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05" windowWidth="22995" windowHeight="9975" activeTab="11"/>
  </bookViews>
  <sheets>
    <sheet name="หมู่ที่ 1" sheetId="1" r:id="rId1"/>
    <sheet name="หมู่ที่ 2" sheetId="2" r:id="rId2"/>
    <sheet name="หมู่ที่ 3" sheetId="3" r:id="rId3"/>
    <sheet name="หมู่ที่ 4" sheetId="4" r:id="rId4"/>
    <sheet name="หมู่ที่ 5" sheetId="5" r:id="rId5"/>
    <sheet name="หมู่ที่ 6" sheetId="6" r:id="rId6"/>
    <sheet name="หมู่ที่ 7" sheetId="7" r:id="rId7"/>
    <sheet name="หมู่ที่ 8" sheetId="8" r:id="rId8"/>
    <sheet name="หมู่ที่ 9" sheetId="9" r:id="rId9"/>
    <sheet name="หมู่ที่ 10" sheetId="11" r:id="rId10"/>
    <sheet name="หมู่ที่ 11" sheetId="12" r:id="rId11"/>
    <sheet name="หมู่ที่ 12" sheetId="13" r:id="rId12"/>
  </sheets>
  <calcPr calcId="144525"/>
</workbook>
</file>

<file path=xl/calcChain.xml><?xml version="1.0" encoding="utf-8"?>
<calcChain xmlns="http://schemas.openxmlformats.org/spreadsheetml/2006/main">
  <c r="H9" i="13" l="1"/>
  <c r="J9" i="13"/>
  <c r="S9" i="13"/>
  <c r="V9" i="13"/>
  <c r="W9" i="13"/>
  <c r="S10" i="13"/>
  <c r="V10" i="13"/>
  <c r="W10" i="13"/>
  <c r="S11" i="13"/>
  <c r="V11" i="13"/>
  <c r="W11" i="13"/>
  <c r="S12" i="13"/>
  <c r="V12" i="13"/>
  <c r="W12" i="13"/>
  <c r="H13" i="13"/>
  <c r="J13" i="13"/>
  <c r="S13" i="13"/>
  <c r="W13" i="13"/>
  <c r="H14" i="13"/>
  <c r="J14" i="13"/>
  <c r="S14" i="13"/>
  <c r="V14" i="13"/>
  <c r="W14" i="13"/>
  <c r="S15" i="13"/>
  <c r="V15" i="13"/>
  <c r="W15" i="13"/>
  <c r="H16" i="13"/>
  <c r="J16" i="13"/>
  <c r="S16" i="13"/>
  <c r="W16" i="13"/>
  <c r="H17" i="13"/>
  <c r="J17" i="13"/>
  <c r="S17" i="13"/>
  <c r="V17" i="13"/>
  <c r="W17" i="13"/>
  <c r="S18" i="13"/>
  <c r="W18" i="13"/>
  <c r="S19" i="13"/>
  <c r="W19" i="13"/>
  <c r="S20" i="13"/>
  <c r="V20" i="13"/>
  <c r="W20" i="13"/>
  <c r="S21" i="13"/>
  <c r="V21" i="13"/>
  <c r="W21" i="13"/>
  <c r="S22" i="13"/>
  <c r="V22" i="13"/>
  <c r="W22" i="13"/>
  <c r="S23" i="13"/>
  <c r="V23" i="13"/>
  <c r="W23" i="13"/>
  <c r="S24" i="13"/>
  <c r="W24" i="13"/>
  <c r="S25" i="13"/>
  <c r="W25" i="13"/>
  <c r="H26" i="13"/>
  <c r="J26" i="13"/>
  <c r="S26" i="13"/>
  <c r="W26" i="13"/>
  <c r="H27" i="13"/>
  <c r="J27" i="13"/>
  <c r="S27" i="13"/>
  <c r="W27" i="13"/>
  <c r="H28" i="13"/>
  <c r="J28" i="13"/>
  <c r="S28" i="13"/>
  <c r="W28" i="13"/>
  <c r="H29" i="13"/>
  <c r="J29" i="13"/>
  <c r="S29" i="13"/>
  <c r="V29" i="13"/>
  <c r="W29" i="13"/>
  <c r="S30" i="13"/>
  <c r="W30" i="13"/>
  <c r="S31" i="13"/>
  <c r="W31" i="13"/>
  <c r="S32" i="13"/>
  <c r="V32" i="13"/>
  <c r="W32" i="13"/>
  <c r="S33" i="13"/>
  <c r="V33" i="13"/>
  <c r="W33" i="13"/>
  <c r="H34" i="13"/>
  <c r="J34" i="13"/>
  <c r="S34" i="13"/>
  <c r="W34" i="13"/>
  <c r="H35" i="13"/>
  <c r="J35" i="13"/>
  <c r="S35" i="13"/>
  <c r="W35" i="13"/>
  <c r="H36" i="13"/>
  <c r="J36" i="13"/>
  <c r="S36" i="13"/>
  <c r="W36" i="13"/>
  <c r="H37" i="13"/>
  <c r="J37" i="13"/>
  <c r="S37" i="13"/>
  <c r="W37" i="13"/>
  <c r="H38" i="13"/>
  <c r="J38" i="13"/>
  <c r="S38" i="13"/>
  <c r="W38" i="13"/>
  <c r="H39" i="13"/>
  <c r="J39" i="13"/>
  <c r="S39" i="13"/>
  <c r="W39" i="13"/>
  <c r="H40" i="13"/>
  <c r="J40" i="13"/>
  <c r="S40" i="13"/>
  <c r="W40" i="13"/>
  <c r="H41" i="13"/>
  <c r="J41" i="13"/>
  <c r="S41" i="13"/>
  <c r="W41" i="13"/>
  <c r="H42" i="13"/>
  <c r="J42" i="13"/>
  <c r="S42" i="13"/>
  <c r="V42" i="13"/>
  <c r="W42" i="13"/>
  <c r="S43" i="13"/>
  <c r="V43" i="13"/>
  <c r="W43" i="13"/>
  <c r="S44" i="13"/>
  <c r="V44" i="13"/>
  <c r="W44" i="13"/>
  <c r="S45" i="13"/>
  <c r="V45" i="13"/>
  <c r="W45" i="13"/>
  <c r="H46" i="13"/>
  <c r="J46" i="13"/>
  <c r="S46" i="13"/>
  <c r="W46" i="13"/>
  <c r="H47" i="13"/>
  <c r="J47" i="13"/>
  <c r="S47" i="13"/>
  <c r="W47" i="13"/>
  <c r="H48" i="13"/>
  <c r="J48" i="13"/>
  <c r="S48" i="13"/>
  <c r="V48" i="13"/>
  <c r="W48" i="13"/>
  <c r="H49" i="13"/>
  <c r="J49" i="13"/>
  <c r="S49" i="13"/>
  <c r="W49" i="13"/>
  <c r="H50" i="13"/>
  <c r="J50" i="13"/>
  <c r="S50" i="13"/>
  <c r="W50" i="13"/>
  <c r="H51" i="13"/>
  <c r="J51" i="13"/>
  <c r="S51" i="13"/>
  <c r="V51" i="13"/>
  <c r="W51" i="13"/>
  <c r="S52" i="13"/>
  <c r="V52" i="13"/>
  <c r="W52" i="13"/>
  <c r="S53" i="13"/>
  <c r="V53" i="13"/>
  <c r="W53" i="13"/>
  <c r="H54" i="13"/>
  <c r="J54" i="13"/>
  <c r="S54" i="13"/>
  <c r="W54" i="13"/>
  <c r="H55" i="13"/>
  <c r="J55" i="13"/>
  <c r="S55" i="13"/>
  <c r="W55" i="13"/>
  <c r="H56" i="13"/>
  <c r="J56" i="13"/>
  <c r="S56" i="13"/>
  <c r="W56" i="13"/>
  <c r="H57" i="13"/>
  <c r="J57" i="13"/>
  <c r="S57" i="13"/>
  <c r="V57" i="13"/>
  <c r="W57" i="13"/>
  <c r="S58" i="13"/>
  <c r="W58" i="13"/>
  <c r="S59" i="13"/>
  <c r="W59" i="13"/>
  <c r="S60" i="13"/>
  <c r="V60" i="13"/>
  <c r="W60" i="13"/>
  <c r="S61" i="13"/>
  <c r="V61" i="13"/>
  <c r="W61" i="13"/>
  <c r="S62" i="13"/>
  <c r="V62" i="13"/>
  <c r="W62" i="13"/>
  <c r="H63" i="13"/>
  <c r="J63" i="13"/>
  <c r="S63" i="13"/>
  <c r="V63" i="13"/>
  <c r="W63" i="13"/>
  <c r="S64" i="13"/>
  <c r="V64" i="13"/>
  <c r="W64" i="13"/>
  <c r="H65" i="13"/>
  <c r="J65" i="13"/>
  <c r="S65" i="13"/>
  <c r="W65" i="13"/>
  <c r="H66" i="13"/>
  <c r="J66" i="13"/>
  <c r="S66" i="13"/>
  <c r="W66" i="13"/>
  <c r="H67" i="13"/>
  <c r="J67" i="13"/>
  <c r="S67" i="13"/>
  <c r="W67" i="13"/>
  <c r="H68" i="13"/>
  <c r="J68" i="13"/>
  <c r="S68" i="13"/>
  <c r="W68" i="13"/>
  <c r="H69" i="13"/>
  <c r="J69" i="13"/>
  <c r="S69" i="13"/>
  <c r="W69" i="13"/>
  <c r="H70" i="13"/>
  <c r="J70" i="13"/>
  <c r="S70" i="13"/>
  <c r="W70" i="13"/>
  <c r="H71" i="13"/>
  <c r="J71" i="13"/>
  <c r="S71" i="13"/>
  <c r="W71" i="13"/>
  <c r="H72" i="13"/>
  <c r="J72" i="13"/>
  <c r="S72" i="13"/>
  <c r="V72" i="13"/>
  <c r="W72" i="13"/>
  <c r="S73" i="13"/>
  <c r="W73" i="13"/>
  <c r="S74" i="13"/>
  <c r="W74" i="13"/>
  <c r="S75" i="13"/>
  <c r="V75" i="13"/>
  <c r="W75" i="13"/>
  <c r="S76" i="13"/>
  <c r="V76" i="13"/>
  <c r="W76" i="13"/>
  <c r="H77" i="13"/>
  <c r="J77" i="13"/>
  <c r="S77" i="13"/>
  <c r="W77" i="13"/>
  <c r="H78" i="13"/>
  <c r="J78" i="13"/>
  <c r="S78" i="13"/>
  <c r="W78" i="13"/>
  <c r="H79" i="13"/>
  <c r="J79" i="13"/>
  <c r="S79" i="13"/>
  <c r="W79" i="13"/>
  <c r="H80" i="13"/>
  <c r="J80" i="13"/>
  <c r="S80" i="13"/>
  <c r="W80" i="13"/>
  <c r="H81" i="13"/>
  <c r="J81" i="13"/>
  <c r="S81" i="13"/>
  <c r="W81" i="13"/>
  <c r="H82" i="13"/>
  <c r="J82" i="13"/>
  <c r="S82" i="13"/>
  <c r="V82" i="13"/>
  <c r="W82" i="13"/>
  <c r="S83" i="13"/>
  <c r="W83" i="13"/>
  <c r="S84" i="13"/>
  <c r="W84" i="13"/>
  <c r="S85" i="13"/>
  <c r="V85" i="13"/>
  <c r="W85" i="13"/>
  <c r="S86" i="13"/>
  <c r="V86" i="13"/>
  <c r="W86" i="13"/>
  <c r="S87" i="13"/>
  <c r="V87" i="13"/>
  <c r="W87" i="13"/>
  <c r="S88" i="13"/>
  <c r="V88" i="13"/>
  <c r="W88" i="13"/>
  <c r="S89" i="13"/>
  <c r="V89" i="13"/>
  <c r="W89" i="13"/>
  <c r="H90" i="13"/>
  <c r="J90" i="13"/>
  <c r="S90" i="13"/>
  <c r="W90" i="13"/>
  <c r="H91" i="13"/>
  <c r="J91" i="13"/>
  <c r="S91" i="13"/>
  <c r="W91" i="13"/>
  <c r="H92" i="13"/>
  <c r="J92" i="13"/>
  <c r="S92" i="13"/>
  <c r="W92" i="13"/>
  <c r="H93" i="13"/>
  <c r="J93" i="13"/>
  <c r="S93" i="13"/>
  <c r="V93" i="13"/>
  <c r="W93" i="13"/>
  <c r="J94" i="13"/>
  <c r="S94" i="13"/>
  <c r="W94" i="13"/>
  <c r="J95" i="13"/>
  <c r="S95" i="13"/>
  <c r="W95" i="13"/>
  <c r="J96" i="13"/>
  <c r="S96" i="13"/>
  <c r="V96" i="13"/>
  <c r="W96" i="13"/>
  <c r="H97" i="13"/>
  <c r="J97" i="13"/>
  <c r="S97" i="13"/>
  <c r="W97" i="13"/>
  <c r="H98" i="13"/>
  <c r="J98" i="13"/>
  <c r="S98" i="13"/>
  <c r="V98" i="13"/>
  <c r="W98" i="13"/>
  <c r="S99" i="13"/>
  <c r="W99" i="13"/>
  <c r="S100" i="13"/>
  <c r="W100" i="13"/>
  <c r="S101" i="13"/>
  <c r="V101" i="13"/>
  <c r="W101" i="13"/>
  <c r="S102" i="13"/>
  <c r="V102" i="13"/>
  <c r="W102" i="13"/>
  <c r="H103" i="13"/>
  <c r="J103" i="13"/>
  <c r="S103" i="13"/>
  <c r="W103" i="13"/>
  <c r="H104" i="13"/>
  <c r="J104" i="13"/>
  <c r="S104" i="13"/>
  <c r="W104" i="13"/>
  <c r="H105" i="13"/>
  <c r="J105" i="13"/>
  <c r="S105" i="13"/>
  <c r="W105" i="13"/>
  <c r="H106" i="13"/>
  <c r="J106" i="13"/>
  <c r="S106" i="13"/>
  <c r="W106" i="13"/>
  <c r="H107" i="13"/>
  <c r="J107" i="13"/>
  <c r="S107" i="13"/>
  <c r="W107" i="13"/>
  <c r="H108" i="13"/>
  <c r="J108" i="13"/>
  <c r="S108" i="13"/>
  <c r="V108" i="13"/>
  <c r="W108" i="13"/>
  <c r="S109" i="13"/>
  <c r="W109" i="13"/>
  <c r="S110" i="13"/>
  <c r="W110" i="13"/>
  <c r="S111" i="13"/>
  <c r="V111" i="13"/>
  <c r="W111" i="13"/>
  <c r="S112" i="13"/>
  <c r="V112" i="13"/>
  <c r="W112" i="13"/>
  <c r="S113" i="13"/>
  <c r="V113" i="13"/>
  <c r="W113" i="13"/>
  <c r="H114" i="13"/>
  <c r="J114" i="13"/>
  <c r="S114" i="13"/>
  <c r="V114" i="13"/>
  <c r="W114" i="13"/>
  <c r="J115" i="13"/>
  <c r="S115" i="13"/>
  <c r="V115" i="13"/>
  <c r="W115" i="13"/>
  <c r="H116" i="13"/>
  <c r="J116" i="13"/>
  <c r="S116" i="13"/>
  <c r="W116" i="13"/>
  <c r="H117" i="13"/>
  <c r="J117" i="13"/>
  <c r="S117" i="13"/>
  <c r="W117" i="13"/>
  <c r="H118" i="13"/>
  <c r="J118" i="13"/>
  <c r="S118" i="13"/>
  <c r="V118" i="13"/>
  <c r="W118" i="13"/>
  <c r="H119" i="13"/>
  <c r="J119" i="13"/>
  <c r="S119" i="13"/>
  <c r="V119" i="13"/>
  <c r="W119" i="13"/>
  <c r="H120" i="13"/>
  <c r="J120" i="13"/>
  <c r="S120" i="13"/>
  <c r="V120" i="13"/>
  <c r="W120" i="13"/>
  <c r="H121" i="13"/>
  <c r="J121" i="13"/>
  <c r="S121" i="13"/>
  <c r="V121" i="13"/>
  <c r="W121" i="13"/>
  <c r="H122" i="13"/>
  <c r="J122" i="13"/>
  <c r="S122" i="13"/>
  <c r="W122" i="13"/>
  <c r="H123" i="13"/>
  <c r="J123" i="13"/>
  <c r="S123" i="13"/>
  <c r="V123" i="13"/>
  <c r="W123" i="13"/>
  <c r="H124" i="13"/>
  <c r="J124" i="13"/>
  <c r="S124" i="13"/>
  <c r="W124" i="13"/>
  <c r="H125" i="13"/>
  <c r="J125" i="13"/>
  <c r="S125" i="13"/>
  <c r="W125" i="13"/>
  <c r="H126" i="13"/>
  <c r="J126" i="13"/>
  <c r="S126" i="13"/>
  <c r="W126" i="13"/>
  <c r="H127" i="13"/>
  <c r="J127" i="13"/>
  <c r="S127" i="13"/>
  <c r="W127" i="13"/>
  <c r="H128" i="13"/>
  <c r="J128" i="13"/>
  <c r="S128" i="13"/>
  <c r="W128" i="13"/>
  <c r="H129" i="13"/>
  <c r="J129" i="13"/>
  <c r="S129" i="13"/>
  <c r="W129" i="13"/>
  <c r="H130" i="13"/>
  <c r="J130" i="13"/>
  <c r="S130" i="13"/>
  <c r="V130" i="13"/>
  <c r="W130" i="13"/>
  <c r="S131" i="13"/>
  <c r="V131" i="13"/>
  <c r="W131" i="13"/>
  <c r="H132" i="13"/>
  <c r="J132" i="13"/>
  <c r="S132" i="13"/>
  <c r="W132" i="13"/>
  <c r="H133" i="13"/>
  <c r="J133" i="13"/>
  <c r="S133" i="13"/>
  <c r="V133" i="13"/>
  <c r="W133" i="13"/>
  <c r="S134" i="13"/>
  <c r="W134" i="13"/>
  <c r="S135" i="13"/>
  <c r="W135" i="13"/>
  <c r="S136" i="13"/>
  <c r="V136" i="13"/>
  <c r="W136" i="13"/>
  <c r="H137" i="13"/>
  <c r="J137" i="13"/>
  <c r="S137" i="13"/>
  <c r="W137" i="13"/>
  <c r="H138" i="13"/>
  <c r="J138" i="13"/>
  <c r="S138" i="13"/>
  <c r="W138" i="13"/>
  <c r="H139" i="13"/>
  <c r="J139" i="13"/>
  <c r="S139" i="13"/>
  <c r="V139" i="13"/>
  <c r="W139" i="13"/>
  <c r="S140" i="13"/>
  <c r="V140" i="13"/>
  <c r="W140" i="13"/>
  <c r="S141" i="13"/>
  <c r="V141" i="13"/>
  <c r="W141" i="13"/>
  <c r="S142" i="13"/>
  <c r="V142" i="13"/>
  <c r="W142" i="13"/>
  <c r="S143" i="13"/>
  <c r="V143" i="13"/>
  <c r="W143" i="13"/>
  <c r="S144" i="13"/>
  <c r="V144" i="13"/>
  <c r="W144" i="13"/>
  <c r="S145" i="13"/>
  <c r="V145" i="13"/>
  <c r="W145" i="13"/>
  <c r="H146" i="13"/>
  <c r="J146" i="13"/>
  <c r="S146" i="13"/>
  <c r="V146" i="13"/>
  <c r="W146" i="13"/>
  <c r="H147" i="13"/>
  <c r="J147" i="13"/>
  <c r="S147" i="13"/>
  <c r="V147" i="13"/>
  <c r="W147" i="13"/>
  <c r="H148" i="13"/>
  <c r="J148" i="13"/>
  <c r="S148" i="13"/>
  <c r="V148" i="13"/>
  <c r="W148" i="13"/>
  <c r="H149" i="13"/>
  <c r="J149" i="13"/>
  <c r="S149" i="13"/>
  <c r="V149" i="13"/>
  <c r="W149" i="13"/>
  <c r="H150" i="13"/>
  <c r="J150" i="13"/>
  <c r="S150" i="13"/>
  <c r="V150" i="13"/>
  <c r="W150" i="13"/>
  <c r="H151" i="13"/>
  <c r="J151" i="13"/>
  <c r="S151" i="13"/>
  <c r="V151" i="13"/>
  <c r="W151" i="13"/>
  <c r="H152" i="13"/>
  <c r="J152" i="13"/>
  <c r="S152" i="13"/>
  <c r="V152" i="13"/>
  <c r="W152" i="13"/>
  <c r="J153" i="13"/>
  <c r="S153" i="13"/>
  <c r="V153" i="13"/>
  <c r="W153" i="13"/>
  <c r="J154" i="13"/>
  <c r="S154" i="13"/>
  <c r="V154" i="13"/>
  <c r="W154" i="13"/>
  <c r="H155" i="13"/>
  <c r="J155" i="13"/>
  <c r="S155" i="13"/>
  <c r="V155" i="13"/>
  <c r="W155" i="13"/>
  <c r="H156" i="13"/>
  <c r="J156" i="13"/>
  <c r="S156" i="13"/>
  <c r="V156" i="13"/>
  <c r="W156" i="13"/>
  <c r="H157" i="13"/>
  <c r="J157" i="13"/>
  <c r="S157" i="13"/>
  <c r="V157" i="13"/>
  <c r="W157" i="13"/>
  <c r="H158" i="13"/>
  <c r="J158" i="13"/>
  <c r="S158" i="13"/>
  <c r="V158" i="13"/>
  <c r="W158" i="13"/>
  <c r="H159" i="13"/>
  <c r="J159" i="13"/>
  <c r="S159" i="13"/>
  <c r="V159" i="13"/>
  <c r="W159" i="13"/>
  <c r="H160" i="13"/>
  <c r="J160" i="13"/>
  <c r="S160" i="13"/>
  <c r="V160" i="13"/>
  <c r="W160" i="13"/>
  <c r="H161" i="13"/>
  <c r="J161" i="13"/>
  <c r="S161" i="13"/>
  <c r="V161" i="13"/>
  <c r="W161" i="13"/>
  <c r="H162" i="13"/>
  <c r="J162" i="13"/>
  <c r="S162" i="13"/>
  <c r="V162" i="13"/>
  <c r="W162" i="13"/>
  <c r="H163" i="13"/>
  <c r="J163" i="13"/>
  <c r="S163" i="13"/>
  <c r="V163" i="13"/>
  <c r="W163" i="13"/>
  <c r="H164" i="13"/>
  <c r="J164" i="13"/>
  <c r="S164" i="13"/>
  <c r="V164" i="13"/>
  <c r="W164" i="13"/>
  <c r="H165" i="13"/>
  <c r="J165" i="13"/>
  <c r="S165" i="13"/>
  <c r="V165" i="13"/>
  <c r="W165" i="13"/>
  <c r="H166" i="13"/>
  <c r="J166" i="13"/>
  <c r="S166" i="13"/>
  <c r="V166" i="13"/>
  <c r="W166" i="13"/>
  <c r="H167" i="13"/>
  <c r="J167" i="13"/>
  <c r="S167" i="13"/>
  <c r="V167" i="13"/>
  <c r="W167" i="13"/>
  <c r="H168" i="13"/>
  <c r="J168" i="13"/>
  <c r="S168" i="13"/>
  <c r="V168" i="13"/>
  <c r="W168" i="13"/>
  <c r="H169" i="13"/>
  <c r="J169" i="13"/>
  <c r="S169" i="13"/>
  <c r="V169" i="13"/>
  <c r="W169" i="13"/>
  <c r="H170" i="13"/>
  <c r="J170" i="13"/>
  <c r="S170" i="13"/>
  <c r="V170" i="13"/>
  <c r="W170" i="13"/>
  <c r="H171" i="13"/>
  <c r="J171" i="13"/>
  <c r="S171" i="13"/>
  <c r="V171" i="13"/>
  <c r="W171" i="13"/>
  <c r="S172" i="13"/>
  <c r="V172" i="13"/>
  <c r="W172" i="13"/>
  <c r="S173" i="13"/>
  <c r="V173" i="13"/>
  <c r="W173" i="13"/>
  <c r="H174" i="13"/>
  <c r="J174" i="13"/>
  <c r="S174" i="13"/>
  <c r="V174" i="13"/>
  <c r="W174" i="13"/>
  <c r="H175" i="13"/>
  <c r="J175" i="13"/>
  <c r="S175" i="13"/>
  <c r="V175" i="13"/>
  <c r="W175" i="13"/>
  <c r="H176" i="13"/>
  <c r="J176" i="13"/>
  <c r="S176" i="13"/>
  <c r="V176" i="13"/>
  <c r="W176" i="13"/>
  <c r="H177" i="13"/>
  <c r="J177" i="13"/>
  <c r="H178" i="13"/>
  <c r="J178" i="13"/>
  <c r="H179" i="13"/>
  <c r="J179" i="13"/>
  <c r="H9" i="12" l="1"/>
  <c r="J9" i="12"/>
  <c r="W9" i="12"/>
  <c r="X9" i="12"/>
  <c r="H10" i="12"/>
  <c r="J10" i="12"/>
  <c r="W10" i="12"/>
  <c r="X10" i="12"/>
  <c r="H11" i="12"/>
  <c r="J11" i="12"/>
  <c r="S11" i="12"/>
  <c r="V11" i="12"/>
  <c r="W11" i="12"/>
  <c r="X11" i="12"/>
  <c r="H12" i="12"/>
  <c r="J12" i="12"/>
  <c r="S12" i="12"/>
  <c r="W12" i="12"/>
  <c r="X12" i="12"/>
  <c r="H13" i="12"/>
  <c r="J13" i="12"/>
  <c r="S13" i="12"/>
  <c r="W13" i="12"/>
  <c r="X13" i="12"/>
  <c r="H14" i="12"/>
  <c r="J14" i="12"/>
  <c r="S14" i="12"/>
  <c r="W14" i="12"/>
  <c r="X14" i="12"/>
  <c r="H15" i="12"/>
  <c r="J15" i="12"/>
  <c r="S15" i="12"/>
  <c r="V15" i="12"/>
  <c r="W15" i="12"/>
  <c r="X15" i="12"/>
  <c r="J16" i="12"/>
  <c r="S16" i="12"/>
  <c r="V16" i="12"/>
  <c r="W16" i="12"/>
  <c r="X16" i="12"/>
  <c r="H17" i="12"/>
  <c r="J17" i="12"/>
  <c r="S17" i="12"/>
  <c r="V17" i="12"/>
  <c r="W17" i="12"/>
  <c r="X17" i="12"/>
  <c r="H18" i="12"/>
  <c r="J18" i="12"/>
  <c r="S18" i="12"/>
  <c r="V18" i="12"/>
  <c r="W18" i="12"/>
  <c r="X18" i="12"/>
  <c r="H19" i="12"/>
  <c r="J19" i="12"/>
  <c r="S19" i="12"/>
  <c r="V19" i="12"/>
  <c r="W19" i="12"/>
  <c r="X19" i="12"/>
  <c r="H20" i="12"/>
  <c r="J20" i="12"/>
  <c r="S20" i="12"/>
  <c r="V20" i="12"/>
  <c r="W20" i="12"/>
  <c r="X20" i="12"/>
  <c r="H21" i="12"/>
  <c r="J21" i="12"/>
  <c r="S21" i="12"/>
  <c r="V21" i="12"/>
  <c r="W21" i="12"/>
  <c r="X21" i="12"/>
  <c r="H22" i="12"/>
  <c r="J22" i="12"/>
  <c r="S22" i="12"/>
  <c r="V22" i="12"/>
  <c r="W22" i="12"/>
  <c r="X22" i="12"/>
  <c r="H23" i="12"/>
  <c r="J23" i="12"/>
  <c r="S23" i="12"/>
  <c r="V23" i="12"/>
  <c r="W23" i="12"/>
  <c r="X23" i="12"/>
  <c r="H24" i="12"/>
  <c r="J24" i="12"/>
  <c r="V24" i="12"/>
  <c r="W24" i="12"/>
  <c r="X24" i="12"/>
  <c r="H25" i="12"/>
  <c r="J25" i="12"/>
  <c r="S25" i="12"/>
  <c r="V25" i="12"/>
  <c r="W25" i="12"/>
  <c r="X25" i="12"/>
  <c r="J26" i="12"/>
  <c r="S26" i="12"/>
  <c r="V26" i="12"/>
  <c r="W26" i="12"/>
  <c r="X26" i="12"/>
  <c r="J27" i="12"/>
  <c r="S27" i="12"/>
  <c r="V27" i="12"/>
  <c r="W27" i="12"/>
  <c r="X27" i="12"/>
  <c r="J28" i="12"/>
  <c r="S28" i="12"/>
  <c r="V28" i="12"/>
  <c r="W28" i="12"/>
  <c r="X28" i="12"/>
  <c r="J29" i="12"/>
  <c r="S29" i="12"/>
  <c r="V29" i="12"/>
  <c r="W29" i="12"/>
  <c r="X29" i="12"/>
  <c r="H30" i="12"/>
  <c r="J30" i="12"/>
  <c r="S30" i="12"/>
  <c r="V30" i="12"/>
  <c r="W30" i="12"/>
  <c r="X30" i="12"/>
  <c r="J31" i="12"/>
  <c r="S31" i="12"/>
  <c r="V31" i="12"/>
  <c r="W31" i="12"/>
  <c r="X31" i="12"/>
  <c r="H32" i="12"/>
  <c r="J32" i="12"/>
  <c r="S32" i="12"/>
  <c r="V32" i="12"/>
  <c r="W32" i="12"/>
  <c r="X32" i="12"/>
  <c r="J33" i="12"/>
  <c r="S33" i="12"/>
  <c r="V33" i="12"/>
  <c r="W33" i="12"/>
  <c r="X33" i="12"/>
  <c r="H34" i="12"/>
  <c r="J34" i="12"/>
  <c r="S34" i="12"/>
  <c r="V34" i="12"/>
  <c r="W34" i="12"/>
  <c r="X34" i="12"/>
  <c r="H35" i="12"/>
  <c r="J35" i="12"/>
  <c r="S35" i="12"/>
  <c r="V35" i="12"/>
  <c r="W35" i="12"/>
  <c r="X35" i="12"/>
  <c r="H36" i="12"/>
  <c r="J36" i="12"/>
  <c r="S36" i="12"/>
  <c r="V36" i="12"/>
  <c r="W36" i="12"/>
  <c r="X36" i="12"/>
  <c r="H37" i="12"/>
  <c r="J37" i="12"/>
  <c r="S37" i="12"/>
  <c r="V37" i="12"/>
  <c r="W37" i="12"/>
  <c r="X37" i="12"/>
  <c r="H38" i="12"/>
  <c r="J38" i="12"/>
  <c r="S38" i="12"/>
  <c r="V38" i="12"/>
  <c r="W38" i="12"/>
  <c r="X38" i="12"/>
  <c r="J39" i="12"/>
  <c r="S39" i="12"/>
  <c r="V39" i="12"/>
  <c r="W39" i="12"/>
  <c r="X39" i="12"/>
  <c r="J40" i="12"/>
  <c r="S40" i="12"/>
  <c r="V40" i="12"/>
  <c r="W40" i="12"/>
  <c r="X40" i="12"/>
  <c r="J41" i="12"/>
  <c r="S41" i="12"/>
  <c r="V41" i="12"/>
  <c r="W41" i="12"/>
  <c r="X41" i="12"/>
  <c r="J42" i="12"/>
  <c r="S42" i="12"/>
  <c r="V42" i="12"/>
  <c r="W42" i="12"/>
  <c r="X42" i="12"/>
  <c r="J43" i="12"/>
  <c r="S43" i="12"/>
  <c r="V43" i="12"/>
  <c r="W43" i="12"/>
  <c r="X43" i="12"/>
  <c r="H44" i="12"/>
  <c r="J44" i="12"/>
  <c r="S44" i="12"/>
  <c r="V44" i="12"/>
  <c r="W44" i="12"/>
  <c r="X44" i="12"/>
  <c r="H45" i="12"/>
  <c r="J45" i="12"/>
  <c r="S45" i="12"/>
  <c r="V45" i="12"/>
  <c r="W45" i="12"/>
  <c r="X45" i="12"/>
  <c r="H46" i="12"/>
  <c r="J46" i="12"/>
  <c r="S46" i="12"/>
  <c r="V46" i="12"/>
  <c r="W46" i="12"/>
  <c r="X46" i="12"/>
  <c r="J47" i="12"/>
  <c r="S47" i="12"/>
  <c r="V47" i="12"/>
  <c r="W47" i="12"/>
  <c r="X47" i="12"/>
  <c r="J48" i="12"/>
  <c r="S48" i="12"/>
  <c r="V48" i="12"/>
  <c r="W48" i="12"/>
  <c r="X48" i="12"/>
  <c r="J49" i="12"/>
  <c r="S49" i="12"/>
  <c r="V49" i="12"/>
  <c r="W49" i="12"/>
  <c r="X49" i="12"/>
  <c r="J50" i="12"/>
  <c r="S50" i="12"/>
  <c r="V50" i="12"/>
  <c r="W50" i="12"/>
  <c r="X50" i="12"/>
  <c r="Z50" i="12"/>
  <c r="J51" i="12"/>
  <c r="S51" i="12"/>
  <c r="V51" i="12"/>
  <c r="W51" i="12"/>
  <c r="X51" i="12"/>
  <c r="H52" i="12"/>
  <c r="J52" i="12"/>
  <c r="S52" i="12"/>
  <c r="V52" i="12"/>
  <c r="W52" i="12"/>
  <c r="X52" i="12"/>
  <c r="J53" i="12"/>
  <c r="S53" i="12"/>
  <c r="V53" i="12"/>
  <c r="W53" i="12"/>
  <c r="X53" i="12"/>
  <c r="J54" i="12"/>
  <c r="S54" i="12"/>
  <c r="V54" i="12"/>
  <c r="W54" i="12"/>
  <c r="X54" i="12"/>
  <c r="J55" i="12"/>
  <c r="S55" i="12"/>
  <c r="V55" i="12"/>
  <c r="W55" i="12"/>
  <c r="X55" i="12"/>
  <c r="J56" i="12"/>
  <c r="S56" i="12"/>
  <c r="V56" i="12"/>
  <c r="W56" i="12"/>
  <c r="X56" i="12"/>
  <c r="J57" i="12"/>
  <c r="S57" i="12"/>
  <c r="V57" i="12"/>
  <c r="W57" i="12"/>
  <c r="X57" i="12"/>
  <c r="H58" i="12"/>
  <c r="J58" i="12"/>
  <c r="S58" i="12"/>
  <c r="V58" i="12"/>
  <c r="W58" i="12"/>
  <c r="X58" i="12"/>
  <c r="J59" i="12"/>
  <c r="S59" i="12"/>
  <c r="V59" i="12"/>
  <c r="W59" i="12"/>
  <c r="X59" i="12"/>
  <c r="J60" i="12"/>
  <c r="S60" i="12"/>
  <c r="V60" i="12"/>
  <c r="W60" i="12"/>
  <c r="X60" i="12"/>
  <c r="Z60" i="12"/>
  <c r="J61" i="12"/>
  <c r="S61" i="12"/>
  <c r="V61" i="12"/>
  <c r="W61" i="12"/>
  <c r="X61" i="12"/>
  <c r="J62" i="12"/>
  <c r="S62" i="12"/>
  <c r="V62" i="12"/>
  <c r="W62" i="12"/>
  <c r="X62" i="12"/>
  <c r="H63" i="12"/>
  <c r="J63" i="12"/>
  <c r="S63" i="12"/>
  <c r="V63" i="12"/>
  <c r="W63" i="12"/>
  <c r="X63" i="12"/>
  <c r="H64" i="12"/>
  <c r="J64" i="12"/>
  <c r="S64" i="12"/>
  <c r="V64" i="12"/>
  <c r="W64" i="12"/>
  <c r="X64" i="12"/>
  <c r="H65" i="12"/>
  <c r="J65" i="12"/>
  <c r="S65" i="12"/>
  <c r="V65" i="12"/>
  <c r="W65" i="12"/>
  <c r="X65" i="12"/>
  <c r="J66" i="12"/>
  <c r="S66" i="12"/>
  <c r="V66" i="12"/>
  <c r="W66" i="12"/>
  <c r="X66" i="12"/>
  <c r="J67" i="12"/>
  <c r="S67" i="12"/>
  <c r="V67" i="12"/>
  <c r="W67" i="12"/>
  <c r="X67" i="12"/>
  <c r="J68" i="12"/>
  <c r="S68" i="12"/>
  <c r="V68" i="12"/>
  <c r="W68" i="12"/>
  <c r="X68" i="12"/>
  <c r="J69" i="12"/>
  <c r="S69" i="12"/>
  <c r="V69" i="12"/>
  <c r="W69" i="12"/>
  <c r="X69" i="12"/>
  <c r="J70" i="12"/>
  <c r="S70" i="12"/>
  <c r="V70" i="12"/>
  <c r="W70" i="12"/>
  <c r="X70" i="12"/>
  <c r="J71" i="12"/>
  <c r="S71" i="12"/>
  <c r="V71" i="12"/>
  <c r="W71" i="12"/>
  <c r="X71" i="12"/>
  <c r="J72" i="12"/>
  <c r="S72" i="12"/>
  <c r="V72" i="12"/>
  <c r="W72" i="12"/>
  <c r="X72" i="12"/>
  <c r="H73" i="12"/>
  <c r="J73" i="12"/>
  <c r="S73" i="12"/>
  <c r="V73" i="12"/>
  <c r="W73" i="12"/>
  <c r="X73" i="12"/>
  <c r="H74" i="12"/>
  <c r="J74" i="12"/>
  <c r="S74" i="12"/>
  <c r="V74" i="12"/>
  <c r="W74" i="12"/>
  <c r="X74" i="12"/>
  <c r="H75" i="12"/>
  <c r="J75" i="12"/>
  <c r="S75" i="12"/>
  <c r="V75" i="12"/>
  <c r="W75" i="12"/>
  <c r="X75" i="12"/>
  <c r="H76" i="12"/>
  <c r="J76" i="12"/>
  <c r="S76" i="12"/>
  <c r="V76" i="12"/>
  <c r="W76" i="12"/>
  <c r="X76" i="12"/>
  <c r="H77" i="12"/>
  <c r="J77" i="12"/>
  <c r="S77" i="12"/>
  <c r="V77" i="12"/>
  <c r="W77" i="12"/>
  <c r="X77" i="12"/>
  <c r="H78" i="12"/>
  <c r="J78" i="12"/>
  <c r="S78" i="12"/>
  <c r="V78" i="12"/>
  <c r="W78" i="12"/>
  <c r="X78" i="12"/>
  <c r="H79" i="12"/>
  <c r="J79" i="12"/>
  <c r="S79" i="12"/>
  <c r="V79" i="12"/>
  <c r="W79" i="12"/>
  <c r="X79" i="12"/>
  <c r="J80" i="12"/>
  <c r="S80" i="12"/>
  <c r="V80" i="12"/>
  <c r="W80" i="12"/>
  <c r="X80" i="12"/>
  <c r="J81" i="12"/>
  <c r="S81" i="12"/>
  <c r="V81" i="12"/>
  <c r="W81" i="12"/>
  <c r="X81" i="12"/>
  <c r="H82" i="12"/>
  <c r="J82" i="12"/>
  <c r="S82" i="12"/>
  <c r="V82" i="12"/>
  <c r="W82" i="12"/>
  <c r="X82" i="12"/>
  <c r="H83" i="12"/>
  <c r="J83" i="12"/>
  <c r="S83" i="12"/>
  <c r="V83" i="12"/>
  <c r="W83" i="12"/>
  <c r="X83" i="12"/>
  <c r="H84" i="12"/>
  <c r="J84" i="12"/>
  <c r="S84" i="12"/>
  <c r="V84" i="12"/>
  <c r="W84" i="12"/>
  <c r="X84" i="12"/>
  <c r="H85" i="12"/>
  <c r="J85" i="12"/>
  <c r="S85" i="12"/>
  <c r="V85" i="12"/>
  <c r="W85" i="12"/>
  <c r="X85" i="12"/>
  <c r="J86" i="12"/>
  <c r="S86" i="12"/>
  <c r="V86" i="12"/>
  <c r="W86" i="12"/>
  <c r="X86" i="12"/>
  <c r="J87" i="12"/>
  <c r="S87" i="12"/>
  <c r="V87" i="12"/>
  <c r="W87" i="12"/>
  <c r="X87" i="12"/>
  <c r="H88" i="12"/>
  <c r="J88" i="12"/>
  <c r="S88" i="12"/>
  <c r="V88" i="12"/>
  <c r="W88" i="12"/>
  <c r="X88" i="12"/>
  <c r="H89" i="12"/>
  <c r="J89" i="12"/>
  <c r="S89" i="12"/>
  <c r="V89" i="12"/>
  <c r="W89" i="12"/>
  <c r="X89" i="12"/>
  <c r="J90" i="12"/>
  <c r="S90" i="12"/>
  <c r="V90" i="12"/>
  <c r="W90" i="12"/>
  <c r="X90" i="12"/>
  <c r="J91" i="12"/>
  <c r="S91" i="12"/>
  <c r="V91" i="12"/>
  <c r="W91" i="12"/>
  <c r="X91" i="12"/>
  <c r="Z91" i="12"/>
  <c r="J92" i="12"/>
  <c r="S92" i="12"/>
  <c r="V92" i="12"/>
  <c r="W92" i="12"/>
  <c r="X92" i="12"/>
  <c r="J93" i="12"/>
  <c r="S93" i="12"/>
  <c r="V93" i="12"/>
  <c r="W93" i="12"/>
  <c r="X93" i="12"/>
  <c r="Z93" i="12"/>
  <c r="H94" i="12"/>
  <c r="J94" i="12"/>
  <c r="S94" i="12"/>
  <c r="V94" i="12"/>
  <c r="W94" i="12"/>
  <c r="X94" i="12"/>
  <c r="H95" i="12"/>
  <c r="J95" i="12"/>
  <c r="S95" i="12"/>
  <c r="V95" i="12"/>
  <c r="W95" i="12"/>
  <c r="X95" i="12"/>
  <c r="H96" i="12"/>
  <c r="J96" i="12"/>
  <c r="S96" i="12"/>
  <c r="V96" i="12"/>
  <c r="W96" i="12"/>
  <c r="X96" i="12"/>
  <c r="H97" i="12"/>
  <c r="J97" i="12"/>
  <c r="S97" i="12"/>
  <c r="V97" i="12"/>
  <c r="W97" i="12"/>
  <c r="X97" i="12"/>
  <c r="H98" i="12"/>
  <c r="J98" i="12"/>
  <c r="S98" i="12"/>
  <c r="V98" i="12"/>
  <c r="W98" i="12"/>
  <c r="X98" i="12"/>
  <c r="H99" i="12"/>
  <c r="J99" i="12"/>
  <c r="S99" i="12"/>
  <c r="V99" i="12"/>
  <c r="W99" i="12"/>
  <c r="X99" i="12"/>
  <c r="H100" i="12"/>
  <c r="J100" i="12"/>
  <c r="S100" i="12"/>
  <c r="V100" i="12"/>
  <c r="W100" i="12"/>
  <c r="X100" i="12"/>
  <c r="J101" i="12"/>
  <c r="S101" i="12"/>
  <c r="V101" i="12"/>
  <c r="W101" i="12"/>
  <c r="X101" i="12"/>
  <c r="J102" i="12"/>
  <c r="S102" i="12"/>
  <c r="V102" i="12"/>
  <c r="W102" i="12"/>
  <c r="X102" i="12"/>
  <c r="J103" i="12"/>
  <c r="S103" i="12"/>
  <c r="V103" i="12"/>
  <c r="W103" i="12"/>
  <c r="X103" i="12"/>
  <c r="J104" i="12"/>
  <c r="S104" i="12"/>
  <c r="V104" i="12"/>
  <c r="W104" i="12"/>
  <c r="X104" i="12"/>
  <c r="J105" i="12"/>
  <c r="S105" i="12"/>
  <c r="V105" i="12"/>
  <c r="W105" i="12"/>
  <c r="X105" i="12"/>
  <c r="J106" i="12"/>
  <c r="S106" i="12"/>
  <c r="V106" i="12"/>
  <c r="W106" i="12"/>
  <c r="X106" i="12"/>
  <c r="H107" i="12"/>
  <c r="J107" i="12"/>
  <c r="S107" i="12"/>
  <c r="V107" i="12"/>
  <c r="W107" i="12"/>
  <c r="X107" i="12"/>
  <c r="J108" i="12"/>
  <c r="S108" i="12"/>
  <c r="V108" i="12"/>
  <c r="W108" i="12"/>
  <c r="X108" i="12"/>
  <c r="J109" i="12"/>
  <c r="S109" i="12"/>
  <c r="V109" i="12"/>
  <c r="W109" i="12"/>
  <c r="X109" i="12"/>
  <c r="J110" i="12"/>
  <c r="S110" i="12"/>
  <c r="V110" i="12"/>
  <c r="W110" i="12"/>
  <c r="X110" i="12"/>
  <c r="Z110" i="12"/>
  <c r="J111" i="12"/>
  <c r="S111" i="12"/>
  <c r="V111" i="12"/>
  <c r="W111" i="12"/>
  <c r="X111" i="12"/>
  <c r="J112" i="12"/>
  <c r="S112" i="12"/>
  <c r="V112" i="12"/>
  <c r="W112" i="12"/>
  <c r="X112" i="12"/>
  <c r="H113" i="12"/>
  <c r="J113" i="12"/>
  <c r="S113" i="12"/>
  <c r="V113" i="12"/>
  <c r="W113" i="12"/>
  <c r="X113" i="12"/>
  <c r="H114" i="12"/>
  <c r="J114" i="12"/>
  <c r="S114" i="12"/>
  <c r="V114" i="12"/>
  <c r="W114" i="12"/>
  <c r="X114" i="12"/>
  <c r="H115" i="12"/>
  <c r="J115" i="12"/>
  <c r="S115" i="12"/>
  <c r="V115" i="12"/>
  <c r="W115" i="12"/>
  <c r="X115" i="12"/>
  <c r="H116" i="12"/>
  <c r="J116" i="12"/>
  <c r="S116" i="12"/>
  <c r="V116" i="12"/>
  <c r="W116" i="12"/>
  <c r="X116" i="12"/>
  <c r="H117" i="12"/>
  <c r="J117" i="12"/>
  <c r="S117" i="12"/>
  <c r="V117" i="12"/>
  <c r="W117" i="12"/>
  <c r="X117" i="12"/>
  <c r="H118" i="12"/>
  <c r="J118" i="12"/>
  <c r="S118" i="12"/>
  <c r="V118" i="12"/>
  <c r="W118" i="12"/>
  <c r="X118" i="12"/>
  <c r="J119" i="12"/>
  <c r="S119" i="12"/>
  <c r="V119" i="12"/>
  <c r="W119" i="12"/>
  <c r="X119" i="12"/>
  <c r="J120" i="12"/>
  <c r="S120" i="12"/>
  <c r="V120" i="12"/>
  <c r="W120" i="12"/>
  <c r="X120" i="12"/>
  <c r="J121" i="12"/>
  <c r="S121" i="12"/>
  <c r="V121" i="12"/>
  <c r="W121" i="12"/>
  <c r="X121" i="12"/>
  <c r="H122" i="12"/>
  <c r="J122" i="12"/>
  <c r="S122" i="12"/>
  <c r="V122" i="12"/>
  <c r="W122" i="12"/>
  <c r="X122" i="12"/>
  <c r="H123" i="12"/>
  <c r="J123" i="12"/>
  <c r="S123" i="12"/>
  <c r="V123" i="12"/>
  <c r="W123" i="12"/>
  <c r="X123" i="12"/>
  <c r="H124" i="12"/>
  <c r="J124" i="12"/>
  <c r="S124" i="12"/>
  <c r="V124" i="12"/>
  <c r="W124" i="12"/>
  <c r="X124" i="12"/>
  <c r="H125" i="12"/>
  <c r="J125" i="12"/>
  <c r="S125" i="12"/>
  <c r="V125" i="12"/>
  <c r="W125" i="12"/>
  <c r="X125" i="12"/>
  <c r="H126" i="12"/>
  <c r="J126" i="12"/>
  <c r="S126" i="12"/>
  <c r="V126" i="12"/>
  <c r="W126" i="12"/>
  <c r="X126" i="12"/>
  <c r="H127" i="12"/>
  <c r="J127" i="12"/>
  <c r="S127" i="12"/>
  <c r="V127" i="12"/>
  <c r="W127" i="12"/>
  <c r="X127" i="12"/>
  <c r="H128" i="12"/>
  <c r="J128" i="12"/>
  <c r="S128" i="12"/>
  <c r="V128" i="12"/>
  <c r="W128" i="12"/>
  <c r="X128" i="12"/>
  <c r="H129" i="12"/>
  <c r="J129" i="12"/>
  <c r="S129" i="12"/>
  <c r="V129" i="12"/>
  <c r="W129" i="12"/>
  <c r="X129" i="12"/>
  <c r="H130" i="12"/>
  <c r="J130" i="12"/>
  <c r="S130" i="12"/>
  <c r="V130" i="12"/>
  <c r="W130" i="12"/>
  <c r="X130" i="12"/>
  <c r="J131" i="12"/>
  <c r="S131" i="12"/>
  <c r="V131" i="12"/>
  <c r="W131" i="12"/>
  <c r="X131" i="12"/>
  <c r="J132" i="12"/>
  <c r="S132" i="12"/>
  <c r="V132" i="12"/>
  <c r="W132" i="12"/>
  <c r="X132" i="12"/>
  <c r="J133" i="12"/>
  <c r="S133" i="12"/>
  <c r="V133" i="12"/>
  <c r="W133" i="12"/>
  <c r="X133" i="12"/>
  <c r="J134" i="12"/>
  <c r="S134" i="12"/>
  <c r="V134" i="12"/>
  <c r="W134" i="12"/>
  <c r="X134" i="12"/>
  <c r="J135" i="12"/>
  <c r="S135" i="12"/>
  <c r="V135" i="12"/>
  <c r="W135" i="12"/>
  <c r="X135" i="12"/>
  <c r="J136" i="12"/>
  <c r="S136" i="12"/>
  <c r="V136" i="12"/>
  <c r="W136" i="12"/>
  <c r="X136" i="12"/>
  <c r="H137" i="12"/>
  <c r="J137" i="12"/>
  <c r="S137" i="12"/>
  <c r="V137" i="12"/>
  <c r="W137" i="12"/>
  <c r="X137" i="12"/>
  <c r="J138" i="12"/>
  <c r="S138" i="12"/>
  <c r="V138" i="12"/>
  <c r="W138" i="12"/>
  <c r="X138" i="12"/>
  <c r="H139" i="12"/>
  <c r="J139" i="12"/>
  <c r="S139" i="12"/>
  <c r="V139" i="12"/>
  <c r="W139" i="12"/>
  <c r="X139" i="12"/>
  <c r="H140" i="12"/>
  <c r="J140" i="12"/>
  <c r="S140" i="12"/>
  <c r="V140" i="12"/>
  <c r="W140" i="12"/>
  <c r="X140" i="12"/>
  <c r="H141" i="12"/>
  <c r="J141" i="12"/>
  <c r="S141" i="12"/>
  <c r="V141" i="12"/>
  <c r="W141" i="12"/>
  <c r="X141" i="12"/>
  <c r="H142" i="12"/>
  <c r="J142" i="12"/>
  <c r="S142" i="12"/>
  <c r="V142" i="12"/>
  <c r="W142" i="12"/>
  <c r="X142" i="12"/>
  <c r="H143" i="12"/>
  <c r="J143" i="12"/>
  <c r="S143" i="12"/>
  <c r="V143" i="12"/>
  <c r="W143" i="12"/>
  <c r="X143" i="12"/>
  <c r="H144" i="12"/>
  <c r="J144" i="12"/>
  <c r="S144" i="12"/>
  <c r="V144" i="12"/>
  <c r="W144" i="12"/>
  <c r="X144" i="12"/>
  <c r="H145" i="12"/>
  <c r="J145" i="12"/>
  <c r="S145" i="12"/>
  <c r="V145" i="12"/>
  <c r="W145" i="12"/>
  <c r="X145" i="12"/>
  <c r="J146" i="12"/>
  <c r="S146" i="12"/>
  <c r="V146" i="12"/>
  <c r="W146" i="12"/>
  <c r="X146" i="12"/>
  <c r="J147" i="12"/>
  <c r="S147" i="12"/>
  <c r="V147" i="12"/>
  <c r="W147" i="12"/>
  <c r="X147" i="12"/>
  <c r="J148" i="12"/>
  <c r="S148" i="12"/>
  <c r="V148" i="12"/>
  <c r="W148" i="12"/>
  <c r="X148" i="12"/>
  <c r="J149" i="12"/>
  <c r="S149" i="12"/>
  <c r="V149" i="12"/>
  <c r="W149" i="12"/>
  <c r="X149" i="12"/>
  <c r="J150" i="12"/>
  <c r="S150" i="12"/>
  <c r="V150" i="12"/>
  <c r="W150" i="12"/>
  <c r="X150" i="12"/>
  <c r="J151" i="12"/>
  <c r="S151" i="12"/>
  <c r="V151" i="12"/>
  <c r="W151" i="12"/>
  <c r="X151" i="12"/>
  <c r="J152" i="12"/>
  <c r="S152" i="12"/>
  <c r="V152" i="12"/>
  <c r="W152" i="12"/>
  <c r="X152" i="12"/>
  <c r="J153" i="12"/>
  <c r="S153" i="12"/>
  <c r="V153" i="12"/>
  <c r="W153" i="12"/>
  <c r="X153" i="12"/>
  <c r="Z153" i="12"/>
  <c r="J154" i="12"/>
  <c r="S154" i="12"/>
  <c r="V154" i="12"/>
  <c r="W154" i="12"/>
  <c r="X154" i="12"/>
  <c r="J155" i="12"/>
  <c r="S155" i="12"/>
  <c r="V155" i="12"/>
  <c r="W155" i="12"/>
  <c r="X155" i="12"/>
  <c r="J156" i="12"/>
  <c r="S156" i="12"/>
  <c r="V156" i="12"/>
  <c r="W156" i="12"/>
  <c r="X156" i="12"/>
  <c r="J157" i="12"/>
  <c r="S157" i="12"/>
  <c r="V157" i="12"/>
  <c r="W157" i="12"/>
  <c r="X157" i="12"/>
  <c r="H158" i="12"/>
  <c r="J158" i="12"/>
  <c r="S158" i="12"/>
  <c r="V158" i="12"/>
  <c r="W158" i="12"/>
  <c r="X158" i="12"/>
  <c r="H159" i="12"/>
  <c r="J159" i="12"/>
  <c r="S159" i="12"/>
  <c r="V159" i="12"/>
  <c r="W159" i="12"/>
  <c r="X159" i="12"/>
  <c r="H160" i="12"/>
  <c r="J160" i="12"/>
  <c r="S160" i="12"/>
  <c r="V160" i="12"/>
  <c r="W160" i="12"/>
  <c r="X160" i="12"/>
  <c r="H161" i="12"/>
  <c r="J161" i="12"/>
  <c r="S161" i="12"/>
  <c r="V161" i="12"/>
  <c r="W161" i="12"/>
  <c r="X161" i="12"/>
  <c r="H162" i="12"/>
  <c r="J162" i="12"/>
  <c r="S162" i="12"/>
  <c r="V162" i="12"/>
  <c r="W162" i="12"/>
  <c r="X162" i="12"/>
  <c r="H163" i="12"/>
  <c r="J163" i="12"/>
  <c r="S163" i="12"/>
  <c r="V163" i="12"/>
  <c r="W163" i="12"/>
  <c r="X163" i="12"/>
  <c r="H164" i="12"/>
  <c r="J164" i="12"/>
  <c r="S164" i="12"/>
  <c r="V164" i="12"/>
  <c r="W164" i="12"/>
  <c r="X164" i="12"/>
  <c r="H165" i="12"/>
  <c r="J165" i="12"/>
  <c r="S165" i="12"/>
  <c r="V165" i="12"/>
  <c r="W165" i="12"/>
  <c r="X165" i="12"/>
  <c r="H166" i="12"/>
  <c r="J166" i="12"/>
  <c r="S166" i="12"/>
  <c r="V166" i="12"/>
  <c r="W166" i="12"/>
  <c r="X166" i="12"/>
  <c r="H167" i="12"/>
  <c r="J167" i="12"/>
  <c r="S167" i="12"/>
  <c r="V167" i="12"/>
  <c r="W167" i="12"/>
  <c r="X167" i="12"/>
  <c r="J168" i="12"/>
  <c r="S168" i="12"/>
  <c r="V168" i="12"/>
  <c r="W168" i="12"/>
  <c r="X168" i="12"/>
  <c r="J169" i="12"/>
  <c r="S169" i="12"/>
  <c r="V169" i="12"/>
  <c r="W169" i="12"/>
  <c r="X169" i="12"/>
  <c r="J170" i="12"/>
  <c r="S170" i="12"/>
  <c r="V170" i="12"/>
  <c r="W170" i="12"/>
  <c r="X170" i="12"/>
  <c r="H171" i="12"/>
  <c r="J171" i="12"/>
  <c r="S171" i="12"/>
  <c r="V171" i="12"/>
  <c r="W171" i="12"/>
  <c r="X171" i="12"/>
  <c r="H172" i="12"/>
  <c r="J172" i="12"/>
  <c r="S172" i="12"/>
  <c r="V172" i="12"/>
  <c r="W172" i="12"/>
  <c r="X172" i="12"/>
  <c r="H173" i="12"/>
  <c r="J173" i="12"/>
  <c r="S173" i="12"/>
  <c r="V173" i="12"/>
  <c r="W173" i="12"/>
  <c r="X173" i="12"/>
  <c r="J174" i="12"/>
  <c r="S174" i="12"/>
  <c r="V174" i="12"/>
  <c r="W174" i="12"/>
  <c r="X174" i="12"/>
  <c r="H175" i="12"/>
  <c r="J175" i="12"/>
  <c r="S175" i="12"/>
  <c r="V175" i="12"/>
  <c r="W175" i="12"/>
  <c r="X175" i="12"/>
  <c r="H176" i="12"/>
  <c r="J176" i="12"/>
  <c r="S176" i="12"/>
  <c r="V176" i="12"/>
  <c r="W176" i="12"/>
  <c r="X176" i="12"/>
  <c r="H177" i="12"/>
  <c r="J177" i="12"/>
  <c r="S177" i="12"/>
  <c r="V177" i="12"/>
  <c r="W177" i="12"/>
  <c r="X177" i="12"/>
  <c r="H178" i="12"/>
  <c r="J178" i="12"/>
  <c r="S178" i="12"/>
  <c r="V178" i="12"/>
  <c r="W178" i="12"/>
  <c r="X178" i="12"/>
  <c r="J179" i="12"/>
  <c r="S179" i="12"/>
  <c r="V179" i="12"/>
  <c r="W179" i="12"/>
  <c r="X179" i="12"/>
  <c r="J180" i="12"/>
  <c r="S180" i="12"/>
  <c r="V180" i="12"/>
  <c r="W180" i="12"/>
  <c r="X180" i="12"/>
  <c r="J181" i="12"/>
  <c r="S181" i="12"/>
  <c r="V181" i="12"/>
  <c r="W181" i="12"/>
  <c r="X181" i="12"/>
  <c r="J182" i="12"/>
  <c r="S182" i="12"/>
  <c r="V182" i="12"/>
  <c r="W182" i="12"/>
  <c r="X182" i="12"/>
  <c r="J183" i="12"/>
  <c r="S183" i="12"/>
  <c r="V183" i="12"/>
  <c r="W183" i="12"/>
  <c r="X183" i="12"/>
  <c r="Z183" i="12"/>
  <c r="H184" i="12"/>
  <c r="J184" i="12"/>
  <c r="S184" i="12"/>
  <c r="V184" i="12"/>
  <c r="W184" i="12"/>
  <c r="X184" i="12"/>
  <c r="H185" i="12"/>
  <c r="J185" i="12"/>
  <c r="S185" i="12"/>
  <c r="V185" i="12"/>
  <c r="W185" i="12"/>
  <c r="X185" i="12"/>
  <c r="H186" i="12"/>
  <c r="J186" i="12"/>
  <c r="S186" i="12"/>
  <c r="V186" i="12"/>
  <c r="W186" i="12"/>
  <c r="X186" i="12"/>
  <c r="H187" i="12"/>
  <c r="J187" i="12"/>
  <c r="S187" i="12"/>
  <c r="V187" i="12"/>
  <c r="W187" i="12"/>
  <c r="X187" i="12"/>
  <c r="H188" i="12"/>
  <c r="J188" i="12"/>
  <c r="S188" i="12"/>
  <c r="V188" i="12"/>
  <c r="W188" i="12"/>
  <c r="X188" i="12"/>
  <c r="H189" i="12"/>
  <c r="J189" i="12"/>
  <c r="S189" i="12"/>
  <c r="V189" i="12"/>
  <c r="W189" i="12"/>
  <c r="X189" i="12"/>
  <c r="J190" i="12"/>
  <c r="S190" i="12"/>
  <c r="V190" i="12"/>
  <c r="W190" i="12"/>
  <c r="X190" i="12"/>
  <c r="J191" i="12"/>
  <c r="S191" i="12"/>
  <c r="V191" i="12"/>
  <c r="W191" i="12"/>
  <c r="X191" i="12"/>
  <c r="J192" i="12"/>
  <c r="S192" i="12"/>
  <c r="V192" i="12"/>
  <c r="W192" i="12"/>
  <c r="X192" i="12"/>
  <c r="J193" i="12"/>
  <c r="S193" i="12"/>
  <c r="V193" i="12"/>
  <c r="W193" i="12"/>
  <c r="X193" i="12"/>
  <c r="Z193" i="12"/>
  <c r="J194" i="12"/>
  <c r="S194" i="12"/>
  <c r="V194" i="12"/>
  <c r="W194" i="12"/>
  <c r="X194" i="12"/>
  <c r="H195" i="12"/>
  <c r="J195" i="12"/>
  <c r="S195" i="12"/>
  <c r="V195" i="12"/>
  <c r="W195" i="12"/>
  <c r="X195" i="12"/>
  <c r="H196" i="12"/>
  <c r="J196" i="12"/>
  <c r="S196" i="12"/>
  <c r="V196" i="12"/>
  <c r="W196" i="12"/>
  <c r="X196" i="12"/>
  <c r="H197" i="12"/>
  <c r="J197" i="12"/>
  <c r="S197" i="12"/>
  <c r="V197" i="12"/>
  <c r="W197" i="12"/>
  <c r="X197" i="12"/>
  <c r="H198" i="12"/>
  <c r="J198" i="12"/>
  <c r="S198" i="12"/>
  <c r="V198" i="12"/>
  <c r="W198" i="12"/>
  <c r="X198" i="12"/>
  <c r="H199" i="12"/>
  <c r="J199" i="12"/>
  <c r="S199" i="12"/>
  <c r="V199" i="12"/>
  <c r="W199" i="12"/>
  <c r="X199" i="12"/>
  <c r="H200" i="12"/>
  <c r="J200" i="12"/>
  <c r="S200" i="12"/>
  <c r="V200" i="12"/>
  <c r="W200" i="12"/>
  <c r="X200" i="12"/>
  <c r="H201" i="12"/>
  <c r="J201" i="12"/>
  <c r="S201" i="12"/>
  <c r="V201" i="12"/>
  <c r="W201" i="12"/>
  <c r="X201" i="12"/>
  <c r="H202" i="12"/>
  <c r="J202" i="12"/>
  <c r="S202" i="12"/>
  <c r="V202" i="12"/>
  <c r="W202" i="12"/>
  <c r="X202" i="12"/>
  <c r="J203" i="12"/>
  <c r="S203" i="12"/>
  <c r="V203" i="12"/>
  <c r="W203" i="12"/>
  <c r="X203" i="12"/>
  <c r="J204" i="12"/>
  <c r="S204" i="12"/>
  <c r="V204" i="12"/>
  <c r="W204" i="12"/>
  <c r="X204" i="12"/>
  <c r="J205" i="12"/>
  <c r="S205" i="12"/>
  <c r="V205" i="12"/>
  <c r="W205" i="12"/>
  <c r="X205" i="12"/>
  <c r="Z205" i="12"/>
  <c r="J206" i="12"/>
  <c r="S206" i="12"/>
  <c r="V206" i="12"/>
  <c r="W206" i="12"/>
  <c r="X206" i="12"/>
  <c r="Z206" i="12"/>
  <c r="J207" i="12"/>
  <c r="S207" i="12"/>
  <c r="V207" i="12"/>
  <c r="W207" i="12"/>
  <c r="X207" i="12"/>
  <c r="J208" i="12"/>
  <c r="S208" i="12"/>
  <c r="V208" i="12"/>
  <c r="W208" i="12"/>
  <c r="X208" i="12"/>
  <c r="J209" i="12"/>
  <c r="S209" i="12"/>
  <c r="V209" i="12"/>
  <c r="W209" i="12"/>
  <c r="X209" i="12"/>
  <c r="J210" i="12"/>
  <c r="S210" i="12"/>
  <c r="V210" i="12"/>
  <c r="W210" i="12"/>
  <c r="X210" i="12"/>
  <c r="J211" i="12"/>
  <c r="S211" i="12"/>
  <c r="V211" i="12"/>
  <c r="W211" i="12"/>
  <c r="X211" i="12"/>
  <c r="J212" i="12"/>
  <c r="S212" i="12"/>
  <c r="V212" i="12"/>
  <c r="W212" i="12"/>
  <c r="X212" i="12"/>
  <c r="J213" i="12"/>
  <c r="S213" i="12"/>
  <c r="V213" i="12"/>
  <c r="W213" i="12"/>
  <c r="X213" i="12"/>
  <c r="Z213" i="12"/>
  <c r="J214" i="12"/>
  <c r="S214" i="12"/>
  <c r="V214" i="12"/>
  <c r="W214" i="12"/>
  <c r="X214" i="12"/>
  <c r="J215" i="12"/>
  <c r="S215" i="12"/>
  <c r="V215" i="12"/>
  <c r="W215" i="12"/>
  <c r="X215" i="12"/>
  <c r="J216" i="12"/>
  <c r="S216" i="12"/>
  <c r="V216" i="12"/>
  <c r="W216" i="12"/>
  <c r="X216" i="12"/>
  <c r="J217" i="12"/>
  <c r="S217" i="12"/>
  <c r="V217" i="12"/>
  <c r="W217" i="12"/>
  <c r="X217" i="12"/>
  <c r="J218" i="12"/>
  <c r="S218" i="12"/>
  <c r="V218" i="12"/>
  <c r="W218" i="12"/>
  <c r="X218" i="12"/>
  <c r="J219" i="12"/>
  <c r="S219" i="12"/>
  <c r="V219" i="12"/>
  <c r="W219" i="12"/>
  <c r="X219" i="12"/>
  <c r="J220" i="12"/>
  <c r="S220" i="12"/>
  <c r="V220" i="12"/>
  <c r="W220" i="12"/>
  <c r="X220" i="12"/>
  <c r="H221" i="12"/>
  <c r="J221" i="12"/>
  <c r="S221" i="12"/>
  <c r="V221" i="12"/>
  <c r="W221" i="12"/>
  <c r="X221" i="12"/>
  <c r="S222" i="12"/>
  <c r="V222" i="12"/>
  <c r="W222" i="12"/>
  <c r="X222" i="12"/>
  <c r="J223" i="12"/>
  <c r="S223" i="12"/>
  <c r="V223" i="12"/>
  <c r="W223" i="12"/>
  <c r="X223" i="12"/>
  <c r="J224" i="12"/>
  <c r="S224" i="12"/>
  <c r="V224" i="12"/>
  <c r="W224" i="12"/>
  <c r="X224" i="12"/>
  <c r="H225" i="12"/>
  <c r="J225" i="12"/>
  <c r="S225" i="12"/>
  <c r="V225" i="12"/>
  <c r="W225" i="12"/>
  <c r="X225" i="12"/>
  <c r="J226" i="12"/>
  <c r="S226" i="12"/>
  <c r="V226" i="12"/>
  <c r="W226" i="12"/>
  <c r="X226" i="12"/>
  <c r="J227" i="12"/>
  <c r="S227" i="12"/>
  <c r="V227" i="12"/>
  <c r="W227" i="12"/>
  <c r="X227" i="12"/>
  <c r="H228" i="12"/>
  <c r="J228" i="12"/>
  <c r="S228" i="12"/>
  <c r="V228" i="12"/>
  <c r="W228" i="12"/>
  <c r="X228" i="12"/>
  <c r="H229" i="12"/>
  <c r="J229" i="12"/>
  <c r="S229" i="12"/>
  <c r="V229" i="12"/>
  <c r="W229" i="12"/>
  <c r="X229" i="12"/>
  <c r="H230" i="12"/>
  <c r="J230" i="12"/>
  <c r="S230" i="12"/>
  <c r="V230" i="12"/>
  <c r="W230" i="12"/>
  <c r="X230" i="12"/>
  <c r="H231" i="12"/>
  <c r="J231" i="12"/>
  <c r="S231" i="12"/>
  <c r="V231" i="12"/>
  <c r="W231" i="12"/>
  <c r="X231" i="12"/>
  <c r="H232" i="12"/>
  <c r="J232" i="12"/>
  <c r="S232" i="12"/>
  <c r="V232" i="12"/>
  <c r="W232" i="12"/>
  <c r="X232" i="12"/>
  <c r="H233" i="12"/>
  <c r="J233" i="12"/>
  <c r="S233" i="12"/>
  <c r="V233" i="12"/>
  <c r="W233" i="12"/>
  <c r="X233" i="12"/>
  <c r="H234" i="12"/>
  <c r="J234" i="12"/>
  <c r="S234" i="12"/>
  <c r="V234" i="12"/>
  <c r="W234" i="12"/>
  <c r="X234" i="12"/>
  <c r="S235" i="12"/>
  <c r="V235" i="12"/>
  <c r="W235" i="12"/>
  <c r="X235" i="12"/>
  <c r="S236" i="12"/>
  <c r="V236" i="12"/>
  <c r="W236" i="12"/>
  <c r="X236" i="12"/>
  <c r="S237" i="12"/>
  <c r="V237" i="12"/>
  <c r="W237" i="12"/>
  <c r="X237" i="12"/>
  <c r="S238" i="12"/>
  <c r="V238" i="12"/>
  <c r="W238" i="12"/>
  <c r="X238" i="12"/>
  <c r="S239" i="12"/>
  <c r="V239" i="12"/>
  <c r="W239" i="12"/>
  <c r="X239" i="12"/>
  <c r="S240" i="12"/>
  <c r="V240" i="12"/>
  <c r="W240" i="12"/>
  <c r="X240" i="12"/>
  <c r="S241" i="12"/>
  <c r="V241" i="12"/>
  <c r="W241" i="12"/>
  <c r="X241" i="12"/>
  <c r="S242" i="12"/>
  <c r="V242" i="12"/>
  <c r="W242" i="12"/>
  <c r="X242" i="12"/>
  <c r="H243" i="12"/>
  <c r="J243" i="12"/>
  <c r="S243" i="12"/>
  <c r="V243" i="12"/>
  <c r="W243" i="12"/>
  <c r="X243" i="12"/>
  <c r="H244" i="12"/>
  <c r="J244" i="12"/>
  <c r="S244" i="12"/>
  <c r="V244" i="12"/>
  <c r="W244" i="12"/>
  <c r="X244" i="12"/>
  <c r="H245" i="12"/>
  <c r="J245" i="12"/>
  <c r="S245" i="12"/>
  <c r="V245" i="12"/>
  <c r="W245" i="12"/>
  <c r="X245" i="12"/>
  <c r="S246" i="12"/>
  <c r="V246" i="12"/>
  <c r="W246" i="12"/>
  <c r="X246" i="12"/>
  <c r="H247" i="12"/>
  <c r="J247" i="12"/>
  <c r="S247" i="12"/>
  <c r="V247" i="12"/>
  <c r="W247" i="12"/>
  <c r="X247" i="12"/>
  <c r="H248" i="12"/>
  <c r="J248" i="12"/>
  <c r="S248" i="12"/>
  <c r="V248" i="12"/>
  <c r="W248" i="12"/>
  <c r="X248" i="12"/>
  <c r="H249" i="12"/>
  <c r="J249" i="12"/>
  <c r="S249" i="12"/>
  <c r="V249" i="12"/>
  <c r="W249" i="12"/>
  <c r="X249" i="12"/>
  <c r="H250" i="12"/>
  <c r="J250" i="12"/>
  <c r="S250" i="12"/>
  <c r="V250" i="12"/>
  <c r="W250" i="12"/>
  <c r="X250" i="12"/>
  <c r="H251" i="12"/>
  <c r="J251" i="12"/>
  <c r="S251" i="12"/>
  <c r="V251" i="12"/>
  <c r="W251" i="12"/>
  <c r="X251" i="12"/>
  <c r="H252" i="12"/>
  <c r="J252" i="12"/>
  <c r="S252" i="12"/>
  <c r="V252" i="12"/>
  <c r="W252" i="12"/>
  <c r="X252" i="12"/>
  <c r="H253" i="12"/>
  <c r="J253" i="12"/>
  <c r="S253" i="12"/>
  <c r="V253" i="12"/>
  <c r="W253" i="12"/>
  <c r="X253" i="12"/>
  <c r="H254" i="12"/>
  <c r="J254" i="12"/>
  <c r="S254" i="12"/>
  <c r="V254" i="12"/>
  <c r="W254" i="12"/>
  <c r="X254" i="12"/>
  <c r="H255" i="12"/>
  <c r="J255" i="12"/>
  <c r="S255" i="12"/>
  <c r="V255" i="12"/>
  <c r="W255" i="12"/>
  <c r="X255" i="12"/>
  <c r="H256" i="12"/>
  <c r="J256" i="12"/>
  <c r="S256" i="12"/>
  <c r="V256" i="12"/>
  <c r="W256" i="12"/>
  <c r="X256" i="12"/>
  <c r="H257" i="12"/>
  <c r="J257" i="12"/>
  <c r="S257" i="12"/>
  <c r="V257" i="12"/>
  <c r="W257" i="12"/>
  <c r="X257" i="12"/>
  <c r="H258" i="12"/>
  <c r="J258" i="12"/>
  <c r="S258" i="12"/>
  <c r="V258" i="12"/>
  <c r="W258" i="12"/>
  <c r="X258" i="12"/>
  <c r="H259" i="12"/>
  <c r="J259" i="12"/>
  <c r="S259" i="12"/>
  <c r="V259" i="12"/>
  <c r="W259" i="12"/>
  <c r="X259" i="12"/>
  <c r="H260" i="12"/>
  <c r="J260" i="12"/>
  <c r="S260" i="12"/>
  <c r="V260" i="12"/>
  <c r="W260" i="12"/>
  <c r="X260" i="12"/>
  <c r="H261" i="12"/>
  <c r="J261" i="12"/>
  <c r="S261" i="12"/>
  <c r="V261" i="12"/>
  <c r="W261" i="12"/>
  <c r="X261" i="12"/>
  <c r="H262" i="12"/>
  <c r="J262" i="12"/>
  <c r="S262" i="12"/>
  <c r="V262" i="12"/>
  <c r="W262" i="12"/>
  <c r="X262" i="12"/>
  <c r="H263" i="12"/>
  <c r="J263" i="12"/>
  <c r="S263" i="12"/>
  <c r="V263" i="12"/>
  <c r="W263" i="12"/>
  <c r="X263" i="12"/>
  <c r="H264" i="12"/>
  <c r="J264" i="12"/>
  <c r="S264" i="12"/>
  <c r="V264" i="12"/>
  <c r="W264" i="12"/>
  <c r="X264" i="12"/>
  <c r="H265" i="12"/>
  <c r="J265" i="12"/>
  <c r="S265" i="12"/>
  <c r="V265" i="12"/>
  <c r="W265" i="12"/>
  <c r="X265" i="12"/>
  <c r="H266" i="12"/>
  <c r="J266" i="12"/>
  <c r="S266" i="12"/>
  <c r="V266" i="12"/>
  <c r="W266" i="12"/>
  <c r="X266" i="12"/>
  <c r="H267" i="12"/>
  <c r="J267" i="12"/>
  <c r="S267" i="12"/>
  <c r="V267" i="12"/>
  <c r="W267" i="12"/>
  <c r="X267" i="12"/>
  <c r="H268" i="12"/>
  <c r="J268" i="12"/>
  <c r="S268" i="12"/>
  <c r="V268" i="12"/>
  <c r="W268" i="12"/>
  <c r="X268" i="12"/>
  <c r="H269" i="12"/>
  <c r="J269" i="12"/>
  <c r="S269" i="12"/>
  <c r="V269" i="12"/>
  <c r="W269" i="12"/>
  <c r="X269" i="12"/>
  <c r="H270" i="12"/>
  <c r="J270" i="12"/>
  <c r="S270" i="12"/>
  <c r="V270" i="12"/>
  <c r="W270" i="12"/>
  <c r="X270" i="12"/>
  <c r="H271" i="12"/>
  <c r="J271" i="12"/>
  <c r="S271" i="12"/>
  <c r="V271" i="12"/>
  <c r="W271" i="12"/>
  <c r="X271" i="12"/>
  <c r="H272" i="12"/>
  <c r="J272" i="12"/>
  <c r="S272" i="12"/>
  <c r="V272" i="12"/>
  <c r="W272" i="12"/>
  <c r="X272" i="12"/>
  <c r="J273" i="12"/>
  <c r="S273" i="12"/>
  <c r="V273" i="12"/>
  <c r="W273" i="12"/>
  <c r="X273" i="12"/>
  <c r="J274" i="12"/>
  <c r="S274" i="12"/>
  <c r="V274" i="12"/>
  <c r="W274" i="12"/>
  <c r="X274" i="12"/>
  <c r="J275" i="12"/>
  <c r="S275" i="12"/>
  <c r="V275" i="12"/>
  <c r="W275" i="12"/>
  <c r="X275" i="12"/>
  <c r="H276" i="12"/>
  <c r="J276" i="12"/>
  <c r="S276" i="12"/>
  <c r="V276" i="12"/>
  <c r="W276" i="12"/>
  <c r="X276" i="12"/>
  <c r="H277" i="12"/>
  <c r="J277" i="12"/>
  <c r="S277" i="12"/>
  <c r="V277" i="12"/>
  <c r="W277" i="12"/>
  <c r="X277" i="12"/>
  <c r="H278" i="12"/>
  <c r="J278" i="12"/>
  <c r="S278" i="12"/>
  <c r="V278" i="12"/>
  <c r="W278" i="12"/>
  <c r="X278" i="12"/>
  <c r="H279" i="12"/>
  <c r="J279" i="12"/>
  <c r="S279" i="12"/>
  <c r="V279" i="12"/>
  <c r="W279" i="12"/>
  <c r="X279" i="12"/>
  <c r="H280" i="12"/>
  <c r="J280" i="12"/>
  <c r="S280" i="12"/>
  <c r="V280" i="12"/>
  <c r="W280" i="12"/>
  <c r="X280" i="12"/>
  <c r="J281" i="12"/>
  <c r="S281" i="12"/>
  <c r="V281" i="12"/>
  <c r="W281" i="12"/>
  <c r="X281" i="12"/>
  <c r="J282" i="12"/>
  <c r="S282" i="12"/>
  <c r="V282" i="12"/>
  <c r="W282" i="12"/>
  <c r="X282" i="12"/>
  <c r="S283" i="12"/>
  <c r="V283" i="12"/>
  <c r="W283" i="12"/>
  <c r="X283" i="12"/>
  <c r="H284" i="12"/>
  <c r="J284" i="12"/>
  <c r="S284" i="12"/>
  <c r="V284" i="12"/>
  <c r="W284" i="12"/>
  <c r="X284" i="12"/>
  <c r="H285" i="12"/>
  <c r="J285" i="12"/>
  <c r="S285" i="12"/>
  <c r="V285" i="12"/>
  <c r="W285" i="12"/>
  <c r="X285" i="12"/>
  <c r="H286" i="12"/>
  <c r="J286" i="12"/>
  <c r="S286" i="12"/>
  <c r="V286" i="12"/>
  <c r="W286" i="12"/>
  <c r="X286" i="12"/>
  <c r="H287" i="12"/>
  <c r="J287" i="12"/>
  <c r="S287" i="12"/>
  <c r="V287" i="12"/>
  <c r="W287" i="12"/>
  <c r="X287" i="12"/>
  <c r="H288" i="12"/>
  <c r="J288" i="12"/>
  <c r="S288" i="12"/>
  <c r="V288" i="12"/>
  <c r="W288" i="12"/>
  <c r="X288" i="12"/>
  <c r="H289" i="12"/>
  <c r="J289" i="12"/>
  <c r="S289" i="12"/>
  <c r="V289" i="12"/>
  <c r="W289" i="12"/>
  <c r="X289" i="12"/>
  <c r="J290" i="12"/>
  <c r="S290" i="12"/>
  <c r="V290" i="12"/>
  <c r="W290" i="12"/>
  <c r="X290" i="12"/>
  <c r="J291" i="12"/>
  <c r="S291" i="12"/>
  <c r="V291" i="12"/>
  <c r="W291" i="12"/>
  <c r="X291" i="12"/>
  <c r="H292" i="12"/>
  <c r="J292" i="12"/>
  <c r="S292" i="12"/>
  <c r="V292" i="12"/>
  <c r="W292" i="12"/>
  <c r="X292" i="12"/>
  <c r="H293" i="12"/>
  <c r="J293" i="12"/>
  <c r="S293" i="12"/>
  <c r="V293" i="12"/>
  <c r="W293" i="12"/>
  <c r="X293" i="12"/>
  <c r="H294" i="12"/>
  <c r="J294" i="12"/>
  <c r="S294" i="12"/>
  <c r="V294" i="12"/>
  <c r="W294" i="12"/>
  <c r="X294" i="12"/>
  <c r="H295" i="12"/>
  <c r="J295" i="12"/>
  <c r="S295" i="12"/>
  <c r="V295" i="12"/>
  <c r="W295" i="12"/>
  <c r="X295" i="12"/>
  <c r="H296" i="12"/>
  <c r="J296" i="12"/>
  <c r="S296" i="12"/>
  <c r="V296" i="12"/>
  <c r="W296" i="12"/>
  <c r="X296" i="12"/>
  <c r="J297" i="12"/>
  <c r="S297" i="12"/>
  <c r="V297" i="12"/>
  <c r="W297" i="12"/>
  <c r="X297" i="12"/>
  <c r="J298" i="12"/>
  <c r="S298" i="12"/>
  <c r="V298" i="12"/>
  <c r="W298" i="12"/>
  <c r="X298" i="12"/>
  <c r="H299" i="12"/>
  <c r="J299" i="12"/>
  <c r="S299" i="12"/>
  <c r="V299" i="12"/>
  <c r="W299" i="12"/>
  <c r="X299" i="12"/>
  <c r="H300" i="12"/>
  <c r="J300" i="12"/>
  <c r="S300" i="12"/>
  <c r="V300" i="12"/>
  <c r="W300" i="12"/>
  <c r="X300" i="12"/>
  <c r="H301" i="12"/>
  <c r="J301" i="12"/>
  <c r="S301" i="12"/>
  <c r="V301" i="12"/>
  <c r="W301" i="12"/>
  <c r="X301" i="12"/>
  <c r="H302" i="12"/>
  <c r="J302" i="12"/>
  <c r="S302" i="12"/>
  <c r="V302" i="12"/>
  <c r="W302" i="12"/>
  <c r="X302" i="12"/>
  <c r="J303" i="12"/>
  <c r="S303" i="12"/>
  <c r="V303" i="12"/>
  <c r="W303" i="12"/>
  <c r="X303" i="12"/>
  <c r="J304" i="12"/>
  <c r="S304" i="12"/>
  <c r="V304" i="12"/>
  <c r="W304" i="12"/>
  <c r="X304" i="12"/>
  <c r="H305" i="12"/>
  <c r="J305" i="12"/>
  <c r="S305" i="12"/>
  <c r="V305" i="12"/>
  <c r="W305" i="12"/>
  <c r="X305" i="12"/>
  <c r="H306" i="12"/>
  <c r="J306" i="12"/>
  <c r="S306" i="12"/>
  <c r="V306" i="12"/>
  <c r="W306" i="12"/>
  <c r="X306" i="12"/>
  <c r="H307" i="12"/>
  <c r="J307" i="12"/>
  <c r="S307" i="12"/>
  <c r="V307" i="12"/>
  <c r="W307" i="12"/>
  <c r="X307" i="12"/>
  <c r="H308" i="12"/>
  <c r="J308" i="12"/>
  <c r="S308" i="12"/>
  <c r="V308" i="12"/>
  <c r="W308" i="12"/>
  <c r="X308" i="12"/>
  <c r="H309" i="12"/>
  <c r="J309" i="12"/>
  <c r="S309" i="12"/>
  <c r="V309" i="12"/>
  <c r="W309" i="12"/>
  <c r="X309" i="12"/>
  <c r="H310" i="12"/>
  <c r="J310" i="12"/>
  <c r="S310" i="12"/>
  <c r="V310" i="12"/>
  <c r="W310" i="12"/>
  <c r="X310" i="12"/>
  <c r="H311" i="12"/>
  <c r="J311" i="12"/>
  <c r="S311" i="12"/>
  <c r="V311" i="12"/>
  <c r="W311" i="12"/>
  <c r="X311" i="12"/>
  <c r="H312" i="12"/>
  <c r="J312" i="12"/>
  <c r="S312" i="12"/>
  <c r="V312" i="12"/>
  <c r="W312" i="12"/>
  <c r="X312" i="12"/>
  <c r="H313" i="12"/>
  <c r="J313" i="12"/>
  <c r="S313" i="12"/>
  <c r="V313" i="12"/>
  <c r="W313" i="12"/>
  <c r="X313" i="12"/>
  <c r="H314" i="12"/>
  <c r="J314" i="12"/>
  <c r="S314" i="12"/>
  <c r="V314" i="12"/>
  <c r="W314" i="12"/>
  <c r="X314" i="12"/>
  <c r="H315" i="12"/>
  <c r="J315" i="12"/>
  <c r="S315" i="12"/>
  <c r="V315" i="12"/>
  <c r="W315" i="12"/>
  <c r="X315" i="12"/>
  <c r="H316" i="12"/>
  <c r="J316" i="12"/>
  <c r="S316" i="12"/>
  <c r="V316" i="12"/>
  <c r="W316" i="12"/>
  <c r="X316" i="12"/>
  <c r="H317" i="12"/>
  <c r="J317" i="12"/>
  <c r="S317" i="12"/>
  <c r="V317" i="12"/>
  <c r="W317" i="12"/>
  <c r="X317" i="12"/>
  <c r="H318" i="12"/>
  <c r="J318" i="12"/>
  <c r="S318" i="12"/>
  <c r="V318" i="12"/>
  <c r="W318" i="12"/>
  <c r="X318" i="12"/>
  <c r="J319" i="12"/>
  <c r="S319" i="12"/>
  <c r="V319" i="12"/>
  <c r="W319" i="12"/>
  <c r="X319" i="12"/>
  <c r="J320" i="12"/>
  <c r="S320" i="12"/>
  <c r="V320" i="12"/>
  <c r="W320" i="12"/>
  <c r="X320" i="12"/>
  <c r="J321" i="12"/>
  <c r="S321" i="12"/>
  <c r="V321" i="12"/>
  <c r="W321" i="12"/>
  <c r="X321" i="12"/>
  <c r="H322" i="12"/>
  <c r="J322" i="12"/>
  <c r="S322" i="12"/>
  <c r="V322" i="12"/>
  <c r="W322" i="12"/>
  <c r="X322" i="12"/>
  <c r="H323" i="12"/>
  <c r="J323" i="12"/>
  <c r="S323" i="12"/>
  <c r="V323" i="12"/>
  <c r="W323" i="12"/>
  <c r="X323" i="12"/>
  <c r="H324" i="12"/>
  <c r="J324" i="12"/>
  <c r="S324" i="12"/>
  <c r="V324" i="12"/>
  <c r="W324" i="12"/>
  <c r="X324" i="12"/>
  <c r="H325" i="12"/>
  <c r="J325" i="12"/>
  <c r="S325" i="12"/>
  <c r="V325" i="12"/>
  <c r="W325" i="12"/>
  <c r="X325" i="12"/>
  <c r="J326" i="12"/>
  <c r="S326" i="12"/>
  <c r="V326" i="12"/>
  <c r="W326" i="12"/>
  <c r="X326" i="12"/>
  <c r="J327" i="12"/>
  <c r="S327" i="12"/>
  <c r="V327" i="12"/>
  <c r="W327" i="12"/>
  <c r="X327" i="12"/>
  <c r="J328" i="12"/>
  <c r="S328" i="12"/>
  <c r="V328" i="12"/>
  <c r="W328" i="12"/>
  <c r="X328" i="12"/>
  <c r="J329" i="12"/>
  <c r="S329" i="12"/>
  <c r="V329" i="12"/>
  <c r="W329" i="12"/>
  <c r="X329" i="12"/>
  <c r="Z329" i="12"/>
  <c r="H330" i="12"/>
  <c r="J330" i="12"/>
  <c r="S330" i="12"/>
  <c r="V330" i="12"/>
  <c r="W330" i="12"/>
  <c r="X330" i="12"/>
  <c r="J331" i="12"/>
  <c r="S331" i="12"/>
  <c r="V331" i="12"/>
  <c r="W331" i="12"/>
  <c r="X331" i="12"/>
  <c r="J332" i="12"/>
  <c r="S332" i="12"/>
  <c r="V332" i="12"/>
  <c r="W332" i="12"/>
  <c r="X332" i="12"/>
  <c r="J333" i="12"/>
  <c r="S333" i="12"/>
  <c r="V333" i="12"/>
  <c r="W333" i="12"/>
  <c r="X333" i="12"/>
  <c r="Z333" i="12"/>
  <c r="H334" i="12"/>
  <c r="J334" i="12"/>
  <c r="S334" i="12"/>
  <c r="V334" i="12"/>
  <c r="W334" i="12"/>
  <c r="X334" i="12"/>
  <c r="H335" i="12"/>
  <c r="J335" i="12"/>
  <c r="S335" i="12"/>
  <c r="V335" i="12"/>
  <c r="W335" i="12"/>
  <c r="X335" i="12"/>
  <c r="H336" i="12"/>
  <c r="J336" i="12"/>
  <c r="S336" i="12"/>
  <c r="V336" i="12"/>
  <c r="W336" i="12"/>
  <c r="X336" i="12"/>
  <c r="H337" i="12"/>
  <c r="J337" i="12"/>
  <c r="S337" i="12"/>
  <c r="V337" i="12"/>
  <c r="W337" i="12"/>
  <c r="X337" i="12"/>
  <c r="H338" i="12"/>
  <c r="J338" i="12"/>
  <c r="S338" i="12"/>
  <c r="V338" i="12"/>
  <c r="W338" i="12"/>
  <c r="X338" i="12"/>
  <c r="J339" i="12"/>
  <c r="S339" i="12"/>
  <c r="V339" i="12"/>
  <c r="W339" i="12"/>
  <c r="X339" i="12"/>
  <c r="Z339" i="12"/>
  <c r="J340" i="12"/>
  <c r="S340" i="12"/>
  <c r="V340" i="12"/>
  <c r="W340" i="12"/>
  <c r="X340" i="12"/>
  <c r="H341" i="12"/>
  <c r="J341" i="12"/>
  <c r="S341" i="12"/>
  <c r="V341" i="12"/>
  <c r="W341" i="12"/>
  <c r="X341" i="12"/>
  <c r="H342" i="12"/>
  <c r="J342" i="12"/>
  <c r="S342" i="12"/>
  <c r="V342" i="12"/>
  <c r="W342" i="12"/>
  <c r="X342" i="12"/>
  <c r="J343" i="12"/>
  <c r="S343" i="12"/>
  <c r="V343" i="12"/>
  <c r="W343" i="12"/>
  <c r="X343" i="12"/>
  <c r="J344" i="12"/>
  <c r="S344" i="12"/>
  <c r="V344" i="12"/>
  <c r="W344" i="12"/>
  <c r="X344" i="12"/>
  <c r="J345" i="12"/>
  <c r="S345" i="12"/>
  <c r="V345" i="12"/>
  <c r="W345" i="12"/>
  <c r="X345" i="12"/>
  <c r="H346" i="12"/>
  <c r="J346" i="12"/>
  <c r="S346" i="12"/>
  <c r="V346" i="12"/>
  <c r="W346" i="12"/>
  <c r="X346" i="12"/>
  <c r="J347" i="12"/>
  <c r="S347" i="12"/>
  <c r="V347" i="12"/>
  <c r="W347" i="12"/>
  <c r="X347" i="12"/>
  <c r="H348" i="12"/>
  <c r="J348" i="12"/>
  <c r="S348" i="12"/>
  <c r="V348" i="12"/>
  <c r="W348" i="12"/>
  <c r="X348" i="12"/>
  <c r="H349" i="12"/>
  <c r="J349" i="12"/>
  <c r="S349" i="12"/>
  <c r="V349" i="12"/>
  <c r="W349" i="12"/>
  <c r="X349" i="12"/>
  <c r="J350" i="12"/>
  <c r="S350" i="12"/>
  <c r="V350" i="12"/>
  <c r="W350" i="12"/>
  <c r="X350" i="12"/>
  <c r="J351" i="12"/>
  <c r="S351" i="12"/>
  <c r="V351" i="12"/>
  <c r="W351" i="12"/>
  <c r="X351" i="12"/>
  <c r="J352" i="12"/>
  <c r="S352" i="12"/>
  <c r="V352" i="12"/>
  <c r="W352" i="12"/>
  <c r="X352" i="12"/>
  <c r="H353" i="12"/>
  <c r="J353" i="12"/>
  <c r="S353" i="12"/>
  <c r="V353" i="12"/>
  <c r="W353" i="12"/>
  <c r="X353" i="12"/>
  <c r="J354" i="12"/>
  <c r="S354" i="12"/>
  <c r="V354" i="12"/>
  <c r="W354" i="12"/>
  <c r="X354" i="12"/>
  <c r="J355" i="12"/>
  <c r="S355" i="12"/>
  <c r="V355" i="12"/>
  <c r="W355" i="12"/>
  <c r="X355" i="12"/>
  <c r="S356" i="12"/>
  <c r="V356" i="12"/>
  <c r="W356" i="12"/>
  <c r="X356" i="12"/>
  <c r="J357" i="12"/>
  <c r="S357" i="12"/>
  <c r="V357" i="12"/>
  <c r="W357" i="12"/>
  <c r="X357" i="12"/>
  <c r="J358" i="12"/>
  <c r="S358" i="12"/>
  <c r="V358" i="12"/>
  <c r="W358" i="12"/>
  <c r="X358" i="12"/>
  <c r="H359" i="12"/>
  <c r="J359" i="12"/>
  <c r="S359" i="12"/>
  <c r="V359" i="12"/>
  <c r="W359" i="12"/>
  <c r="X359" i="12"/>
  <c r="H360" i="12"/>
  <c r="J360" i="12"/>
  <c r="S360" i="12"/>
  <c r="V360" i="12"/>
  <c r="W360" i="12"/>
  <c r="X360" i="12"/>
  <c r="H361" i="12"/>
  <c r="J361" i="12"/>
  <c r="S361" i="12"/>
  <c r="V361" i="12"/>
  <c r="W361" i="12"/>
  <c r="X361" i="12"/>
  <c r="H362" i="12"/>
  <c r="J362" i="12"/>
  <c r="S362" i="12"/>
  <c r="V362" i="12"/>
  <c r="W362" i="12"/>
  <c r="X362" i="12"/>
  <c r="J363" i="12"/>
  <c r="S363" i="12"/>
  <c r="V363" i="12"/>
  <c r="W363" i="12"/>
  <c r="X363" i="12"/>
  <c r="J364" i="12"/>
  <c r="S364" i="12"/>
  <c r="V364" i="12"/>
  <c r="W364" i="12"/>
  <c r="X364" i="12"/>
  <c r="J365" i="12"/>
  <c r="S365" i="12"/>
  <c r="V365" i="12"/>
  <c r="W365" i="12"/>
  <c r="X365" i="12"/>
  <c r="J366" i="12"/>
  <c r="S366" i="12"/>
  <c r="V366" i="12"/>
  <c r="W366" i="12"/>
  <c r="X366" i="12"/>
  <c r="J367" i="12"/>
  <c r="S367" i="12"/>
  <c r="V367" i="12"/>
  <c r="W367" i="12"/>
  <c r="X367" i="12"/>
  <c r="J368" i="12"/>
  <c r="S368" i="12"/>
  <c r="V368" i="12"/>
  <c r="W368" i="12"/>
  <c r="X368" i="12"/>
  <c r="J369" i="12"/>
  <c r="S369" i="12"/>
  <c r="V369" i="12"/>
  <c r="W369" i="12"/>
  <c r="X369" i="12"/>
  <c r="J370" i="12"/>
  <c r="S370" i="12"/>
  <c r="V370" i="12"/>
  <c r="W370" i="12"/>
  <c r="X370" i="12"/>
  <c r="J371" i="12"/>
  <c r="S371" i="12"/>
  <c r="V371" i="12"/>
  <c r="W371" i="12"/>
  <c r="X371" i="12"/>
  <c r="J372" i="12"/>
  <c r="S372" i="12"/>
  <c r="V372" i="12"/>
  <c r="W372" i="12"/>
  <c r="X372" i="12"/>
  <c r="J373" i="12"/>
  <c r="S373" i="12"/>
  <c r="V373" i="12"/>
  <c r="W373" i="12"/>
  <c r="X373" i="12"/>
  <c r="H374" i="12"/>
  <c r="J374" i="12"/>
  <c r="S374" i="12"/>
  <c r="V374" i="12"/>
  <c r="W374" i="12"/>
  <c r="X374" i="12"/>
  <c r="H375" i="12"/>
  <c r="J375" i="12"/>
  <c r="S375" i="12"/>
  <c r="V375" i="12"/>
  <c r="W375" i="12"/>
  <c r="X375" i="12"/>
  <c r="H376" i="12"/>
  <c r="J376" i="12"/>
  <c r="S376" i="12"/>
  <c r="V376" i="12"/>
  <c r="W376" i="12"/>
  <c r="X376" i="12"/>
  <c r="H377" i="12"/>
  <c r="J377" i="12"/>
  <c r="S377" i="12"/>
  <c r="V377" i="12"/>
  <c r="W377" i="12"/>
  <c r="X377" i="12"/>
  <c r="H378" i="12"/>
  <c r="J378" i="12"/>
  <c r="S378" i="12"/>
  <c r="V378" i="12"/>
  <c r="W378" i="12"/>
  <c r="X378" i="12"/>
  <c r="H379" i="12"/>
  <c r="J379" i="12"/>
  <c r="S379" i="12"/>
  <c r="V379" i="12"/>
  <c r="W379" i="12"/>
  <c r="X379" i="12"/>
  <c r="H380" i="12"/>
  <c r="J380" i="12"/>
  <c r="S380" i="12"/>
  <c r="V380" i="12"/>
  <c r="W380" i="12"/>
  <c r="X380" i="12"/>
  <c r="H381" i="12"/>
  <c r="J381" i="12"/>
  <c r="S381" i="12"/>
  <c r="V381" i="12"/>
  <c r="W381" i="12"/>
  <c r="X381" i="12"/>
  <c r="H382" i="12"/>
  <c r="J382" i="12"/>
  <c r="S382" i="12"/>
  <c r="V382" i="12"/>
  <c r="W382" i="12"/>
  <c r="X382" i="12"/>
  <c r="H383" i="12"/>
  <c r="J383" i="12"/>
  <c r="S383" i="12"/>
  <c r="V383" i="12"/>
  <c r="W383" i="12"/>
  <c r="X383" i="12"/>
  <c r="H384" i="12"/>
  <c r="J384" i="12"/>
  <c r="S384" i="12"/>
  <c r="V384" i="12"/>
  <c r="W384" i="12"/>
  <c r="X384" i="12"/>
  <c r="H385" i="12"/>
  <c r="J385" i="12"/>
  <c r="S385" i="12"/>
  <c r="V385" i="12"/>
  <c r="W385" i="12"/>
  <c r="X385" i="12"/>
  <c r="J386" i="12"/>
  <c r="S386" i="12"/>
  <c r="V386" i="12"/>
  <c r="W386" i="12"/>
  <c r="X386" i="12"/>
  <c r="J387" i="12"/>
  <c r="S387" i="12"/>
  <c r="V387" i="12"/>
  <c r="W387" i="12"/>
  <c r="X387" i="12"/>
  <c r="J388" i="12"/>
  <c r="S388" i="12"/>
  <c r="V388" i="12"/>
  <c r="W388" i="12"/>
  <c r="X388" i="12"/>
  <c r="H389" i="12"/>
  <c r="J389" i="12"/>
  <c r="S389" i="12"/>
  <c r="V389" i="12"/>
  <c r="W389" i="12"/>
  <c r="X389" i="12"/>
  <c r="J390" i="12"/>
  <c r="S390" i="12"/>
  <c r="V390" i="12"/>
  <c r="W390" i="12"/>
  <c r="X390" i="12"/>
  <c r="J391" i="12"/>
  <c r="S391" i="12"/>
  <c r="V391" i="12"/>
  <c r="W391" i="12"/>
  <c r="X391" i="12"/>
  <c r="H392" i="12"/>
  <c r="J392" i="12"/>
  <c r="S392" i="12"/>
  <c r="V392" i="12"/>
  <c r="W392" i="12"/>
  <c r="X392" i="12"/>
  <c r="H393" i="12"/>
  <c r="J393" i="12"/>
  <c r="S393" i="12"/>
  <c r="V393" i="12"/>
  <c r="W393" i="12"/>
  <c r="X393" i="12"/>
  <c r="H394" i="12"/>
  <c r="J394" i="12"/>
  <c r="S394" i="12"/>
  <c r="V394" i="12"/>
  <c r="W394" i="12"/>
  <c r="X394" i="12"/>
  <c r="J395" i="12"/>
  <c r="S395" i="12"/>
  <c r="V395" i="12"/>
  <c r="W395" i="12"/>
  <c r="X395" i="12"/>
  <c r="J396" i="12"/>
  <c r="S396" i="12"/>
  <c r="V396" i="12"/>
  <c r="W396" i="12"/>
  <c r="X396" i="12"/>
  <c r="J397" i="12"/>
  <c r="S397" i="12"/>
  <c r="V397" i="12"/>
  <c r="W397" i="12"/>
  <c r="X397" i="12"/>
  <c r="Z397" i="12"/>
  <c r="J398" i="12"/>
  <c r="S398" i="12"/>
  <c r="V398" i="12"/>
  <c r="W398" i="12"/>
  <c r="X398" i="12"/>
  <c r="J399" i="12"/>
  <c r="S399" i="12"/>
  <c r="V399" i="12"/>
  <c r="W399" i="12"/>
  <c r="X399" i="12"/>
  <c r="J400" i="12"/>
  <c r="S400" i="12"/>
  <c r="V400" i="12"/>
  <c r="W400" i="12"/>
  <c r="X400" i="12"/>
  <c r="J401" i="12"/>
  <c r="S401" i="12"/>
  <c r="V401" i="12"/>
  <c r="W401" i="12"/>
  <c r="X401" i="12"/>
  <c r="J402" i="12"/>
  <c r="S402" i="12"/>
  <c r="V402" i="12"/>
  <c r="W402" i="12"/>
  <c r="X402" i="12"/>
  <c r="H403" i="12"/>
  <c r="J403" i="12"/>
  <c r="S403" i="12"/>
  <c r="V403" i="12"/>
  <c r="W403" i="12"/>
  <c r="X403" i="12"/>
  <c r="H404" i="12"/>
  <c r="J404" i="12"/>
  <c r="S404" i="12"/>
  <c r="V404" i="12"/>
  <c r="W404" i="12"/>
  <c r="X404" i="12"/>
  <c r="H405" i="12"/>
  <c r="J405" i="12"/>
  <c r="S405" i="12"/>
  <c r="V405" i="12"/>
  <c r="W405" i="12"/>
  <c r="X405" i="12"/>
  <c r="J406" i="12"/>
  <c r="S406" i="12"/>
  <c r="V406" i="12"/>
  <c r="W406" i="12"/>
  <c r="X406" i="12"/>
  <c r="J407" i="12"/>
  <c r="S407" i="12"/>
  <c r="V407" i="12"/>
  <c r="W407" i="12"/>
  <c r="X407" i="12"/>
  <c r="J408" i="12"/>
  <c r="S408" i="12"/>
  <c r="V408" i="12"/>
  <c r="W408" i="12"/>
  <c r="X408" i="12"/>
  <c r="J409" i="12"/>
  <c r="S409" i="12"/>
  <c r="V409" i="12"/>
  <c r="W409" i="12"/>
  <c r="X409" i="12"/>
  <c r="H410" i="12"/>
  <c r="J410" i="12"/>
  <c r="S410" i="12"/>
  <c r="V410" i="12"/>
  <c r="W410" i="12"/>
  <c r="X410" i="12"/>
  <c r="H411" i="12"/>
  <c r="J411" i="12"/>
  <c r="S411" i="12"/>
  <c r="V411" i="12"/>
  <c r="W411" i="12"/>
  <c r="X411" i="12"/>
  <c r="H412" i="12"/>
  <c r="J412" i="12"/>
  <c r="S412" i="12"/>
  <c r="V412" i="12"/>
  <c r="W412" i="12"/>
  <c r="X412" i="12"/>
  <c r="H413" i="12"/>
  <c r="J413" i="12"/>
  <c r="S413" i="12"/>
  <c r="V413" i="12"/>
  <c r="W413" i="12"/>
  <c r="X413" i="12"/>
  <c r="J414" i="12"/>
  <c r="S414" i="12"/>
  <c r="V414" i="12"/>
  <c r="W414" i="12"/>
  <c r="X414" i="12"/>
  <c r="J415" i="12"/>
  <c r="S415" i="12"/>
  <c r="V415" i="12"/>
  <c r="W415" i="12"/>
  <c r="X415" i="12"/>
  <c r="J416" i="12"/>
  <c r="S416" i="12"/>
  <c r="V416" i="12"/>
  <c r="W416" i="12"/>
  <c r="X416" i="12"/>
  <c r="Z416" i="12"/>
  <c r="H417" i="12"/>
  <c r="J417" i="12"/>
  <c r="S417" i="12"/>
  <c r="V417" i="12"/>
  <c r="W417" i="12"/>
  <c r="X417" i="12"/>
  <c r="H418" i="12"/>
  <c r="J418" i="12"/>
  <c r="S418" i="12"/>
  <c r="V418" i="12"/>
  <c r="W418" i="12"/>
  <c r="X418" i="12"/>
  <c r="H419" i="12"/>
  <c r="J419" i="12"/>
  <c r="S419" i="12"/>
  <c r="V419" i="12"/>
  <c r="W419" i="12"/>
  <c r="X419" i="12"/>
  <c r="H420" i="12"/>
  <c r="J420" i="12"/>
  <c r="S420" i="12"/>
  <c r="V420" i="12"/>
  <c r="W420" i="12"/>
  <c r="X420" i="12"/>
  <c r="J421" i="12"/>
  <c r="S421" i="12"/>
  <c r="V421" i="12"/>
  <c r="W421" i="12"/>
  <c r="X421" i="12"/>
  <c r="J422" i="12"/>
  <c r="S422" i="12"/>
  <c r="V422" i="12"/>
  <c r="W422" i="12"/>
  <c r="X422" i="12"/>
  <c r="J423" i="12"/>
  <c r="S423" i="12"/>
  <c r="V423" i="12"/>
  <c r="W423" i="12"/>
  <c r="X423" i="12"/>
  <c r="J424" i="12"/>
  <c r="S424" i="12"/>
  <c r="V424" i="12"/>
  <c r="W424" i="12"/>
  <c r="X424" i="12"/>
  <c r="Z424" i="12"/>
  <c r="H425" i="12"/>
  <c r="J425" i="12"/>
  <c r="S425" i="12"/>
  <c r="V425" i="12"/>
  <c r="W425" i="12"/>
  <c r="X425" i="12"/>
  <c r="H426" i="12"/>
  <c r="J426" i="12"/>
  <c r="S426" i="12"/>
  <c r="V426" i="12"/>
  <c r="W426" i="12"/>
  <c r="X426" i="12"/>
  <c r="H427" i="12"/>
  <c r="J427" i="12"/>
  <c r="S427" i="12"/>
  <c r="V427" i="12"/>
  <c r="W427" i="12"/>
  <c r="X427" i="12"/>
  <c r="H428" i="12"/>
  <c r="J428" i="12"/>
  <c r="S428" i="12"/>
  <c r="V428" i="12"/>
  <c r="W428" i="12"/>
  <c r="X428" i="12"/>
  <c r="H429" i="12"/>
  <c r="J429" i="12"/>
  <c r="S429" i="12"/>
  <c r="V429" i="12"/>
  <c r="W429" i="12"/>
  <c r="X429" i="12"/>
  <c r="S430" i="12"/>
  <c r="V430" i="12"/>
  <c r="W430" i="12"/>
  <c r="X430" i="12"/>
  <c r="J431" i="12"/>
  <c r="S431" i="12"/>
  <c r="V431" i="12"/>
  <c r="W431" i="12"/>
  <c r="X431" i="12"/>
  <c r="H432" i="12"/>
  <c r="J432" i="12"/>
  <c r="S432" i="12"/>
  <c r="V432" i="12"/>
  <c r="W432" i="12"/>
  <c r="X432" i="12"/>
  <c r="J433" i="12"/>
  <c r="S433" i="12"/>
  <c r="V433" i="12"/>
  <c r="W433" i="12"/>
  <c r="X433" i="12"/>
  <c r="J434" i="12"/>
  <c r="S434" i="12"/>
  <c r="V434" i="12"/>
  <c r="W434" i="12"/>
  <c r="X434" i="12"/>
  <c r="J435" i="12"/>
  <c r="S435" i="12"/>
  <c r="V435" i="12"/>
  <c r="W435" i="12"/>
  <c r="X435" i="12"/>
  <c r="H436" i="12"/>
  <c r="J436" i="12"/>
  <c r="S436" i="12"/>
  <c r="V436" i="12"/>
  <c r="W436" i="12"/>
  <c r="X436" i="12"/>
  <c r="H437" i="12"/>
  <c r="J437" i="12"/>
  <c r="S437" i="12"/>
  <c r="V437" i="12"/>
  <c r="W437" i="12"/>
  <c r="X437" i="12"/>
  <c r="H438" i="12"/>
  <c r="J438" i="12"/>
  <c r="S438" i="12"/>
  <c r="V438" i="12"/>
  <c r="W438" i="12"/>
  <c r="X438" i="12"/>
  <c r="H439" i="12"/>
  <c r="J439" i="12"/>
  <c r="S439" i="12"/>
  <c r="V439" i="12"/>
  <c r="W439" i="12"/>
  <c r="X439" i="12"/>
  <c r="J440" i="12"/>
  <c r="S440" i="12"/>
  <c r="V440" i="12"/>
  <c r="W440" i="12"/>
  <c r="X440" i="12"/>
  <c r="J441" i="12"/>
  <c r="S441" i="12"/>
  <c r="V441" i="12"/>
  <c r="W441" i="12"/>
  <c r="X441" i="12"/>
  <c r="Z441" i="12"/>
  <c r="H442" i="12"/>
  <c r="J442" i="12"/>
  <c r="S442" i="12"/>
  <c r="V442" i="12"/>
  <c r="W442" i="12"/>
  <c r="X442" i="12"/>
  <c r="H443" i="12"/>
  <c r="J443" i="12"/>
  <c r="S443" i="12"/>
  <c r="V443" i="12"/>
  <c r="W443" i="12"/>
  <c r="X443" i="12"/>
  <c r="H444" i="12"/>
  <c r="J444" i="12"/>
  <c r="S444" i="12"/>
  <c r="V444" i="12"/>
  <c r="W444" i="12"/>
  <c r="X444" i="12"/>
  <c r="H445" i="12"/>
  <c r="J445" i="12"/>
  <c r="S445" i="12"/>
  <c r="V445" i="12"/>
  <c r="W445" i="12"/>
  <c r="X445" i="12"/>
  <c r="H446" i="12"/>
  <c r="J446" i="12"/>
  <c r="S446" i="12"/>
  <c r="V446" i="12"/>
  <c r="W446" i="12"/>
  <c r="X446" i="12"/>
  <c r="H447" i="12"/>
  <c r="J447" i="12"/>
  <c r="S447" i="12"/>
  <c r="V447" i="12"/>
  <c r="W447" i="12"/>
  <c r="X447" i="12"/>
  <c r="H448" i="12"/>
  <c r="J448" i="12"/>
  <c r="S448" i="12"/>
  <c r="V448" i="12"/>
  <c r="W448" i="12"/>
  <c r="X448" i="12"/>
  <c r="J449" i="12"/>
  <c r="S449" i="12"/>
  <c r="V449" i="12"/>
  <c r="W449" i="12"/>
  <c r="X449" i="12"/>
  <c r="J450" i="12"/>
  <c r="S450" i="12"/>
  <c r="V450" i="12"/>
  <c r="W450" i="12"/>
  <c r="X450" i="12"/>
  <c r="H451" i="12"/>
  <c r="J451" i="12"/>
  <c r="S451" i="12"/>
  <c r="V451" i="12"/>
  <c r="W451" i="12"/>
  <c r="X451" i="12"/>
  <c r="H452" i="12"/>
  <c r="J452" i="12"/>
  <c r="S452" i="12"/>
  <c r="V452" i="12"/>
  <c r="W452" i="12"/>
  <c r="X452" i="12"/>
  <c r="H453" i="12"/>
  <c r="J453" i="12"/>
  <c r="S453" i="12"/>
  <c r="V453" i="12"/>
  <c r="W453" i="12"/>
  <c r="X453" i="12"/>
  <c r="H454" i="12"/>
  <c r="J454" i="12"/>
  <c r="S454" i="12"/>
  <c r="V454" i="12"/>
  <c r="W454" i="12"/>
  <c r="X454" i="12"/>
  <c r="H455" i="12"/>
  <c r="J455" i="12"/>
  <c r="S455" i="12"/>
  <c r="V455" i="12"/>
  <c r="W455" i="12"/>
  <c r="X455" i="12"/>
  <c r="H456" i="12"/>
  <c r="J456" i="12"/>
  <c r="S456" i="12"/>
  <c r="V456" i="12"/>
  <c r="W456" i="12"/>
  <c r="X456" i="12"/>
  <c r="J457" i="12"/>
  <c r="S457" i="12"/>
  <c r="V457" i="12"/>
  <c r="W457" i="12"/>
  <c r="X457" i="12"/>
  <c r="J458" i="12"/>
  <c r="S458" i="12"/>
  <c r="V458" i="12"/>
  <c r="W458" i="12"/>
  <c r="X458" i="12"/>
  <c r="J459" i="12"/>
  <c r="S459" i="12"/>
  <c r="V459" i="12"/>
  <c r="W459" i="12"/>
  <c r="X459" i="12"/>
  <c r="J460" i="12"/>
  <c r="S460" i="12"/>
  <c r="V460" i="12"/>
  <c r="W460" i="12"/>
  <c r="X460" i="12"/>
  <c r="Z460" i="12"/>
  <c r="H461" i="12"/>
  <c r="J461" i="12"/>
  <c r="S461" i="12"/>
  <c r="V461" i="12"/>
  <c r="W461" i="12"/>
  <c r="X461" i="12"/>
  <c r="H462" i="12"/>
  <c r="J462" i="12"/>
  <c r="S462" i="12"/>
  <c r="V462" i="12"/>
  <c r="W462" i="12"/>
  <c r="X462" i="12"/>
  <c r="H463" i="12"/>
  <c r="J463" i="12"/>
  <c r="S463" i="12"/>
  <c r="V463" i="12"/>
  <c r="W463" i="12"/>
  <c r="X463" i="12"/>
  <c r="H464" i="12"/>
  <c r="J464" i="12"/>
  <c r="S464" i="12"/>
  <c r="V464" i="12"/>
  <c r="W464" i="12"/>
  <c r="X464" i="12"/>
  <c r="H465" i="12"/>
  <c r="J465" i="12"/>
  <c r="S465" i="12"/>
  <c r="V465" i="12"/>
  <c r="W465" i="12"/>
  <c r="X465" i="12"/>
  <c r="H466" i="12"/>
  <c r="J466" i="12"/>
  <c r="S466" i="12"/>
  <c r="V466" i="12"/>
  <c r="W466" i="12"/>
  <c r="X466" i="12"/>
  <c r="J467" i="12"/>
  <c r="S467" i="12"/>
  <c r="V467" i="12"/>
  <c r="W467" i="12"/>
  <c r="X467" i="12"/>
  <c r="J468" i="12"/>
  <c r="S468" i="12"/>
  <c r="V468" i="12"/>
  <c r="W468" i="12"/>
  <c r="X468" i="12"/>
  <c r="H469" i="12"/>
  <c r="J469" i="12"/>
  <c r="S469" i="12"/>
  <c r="V469" i="12"/>
  <c r="W469" i="12"/>
  <c r="X469" i="12"/>
  <c r="H470" i="12"/>
  <c r="J470" i="12"/>
  <c r="S470" i="12"/>
  <c r="V470" i="12"/>
  <c r="W470" i="12"/>
  <c r="X470" i="12"/>
  <c r="H471" i="12"/>
  <c r="J471" i="12"/>
  <c r="S471" i="12"/>
  <c r="V471" i="12"/>
  <c r="W471" i="12"/>
  <c r="X471" i="12"/>
  <c r="H472" i="12"/>
  <c r="J472" i="12"/>
  <c r="S472" i="12"/>
  <c r="V472" i="12"/>
  <c r="W472" i="12"/>
  <c r="X472" i="12"/>
  <c r="H473" i="12"/>
  <c r="J473" i="12"/>
  <c r="S473" i="12"/>
  <c r="V473" i="12"/>
  <c r="W473" i="12"/>
  <c r="X473" i="12"/>
  <c r="J474" i="12"/>
  <c r="S474" i="12"/>
  <c r="V474" i="12"/>
  <c r="W474" i="12"/>
  <c r="X474" i="12"/>
  <c r="J475" i="12"/>
  <c r="S475" i="12"/>
  <c r="V475" i="12"/>
  <c r="W475" i="12"/>
  <c r="X475" i="12"/>
  <c r="H476" i="12"/>
  <c r="J476" i="12"/>
  <c r="S476" i="12"/>
  <c r="V476" i="12"/>
  <c r="W476" i="12"/>
  <c r="X476" i="12"/>
  <c r="H477" i="12"/>
  <c r="J477" i="12"/>
  <c r="S477" i="12"/>
  <c r="V477" i="12"/>
  <c r="W477" i="12"/>
  <c r="X477" i="12"/>
  <c r="H478" i="12"/>
  <c r="J478" i="12"/>
  <c r="S478" i="12"/>
  <c r="V478" i="12"/>
  <c r="W478" i="12"/>
  <c r="X478" i="12"/>
  <c r="H479" i="12"/>
  <c r="J479" i="12"/>
  <c r="S479" i="12"/>
  <c r="V479" i="12"/>
  <c r="W479" i="12"/>
  <c r="X479" i="12"/>
  <c r="H480" i="12"/>
  <c r="J480" i="12"/>
  <c r="S480" i="12"/>
  <c r="V480" i="12"/>
  <c r="W480" i="12"/>
  <c r="X480" i="12"/>
  <c r="H481" i="12"/>
  <c r="J481" i="12"/>
  <c r="S481" i="12"/>
  <c r="V481" i="12"/>
  <c r="W481" i="12"/>
  <c r="X481" i="12"/>
  <c r="H482" i="12"/>
  <c r="J482" i="12"/>
  <c r="S482" i="12"/>
  <c r="V482" i="12"/>
  <c r="W482" i="12"/>
  <c r="X482" i="12"/>
  <c r="J483" i="12"/>
  <c r="S483" i="12"/>
  <c r="V483" i="12"/>
  <c r="W483" i="12"/>
  <c r="X483" i="12"/>
  <c r="Z483" i="12"/>
  <c r="J484" i="12"/>
  <c r="S484" i="12"/>
  <c r="V484" i="12"/>
  <c r="W484" i="12"/>
  <c r="X484" i="12"/>
  <c r="H485" i="12"/>
  <c r="J485" i="12"/>
  <c r="S485" i="12"/>
  <c r="V485" i="12"/>
  <c r="W485" i="12"/>
  <c r="X485" i="12"/>
  <c r="J486" i="12"/>
  <c r="S486" i="12"/>
  <c r="V486" i="12"/>
  <c r="W486" i="12"/>
  <c r="X486" i="12"/>
  <c r="J487" i="12"/>
  <c r="S487" i="12"/>
  <c r="V487" i="12"/>
  <c r="W487" i="12"/>
  <c r="X487" i="12"/>
  <c r="J488" i="12"/>
  <c r="S488" i="12"/>
  <c r="V488" i="12"/>
  <c r="W488" i="12"/>
  <c r="X488" i="12"/>
  <c r="Z488" i="12"/>
  <c r="J489" i="12"/>
  <c r="S489" i="12"/>
  <c r="V489" i="12"/>
  <c r="W489" i="12"/>
  <c r="X489" i="12"/>
  <c r="J490" i="12"/>
  <c r="S490" i="12"/>
  <c r="V490" i="12"/>
  <c r="W490" i="12"/>
  <c r="X490" i="12"/>
  <c r="H491" i="12"/>
  <c r="J491" i="12"/>
  <c r="S491" i="12"/>
  <c r="V491" i="12"/>
  <c r="W491" i="12"/>
  <c r="X491" i="12"/>
  <c r="H492" i="12"/>
  <c r="J492" i="12"/>
  <c r="S492" i="12"/>
  <c r="V492" i="12"/>
  <c r="W492" i="12"/>
  <c r="X492" i="12"/>
  <c r="H493" i="12"/>
  <c r="J493" i="12"/>
  <c r="S493" i="12"/>
  <c r="V493" i="12"/>
  <c r="W493" i="12"/>
  <c r="X493" i="12"/>
  <c r="H494" i="12"/>
  <c r="J494" i="12"/>
  <c r="S494" i="12"/>
  <c r="V494" i="12"/>
  <c r="W494" i="12"/>
  <c r="X494" i="12"/>
  <c r="H495" i="12"/>
  <c r="J495" i="12"/>
  <c r="S495" i="12"/>
  <c r="V495" i="12"/>
  <c r="W495" i="12"/>
  <c r="X495" i="12"/>
  <c r="H496" i="12"/>
  <c r="J496" i="12"/>
  <c r="S496" i="12"/>
  <c r="V496" i="12"/>
  <c r="W496" i="12"/>
  <c r="X496" i="12"/>
  <c r="H497" i="12"/>
  <c r="J497" i="12"/>
  <c r="S497" i="12"/>
  <c r="V497" i="12"/>
  <c r="W497" i="12"/>
  <c r="X497" i="12"/>
  <c r="J498" i="12"/>
  <c r="S498" i="12"/>
  <c r="V498" i="12"/>
  <c r="W498" i="12"/>
  <c r="X498" i="12"/>
  <c r="J499" i="12"/>
  <c r="S499" i="12"/>
  <c r="V499" i="12"/>
  <c r="W499" i="12"/>
  <c r="X499" i="12"/>
  <c r="J500" i="12"/>
  <c r="S500" i="12"/>
  <c r="V500" i="12"/>
  <c r="W500" i="12"/>
  <c r="X500" i="12"/>
  <c r="J501" i="12"/>
  <c r="S501" i="12"/>
  <c r="V501" i="12"/>
  <c r="W501" i="12"/>
  <c r="X501" i="12"/>
  <c r="J502" i="12"/>
  <c r="S502" i="12"/>
  <c r="V502" i="12"/>
  <c r="W502" i="12"/>
  <c r="X502" i="12"/>
  <c r="H503" i="12"/>
  <c r="J503" i="12"/>
  <c r="S503" i="12"/>
  <c r="V503" i="12"/>
  <c r="W503" i="12"/>
  <c r="X503" i="12"/>
  <c r="H504" i="12"/>
  <c r="J504" i="12"/>
  <c r="S504" i="12"/>
  <c r="V504" i="12"/>
  <c r="W504" i="12"/>
  <c r="X504" i="12"/>
  <c r="H505" i="12"/>
  <c r="J505" i="12"/>
  <c r="S505" i="12"/>
  <c r="V505" i="12"/>
  <c r="W505" i="12"/>
  <c r="X505" i="12"/>
  <c r="H506" i="12"/>
  <c r="J506" i="12"/>
  <c r="S506" i="12"/>
  <c r="V506" i="12"/>
  <c r="W506" i="12"/>
  <c r="X506" i="12"/>
  <c r="J507" i="12"/>
  <c r="S507" i="12"/>
  <c r="V507" i="12"/>
  <c r="W507" i="12"/>
  <c r="X507" i="12"/>
  <c r="J508" i="12"/>
  <c r="S508" i="12"/>
  <c r="V508" i="12"/>
  <c r="W508" i="12"/>
  <c r="X508" i="12"/>
  <c r="J509" i="12"/>
  <c r="S509" i="12"/>
  <c r="V509" i="12"/>
  <c r="W509" i="12"/>
  <c r="X509" i="12"/>
  <c r="H510" i="12"/>
  <c r="J510" i="12"/>
  <c r="S510" i="12"/>
  <c r="V510" i="12"/>
  <c r="W510" i="12"/>
  <c r="X510" i="12"/>
  <c r="J511" i="12"/>
  <c r="S511" i="12"/>
  <c r="V511" i="12"/>
  <c r="W511" i="12"/>
  <c r="X511" i="12"/>
  <c r="H512" i="12"/>
  <c r="J512" i="12"/>
  <c r="S512" i="12"/>
  <c r="V512" i="12"/>
  <c r="W512" i="12"/>
  <c r="X512" i="12"/>
  <c r="H513" i="12"/>
  <c r="J513" i="12"/>
  <c r="S513" i="12"/>
  <c r="V513" i="12"/>
  <c r="W513" i="12"/>
  <c r="X513" i="12"/>
  <c r="J514" i="12"/>
  <c r="S514" i="12"/>
  <c r="V514" i="12"/>
  <c r="W514" i="12"/>
  <c r="X514" i="12"/>
  <c r="J515" i="12"/>
  <c r="S515" i="12"/>
  <c r="V515" i="12"/>
  <c r="W515" i="12"/>
  <c r="X515" i="12"/>
  <c r="J516" i="12"/>
  <c r="S516" i="12"/>
  <c r="V516" i="12"/>
  <c r="W516" i="12"/>
  <c r="X516" i="12"/>
  <c r="J517" i="12"/>
  <c r="S517" i="12"/>
  <c r="V517" i="12"/>
  <c r="W517" i="12"/>
  <c r="X517" i="12"/>
  <c r="J518" i="12"/>
  <c r="S518" i="12"/>
  <c r="V518" i="12"/>
  <c r="W518" i="12"/>
  <c r="X518" i="12"/>
  <c r="H519" i="12"/>
  <c r="J519" i="12"/>
  <c r="S519" i="12"/>
  <c r="V519" i="12"/>
  <c r="W519" i="12"/>
  <c r="X519" i="12"/>
  <c r="H520" i="12"/>
  <c r="J520" i="12"/>
  <c r="S520" i="12"/>
  <c r="V520" i="12"/>
  <c r="W520" i="12"/>
  <c r="X520" i="12"/>
  <c r="H521" i="12"/>
  <c r="J521" i="12"/>
  <c r="S521" i="12"/>
  <c r="V521" i="12"/>
  <c r="W521" i="12"/>
  <c r="X521" i="12"/>
  <c r="H522" i="12"/>
  <c r="J522" i="12"/>
  <c r="S522" i="12"/>
  <c r="V522" i="12"/>
  <c r="W522" i="12"/>
  <c r="X522" i="12"/>
  <c r="H523" i="12"/>
  <c r="J523" i="12"/>
  <c r="S523" i="12"/>
  <c r="V523" i="12"/>
  <c r="W523" i="12"/>
  <c r="X523" i="12"/>
  <c r="H524" i="12"/>
  <c r="J524" i="12"/>
  <c r="S524" i="12"/>
  <c r="V524" i="12"/>
  <c r="W524" i="12"/>
  <c r="X524" i="12"/>
  <c r="J525" i="12"/>
  <c r="S525" i="12"/>
  <c r="V525" i="12"/>
  <c r="W525" i="12"/>
  <c r="X525" i="12"/>
  <c r="J526" i="12"/>
  <c r="S526" i="12"/>
  <c r="V526" i="12"/>
  <c r="W526" i="12"/>
  <c r="X526" i="12"/>
  <c r="J527" i="12"/>
  <c r="S527" i="12"/>
  <c r="V527" i="12"/>
  <c r="W527" i="12"/>
  <c r="X527" i="12"/>
  <c r="H528" i="12"/>
  <c r="J528" i="12"/>
  <c r="S528" i="12"/>
  <c r="V528" i="12"/>
  <c r="W528" i="12"/>
  <c r="X528" i="12"/>
  <c r="H529" i="12"/>
  <c r="J529" i="12"/>
  <c r="S529" i="12"/>
  <c r="V529" i="12"/>
  <c r="W529" i="12"/>
  <c r="X529" i="12"/>
  <c r="H530" i="12"/>
  <c r="J530" i="12"/>
  <c r="S530" i="12"/>
  <c r="V530" i="12"/>
  <c r="W530" i="12"/>
  <c r="X530" i="12"/>
  <c r="H531" i="12"/>
  <c r="J531" i="12"/>
  <c r="S531" i="12"/>
  <c r="V531" i="12"/>
  <c r="W531" i="12"/>
  <c r="X531" i="12"/>
  <c r="H532" i="12"/>
  <c r="J532" i="12"/>
  <c r="S532" i="12"/>
  <c r="V532" i="12"/>
  <c r="W532" i="12"/>
  <c r="X532" i="12"/>
  <c r="H533" i="12"/>
  <c r="J533" i="12"/>
  <c r="S533" i="12"/>
  <c r="V533" i="12"/>
  <c r="W533" i="12"/>
  <c r="X533" i="12"/>
  <c r="S534" i="12"/>
  <c r="V534" i="12"/>
  <c r="W534" i="12"/>
  <c r="X534" i="12"/>
  <c r="Z534" i="12"/>
  <c r="S535" i="12"/>
  <c r="V535" i="12"/>
  <c r="W535" i="12"/>
  <c r="X535" i="12"/>
  <c r="H536" i="12"/>
  <c r="J536" i="12"/>
  <c r="S536" i="12"/>
  <c r="W536" i="12"/>
  <c r="X536" i="12"/>
  <c r="H537" i="12"/>
  <c r="J537" i="12"/>
  <c r="S537" i="12"/>
  <c r="W537" i="12"/>
  <c r="X537" i="12"/>
  <c r="H538" i="12"/>
  <c r="J538" i="12"/>
  <c r="S538" i="12"/>
  <c r="V538" i="12"/>
  <c r="W538" i="12"/>
  <c r="X538" i="12"/>
  <c r="S539" i="12"/>
  <c r="W539" i="12"/>
  <c r="X539" i="12"/>
  <c r="S540" i="12"/>
  <c r="W540" i="12"/>
  <c r="X540" i="12"/>
  <c r="S541" i="12"/>
  <c r="V541" i="12"/>
  <c r="W541" i="12"/>
  <c r="X541" i="12"/>
  <c r="S542" i="12"/>
  <c r="V542" i="12"/>
  <c r="W542" i="12"/>
  <c r="X542" i="12"/>
  <c r="Z542" i="12"/>
  <c r="S543" i="12"/>
  <c r="V543" i="12"/>
  <c r="W543" i="12"/>
  <c r="X543" i="12"/>
  <c r="S544" i="12"/>
  <c r="V544" i="12"/>
  <c r="W544" i="12"/>
  <c r="X544" i="12"/>
  <c r="H545" i="12"/>
  <c r="J545" i="12"/>
  <c r="S545" i="12"/>
  <c r="W545" i="12"/>
  <c r="X545" i="12"/>
  <c r="H546" i="12"/>
  <c r="J546" i="12"/>
  <c r="S546" i="12"/>
  <c r="W546" i="12"/>
  <c r="X546" i="12"/>
  <c r="H547" i="12"/>
  <c r="J547" i="12"/>
  <c r="S547" i="12"/>
  <c r="W547" i="12"/>
  <c r="X547" i="12"/>
  <c r="J548" i="12"/>
  <c r="S548" i="12"/>
  <c r="V548" i="12"/>
  <c r="W548" i="12"/>
  <c r="X548" i="12"/>
  <c r="J549" i="12"/>
  <c r="S549" i="12"/>
  <c r="W549" i="12"/>
  <c r="X549" i="12"/>
  <c r="J550" i="12"/>
  <c r="S550" i="12"/>
  <c r="W550" i="12"/>
  <c r="X550" i="12"/>
  <c r="H551" i="12"/>
  <c r="J551" i="12"/>
  <c r="S551" i="12"/>
  <c r="V551" i="12"/>
  <c r="W551" i="12"/>
  <c r="X551" i="12"/>
  <c r="H552" i="12"/>
  <c r="J552" i="12"/>
  <c r="S552" i="12"/>
  <c r="V552" i="12"/>
  <c r="W552" i="12"/>
  <c r="X552" i="12"/>
  <c r="H553" i="12"/>
  <c r="J553" i="12"/>
  <c r="S553" i="12"/>
  <c r="W553" i="12"/>
  <c r="X553" i="12"/>
  <c r="H554" i="12"/>
  <c r="J554" i="12"/>
  <c r="S554" i="12"/>
  <c r="W554" i="12"/>
  <c r="X554" i="12"/>
  <c r="H555" i="12"/>
  <c r="J555" i="12"/>
  <c r="S555" i="12"/>
  <c r="W555" i="12"/>
  <c r="X555" i="12"/>
  <c r="H556" i="12"/>
  <c r="J556" i="12"/>
  <c r="S556" i="12"/>
  <c r="V556" i="12"/>
  <c r="W556" i="12"/>
  <c r="X556" i="12"/>
  <c r="J557" i="12"/>
  <c r="S557" i="12"/>
  <c r="W557" i="12"/>
  <c r="X557" i="12"/>
  <c r="J558" i="12"/>
  <c r="S558" i="12"/>
  <c r="W558" i="12"/>
  <c r="X558" i="12"/>
  <c r="H559" i="12"/>
  <c r="J559" i="12"/>
  <c r="S559" i="12"/>
  <c r="W559" i="12"/>
  <c r="X559" i="12"/>
  <c r="H560" i="12"/>
  <c r="J560" i="12"/>
  <c r="S560" i="12"/>
  <c r="V560" i="12"/>
  <c r="W560" i="12"/>
  <c r="X560" i="12"/>
  <c r="J561" i="12"/>
  <c r="S561" i="12"/>
  <c r="V561" i="12"/>
  <c r="W561" i="12"/>
  <c r="X561" i="12"/>
  <c r="J562" i="12"/>
  <c r="S562" i="12"/>
  <c r="V562" i="12"/>
  <c r="W562" i="12"/>
  <c r="X562" i="12"/>
  <c r="J563" i="12"/>
  <c r="S563" i="12"/>
  <c r="V563" i="12"/>
  <c r="W563" i="12"/>
  <c r="X563" i="12"/>
  <c r="J564" i="12"/>
  <c r="S564" i="12"/>
  <c r="V564" i="12"/>
  <c r="W564" i="12"/>
  <c r="X564" i="12"/>
  <c r="J565" i="12"/>
  <c r="S565" i="12"/>
  <c r="V565" i="12"/>
  <c r="W565" i="12"/>
  <c r="X565" i="12"/>
  <c r="H566" i="12"/>
  <c r="J566" i="12"/>
  <c r="S566" i="12"/>
  <c r="V566" i="12"/>
  <c r="W566" i="12"/>
  <c r="X566" i="12"/>
  <c r="S567" i="12"/>
  <c r="W567" i="12"/>
  <c r="X567" i="12"/>
  <c r="S568" i="12"/>
  <c r="W568" i="12"/>
  <c r="X568" i="12"/>
  <c r="S569" i="12"/>
  <c r="V569" i="12"/>
  <c r="W569" i="12"/>
  <c r="X569" i="12"/>
  <c r="S570" i="12"/>
  <c r="V570" i="12"/>
  <c r="W570" i="12"/>
  <c r="X570" i="12"/>
  <c r="H571" i="12"/>
  <c r="J571" i="12"/>
  <c r="S571" i="12"/>
  <c r="W571" i="12"/>
  <c r="X571" i="12"/>
  <c r="H572" i="12"/>
  <c r="J572" i="12"/>
  <c r="S572" i="12"/>
  <c r="W572" i="12"/>
  <c r="X572" i="12"/>
  <c r="H573" i="12"/>
  <c r="J573" i="12"/>
  <c r="S573" i="12"/>
  <c r="W573" i="12"/>
  <c r="X573" i="12"/>
  <c r="H574" i="12"/>
  <c r="J574" i="12"/>
  <c r="S574" i="12"/>
  <c r="W574" i="12"/>
  <c r="X574" i="12"/>
  <c r="H575" i="12"/>
  <c r="J575" i="12"/>
  <c r="S575" i="12"/>
  <c r="W575" i="12"/>
  <c r="X575" i="12"/>
  <c r="H576" i="12"/>
  <c r="J576" i="12"/>
  <c r="S576" i="12"/>
  <c r="W576" i="12"/>
  <c r="X576" i="12"/>
  <c r="H577" i="12"/>
  <c r="J577" i="12"/>
  <c r="S577" i="12"/>
  <c r="W577" i="12"/>
  <c r="X577" i="12"/>
  <c r="H578" i="12"/>
  <c r="J578" i="12"/>
  <c r="S578" i="12"/>
  <c r="W578" i="12"/>
  <c r="X578" i="12"/>
  <c r="H579" i="12"/>
  <c r="J579" i="12"/>
  <c r="S579" i="12"/>
  <c r="W579" i="12"/>
  <c r="X579" i="12"/>
  <c r="H580" i="12"/>
  <c r="J580" i="12"/>
  <c r="S580" i="12"/>
  <c r="W580" i="12"/>
  <c r="X580" i="12"/>
  <c r="H581" i="12"/>
  <c r="J581" i="12"/>
  <c r="S581" i="12"/>
  <c r="W581" i="12"/>
  <c r="X581" i="12"/>
  <c r="H582" i="12"/>
  <c r="J582" i="12"/>
  <c r="S582" i="12"/>
  <c r="W582" i="12"/>
  <c r="X582" i="12"/>
  <c r="H583" i="12"/>
  <c r="J583" i="12"/>
  <c r="S583" i="12"/>
  <c r="W583" i="12"/>
  <c r="X583" i="12"/>
  <c r="H584" i="12"/>
  <c r="J584" i="12"/>
  <c r="S584" i="12"/>
  <c r="W584" i="12"/>
  <c r="X584" i="12"/>
  <c r="H585" i="12"/>
  <c r="J585" i="12"/>
  <c r="S585" i="12"/>
  <c r="W585" i="12"/>
  <c r="X585" i="12"/>
  <c r="H586" i="12"/>
  <c r="J586" i="12"/>
  <c r="S586" i="12"/>
  <c r="W586" i="12"/>
  <c r="X586" i="12"/>
  <c r="H587" i="12"/>
  <c r="J587" i="12"/>
  <c r="S587" i="12"/>
  <c r="W587" i="12"/>
  <c r="X587" i="12"/>
  <c r="H588" i="12"/>
  <c r="J588" i="12"/>
  <c r="S588" i="12"/>
  <c r="W588" i="12"/>
  <c r="X588" i="12"/>
  <c r="H589" i="12"/>
  <c r="J589" i="12"/>
  <c r="S589" i="12"/>
  <c r="W589" i="12"/>
  <c r="X589" i="12"/>
  <c r="H590" i="12"/>
  <c r="J590" i="12"/>
  <c r="S590" i="12"/>
  <c r="W590" i="12"/>
  <c r="X590" i="12"/>
  <c r="H591" i="12"/>
  <c r="J591" i="12"/>
  <c r="S591" i="12"/>
  <c r="W591" i="12"/>
  <c r="X591" i="12"/>
  <c r="H592" i="12"/>
  <c r="J592" i="12"/>
  <c r="S592" i="12"/>
  <c r="W592" i="12"/>
  <c r="X592" i="12"/>
  <c r="H593" i="12"/>
  <c r="J593" i="12"/>
  <c r="S593" i="12"/>
  <c r="W593" i="12"/>
  <c r="X593" i="12"/>
  <c r="H594" i="12"/>
  <c r="J594" i="12"/>
  <c r="S594" i="12"/>
  <c r="W594" i="12"/>
  <c r="X594" i="12"/>
  <c r="H595" i="12"/>
  <c r="J595" i="12"/>
  <c r="S595" i="12"/>
  <c r="W595" i="12"/>
  <c r="X595" i="12"/>
  <c r="H596" i="12"/>
  <c r="J596" i="12"/>
  <c r="S596" i="12"/>
  <c r="W596" i="12"/>
  <c r="X596" i="12"/>
  <c r="H597" i="12"/>
  <c r="J597" i="12"/>
  <c r="S597" i="12"/>
  <c r="W597" i="12"/>
  <c r="X597" i="12"/>
  <c r="H598" i="12"/>
  <c r="J598" i="12"/>
  <c r="S598" i="12"/>
  <c r="W598" i="12"/>
  <c r="X598" i="12"/>
  <c r="H599" i="12"/>
  <c r="J599" i="12"/>
  <c r="S599" i="12"/>
  <c r="W599" i="12"/>
  <c r="X599" i="12"/>
  <c r="H600" i="12"/>
  <c r="J600" i="12"/>
  <c r="S600" i="12"/>
  <c r="W600" i="12"/>
  <c r="X600" i="12"/>
  <c r="H601" i="12"/>
  <c r="J601" i="12"/>
  <c r="S601" i="12"/>
  <c r="W601" i="12"/>
  <c r="X601" i="12"/>
  <c r="H602" i="12"/>
  <c r="J602" i="12"/>
  <c r="S602" i="12"/>
  <c r="W602" i="12"/>
  <c r="X602" i="12"/>
  <c r="H603" i="12"/>
  <c r="J603" i="12"/>
  <c r="S603" i="12"/>
  <c r="W603" i="12"/>
  <c r="X603" i="12"/>
  <c r="H604" i="12"/>
  <c r="J604" i="12"/>
  <c r="S604" i="12"/>
  <c r="W604" i="12"/>
  <c r="X604" i="12"/>
  <c r="H605" i="12"/>
  <c r="J605" i="12"/>
  <c r="S605" i="12"/>
  <c r="W605" i="12"/>
  <c r="X605" i="12"/>
  <c r="H606" i="12"/>
  <c r="J606" i="12"/>
  <c r="S606" i="12"/>
  <c r="V606" i="12"/>
  <c r="W606" i="12"/>
  <c r="X606" i="12"/>
  <c r="H607" i="12"/>
  <c r="J607" i="12"/>
  <c r="S607" i="12"/>
  <c r="V607" i="12"/>
  <c r="W607" i="12"/>
  <c r="X607" i="12"/>
  <c r="H608" i="12"/>
  <c r="J608" i="12"/>
  <c r="S608" i="12"/>
  <c r="V608" i="12"/>
  <c r="W608" i="12"/>
  <c r="X608" i="12"/>
  <c r="H609" i="12"/>
  <c r="J609" i="12"/>
  <c r="S609" i="12"/>
  <c r="V609" i="12"/>
  <c r="W609" i="12"/>
  <c r="X609" i="12"/>
  <c r="H610" i="12"/>
  <c r="J610" i="12"/>
  <c r="S610" i="12"/>
  <c r="W610" i="12"/>
  <c r="X610" i="12"/>
  <c r="H611" i="12"/>
  <c r="J611" i="12"/>
  <c r="S611" i="12"/>
  <c r="V611" i="12"/>
  <c r="W611" i="12"/>
  <c r="X611" i="12"/>
  <c r="H612" i="12"/>
  <c r="J612" i="12"/>
  <c r="S612" i="12"/>
  <c r="V612" i="12"/>
  <c r="W612" i="12"/>
  <c r="X612" i="12"/>
  <c r="H613" i="12"/>
  <c r="J613" i="12"/>
  <c r="S613" i="12"/>
  <c r="W613" i="12"/>
  <c r="X613" i="12"/>
  <c r="H614" i="12"/>
  <c r="J614" i="12"/>
  <c r="S614" i="12"/>
  <c r="W614" i="12"/>
  <c r="X614" i="12"/>
  <c r="H615" i="12"/>
  <c r="J615" i="12"/>
  <c r="S615" i="12"/>
  <c r="V615" i="12"/>
  <c r="W615" i="12"/>
  <c r="X615" i="12"/>
  <c r="Z615" i="12"/>
  <c r="H616" i="12"/>
  <c r="J616" i="12"/>
  <c r="S616" i="12"/>
  <c r="V616" i="12"/>
  <c r="W616" i="12"/>
  <c r="X616" i="12"/>
  <c r="J617" i="12"/>
  <c r="S617" i="12"/>
  <c r="V617" i="12"/>
  <c r="W617" i="12"/>
  <c r="X617" i="12"/>
  <c r="J618" i="12"/>
  <c r="S618" i="12"/>
  <c r="V618" i="12"/>
  <c r="W618" i="12"/>
  <c r="X618" i="12"/>
  <c r="J619" i="12"/>
  <c r="S619" i="12"/>
  <c r="V619" i="12"/>
  <c r="W619" i="12"/>
  <c r="X619" i="12"/>
  <c r="H620" i="12"/>
  <c r="J620" i="12"/>
  <c r="S620" i="12"/>
  <c r="V620" i="12"/>
  <c r="W620" i="12"/>
  <c r="X620" i="12"/>
  <c r="J621" i="12"/>
  <c r="S621" i="12"/>
  <c r="V621" i="12"/>
  <c r="W621" i="12"/>
  <c r="X621" i="12"/>
  <c r="H622" i="12"/>
  <c r="J622" i="12"/>
  <c r="S622" i="12"/>
  <c r="V622" i="12"/>
  <c r="W622" i="12"/>
  <c r="X622" i="12"/>
  <c r="H623" i="12"/>
  <c r="J623" i="12"/>
  <c r="S623" i="12"/>
  <c r="W623" i="12"/>
  <c r="X623" i="12"/>
  <c r="H624" i="12"/>
  <c r="J624" i="12"/>
  <c r="S624" i="12"/>
  <c r="W624" i="12"/>
  <c r="X624" i="12"/>
  <c r="H625" i="12"/>
  <c r="J625" i="12"/>
  <c r="S625" i="12"/>
  <c r="V625" i="12"/>
  <c r="W625" i="12"/>
  <c r="X625" i="12"/>
  <c r="J626" i="12"/>
  <c r="S626" i="12"/>
  <c r="V626" i="12"/>
  <c r="W626" i="12"/>
  <c r="X626" i="12"/>
  <c r="J627" i="12"/>
  <c r="S627" i="12"/>
  <c r="V627" i="12"/>
  <c r="W627" i="12"/>
  <c r="X627" i="12"/>
  <c r="J628" i="12"/>
  <c r="S628" i="12"/>
  <c r="V628" i="12"/>
  <c r="W628" i="12"/>
  <c r="X628" i="12"/>
  <c r="H629" i="12"/>
  <c r="J629" i="12"/>
  <c r="S629" i="12"/>
  <c r="V629" i="12"/>
  <c r="W629" i="12"/>
  <c r="X629" i="12"/>
  <c r="H630" i="12"/>
  <c r="J630" i="12"/>
  <c r="S630" i="12"/>
  <c r="V630" i="12"/>
  <c r="W630" i="12"/>
  <c r="X630" i="12"/>
  <c r="H631" i="12"/>
  <c r="J631" i="12"/>
  <c r="S631" i="12"/>
  <c r="V631" i="12"/>
  <c r="W631" i="12"/>
  <c r="X631" i="12"/>
  <c r="H632" i="12"/>
  <c r="J632" i="12"/>
  <c r="S632" i="12"/>
  <c r="V632" i="12"/>
  <c r="W632" i="12"/>
  <c r="X632" i="12"/>
  <c r="H633" i="12"/>
  <c r="J633" i="12"/>
  <c r="S633" i="12"/>
  <c r="V633" i="12"/>
  <c r="W633" i="12"/>
  <c r="X633" i="12"/>
  <c r="H634" i="12"/>
  <c r="J634" i="12"/>
  <c r="S634" i="12"/>
  <c r="V634" i="12"/>
  <c r="W634" i="12"/>
  <c r="X634" i="12"/>
  <c r="J635" i="12"/>
  <c r="S635" i="12"/>
  <c r="V635" i="12"/>
  <c r="W635" i="12"/>
  <c r="X635" i="12"/>
  <c r="J636" i="12"/>
  <c r="S636" i="12"/>
  <c r="V636" i="12"/>
  <c r="W636" i="12"/>
  <c r="X636" i="12"/>
  <c r="H637" i="12"/>
  <c r="J637" i="12"/>
  <c r="S637" i="12"/>
  <c r="V637" i="12"/>
  <c r="W637" i="12"/>
  <c r="X637" i="12"/>
  <c r="H638" i="12"/>
  <c r="J638" i="12"/>
  <c r="S638" i="12"/>
  <c r="V638" i="12"/>
  <c r="W638" i="12"/>
  <c r="X638" i="12"/>
  <c r="H639" i="12"/>
  <c r="J639" i="12"/>
  <c r="S639" i="12"/>
  <c r="V639" i="12"/>
  <c r="W639" i="12"/>
  <c r="X639" i="12"/>
  <c r="H640" i="12"/>
  <c r="J640" i="12"/>
  <c r="S640" i="12"/>
  <c r="V640" i="12"/>
  <c r="W640" i="12"/>
  <c r="X640" i="12"/>
  <c r="J641" i="12"/>
  <c r="S641" i="12"/>
  <c r="V641" i="12"/>
  <c r="W641" i="12"/>
  <c r="X641" i="12"/>
  <c r="H642" i="12"/>
  <c r="J642" i="12"/>
  <c r="S642" i="12"/>
  <c r="V642" i="12"/>
  <c r="W642" i="12"/>
  <c r="X642" i="12"/>
  <c r="H643" i="12"/>
  <c r="J643" i="12"/>
  <c r="S643" i="12"/>
  <c r="V643" i="12"/>
  <c r="W643" i="12"/>
  <c r="X643" i="12"/>
  <c r="H644" i="12"/>
  <c r="J644" i="12"/>
  <c r="S644" i="12"/>
  <c r="V644" i="12"/>
  <c r="W644" i="12"/>
  <c r="X644" i="12"/>
  <c r="H645" i="12"/>
  <c r="J645" i="12"/>
  <c r="S645" i="12"/>
  <c r="V645" i="12"/>
  <c r="W645" i="12"/>
  <c r="X645" i="12"/>
  <c r="H646" i="12"/>
  <c r="J646" i="12"/>
  <c r="S646" i="12"/>
  <c r="V646" i="12"/>
  <c r="W646" i="12"/>
  <c r="X646" i="12"/>
  <c r="H647" i="12"/>
  <c r="J647" i="12"/>
  <c r="S647" i="12"/>
  <c r="V647" i="12"/>
  <c r="W647" i="12"/>
  <c r="X647" i="12"/>
  <c r="H648" i="12"/>
  <c r="J648" i="12"/>
  <c r="S648" i="12"/>
  <c r="V648" i="12"/>
  <c r="W648" i="12"/>
  <c r="X648" i="12"/>
  <c r="H649" i="12"/>
  <c r="J649" i="12"/>
  <c r="S649" i="12"/>
  <c r="V649" i="12"/>
  <c r="W649" i="12"/>
  <c r="X649" i="12"/>
  <c r="H650" i="12"/>
  <c r="J650" i="12"/>
  <c r="S650" i="12"/>
  <c r="V650" i="12"/>
  <c r="W650" i="12"/>
  <c r="X650" i="12"/>
  <c r="H651" i="12"/>
  <c r="J651" i="12"/>
  <c r="S651" i="12"/>
  <c r="V651" i="12"/>
  <c r="W651" i="12"/>
  <c r="X651" i="12"/>
  <c r="H652" i="12"/>
  <c r="J652" i="12"/>
  <c r="S652" i="12"/>
  <c r="V652" i="12"/>
  <c r="W652" i="12"/>
  <c r="X652" i="12"/>
  <c r="H653" i="12"/>
  <c r="J653" i="12"/>
  <c r="S653" i="12"/>
  <c r="V653" i="12"/>
  <c r="W653" i="12"/>
  <c r="X653" i="12"/>
  <c r="J654" i="12"/>
  <c r="S654" i="12"/>
  <c r="V654" i="12"/>
  <c r="W654" i="12"/>
  <c r="X654" i="12"/>
  <c r="H655" i="12"/>
  <c r="J655" i="12"/>
  <c r="S655" i="12"/>
  <c r="V655" i="12"/>
  <c r="W655" i="12"/>
  <c r="X655" i="12"/>
  <c r="H656" i="12"/>
  <c r="J656" i="12"/>
  <c r="S656" i="12"/>
  <c r="V656" i="12"/>
  <c r="W656" i="12"/>
  <c r="X656" i="12"/>
  <c r="H657" i="12"/>
  <c r="J657" i="12"/>
  <c r="S657" i="12"/>
  <c r="V657" i="12"/>
  <c r="W657" i="12"/>
  <c r="X657" i="12"/>
  <c r="J658" i="12"/>
  <c r="S658" i="12"/>
  <c r="V658" i="12"/>
  <c r="W658" i="12"/>
  <c r="X658" i="12"/>
  <c r="H659" i="12"/>
  <c r="J659" i="12"/>
  <c r="S659" i="12"/>
  <c r="V659" i="12"/>
  <c r="W659" i="12"/>
  <c r="X659" i="12"/>
  <c r="Z659" i="12"/>
  <c r="H660" i="12"/>
  <c r="J660" i="12"/>
  <c r="S660" i="12"/>
  <c r="V660" i="12"/>
  <c r="W660" i="12"/>
  <c r="X660" i="12"/>
  <c r="J661" i="12"/>
  <c r="S661" i="12"/>
  <c r="V661" i="12"/>
  <c r="W661" i="12"/>
  <c r="X661" i="12"/>
  <c r="H662" i="12"/>
  <c r="J662" i="12"/>
  <c r="S662" i="12"/>
  <c r="V662" i="12"/>
  <c r="W662" i="12"/>
  <c r="X662" i="12"/>
  <c r="H663" i="12"/>
  <c r="J663" i="12"/>
  <c r="S663" i="12"/>
  <c r="V663" i="12"/>
  <c r="W663" i="12"/>
  <c r="X663" i="12"/>
  <c r="H664" i="12"/>
  <c r="J664" i="12"/>
  <c r="S664" i="12"/>
  <c r="V664" i="12"/>
  <c r="W664" i="12"/>
  <c r="X664" i="12"/>
  <c r="J665" i="12"/>
  <c r="S665" i="12"/>
  <c r="V665" i="12"/>
  <c r="W665" i="12"/>
  <c r="X665" i="12"/>
  <c r="J666" i="12"/>
  <c r="S666" i="12"/>
  <c r="V666" i="12"/>
  <c r="W666" i="12"/>
  <c r="X666" i="12"/>
  <c r="H667" i="12"/>
  <c r="J667" i="12"/>
  <c r="S667" i="12"/>
  <c r="V667" i="12"/>
  <c r="W667" i="12"/>
  <c r="X667" i="12"/>
  <c r="J668" i="12"/>
  <c r="S668" i="12"/>
  <c r="V668" i="12"/>
  <c r="W668" i="12"/>
  <c r="X668" i="12"/>
  <c r="H669" i="12"/>
  <c r="J669" i="12"/>
  <c r="S669" i="12"/>
  <c r="V669" i="12"/>
  <c r="W669" i="12"/>
  <c r="X669" i="12"/>
  <c r="J670" i="12"/>
  <c r="S670" i="12"/>
  <c r="V670" i="12"/>
  <c r="W670" i="12"/>
  <c r="X670" i="12"/>
  <c r="H671" i="12"/>
  <c r="J671" i="12"/>
  <c r="S671" i="12"/>
  <c r="V671" i="12"/>
  <c r="W671" i="12"/>
  <c r="X671" i="12"/>
  <c r="H672" i="12"/>
  <c r="J672" i="12"/>
  <c r="S672" i="12"/>
  <c r="V672" i="12"/>
  <c r="W672" i="12"/>
  <c r="X672" i="12"/>
  <c r="J673" i="12"/>
  <c r="S673" i="12"/>
  <c r="V673" i="12"/>
  <c r="W673" i="12"/>
  <c r="X673" i="12"/>
  <c r="H674" i="12"/>
  <c r="J674" i="12"/>
  <c r="S674" i="12"/>
  <c r="V674" i="12"/>
  <c r="W674" i="12"/>
  <c r="X674" i="12"/>
  <c r="H675" i="12"/>
  <c r="J675" i="12"/>
  <c r="S675" i="12"/>
  <c r="V675" i="12"/>
  <c r="W675" i="12"/>
  <c r="X675" i="12"/>
  <c r="H676" i="12"/>
  <c r="J676" i="12"/>
  <c r="S676" i="12"/>
  <c r="V676" i="12"/>
  <c r="W676" i="12"/>
  <c r="X676" i="12"/>
  <c r="H677" i="12"/>
  <c r="J677" i="12"/>
  <c r="S677" i="12"/>
  <c r="V677" i="12"/>
  <c r="W677" i="12"/>
  <c r="X677" i="12"/>
  <c r="H678" i="12"/>
  <c r="J678" i="12"/>
  <c r="S678" i="12"/>
  <c r="V678" i="12"/>
  <c r="W678" i="12"/>
  <c r="X678" i="12"/>
  <c r="H679" i="12"/>
  <c r="J679" i="12"/>
  <c r="S679" i="12"/>
  <c r="V679" i="12"/>
  <c r="W679" i="12"/>
  <c r="X679" i="12"/>
  <c r="H680" i="12"/>
  <c r="J680" i="12"/>
  <c r="S680" i="12"/>
  <c r="V680" i="12"/>
  <c r="W680" i="12"/>
  <c r="X680" i="12"/>
  <c r="H681" i="12"/>
  <c r="J681" i="12"/>
  <c r="S681" i="12"/>
  <c r="V681" i="12"/>
  <c r="W681" i="12"/>
  <c r="X681" i="12"/>
  <c r="H682" i="12"/>
  <c r="J682" i="12"/>
  <c r="S682" i="12"/>
  <c r="V682" i="12"/>
  <c r="W682" i="12"/>
  <c r="X682" i="12"/>
  <c r="H683" i="12"/>
  <c r="J683" i="12"/>
  <c r="S683" i="12"/>
  <c r="V683" i="12"/>
  <c r="W683" i="12"/>
  <c r="X683" i="12"/>
  <c r="J684" i="12"/>
  <c r="S684" i="12"/>
  <c r="V684" i="12"/>
  <c r="W684" i="12"/>
  <c r="X684" i="12"/>
  <c r="H685" i="12"/>
  <c r="J685" i="12"/>
  <c r="S685" i="12"/>
  <c r="V685" i="12"/>
  <c r="W685" i="12"/>
  <c r="X685" i="12"/>
  <c r="H686" i="12"/>
  <c r="J686" i="12"/>
  <c r="S686" i="12"/>
  <c r="V686" i="12"/>
  <c r="W686" i="12"/>
  <c r="X686" i="12"/>
  <c r="H687" i="12"/>
  <c r="J687" i="12"/>
  <c r="S687" i="12"/>
  <c r="V687" i="12"/>
  <c r="W687" i="12"/>
  <c r="X687" i="12"/>
  <c r="H688" i="12"/>
  <c r="J688" i="12"/>
  <c r="S688" i="12"/>
  <c r="V688" i="12"/>
  <c r="W688" i="12"/>
  <c r="X688" i="12"/>
  <c r="H689" i="12"/>
  <c r="J689" i="12"/>
  <c r="S689" i="12"/>
  <c r="V689" i="12"/>
  <c r="W689" i="12"/>
  <c r="X689" i="12"/>
  <c r="H690" i="12"/>
  <c r="J690" i="12"/>
  <c r="S690" i="12"/>
  <c r="V690" i="12"/>
  <c r="W690" i="12"/>
  <c r="X690" i="12"/>
  <c r="J691" i="12"/>
  <c r="S691" i="12"/>
  <c r="V691" i="12"/>
  <c r="W691" i="12"/>
  <c r="X691" i="12"/>
  <c r="S692" i="12"/>
  <c r="V692" i="12"/>
  <c r="W692" i="12"/>
  <c r="X692" i="12"/>
  <c r="J693" i="12"/>
  <c r="S693" i="12"/>
  <c r="V693" i="12"/>
  <c r="W693" i="12"/>
  <c r="X693" i="12"/>
  <c r="H694" i="12"/>
  <c r="J694" i="12"/>
  <c r="S694" i="12"/>
  <c r="V694" i="12"/>
  <c r="W694" i="12"/>
  <c r="X694" i="12"/>
  <c r="H695" i="12"/>
  <c r="J695" i="12"/>
  <c r="S695" i="12"/>
  <c r="V695" i="12"/>
  <c r="W695" i="12"/>
  <c r="X695" i="12"/>
  <c r="H696" i="12"/>
  <c r="J696" i="12"/>
  <c r="S696" i="12"/>
  <c r="V696" i="12"/>
  <c r="W696" i="12"/>
  <c r="X696" i="12"/>
  <c r="H697" i="12"/>
  <c r="J697" i="12"/>
  <c r="S697" i="12"/>
  <c r="V697" i="12"/>
  <c r="W697" i="12"/>
  <c r="X697" i="12"/>
  <c r="J698" i="12"/>
  <c r="S698" i="12"/>
  <c r="V698" i="12"/>
  <c r="W698" i="12"/>
  <c r="X698" i="12"/>
  <c r="H699" i="12"/>
  <c r="J699" i="12"/>
  <c r="S699" i="12"/>
  <c r="V699" i="12"/>
  <c r="W699" i="12"/>
  <c r="X699" i="12"/>
  <c r="H700" i="12"/>
  <c r="J700" i="12"/>
  <c r="S700" i="12"/>
  <c r="V700" i="12"/>
  <c r="W700" i="12"/>
  <c r="X700" i="12"/>
  <c r="H701" i="12"/>
  <c r="J701" i="12"/>
  <c r="S701" i="12"/>
  <c r="V701" i="12"/>
  <c r="W701" i="12"/>
  <c r="X701" i="12"/>
  <c r="H702" i="12"/>
  <c r="J702" i="12"/>
  <c r="S702" i="12"/>
  <c r="V702" i="12"/>
  <c r="W702" i="12"/>
  <c r="X702" i="12"/>
  <c r="S703" i="12"/>
  <c r="V703" i="12"/>
  <c r="W703" i="12"/>
  <c r="X703" i="12"/>
  <c r="J704" i="12"/>
  <c r="S704" i="12"/>
  <c r="V704" i="12"/>
  <c r="W704" i="12"/>
  <c r="X704" i="12"/>
  <c r="J705" i="12"/>
  <c r="S705" i="12"/>
  <c r="V705" i="12"/>
  <c r="W705" i="12"/>
  <c r="X705" i="12"/>
  <c r="H706" i="12"/>
  <c r="J706" i="12"/>
  <c r="S706" i="12"/>
  <c r="V706" i="12"/>
  <c r="W706" i="12"/>
  <c r="X706" i="12"/>
  <c r="H707" i="12"/>
  <c r="J707" i="12"/>
  <c r="S707" i="12"/>
  <c r="V707" i="12"/>
  <c r="W707" i="12"/>
  <c r="X707" i="12"/>
  <c r="H708" i="12"/>
  <c r="J708" i="12"/>
  <c r="S708" i="12"/>
  <c r="V708" i="12"/>
  <c r="W708" i="12"/>
  <c r="X708" i="12"/>
  <c r="J709" i="12"/>
  <c r="S709" i="12"/>
  <c r="V709" i="12"/>
  <c r="W709" i="12"/>
  <c r="X709" i="12"/>
  <c r="H710" i="12"/>
  <c r="J710" i="12"/>
  <c r="S710" i="12"/>
  <c r="V710" i="12"/>
  <c r="W710" i="12"/>
  <c r="X710" i="12"/>
  <c r="J711" i="12"/>
  <c r="S711" i="12"/>
  <c r="V711" i="12"/>
  <c r="W711" i="12"/>
  <c r="X711" i="12"/>
  <c r="H712" i="12"/>
  <c r="J712" i="12"/>
  <c r="S712" i="12"/>
  <c r="V712" i="12"/>
  <c r="W712" i="12"/>
  <c r="X712" i="12"/>
  <c r="H713" i="12"/>
  <c r="J713" i="12"/>
  <c r="S713" i="12"/>
  <c r="V713" i="12"/>
  <c r="W713" i="12"/>
  <c r="X713" i="12"/>
  <c r="J714" i="12"/>
  <c r="S714" i="12"/>
  <c r="V714" i="12"/>
  <c r="W714" i="12"/>
  <c r="X714" i="12"/>
  <c r="J715" i="12"/>
  <c r="S715" i="12"/>
  <c r="V715" i="12"/>
  <c r="W715" i="12"/>
  <c r="X715" i="12"/>
  <c r="H716" i="12"/>
  <c r="J716" i="12"/>
  <c r="S716" i="12"/>
  <c r="V716" i="12"/>
  <c r="W716" i="12"/>
  <c r="X716" i="12"/>
  <c r="H717" i="12"/>
  <c r="J717" i="12"/>
  <c r="S717" i="12"/>
  <c r="V717" i="12"/>
  <c r="W717" i="12"/>
  <c r="X717" i="12"/>
  <c r="H718" i="12"/>
  <c r="J718" i="12"/>
  <c r="S718" i="12"/>
  <c r="V718" i="12"/>
  <c r="W718" i="12"/>
  <c r="X718" i="12"/>
  <c r="H719" i="12"/>
  <c r="J719" i="12"/>
  <c r="S719" i="12"/>
  <c r="V719" i="12"/>
  <c r="W719" i="12"/>
  <c r="X719" i="12"/>
  <c r="J720" i="12"/>
  <c r="S720" i="12"/>
  <c r="V720" i="12"/>
  <c r="W720" i="12"/>
  <c r="X720" i="12"/>
  <c r="J721" i="12"/>
  <c r="S721" i="12"/>
  <c r="V721" i="12"/>
  <c r="W721" i="12"/>
  <c r="X721" i="12"/>
  <c r="H722" i="12"/>
  <c r="J722" i="12"/>
  <c r="S722" i="12"/>
  <c r="V722" i="12"/>
  <c r="W722" i="12"/>
  <c r="X722" i="12"/>
  <c r="H723" i="12"/>
  <c r="J723" i="12"/>
  <c r="S723" i="12"/>
  <c r="V723" i="12"/>
  <c r="W723" i="12"/>
  <c r="X723" i="12"/>
  <c r="H724" i="12"/>
  <c r="J724" i="12"/>
  <c r="S724" i="12"/>
  <c r="V724" i="12"/>
  <c r="W724" i="12"/>
  <c r="X724" i="12"/>
  <c r="H725" i="12"/>
  <c r="J725" i="12"/>
  <c r="S725" i="12"/>
  <c r="V725" i="12"/>
  <c r="W725" i="12"/>
  <c r="X725" i="12"/>
  <c r="H726" i="12"/>
  <c r="J726" i="12"/>
  <c r="S726" i="12"/>
  <c r="V726" i="12"/>
  <c r="W726" i="12"/>
  <c r="X726" i="12"/>
  <c r="H727" i="12"/>
  <c r="J727" i="12"/>
  <c r="S727" i="12"/>
  <c r="V727" i="12"/>
  <c r="W727" i="12"/>
  <c r="X727" i="12"/>
  <c r="J728" i="12"/>
  <c r="S728" i="12"/>
  <c r="V728" i="12"/>
  <c r="W728" i="12"/>
  <c r="X728" i="12"/>
  <c r="J729" i="12"/>
  <c r="S729" i="12"/>
  <c r="V729" i="12"/>
  <c r="W729" i="12"/>
  <c r="X729" i="12"/>
  <c r="H730" i="12"/>
  <c r="J730" i="12"/>
  <c r="S730" i="12"/>
  <c r="V730" i="12"/>
  <c r="W730" i="12"/>
  <c r="X730" i="12"/>
  <c r="H731" i="12"/>
  <c r="J731" i="12"/>
  <c r="S731" i="12"/>
  <c r="V731" i="12"/>
  <c r="W731" i="12"/>
  <c r="X731" i="12"/>
  <c r="H732" i="12"/>
  <c r="J732" i="12"/>
  <c r="S732" i="12"/>
  <c r="V732" i="12"/>
  <c r="W732" i="12"/>
  <c r="X732" i="12"/>
  <c r="H733" i="12"/>
  <c r="J733" i="12"/>
  <c r="S733" i="12"/>
  <c r="V733" i="12"/>
  <c r="W733" i="12"/>
  <c r="X733" i="12"/>
  <c r="H734" i="12"/>
  <c r="J734" i="12"/>
  <c r="S734" i="12"/>
  <c r="V734" i="12"/>
  <c r="W734" i="12"/>
  <c r="X734" i="12"/>
  <c r="J735" i="12"/>
  <c r="S735" i="12"/>
  <c r="V735" i="12"/>
  <c r="W735" i="12"/>
  <c r="X735" i="12"/>
  <c r="J736" i="12"/>
  <c r="S736" i="12"/>
  <c r="V736" i="12"/>
  <c r="W736" i="12"/>
  <c r="X736" i="12"/>
  <c r="J737" i="12"/>
  <c r="S737" i="12"/>
  <c r="V737" i="12"/>
  <c r="W737" i="12"/>
  <c r="X737" i="12"/>
  <c r="Z737" i="12"/>
  <c r="H738" i="12"/>
  <c r="J738" i="12"/>
  <c r="S738" i="12"/>
  <c r="V738" i="12"/>
  <c r="W738" i="12"/>
  <c r="X738" i="12"/>
  <c r="H739" i="12"/>
  <c r="J739" i="12"/>
  <c r="S739" i="12"/>
  <c r="V739" i="12"/>
  <c r="W739" i="12"/>
  <c r="X739" i="12"/>
  <c r="H740" i="12"/>
  <c r="J740" i="12"/>
  <c r="S740" i="12"/>
  <c r="V740" i="12"/>
  <c r="W740" i="12"/>
  <c r="X740" i="12"/>
  <c r="H741" i="12"/>
  <c r="J741" i="12"/>
  <c r="S741" i="12"/>
  <c r="V741" i="12"/>
  <c r="W741" i="12"/>
  <c r="X741" i="12"/>
  <c r="H742" i="12"/>
  <c r="J742" i="12"/>
  <c r="S742" i="12"/>
  <c r="V742" i="12"/>
  <c r="W742" i="12"/>
  <c r="X742" i="12"/>
  <c r="H743" i="12"/>
  <c r="J743" i="12"/>
  <c r="S743" i="12"/>
  <c r="V743" i="12"/>
  <c r="W743" i="12"/>
  <c r="X743" i="12"/>
  <c r="H744" i="12"/>
  <c r="J744" i="12"/>
  <c r="S744" i="12"/>
  <c r="V744" i="12"/>
  <c r="W744" i="12"/>
  <c r="X744" i="12"/>
  <c r="H745" i="12"/>
  <c r="J745" i="12"/>
  <c r="S745" i="12"/>
  <c r="V745" i="12"/>
  <c r="W745" i="12"/>
  <c r="X745" i="12"/>
  <c r="J746" i="12"/>
  <c r="S746" i="12"/>
  <c r="V746" i="12"/>
  <c r="W746" i="12"/>
  <c r="X746" i="12"/>
  <c r="H747" i="12"/>
  <c r="J747" i="12"/>
  <c r="S747" i="12"/>
  <c r="V747" i="12"/>
  <c r="W747" i="12"/>
  <c r="X747" i="12"/>
  <c r="H748" i="12"/>
  <c r="J748" i="12"/>
  <c r="S748" i="12"/>
  <c r="V748" i="12"/>
  <c r="W748" i="12"/>
  <c r="X748" i="12"/>
  <c r="J749" i="12"/>
  <c r="S749" i="12"/>
  <c r="V749" i="12"/>
  <c r="W749" i="12"/>
  <c r="X749" i="12"/>
  <c r="S750" i="12"/>
  <c r="V750" i="12"/>
  <c r="W750" i="12"/>
  <c r="X750" i="12"/>
  <c r="H9" i="11" l="1"/>
  <c r="J9" i="11"/>
  <c r="S9" i="11"/>
  <c r="V9" i="11"/>
  <c r="W9" i="11"/>
  <c r="X9" i="11"/>
  <c r="H10" i="11"/>
  <c r="J10" i="11"/>
  <c r="S10" i="11"/>
  <c r="V10" i="11"/>
  <c r="W10" i="11"/>
  <c r="X10" i="11"/>
  <c r="H11" i="11"/>
  <c r="J11" i="11"/>
  <c r="S11" i="11"/>
  <c r="V11" i="11"/>
  <c r="W11" i="11"/>
  <c r="X11" i="11"/>
  <c r="H12" i="11"/>
  <c r="J12" i="11"/>
  <c r="S12" i="11"/>
  <c r="V12" i="11"/>
  <c r="W12" i="11"/>
  <c r="X12" i="11"/>
  <c r="H13" i="11"/>
  <c r="J13" i="11"/>
  <c r="S13" i="11"/>
  <c r="V13" i="11"/>
  <c r="W13" i="11"/>
  <c r="X13" i="11"/>
  <c r="H14" i="11"/>
  <c r="J14" i="11"/>
  <c r="S14" i="11"/>
  <c r="V14" i="11"/>
  <c r="W14" i="11"/>
  <c r="X14" i="11"/>
  <c r="H15" i="11"/>
  <c r="J15" i="11"/>
  <c r="S15" i="11"/>
  <c r="V15" i="11"/>
  <c r="W15" i="11"/>
  <c r="X15" i="11"/>
  <c r="H16" i="11"/>
  <c r="J16" i="11"/>
  <c r="S16" i="11"/>
  <c r="V16" i="11"/>
  <c r="W16" i="11"/>
  <c r="X16" i="11"/>
  <c r="H17" i="11"/>
  <c r="J17" i="11"/>
  <c r="S17" i="11"/>
  <c r="V17" i="11"/>
  <c r="W17" i="11"/>
  <c r="X17" i="11"/>
  <c r="H18" i="11"/>
  <c r="J18" i="11"/>
  <c r="S18" i="11"/>
  <c r="V18" i="11"/>
  <c r="W18" i="11"/>
  <c r="X18" i="11"/>
  <c r="H19" i="11"/>
  <c r="J19" i="11"/>
  <c r="S19" i="11"/>
  <c r="V19" i="11"/>
  <c r="W19" i="11"/>
  <c r="X19" i="11"/>
  <c r="H20" i="11"/>
  <c r="J20" i="11"/>
  <c r="S20" i="11"/>
  <c r="V20" i="11"/>
  <c r="W20" i="11"/>
  <c r="X20" i="11"/>
  <c r="H21" i="11"/>
  <c r="J21" i="11"/>
  <c r="S21" i="11"/>
  <c r="V21" i="11"/>
  <c r="W21" i="11"/>
  <c r="X21" i="11"/>
  <c r="H22" i="11"/>
  <c r="J22" i="11"/>
  <c r="S22" i="11"/>
  <c r="V22" i="11"/>
  <c r="W22" i="11"/>
  <c r="X22" i="11"/>
  <c r="H23" i="11"/>
  <c r="J23" i="11"/>
  <c r="S23" i="11"/>
  <c r="V23" i="11"/>
  <c r="W23" i="11"/>
  <c r="X23" i="11"/>
  <c r="Z23" i="11"/>
  <c r="H24" i="11"/>
  <c r="J24" i="11"/>
  <c r="S24" i="11"/>
  <c r="V24" i="11"/>
  <c r="W24" i="11"/>
  <c r="X24" i="11"/>
  <c r="H25" i="11"/>
  <c r="J25" i="11"/>
  <c r="S25" i="11"/>
  <c r="V25" i="11"/>
  <c r="W25" i="11"/>
  <c r="X25" i="11"/>
  <c r="H26" i="11"/>
  <c r="J26" i="11"/>
  <c r="S26" i="11"/>
  <c r="V26" i="11"/>
  <c r="W26" i="11"/>
  <c r="X26" i="11"/>
  <c r="H27" i="11"/>
  <c r="J27" i="11"/>
  <c r="S27" i="11"/>
  <c r="V27" i="11"/>
  <c r="W27" i="11"/>
  <c r="X27" i="11"/>
  <c r="Z27" i="11"/>
  <c r="H28" i="11"/>
  <c r="J28" i="11"/>
  <c r="S28" i="11"/>
  <c r="V28" i="11"/>
  <c r="W28" i="11"/>
  <c r="X28" i="11"/>
  <c r="H29" i="11"/>
  <c r="J29" i="11"/>
  <c r="S29" i="11"/>
  <c r="V29" i="11"/>
  <c r="W29" i="11"/>
  <c r="X29" i="11"/>
  <c r="H30" i="11"/>
  <c r="J30" i="11"/>
  <c r="S30" i="11"/>
  <c r="V30" i="11"/>
  <c r="W30" i="11"/>
  <c r="X30" i="11"/>
  <c r="H31" i="11"/>
  <c r="J31" i="11"/>
  <c r="S31" i="11"/>
  <c r="V31" i="11"/>
  <c r="W31" i="11"/>
  <c r="X31" i="11"/>
  <c r="H32" i="11"/>
  <c r="J32" i="11"/>
  <c r="S32" i="11"/>
  <c r="V32" i="11"/>
  <c r="W32" i="11"/>
  <c r="X32" i="11"/>
  <c r="H33" i="11"/>
  <c r="J33" i="11"/>
  <c r="S33" i="11"/>
  <c r="V33" i="11"/>
  <c r="W33" i="11"/>
  <c r="X33" i="11"/>
  <c r="H34" i="11"/>
  <c r="J34" i="11"/>
  <c r="S34" i="11"/>
  <c r="V34" i="11"/>
  <c r="W34" i="11"/>
  <c r="X34" i="11"/>
  <c r="H35" i="11"/>
  <c r="J35" i="11"/>
  <c r="S35" i="11"/>
  <c r="V35" i="11"/>
  <c r="W35" i="11"/>
  <c r="X35" i="11"/>
  <c r="H36" i="11"/>
  <c r="J36" i="11"/>
  <c r="S36" i="11"/>
  <c r="V36" i="11"/>
  <c r="W36" i="11"/>
  <c r="X36" i="11"/>
  <c r="H37" i="11"/>
  <c r="J37" i="11"/>
  <c r="S37" i="11"/>
  <c r="V37" i="11"/>
  <c r="W37" i="11"/>
  <c r="X37" i="11"/>
  <c r="H38" i="11"/>
  <c r="J38" i="11"/>
  <c r="S38" i="11"/>
  <c r="V38" i="11"/>
  <c r="W38" i="11"/>
  <c r="X38" i="11"/>
  <c r="H39" i="11"/>
  <c r="J39" i="11"/>
  <c r="S39" i="11"/>
  <c r="V39" i="11"/>
  <c r="W39" i="11"/>
  <c r="X39" i="11"/>
  <c r="H40" i="11"/>
  <c r="J40" i="11"/>
  <c r="S40" i="11"/>
  <c r="V40" i="11"/>
  <c r="W40" i="11"/>
  <c r="X40" i="11"/>
  <c r="Z40" i="11"/>
  <c r="H41" i="11"/>
  <c r="J41" i="11"/>
  <c r="S41" i="11"/>
  <c r="V41" i="11"/>
  <c r="W41" i="11"/>
  <c r="X41" i="11"/>
  <c r="H42" i="11"/>
  <c r="J42" i="11"/>
  <c r="S42" i="11"/>
  <c r="V42" i="11"/>
  <c r="W42" i="11"/>
  <c r="X42" i="11"/>
  <c r="H43" i="11"/>
  <c r="J43" i="11"/>
  <c r="S43" i="11"/>
  <c r="V43" i="11"/>
  <c r="W43" i="11"/>
  <c r="X43" i="11"/>
  <c r="H44" i="11"/>
  <c r="J44" i="11"/>
  <c r="S44" i="11"/>
  <c r="V44" i="11"/>
  <c r="W44" i="11"/>
  <c r="X44" i="11"/>
  <c r="H45" i="11"/>
  <c r="J45" i="11"/>
  <c r="S45" i="11"/>
  <c r="V45" i="11"/>
  <c r="W45" i="11"/>
  <c r="X45" i="11"/>
  <c r="H46" i="11"/>
  <c r="J46" i="11"/>
  <c r="S46" i="11"/>
  <c r="V46" i="11"/>
  <c r="W46" i="11"/>
  <c r="X46" i="11"/>
  <c r="H47" i="11"/>
  <c r="J47" i="11"/>
  <c r="S47" i="11"/>
  <c r="V47" i="11"/>
  <c r="W47" i="11"/>
  <c r="X47" i="11"/>
  <c r="H48" i="11"/>
  <c r="J48" i="11"/>
  <c r="S48" i="11"/>
  <c r="V48" i="11"/>
  <c r="W48" i="11"/>
  <c r="X48" i="11"/>
  <c r="H49" i="11"/>
  <c r="J49" i="11"/>
  <c r="S49" i="11"/>
  <c r="V49" i="11"/>
  <c r="W49" i="11"/>
  <c r="X49" i="11"/>
  <c r="H50" i="11"/>
  <c r="J50" i="11"/>
  <c r="S50" i="11"/>
  <c r="V50" i="11"/>
  <c r="W50" i="11"/>
  <c r="X50" i="11"/>
  <c r="H51" i="11"/>
  <c r="J51" i="11"/>
  <c r="S51" i="11"/>
  <c r="V51" i="11"/>
  <c r="W51" i="11"/>
  <c r="X51" i="11"/>
  <c r="H52" i="11"/>
  <c r="J52" i="11"/>
  <c r="S52" i="11"/>
  <c r="V52" i="11"/>
  <c r="W52" i="11"/>
  <c r="X52" i="11"/>
  <c r="H53" i="11"/>
  <c r="J53" i="11"/>
  <c r="S53" i="11"/>
  <c r="V53" i="11"/>
  <c r="W53" i="11"/>
  <c r="X53" i="11"/>
  <c r="H54" i="11"/>
  <c r="J54" i="11"/>
  <c r="S54" i="11"/>
  <c r="V54" i="11"/>
  <c r="W54" i="11"/>
  <c r="X54" i="11"/>
  <c r="H55" i="11"/>
  <c r="J55" i="11"/>
  <c r="S55" i="11"/>
  <c r="V55" i="11"/>
  <c r="W55" i="11"/>
  <c r="X55" i="11"/>
  <c r="H56" i="11"/>
  <c r="J56" i="11"/>
  <c r="S56" i="11"/>
  <c r="V56" i="11"/>
  <c r="W56" i="11"/>
  <c r="X56" i="11"/>
  <c r="H57" i="11"/>
  <c r="J57" i="11"/>
  <c r="S57" i="11"/>
  <c r="V57" i="11"/>
  <c r="W57" i="11"/>
  <c r="X57" i="11"/>
  <c r="H58" i="11"/>
  <c r="J58" i="11"/>
  <c r="S58" i="11"/>
  <c r="V58" i="11"/>
  <c r="W58" i="11"/>
  <c r="X58" i="11"/>
  <c r="H59" i="11"/>
  <c r="J59" i="11"/>
  <c r="S59" i="11"/>
  <c r="V59" i="11"/>
  <c r="W59" i="11"/>
  <c r="X59" i="11"/>
  <c r="H60" i="11"/>
  <c r="J60" i="11"/>
  <c r="S60" i="11"/>
  <c r="V60" i="11"/>
  <c r="W60" i="11"/>
  <c r="X60" i="11"/>
  <c r="H61" i="11"/>
  <c r="J61" i="11"/>
  <c r="S61" i="11"/>
  <c r="V61" i="11"/>
  <c r="W61" i="11"/>
  <c r="X61" i="11"/>
  <c r="H62" i="11"/>
  <c r="J62" i="11"/>
  <c r="S62" i="11"/>
  <c r="V62" i="11"/>
  <c r="W62" i="11"/>
  <c r="X62" i="11"/>
  <c r="J63" i="11"/>
  <c r="S63" i="11"/>
  <c r="V63" i="11"/>
  <c r="W63" i="11"/>
  <c r="X63" i="11"/>
  <c r="J64" i="11"/>
  <c r="S64" i="11"/>
  <c r="V64" i="11"/>
  <c r="W64" i="11"/>
  <c r="X64" i="11"/>
  <c r="J65" i="11"/>
  <c r="S65" i="11"/>
  <c r="V65" i="11"/>
  <c r="W65" i="11"/>
  <c r="X65" i="11"/>
  <c r="J66" i="11"/>
  <c r="S66" i="11"/>
  <c r="V66" i="11"/>
  <c r="W66" i="11"/>
  <c r="X66" i="11"/>
  <c r="J67" i="11"/>
  <c r="S67" i="11"/>
  <c r="V67" i="11"/>
  <c r="W67" i="11"/>
  <c r="X67" i="11"/>
  <c r="J68" i="11"/>
  <c r="S68" i="11"/>
  <c r="V68" i="11"/>
  <c r="W68" i="11"/>
  <c r="X68" i="11"/>
  <c r="J69" i="11"/>
  <c r="S69" i="11"/>
  <c r="V69" i="11"/>
  <c r="W69" i="11"/>
  <c r="X69" i="11"/>
  <c r="J70" i="11"/>
  <c r="S70" i="11"/>
  <c r="V70" i="11"/>
  <c r="W70" i="11"/>
  <c r="X70" i="11"/>
  <c r="H71" i="11"/>
  <c r="J71" i="11"/>
  <c r="S71" i="11"/>
  <c r="V71" i="11"/>
  <c r="W71" i="11"/>
  <c r="X71" i="11"/>
  <c r="H72" i="11"/>
  <c r="J72" i="11"/>
  <c r="S72" i="11"/>
  <c r="V72" i="11"/>
  <c r="W72" i="11"/>
  <c r="X72" i="11"/>
  <c r="H73" i="11"/>
  <c r="J73" i="11"/>
  <c r="S73" i="11"/>
  <c r="V73" i="11"/>
  <c r="W73" i="11"/>
  <c r="X73" i="11"/>
  <c r="H74" i="11"/>
  <c r="J74" i="11"/>
  <c r="S74" i="11"/>
  <c r="V74" i="11"/>
  <c r="W74" i="11"/>
  <c r="X74" i="11"/>
  <c r="H75" i="11"/>
  <c r="J75" i="11"/>
  <c r="S75" i="11"/>
  <c r="V75" i="11"/>
  <c r="W75" i="11"/>
  <c r="X75" i="11"/>
  <c r="H76" i="11"/>
  <c r="J76" i="11"/>
  <c r="S76" i="11"/>
  <c r="V76" i="11"/>
  <c r="W76" i="11"/>
  <c r="X76" i="11"/>
  <c r="H77" i="11"/>
  <c r="J77" i="11"/>
  <c r="S77" i="11"/>
  <c r="V77" i="11"/>
  <c r="W77" i="11"/>
  <c r="X77" i="11"/>
  <c r="H78" i="11"/>
  <c r="J78" i="11"/>
  <c r="S78" i="11"/>
  <c r="V78" i="11"/>
  <c r="W78" i="11"/>
  <c r="X78" i="11"/>
  <c r="H79" i="11"/>
  <c r="J79" i="11"/>
  <c r="S79" i="11"/>
  <c r="V79" i="11"/>
  <c r="W79" i="11"/>
  <c r="X79" i="11"/>
  <c r="H80" i="11"/>
  <c r="J80" i="11"/>
  <c r="S80" i="11"/>
  <c r="V80" i="11"/>
  <c r="W80" i="11"/>
  <c r="X80" i="11"/>
  <c r="H81" i="11"/>
  <c r="J81" i="11"/>
  <c r="S81" i="11"/>
  <c r="V81" i="11"/>
  <c r="W81" i="11"/>
  <c r="X81" i="11"/>
  <c r="J82" i="11"/>
  <c r="S82" i="11"/>
  <c r="V82" i="11"/>
  <c r="W82" i="11"/>
  <c r="X82" i="11"/>
  <c r="J83" i="11"/>
  <c r="S83" i="11"/>
  <c r="V83" i="11"/>
  <c r="W83" i="11"/>
  <c r="X83" i="11"/>
  <c r="J84" i="11"/>
  <c r="S84" i="11"/>
  <c r="V84" i="11"/>
  <c r="W84" i="11"/>
  <c r="X84" i="11"/>
  <c r="J85" i="11"/>
  <c r="S85" i="11"/>
  <c r="V85" i="11"/>
  <c r="W85" i="11"/>
  <c r="X85" i="11"/>
  <c r="J86" i="11"/>
  <c r="S86" i="11"/>
  <c r="V86" i="11"/>
  <c r="W86" i="11"/>
  <c r="X86" i="11"/>
  <c r="H87" i="11"/>
  <c r="J87" i="11"/>
  <c r="S87" i="11"/>
  <c r="V87" i="11"/>
  <c r="W87" i="11"/>
  <c r="X87" i="11"/>
  <c r="H88" i="11"/>
  <c r="J88" i="11"/>
  <c r="S88" i="11"/>
  <c r="V88" i="11"/>
  <c r="W88" i="11"/>
  <c r="X88" i="11"/>
  <c r="H89" i="11"/>
  <c r="J89" i="11"/>
  <c r="S89" i="11"/>
  <c r="V89" i="11"/>
  <c r="W89" i="11"/>
  <c r="X89" i="11"/>
  <c r="H90" i="11"/>
  <c r="J90" i="11"/>
  <c r="S90" i="11"/>
  <c r="V90" i="11"/>
  <c r="W90" i="11"/>
  <c r="X90" i="11"/>
  <c r="J91" i="11"/>
  <c r="S91" i="11"/>
  <c r="V91" i="11"/>
  <c r="W91" i="11"/>
  <c r="X91" i="11"/>
  <c r="J92" i="11"/>
  <c r="S92" i="11"/>
  <c r="V92" i="11"/>
  <c r="W92" i="11"/>
  <c r="X92" i="11"/>
  <c r="J93" i="11"/>
  <c r="S93" i="11"/>
  <c r="V93" i="11"/>
  <c r="W93" i="11"/>
  <c r="X93" i="11"/>
  <c r="J94" i="11"/>
  <c r="S94" i="11"/>
  <c r="V94" i="11"/>
  <c r="W94" i="11"/>
  <c r="X94" i="11"/>
  <c r="H95" i="11"/>
  <c r="J95" i="11"/>
  <c r="S95" i="11"/>
  <c r="V95" i="11"/>
  <c r="W95" i="11"/>
  <c r="X95" i="11"/>
  <c r="H96" i="11"/>
  <c r="J96" i="11"/>
  <c r="S96" i="11"/>
  <c r="V96" i="11"/>
  <c r="W96" i="11"/>
  <c r="X96" i="11"/>
  <c r="H97" i="11"/>
  <c r="J97" i="11"/>
  <c r="S97" i="11"/>
  <c r="V97" i="11"/>
  <c r="W97" i="11"/>
  <c r="X97" i="11"/>
  <c r="H98" i="11"/>
  <c r="J98" i="11"/>
  <c r="S98" i="11"/>
  <c r="V98" i="11"/>
  <c r="W98" i="11"/>
  <c r="X98" i="11"/>
  <c r="H99" i="11"/>
  <c r="J99" i="11"/>
  <c r="S99" i="11"/>
  <c r="V99" i="11"/>
  <c r="W99" i="11"/>
  <c r="X99" i="11"/>
  <c r="H100" i="11"/>
  <c r="J100" i="11"/>
  <c r="S100" i="11"/>
  <c r="V100" i="11"/>
  <c r="W100" i="11"/>
  <c r="X100" i="11"/>
  <c r="H101" i="11"/>
  <c r="J101" i="11"/>
  <c r="S101" i="11"/>
  <c r="V101" i="11"/>
  <c r="W101" i="11"/>
  <c r="X101" i="11"/>
  <c r="H102" i="11"/>
  <c r="J102" i="11"/>
  <c r="S102" i="11"/>
  <c r="V102" i="11"/>
  <c r="W102" i="11"/>
  <c r="X102" i="11"/>
  <c r="H103" i="11"/>
  <c r="J103" i="11"/>
  <c r="S103" i="11"/>
  <c r="V103" i="11"/>
  <c r="W103" i="11"/>
  <c r="X103" i="11"/>
  <c r="H104" i="11"/>
  <c r="J104" i="11"/>
  <c r="S104" i="11"/>
  <c r="V104" i="11"/>
  <c r="W104" i="11"/>
  <c r="X104" i="11"/>
  <c r="H105" i="11"/>
  <c r="J105" i="11"/>
  <c r="S105" i="11"/>
  <c r="V105" i="11"/>
  <c r="W105" i="11"/>
  <c r="X105" i="11"/>
  <c r="H106" i="11"/>
  <c r="J106" i="11"/>
  <c r="S106" i="11"/>
  <c r="V106" i="11"/>
  <c r="W106" i="11"/>
  <c r="X106" i="11"/>
  <c r="H107" i="11"/>
  <c r="J107" i="11"/>
  <c r="S107" i="11"/>
  <c r="V107" i="11"/>
  <c r="W107" i="11"/>
  <c r="X107" i="11"/>
  <c r="H108" i="11"/>
  <c r="J108" i="11"/>
  <c r="S108" i="11"/>
  <c r="V108" i="11"/>
  <c r="W108" i="11"/>
  <c r="X108" i="11"/>
  <c r="H109" i="11"/>
  <c r="J109" i="11"/>
  <c r="S109" i="11"/>
  <c r="V109" i="11"/>
  <c r="W109" i="11"/>
  <c r="X109" i="11"/>
  <c r="H110" i="11"/>
  <c r="J110" i="11"/>
  <c r="S110" i="11"/>
  <c r="V110" i="11"/>
  <c r="W110" i="11"/>
  <c r="X110" i="11"/>
  <c r="H111" i="11"/>
  <c r="J111" i="11"/>
  <c r="S111" i="11"/>
  <c r="V111" i="11"/>
  <c r="W111" i="11"/>
  <c r="X111" i="11"/>
  <c r="H112" i="11"/>
  <c r="J112" i="11"/>
  <c r="S112" i="11"/>
  <c r="V112" i="11"/>
  <c r="W112" i="11"/>
  <c r="X112" i="11"/>
  <c r="H113" i="11"/>
  <c r="J113" i="11"/>
  <c r="S113" i="11"/>
  <c r="V113" i="11"/>
  <c r="W113" i="11"/>
  <c r="X113" i="11"/>
  <c r="H114" i="11"/>
  <c r="J114" i="11"/>
  <c r="S114" i="11"/>
  <c r="V114" i="11"/>
  <c r="W114" i="11"/>
  <c r="X114" i="11"/>
  <c r="H115" i="11"/>
  <c r="J115" i="11"/>
  <c r="S115" i="11"/>
  <c r="V115" i="11"/>
  <c r="W115" i="11"/>
  <c r="X115" i="11"/>
  <c r="H116" i="11"/>
  <c r="J116" i="11"/>
  <c r="S116" i="11"/>
  <c r="V116" i="11"/>
  <c r="W116" i="11"/>
  <c r="X116" i="11"/>
  <c r="H117" i="11"/>
  <c r="J117" i="11"/>
  <c r="S117" i="11"/>
  <c r="V117" i="11"/>
  <c r="W117" i="11"/>
  <c r="X117" i="11"/>
  <c r="J118" i="11"/>
  <c r="S118" i="11"/>
  <c r="V118" i="11"/>
  <c r="W118" i="11"/>
  <c r="X118" i="11"/>
  <c r="J119" i="11"/>
  <c r="S119" i="11"/>
  <c r="V119" i="11"/>
  <c r="W119" i="11"/>
  <c r="X119" i="11"/>
  <c r="J120" i="11"/>
  <c r="S120" i="11"/>
  <c r="V120" i="11"/>
  <c r="W120" i="11"/>
  <c r="X120" i="11"/>
  <c r="J121" i="11"/>
  <c r="S121" i="11"/>
  <c r="V121" i="11"/>
  <c r="W121" i="11"/>
  <c r="X121" i="11"/>
  <c r="H122" i="11"/>
  <c r="J122" i="11"/>
  <c r="S122" i="11"/>
  <c r="V122" i="11"/>
  <c r="W122" i="11"/>
  <c r="X122" i="11"/>
  <c r="H123" i="11"/>
  <c r="J123" i="11"/>
  <c r="S123" i="11"/>
  <c r="V123" i="11"/>
  <c r="W123" i="11"/>
  <c r="X123" i="11"/>
  <c r="H124" i="11"/>
  <c r="J124" i="11"/>
  <c r="S124" i="11"/>
  <c r="V124" i="11"/>
  <c r="W124" i="11"/>
  <c r="X124" i="11"/>
  <c r="H125" i="11"/>
  <c r="J125" i="11"/>
  <c r="S125" i="11"/>
  <c r="V125" i="11"/>
  <c r="W125" i="11"/>
  <c r="X125" i="11"/>
  <c r="H126" i="11"/>
  <c r="J126" i="11"/>
  <c r="S126" i="11"/>
  <c r="V126" i="11"/>
  <c r="W126" i="11"/>
  <c r="X126" i="11"/>
  <c r="H127" i="11"/>
  <c r="J127" i="11"/>
  <c r="S127" i="11"/>
  <c r="V127" i="11"/>
  <c r="W127" i="11"/>
  <c r="X127" i="11"/>
  <c r="H128" i="11"/>
  <c r="J128" i="11"/>
  <c r="S128" i="11"/>
  <c r="V128" i="11"/>
  <c r="W128" i="11"/>
  <c r="X128" i="11"/>
  <c r="H129" i="11"/>
  <c r="J129" i="11"/>
  <c r="S129" i="11"/>
  <c r="V129" i="11"/>
  <c r="W129" i="11"/>
  <c r="X129" i="11"/>
  <c r="H130" i="11"/>
  <c r="J130" i="11"/>
  <c r="S130" i="11"/>
  <c r="V130" i="11"/>
  <c r="W130" i="11"/>
  <c r="X130" i="11"/>
  <c r="H131" i="11"/>
  <c r="J131" i="11"/>
  <c r="S131" i="11"/>
  <c r="V131" i="11"/>
  <c r="W131" i="11"/>
  <c r="X131" i="11"/>
  <c r="H132" i="11"/>
  <c r="J132" i="11"/>
  <c r="S132" i="11"/>
  <c r="V132" i="11"/>
  <c r="W132" i="11"/>
  <c r="X132" i="11"/>
  <c r="H133" i="11"/>
  <c r="J133" i="11"/>
  <c r="S133" i="11"/>
  <c r="V133" i="11"/>
  <c r="W133" i="11"/>
  <c r="X133" i="11"/>
  <c r="H134" i="11"/>
  <c r="J134" i="11"/>
  <c r="S134" i="11"/>
  <c r="V134" i="11"/>
  <c r="W134" i="11"/>
  <c r="X134" i="11"/>
  <c r="H135" i="11"/>
  <c r="J135" i="11"/>
  <c r="S135" i="11"/>
  <c r="V135" i="11"/>
  <c r="W135" i="11"/>
  <c r="X135" i="11"/>
  <c r="H136" i="11"/>
  <c r="J136" i="11"/>
  <c r="S136" i="11"/>
  <c r="V136" i="11"/>
  <c r="W136" i="11"/>
  <c r="X136" i="11"/>
  <c r="H137" i="11"/>
  <c r="J137" i="11"/>
  <c r="S137" i="11"/>
  <c r="V137" i="11"/>
  <c r="W137" i="11"/>
  <c r="X137" i="11"/>
  <c r="H138" i="11"/>
  <c r="J138" i="11"/>
  <c r="S138" i="11"/>
  <c r="V138" i="11"/>
  <c r="W138" i="11"/>
  <c r="X138" i="11"/>
  <c r="H139" i="11"/>
  <c r="J139" i="11"/>
  <c r="S139" i="11"/>
  <c r="V139" i="11"/>
  <c r="W139" i="11"/>
  <c r="X139" i="11"/>
  <c r="H140" i="11"/>
  <c r="J140" i="11"/>
  <c r="S140" i="11"/>
  <c r="V140" i="11"/>
  <c r="W140" i="11"/>
  <c r="X140" i="11"/>
  <c r="H141" i="11"/>
  <c r="J141" i="11"/>
  <c r="S141" i="11"/>
  <c r="V141" i="11"/>
  <c r="W141" i="11"/>
  <c r="X141" i="11"/>
  <c r="H142" i="11"/>
  <c r="J142" i="11"/>
  <c r="S142" i="11"/>
  <c r="V142" i="11"/>
  <c r="W142" i="11"/>
  <c r="X142" i="11"/>
  <c r="H143" i="11"/>
  <c r="J143" i="11"/>
  <c r="S143" i="11"/>
  <c r="V143" i="11"/>
  <c r="W143" i="11"/>
  <c r="X143" i="11"/>
  <c r="H144" i="11"/>
  <c r="J144" i="11"/>
  <c r="S144" i="11"/>
  <c r="V144" i="11"/>
  <c r="W144" i="11"/>
  <c r="X144" i="11"/>
  <c r="H145" i="11"/>
  <c r="J145" i="11"/>
  <c r="S145" i="11"/>
  <c r="V145" i="11"/>
  <c r="W145" i="11"/>
  <c r="X145" i="11"/>
  <c r="H146" i="11"/>
  <c r="J146" i="11"/>
  <c r="S146" i="11"/>
  <c r="V146" i="11"/>
  <c r="W146" i="11"/>
  <c r="X146" i="11"/>
  <c r="H147" i="11"/>
  <c r="J147" i="11"/>
  <c r="S147" i="11"/>
  <c r="V147" i="11"/>
  <c r="W147" i="11"/>
  <c r="X147" i="11"/>
  <c r="H148" i="11"/>
  <c r="J148" i="11"/>
  <c r="S148" i="11"/>
  <c r="V148" i="11"/>
  <c r="W148" i="11"/>
  <c r="X148" i="11"/>
  <c r="H149" i="11"/>
  <c r="J149" i="11"/>
  <c r="S149" i="11"/>
  <c r="V149" i="11"/>
  <c r="W149" i="11"/>
  <c r="X149" i="11"/>
  <c r="H150" i="11"/>
  <c r="J150" i="11"/>
  <c r="S150" i="11"/>
  <c r="V150" i="11"/>
  <c r="W150" i="11"/>
  <c r="X150" i="11"/>
  <c r="H151" i="11"/>
  <c r="J151" i="11"/>
  <c r="S151" i="11"/>
  <c r="V151" i="11"/>
  <c r="W151" i="11"/>
  <c r="X151" i="11"/>
  <c r="H152" i="11"/>
  <c r="J152" i="11"/>
  <c r="S152" i="11"/>
  <c r="V152" i="11"/>
  <c r="W152" i="11"/>
  <c r="X152" i="11"/>
  <c r="H153" i="11"/>
  <c r="J153" i="11"/>
  <c r="S153" i="11"/>
  <c r="V153" i="11"/>
  <c r="W153" i="11"/>
  <c r="X153" i="11"/>
  <c r="Z153" i="11"/>
  <c r="H154" i="11"/>
  <c r="J154" i="11"/>
  <c r="S154" i="11"/>
  <c r="V154" i="11"/>
  <c r="W154" i="11"/>
  <c r="X154" i="11"/>
  <c r="H155" i="11"/>
  <c r="J155" i="11"/>
  <c r="S155" i="11"/>
  <c r="V155" i="11"/>
  <c r="W155" i="11"/>
  <c r="X155" i="11"/>
  <c r="H156" i="11"/>
  <c r="J156" i="11"/>
  <c r="S156" i="11"/>
  <c r="V156" i="11"/>
  <c r="W156" i="11"/>
  <c r="X156" i="11"/>
  <c r="H157" i="11"/>
  <c r="J157" i="11"/>
  <c r="S157" i="11"/>
  <c r="V157" i="11"/>
  <c r="W157" i="11"/>
  <c r="X157" i="11"/>
  <c r="H158" i="11"/>
  <c r="J158" i="11"/>
  <c r="S158" i="11"/>
  <c r="V158" i="11"/>
  <c r="W158" i="11"/>
  <c r="X158" i="11"/>
  <c r="H159" i="11"/>
  <c r="J159" i="11"/>
  <c r="S159" i="11"/>
  <c r="V159" i="11"/>
  <c r="W159" i="11"/>
  <c r="X159" i="11"/>
  <c r="H160" i="11"/>
  <c r="J160" i="11"/>
  <c r="S160" i="11"/>
  <c r="V160" i="11"/>
  <c r="W160" i="11"/>
  <c r="X160" i="11"/>
  <c r="H161" i="11"/>
  <c r="J161" i="11"/>
  <c r="S161" i="11"/>
  <c r="V161" i="11"/>
  <c r="W161" i="11"/>
  <c r="X161" i="11"/>
  <c r="H162" i="11"/>
  <c r="J162" i="11"/>
  <c r="S162" i="11"/>
  <c r="V162" i="11"/>
  <c r="W162" i="11"/>
  <c r="X162" i="11"/>
  <c r="H163" i="11"/>
  <c r="J163" i="11"/>
  <c r="S163" i="11"/>
  <c r="V163" i="11"/>
  <c r="W163" i="11"/>
  <c r="X163" i="11"/>
  <c r="H164" i="11"/>
  <c r="J164" i="11"/>
  <c r="S164" i="11"/>
  <c r="V164" i="11"/>
  <c r="W164" i="11"/>
  <c r="X164" i="11"/>
  <c r="H165" i="11"/>
  <c r="J165" i="11"/>
  <c r="S165" i="11"/>
  <c r="V165" i="11"/>
  <c r="W165" i="11"/>
  <c r="X165" i="11"/>
  <c r="H166" i="11"/>
  <c r="J166" i="11"/>
  <c r="S166" i="11"/>
  <c r="V166" i="11"/>
  <c r="W166" i="11"/>
  <c r="X166" i="11"/>
  <c r="H167" i="11"/>
  <c r="J167" i="11"/>
  <c r="S167" i="11"/>
  <c r="V167" i="11"/>
  <c r="W167" i="11"/>
  <c r="X167" i="11"/>
  <c r="H168" i="11"/>
  <c r="J168" i="11"/>
  <c r="S168" i="11"/>
  <c r="V168" i="11"/>
  <c r="W168" i="11"/>
  <c r="X168" i="11"/>
  <c r="H169" i="11"/>
  <c r="J169" i="11"/>
  <c r="S169" i="11"/>
  <c r="V169" i="11"/>
  <c r="W169" i="11"/>
  <c r="X169" i="11"/>
  <c r="H170" i="11"/>
  <c r="J170" i="11"/>
  <c r="S170" i="11"/>
  <c r="V170" i="11"/>
  <c r="W170" i="11"/>
  <c r="X170" i="11"/>
  <c r="H171" i="11"/>
  <c r="J171" i="11"/>
  <c r="S171" i="11"/>
  <c r="V171" i="11"/>
  <c r="W171" i="11"/>
  <c r="X171" i="11"/>
  <c r="Z171" i="11"/>
  <c r="H172" i="11"/>
  <c r="J172" i="11"/>
  <c r="S172" i="11"/>
  <c r="V172" i="11"/>
  <c r="W172" i="11"/>
  <c r="X172" i="11"/>
  <c r="H173" i="11"/>
  <c r="J173" i="11"/>
  <c r="S173" i="11"/>
  <c r="V173" i="11"/>
  <c r="W173" i="11"/>
  <c r="X173" i="11"/>
  <c r="H174" i="11"/>
  <c r="J174" i="11"/>
  <c r="S174" i="11"/>
  <c r="V174" i="11"/>
  <c r="W174" i="11"/>
  <c r="X174" i="11"/>
  <c r="H175" i="11"/>
  <c r="J175" i="11"/>
  <c r="S175" i="11"/>
  <c r="V175" i="11"/>
  <c r="W175" i="11"/>
  <c r="X175" i="11"/>
  <c r="J176" i="11"/>
  <c r="S176" i="11"/>
  <c r="V176" i="11"/>
  <c r="W176" i="11"/>
  <c r="X176" i="11"/>
  <c r="J177" i="11"/>
  <c r="S177" i="11"/>
  <c r="V177" i="11"/>
  <c r="W177" i="11"/>
  <c r="X177" i="11"/>
  <c r="J178" i="11"/>
  <c r="S178" i="11"/>
  <c r="V178" i="11"/>
  <c r="W178" i="11"/>
  <c r="X178" i="11"/>
  <c r="J179" i="11"/>
  <c r="S179" i="11"/>
  <c r="V179" i="11"/>
  <c r="W179" i="11"/>
  <c r="X179" i="11"/>
  <c r="H180" i="11"/>
  <c r="J180" i="11"/>
  <c r="S180" i="11"/>
  <c r="V180" i="11"/>
  <c r="W180" i="11"/>
  <c r="X180" i="11"/>
  <c r="H181" i="11"/>
  <c r="J181" i="11"/>
  <c r="S181" i="11"/>
  <c r="V181" i="11"/>
  <c r="W181" i="11"/>
  <c r="X181" i="11"/>
  <c r="H182" i="11"/>
  <c r="J182" i="11"/>
  <c r="S182" i="11"/>
  <c r="V182" i="11"/>
  <c r="W182" i="11"/>
  <c r="X182" i="11"/>
  <c r="H183" i="11"/>
  <c r="J183" i="11"/>
  <c r="S183" i="11"/>
  <c r="V183" i="11"/>
  <c r="W183" i="11"/>
  <c r="X183" i="11"/>
  <c r="H184" i="11"/>
  <c r="J184" i="11"/>
  <c r="S184" i="11"/>
  <c r="V184" i="11"/>
  <c r="W184" i="11"/>
  <c r="X184" i="11"/>
  <c r="H185" i="11"/>
  <c r="J185" i="11"/>
  <c r="S185" i="11"/>
  <c r="V185" i="11"/>
  <c r="W185" i="11"/>
  <c r="X185" i="11"/>
  <c r="H186" i="11"/>
  <c r="J186" i="11"/>
  <c r="S186" i="11"/>
  <c r="V186" i="11"/>
  <c r="W186" i="11"/>
  <c r="X186" i="11"/>
  <c r="H187" i="11"/>
  <c r="J187" i="11"/>
  <c r="S187" i="11"/>
  <c r="V187" i="11"/>
  <c r="W187" i="11"/>
  <c r="X187" i="11"/>
  <c r="H188" i="11"/>
  <c r="J188" i="11"/>
  <c r="S188" i="11"/>
  <c r="V188" i="11"/>
  <c r="W188" i="11"/>
  <c r="X188" i="11"/>
  <c r="H189" i="11"/>
  <c r="J189" i="11"/>
  <c r="S189" i="11"/>
  <c r="V189" i="11"/>
  <c r="W189" i="11"/>
  <c r="X189" i="11"/>
  <c r="H190" i="11"/>
  <c r="J190" i="11"/>
  <c r="S190" i="11"/>
  <c r="V190" i="11"/>
  <c r="W190" i="11"/>
  <c r="X190" i="11"/>
  <c r="H191" i="11"/>
  <c r="J191" i="11"/>
  <c r="S191" i="11"/>
  <c r="V191" i="11"/>
  <c r="W191" i="11"/>
  <c r="X191" i="11"/>
  <c r="H192" i="11"/>
  <c r="J192" i="11"/>
  <c r="S192" i="11"/>
  <c r="V192" i="11"/>
  <c r="W192" i="11"/>
  <c r="X192" i="11"/>
  <c r="H193" i="11"/>
  <c r="J193" i="11"/>
  <c r="S193" i="11"/>
  <c r="V193" i="11"/>
  <c r="W193" i="11"/>
  <c r="X193" i="11"/>
  <c r="H194" i="11"/>
  <c r="J194" i="11"/>
  <c r="S194" i="11"/>
  <c r="V194" i="11"/>
  <c r="W194" i="11"/>
  <c r="X194" i="11"/>
  <c r="H195" i="11"/>
  <c r="J195" i="11"/>
  <c r="S195" i="11"/>
  <c r="V195" i="11"/>
  <c r="W195" i="11"/>
  <c r="X195" i="11"/>
  <c r="H196" i="11"/>
  <c r="J196" i="11"/>
  <c r="S196" i="11"/>
  <c r="V196" i="11"/>
  <c r="W196" i="11"/>
  <c r="X196" i="11"/>
  <c r="H197" i="11"/>
  <c r="J197" i="11"/>
  <c r="S197" i="11"/>
  <c r="V197" i="11"/>
  <c r="W197" i="11"/>
  <c r="X197" i="11"/>
  <c r="H198" i="11"/>
  <c r="J198" i="11"/>
  <c r="S198" i="11"/>
  <c r="V198" i="11"/>
  <c r="W198" i="11"/>
  <c r="X198" i="11"/>
  <c r="H199" i="11"/>
  <c r="J199" i="11"/>
  <c r="S199" i="11"/>
  <c r="V199" i="11"/>
  <c r="W199" i="11"/>
  <c r="X199" i="11"/>
  <c r="H200" i="11"/>
  <c r="J200" i="11"/>
  <c r="S200" i="11"/>
  <c r="V200" i="11"/>
  <c r="W200" i="11"/>
  <c r="X200" i="11"/>
  <c r="H201" i="11"/>
  <c r="J201" i="11"/>
  <c r="S201" i="11"/>
  <c r="V201" i="11"/>
  <c r="W201" i="11"/>
  <c r="X201" i="11"/>
  <c r="H202" i="11"/>
  <c r="J202" i="11"/>
  <c r="S202" i="11"/>
  <c r="V202" i="11"/>
  <c r="W202" i="11"/>
  <c r="X202" i="11"/>
  <c r="H203" i="11"/>
  <c r="J203" i="11"/>
  <c r="S203" i="11"/>
  <c r="V203" i="11"/>
  <c r="W203" i="11"/>
  <c r="X203" i="11"/>
  <c r="H204" i="11"/>
  <c r="J204" i="11"/>
  <c r="S204" i="11"/>
  <c r="V204" i="11"/>
  <c r="W204" i="11"/>
  <c r="X204" i="11"/>
  <c r="H205" i="11"/>
  <c r="J205" i="11"/>
  <c r="S205" i="11"/>
  <c r="V205" i="11"/>
  <c r="W205" i="11"/>
  <c r="X205" i="11"/>
  <c r="H206" i="11"/>
  <c r="J206" i="11"/>
  <c r="S206" i="11"/>
  <c r="V206" i="11"/>
  <c r="W206" i="11"/>
  <c r="X206" i="11"/>
  <c r="H207" i="11"/>
  <c r="J207" i="11"/>
  <c r="S207" i="11"/>
  <c r="V207" i="11"/>
  <c r="W207" i="11"/>
  <c r="X207" i="11"/>
  <c r="H208" i="11"/>
  <c r="J208" i="11"/>
  <c r="S208" i="11"/>
  <c r="V208" i="11"/>
  <c r="W208" i="11"/>
  <c r="X208" i="11"/>
  <c r="H209" i="11"/>
  <c r="J209" i="11"/>
  <c r="S209" i="11"/>
  <c r="V209" i="11"/>
  <c r="W209" i="11"/>
  <c r="X209" i="11"/>
  <c r="H210" i="11"/>
  <c r="J210" i="11"/>
  <c r="S210" i="11"/>
  <c r="V210" i="11"/>
  <c r="W210" i="11"/>
  <c r="X210" i="11"/>
  <c r="H211" i="11"/>
  <c r="J211" i="11"/>
  <c r="S211" i="11"/>
  <c r="V211" i="11"/>
  <c r="W211" i="11"/>
  <c r="X211" i="11"/>
  <c r="H212" i="11"/>
  <c r="J212" i="11"/>
  <c r="S212" i="11"/>
  <c r="V212" i="11"/>
  <c r="W212" i="11"/>
  <c r="X212" i="11"/>
  <c r="H213" i="11"/>
  <c r="J213" i="11"/>
  <c r="S213" i="11"/>
  <c r="V213" i="11"/>
  <c r="W213" i="11"/>
  <c r="X213" i="11"/>
  <c r="H214" i="11"/>
  <c r="J214" i="11"/>
  <c r="S214" i="11"/>
  <c r="V214" i="11"/>
  <c r="W214" i="11"/>
  <c r="X214" i="11"/>
  <c r="H215" i="11"/>
  <c r="J215" i="11"/>
  <c r="S215" i="11"/>
  <c r="V215" i="11"/>
  <c r="W215" i="11"/>
  <c r="X215" i="11"/>
  <c r="H216" i="11"/>
  <c r="J216" i="11"/>
  <c r="S216" i="11"/>
  <c r="V216" i="11"/>
  <c r="W216" i="11"/>
  <c r="X216" i="11"/>
  <c r="H217" i="11"/>
  <c r="J217" i="11"/>
  <c r="S217" i="11"/>
  <c r="V217" i="11"/>
  <c r="W217" i="11"/>
  <c r="X217" i="11"/>
  <c r="H218" i="11"/>
  <c r="J218" i="11"/>
  <c r="S218" i="11"/>
  <c r="V218" i="11"/>
  <c r="W218" i="11"/>
  <c r="X218" i="11"/>
  <c r="H219" i="11"/>
  <c r="J219" i="11"/>
  <c r="S219" i="11"/>
  <c r="V219" i="11"/>
  <c r="W219" i="11"/>
  <c r="X219" i="11"/>
  <c r="H220" i="11"/>
  <c r="J220" i="11"/>
  <c r="S220" i="11"/>
  <c r="V220" i="11"/>
  <c r="W220" i="11"/>
  <c r="X220" i="11"/>
  <c r="H221" i="11"/>
  <c r="J221" i="11"/>
  <c r="S221" i="11"/>
  <c r="V221" i="11"/>
  <c r="W221" i="11"/>
  <c r="X221" i="11"/>
  <c r="H222" i="11"/>
  <c r="J222" i="11"/>
  <c r="S222" i="11"/>
  <c r="V222" i="11"/>
  <c r="W222" i="11"/>
  <c r="X222" i="11"/>
  <c r="H223" i="11"/>
  <c r="J223" i="11"/>
  <c r="S223" i="11"/>
  <c r="V223" i="11"/>
  <c r="W223" i="11"/>
  <c r="X223" i="11"/>
  <c r="H224" i="11"/>
  <c r="J224" i="11"/>
  <c r="S224" i="11"/>
  <c r="V224" i="11"/>
  <c r="W224" i="11"/>
  <c r="X224" i="11"/>
  <c r="H225" i="11"/>
  <c r="J225" i="11"/>
  <c r="S225" i="11"/>
  <c r="V225" i="11"/>
  <c r="W225" i="11"/>
  <c r="X225" i="11"/>
  <c r="H226" i="11"/>
  <c r="J226" i="11"/>
  <c r="S226" i="11"/>
  <c r="V226" i="11"/>
  <c r="W226" i="11"/>
  <c r="X226" i="11"/>
  <c r="H227" i="11"/>
  <c r="J227" i="11"/>
  <c r="S227" i="11"/>
  <c r="V227" i="11"/>
  <c r="W227" i="11"/>
  <c r="X227" i="11"/>
  <c r="H228" i="11"/>
  <c r="J228" i="11"/>
  <c r="S228" i="11"/>
  <c r="V228" i="11"/>
  <c r="W228" i="11"/>
  <c r="X228" i="11"/>
  <c r="H229" i="11"/>
  <c r="J229" i="11"/>
  <c r="S229" i="11"/>
  <c r="V229" i="11"/>
  <c r="W229" i="11"/>
  <c r="X229" i="11"/>
  <c r="H230" i="11"/>
  <c r="J230" i="11"/>
  <c r="S230" i="11"/>
  <c r="V230" i="11"/>
  <c r="W230" i="11"/>
  <c r="X230" i="11"/>
  <c r="H231" i="11"/>
  <c r="J231" i="11"/>
  <c r="S231" i="11"/>
  <c r="V231" i="11"/>
  <c r="W231" i="11"/>
  <c r="X231" i="11"/>
  <c r="H232" i="11"/>
  <c r="J232" i="11"/>
  <c r="S232" i="11"/>
  <c r="V232" i="11"/>
  <c r="W232" i="11"/>
  <c r="X232" i="11"/>
  <c r="H233" i="11"/>
  <c r="J233" i="11"/>
  <c r="S233" i="11"/>
  <c r="V233" i="11"/>
  <c r="W233" i="11"/>
  <c r="X233" i="11"/>
  <c r="H234" i="11"/>
  <c r="J234" i="11"/>
  <c r="S234" i="11"/>
  <c r="V234" i="11"/>
  <c r="W234" i="11"/>
  <c r="X234" i="11"/>
  <c r="H235" i="11"/>
  <c r="J235" i="11"/>
  <c r="S235" i="11"/>
  <c r="V235" i="11"/>
  <c r="W235" i="11"/>
  <c r="X235" i="11"/>
  <c r="H236" i="11"/>
  <c r="J236" i="11"/>
  <c r="S236" i="11"/>
  <c r="V236" i="11"/>
  <c r="W236" i="11"/>
  <c r="X236" i="11"/>
  <c r="H237" i="11"/>
  <c r="J237" i="11"/>
  <c r="S237" i="11"/>
  <c r="V237" i="11"/>
  <c r="W237" i="11"/>
  <c r="X237" i="11"/>
  <c r="H238" i="11"/>
  <c r="J238" i="11"/>
  <c r="S238" i="11"/>
  <c r="V238" i="11"/>
  <c r="W238" i="11"/>
  <c r="X238" i="11"/>
  <c r="H239" i="11"/>
  <c r="J239" i="11"/>
  <c r="S239" i="11"/>
  <c r="V239" i="11"/>
  <c r="W239" i="11"/>
  <c r="X239" i="11"/>
  <c r="H240" i="11"/>
  <c r="J240" i="11"/>
  <c r="S240" i="11"/>
  <c r="V240" i="11"/>
  <c r="W240" i="11"/>
  <c r="X240" i="11"/>
  <c r="H241" i="11"/>
  <c r="J241" i="11"/>
  <c r="S241" i="11"/>
  <c r="V241" i="11"/>
  <c r="W241" i="11"/>
  <c r="X241" i="11"/>
  <c r="H242" i="11"/>
  <c r="J242" i="11"/>
  <c r="S242" i="11"/>
  <c r="V242" i="11"/>
  <c r="W242" i="11"/>
  <c r="X242" i="11"/>
  <c r="H243" i="11"/>
  <c r="J243" i="11"/>
  <c r="S243" i="11"/>
  <c r="V243" i="11"/>
  <c r="W243" i="11"/>
  <c r="X243" i="11"/>
  <c r="H244" i="11"/>
  <c r="J244" i="11"/>
  <c r="S244" i="11"/>
  <c r="V244" i="11"/>
  <c r="W244" i="11"/>
  <c r="X244" i="11"/>
  <c r="H245" i="11"/>
  <c r="J245" i="11"/>
  <c r="S245" i="11"/>
  <c r="V245" i="11"/>
  <c r="W245" i="11"/>
  <c r="X245" i="11"/>
  <c r="S246" i="11"/>
  <c r="V246" i="11"/>
  <c r="W246" i="11"/>
  <c r="X246" i="11"/>
  <c r="H247" i="11"/>
  <c r="J247" i="11"/>
  <c r="S247" i="11"/>
  <c r="V247" i="11"/>
  <c r="W247" i="11"/>
  <c r="X247" i="11"/>
  <c r="H248" i="11"/>
  <c r="J248" i="11"/>
  <c r="S248" i="11"/>
  <c r="V248" i="11"/>
  <c r="W248" i="11"/>
  <c r="X248" i="11"/>
  <c r="H249" i="11"/>
  <c r="J249" i="11"/>
  <c r="S249" i="11"/>
  <c r="V249" i="11"/>
  <c r="W249" i="11"/>
  <c r="X249" i="11"/>
  <c r="H250" i="11"/>
  <c r="J250" i="11"/>
  <c r="S250" i="11"/>
  <c r="V250" i="11"/>
  <c r="W250" i="11"/>
  <c r="X250" i="11"/>
  <c r="H251" i="11"/>
  <c r="J251" i="11"/>
  <c r="S251" i="11"/>
  <c r="V251" i="11"/>
  <c r="W251" i="11"/>
  <c r="X251" i="11"/>
  <c r="H252" i="11"/>
  <c r="J252" i="11"/>
  <c r="S252" i="11"/>
  <c r="V252" i="11"/>
  <c r="W252" i="11"/>
  <c r="X252" i="11"/>
  <c r="H253" i="11"/>
  <c r="J253" i="11"/>
  <c r="S253" i="11"/>
  <c r="V253" i="11"/>
  <c r="W253" i="11"/>
  <c r="X253" i="11"/>
  <c r="H254" i="11"/>
  <c r="J254" i="11"/>
  <c r="S254" i="11"/>
  <c r="V254" i="11"/>
  <c r="W254" i="11"/>
  <c r="X254" i="11"/>
  <c r="H255" i="11"/>
  <c r="J255" i="11"/>
  <c r="S255" i="11"/>
  <c r="V255" i="11"/>
  <c r="W255" i="11"/>
  <c r="X255" i="11"/>
  <c r="H256" i="11"/>
  <c r="J256" i="11"/>
  <c r="S256" i="11"/>
  <c r="V256" i="11"/>
  <c r="W256" i="11"/>
  <c r="X256" i="11"/>
  <c r="J257" i="11"/>
  <c r="S257" i="11"/>
  <c r="V257" i="11"/>
  <c r="W257" i="11"/>
  <c r="X257" i="11"/>
  <c r="J258" i="11"/>
  <c r="S258" i="11"/>
  <c r="V258" i="11"/>
  <c r="W258" i="11"/>
  <c r="X258" i="11"/>
  <c r="J259" i="11"/>
  <c r="S259" i="11"/>
  <c r="V259" i="11"/>
  <c r="W259" i="11"/>
  <c r="X259" i="11"/>
  <c r="H260" i="11"/>
  <c r="J260" i="11"/>
  <c r="S260" i="11"/>
  <c r="V260" i="11"/>
  <c r="W260" i="11"/>
  <c r="X260" i="11"/>
  <c r="H261" i="11"/>
  <c r="J261" i="11"/>
  <c r="S261" i="11"/>
  <c r="V261" i="11"/>
  <c r="W261" i="11"/>
  <c r="X261" i="11"/>
  <c r="H262" i="11"/>
  <c r="J262" i="11"/>
  <c r="S262" i="11"/>
  <c r="V262" i="11"/>
  <c r="W262" i="11"/>
  <c r="X262" i="11"/>
  <c r="H263" i="11"/>
  <c r="J263" i="11"/>
  <c r="S263" i="11"/>
  <c r="V263" i="11"/>
  <c r="W263" i="11"/>
  <c r="X263" i="11"/>
  <c r="H264" i="11"/>
  <c r="J264" i="11"/>
  <c r="S264" i="11"/>
  <c r="V264" i="11"/>
  <c r="W264" i="11"/>
  <c r="X264" i="11"/>
  <c r="H265" i="11"/>
  <c r="J265" i="11"/>
  <c r="S265" i="11"/>
  <c r="V265" i="11"/>
  <c r="W265" i="11"/>
  <c r="X265" i="11"/>
  <c r="H266" i="11"/>
  <c r="J266" i="11"/>
  <c r="S266" i="11"/>
  <c r="V266" i="11"/>
  <c r="W266" i="11"/>
  <c r="X266" i="11"/>
  <c r="H267" i="11"/>
  <c r="J267" i="11"/>
  <c r="S267" i="11"/>
  <c r="V267" i="11"/>
  <c r="W267" i="11"/>
  <c r="X267" i="11"/>
  <c r="H268" i="11"/>
  <c r="J268" i="11"/>
  <c r="S268" i="11"/>
  <c r="V268" i="11"/>
  <c r="W268" i="11"/>
  <c r="X268" i="11"/>
  <c r="J269" i="11"/>
  <c r="S269" i="11"/>
  <c r="V269" i="11"/>
  <c r="W269" i="11"/>
  <c r="X269" i="11"/>
  <c r="J270" i="11"/>
  <c r="S270" i="11"/>
  <c r="V270" i="11"/>
  <c r="W270" i="11"/>
  <c r="X270" i="11"/>
  <c r="J271" i="11"/>
  <c r="S271" i="11"/>
  <c r="V271" i="11"/>
  <c r="W271" i="11"/>
  <c r="X271" i="11"/>
  <c r="J272" i="11"/>
  <c r="S272" i="11"/>
  <c r="V272" i="11"/>
  <c r="W272" i="11"/>
  <c r="X272" i="11"/>
  <c r="J273" i="11"/>
  <c r="S273" i="11"/>
  <c r="V273" i="11"/>
  <c r="W273" i="11"/>
  <c r="X273" i="11"/>
  <c r="J274" i="11"/>
  <c r="S274" i="11"/>
  <c r="V274" i="11"/>
  <c r="W274" i="11"/>
  <c r="X274" i="11"/>
  <c r="H275" i="11"/>
  <c r="J275" i="11"/>
  <c r="S275" i="11"/>
  <c r="V275" i="11"/>
  <c r="W275" i="11"/>
  <c r="X275" i="11"/>
  <c r="H276" i="11"/>
  <c r="J276" i="11"/>
  <c r="S276" i="11"/>
  <c r="V276" i="11"/>
  <c r="W276" i="11"/>
  <c r="X276" i="11"/>
  <c r="J277" i="11"/>
  <c r="S277" i="11"/>
  <c r="V277" i="11"/>
  <c r="W277" i="11"/>
  <c r="X277" i="11"/>
  <c r="J278" i="11"/>
  <c r="S278" i="11"/>
  <c r="V278" i="11"/>
  <c r="W278" i="11"/>
  <c r="X278" i="11"/>
  <c r="J279" i="11"/>
  <c r="S279" i="11"/>
  <c r="V279" i="11"/>
  <c r="W279" i="11"/>
  <c r="X279" i="11"/>
  <c r="Z279" i="11"/>
  <c r="H280" i="11"/>
  <c r="J280" i="11"/>
  <c r="S280" i="11"/>
  <c r="V280" i="11"/>
  <c r="W280" i="11"/>
  <c r="X280" i="11"/>
  <c r="H281" i="11"/>
  <c r="J281" i="11"/>
  <c r="S281" i="11"/>
  <c r="V281" i="11"/>
  <c r="W281" i="11"/>
  <c r="X281" i="11"/>
  <c r="H282" i="11"/>
  <c r="J282" i="11"/>
  <c r="S282" i="11"/>
  <c r="V282" i="11"/>
  <c r="W282" i="11"/>
  <c r="X282" i="11"/>
  <c r="Z282" i="11"/>
  <c r="S283" i="11"/>
  <c r="V283" i="11"/>
  <c r="W283" i="11"/>
  <c r="X283" i="11"/>
  <c r="H284" i="11"/>
  <c r="J284" i="11"/>
  <c r="S284" i="11"/>
  <c r="V284" i="11"/>
  <c r="W284" i="11"/>
  <c r="X284" i="11"/>
  <c r="H285" i="11"/>
  <c r="J285" i="11"/>
  <c r="S285" i="11"/>
  <c r="V285" i="11"/>
  <c r="W285" i="11"/>
  <c r="X285" i="11"/>
  <c r="H286" i="11"/>
  <c r="J286" i="11"/>
  <c r="S286" i="11"/>
  <c r="V286" i="11"/>
  <c r="W286" i="11"/>
  <c r="X286" i="11"/>
  <c r="H287" i="11"/>
  <c r="J287" i="11"/>
  <c r="S287" i="11"/>
  <c r="V287" i="11"/>
  <c r="W287" i="11"/>
  <c r="X287" i="11"/>
  <c r="H288" i="11"/>
  <c r="J288" i="11"/>
  <c r="S288" i="11"/>
  <c r="V288" i="11"/>
  <c r="W288" i="11"/>
  <c r="X288" i="11"/>
  <c r="H289" i="11"/>
  <c r="J289" i="11"/>
  <c r="S289" i="11"/>
  <c r="V289" i="11"/>
  <c r="W289" i="11"/>
  <c r="X289" i="11"/>
  <c r="H290" i="11"/>
  <c r="J290" i="11"/>
  <c r="S290" i="11"/>
  <c r="V290" i="11"/>
  <c r="W290" i="11"/>
  <c r="X290" i="11"/>
  <c r="J291" i="11"/>
  <c r="S291" i="11"/>
  <c r="V291" i="11"/>
  <c r="W291" i="11"/>
  <c r="X291" i="11"/>
  <c r="J292" i="11"/>
  <c r="S292" i="11"/>
  <c r="V292" i="11"/>
  <c r="W292" i="11"/>
  <c r="X292" i="11"/>
  <c r="J293" i="11"/>
  <c r="S293" i="11"/>
  <c r="V293" i="11"/>
  <c r="W293" i="11"/>
  <c r="X293" i="11"/>
  <c r="J294" i="11"/>
  <c r="S294" i="11"/>
  <c r="V294" i="11"/>
  <c r="W294" i="11"/>
  <c r="X294" i="11"/>
  <c r="H295" i="11"/>
  <c r="J295" i="11"/>
  <c r="S295" i="11"/>
  <c r="V295" i="11"/>
  <c r="W295" i="11"/>
  <c r="X295" i="11"/>
  <c r="S296" i="11"/>
  <c r="V296" i="11"/>
  <c r="W296" i="11"/>
  <c r="X296" i="11"/>
  <c r="J297" i="11"/>
  <c r="S297" i="11"/>
  <c r="V297" i="11"/>
  <c r="W297" i="11"/>
  <c r="X297" i="11"/>
  <c r="J298" i="11"/>
  <c r="S298" i="11"/>
  <c r="V298" i="11"/>
  <c r="W298" i="11"/>
  <c r="X298" i="11"/>
  <c r="J299" i="11"/>
  <c r="S299" i="11"/>
  <c r="V299" i="11"/>
  <c r="W299" i="11"/>
  <c r="X299" i="11"/>
  <c r="J300" i="11"/>
  <c r="S300" i="11"/>
  <c r="V300" i="11"/>
  <c r="W300" i="11"/>
  <c r="X300" i="11"/>
  <c r="H301" i="11"/>
  <c r="J301" i="11"/>
  <c r="S301" i="11"/>
  <c r="V301" i="11"/>
  <c r="W301" i="11"/>
  <c r="X301" i="11"/>
  <c r="H302" i="11"/>
  <c r="J302" i="11"/>
  <c r="S302" i="11"/>
  <c r="V302" i="11"/>
  <c r="W302" i="11"/>
  <c r="X302" i="11"/>
  <c r="H303" i="11"/>
  <c r="J303" i="11"/>
  <c r="S303" i="11"/>
  <c r="V303" i="11"/>
  <c r="W303" i="11"/>
  <c r="X303" i="11"/>
  <c r="H304" i="11"/>
  <c r="J304" i="11"/>
  <c r="S304" i="11"/>
  <c r="V304" i="11"/>
  <c r="W304" i="11"/>
  <c r="X304" i="11"/>
  <c r="H305" i="11"/>
  <c r="J305" i="11"/>
  <c r="S305" i="11"/>
  <c r="V305" i="11"/>
  <c r="W305" i="11"/>
  <c r="X305" i="11"/>
  <c r="J306" i="11"/>
  <c r="S306" i="11"/>
  <c r="V306" i="11"/>
  <c r="W306" i="11"/>
  <c r="X306" i="11"/>
  <c r="J307" i="11"/>
  <c r="S307" i="11"/>
  <c r="V307" i="11"/>
  <c r="W307" i="11"/>
  <c r="X307" i="11"/>
  <c r="Z307" i="11"/>
  <c r="J308" i="11"/>
  <c r="S308" i="11"/>
  <c r="V308" i="11"/>
  <c r="W308" i="11"/>
  <c r="X308" i="11"/>
  <c r="H309" i="11"/>
  <c r="J309" i="11"/>
  <c r="S309" i="11"/>
  <c r="V309" i="11"/>
  <c r="W309" i="11"/>
  <c r="X309" i="11"/>
  <c r="H310" i="11"/>
  <c r="J310" i="11"/>
  <c r="S310" i="11"/>
  <c r="V310" i="11"/>
  <c r="W310" i="11"/>
  <c r="X310" i="11"/>
  <c r="H311" i="11"/>
  <c r="J311" i="11"/>
  <c r="S311" i="11"/>
  <c r="V311" i="11"/>
  <c r="W311" i="11"/>
  <c r="X311" i="11"/>
  <c r="H312" i="11"/>
  <c r="J312" i="11"/>
  <c r="S312" i="11"/>
  <c r="V312" i="11"/>
  <c r="W312" i="11"/>
  <c r="X312" i="11"/>
  <c r="J313" i="11"/>
  <c r="S313" i="11"/>
  <c r="V313" i="11"/>
  <c r="W313" i="11"/>
  <c r="X313" i="11"/>
  <c r="J314" i="11"/>
  <c r="S314" i="11"/>
  <c r="V314" i="11"/>
  <c r="W314" i="11"/>
  <c r="X314" i="11"/>
  <c r="J315" i="11"/>
  <c r="S315" i="11"/>
  <c r="V315" i="11"/>
  <c r="W315" i="11"/>
  <c r="X315" i="11"/>
  <c r="J316" i="11"/>
  <c r="S316" i="11"/>
  <c r="V316" i="11"/>
  <c r="W316" i="11"/>
  <c r="X316" i="11"/>
  <c r="J317" i="11"/>
  <c r="S317" i="11"/>
  <c r="V317" i="11"/>
  <c r="W317" i="11"/>
  <c r="X317" i="11"/>
  <c r="H318" i="11"/>
  <c r="J318" i="11"/>
  <c r="S318" i="11"/>
  <c r="V318" i="11"/>
  <c r="W318" i="11"/>
  <c r="X318" i="11"/>
  <c r="H319" i="11"/>
  <c r="J319" i="11"/>
  <c r="S319" i="11"/>
  <c r="V319" i="11"/>
  <c r="W319" i="11"/>
  <c r="X319" i="11"/>
  <c r="H320" i="11"/>
  <c r="J320" i="11"/>
  <c r="S320" i="11"/>
  <c r="V320" i="11"/>
  <c r="W320" i="11"/>
  <c r="X320" i="11"/>
  <c r="H321" i="11"/>
  <c r="J321" i="11"/>
  <c r="S321" i="11"/>
  <c r="V321" i="11"/>
  <c r="W321" i="11"/>
  <c r="X321" i="11"/>
  <c r="H322" i="11"/>
  <c r="J322" i="11"/>
  <c r="S322" i="11"/>
  <c r="V322" i="11"/>
  <c r="W322" i="11"/>
  <c r="X322" i="11"/>
  <c r="J323" i="11"/>
  <c r="S323" i="11"/>
  <c r="V323" i="11"/>
  <c r="W323" i="11"/>
  <c r="X323" i="11"/>
  <c r="J324" i="11"/>
  <c r="S324" i="11"/>
  <c r="V324" i="11"/>
  <c r="W324" i="11"/>
  <c r="X324" i="11"/>
  <c r="J325" i="11"/>
  <c r="S325" i="11"/>
  <c r="V325" i="11"/>
  <c r="W325" i="11"/>
  <c r="X325" i="11"/>
  <c r="J326" i="11"/>
  <c r="S326" i="11"/>
  <c r="V326" i="11"/>
  <c r="W326" i="11"/>
  <c r="X326" i="11"/>
  <c r="Z326" i="11"/>
  <c r="H327" i="11"/>
  <c r="J327" i="11"/>
  <c r="S327" i="11"/>
  <c r="V327" i="11"/>
  <c r="W327" i="11"/>
  <c r="X327" i="11"/>
  <c r="H328" i="11"/>
  <c r="J328" i="11"/>
  <c r="S328" i="11"/>
  <c r="V328" i="11"/>
  <c r="W328" i="11"/>
  <c r="X328" i="11"/>
  <c r="H329" i="11"/>
  <c r="J329" i="11"/>
  <c r="S329" i="11"/>
  <c r="V329" i="11"/>
  <c r="W329" i="11"/>
  <c r="X329" i="11"/>
  <c r="H330" i="11"/>
  <c r="J330" i="11"/>
  <c r="S330" i="11"/>
  <c r="V330" i="11"/>
  <c r="W330" i="11"/>
  <c r="X330" i="11"/>
  <c r="H331" i="11"/>
  <c r="J331" i="11"/>
  <c r="S331" i="11"/>
  <c r="V331" i="11"/>
  <c r="W331" i="11"/>
  <c r="X331" i="11"/>
  <c r="J332" i="11"/>
  <c r="S332" i="11"/>
  <c r="V332" i="11"/>
  <c r="W332" i="11"/>
  <c r="X332" i="11"/>
  <c r="J333" i="11"/>
  <c r="S333" i="11"/>
  <c r="V333" i="11"/>
  <c r="W333" i="11"/>
  <c r="X333" i="11"/>
  <c r="J334" i="11"/>
  <c r="S334" i="11"/>
  <c r="V334" i="11"/>
  <c r="W334" i="11"/>
  <c r="X334" i="11"/>
  <c r="J335" i="11"/>
  <c r="S335" i="11"/>
  <c r="V335" i="11"/>
  <c r="W335" i="11"/>
  <c r="X335" i="11"/>
  <c r="J336" i="11"/>
  <c r="S336" i="11"/>
  <c r="V336" i="11"/>
  <c r="W336" i="11"/>
  <c r="X336" i="11"/>
  <c r="J337" i="11"/>
  <c r="S337" i="11"/>
  <c r="V337" i="11"/>
  <c r="X337" i="11"/>
  <c r="H338" i="11"/>
  <c r="J338" i="11"/>
  <c r="S338" i="11"/>
  <c r="V338" i="11"/>
  <c r="W338" i="11"/>
  <c r="X338" i="11"/>
  <c r="H339" i="11"/>
  <c r="J339" i="11"/>
  <c r="S339" i="11"/>
  <c r="V339" i="11"/>
  <c r="W339" i="11"/>
  <c r="X339" i="11"/>
  <c r="H340" i="11"/>
  <c r="J340" i="11"/>
  <c r="S340" i="11"/>
  <c r="V340" i="11"/>
  <c r="W340" i="11"/>
  <c r="X340" i="11"/>
  <c r="H341" i="11"/>
  <c r="J341" i="11"/>
  <c r="S341" i="11"/>
  <c r="V341" i="11"/>
  <c r="W341" i="11"/>
  <c r="X341" i="11"/>
  <c r="J342" i="11"/>
  <c r="S342" i="11"/>
  <c r="V342" i="11"/>
  <c r="W342" i="11"/>
  <c r="X342" i="11"/>
  <c r="J343" i="11"/>
  <c r="S343" i="11"/>
  <c r="V343" i="11"/>
  <c r="W343" i="11"/>
  <c r="X343" i="11"/>
  <c r="J344" i="11"/>
  <c r="S344" i="11"/>
  <c r="V344" i="11"/>
  <c r="W344" i="11"/>
  <c r="X344" i="11"/>
  <c r="J345" i="11"/>
  <c r="S345" i="11"/>
  <c r="V345" i="11"/>
  <c r="X345" i="11"/>
  <c r="J346" i="11"/>
  <c r="S346" i="11"/>
  <c r="V346" i="11"/>
  <c r="W346" i="11"/>
  <c r="X346" i="11"/>
  <c r="J347" i="11"/>
  <c r="S347" i="11"/>
  <c r="V347" i="11"/>
  <c r="W347" i="11"/>
  <c r="X347" i="11"/>
  <c r="H348" i="11"/>
  <c r="J348" i="11"/>
  <c r="S348" i="11"/>
  <c r="V348" i="11"/>
  <c r="W348" i="11"/>
  <c r="X348" i="11"/>
  <c r="H349" i="11"/>
  <c r="J349" i="11"/>
  <c r="S349" i="11"/>
  <c r="V349" i="11"/>
  <c r="W349" i="11"/>
  <c r="X349" i="11"/>
  <c r="H350" i="11"/>
  <c r="J350" i="11"/>
  <c r="S350" i="11"/>
  <c r="V350" i="11"/>
  <c r="W350" i="11"/>
  <c r="X350" i="11"/>
  <c r="H351" i="11"/>
  <c r="J351" i="11"/>
  <c r="S351" i="11"/>
  <c r="V351" i="11"/>
  <c r="W351" i="11"/>
  <c r="X351" i="11"/>
  <c r="H352" i="11"/>
  <c r="J352" i="11"/>
  <c r="S352" i="11"/>
  <c r="V352" i="11"/>
  <c r="X352" i="11"/>
  <c r="H353" i="11"/>
  <c r="J353" i="11"/>
  <c r="S353" i="11"/>
  <c r="V353" i="11"/>
  <c r="W353" i="11"/>
  <c r="X353" i="11"/>
  <c r="J354" i="11"/>
  <c r="S354" i="11"/>
  <c r="V354" i="11"/>
  <c r="W354" i="11"/>
  <c r="X354" i="11"/>
  <c r="J355" i="11"/>
  <c r="S355" i="11"/>
  <c r="V355" i="11"/>
  <c r="W355" i="11"/>
  <c r="X355" i="11"/>
  <c r="J356" i="11"/>
  <c r="S356" i="11"/>
  <c r="V356" i="11"/>
  <c r="W356" i="11"/>
  <c r="X356" i="11"/>
  <c r="J357" i="11"/>
  <c r="S357" i="11"/>
  <c r="V357" i="11"/>
  <c r="W357" i="11"/>
  <c r="X357" i="11"/>
  <c r="H358" i="11"/>
  <c r="J358" i="11"/>
  <c r="S358" i="11"/>
  <c r="V358" i="11"/>
  <c r="W358" i="11"/>
  <c r="X358" i="11"/>
  <c r="H359" i="11"/>
  <c r="J359" i="11"/>
  <c r="S359" i="11"/>
  <c r="V359" i="11"/>
  <c r="W359" i="11"/>
  <c r="X359" i="11"/>
  <c r="H360" i="11"/>
  <c r="J360" i="11"/>
  <c r="S360" i="11"/>
  <c r="V360" i="11"/>
  <c r="W360" i="11"/>
  <c r="X360" i="11"/>
  <c r="J361" i="11"/>
  <c r="S361" i="11"/>
  <c r="V361" i="11"/>
  <c r="W361" i="11"/>
  <c r="X361" i="11"/>
  <c r="J362" i="11"/>
  <c r="S362" i="11"/>
  <c r="V362" i="11"/>
  <c r="W362" i="11"/>
  <c r="X362" i="11"/>
  <c r="S363" i="11"/>
  <c r="V363" i="11"/>
  <c r="W363" i="11"/>
  <c r="X363" i="11"/>
  <c r="J364" i="11"/>
  <c r="S364" i="11"/>
  <c r="V364" i="11"/>
  <c r="W364" i="11"/>
  <c r="X364" i="11"/>
  <c r="H365" i="11"/>
  <c r="J365" i="11"/>
  <c r="S365" i="11"/>
  <c r="V365" i="11"/>
  <c r="W365" i="11"/>
  <c r="X365" i="11"/>
  <c r="H366" i="11"/>
  <c r="J366" i="11"/>
  <c r="S366" i="11"/>
  <c r="V366" i="11"/>
  <c r="W366" i="11"/>
  <c r="X366" i="11"/>
  <c r="J367" i="11"/>
  <c r="S367" i="11"/>
  <c r="V367" i="11"/>
  <c r="W367" i="11"/>
  <c r="X367" i="11"/>
  <c r="J368" i="11"/>
  <c r="S368" i="11"/>
  <c r="V368" i="11"/>
  <c r="W368" i="11"/>
  <c r="X368" i="11"/>
  <c r="J369" i="11"/>
  <c r="S369" i="11"/>
  <c r="V369" i="11"/>
  <c r="W369" i="11"/>
  <c r="X369" i="11"/>
  <c r="H370" i="11"/>
  <c r="J370" i="11"/>
  <c r="S370" i="11"/>
  <c r="V370" i="11"/>
  <c r="W370" i="11"/>
  <c r="X370" i="11"/>
  <c r="Z370" i="11"/>
  <c r="H371" i="11"/>
  <c r="J371" i="11"/>
  <c r="S371" i="11"/>
  <c r="V371" i="11"/>
  <c r="W371" i="11"/>
  <c r="X371" i="11"/>
  <c r="H372" i="11"/>
  <c r="J372" i="11"/>
  <c r="S372" i="11"/>
  <c r="V372" i="11"/>
  <c r="W372" i="11"/>
  <c r="X372" i="11"/>
  <c r="H373" i="11"/>
  <c r="J373" i="11"/>
  <c r="S373" i="11"/>
  <c r="V373" i="11"/>
  <c r="W373" i="11"/>
  <c r="X373" i="11"/>
  <c r="H374" i="11"/>
  <c r="J374" i="11"/>
  <c r="S374" i="11"/>
  <c r="V374" i="11"/>
  <c r="W374" i="11"/>
  <c r="X374" i="11"/>
  <c r="H375" i="11"/>
  <c r="J375" i="11"/>
  <c r="S375" i="11"/>
  <c r="V375" i="11"/>
  <c r="W375" i="11"/>
  <c r="X375" i="11"/>
  <c r="H376" i="11"/>
  <c r="J376" i="11"/>
  <c r="S376" i="11"/>
  <c r="V376" i="11"/>
  <c r="W376" i="11"/>
  <c r="X376" i="11"/>
  <c r="H377" i="11"/>
  <c r="J377" i="11"/>
  <c r="S377" i="11"/>
  <c r="V377" i="11"/>
  <c r="W377" i="11"/>
  <c r="X377" i="11"/>
  <c r="J378" i="11"/>
  <c r="S378" i="11"/>
  <c r="V378" i="11"/>
  <c r="W378" i="11"/>
  <c r="X378" i="11"/>
  <c r="J379" i="11"/>
  <c r="S379" i="11"/>
  <c r="V379" i="11"/>
  <c r="W379" i="11"/>
  <c r="X379" i="11"/>
  <c r="H380" i="11"/>
  <c r="J380" i="11"/>
  <c r="S380" i="11"/>
  <c r="V380" i="11"/>
  <c r="W380" i="11"/>
  <c r="X380" i="11"/>
  <c r="H381" i="11"/>
  <c r="J381" i="11"/>
  <c r="S381" i="11"/>
  <c r="V381" i="11"/>
  <c r="W381" i="11"/>
  <c r="X381" i="11"/>
  <c r="J382" i="11"/>
  <c r="S382" i="11"/>
  <c r="V382" i="11"/>
  <c r="W382" i="11"/>
  <c r="X382" i="11"/>
  <c r="Z382" i="11"/>
  <c r="H383" i="11"/>
  <c r="J383" i="11"/>
  <c r="S383" i="11"/>
  <c r="V383" i="11"/>
  <c r="W383" i="11"/>
  <c r="X383" i="11"/>
  <c r="J384" i="11"/>
  <c r="S384" i="11"/>
  <c r="V384" i="11"/>
  <c r="W384" i="11"/>
  <c r="X384" i="11"/>
  <c r="Z384" i="11"/>
  <c r="H385" i="11"/>
  <c r="J385" i="11"/>
  <c r="S385" i="11"/>
  <c r="V385" i="11"/>
  <c r="W385" i="11"/>
  <c r="X385" i="11"/>
  <c r="H386" i="11"/>
  <c r="J386" i="11"/>
  <c r="S386" i="11"/>
  <c r="V386" i="11"/>
  <c r="W386" i="11"/>
  <c r="X386" i="11"/>
  <c r="H387" i="11"/>
  <c r="J387" i="11"/>
  <c r="S387" i="11"/>
  <c r="V387" i="11"/>
  <c r="W387" i="11"/>
  <c r="X387" i="11"/>
  <c r="H388" i="11"/>
  <c r="J388" i="11"/>
  <c r="S388" i="11"/>
  <c r="V388" i="11"/>
  <c r="W388" i="11"/>
  <c r="X388" i="11"/>
  <c r="H389" i="11"/>
  <c r="J389" i="11"/>
  <c r="S389" i="11"/>
  <c r="V389" i="11"/>
  <c r="W389" i="11"/>
  <c r="X389" i="11"/>
  <c r="H390" i="11"/>
  <c r="J390" i="11"/>
  <c r="S390" i="11"/>
  <c r="V390" i="11"/>
  <c r="W390" i="11"/>
  <c r="X390" i="11"/>
  <c r="H391" i="11"/>
  <c r="J391" i="11"/>
  <c r="S391" i="11"/>
  <c r="V391" i="11"/>
  <c r="W391" i="11"/>
  <c r="X391" i="11"/>
  <c r="J392" i="11"/>
  <c r="S392" i="11"/>
  <c r="V392" i="11"/>
  <c r="W392" i="11"/>
  <c r="X392" i="11"/>
  <c r="J393" i="11"/>
  <c r="S393" i="11"/>
  <c r="V393" i="11"/>
  <c r="W393" i="11"/>
  <c r="X393" i="11"/>
  <c r="J394" i="11"/>
  <c r="S394" i="11"/>
  <c r="V394" i="11"/>
  <c r="W394" i="11"/>
  <c r="X394" i="11"/>
  <c r="J395" i="11"/>
  <c r="S395" i="11"/>
  <c r="V395" i="11"/>
  <c r="W395" i="11"/>
  <c r="X395" i="11"/>
  <c r="H396" i="11"/>
  <c r="J396" i="11"/>
  <c r="S396" i="11"/>
  <c r="V396" i="11"/>
  <c r="W396" i="11"/>
  <c r="X396" i="11"/>
  <c r="H397" i="11"/>
  <c r="J397" i="11"/>
  <c r="S397" i="11"/>
  <c r="V397" i="11"/>
  <c r="W397" i="11"/>
  <c r="X397" i="11"/>
  <c r="H398" i="11"/>
  <c r="J398" i="11"/>
  <c r="S398" i="11"/>
  <c r="V398" i="11"/>
  <c r="W398" i="11"/>
  <c r="X398" i="11"/>
  <c r="H399" i="11"/>
  <c r="J399" i="11"/>
  <c r="S399" i="11"/>
  <c r="V399" i="11"/>
  <c r="W399" i="11"/>
  <c r="X399" i="11"/>
  <c r="H400" i="11"/>
  <c r="J400" i="11"/>
  <c r="S400" i="11"/>
  <c r="V400" i="11"/>
  <c r="W400" i="11"/>
  <c r="X400" i="11"/>
  <c r="H401" i="11"/>
  <c r="J401" i="11"/>
  <c r="S401" i="11"/>
  <c r="V401" i="11"/>
  <c r="W401" i="11"/>
  <c r="X401" i="11"/>
  <c r="H402" i="11"/>
  <c r="J402" i="11"/>
  <c r="S402" i="11"/>
  <c r="V402" i="11"/>
  <c r="W402" i="11"/>
  <c r="X402" i="11"/>
  <c r="J403" i="11"/>
  <c r="S403" i="11"/>
  <c r="V403" i="11"/>
  <c r="W403" i="11"/>
  <c r="X403" i="11"/>
  <c r="J404" i="11"/>
  <c r="S404" i="11"/>
  <c r="V404" i="11"/>
  <c r="W404" i="11"/>
  <c r="X404" i="11"/>
  <c r="J405" i="11"/>
  <c r="S405" i="11"/>
  <c r="V405" i="11"/>
  <c r="W405" i="11"/>
  <c r="X405" i="11"/>
  <c r="J406" i="11"/>
  <c r="S406" i="11"/>
  <c r="V406" i="11"/>
  <c r="W406" i="11"/>
  <c r="X406" i="11"/>
  <c r="J407" i="11"/>
  <c r="S407" i="11"/>
  <c r="V407" i="11"/>
  <c r="W407" i="11"/>
  <c r="X407" i="11"/>
  <c r="J408" i="11"/>
  <c r="S408" i="11"/>
  <c r="V408" i="11"/>
  <c r="W408" i="11"/>
  <c r="X408" i="11"/>
  <c r="J409" i="11"/>
  <c r="S409" i="11"/>
  <c r="V409" i="11"/>
  <c r="W409" i="11"/>
  <c r="X409" i="11"/>
  <c r="J410" i="11"/>
  <c r="S410" i="11"/>
  <c r="V410" i="11"/>
  <c r="W410" i="11"/>
  <c r="X410" i="11"/>
  <c r="J411" i="11"/>
  <c r="S411" i="11"/>
  <c r="V411" i="11"/>
  <c r="W411" i="11"/>
  <c r="X411" i="11"/>
  <c r="H412" i="11"/>
  <c r="J412" i="11"/>
  <c r="S412" i="11"/>
  <c r="V412" i="11"/>
  <c r="W412" i="11"/>
  <c r="X412" i="11"/>
  <c r="H413" i="11"/>
  <c r="J413" i="11"/>
  <c r="S413" i="11"/>
  <c r="V413" i="11"/>
  <c r="W413" i="11"/>
  <c r="X413" i="11"/>
  <c r="H414" i="11"/>
  <c r="J414" i="11"/>
  <c r="S414" i="11"/>
  <c r="V414" i="11"/>
  <c r="W414" i="11"/>
  <c r="X414" i="11"/>
  <c r="H415" i="11"/>
  <c r="J415" i="11"/>
  <c r="S415" i="11"/>
  <c r="V415" i="11"/>
  <c r="W415" i="11"/>
  <c r="X415" i="11"/>
  <c r="J416" i="11"/>
  <c r="S416" i="11"/>
  <c r="V416" i="11"/>
  <c r="W416" i="11"/>
  <c r="X416" i="11"/>
  <c r="J417" i="11"/>
  <c r="S417" i="11"/>
  <c r="V417" i="11"/>
  <c r="W417" i="11"/>
  <c r="X417" i="11"/>
  <c r="J418" i="11"/>
  <c r="S418" i="11"/>
  <c r="V418" i="11"/>
  <c r="W418" i="11"/>
  <c r="X418" i="11"/>
  <c r="J419" i="11"/>
  <c r="S419" i="11"/>
  <c r="V419" i="11"/>
  <c r="W419" i="11"/>
  <c r="X419" i="11"/>
  <c r="J420" i="11"/>
  <c r="S420" i="11"/>
  <c r="V420" i="11"/>
  <c r="W420" i="11"/>
  <c r="X420" i="11"/>
  <c r="H421" i="11"/>
  <c r="J421" i="11"/>
  <c r="S421" i="11"/>
  <c r="V421" i="11"/>
  <c r="W421" i="11"/>
  <c r="X421" i="11"/>
  <c r="H422" i="11"/>
  <c r="J422" i="11"/>
  <c r="S422" i="11"/>
  <c r="V422" i="11"/>
  <c r="W422" i="11"/>
  <c r="X422" i="11"/>
  <c r="H423" i="11"/>
  <c r="J423" i="11"/>
  <c r="S423" i="11"/>
  <c r="V423" i="11"/>
  <c r="W423" i="11"/>
  <c r="X423" i="11"/>
  <c r="J424" i="11"/>
  <c r="S424" i="11"/>
  <c r="V424" i="11"/>
  <c r="W424" i="11"/>
  <c r="X424" i="11"/>
  <c r="J425" i="11"/>
  <c r="S425" i="11"/>
  <c r="V425" i="11"/>
  <c r="W425" i="11"/>
  <c r="X425" i="11"/>
  <c r="J426" i="11"/>
  <c r="S426" i="11"/>
  <c r="V426" i="11"/>
  <c r="W426" i="11"/>
  <c r="X426" i="11"/>
  <c r="J427" i="11"/>
  <c r="S427" i="11"/>
  <c r="V427" i="11"/>
  <c r="W427" i="11"/>
  <c r="X427" i="11"/>
  <c r="J428" i="11"/>
  <c r="S428" i="11"/>
  <c r="V428" i="11"/>
  <c r="W428" i="11"/>
  <c r="X428" i="11"/>
  <c r="Z428" i="11"/>
  <c r="J429" i="11"/>
  <c r="S429" i="11"/>
  <c r="V429" i="11"/>
  <c r="W429" i="11"/>
  <c r="X429" i="11"/>
  <c r="J430" i="11"/>
  <c r="S430" i="11"/>
  <c r="V430" i="11"/>
  <c r="W430" i="11"/>
  <c r="X430" i="11"/>
  <c r="Z430" i="11"/>
  <c r="J431" i="11"/>
  <c r="S431" i="11"/>
  <c r="V431" i="11"/>
  <c r="W431" i="11"/>
  <c r="X431" i="11"/>
  <c r="H432" i="11"/>
  <c r="J432" i="11"/>
  <c r="S432" i="11"/>
  <c r="V432" i="11"/>
  <c r="W432" i="11"/>
  <c r="X432" i="11"/>
  <c r="H433" i="11"/>
  <c r="J433" i="11"/>
  <c r="S433" i="11"/>
  <c r="V433" i="11"/>
  <c r="W433" i="11"/>
  <c r="X433" i="11"/>
  <c r="H434" i="11"/>
  <c r="J434" i="11"/>
  <c r="S434" i="11"/>
  <c r="V434" i="11"/>
  <c r="W434" i="11"/>
  <c r="X434" i="11"/>
  <c r="H435" i="11"/>
  <c r="J435" i="11"/>
  <c r="S435" i="11"/>
  <c r="V435" i="11"/>
  <c r="W435" i="11"/>
  <c r="X435" i="11"/>
  <c r="H436" i="11"/>
  <c r="J436" i="11"/>
  <c r="S436" i="11"/>
  <c r="V436" i="11"/>
  <c r="W436" i="11"/>
  <c r="X436" i="11"/>
  <c r="H437" i="11"/>
  <c r="J437" i="11"/>
  <c r="S437" i="11"/>
  <c r="V437" i="11"/>
  <c r="W437" i="11"/>
  <c r="X437" i="11"/>
  <c r="H438" i="11"/>
  <c r="J438" i="11"/>
  <c r="S438" i="11"/>
  <c r="V438" i="11"/>
  <c r="W438" i="11"/>
  <c r="X438" i="11"/>
  <c r="H439" i="11"/>
  <c r="J439" i="11"/>
  <c r="S439" i="11"/>
  <c r="V439" i="11"/>
  <c r="W439" i="11"/>
  <c r="X439" i="11"/>
  <c r="H440" i="11"/>
  <c r="J440" i="11"/>
  <c r="S440" i="11"/>
  <c r="V440" i="11"/>
  <c r="W440" i="11"/>
  <c r="X440" i="11"/>
  <c r="H441" i="11"/>
  <c r="J441" i="11"/>
  <c r="S441" i="11"/>
  <c r="V441" i="11"/>
  <c r="W441" i="11"/>
  <c r="X441" i="11"/>
  <c r="H442" i="11"/>
  <c r="J442" i="11"/>
  <c r="S442" i="11"/>
  <c r="V442" i="11"/>
  <c r="W442" i="11"/>
  <c r="X442" i="11"/>
  <c r="H443" i="11"/>
  <c r="J443" i="11"/>
  <c r="S443" i="11"/>
  <c r="V443" i="11"/>
  <c r="W443" i="11"/>
  <c r="X443" i="11"/>
  <c r="H444" i="11"/>
  <c r="J444" i="11"/>
  <c r="S444" i="11"/>
  <c r="V444" i="11"/>
  <c r="W444" i="11"/>
  <c r="X444" i="11"/>
  <c r="Z444" i="11"/>
  <c r="H445" i="11"/>
  <c r="J445" i="11"/>
  <c r="S445" i="11"/>
  <c r="V445" i="11"/>
  <c r="W445" i="11"/>
  <c r="X445" i="11"/>
  <c r="H446" i="11"/>
  <c r="J446" i="11"/>
  <c r="S446" i="11"/>
  <c r="V446" i="11"/>
  <c r="W446" i="11"/>
  <c r="X446" i="11"/>
  <c r="H447" i="11"/>
  <c r="J447" i="11"/>
  <c r="S447" i="11"/>
  <c r="V447" i="11"/>
  <c r="W447" i="11"/>
  <c r="X447" i="11"/>
  <c r="H448" i="11"/>
  <c r="J448" i="11"/>
  <c r="S448" i="11"/>
  <c r="V448" i="11"/>
  <c r="W448" i="11"/>
  <c r="X448" i="11"/>
  <c r="H449" i="11"/>
  <c r="J449" i="11"/>
  <c r="S449" i="11"/>
  <c r="V449" i="11"/>
  <c r="W449" i="11"/>
  <c r="X449" i="11"/>
  <c r="H450" i="11"/>
  <c r="J450" i="11"/>
  <c r="S450" i="11"/>
  <c r="V450" i="11"/>
  <c r="W450" i="11"/>
  <c r="X450" i="11"/>
  <c r="H451" i="11"/>
  <c r="J451" i="11"/>
  <c r="S451" i="11"/>
  <c r="V451" i="11"/>
  <c r="W451" i="11"/>
  <c r="X451" i="11"/>
  <c r="H452" i="11"/>
  <c r="J452" i="11"/>
  <c r="S452" i="11"/>
  <c r="V452" i="11"/>
  <c r="W452" i="11"/>
  <c r="X452" i="11"/>
  <c r="H453" i="11"/>
  <c r="J453" i="11"/>
  <c r="S453" i="11"/>
  <c r="V453" i="11"/>
  <c r="W453" i="11"/>
  <c r="X453" i="11"/>
  <c r="H454" i="11"/>
  <c r="J454" i="11"/>
  <c r="S454" i="11"/>
  <c r="V454" i="11"/>
  <c r="W454" i="11"/>
  <c r="X454" i="11"/>
  <c r="H455" i="11"/>
  <c r="J455" i="11"/>
  <c r="S455" i="11"/>
  <c r="V455" i="11"/>
  <c r="W455" i="11"/>
  <c r="X455" i="11"/>
  <c r="H456" i="11"/>
  <c r="J456" i="11"/>
  <c r="S456" i="11"/>
  <c r="V456" i="11"/>
  <c r="W456" i="11"/>
  <c r="X456" i="11"/>
  <c r="H457" i="11"/>
  <c r="J457" i="11"/>
  <c r="S457" i="11"/>
  <c r="V457" i="11"/>
  <c r="W457" i="11"/>
  <c r="X457" i="11"/>
  <c r="H458" i="11"/>
  <c r="J458" i="11"/>
  <c r="S458" i="11"/>
  <c r="V458" i="11"/>
  <c r="W458" i="11"/>
  <c r="X458" i="11"/>
  <c r="H459" i="11"/>
  <c r="J459" i="11"/>
  <c r="S459" i="11"/>
  <c r="V459" i="11"/>
  <c r="W459" i="11"/>
  <c r="X459" i="11"/>
  <c r="H460" i="11"/>
  <c r="J460" i="11"/>
  <c r="S460" i="11"/>
  <c r="V460" i="11"/>
  <c r="W460" i="11"/>
  <c r="X460" i="11"/>
  <c r="H461" i="11"/>
  <c r="J461" i="11"/>
  <c r="S461" i="11"/>
  <c r="V461" i="11"/>
  <c r="W461" i="11"/>
  <c r="X461" i="11"/>
  <c r="H462" i="11"/>
  <c r="J462" i="11"/>
  <c r="S462" i="11"/>
  <c r="V462" i="11"/>
  <c r="W462" i="11"/>
  <c r="X462" i="11"/>
  <c r="H463" i="11"/>
  <c r="J463" i="11"/>
  <c r="S463" i="11"/>
  <c r="V463" i="11"/>
  <c r="W463" i="11"/>
  <c r="X463" i="11"/>
  <c r="H464" i="11"/>
  <c r="J464" i="11"/>
  <c r="S464" i="11"/>
  <c r="V464" i="11"/>
  <c r="W464" i="11"/>
  <c r="X464" i="11"/>
  <c r="H465" i="11"/>
  <c r="J465" i="11"/>
  <c r="S465" i="11"/>
  <c r="V465" i="11"/>
  <c r="W465" i="11"/>
  <c r="X465" i="11"/>
  <c r="H466" i="11"/>
  <c r="J466" i="11"/>
  <c r="S466" i="11"/>
  <c r="V466" i="11"/>
  <c r="W466" i="11"/>
  <c r="X466" i="11"/>
  <c r="H467" i="11"/>
  <c r="J467" i="11"/>
  <c r="S467" i="11"/>
  <c r="V467" i="11"/>
  <c r="W467" i="11"/>
  <c r="X467" i="11"/>
  <c r="H468" i="11"/>
  <c r="J468" i="11"/>
  <c r="S468" i="11"/>
  <c r="V468" i="11"/>
  <c r="W468" i="11"/>
  <c r="X468" i="11"/>
  <c r="H469" i="11"/>
  <c r="J469" i="11"/>
  <c r="S469" i="11"/>
  <c r="V469" i="11"/>
  <c r="W469" i="11"/>
  <c r="X469" i="11"/>
  <c r="H470" i="11"/>
  <c r="J470" i="11"/>
  <c r="S470" i="11"/>
  <c r="V470" i="11"/>
  <c r="W470" i="11"/>
  <c r="X470" i="11"/>
  <c r="H471" i="11"/>
  <c r="J471" i="11"/>
  <c r="S471" i="11"/>
  <c r="V471" i="11"/>
  <c r="W471" i="11"/>
  <c r="X471" i="11"/>
  <c r="H472" i="11"/>
  <c r="J472" i="11"/>
  <c r="S472" i="11"/>
  <c r="V472" i="11"/>
  <c r="W472" i="11"/>
  <c r="X472" i="11"/>
  <c r="H473" i="11"/>
  <c r="J473" i="11"/>
  <c r="S473" i="11"/>
  <c r="V473" i="11"/>
  <c r="W473" i="11"/>
  <c r="X473" i="11"/>
  <c r="H474" i="11"/>
  <c r="J474" i="11"/>
  <c r="S474" i="11"/>
  <c r="V474" i="11"/>
  <c r="W474" i="11"/>
  <c r="X474" i="11"/>
  <c r="Z474" i="11"/>
  <c r="H475" i="11"/>
  <c r="J475" i="11"/>
  <c r="S475" i="11"/>
  <c r="V475" i="11"/>
  <c r="W475" i="11"/>
  <c r="X475" i="11"/>
  <c r="H476" i="11"/>
  <c r="J476" i="11"/>
  <c r="S476" i="11"/>
  <c r="V476" i="11"/>
  <c r="W476" i="11"/>
  <c r="X476" i="11"/>
  <c r="H477" i="11"/>
  <c r="J477" i="11"/>
  <c r="S477" i="11"/>
  <c r="V477" i="11"/>
  <c r="W477" i="11"/>
  <c r="X477" i="11"/>
  <c r="H478" i="11"/>
  <c r="J478" i="11"/>
  <c r="S478" i="11"/>
  <c r="V478" i="11"/>
  <c r="W478" i="11"/>
  <c r="X478" i="11"/>
  <c r="H479" i="11"/>
  <c r="J479" i="11"/>
  <c r="S479" i="11"/>
  <c r="V479" i="11"/>
  <c r="W479" i="11"/>
  <c r="X479" i="11"/>
  <c r="H480" i="11"/>
  <c r="J480" i="11"/>
  <c r="S480" i="11"/>
  <c r="V480" i="11"/>
  <c r="W480" i="11"/>
  <c r="X480" i="11"/>
  <c r="S481" i="11"/>
  <c r="V481" i="11"/>
  <c r="W481" i="11"/>
  <c r="X481" i="11"/>
  <c r="H482" i="11"/>
  <c r="J482" i="11"/>
  <c r="S482" i="11"/>
  <c r="V482" i="11"/>
  <c r="W482" i="11"/>
  <c r="X482" i="11"/>
  <c r="H483" i="11"/>
  <c r="J483" i="11"/>
  <c r="S483" i="11"/>
  <c r="V483" i="11"/>
  <c r="W483" i="11"/>
  <c r="X483" i="11"/>
  <c r="H484" i="11"/>
  <c r="J484" i="11"/>
  <c r="S484" i="11"/>
  <c r="V484" i="11"/>
  <c r="W484" i="11"/>
  <c r="X484" i="11"/>
  <c r="H485" i="11"/>
  <c r="J485" i="11"/>
  <c r="S485" i="11"/>
  <c r="V485" i="11"/>
  <c r="W485" i="11"/>
  <c r="X485" i="11"/>
  <c r="J486" i="11"/>
  <c r="S486" i="11"/>
  <c r="V486" i="11"/>
  <c r="W486" i="11"/>
  <c r="X486" i="11"/>
  <c r="J487" i="11"/>
  <c r="S487" i="11"/>
  <c r="V487" i="11"/>
  <c r="W487" i="11"/>
  <c r="X487" i="11"/>
  <c r="J488" i="11"/>
  <c r="S488" i="11"/>
  <c r="V488" i="11"/>
  <c r="W488" i="11"/>
  <c r="X488" i="11"/>
  <c r="J489" i="11"/>
  <c r="S489" i="11"/>
  <c r="V489" i="11"/>
  <c r="W489" i="11"/>
  <c r="X489" i="11"/>
  <c r="J490" i="11"/>
  <c r="S490" i="11"/>
  <c r="V490" i="11"/>
  <c r="W490" i="11"/>
  <c r="X490" i="11"/>
  <c r="J491" i="11"/>
  <c r="S491" i="11"/>
  <c r="V491" i="11"/>
  <c r="W491" i="11"/>
  <c r="X491" i="11"/>
  <c r="H492" i="11"/>
  <c r="J492" i="11"/>
  <c r="S492" i="11"/>
  <c r="V492" i="11"/>
  <c r="W492" i="11"/>
  <c r="X492" i="11"/>
  <c r="H493" i="11"/>
  <c r="J493" i="11"/>
  <c r="S493" i="11"/>
  <c r="V493" i="11"/>
  <c r="W493" i="11"/>
  <c r="X493" i="11"/>
  <c r="H494" i="11"/>
  <c r="J494" i="11"/>
  <c r="S494" i="11"/>
  <c r="V494" i="11"/>
  <c r="W494" i="11"/>
  <c r="X494" i="11"/>
  <c r="H495" i="11"/>
  <c r="J495" i="11"/>
  <c r="S495" i="11"/>
  <c r="V495" i="11"/>
  <c r="W495" i="11"/>
  <c r="X495" i="11"/>
  <c r="J496" i="11"/>
  <c r="S496" i="11"/>
  <c r="V496" i="11"/>
  <c r="W496" i="11"/>
  <c r="X496" i="11"/>
  <c r="J497" i="11"/>
  <c r="S497" i="11"/>
  <c r="V497" i="11"/>
  <c r="W497" i="11"/>
  <c r="X497" i="11"/>
  <c r="J498" i="11"/>
  <c r="S498" i="11"/>
  <c r="V498" i="11"/>
  <c r="W498" i="11"/>
  <c r="X498" i="11"/>
  <c r="J499" i="11"/>
  <c r="S499" i="11"/>
  <c r="V499" i="11"/>
  <c r="W499" i="11"/>
  <c r="X499" i="11"/>
  <c r="J500" i="11"/>
  <c r="S500" i="11"/>
  <c r="V500" i="11"/>
  <c r="W500" i="11"/>
  <c r="X500" i="11"/>
  <c r="Z500" i="11"/>
  <c r="J501" i="11"/>
  <c r="S501" i="11"/>
  <c r="V501" i="11"/>
  <c r="W501" i="11"/>
  <c r="X501" i="11"/>
  <c r="H502" i="11"/>
  <c r="J502" i="11"/>
  <c r="S502" i="11"/>
  <c r="V502" i="11"/>
  <c r="W502" i="11"/>
  <c r="X502" i="11"/>
  <c r="H503" i="11"/>
  <c r="J503" i="11"/>
  <c r="S503" i="11"/>
  <c r="V503" i="11"/>
  <c r="W503" i="11"/>
  <c r="X503" i="11"/>
  <c r="H504" i="11"/>
  <c r="J504" i="11"/>
  <c r="S504" i="11"/>
  <c r="V504" i="11"/>
  <c r="W504" i="11"/>
  <c r="X504" i="11"/>
  <c r="H505" i="11"/>
  <c r="J505" i="11"/>
  <c r="S505" i="11"/>
  <c r="V505" i="11"/>
  <c r="W505" i="11"/>
  <c r="X505" i="11"/>
  <c r="H506" i="11"/>
  <c r="J506" i="11"/>
  <c r="S506" i="11"/>
  <c r="V506" i="11"/>
  <c r="W506" i="11"/>
  <c r="X506" i="11"/>
  <c r="J507" i="11"/>
  <c r="S507" i="11"/>
  <c r="V507" i="11"/>
  <c r="W507" i="11"/>
  <c r="X507" i="11"/>
  <c r="J508" i="11"/>
  <c r="S508" i="11"/>
  <c r="V508" i="11"/>
  <c r="W508" i="11"/>
  <c r="X508" i="11"/>
  <c r="J509" i="11"/>
  <c r="S509" i="11"/>
  <c r="V509" i="11"/>
  <c r="W509" i="11"/>
  <c r="X509" i="11"/>
  <c r="Z509" i="11"/>
  <c r="H510" i="11"/>
  <c r="J510" i="11"/>
  <c r="S510" i="11"/>
  <c r="V510" i="11"/>
  <c r="W510" i="11"/>
  <c r="X510" i="11"/>
  <c r="J511" i="11"/>
  <c r="S511" i="11"/>
  <c r="V511" i="11"/>
  <c r="W511" i="11"/>
  <c r="X511" i="11"/>
  <c r="J512" i="11"/>
  <c r="S512" i="11"/>
  <c r="V512" i="11"/>
  <c r="W512" i="11"/>
  <c r="X512" i="11"/>
  <c r="J513" i="11"/>
  <c r="S513" i="11"/>
  <c r="V513" i="11"/>
  <c r="W513" i="11"/>
  <c r="X513" i="11"/>
  <c r="Z513" i="11"/>
  <c r="H514" i="11"/>
  <c r="J514" i="11"/>
  <c r="S514" i="11"/>
  <c r="V514" i="11"/>
  <c r="W514" i="11"/>
  <c r="X514" i="11"/>
  <c r="H515" i="11"/>
  <c r="J515" i="11"/>
  <c r="S515" i="11"/>
  <c r="V515" i="11"/>
  <c r="W515" i="11"/>
  <c r="X515" i="11"/>
  <c r="H516" i="11"/>
  <c r="J516" i="11"/>
  <c r="S516" i="11"/>
  <c r="V516" i="11"/>
  <c r="W516" i="11"/>
  <c r="X516" i="11"/>
  <c r="H517" i="11"/>
  <c r="J517" i="11"/>
  <c r="S517" i="11"/>
  <c r="V517" i="11"/>
  <c r="W517" i="11"/>
  <c r="X517" i="11"/>
  <c r="H518" i="11"/>
  <c r="J518" i="11"/>
  <c r="S518" i="11"/>
  <c r="V518" i="11"/>
  <c r="W518" i="11"/>
  <c r="X518" i="11"/>
  <c r="H519" i="11"/>
  <c r="J519" i="11"/>
  <c r="S519" i="11"/>
  <c r="V519" i="11"/>
  <c r="W519" i="11"/>
  <c r="X519" i="11"/>
  <c r="H520" i="11"/>
  <c r="J520" i="11"/>
  <c r="S520" i="11"/>
  <c r="V520" i="11"/>
  <c r="W520" i="11"/>
  <c r="X520" i="11"/>
  <c r="H521" i="11"/>
  <c r="J521" i="11"/>
  <c r="S521" i="11"/>
  <c r="V521" i="11"/>
  <c r="W521" i="11"/>
  <c r="X521" i="11"/>
  <c r="H522" i="11"/>
  <c r="J522" i="11"/>
  <c r="S522" i="11"/>
  <c r="V522" i="11"/>
  <c r="W522" i="11"/>
  <c r="X522" i="11"/>
  <c r="H523" i="11"/>
  <c r="J523" i="11"/>
  <c r="S523" i="11"/>
  <c r="V523" i="11"/>
  <c r="W523" i="11"/>
  <c r="X523" i="11"/>
  <c r="H524" i="11"/>
  <c r="J524" i="11"/>
  <c r="S524" i="11"/>
  <c r="V524" i="11"/>
  <c r="W524" i="11"/>
  <c r="X524" i="11"/>
  <c r="J525" i="11"/>
  <c r="S525" i="11"/>
  <c r="V525" i="11"/>
  <c r="W525" i="11"/>
  <c r="X525" i="11"/>
  <c r="J526" i="11"/>
  <c r="S526" i="11"/>
  <c r="V526" i="11"/>
  <c r="W526" i="11"/>
  <c r="X526" i="11"/>
  <c r="J527" i="11"/>
  <c r="S527" i="11"/>
  <c r="V527" i="11"/>
  <c r="W527" i="11"/>
  <c r="X527" i="11"/>
  <c r="J528" i="11"/>
  <c r="S528" i="11"/>
  <c r="V528" i="11"/>
  <c r="W528" i="11"/>
  <c r="X528" i="11"/>
  <c r="Z528" i="11"/>
  <c r="H529" i="11"/>
  <c r="J529" i="11"/>
  <c r="S529" i="11"/>
  <c r="V529" i="11"/>
  <c r="W529" i="11"/>
  <c r="X529" i="11"/>
  <c r="H530" i="11"/>
  <c r="J530" i="11"/>
  <c r="S530" i="11"/>
  <c r="V530" i="11"/>
  <c r="W530" i="11"/>
  <c r="X530" i="11"/>
  <c r="H531" i="11"/>
  <c r="J531" i="11"/>
  <c r="S531" i="11"/>
  <c r="V531" i="11"/>
  <c r="W531" i="11"/>
  <c r="X531" i="11"/>
  <c r="H532" i="11"/>
  <c r="J532" i="11"/>
  <c r="S532" i="11"/>
  <c r="V532" i="11"/>
  <c r="W532" i="11"/>
  <c r="X532" i="11"/>
  <c r="H533" i="11"/>
  <c r="J533" i="11"/>
  <c r="S533" i="11"/>
  <c r="V533" i="11"/>
  <c r="W533" i="11"/>
  <c r="X533" i="11"/>
  <c r="H534" i="11"/>
  <c r="J534" i="11"/>
  <c r="S534" i="11"/>
  <c r="V534" i="11"/>
  <c r="W534" i="11"/>
  <c r="X534" i="11"/>
  <c r="H535" i="11"/>
  <c r="J535" i="11"/>
  <c r="S535" i="11"/>
  <c r="V535" i="11"/>
  <c r="W535" i="11"/>
  <c r="X535" i="11"/>
  <c r="H536" i="11"/>
  <c r="J536" i="11"/>
  <c r="S536" i="11"/>
  <c r="V536" i="11"/>
  <c r="W536" i="11"/>
  <c r="X536" i="11"/>
  <c r="H537" i="11"/>
  <c r="J537" i="11"/>
  <c r="S537" i="11"/>
  <c r="V537" i="11"/>
  <c r="W537" i="11"/>
  <c r="X537" i="11"/>
  <c r="H538" i="11"/>
  <c r="J538" i="11"/>
  <c r="S538" i="11"/>
  <c r="V538" i="11"/>
  <c r="W538" i="11"/>
  <c r="X538" i="11"/>
  <c r="H539" i="11"/>
  <c r="J539" i="11"/>
  <c r="S539" i="11"/>
  <c r="V539" i="11"/>
  <c r="W539" i="11"/>
  <c r="X539" i="11"/>
  <c r="H540" i="11"/>
  <c r="J540" i="11"/>
  <c r="S540" i="11"/>
  <c r="V540" i="11"/>
  <c r="W540" i="11"/>
  <c r="X540" i="11"/>
  <c r="H541" i="11"/>
  <c r="J541" i="11"/>
  <c r="S541" i="11"/>
  <c r="V541" i="11"/>
  <c r="W541" i="11"/>
  <c r="X541" i="11"/>
  <c r="H542" i="11"/>
  <c r="J542" i="11"/>
  <c r="S542" i="11"/>
  <c r="V542" i="11"/>
  <c r="W542" i="11"/>
  <c r="X542" i="11"/>
  <c r="H543" i="11"/>
  <c r="J543" i="11"/>
  <c r="S543" i="11"/>
  <c r="V543" i="11"/>
  <c r="W543" i="11"/>
  <c r="X543" i="11"/>
  <c r="H544" i="11"/>
  <c r="J544" i="11"/>
  <c r="S544" i="11"/>
  <c r="V544" i="11"/>
  <c r="W544" i="11"/>
  <c r="X544" i="11"/>
  <c r="H545" i="11"/>
  <c r="J545" i="11"/>
  <c r="S545" i="11"/>
  <c r="V545" i="11"/>
  <c r="W545" i="11"/>
  <c r="X545" i="11"/>
  <c r="H546" i="11"/>
  <c r="J546" i="11"/>
  <c r="S546" i="11"/>
  <c r="V546" i="11"/>
  <c r="W546" i="11"/>
  <c r="X546" i="11"/>
  <c r="H547" i="11"/>
  <c r="J547" i="11"/>
  <c r="S547" i="11"/>
  <c r="V547" i="11"/>
  <c r="W547" i="11"/>
  <c r="X547" i="11"/>
  <c r="H548" i="11"/>
  <c r="J548" i="11"/>
  <c r="S548" i="11"/>
  <c r="V548" i="11"/>
  <c r="W548" i="11"/>
  <c r="X548" i="11"/>
  <c r="H549" i="11"/>
  <c r="J549" i="11"/>
  <c r="S549" i="11"/>
  <c r="V549" i="11"/>
  <c r="W549" i="11"/>
  <c r="X549" i="11"/>
  <c r="H550" i="11"/>
  <c r="J550" i="11"/>
  <c r="S550" i="11"/>
  <c r="V550" i="11"/>
  <c r="W550" i="11"/>
  <c r="X550" i="11"/>
  <c r="H551" i="11"/>
  <c r="J551" i="11"/>
  <c r="S551" i="11"/>
  <c r="V551" i="11"/>
  <c r="W551" i="11"/>
  <c r="X551" i="11"/>
  <c r="H552" i="11"/>
  <c r="J552" i="11"/>
  <c r="S552" i="11"/>
  <c r="V552" i="11"/>
  <c r="W552" i="11"/>
  <c r="X552" i="11"/>
  <c r="H553" i="11"/>
  <c r="J553" i="11"/>
  <c r="S553" i="11"/>
  <c r="V553" i="11"/>
  <c r="W553" i="11"/>
  <c r="X553" i="11"/>
  <c r="Z553" i="11"/>
  <c r="H554" i="11"/>
  <c r="J554" i="11"/>
  <c r="S554" i="11"/>
  <c r="V554" i="11"/>
  <c r="W554" i="11"/>
  <c r="X554" i="11"/>
  <c r="H555" i="11"/>
  <c r="J555" i="11"/>
  <c r="S555" i="11"/>
  <c r="V555" i="11"/>
  <c r="W555" i="11"/>
  <c r="X555" i="11"/>
  <c r="H556" i="11"/>
  <c r="J556" i="11"/>
  <c r="S556" i="11"/>
  <c r="V556" i="11"/>
  <c r="W556" i="11"/>
  <c r="X556" i="11"/>
  <c r="H557" i="11"/>
  <c r="J557" i="11"/>
  <c r="S557" i="11"/>
  <c r="V557" i="11"/>
  <c r="W557" i="11"/>
  <c r="X557" i="11"/>
  <c r="H558" i="11"/>
  <c r="J558" i="11"/>
  <c r="S558" i="11"/>
  <c r="V558" i="11"/>
  <c r="W558" i="11"/>
  <c r="X558" i="11"/>
  <c r="H559" i="11"/>
  <c r="J559" i="11"/>
  <c r="S559" i="11"/>
  <c r="V559" i="11"/>
  <c r="W559" i="11"/>
  <c r="X559" i="11"/>
  <c r="H560" i="11"/>
  <c r="J560" i="11"/>
  <c r="S560" i="11"/>
  <c r="V560" i="11"/>
  <c r="W560" i="11"/>
  <c r="X560" i="11"/>
  <c r="H561" i="11"/>
  <c r="J561" i="11"/>
  <c r="S561" i="11"/>
  <c r="V561" i="11"/>
  <c r="W561" i="11"/>
  <c r="X561" i="11"/>
  <c r="H562" i="11"/>
  <c r="J562" i="11"/>
  <c r="S562" i="11"/>
  <c r="V562" i="11"/>
  <c r="W562" i="11"/>
  <c r="X562" i="11"/>
  <c r="S563" i="11"/>
  <c r="V563" i="11"/>
  <c r="W563" i="11"/>
  <c r="X563" i="11"/>
  <c r="H564" i="11"/>
  <c r="J564" i="11"/>
  <c r="X564" i="11"/>
  <c r="W564" i="11" s="1"/>
  <c r="X565" i="11"/>
  <c r="X566" i="11"/>
  <c r="X567" i="11"/>
  <c r="X568" i="11"/>
  <c r="X569" i="11"/>
  <c r="X570" i="11"/>
  <c r="X571" i="11"/>
  <c r="X572" i="11"/>
  <c r="X573" i="11"/>
  <c r="X574" i="11"/>
  <c r="X575" i="11"/>
  <c r="X576" i="11"/>
  <c r="H9" i="9" l="1"/>
  <c r="J9" i="9"/>
  <c r="S9" i="9"/>
  <c r="V9" i="9"/>
  <c r="W9" i="9"/>
  <c r="X9" i="9"/>
  <c r="S10" i="9"/>
  <c r="V10" i="9"/>
  <c r="W10" i="9"/>
  <c r="X10" i="9"/>
  <c r="H11" i="9"/>
  <c r="J11" i="9"/>
  <c r="S11" i="9"/>
  <c r="V11" i="9"/>
  <c r="W11" i="9"/>
  <c r="X11" i="9"/>
  <c r="H12" i="9"/>
  <c r="J12" i="9"/>
  <c r="S12" i="9"/>
  <c r="V12" i="9"/>
  <c r="W12" i="9"/>
  <c r="X12" i="9"/>
  <c r="H13" i="9"/>
  <c r="J13" i="9"/>
  <c r="S13" i="9"/>
  <c r="V13" i="9"/>
  <c r="W13" i="9"/>
  <c r="X13" i="9"/>
  <c r="H14" i="9"/>
  <c r="J14" i="9"/>
  <c r="S14" i="9"/>
  <c r="V14" i="9"/>
  <c r="W14" i="9"/>
  <c r="X14" i="9"/>
  <c r="H15" i="9"/>
  <c r="J15" i="9"/>
  <c r="S15" i="9"/>
  <c r="V15" i="9"/>
  <c r="W15" i="9"/>
  <c r="X15" i="9"/>
  <c r="H16" i="9"/>
  <c r="J16" i="9"/>
  <c r="S16" i="9"/>
  <c r="V16" i="9"/>
  <c r="W16" i="9"/>
  <c r="X16" i="9"/>
  <c r="H17" i="9"/>
  <c r="J17" i="9"/>
  <c r="S17" i="9"/>
  <c r="V17" i="9"/>
  <c r="W17" i="9"/>
  <c r="X17" i="9"/>
  <c r="H18" i="9"/>
  <c r="J18" i="9"/>
  <c r="S18" i="9"/>
  <c r="V18" i="9"/>
  <c r="W18" i="9"/>
  <c r="X18" i="9"/>
  <c r="H19" i="9"/>
  <c r="J19" i="9"/>
  <c r="S19" i="9"/>
  <c r="V19" i="9"/>
  <c r="W19" i="9"/>
  <c r="X19" i="9"/>
  <c r="H20" i="9"/>
  <c r="J20" i="9"/>
  <c r="S20" i="9"/>
  <c r="V20" i="9"/>
  <c r="W20" i="9"/>
  <c r="X20" i="9"/>
  <c r="H21" i="9"/>
  <c r="J21" i="9"/>
  <c r="S21" i="9"/>
  <c r="V21" i="9"/>
  <c r="W21" i="9"/>
  <c r="X21" i="9"/>
  <c r="H22" i="9"/>
  <c r="J22" i="9"/>
  <c r="S22" i="9"/>
  <c r="V22" i="9"/>
  <c r="W22" i="9"/>
  <c r="X22" i="9"/>
  <c r="H23" i="9"/>
  <c r="J23" i="9"/>
  <c r="S23" i="9"/>
  <c r="V23" i="9"/>
  <c r="W23" i="9"/>
  <c r="X23" i="9"/>
  <c r="H24" i="9"/>
  <c r="J24" i="9"/>
  <c r="S24" i="9"/>
  <c r="V24" i="9"/>
  <c r="W24" i="9"/>
  <c r="X24" i="9"/>
  <c r="H25" i="9"/>
  <c r="J25" i="9"/>
  <c r="S25" i="9"/>
  <c r="V25" i="9"/>
  <c r="W25" i="9"/>
  <c r="X25" i="9"/>
  <c r="H26" i="9"/>
  <c r="J26" i="9"/>
  <c r="S26" i="9"/>
  <c r="V26" i="9"/>
  <c r="W26" i="9"/>
  <c r="X26" i="9"/>
  <c r="H27" i="9"/>
  <c r="J27" i="9"/>
  <c r="S27" i="9"/>
  <c r="V27" i="9"/>
  <c r="W27" i="9"/>
  <c r="X27" i="9"/>
  <c r="H28" i="9"/>
  <c r="J28" i="9"/>
  <c r="S28" i="9"/>
  <c r="V28" i="9"/>
  <c r="W28" i="9"/>
  <c r="X28" i="9"/>
  <c r="H29" i="9"/>
  <c r="J29" i="9"/>
  <c r="S29" i="9"/>
  <c r="V29" i="9"/>
  <c r="W29" i="9"/>
  <c r="X29" i="9"/>
  <c r="H30" i="9"/>
  <c r="J30" i="9"/>
  <c r="S30" i="9"/>
  <c r="V30" i="9"/>
  <c r="W30" i="9"/>
  <c r="X30" i="9"/>
  <c r="H31" i="9"/>
  <c r="J31" i="9"/>
  <c r="S31" i="9"/>
  <c r="V31" i="9"/>
  <c r="W31" i="9"/>
  <c r="X31" i="9"/>
  <c r="H32" i="9"/>
  <c r="J32" i="9"/>
  <c r="S32" i="9"/>
  <c r="V32" i="9"/>
  <c r="W32" i="9"/>
  <c r="X32" i="9"/>
  <c r="Z32" i="9"/>
  <c r="H33" i="9"/>
  <c r="J33" i="9"/>
  <c r="S33" i="9"/>
  <c r="V33" i="9"/>
  <c r="W33" i="9"/>
  <c r="X33" i="9"/>
  <c r="H34" i="9"/>
  <c r="J34" i="9"/>
  <c r="S34" i="9"/>
  <c r="V34" i="9"/>
  <c r="W34" i="9"/>
  <c r="X34" i="9"/>
  <c r="H35" i="9"/>
  <c r="J35" i="9"/>
  <c r="S35" i="9"/>
  <c r="V35" i="9"/>
  <c r="W35" i="9"/>
  <c r="X35" i="9"/>
  <c r="H36" i="9"/>
  <c r="J36" i="9"/>
  <c r="S36" i="9"/>
  <c r="V36" i="9"/>
  <c r="W36" i="9"/>
  <c r="X36" i="9"/>
  <c r="H37" i="9"/>
  <c r="J37" i="9"/>
  <c r="S37" i="9"/>
  <c r="V37" i="9"/>
  <c r="W37" i="9"/>
  <c r="X37" i="9"/>
  <c r="H38" i="9"/>
  <c r="J38" i="9"/>
  <c r="S38" i="9"/>
  <c r="V38" i="9"/>
  <c r="W38" i="9"/>
  <c r="X38" i="9"/>
  <c r="H39" i="9"/>
  <c r="J39" i="9"/>
  <c r="S39" i="9"/>
  <c r="V39" i="9"/>
  <c r="W39" i="9"/>
  <c r="X39" i="9"/>
  <c r="H40" i="9"/>
  <c r="J40" i="9"/>
  <c r="S40" i="9"/>
  <c r="V40" i="9"/>
  <c r="W40" i="9"/>
  <c r="X40" i="9"/>
  <c r="H41" i="9"/>
  <c r="J41" i="9"/>
  <c r="S41" i="9"/>
  <c r="V41" i="9"/>
  <c r="W41" i="9"/>
  <c r="X41" i="9"/>
  <c r="H42" i="9"/>
  <c r="J42" i="9"/>
  <c r="S42" i="9"/>
  <c r="V42" i="9"/>
  <c r="W42" i="9"/>
  <c r="X42" i="9"/>
  <c r="H43" i="9"/>
  <c r="J43" i="9"/>
  <c r="S43" i="9"/>
  <c r="V43" i="9"/>
  <c r="W43" i="9"/>
  <c r="X43" i="9"/>
  <c r="H44" i="9"/>
  <c r="J44" i="9"/>
  <c r="S44" i="9"/>
  <c r="V44" i="9"/>
  <c r="W44" i="9"/>
  <c r="X44" i="9"/>
  <c r="H45" i="9"/>
  <c r="J45" i="9"/>
  <c r="S45" i="9"/>
  <c r="V45" i="9"/>
  <c r="W45" i="9"/>
  <c r="X45" i="9"/>
  <c r="H46" i="9"/>
  <c r="J46" i="9"/>
  <c r="S46" i="9"/>
  <c r="V46" i="9"/>
  <c r="W46" i="9"/>
  <c r="X46" i="9"/>
  <c r="H47" i="9"/>
  <c r="J47" i="9"/>
  <c r="S47" i="9"/>
  <c r="V47" i="9"/>
  <c r="W47" i="9"/>
  <c r="X47" i="9"/>
  <c r="H48" i="9"/>
  <c r="J48" i="9"/>
  <c r="S48" i="9"/>
  <c r="V48" i="9"/>
  <c r="W48" i="9"/>
  <c r="X48" i="9"/>
  <c r="H49" i="9"/>
  <c r="J49" i="9"/>
  <c r="S49" i="9"/>
  <c r="V49" i="9"/>
  <c r="W49" i="9"/>
  <c r="X49" i="9"/>
  <c r="H50" i="9"/>
  <c r="J50" i="9"/>
  <c r="S50" i="9"/>
  <c r="V50" i="9"/>
  <c r="W50" i="9"/>
  <c r="X50" i="9"/>
  <c r="H51" i="9"/>
  <c r="J51" i="9"/>
  <c r="S51" i="9"/>
  <c r="V51" i="9"/>
  <c r="W51" i="9"/>
  <c r="X51" i="9"/>
  <c r="H52" i="9"/>
  <c r="J52" i="9"/>
  <c r="S52" i="9"/>
  <c r="V52" i="9"/>
  <c r="W52" i="9"/>
  <c r="X52" i="9"/>
  <c r="H53" i="9"/>
  <c r="J53" i="9"/>
  <c r="S53" i="9"/>
  <c r="V53" i="9"/>
  <c r="W53" i="9"/>
  <c r="X53" i="9"/>
  <c r="H54" i="9"/>
  <c r="J54" i="9"/>
  <c r="S54" i="9"/>
  <c r="V54" i="9"/>
  <c r="W54" i="9"/>
  <c r="X54" i="9"/>
  <c r="H55" i="9"/>
  <c r="J55" i="9"/>
  <c r="S55" i="9"/>
  <c r="V55" i="9"/>
  <c r="W55" i="9"/>
  <c r="X55" i="9"/>
  <c r="H56" i="9"/>
  <c r="J56" i="9"/>
  <c r="S56" i="9"/>
  <c r="V56" i="9"/>
  <c r="W56" i="9"/>
  <c r="X56" i="9"/>
  <c r="H57" i="9"/>
  <c r="J57" i="9"/>
  <c r="S57" i="9"/>
  <c r="V57" i="9"/>
  <c r="W57" i="9"/>
  <c r="X57" i="9"/>
  <c r="H58" i="9"/>
  <c r="J58" i="9"/>
  <c r="S58" i="9"/>
  <c r="V58" i="9"/>
  <c r="W58" i="9"/>
  <c r="X58" i="9"/>
  <c r="H59" i="9"/>
  <c r="J59" i="9"/>
  <c r="S59" i="9"/>
  <c r="V59" i="9"/>
  <c r="W59" i="9"/>
  <c r="X59" i="9"/>
  <c r="H60" i="9"/>
  <c r="J60" i="9"/>
  <c r="S60" i="9"/>
  <c r="V60" i="9"/>
  <c r="W60" i="9"/>
  <c r="X60" i="9"/>
  <c r="Z60" i="9"/>
  <c r="H61" i="9"/>
  <c r="J61" i="9"/>
  <c r="S61" i="9"/>
  <c r="V61" i="9"/>
  <c r="W61" i="9"/>
  <c r="X61" i="9"/>
  <c r="H62" i="9"/>
  <c r="J62" i="9"/>
  <c r="S62" i="9"/>
  <c r="V62" i="9"/>
  <c r="W62" i="9"/>
  <c r="X62" i="9"/>
  <c r="J63" i="9"/>
  <c r="S63" i="9"/>
  <c r="V63" i="9"/>
  <c r="W63" i="9"/>
  <c r="X63" i="9"/>
  <c r="J64" i="9"/>
  <c r="S64" i="9"/>
  <c r="V64" i="9"/>
  <c r="W64" i="9"/>
  <c r="X64" i="9"/>
  <c r="H65" i="9"/>
  <c r="J65" i="9"/>
  <c r="S65" i="9"/>
  <c r="V65" i="9"/>
  <c r="W65" i="9"/>
  <c r="X65" i="9"/>
  <c r="H66" i="9"/>
  <c r="J66" i="9"/>
  <c r="S66" i="9"/>
  <c r="V66" i="9"/>
  <c r="W66" i="9"/>
  <c r="X66" i="9"/>
  <c r="H67" i="9"/>
  <c r="J67" i="9"/>
  <c r="S67" i="9"/>
  <c r="V67" i="9"/>
  <c r="W67" i="9"/>
  <c r="X67" i="9"/>
  <c r="H68" i="9"/>
  <c r="J68" i="9"/>
  <c r="S68" i="9"/>
  <c r="V68" i="9"/>
  <c r="W68" i="9"/>
  <c r="X68" i="9"/>
  <c r="H69" i="9"/>
  <c r="J69" i="9"/>
  <c r="S69" i="9"/>
  <c r="V69" i="9"/>
  <c r="W69" i="9"/>
  <c r="X69" i="9"/>
  <c r="H70" i="9"/>
  <c r="J70" i="9"/>
  <c r="S70" i="9"/>
  <c r="V70" i="9"/>
  <c r="W70" i="9"/>
  <c r="X70" i="9"/>
  <c r="H71" i="9"/>
  <c r="J71" i="9"/>
  <c r="S71" i="9"/>
  <c r="V71" i="9"/>
  <c r="W71" i="9"/>
  <c r="X71" i="9"/>
  <c r="H72" i="9"/>
  <c r="J72" i="9"/>
  <c r="S72" i="9"/>
  <c r="V72" i="9"/>
  <c r="W72" i="9"/>
  <c r="X72" i="9"/>
  <c r="H73" i="9"/>
  <c r="J73" i="9"/>
  <c r="S73" i="9"/>
  <c r="V73" i="9"/>
  <c r="W73" i="9"/>
  <c r="X73" i="9"/>
  <c r="H74" i="9"/>
  <c r="J74" i="9"/>
  <c r="S74" i="9"/>
  <c r="V74" i="9"/>
  <c r="W74" i="9"/>
  <c r="X74" i="9"/>
  <c r="H75" i="9"/>
  <c r="J75" i="9"/>
  <c r="S75" i="9"/>
  <c r="V75" i="9"/>
  <c r="W75" i="9"/>
  <c r="X75" i="9"/>
  <c r="H76" i="9"/>
  <c r="J76" i="9"/>
  <c r="S76" i="9"/>
  <c r="V76" i="9"/>
  <c r="W76" i="9"/>
  <c r="X76" i="9"/>
  <c r="H77" i="9"/>
  <c r="J77" i="9"/>
  <c r="S77" i="9"/>
  <c r="V77" i="9"/>
  <c r="W77" i="9"/>
  <c r="X77" i="9"/>
  <c r="H78" i="9"/>
  <c r="J78" i="9"/>
  <c r="S78" i="9"/>
  <c r="V78" i="9"/>
  <c r="W78" i="9"/>
  <c r="X78" i="9"/>
  <c r="H79" i="9"/>
  <c r="J79" i="9"/>
  <c r="S79" i="9"/>
  <c r="V79" i="9"/>
  <c r="W79" i="9"/>
  <c r="X79" i="9"/>
  <c r="H80" i="9"/>
  <c r="J80" i="9"/>
  <c r="S80" i="9"/>
  <c r="V80" i="9"/>
  <c r="W80" i="9"/>
  <c r="X80" i="9"/>
  <c r="H81" i="9"/>
  <c r="J81" i="9"/>
  <c r="S81" i="9"/>
  <c r="V81" i="9"/>
  <c r="W81" i="9"/>
  <c r="X81" i="9"/>
  <c r="H82" i="9"/>
  <c r="J82" i="9"/>
  <c r="S82" i="9"/>
  <c r="V82" i="9"/>
  <c r="W82" i="9"/>
  <c r="X82" i="9"/>
  <c r="H83" i="9"/>
  <c r="J83" i="9"/>
  <c r="S83" i="9"/>
  <c r="V83" i="9"/>
  <c r="W83" i="9"/>
  <c r="X83" i="9"/>
  <c r="H84" i="9"/>
  <c r="J84" i="9"/>
  <c r="S84" i="9"/>
  <c r="V84" i="9"/>
  <c r="W84" i="9"/>
  <c r="X84" i="9"/>
  <c r="H85" i="9"/>
  <c r="J85" i="9"/>
  <c r="S85" i="9"/>
  <c r="V85" i="9"/>
  <c r="W85" i="9"/>
  <c r="X85" i="9"/>
  <c r="H86" i="9"/>
  <c r="J86" i="9"/>
  <c r="S86" i="9"/>
  <c r="V86" i="9"/>
  <c r="W86" i="9"/>
  <c r="X86" i="9"/>
  <c r="H87" i="9"/>
  <c r="J87" i="9"/>
  <c r="S87" i="9"/>
  <c r="V87" i="9"/>
  <c r="W87" i="9"/>
  <c r="X87" i="9"/>
  <c r="H88" i="9"/>
  <c r="J88" i="9"/>
  <c r="S88" i="9"/>
  <c r="V88" i="9"/>
  <c r="W88" i="9"/>
  <c r="X88" i="9"/>
  <c r="H89" i="9"/>
  <c r="J89" i="9"/>
  <c r="S89" i="9"/>
  <c r="V89" i="9"/>
  <c r="W89" i="9"/>
  <c r="X89" i="9"/>
  <c r="H90" i="9"/>
  <c r="J90" i="9"/>
  <c r="S90" i="9"/>
  <c r="V90" i="9"/>
  <c r="W90" i="9"/>
  <c r="X90" i="9"/>
  <c r="H91" i="9"/>
  <c r="J91" i="9"/>
  <c r="S91" i="9"/>
  <c r="V91" i="9"/>
  <c r="W91" i="9"/>
  <c r="X91" i="9"/>
  <c r="H92" i="9"/>
  <c r="J92" i="9"/>
  <c r="S92" i="9"/>
  <c r="V92" i="9"/>
  <c r="W92" i="9"/>
  <c r="X92" i="9"/>
  <c r="H93" i="9"/>
  <c r="J93" i="9"/>
  <c r="S93" i="9"/>
  <c r="V93" i="9"/>
  <c r="W93" i="9"/>
  <c r="X93" i="9"/>
  <c r="H94" i="9"/>
  <c r="J94" i="9"/>
  <c r="S94" i="9"/>
  <c r="V94" i="9"/>
  <c r="W94" i="9"/>
  <c r="X94" i="9"/>
  <c r="H95" i="9"/>
  <c r="J95" i="9"/>
  <c r="S95" i="9"/>
  <c r="V95" i="9"/>
  <c r="W95" i="9"/>
  <c r="X95" i="9"/>
  <c r="H96" i="9"/>
  <c r="J96" i="9"/>
  <c r="S96" i="9"/>
  <c r="V96" i="9"/>
  <c r="W96" i="9"/>
  <c r="X96" i="9"/>
  <c r="H97" i="9"/>
  <c r="J97" i="9"/>
  <c r="S97" i="9"/>
  <c r="V97" i="9"/>
  <c r="W97" i="9"/>
  <c r="X97" i="9"/>
  <c r="H98" i="9"/>
  <c r="J98" i="9"/>
  <c r="S98" i="9"/>
  <c r="V98" i="9"/>
  <c r="W98" i="9"/>
  <c r="X98" i="9"/>
  <c r="H99" i="9"/>
  <c r="J99" i="9"/>
  <c r="S99" i="9"/>
  <c r="V99" i="9"/>
  <c r="W99" i="9"/>
  <c r="X99" i="9"/>
  <c r="H100" i="9"/>
  <c r="J100" i="9"/>
  <c r="S100" i="9"/>
  <c r="V100" i="9"/>
  <c r="W100" i="9"/>
  <c r="X100" i="9"/>
  <c r="H101" i="9"/>
  <c r="J101" i="9"/>
  <c r="S101" i="9"/>
  <c r="V101" i="9"/>
  <c r="W101" i="9"/>
  <c r="X101" i="9"/>
  <c r="H102" i="9"/>
  <c r="J102" i="9"/>
  <c r="S102" i="9"/>
  <c r="V102" i="9"/>
  <c r="W102" i="9"/>
  <c r="X102" i="9"/>
  <c r="H103" i="9"/>
  <c r="J103" i="9"/>
  <c r="S103" i="9"/>
  <c r="V103" i="9"/>
  <c r="W103" i="9"/>
  <c r="X103" i="9"/>
  <c r="H104" i="9"/>
  <c r="J104" i="9"/>
  <c r="S104" i="9"/>
  <c r="V104" i="9"/>
  <c r="W104" i="9"/>
  <c r="X104" i="9"/>
  <c r="H105" i="9"/>
  <c r="J105" i="9"/>
  <c r="S105" i="9"/>
  <c r="V105" i="9"/>
  <c r="W105" i="9"/>
  <c r="X105" i="9"/>
  <c r="H106" i="9"/>
  <c r="J106" i="9"/>
  <c r="S106" i="9"/>
  <c r="V106" i="9"/>
  <c r="W106" i="9"/>
  <c r="X106" i="9"/>
  <c r="H107" i="9"/>
  <c r="J107" i="9"/>
  <c r="S107" i="9"/>
  <c r="V107" i="9"/>
  <c r="W107" i="9"/>
  <c r="X107" i="9"/>
  <c r="H108" i="9"/>
  <c r="J108" i="9"/>
  <c r="S108" i="9"/>
  <c r="V108" i="9"/>
  <c r="W108" i="9"/>
  <c r="X108" i="9"/>
  <c r="H109" i="9"/>
  <c r="J109" i="9"/>
  <c r="S109" i="9"/>
  <c r="V109" i="9"/>
  <c r="W109" i="9"/>
  <c r="X109" i="9"/>
  <c r="H110" i="9"/>
  <c r="J110" i="9"/>
  <c r="S110" i="9"/>
  <c r="V110" i="9"/>
  <c r="W110" i="9"/>
  <c r="X110" i="9"/>
  <c r="H111" i="9"/>
  <c r="J111" i="9"/>
  <c r="S111" i="9"/>
  <c r="V111" i="9"/>
  <c r="W111" i="9"/>
  <c r="X111" i="9"/>
  <c r="H112" i="9"/>
  <c r="J112" i="9"/>
  <c r="S112" i="9"/>
  <c r="V112" i="9"/>
  <c r="W112" i="9"/>
  <c r="X112" i="9"/>
  <c r="H113" i="9"/>
  <c r="J113" i="9"/>
  <c r="S113" i="9"/>
  <c r="V113" i="9"/>
  <c r="W113" i="9"/>
  <c r="X113" i="9"/>
  <c r="H114" i="9"/>
  <c r="J114" i="9"/>
  <c r="S114" i="9"/>
  <c r="V114" i="9"/>
  <c r="W114" i="9"/>
  <c r="X114" i="9"/>
  <c r="H115" i="9"/>
  <c r="J115" i="9"/>
  <c r="S115" i="9"/>
  <c r="V115" i="9"/>
  <c r="W115" i="9"/>
  <c r="X115" i="9"/>
  <c r="H116" i="9"/>
  <c r="J116" i="9"/>
  <c r="S116" i="9"/>
  <c r="V116" i="9"/>
  <c r="W116" i="9"/>
  <c r="X116" i="9"/>
  <c r="H117" i="9"/>
  <c r="J117" i="9"/>
  <c r="S117" i="9"/>
  <c r="V117" i="9"/>
  <c r="W117" i="9"/>
  <c r="X117" i="9"/>
  <c r="H118" i="9"/>
  <c r="J118" i="9"/>
  <c r="S118" i="9"/>
  <c r="V118" i="9"/>
  <c r="W118" i="9"/>
  <c r="X118" i="9"/>
  <c r="H119" i="9"/>
  <c r="J119" i="9"/>
  <c r="S119" i="9"/>
  <c r="V119" i="9"/>
  <c r="W119" i="9"/>
  <c r="X119" i="9"/>
  <c r="H120" i="9"/>
  <c r="J120" i="9"/>
  <c r="S120" i="9"/>
  <c r="V120" i="9"/>
  <c r="W120" i="9"/>
  <c r="X120" i="9"/>
  <c r="H121" i="9"/>
  <c r="J121" i="9"/>
  <c r="S121" i="9"/>
  <c r="V121" i="9"/>
  <c r="W121" i="9"/>
  <c r="X121" i="9"/>
  <c r="H122" i="9"/>
  <c r="J122" i="9"/>
  <c r="S122" i="9"/>
  <c r="V122" i="9"/>
  <c r="W122" i="9"/>
  <c r="X122" i="9"/>
  <c r="H123" i="9"/>
  <c r="J123" i="9"/>
  <c r="S123" i="9"/>
  <c r="V123" i="9"/>
  <c r="W123" i="9"/>
  <c r="X123" i="9"/>
  <c r="H124" i="9"/>
  <c r="J124" i="9"/>
  <c r="S124" i="9"/>
  <c r="V124" i="9"/>
  <c r="W124" i="9"/>
  <c r="X124" i="9"/>
  <c r="H125" i="9"/>
  <c r="J125" i="9"/>
  <c r="S125" i="9"/>
  <c r="V125" i="9"/>
  <c r="W125" i="9"/>
  <c r="X125" i="9"/>
  <c r="H126" i="9"/>
  <c r="J126" i="9"/>
  <c r="S126" i="9"/>
  <c r="V126" i="9"/>
  <c r="W126" i="9"/>
  <c r="X126" i="9"/>
  <c r="H127" i="9"/>
  <c r="J127" i="9"/>
  <c r="S127" i="9"/>
  <c r="V127" i="9"/>
  <c r="W127" i="9"/>
  <c r="X127" i="9"/>
  <c r="H128" i="9"/>
  <c r="J128" i="9"/>
  <c r="S128" i="9"/>
  <c r="V128" i="9"/>
  <c r="W128" i="9"/>
  <c r="X128" i="9"/>
  <c r="H129" i="9"/>
  <c r="J129" i="9"/>
  <c r="S129" i="9"/>
  <c r="V129" i="9"/>
  <c r="W129" i="9"/>
  <c r="X129" i="9"/>
  <c r="H130" i="9"/>
  <c r="J130" i="9"/>
  <c r="S130" i="9"/>
  <c r="V130" i="9"/>
  <c r="W130" i="9"/>
  <c r="X130" i="9"/>
  <c r="H131" i="9"/>
  <c r="J131" i="9"/>
  <c r="S131" i="9"/>
  <c r="V131" i="9"/>
  <c r="W131" i="9"/>
  <c r="X131" i="9"/>
  <c r="H132" i="9"/>
  <c r="J132" i="9"/>
  <c r="S132" i="9"/>
  <c r="V132" i="9"/>
  <c r="W132" i="9"/>
  <c r="X132" i="9"/>
  <c r="H133" i="9"/>
  <c r="J133" i="9"/>
  <c r="S133" i="9"/>
  <c r="V133" i="9"/>
  <c r="W133" i="9"/>
  <c r="X133" i="9"/>
  <c r="H134" i="9"/>
  <c r="J134" i="9"/>
  <c r="S134" i="9"/>
  <c r="V134" i="9"/>
  <c r="W134" i="9"/>
  <c r="X134" i="9"/>
  <c r="H135" i="9"/>
  <c r="J135" i="9"/>
  <c r="S135" i="9"/>
  <c r="V135" i="9"/>
  <c r="W135" i="9"/>
  <c r="X135" i="9"/>
  <c r="H136" i="9"/>
  <c r="J136" i="9"/>
  <c r="S136" i="9"/>
  <c r="V136" i="9"/>
  <c r="W136" i="9"/>
  <c r="X136" i="9"/>
  <c r="H137" i="9"/>
  <c r="J137" i="9"/>
  <c r="S137" i="9"/>
  <c r="V137" i="9"/>
  <c r="W137" i="9"/>
  <c r="X137" i="9"/>
  <c r="H138" i="9"/>
  <c r="J138" i="9"/>
  <c r="S138" i="9"/>
  <c r="V138" i="9"/>
  <c r="W138" i="9"/>
  <c r="X138" i="9"/>
  <c r="H139" i="9"/>
  <c r="J139" i="9"/>
  <c r="S139" i="9"/>
  <c r="V139" i="9"/>
  <c r="W139" i="9"/>
  <c r="X139" i="9"/>
  <c r="H140" i="9"/>
  <c r="J140" i="9"/>
  <c r="S140" i="9"/>
  <c r="V140" i="9"/>
  <c r="W140" i="9"/>
  <c r="X140" i="9"/>
  <c r="H141" i="9"/>
  <c r="J141" i="9"/>
  <c r="S141" i="9"/>
  <c r="V141" i="9"/>
  <c r="W141" i="9"/>
  <c r="X141" i="9"/>
  <c r="H142" i="9"/>
  <c r="J142" i="9"/>
  <c r="S142" i="9"/>
  <c r="V142" i="9"/>
  <c r="W142" i="9"/>
  <c r="X142" i="9"/>
  <c r="H143" i="9"/>
  <c r="J143" i="9"/>
  <c r="S143" i="9"/>
  <c r="V143" i="9"/>
  <c r="W143" i="9"/>
  <c r="X143" i="9"/>
  <c r="H144" i="9"/>
  <c r="J144" i="9"/>
  <c r="S144" i="9"/>
  <c r="V144" i="9"/>
  <c r="W144" i="9"/>
  <c r="X144" i="9"/>
  <c r="H145" i="9"/>
  <c r="J145" i="9"/>
  <c r="S145" i="9"/>
  <c r="V145" i="9"/>
  <c r="W145" i="9"/>
  <c r="X145" i="9"/>
  <c r="H146" i="9"/>
  <c r="J146" i="9"/>
  <c r="S146" i="9"/>
  <c r="V146" i="9"/>
  <c r="W146" i="9"/>
  <c r="X146" i="9"/>
  <c r="H147" i="9"/>
  <c r="J147" i="9"/>
  <c r="S147" i="9"/>
  <c r="V147" i="9"/>
  <c r="W147" i="9"/>
  <c r="X147" i="9"/>
  <c r="H148" i="9"/>
  <c r="J148" i="9"/>
  <c r="S148" i="9"/>
  <c r="V148" i="9"/>
  <c r="W148" i="9"/>
  <c r="X148" i="9"/>
  <c r="H149" i="9"/>
  <c r="J149" i="9"/>
  <c r="S149" i="9"/>
  <c r="V149" i="9"/>
  <c r="W149" i="9"/>
  <c r="X149" i="9"/>
  <c r="H150" i="9"/>
  <c r="J150" i="9"/>
  <c r="S150" i="9"/>
  <c r="V150" i="9"/>
  <c r="W150" i="9"/>
  <c r="X150" i="9"/>
  <c r="H151" i="9"/>
  <c r="J151" i="9"/>
  <c r="S151" i="9"/>
  <c r="V151" i="9"/>
  <c r="W151" i="9"/>
  <c r="X151" i="9"/>
  <c r="H152" i="9"/>
  <c r="J152" i="9"/>
  <c r="S152" i="9"/>
  <c r="V152" i="9"/>
  <c r="W152" i="9"/>
  <c r="X152" i="9"/>
  <c r="H153" i="9"/>
  <c r="J153" i="9"/>
  <c r="S153" i="9"/>
  <c r="V153" i="9"/>
  <c r="W153" i="9"/>
  <c r="X153" i="9"/>
  <c r="H154" i="9"/>
  <c r="J154" i="9"/>
  <c r="S154" i="9"/>
  <c r="V154" i="9"/>
  <c r="W154" i="9"/>
  <c r="X154" i="9"/>
  <c r="H155" i="9"/>
  <c r="J155" i="9"/>
  <c r="S155" i="9"/>
  <c r="V155" i="9"/>
  <c r="W155" i="9"/>
  <c r="X155" i="9"/>
  <c r="H156" i="9"/>
  <c r="J156" i="9"/>
  <c r="S156" i="9"/>
  <c r="V156" i="9"/>
  <c r="W156" i="9"/>
  <c r="X156" i="9"/>
  <c r="H157" i="9"/>
  <c r="J157" i="9"/>
  <c r="S157" i="9"/>
  <c r="V157" i="9"/>
  <c r="W157" i="9"/>
  <c r="X157" i="9"/>
  <c r="H158" i="9"/>
  <c r="J158" i="9"/>
  <c r="S158" i="9"/>
  <c r="V158" i="9"/>
  <c r="W158" i="9"/>
  <c r="X158" i="9"/>
  <c r="J159" i="9"/>
  <c r="S159" i="9"/>
  <c r="V159" i="9"/>
  <c r="W159" i="9"/>
  <c r="X159" i="9"/>
  <c r="H160" i="9"/>
  <c r="J160" i="9"/>
  <c r="S160" i="9"/>
  <c r="V160" i="9"/>
  <c r="W160" i="9"/>
  <c r="X160" i="9"/>
  <c r="H161" i="9"/>
  <c r="J161" i="9"/>
  <c r="S161" i="9"/>
  <c r="V161" i="9"/>
  <c r="W161" i="9"/>
  <c r="X161" i="9"/>
  <c r="H162" i="9"/>
  <c r="J162" i="9"/>
  <c r="S162" i="9"/>
  <c r="V162" i="9"/>
  <c r="W162" i="9"/>
  <c r="X162" i="9"/>
  <c r="H163" i="9"/>
  <c r="J163" i="9"/>
  <c r="S163" i="9"/>
  <c r="V163" i="9"/>
  <c r="W163" i="9"/>
  <c r="X163" i="9"/>
  <c r="H164" i="9"/>
  <c r="J164" i="9"/>
  <c r="S164" i="9"/>
  <c r="V164" i="9"/>
  <c r="W164" i="9"/>
  <c r="X164" i="9"/>
  <c r="H165" i="9"/>
  <c r="J165" i="9"/>
  <c r="S165" i="9"/>
  <c r="V165" i="9"/>
  <c r="W165" i="9"/>
  <c r="X165" i="9"/>
  <c r="H166" i="9"/>
  <c r="J166" i="9"/>
  <c r="S166" i="9"/>
  <c r="V166" i="9"/>
  <c r="W166" i="9"/>
  <c r="X166" i="9"/>
  <c r="H167" i="9"/>
  <c r="J167" i="9"/>
  <c r="S167" i="9"/>
  <c r="V167" i="9"/>
  <c r="W167" i="9"/>
  <c r="X167" i="9"/>
  <c r="H168" i="9"/>
  <c r="J168" i="9"/>
  <c r="S168" i="9"/>
  <c r="V168" i="9"/>
  <c r="W168" i="9"/>
  <c r="X168" i="9"/>
  <c r="H169" i="9"/>
  <c r="J169" i="9"/>
  <c r="S169" i="9"/>
  <c r="V169" i="9"/>
  <c r="W169" i="9"/>
  <c r="X169" i="9"/>
  <c r="H170" i="9"/>
  <c r="J170" i="9"/>
  <c r="S170" i="9"/>
  <c r="V170" i="9"/>
  <c r="W170" i="9"/>
  <c r="X170" i="9"/>
  <c r="H171" i="9"/>
  <c r="J171" i="9"/>
  <c r="S171" i="9"/>
  <c r="V171" i="9"/>
  <c r="W171" i="9"/>
  <c r="X171" i="9"/>
  <c r="H172" i="9"/>
  <c r="J172" i="9"/>
  <c r="S172" i="9"/>
  <c r="V172" i="9"/>
  <c r="W172" i="9"/>
  <c r="X172" i="9"/>
  <c r="H173" i="9"/>
  <c r="J173" i="9"/>
  <c r="S173" i="9"/>
  <c r="V173" i="9"/>
  <c r="W173" i="9"/>
  <c r="X173" i="9"/>
  <c r="H174" i="9"/>
  <c r="J174" i="9"/>
  <c r="S174" i="9"/>
  <c r="V174" i="9"/>
  <c r="W174" i="9"/>
  <c r="X174" i="9"/>
  <c r="H175" i="9"/>
  <c r="J175" i="9"/>
  <c r="S175" i="9"/>
  <c r="V175" i="9"/>
  <c r="W175" i="9"/>
  <c r="X175" i="9"/>
  <c r="H176" i="9"/>
  <c r="J176" i="9"/>
  <c r="S176" i="9"/>
  <c r="V176" i="9"/>
  <c r="W176" i="9"/>
  <c r="X176" i="9"/>
  <c r="H177" i="9"/>
  <c r="J177" i="9"/>
  <c r="S177" i="9"/>
  <c r="V177" i="9"/>
  <c r="W177" i="9"/>
  <c r="X177" i="9"/>
  <c r="H178" i="9"/>
  <c r="J178" i="9"/>
  <c r="S178" i="9"/>
  <c r="V178" i="9"/>
  <c r="W178" i="9"/>
  <c r="X178" i="9"/>
  <c r="H179" i="9"/>
  <c r="J179" i="9"/>
  <c r="S179" i="9"/>
  <c r="V179" i="9"/>
  <c r="W179" i="9"/>
  <c r="X179" i="9"/>
  <c r="H180" i="9"/>
  <c r="J180" i="9"/>
  <c r="S180" i="9"/>
  <c r="V180" i="9"/>
  <c r="W180" i="9"/>
  <c r="X180" i="9"/>
  <c r="H181" i="9"/>
  <c r="J181" i="9"/>
  <c r="S181" i="9"/>
  <c r="V181" i="9"/>
  <c r="W181" i="9"/>
  <c r="X181" i="9"/>
  <c r="H182" i="9"/>
  <c r="J182" i="9"/>
  <c r="S182" i="9"/>
  <c r="V182" i="9"/>
  <c r="W182" i="9"/>
  <c r="X182" i="9"/>
  <c r="H183" i="9"/>
  <c r="J183" i="9"/>
  <c r="S183" i="9"/>
  <c r="V183" i="9"/>
  <c r="W183" i="9"/>
  <c r="X183" i="9"/>
  <c r="H184" i="9"/>
  <c r="J184" i="9"/>
  <c r="S184" i="9"/>
  <c r="V184" i="9"/>
  <c r="W184" i="9"/>
  <c r="X184" i="9"/>
  <c r="H185" i="9"/>
  <c r="J185" i="9"/>
  <c r="S185" i="9"/>
  <c r="V185" i="9"/>
  <c r="W185" i="9"/>
  <c r="X185" i="9"/>
  <c r="H186" i="9"/>
  <c r="J186" i="9"/>
  <c r="S186" i="9"/>
  <c r="V186" i="9"/>
  <c r="W186" i="9"/>
  <c r="X186" i="9"/>
  <c r="H187" i="9"/>
  <c r="J187" i="9"/>
  <c r="S187" i="9"/>
  <c r="V187" i="9"/>
  <c r="W187" i="9"/>
  <c r="X187" i="9"/>
  <c r="H188" i="9"/>
  <c r="J188" i="9"/>
  <c r="S188" i="9"/>
  <c r="V188" i="9"/>
  <c r="W188" i="9"/>
  <c r="X188" i="9"/>
  <c r="H189" i="9"/>
  <c r="J189" i="9"/>
  <c r="S189" i="9"/>
  <c r="V189" i="9"/>
  <c r="W189" i="9"/>
  <c r="X189" i="9"/>
  <c r="H190" i="9"/>
  <c r="J190" i="9"/>
  <c r="S190" i="9"/>
  <c r="V190" i="9"/>
  <c r="W190" i="9"/>
  <c r="X190" i="9"/>
  <c r="H191" i="9"/>
  <c r="J191" i="9"/>
  <c r="S191" i="9"/>
  <c r="V191" i="9"/>
  <c r="W191" i="9"/>
  <c r="X191" i="9"/>
  <c r="H192" i="9"/>
  <c r="J192" i="9"/>
  <c r="S192" i="9"/>
  <c r="V192" i="9"/>
  <c r="W192" i="9"/>
  <c r="X192" i="9"/>
  <c r="H193" i="9"/>
  <c r="J193" i="9"/>
  <c r="S193" i="9"/>
  <c r="V193" i="9"/>
  <c r="W193" i="9"/>
  <c r="X193" i="9"/>
  <c r="H194" i="9"/>
  <c r="J194" i="9"/>
  <c r="S194" i="9"/>
  <c r="V194" i="9"/>
  <c r="W194" i="9"/>
  <c r="X194" i="9"/>
  <c r="H195" i="9"/>
  <c r="J195" i="9"/>
  <c r="S195" i="9"/>
  <c r="V195" i="9"/>
  <c r="W195" i="9"/>
  <c r="X195" i="9"/>
  <c r="H196" i="9"/>
  <c r="J196" i="9"/>
  <c r="S196" i="9"/>
  <c r="V196" i="9"/>
  <c r="W196" i="9"/>
  <c r="X196" i="9"/>
  <c r="H197" i="9"/>
  <c r="J197" i="9"/>
  <c r="S197" i="9"/>
  <c r="V197" i="9"/>
  <c r="W197" i="9"/>
  <c r="X197" i="9"/>
  <c r="H198" i="9"/>
  <c r="J198" i="9"/>
  <c r="S198" i="9"/>
  <c r="V198" i="9"/>
  <c r="W198" i="9"/>
  <c r="X198" i="9"/>
  <c r="H199" i="9"/>
  <c r="J199" i="9"/>
  <c r="S199" i="9"/>
  <c r="V199" i="9"/>
  <c r="W199" i="9"/>
  <c r="X199" i="9"/>
  <c r="H200" i="9"/>
  <c r="J200" i="9"/>
  <c r="S200" i="9"/>
  <c r="V200" i="9"/>
  <c r="W200" i="9"/>
  <c r="X200" i="9"/>
  <c r="H201" i="9"/>
  <c r="J201" i="9"/>
  <c r="S201" i="9"/>
  <c r="V201" i="9"/>
  <c r="W201" i="9"/>
  <c r="X201" i="9"/>
  <c r="H202" i="9"/>
  <c r="J202" i="9"/>
  <c r="S202" i="9"/>
  <c r="V202" i="9"/>
  <c r="W202" i="9"/>
  <c r="X202" i="9"/>
  <c r="H203" i="9"/>
  <c r="J203" i="9"/>
  <c r="S203" i="9"/>
  <c r="V203" i="9"/>
  <c r="W203" i="9"/>
  <c r="X203" i="9"/>
  <c r="H204" i="9"/>
  <c r="J204" i="9"/>
  <c r="S204" i="9"/>
  <c r="V204" i="9"/>
  <c r="W204" i="9"/>
  <c r="X204" i="9"/>
  <c r="H205" i="9"/>
  <c r="J205" i="9"/>
  <c r="S205" i="9"/>
  <c r="V205" i="9"/>
  <c r="W205" i="9"/>
  <c r="X205" i="9"/>
  <c r="H206" i="9"/>
  <c r="J206" i="9"/>
  <c r="S206" i="9"/>
  <c r="V206" i="9"/>
  <c r="W206" i="9"/>
  <c r="X206" i="9"/>
  <c r="H207" i="9"/>
  <c r="J207" i="9"/>
  <c r="S207" i="9"/>
  <c r="V207" i="9"/>
  <c r="W207" i="9"/>
  <c r="X207" i="9"/>
  <c r="H208" i="9"/>
  <c r="J208" i="9"/>
  <c r="S208" i="9"/>
  <c r="V208" i="9"/>
  <c r="W208" i="9"/>
  <c r="X208" i="9"/>
  <c r="H209" i="9"/>
  <c r="J209" i="9"/>
  <c r="S209" i="9"/>
  <c r="V209" i="9"/>
  <c r="W209" i="9"/>
  <c r="X209" i="9"/>
  <c r="H210" i="9"/>
  <c r="J210" i="9"/>
  <c r="S210" i="9"/>
  <c r="V210" i="9"/>
  <c r="W210" i="9"/>
  <c r="X210" i="9"/>
  <c r="H211" i="9"/>
  <c r="J211" i="9"/>
  <c r="S211" i="9"/>
  <c r="V211" i="9"/>
  <c r="W211" i="9"/>
  <c r="X211" i="9"/>
  <c r="H212" i="9"/>
  <c r="J212" i="9"/>
  <c r="S212" i="9"/>
  <c r="V212" i="9"/>
  <c r="W212" i="9"/>
  <c r="X212" i="9"/>
  <c r="H213" i="9"/>
  <c r="J213" i="9"/>
  <c r="S213" i="9"/>
  <c r="V213" i="9"/>
  <c r="W213" i="9"/>
  <c r="X213" i="9"/>
  <c r="H214" i="9"/>
  <c r="J214" i="9"/>
  <c r="S214" i="9"/>
  <c r="V214" i="9"/>
  <c r="W214" i="9"/>
  <c r="X214" i="9"/>
  <c r="S215" i="9"/>
  <c r="V215" i="9"/>
  <c r="W215" i="9"/>
  <c r="X215" i="9"/>
  <c r="H216" i="9"/>
  <c r="J216" i="9"/>
  <c r="S216" i="9"/>
  <c r="V216" i="9"/>
  <c r="W216" i="9"/>
  <c r="X216" i="9"/>
  <c r="H217" i="9"/>
  <c r="J217" i="9"/>
  <c r="S217" i="9"/>
  <c r="V217" i="9"/>
  <c r="W217" i="9"/>
  <c r="X217" i="9"/>
  <c r="H218" i="9"/>
  <c r="J218" i="9"/>
  <c r="S218" i="9"/>
  <c r="V218" i="9"/>
  <c r="W218" i="9"/>
  <c r="X218" i="9"/>
  <c r="H219" i="9"/>
  <c r="J219" i="9"/>
  <c r="S219" i="9"/>
  <c r="V219" i="9"/>
  <c r="W219" i="9"/>
  <c r="X219" i="9"/>
  <c r="H220" i="9"/>
  <c r="J220" i="9"/>
  <c r="S220" i="9"/>
  <c r="V220" i="9"/>
  <c r="W220" i="9"/>
  <c r="X220" i="9"/>
  <c r="H221" i="9"/>
  <c r="J221" i="9"/>
  <c r="S221" i="9"/>
  <c r="V221" i="9"/>
  <c r="W221" i="9"/>
  <c r="X221" i="9"/>
  <c r="H222" i="9"/>
  <c r="J222" i="9"/>
  <c r="S222" i="9"/>
  <c r="V222" i="9"/>
  <c r="W222" i="9"/>
  <c r="X222" i="9"/>
  <c r="H223" i="9"/>
  <c r="J223" i="9"/>
  <c r="S223" i="9"/>
  <c r="V223" i="9"/>
  <c r="W223" i="9"/>
  <c r="X223" i="9"/>
  <c r="H224" i="9"/>
  <c r="J224" i="9"/>
  <c r="S224" i="9"/>
  <c r="V224" i="9"/>
  <c r="W224" i="9"/>
  <c r="X224" i="9"/>
  <c r="Z224" i="9"/>
  <c r="H225" i="9"/>
  <c r="J225" i="9"/>
  <c r="S225" i="9"/>
  <c r="V225" i="9"/>
  <c r="W225" i="9"/>
  <c r="X225" i="9"/>
  <c r="H226" i="9"/>
  <c r="J226" i="9"/>
  <c r="S226" i="9"/>
  <c r="V226" i="9"/>
  <c r="W226" i="9"/>
  <c r="X226" i="9"/>
  <c r="H227" i="9"/>
  <c r="J227" i="9"/>
  <c r="S227" i="9"/>
  <c r="V227" i="9"/>
  <c r="W227" i="9"/>
  <c r="X227" i="9"/>
  <c r="H228" i="9"/>
  <c r="J228" i="9"/>
  <c r="S228" i="9"/>
  <c r="V228" i="9"/>
  <c r="W228" i="9"/>
  <c r="X228" i="9"/>
  <c r="H229" i="9"/>
  <c r="J229" i="9"/>
  <c r="S229" i="9"/>
  <c r="V229" i="9"/>
  <c r="W229" i="9"/>
  <c r="X229" i="9"/>
  <c r="H230" i="9"/>
  <c r="J230" i="9"/>
  <c r="S230" i="9"/>
  <c r="V230" i="9"/>
  <c r="W230" i="9"/>
  <c r="X230" i="9"/>
  <c r="H231" i="9"/>
  <c r="J231" i="9"/>
  <c r="S231" i="9"/>
  <c r="V231" i="9"/>
  <c r="W231" i="9"/>
  <c r="X231" i="9"/>
  <c r="H232" i="9"/>
  <c r="J232" i="9"/>
  <c r="S232" i="9"/>
  <c r="V232" i="9"/>
  <c r="W232" i="9"/>
  <c r="X232" i="9"/>
  <c r="H233" i="9"/>
  <c r="J233" i="9"/>
  <c r="S233" i="9"/>
  <c r="V233" i="9"/>
  <c r="W233" i="9"/>
  <c r="X233" i="9"/>
  <c r="H234" i="9"/>
  <c r="J234" i="9"/>
  <c r="S234" i="9"/>
  <c r="V234" i="9"/>
  <c r="W234" i="9"/>
  <c r="X234" i="9"/>
  <c r="H235" i="9"/>
  <c r="J235" i="9"/>
  <c r="S235" i="9"/>
  <c r="V235" i="9"/>
  <c r="W235" i="9"/>
  <c r="X235" i="9"/>
  <c r="H236" i="9"/>
  <c r="J236" i="9"/>
  <c r="S236" i="9"/>
  <c r="V236" i="9"/>
  <c r="W236" i="9"/>
  <c r="X236" i="9"/>
  <c r="H237" i="9"/>
  <c r="J237" i="9"/>
  <c r="S237" i="9"/>
  <c r="V237" i="9"/>
  <c r="W237" i="9"/>
  <c r="X237" i="9"/>
  <c r="H238" i="9"/>
  <c r="J238" i="9"/>
  <c r="S238" i="9"/>
  <c r="V238" i="9"/>
  <c r="W238" i="9"/>
  <c r="X238" i="9"/>
  <c r="H239" i="9"/>
  <c r="J239" i="9"/>
  <c r="S239" i="9"/>
  <c r="V239" i="9"/>
  <c r="W239" i="9"/>
  <c r="X239" i="9"/>
  <c r="H240" i="9"/>
  <c r="J240" i="9"/>
  <c r="S240" i="9"/>
  <c r="V240" i="9"/>
  <c r="W240" i="9"/>
  <c r="X240" i="9"/>
  <c r="H241" i="9"/>
  <c r="J241" i="9"/>
  <c r="S241" i="9"/>
  <c r="V241" i="9"/>
  <c r="W241" i="9"/>
  <c r="X241" i="9"/>
  <c r="H242" i="9"/>
  <c r="J242" i="9"/>
  <c r="S242" i="9"/>
  <c r="V242" i="9"/>
  <c r="W242" i="9"/>
  <c r="X242" i="9"/>
  <c r="H243" i="9"/>
  <c r="J243" i="9"/>
  <c r="S243" i="9"/>
  <c r="V243" i="9"/>
  <c r="W243" i="9"/>
  <c r="X243" i="9"/>
  <c r="H244" i="9"/>
  <c r="J244" i="9"/>
  <c r="S244" i="9"/>
  <c r="V244" i="9"/>
  <c r="W244" i="9"/>
  <c r="X244" i="9"/>
  <c r="H245" i="9"/>
  <c r="J245" i="9"/>
  <c r="S245" i="9"/>
  <c r="V245" i="9"/>
  <c r="W245" i="9"/>
  <c r="X245" i="9"/>
  <c r="H246" i="9"/>
  <c r="J246" i="9"/>
  <c r="S246" i="9"/>
  <c r="V246" i="9"/>
  <c r="W246" i="9"/>
  <c r="X246" i="9"/>
  <c r="H247" i="9"/>
  <c r="J247" i="9"/>
  <c r="S247" i="9"/>
  <c r="V247" i="9"/>
  <c r="W247" i="9"/>
  <c r="X247" i="9"/>
  <c r="H248" i="9"/>
  <c r="J248" i="9"/>
  <c r="S248" i="9"/>
  <c r="V248" i="9"/>
  <c r="W248" i="9"/>
  <c r="X248" i="9"/>
  <c r="H249" i="9"/>
  <c r="J249" i="9"/>
  <c r="S249" i="9"/>
  <c r="V249" i="9"/>
  <c r="W249" i="9"/>
  <c r="X249" i="9"/>
  <c r="H250" i="9"/>
  <c r="J250" i="9"/>
  <c r="S250" i="9"/>
  <c r="V250" i="9"/>
  <c r="W250" i="9"/>
  <c r="X250" i="9"/>
  <c r="H251" i="9"/>
  <c r="J251" i="9"/>
  <c r="S251" i="9"/>
  <c r="V251" i="9"/>
  <c r="W251" i="9"/>
  <c r="X251" i="9"/>
  <c r="H252" i="9"/>
  <c r="J252" i="9"/>
  <c r="S252" i="9"/>
  <c r="V252" i="9"/>
  <c r="W252" i="9"/>
  <c r="X252" i="9"/>
  <c r="H253" i="9"/>
  <c r="J253" i="9"/>
  <c r="S253" i="9"/>
  <c r="V253" i="9"/>
  <c r="W253" i="9"/>
  <c r="X253" i="9"/>
  <c r="H254" i="9"/>
  <c r="J254" i="9"/>
  <c r="S254" i="9"/>
  <c r="V254" i="9"/>
  <c r="W254" i="9"/>
  <c r="X254" i="9"/>
  <c r="H255" i="9"/>
  <c r="J255" i="9"/>
  <c r="S255" i="9"/>
  <c r="V255" i="9"/>
  <c r="W255" i="9"/>
  <c r="X255" i="9"/>
  <c r="H256" i="9"/>
  <c r="J256" i="9"/>
  <c r="S256" i="9"/>
  <c r="V256" i="9"/>
  <c r="W256" i="9"/>
  <c r="X256" i="9"/>
  <c r="H257" i="9"/>
  <c r="J257" i="9"/>
  <c r="S257" i="9"/>
  <c r="V257" i="9"/>
  <c r="W257" i="9"/>
  <c r="X257" i="9"/>
  <c r="H258" i="9"/>
  <c r="J258" i="9"/>
  <c r="S258" i="9"/>
  <c r="V258" i="9"/>
  <c r="W258" i="9"/>
  <c r="X258" i="9"/>
  <c r="H259" i="9"/>
  <c r="J259" i="9"/>
  <c r="S259" i="9"/>
  <c r="V259" i="9"/>
  <c r="W259" i="9"/>
  <c r="X259" i="9"/>
  <c r="H260" i="9"/>
  <c r="J260" i="9"/>
  <c r="S260" i="9"/>
  <c r="V260" i="9"/>
  <c r="W260" i="9"/>
  <c r="X260" i="9"/>
  <c r="S261" i="9"/>
  <c r="V261" i="9"/>
  <c r="W261" i="9"/>
  <c r="X261" i="9"/>
  <c r="H262" i="9"/>
  <c r="J262" i="9"/>
  <c r="S262" i="9"/>
  <c r="V262" i="9"/>
  <c r="W262" i="9"/>
  <c r="X262" i="9"/>
  <c r="H263" i="9"/>
  <c r="J263" i="9"/>
  <c r="S263" i="9"/>
  <c r="V263" i="9"/>
  <c r="W263" i="9"/>
  <c r="X263" i="9"/>
  <c r="H264" i="9"/>
  <c r="J264" i="9"/>
  <c r="S264" i="9"/>
  <c r="V264" i="9"/>
  <c r="W264" i="9"/>
  <c r="X264" i="9"/>
  <c r="H265" i="9"/>
  <c r="J265" i="9"/>
  <c r="S265" i="9"/>
  <c r="V265" i="9"/>
  <c r="W265" i="9"/>
  <c r="X265" i="9"/>
  <c r="H266" i="9"/>
  <c r="J266" i="9"/>
  <c r="S266" i="9"/>
  <c r="V266" i="9"/>
  <c r="W266" i="9"/>
  <c r="X266" i="9"/>
  <c r="H267" i="9"/>
  <c r="J267" i="9"/>
  <c r="S267" i="9"/>
  <c r="V267" i="9"/>
  <c r="W267" i="9"/>
  <c r="X267" i="9"/>
  <c r="H268" i="9"/>
  <c r="J268" i="9"/>
  <c r="S268" i="9"/>
  <c r="V268" i="9"/>
  <c r="W268" i="9"/>
  <c r="X268" i="9"/>
  <c r="H269" i="9"/>
  <c r="J269" i="9"/>
  <c r="S269" i="9"/>
  <c r="V269" i="9"/>
  <c r="W269" i="9"/>
  <c r="X269" i="9"/>
  <c r="H270" i="9"/>
  <c r="J270" i="9"/>
  <c r="S270" i="9"/>
  <c r="V270" i="9"/>
  <c r="W270" i="9"/>
  <c r="X270" i="9"/>
  <c r="H271" i="9"/>
  <c r="J271" i="9"/>
  <c r="S271" i="9"/>
  <c r="V271" i="9"/>
  <c r="W271" i="9"/>
  <c r="X271" i="9"/>
  <c r="H272" i="9"/>
  <c r="J272" i="9"/>
  <c r="S272" i="9"/>
  <c r="V272" i="9"/>
  <c r="W272" i="9"/>
  <c r="X272" i="9"/>
  <c r="H273" i="9"/>
  <c r="J273" i="9"/>
  <c r="S273" i="9"/>
  <c r="V273" i="9"/>
  <c r="W273" i="9"/>
  <c r="X273" i="9"/>
  <c r="H274" i="9"/>
  <c r="J274" i="9"/>
  <c r="S274" i="9"/>
  <c r="V274" i="9"/>
  <c r="W274" i="9"/>
  <c r="X274" i="9"/>
  <c r="Z274" i="9"/>
  <c r="H275" i="9"/>
  <c r="J275" i="9"/>
  <c r="S275" i="9"/>
  <c r="V275" i="9"/>
  <c r="W275" i="9"/>
  <c r="X275" i="9"/>
  <c r="H276" i="9"/>
  <c r="J276" i="9"/>
  <c r="S276" i="9"/>
  <c r="V276" i="9"/>
  <c r="W276" i="9"/>
  <c r="X276" i="9"/>
  <c r="H277" i="9"/>
  <c r="J277" i="9"/>
  <c r="S277" i="9"/>
  <c r="V277" i="9"/>
  <c r="W277" i="9"/>
  <c r="X277" i="9"/>
  <c r="H278" i="9"/>
  <c r="J278" i="9"/>
  <c r="S278" i="9"/>
  <c r="V278" i="9"/>
  <c r="W278" i="9"/>
  <c r="X278" i="9"/>
  <c r="H279" i="9"/>
  <c r="J279" i="9"/>
  <c r="S279" i="9"/>
  <c r="V279" i="9"/>
  <c r="W279" i="9"/>
  <c r="X279" i="9"/>
  <c r="H280" i="9"/>
  <c r="J280" i="9"/>
  <c r="S280" i="9"/>
  <c r="V280" i="9"/>
  <c r="W280" i="9"/>
  <c r="X280" i="9"/>
  <c r="H281" i="9"/>
  <c r="J281" i="9"/>
  <c r="S281" i="9"/>
  <c r="V281" i="9"/>
  <c r="W281" i="9"/>
  <c r="X281" i="9"/>
  <c r="H282" i="9"/>
  <c r="J282" i="9"/>
  <c r="S282" i="9"/>
  <c r="V282" i="9"/>
  <c r="W282" i="9"/>
  <c r="X282" i="9"/>
  <c r="H283" i="9"/>
  <c r="J283" i="9"/>
  <c r="S283" i="9"/>
  <c r="V283" i="9"/>
  <c r="W283" i="9"/>
  <c r="X283" i="9"/>
  <c r="H284" i="9"/>
  <c r="J284" i="9"/>
  <c r="S284" i="9"/>
  <c r="V284" i="9"/>
  <c r="W284" i="9"/>
  <c r="X284" i="9"/>
  <c r="H285" i="9"/>
  <c r="J285" i="9"/>
  <c r="S285" i="9"/>
  <c r="V285" i="9"/>
  <c r="W285" i="9"/>
  <c r="X285" i="9"/>
  <c r="H286" i="9"/>
  <c r="J286" i="9"/>
  <c r="S286" i="9"/>
  <c r="V286" i="9"/>
  <c r="W286" i="9"/>
  <c r="X286" i="9"/>
  <c r="H287" i="9"/>
  <c r="J287" i="9"/>
  <c r="S287" i="9"/>
  <c r="V287" i="9"/>
  <c r="W287" i="9"/>
  <c r="X287" i="9"/>
  <c r="H288" i="9"/>
  <c r="J288" i="9"/>
  <c r="S288" i="9"/>
  <c r="V288" i="9"/>
  <c r="W288" i="9"/>
  <c r="X288" i="9"/>
  <c r="H289" i="9"/>
  <c r="J289" i="9"/>
  <c r="S289" i="9"/>
  <c r="V289" i="9"/>
  <c r="W289" i="9"/>
  <c r="X289" i="9"/>
  <c r="H290" i="9"/>
  <c r="J290" i="9"/>
  <c r="S290" i="9"/>
  <c r="V290" i="9"/>
  <c r="W290" i="9"/>
  <c r="X290" i="9"/>
  <c r="H291" i="9"/>
  <c r="J291" i="9"/>
  <c r="S291" i="9"/>
  <c r="V291" i="9"/>
  <c r="W291" i="9"/>
  <c r="X291" i="9"/>
  <c r="H292" i="9"/>
  <c r="J292" i="9"/>
  <c r="S292" i="9"/>
  <c r="V292" i="9"/>
  <c r="W292" i="9"/>
  <c r="X292" i="9"/>
  <c r="H293" i="9"/>
  <c r="J293" i="9"/>
  <c r="S293" i="9"/>
  <c r="V293" i="9"/>
  <c r="W293" i="9"/>
  <c r="X293" i="9"/>
  <c r="H294" i="9"/>
  <c r="J294" i="9"/>
  <c r="S294" i="9"/>
  <c r="V294" i="9"/>
  <c r="W294" i="9"/>
  <c r="X294" i="9"/>
  <c r="H295" i="9"/>
  <c r="J295" i="9"/>
  <c r="S295" i="9"/>
  <c r="V295" i="9"/>
  <c r="W295" i="9"/>
  <c r="X295" i="9"/>
  <c r="H296" i="9"/>
  <c r="J296" i="9"/>
  <c r="S296" i="9"/>
  <c r="V296" i="9"/>
  <c r="W296" i="9"/>
  <c r="X296" i="9"/>
  <c r="H297" i="9"/>
  <c r="J297" i="9"/>
  <c r="S297" i="9"/>
  <c r="V297" i="9"/>
  <c r="W297" i="9"/>
  <c r="X297" i="9"/>
  <c r="H298" i="9"/>
  <c r="J298" i="9"/>
  <c r="S298" i="9"/>
  <c r="V298" i="9"/>
  <c r="W298" i="9"/>
  <c r="X298" i="9"/>
  <c r="H299" i="9"/>
  <c r="J299" i="9"/>
  <c r="S299" i="9"/>
  <c r="V299" i="9"/>
  <c r="W299" i="9"/>
  <c r="X299" i="9"/>
  <c r="H300" i="9"/>
  <c r="J300" i="9"/>
  <c r="S300" i="9"/>
  <c r="V300" i="9"/>
  <c r="W300" i="9"/>
  <c r="X300" i="9"/>
  <c r="H301" i="9"/>
  <c r="J301" i="9"/>
  <c r="S301" i="9"/>
  <c r="V301" i="9"/>
  <c r="W301" i="9"/>
  <c r="X301" i="9"/>
  <c r="H302" i="9"/>
  <c r="J302" i="9"/>
  <c r="S302" i="9"/>
  <c r="V302" i="9"/>
  <c r="W302" i="9"/>
  <c r="X302" i="9"/>
  <c r="H303" i="9"/>
  <c r="J303" i="9"/>
  <c r="S303" i="9"/>
  <c r="V303" i="9"/>
  <c r="W303" i="9"/>
  <c r="X303" i="9"/>
  <c r="H304" i="9"/>
  <c r="J304" i="9"/>
  <c r="S304" i="9"/>
  <c r="V304" i="9"/>
  <c r="W304" i="9"/>
  <c r="X304" i="9"/>
  <c r="H305" i="9"/>
  <c r="J305" i="9"/>
  <c r="S305" i="9"/>
  <c r="V305" i="9"/>
  <c r="W305" i="9"/>
  <c r="X305" i="9"/>
  <c r="H306" i="9"/>
  <c r="J306" i="9"/>
  <c r="S306" i="9"/>
  <c r="V306" i="9"/>
  <c r="W306" i="9"/>
  <c r="X306" i="9"/>
  <c r="H307" i="9"/>
  <c r="J307" i="9"/>
  <c r="S307" i="9"/>
  <c r="V307" i="9"/>
  <c r="W307" i="9"/>
  <c r="X307" i="9"/>
  <c r="H308" i="9"/>
  <c r="J308" i="9"/>
  <c r="S308" i="9"/>
  <c r="V308" i="9"/>
  <c r="W308" i="9"/>
  <c r="X308" i="9"/>
  <c r="H309" i="9"/>
  <c r="J309" i="9"/>
  <c r="S309" i="9"/>
  <c r="V309" i="9"/>
  <c r="W309" i="9"/>
  <c r="X309" i="9"/>
  <c r="H310" i="9"/>
  <c r="J310" i="9"/>
  <c r="S310" i="9"/>
  <c r="V310" i="9"/>
  <c r="W310" i="9"/>
  <c r="X310" i="9"/>
  <c r="H311" i="9"/>
  <c r="J311" i="9"/>
  <c r="S311" i="9"/>
  <c r="V311" i="9"/>
  <c r="W311" i="9"/>
  <c r="X311" i="9"/>
  <c r="H312" i="9"/>
  <c r="J312" i="9"/>
  <c r="S312" i="9"/>
  <c r="V312" i="9"/>
  <c r="W312" i="9"/>
  <c r="X312" i="9"/>
  <c r="H313" i="9"/>
  <c r="J313" i="9"/>
  <c r="S313" i="9"/>
  <c r="V313" i="9"/>
  <c r="W313" i="9"/>
  <c r="X313" i="9"/>
  <c r="H314" i="9"/>
  <c r="J314" i="9"/>
  <c r="S314" i="9"/>
  <c r="V314" i="9"/>
  <c r="W314" i="9"/>
  <c r="X314" i="9"/>
  <c r="H315" i="9"/>
  <c r="J315" i="9"/>
  <c r="S315" i="9"/>
  <c r="V315" i="9"/>
  <c r="W315" i="9"/>
  <c r="X315" i="9"/>
  <c r="H316" i="9"/>
  <c r="J316" i="9"/>
  <c r="S316" i="9"/>
  <c r="V316" i="9"/>
  <c r="W316" i="9"/>
  <c r="X316" i="9"/>
  <c r="H317" i="9"/>
  <c r="J317" i="9"/>
  <c r="S317" i="9"/>
  <c r="V317" i="9"/>
  <c r="W317" i="9"/>
  <c r="X317" i="9"/>
  <c r="H318" i="9"/>
  <c r="J318" i="9"/>
  <c r="S318" i="9"/>
  <c r="V318" i="9"/>
  <c r="W318" i="9"/>
  <c r="X318" i="9"/>
  <c r="H319" i="9"/>
  <c r="J319" i="9"/>
  <c r="S319" i="9"/>
  <c r="V319" i="9"/>
  <c r="W319" i="9"/>
  <c r="X319" i="9"/>
  <c r="H320" i="9"/>
  <c r="J320" i="9"/>
  <c r="S320" i="9"/>
  <c r="V320" i="9"/>
  <c r="W320" i="9"/>
  <c r="X320" i="9"/>
  <c r="H321" i="9"/>
  <c r="J321" i="9"/>
  <c r="S321" i="9"/>
  <c r="V321" i="9"/>
  <c r="W321" i="9"/>
  <c r="X321" i="9"/>
  <c r="H322" i="9"/>
  <c r="J322" i="9"/>
  <c r="S322" i="9"/>
  <c r="V322" i="9"/>
  <c r="W322" i="9"/>
  <c r="X322" i="9"/>
  <c r="H323" i="9"/>
  <c r="J323" i="9"/>
  <c r="S323" i="9"/>
  <c r="V323" i="9"/>
  <c r="W323" i="9"/>
  <c r="X323" i="9"/>
  <c r="H324" i="9"/>
  <c r="J324" i="9"/>
  <c r="S324" i="9"/>
  <c r="V324" i="9"/>
  <c r="W324" i="9"/>
  <c r="X324" i="9"/>
  <c r="H325" i="9"/>
  <c r="J325" i="9"/>
  <c r="S325" i="9"/>
  <c r="V325" i="9"/>
  <c r="W325" i="9"/>
  <c r="X325" i="9"/>
  <c r="H326" i="9"/>
  <c r="J326" i="9"/>
  <c r="S326" i="9"/>
  <c r="V326" i="9"/>
  <c r="W326" i="9"/>
  <c r="X326" i="9"/>
  <c r="H327" i="9"/>
  <c r="J327" i="9"/>
  <c r="S327" i="9"/>
  <c r="V327" i="9"/>
  <c r="W327" i="9"/>
  <c r="X327" i="9"/>
  <c r="H328" i="9"/>
  <c r="J328" i="9"/>
  <c r="S328" i="9"/>
  <c r="V328" i="9"/>
  <c r="W328" i="9"/>
  <c r="X328" i="9"/>
  <c r="H329" i="9"/>
  <c r="J329" i="9"/>
  <c r="S329" i="9"/>
  <c r="V329" i="9"/>
  <c r="W329" i="9"/>
  <c r="X329" i="9"/>
  <c r="H330" i="9"/>
  <c r="J330" i="9"/>
  <c r="S330" i="9"/>
  <c r="V330" i="9"/>
  <c r="W330" i="9"/>
  <c r="X330" i="9"/>
  <c r="H331" i="9"/>
  <c r="J331" i="9"/>
  <c r="S331" i="9"/>
  <c r="V331" i="9"/>
  <c r="W331" i="9"/>
  <c r="X331" i="9"/>
  <c r="H332" i="9"/>
  <c r="J332" i="9"/>
  <c r="S332" i="9"/>
  <c r="V332" i="9"/>
  <c r="W332" i="9"/>
  <c r="X332" i="9"/>
  <c r="H333" i="9"/>
  <c r="J333" i="9"/>
  <c r="S333" i="9"/>
  <c r="V333" i="9"/>
  <c r="W333" i="9"/>
  <c r="X333" i="9"/>
  <c r="H334" i="9"/>
  <c r="J334" i="9"/>
  <c r="S334" i="9"/>
  <c r="V334" i="9"/>
  <c r="W334" i="9"/>
  <c r="X334" i="9"/>
  <c r="H335" i="9"/>
  <c r="J335" i="9"/>
  <c r="S335" i="9"/>
  <c r="V335" i="9"/>
  <c r="W335" i="9"/>
  <c r="X335" i="9"/>
  <c r="H336" i="9"/>
  <c r="J336" i="9"/>
  <c r="S336" i="9"/>
  <c r="V336" i="9"/>
  <c r="W336" i="9"/>
  <c r="X336" i="9"/>
  <c r="H337" i="9"/>
  <c r="J337" i="9"/>
  <c r="S337" i="9"/>
  <c r="V337" i="9"/>
  <c r="W337" i="9"/>
  <c r="X337" i="9"/>
  <c r="H338" i="9"/>
  <c r="J338" i="9"/>
  <c r="S338" i="9"/>
  <c r="V338" i="9"/>
  <c r="W338" i="9"/>
  <c r="X338" i="9"/>
  <c r="H339" i="9"/>
  <c r="J339" i="9"/>
  <c r="S339" i="9"/>
  <c r="V339" i="9"/>
  <c r="W339" i="9"/>
  <c r="X339" i="9"/>
  <c r="H340" i="9"/>
  <c r="J340" i="9"/>
  <c r="S340" i="9"/>
  <c r="V340" i="9"/>
  <c r="W340" i="9"/>
  <c r="X340" i="9"/>
  <c r="H341" i="9"/>
  <c r="J341" i="9"/>
  <c r="S341" i="9"/>
  <c r="V341" i="9"/>
  <c r="W341" i="9"/>
  <c r="X341" i="9"/>
  <c r="H342" i="9"/>
  <c r="J342" i="9"/>
  <c r="S342" i="9"/>
  <c r="V342" i="9"/>
  <c r="W342" i="9"/>
  <c r="X342" i="9"/>
  <c r="H343" i="9"/>
  <c r="J343" i="9"/>
  <c r="S343" i="9"/>
  <c r="V343" i="9"/>
  <c r="W343" i="9"/>
  <c r="X343" i="9"/>
  <c r="H344" i="9"/>
  <c r="J344" i="9"/>
  <c r="S344" i="9"/>
  <c r="V344" i="9"/>
  <c r="W344" i="9"/>
  <c r="X344" i="9"/>
  <c r="H345" i="9"/>
  <c r="J345" i="9"/>
  <c r="S345" i="9"/>
  <c r="V345" i="9"/>
  <c r="W345" i="9"/>
  <c r="X345" i="9"/>
  <c r="H346" i="9"/>
  <c r="J346" i="9"/>
  <c r="S346" i="9"/>
  <c r="V346" i="9"/>
  <c r="W346" i="9"/>
  <c r="X346" i="9"/>
  <c r="H347" i="9"/>
  <c r="J347" i="9"/>
  <c r="S347" i="9"/>
  <c r="V347" i="9"/>
  <c r="W347" i="9"/>
  <c r="X347" i="9"/>
  <c r="H348" i="9"/>
  <c r="J348" i="9"/>
  <c r="S348" i="9"/>
  <c r="V348" i="9"/>
  <c r="W348" i="9"/>
  <c r="X348" i="9"/>
  <c r="H349" i="9"/>
  <c r="J349" i="9"/>
  <c r="S349" i="9"/>
  <c r="V349" i="9"/>
  <c r="W349" i="9"/>
  <c r="X349" i="9"/>
  <c r="H350" i="9"/>
  <c r="J350" i="9"/>
  <c r="S350" i="9"/>
  <c r="V350" i="9"/>
  <c r="W350" i="9"/>
  <c r="X350" i="9"/>
  <c r="H351" i="9"/>
  <c r="J351" i="9"/>
  <c r="S351" i="9"/>
  <c r="V351" i="9"/>
  <c r="W351" i="9"/>
  <c r="X351" i="9"/>
  <c r="H352" i="9"/>
  <c r="J352" i="9"/>
  <c r="S352" i="9"/>
  <c r="V352" i="9"/>
  <c r="W352" i="9"/>
  <c r="X352" i="9"/>
  <c r="H353" i="9"/>
  <c r="J353" i="9"/>
  <c r="S353" i="9"/>
  <c r="V353" i="9"/>
  <c r="W353" i="9"/>
  <c r="X353" i="9"/>
  <c r="H354" i="9"/>
  <c r="J354" i="9"/>
  <c r="S354" i="9"/>
  <c r="V354" i="9"/>
  <c r="W354" i="9"/>
  <c r="X354" i="9"/>
  <c r="H355" i="9"/>
  <c r="J355" i="9"/>
  <c r="S355" i="9"/>
  <c r="V355" i="9"/>
  <c r="W355" i="9"/>
  <c r="X355" i="9"/>
  <c r="H356" i="9"/>
  <c r="J356" i="9"/>
  <c r="S356" i="9"/>
  <c r="V356" i="9"/>
  <c r="W356" i="9"/>
  <c r="X356" i="9"/>
  <c r="H357" i="9"/>
  <c r="J357" i="9"/>
  <c r="S357" i="9"/>
  <c r="V357" i="9"/>
  <c r="W357" i="9"/>
  <c r="X357" i="9"/>
  <c r="H358" i="9"/>
  <c r="J358" i="9"/>
  <c r="S358" i="9"/>
  <c r="V358" i="9"/>
  <c r="W358" i="9"/>
  <c r="X358" i="9"/>
  <c r="H359" i="9"/>
  <c r="J359" i="9"/>
  <c r="S359" i="9"/>
  <c r="V359" i="9"/>
  <c r="W359" i="9"/>
  <c r="X359" i="9"/>
  <c r="H360" i="9"/>
  <c r="J360" i="9"/>
  <c r="S360" i="9"/>
  <c r="V360" i="9"/>
  <c r="W360" i="9"/>
  <c r="X360" i="9"/>
  <c r="H361" i="9"/>
  <c r="J361" i="9"/>
  <c r="S361" i="9"/>
  <c r="V361" i="9"/>
  <c r="W361" i="9"/>
  <c r="X361" i="9"/>
  <c r="H362" i="9"/>
  <c r="J362" i="9"/>
  <c r="S362" i="9"/>
  <c r="V362" i="9"/>
  <c r="W362" i="9"/>
  <c r="X362" i="9"/>
  <c r="Z362" i="9"/>
  <c r="H363" i="9"/>
  <c r="J363" i="9"/>
  <c r="S363" i="9"/>
  <c r="V363" i="9"/>
  <c r="W363" i="9"/>
  <c r="X363" i="9"/>
  <c r="H364" i="9"/>
  <c r="J364" i="9"/>
  <c r="S364" i="9"/>
  <c r="V364" i="9"/>
  <c r="W364" i="9"/>
  <c r="X364" i="9"/>
  <c r="H365" i="9"/>
  <c r="J365" i="9"/>
  <c r="S365" i="9"/>
  <c r="V365" i="9"/>
  <c r="W365" i="9"/>
  <c r="X365" i="9"/>
  <c r="H366" i="9"/>
  <c r="J366" i="9"/>
  <c r="S366" i="9"/>
  <c r="V366" i="9"/>
  <c r="W366" i="9"/>
  <c r="X366" i="9"/>
  <c r="H367" i="9"/>
  <c r="J367" i="9"/>
  <c r="S367" i="9"/>
  <c r="V367" i="9"/>
  <c r="W367" i="9"/>
  <c r="X367" i="9"/>
  <c r="H368" i="9"/>
  <c r="J368" i="9"/>
  <c r="S368" i="9"/>
  <c r="V368" i="9"/>
  <c r="W368" i="9"/>
  <c r="X368" i="9"/>
  <c r="H369" i="9"/>
  <c r="J369" i="9"/>
  <c r="S369" i="9"/>
  <c r="V369" i="9"/>
  <c r="W369" i="9"/>
  <c r="X369" i="9"/>
  <c r="H370" i="9"/>
  <c r="J370" i="9"/>
  <c r="S370" i="9"/>
  <c r="V370" i="9"/>
  <c r="W370" i="9"/>
  <c r="X370" i="9"/>
  <c r="H371" i="9"/>
  <c r="J371" i="9"/>
  <c r="S371" i="9"/>
  <c r="V371" i="9"/>
  <c r="W371" i="9"/>
  <c r="X371" i="9"/>
  <c r="H372" i="9"/>
  <c r="J372" i="9"/>
  <c r="S372" i="9"/>
  <c r="V372" i="9"/>
  <c r="W372" i="9"/>
  <c r="X372" i="9"/>
  <c r="H373" i="9"/>
  <c r="J373" i="9"/>
  <c r="S373" i="9"/>
  <c r="V373" i="9"/>
  <c r="W373" i="9"/>
  <c r="X373" i="9"/>
  <c r="H374" i="9"/>
  <c r="J374" i="9"/>
  <c r="S374" i="9"/>
  <c r="V374" i="9"/>
  <c r="W374" i="9"/>
  <c r="X374" i="9"/>
  <c r="H375" i="9"/>
  <c r="J375" i="9"/>
  <c r="S375" i="9"/>
  <c r="V375" i="9"/>
  <c r="W375" i="9"/>
  <c r="X375" i="9"/>
  <c r="H376" i="9"/>
  <c r="J376" i="9"/>
  <c r="S376" i="9"/>
  <c r="V376" i="9"/>
  <c r="W376" i="9"/>
  <c r="X376" i="9"/>
  <c r="H377" i="9"/>
  <c r="J377" i="9"/>
  <c r="S377" i="9"/>
  <c r="V377" i="9"/>
  <c r="W377" i="9"/>
  <c r="X377" i="9"/>
  <c r="H378" i="9"/>
  <c r="J378" i="9"/>
  <c r="S378" i="9"/>
  <c r="V378" i="9"/>
  <c r="W378" i="9"/>
  <c r="X378" i="9"/>
  <c r="H379" i="9"/>
  <c r="J379" i="9"/>
  <c r="S379" i="9"/>
  <c r="V379" i="9"/>
  <c r="W379" i="9"/>
  <c r="X379" i="9"/>
  <c r="H380" i="9"/>
  <c r="J380" i="9"/>
  <c r="S380" i="9"/>
  <c r="V380" i="9"/>
  <c r="W380" i="9"/>
  <c r="X380" i="9"/>
  <c r="H381" i="9"/>
  <c r="J381" i="9"/>
  <c r="S381" i="9"/>
  <c r="V381" i="9"/>
  <c r="W381" i="9"/>
  <c r="X381" i="9"/>
  <c r="V382" i="9"/>
  <c r="W382" i="9"/>
  <c r="V383" i="9"/>
  <c r="W383" i="9"/>
  <c r="V384" i="9"/>
  <c r="W384" i="9"/>
  <c r="V385" i="9"/>
  <c r="W385" i="9"/>
  <c r="V386" i="9"/>
  <c r="W386" i="9"/>
  <c r="V387" i="9"/>
  <c r="W387" i="9"/>
  <c r="V388" i="9"/>
  <c r="W388" i="9"/>
  <c r="V389" i="9"/>
  <c r="W389" i="9"/>
  <c r="V390" i="9"/>
  <c r="W390" i="9"/>
  <c r="V391" i="9"/>
  <c r="W391" i="9"/>
  <c r="V392" i="9"/>
  <c r="W392" i="9"/>
  <c r="V393" i="9"/>
  <c r="W393" i="9"/>
  <c r="V394" i="9"/>
  <c r="W394" i="9"/>
  <c r="V395" i="9"/>
  <c r="W395" i="9"/>
  <c r="V396" i="9"/>
  <c r="W396" i="9"/>
  <c r="V397" i="9"/>
  <c r="W397" i="9"/>
  <c r="V398" i="9"/>
  <c r="W398" i="9"/>
  <c r="V399" i="9"/>
  <c r="W399" i="9"/>
  <c r="V400" i="9"/>
  <c r="W400" i="9"/>
  <c r="V401" i="9"/>
  <c r="W401" i="9"/>
  <c r="V402" i="9"/>
  <c r="W402" i="9"/>
  <c r="V403" i="9"/>
  <c r="W403" i="9"/>
  <c r="V404" i="9"/>
  <c r="W404" i="9"/>
  <c r="V405" i="9"/>
  <c r="W405" i="9"/>
  <c r="V406" i="9"/>
  <c r="W406" i="9"/>
  <c r="V407" i="9"/>
  <c r="W407" i="9"/>
  <c r="V408" i="9"/>
  <c r="W408" i="9"/>
  <c r="V409" i="9"/>
  <c r="W409" i="9"/>
  <c r="V410" i="9"/>
  <c r="W410" i="9"/>
  <c r="V411" i="9"/>
  <c r="W411" i="9"/>
  <c r="V412" i="9"/>
  <c r="W412" i="9"/>
  <c r="V413" i="9"/>
  <c r="W413" i="9"/>
  <c r="V414" i="9"/>
  <c r="W414" i="9"/>
  <c r="V415" i="9"/>
  <c r="W415" i="9"/>
  <c r="V416" i="9"/>
  <c r="W416" i="9"/>
  <c r="V417" i="9"/>
  <c r="W417" i="9"/>
  <c r="V418" i="9"/>
  <c r="W418" i="9"/>
  <c r="V419" i="9"/>
  <c r="W419" i="9"/>
  <c r="V420" i="9"/>
  <c r="W420" i="9"/>
  <c r="V421" i="9"/>
  <c r="W421" i="9"/>
  <c r="V422" i="9"/>
  <c r="W422" i="9"/>
  <c r="V423" i="9"/>
  <c r="W423" i="9"/>
  <c r="V424" i="9"/>
  <c r="W424" i="9"/>
  <c r="V425" i="9"/>
  <c r="W425" i="9"/>
  <c r="V426" i="9"/>
  <c r="W426" i="9"/>
  <c r="V427" i="9"/>
  <c r="W427" i="9"/>
  <c r="V428" i="9"/>
  <c r="W428" i="9"/>
  <c r="V429" i="9"/>
  <c r="W429" i="9"/>
  <c r="V430" i="9"/>
  <c r="W430" i="9"/>
  <c r="V431" i="9"/>
  <c r="W431" i="9"/>
  <c r="V432" i="9"/>
  <c r="W432" i="9"/>
  <c r="V433" i="9"/>
  <c r="W433" i="9"/>
  <c r="V434" i="9"/>
  <c r="W434" i="9"/>
  <c r="V435" i="9"/>
  <c r="W435" i="9"/>
  <c r="V436" i="9"/>
  <c r="W436" i="9"/>
  <c r="V437" i="9"/>
  <c r="W437" i="9"/>
  <c r="V438" i="9"/>
  <c r="W438" i="9"/>
  <c r="V439" i="9"/>
  <c r="W439" i="9"/>
  <c r="V440" i="9"/>
  <c r="W440" i="9"/>
  <c r="V441" i="9"/>
  <c r="W441" i="9"/>
  <c r="V442" i="9"/>
  <c r="W442" i="9"/>
  <c r="V443" i="9"/>
  <c r="W443" i="9"/>
  <c r="V444" i="9"/>
  <c r="W444" i="9"/>
  <c r="V445" i="9"/>
  <c r="W445" i="9"/>
  <c r="V446" i="9"/>
  <c r="W446" i="9"/>
  <c r="V447" i="9"/>
  <c r="W447" i="9"/>
  <c r="V448" i="9"/>
  <c r="W448" i="9"/>
  <c r="V449" i="9"/>
  <c r="W449" i="9"/>
  <c r="V450" i="9"/>
  <c r="W450" i="9"/>
  <c r="V451" i="9"/>
  <c r="W451" i="9"/>
  <c r="V452" i="9"/>
  <c r="W452" i="9"/>
  <c r="V453" i="9"/>
  <c r="W453" i="9"/>
  <c r="V454" i="9"/>
  <c r="W454" i="9"/>
  <c r="V455" i="9"/>
  <c r="W455" i="9"/>
  <c r="V456" i="9"/>
  <c r="W456" i="9"/>
  <c r="V457" i="9"/>
  <c r="W457" i="9"/>
  <c r="V458" i="9"/>
  <c r="W458" i="9"/>
  <c r="V459" i="9"/>
  <c r="W459" i="9"/>
  <c r="V460" i="9"/>
  <c r="W460" i="9"/>
  <c r="V461" i="9"/>
  <c r="W461" i="9"/>
  <c r="V462" i="9"/>
  <c r="W462" i="9"/>
  <c r="V463" i="9"/>
  <c r="W463" i="9"/>
  <c r="V464" i="9"/>
  <c r="W464" i="9"/>
  <c r="V465" i="9"/>
  <c r="W465" i="9"/>
  <c r="V466" i="9"/>
  <c r="W466" i="9"/>
  <c r="V467" i="9"/>
  <c r="W467" i="9"/>
  <c r="V468" i="9"/>
  <c r="W468" i="9"/>
  <c r="V469" i="9"/>
  <c r="W469" i="9"/>
  <c r="V470" i="9"/>
  <c r="W470" i="9"/>
  <c r="V471" i="9"/>
  <c r="W471" i="9"/>
  <c r="V472" i="9"/>
  <c r="W472" i="9"/>
  <c r="V473" i="9"/>
  <c r="W473" i="9"/>
  <c r="V474" i="9"/>
  <c r="W474" i="9"/>
  <c r="V475" i="9"/>
  <c r="W475" i="9"/>
  <c r="V476" i="9"/>
  <c r="W476" i="9"/>
  <c r="V477" i="9"/>
  <c r="W477" i="9"/>
  <c r="V478" i="9"/>
  <c r="W478" i="9"/>
  <c r="V479" i="9"/>
  <c r="W479" i="9"/>
  <c r="V480" i="9"/>
  <c r="W480" i="9"/>
  <c r="V481" i="9"/>
  <c r="W481" i="9"/>
  <c r="V482" i="9"/>
  <c r="W482" i="9"/>
  <c r="V483" i="9"/>
  <c r="W483" i="9"/>
  <c r="V484" i="9"/>
  <c r="W484" i="9"/>
  <c r="V485" i="9"/>
  <c r="W485" i="9"/>
  <c r="V486" i="9"/>
  <c r="W486" i="9"/>
  <c r="V487" i="9"/>
  <c r="W487" i="9"/>
  <c r="V488" i="9"/>
  <c r="W488" i="9"/>
  <c r="V489" i="9"/>
  <c r="W489" i="9"/>
  <c r="V490" i="9"/>
  <c r="W490" i="9"/>
  <c r="V491" i="9"/>
  <c r="W491" i="9"/>
  <c r="V492" i="9"/>
  <c r="W492" i="9"/>
  <c r="V493" i="9"/>
  <c r="W493" i="9"/>
  <c r="V494" i="9"/>
  <c r="W494" i="9"/>
  <c r="V495" i="9"/>
  <c r="W495" i="9"/>
  <c r="V496" i="9"/>
  <c r="W496" i="9"/>
  <c r="V497" i="9"/>
  <c r="W497" i="9"/>
  <c r="V498" i="9"/>
  <c r="W498" i="9"/>
  <c r="V499" i="9"/>
  <c r="W499" i="9"/>
  <c r="V500" i="9"/>
  <c r="W500" i="9"/>
  <c r="V501" i="9"/>
  <c r="W501" i="9"/>
  <c r="V502" i="9"/>
  <c r="W502" i="9"/>
  <c r="V503" i="9"/>
  <c r="W503" i="9"/>
  <c r="V504" i="9"/>
  <c r="W504" i="9"/>
  <c r="V505" i="9"/>
  <c r="W505" i="9"/>
  <c r="V506" i="9"/>
  <c r="W506" i="9"/>
  <c r="V507" i="9"/>
  <c r="W507" i="9"/>
  <c r="V508" i="9"/>
  <c r="W508" i="9"/>
  <c r="V509" i="9"/>
  <c r="W509" i="9"/>
  <c r="V510" i="9"/>
  <c r="W510" i="9"/>
  <c r="V511" i="9"/>
  <c r="W511" i="9"/>
  <c r="V512" i="9"/>
  <c r="W512" i="9"/>
  <c r="V513" i="9"/>
  <c r="W513" i="9"/>
  <c r="V514" i="9"/>
  <c r="W514" i="9"/>
  <c r="V515" i="9"/>
  <c r="W515" i="9"/>
  <c r="V516" i="9"/>
  <c r="W516" i="9"/>
  <c r="V517" i="9"/>
  <c r="W517" i="9"/>
  <c r="V518" i="9"/>
  <c r="W518" i="9"/>
  <c r="V519" i="9"/>
  <c r="W519" i="9"/>
  <c r="V520" i="9"/>
  <c r="W520" i="9"/>
  <c r="V521" i="9"/>
  <c r="W521" i="9"/>
  <c r="V522" i="9"/>
  <c r="W522" i="9"/>
  <c r="V523" i="9"/>
  <c r="W523" i="9"/>
  <c r="V524" i="9"/>
  <c r="W524" i="9"/>
  <c r="V525" i="9"/>
  <c r="W525" i="9"/>
  <c r="V526" i="9"/>
  <c r="W526" i="9"/>
  <c r="V527" i="9"/>
  <c r="W527" i="9"/>
  <c r="V528" i="9"/>
  <c r="W528" i="9"/>
  <c r="V529" i="9"/>
  <c r="W529" i="9"/>
  <c r="V530" i="9"/>
  <c r="W530" i="9"/>
  <c r="V531" i="9"/>
  <c r="W531" i="9"/>
  <c r="V532" i="9"/>
  <c r="W532" i="9"/>
  <c r="V533" i="9"/>
  <c r="W533" i="9"/>
  <c r="V534" i="9"/>
  <c r="W534" i="9"/>
  <c r="V535" i="9"/>
  <c r="W535" i="9"/>
  <c r="V536" i="9"/>
  <c r="W536" i="9"/>
  <c r="V537" i="9"/>
  <c r="W537" i="9"/>
  <c r="V538" i="9"/>
  <c r="W538" i="9"/>
  <c r="V539" i="9"/>
  <c r="W539" i="9"/>
  <c r="V540" i="9"/>
  <c r="W540" i="9"/>
  <c r="V541" i="9"/>
  <c r="W541" i="9"/>
  <c r="V542" i="9"/>
  <c r="W542" i="9"/>
  <c r="V543" i="9"/>
  <c r="W543" i="9"/>
  <c r="V544" i="9"/>
  <c r="W544" i="9"/>
  <c r="V545" i="9"/>
  <c r="W545" i="9"/>
  <c r="V546" i="9"/>
  <c r="W546" i="9"/>
  <c r="V547" i="9"/>
  <c r="W547" i="9"/>
  <c r="V548" i="9"/>
  <c r="W548" i="9"/>
  <c r="X9" i="8" l="1"/>
  <c r="AB9" i="8"/>
  <c r="AC9" i="8"/>
  <c r="X10" i="8"/>
  <c r="X11" i="8"/>
  <c r="AA11" i="8"/>
  <c r="AA12" i="8"/>
  <c r="M13" i="8"/>
  <c r="AA13" i="8"/>
  <c r="AB13" i="8"/>
  <c r="M14" i="8"/>
  <c r="AA14" i="8"/>
  <c r="AB14" i="8"/>
  <c r="X15" i="8"/>
  <c r="AA15" i="8"/>
  <c r="AB15" i="8"/>
  <c r="X16" i="8"/>
  <c r="AA16" i="8"/>
  <c r="AB16" i="8"/>
  <c r="X17" i="8"/>
  <c r="AA17" i="8"/>
  <c r="AB17" i="8"/>
  <c r="X18" i="8"/>
  <c r="AA18" i="8"/>
  <c r="AB18" i="8"/>
  <c r="X19" i="8"/>
  <c r="AA19" i="8"/>
  <c r="AB19" i="8"/>
  <c r="AA20" i="8"/>
  <c r="AA21" i="8"/>
  <c r="X22" i="8"/>
  <c r="AA22" i="8"/>
  <c r="AB22" i="8"/>
  <c r="AA23" i="8"/>
  <c r="AA24" i="8"/>
  <c r="X25" i="8"/>
  <c r="AA25" i="8"/>
  <c r="AB25" i="8"/>
  <c r="AE25" i="8"/>
  <c r="X26" i="8"/>
  <c r="AA26" i="8"/>
  <c r="AB26" i="8"/>
  <c r="AA27" i="8"/>
  <c r="M28" i="8"/>
  <c r="AA28" i="8"/>
  <c r="AB28" i="8"/>
  <c r="AA29" i="8"/>
  <c r="AA30" i="8"/>
  <c r="M31" i="8"/>
  <c r="AA31" i="8"/>
  <c r="AB31" i="8"/>
  <c r="AA32" i="8"/>
  <c r="X33" i="8"/>
  <c r="AA33" i="8"/>
  <c r="AB33" i="8"/>
  <c r="X34" i="8"/>
  <c r="AA34" i="8"/>
  <c r="AB34" i="8"/>
  <c r="X35" i="8"/>
  <c r="AA35" i="8"/>
  <c r="AB35" i="8"/>
  <c r="X36" i="8"/>
  <c r="AA36" i="8"/>
  <c r="AB36" i="8"/>
  <c r="M37" i="8"/>
  <c r="AA37" i="8"/>
  <c r="AB37" i="8"/>
  <c r="M38" i="8"/>
  <c r="AA38" i="8"/>
  <c r="AB38" i="8"/>
  <c r="M39" i="8"/>
  <c r="AA39" i="8"/>
  <c r="AB39" i="8"/>
  <c r="M40" i="8"/>
  <c r="AA40" i="8"/>
  <c r="AB40" i="8"/>
  <c r="M41" i="8"/>
  <c r="AA41" i="8"/>
  <c r="AB41" i="8"/>
  <c r="X42" i="8"/>
  <c r="AA42" i="8"/>
  <c r="AB42" i="8"/>
  <c r="AA43" i="8"/>
  <c r="AA44" i="8"/>
  <c r="X45" i="8"/>
  <c r="AA45" i="8"/>
  <c r="AB45" i="8"/>
  <c r="AE45" i="8"/>
  <c r="X46" i="8"/>
  <c r="AA46" i="8"/>
  <c r="AA47" i="8"/>
  <c r="M48" i="8"/>
  <c r="AA48" i="8"/>
  <c r="AB48" i="8"/>
  <c r="M49" i="8"/>
  <c r="AA49" i="8"/>
  <c r="AB49" i="8"/>
  <c r="X50" i="8"/>
  <c r="AA50" i="8"/>
  <c r="AB50" i="8"/>
  <c r="X51" i="8"/>
  <c r="AA51" i="8"/>
  <c r="AB51" i="8"/>
  <c r="X52" i="8"/>
  <c r="AA52" i="8"/>
  <c r="AB52" i="8"/>
  <c r="X53" i="8"/>
  <c r="AA53" i="8"/>
  <c r="AB53" i="8"/>
  <c r="X54" i="8"/>
  <c r="AA54" i="8"/>
  <c r="AB54" i="8"/>
  <c r="X55" i="8"/>
  <c r="AA55" i="8"/>
  <c r="AB55" i="8"/>
  <c r="X56" i="8"/>
  <c r="AA56" i="8"/>
  <c r="AB56" i="8"/>
  <c r="X57" i="8"/>
  <c r="AA57" i="8"/>
  <c r="AB57" i="8"/>
  <c r="AE57" i="8"/>
  <c r="X58" i="8"/>
  <c r="AA58" i="8"/>
  <c r="AB58" i="8"/>
  <c r="AE58" i="8"/>
  <c r="M59" i="8"/>
  <c r="X59" i="8"/>
  <c r="AA59" i="8"/>
  <c r="AB59" i="8"/>
  <c r="X60" i="8"/>
  <c r="AA60" i="8"/>
  <c r="AB60" i="8"/>
  <c r="M61" i="8"/>
  <c r="X61" i="8"/>
  <c r="AA61" i="8"/>
  <c r="AB61" i="8"/>
  <c r="M62" i="8"/>
  <c r="X62" i="8"/>
  <c r="AA62" i="8"/>
  <c r="AB62" i="8"/>
  <c r="X63" i="8"/>
  <c r="AA63" i="8"/>
  <c r="M64" i="8"/>
  <c r="X64" i="8"/>
  <c r="AA64" i="8"/>
  <c r="AB64" i="8"/>
  <c r="X65" i="8"/>
  <c r="AA65" i="8"/>
  <c r="AB65" i="8"/>
  <c r="X66" i="8"/>
  <c r="AA66" i="8"/>
  <c r="AB66" i="8"/>
  <c r="X67" i="8"/>
  <c r="AA67" i="8"/>
  <c r="AB67" i="8"/>
  <c r="AA68" i="8"/>
  <c r="AB68" i="8"/>
  <c r="X69" i="8"/>
  <c r="AA69" i="8"/>
  <c r="AB69" i="8"/>
  <c r="X70" i="8"/>
  <c r="AA70" i="8"/>
  <c r="AB70" i="8"/>
  <c r="X71" i="8"/>
  <c r="AA71" i="8"/>
  <c r="AB71" i="8"/>
  <c r="X72" i="8"/>
  <c r="AA72" i="8"/>
  <c r="AB72" i="8"/>
  <c r="M73" i="8"/>
  <c r="X73" i="8"/>
  <c r="AA73" i="8"/>
  <c r="AB73" i="8"/>
  <c r="M74" i="8"/>
  <c r="X74" i="8"/>
  <c r="AA74" i="8"/>
  <c r="AB74" i="8"/>
  <c r="AA75" i="8"/>
  <c r="AA76" i="8"/>
  <c r="X77" i="8"/>
  <c r="AA77" i="8"/>
  <c r="AB77" i="8"/>
  <c r="AE77" i="8"/>
  <c r="AA78" i="8"/>
  <c r="AA79" i="8"/>
  <c r="M80" i="8"/>
  <c r="X80" i="8"/>
  <c r="AA80" i="8"/>
  <c r="AB80" i="8"/>
  <c r="X81" i="8"/>
  <c r="AA81" i="8"/>
  <c r="AB81" i="8"/>
  <c r="X82" i="8"/>
  <c r="AA82" i="8"/>
  <c r="AB82" i="8"/>
  <c r="AE82" i="8"/>
  <c r="M83" i="8"/>
  <c r="AA83" i="8"/>
  <c r="AB83" i="8"/>
  <c r="M84" i="8"/>
  <c r="AA84" i="8"/>
  <c r="AB84" i="8"/>
  <c r="AA85" i="8"/>
  <c r="AA86" i="8"/>
  <c r="M87" i="8"/>
  <c r="AA87" i="8"/>
  <c r="AB87" i="8"/>
  <c r="M88" i="8"/>
  <c r="AA88" i="8"/>
  <c r="AB88" i="8"/>
  <c r="AA89" i="8"/>
  <c r="M90" i="8"/>
  <c r="AA90" i="8"/>
  <c r="AB90" i="8"/>
  <c r="AA91" i="8"/>
  <c r="AA92" i="8"/>
  <c r="X93" i="8"/>
  <c r="AA93" i="8"/>
  <c r="AB93" i="8"/>
  <c r="AA94" i="8"/>
  <c r="AA95" i="8"/>
  <c r="X96" i="8"/>
  <c r="AA96" i="8"/>
  <c r="AB96" i="8"/>
  <c r="X97" i="8"/>
  <c r="AA97" i="8"/>
  <c r="AB97" i="8"/>
  <c r="X98" i="8"/>
  <c r="AA98" i="8"/>
  <c r="AB98" i="8"/>
  <c r="X99" i="8"/>
  <c r="AA99" i="8"/>
  <c r="AB99" i="8"/>
  <c r="AA100" i="8"/>
  <c r="AA101" i="8"/>
  <c r="M102" i="8"/>
  <c r="AA102" i="8"/>
  <c r="AB102" i="8"/>
  <c r="M103" i="8"/>
  <c r="AA103" i="8"/>
  <c r="AB103" i="8"/>
  <c r="M104" i="8"/>
  <c r="AA104" i="8"/>
  <c r="AB104" i="8"/>
  <c r="M105" i="8"/>
  <c r="AA105" i="8"/>
  <c r="AB105" i="8"/>
  <c r="M106" i="8"/>
  <c r="AA106" i="8"/>
  <c r="AB106" i="8"/>
  <c r="AA107" i="8"/>
  <c r="M108" i="8"/>
  <c r="X108" i="8"/>
  <c r="AA108" i="8"/>
  <c r="AB108" i="8"/>
  <c r="AA109" i="8"/>
  <c r="AA110" i="8"/>
  <c r="X111" i="8"/>
  <c r="AA111" i="8"/>
  <c r="X112" i="8"/>
  <c r="AA112" i="8"/>
  <c r="AE112" i="8"/>
  <c r="X113" i="8"/>
  <c r="AA113" i="8"/>
  <c r="M114" i="8"/>
  <c r="X114" i="8"/>
  <c r="AA114" i="8"/>
  <c r="AB114" i="8"/>
  <c r="M115" i="8"/>
  <c r="AA115" i="8"/>
  <c r="AB115" i="8"/>
  <c r="M116" i="8"/>
  <c r="AA116" i="8"/>
  <c r="AB116" i="8"/>
  <c r="M117" i="8"/>
  <c r="AA117" i="8"/>
  <c r="AB117" i="8"/>
  <c r="M118" i="8"/>
  <c r="X118" i="8"/>
  <c r="AA118" i="8"/>
  <c r="AB118" i="8"/>
  <c r="X119" i="8"/>
  <c r="AA119" i="8"/>
  <c r="AB119" i="8"/>
  <c r="AE119" i="8"/>
  <c r="M120" i="8"/>
  <c r="X120" i="8"/>
  <c r="AA120" i="8"/>
  <c r="AB120" i="8"/>
  <c r="M121" i="8"/>
  <c r="AA121" i="8"/>
  <c r="AB121" i="8"/>
  <c r="X122" i="8"/>
  <c r="AA122" i="8"/>
  <c r="AB122" i="8"/>
  <c r="AA123" i="8"/>
  <c r="AA124" i="8"/>
  <c r="X125" i="8"/>
  <c r="AA125" i="8"/>
  <c r="AB125" i="8"/>
  <c r="X126" i="8"/>
  <c r="AA126" i="8"/>
  <c r="AB126" i="8"/>
  <c r="X127" i="8"/>
  <c r="AA127" i="8"/>
  <c r="AB127" i="8"/>
  <c r="X128" i="8"/>
  <c r="AA128" i="8"/>
  <c r="AB128" i="8"/>
  <c r="M129" i="8"/>
  <c r="AA129" i="8"/>
  <c r="AB129" i="8"/>
  <c r="AA130" i="8"/>
  <c r="M131" i="8"/>
  <c r="AA131" i="8"/>
  <c r="AB131" i="8"/>
  <c r="M132" i="8"/>
  <c r="AA132" i="8"/>
  <c r="AB132" i="8"/>
  <c r="M133" i="8"/>
  <c r="AA133" i="8"/>
  <c r="AB133" i="8"/>
  <c r="M134" i="8"/>
  <c r="AA134" i="8"/>
  <c r="AB134" i="8"/>
  <c r="M135" i="8"/>
  <c r="X135" i="8"/>
  <c r="AA135" i="8"/>
  <c r="AB135" i="8"/>
  <c r="X136" i="8"/>
  <c r="AA136" i="8"/>
  <c r="AB136" i="8"/>
  <c r="AE136" i="8"/>
  <c r="M137" i="8"/>
  <c r="AA137" i="8"/>
  <c r="AB137" i="8"/>
  <c r="M138" i="8"/>
  <c r="AA138" i="8"/>
  <c r="AB138" i="8"/>
  <c r="M139" i="8"/>
  <c r="AA139" i="8"/>
  <c r="AB139" i="8"/>
  <c r="AA140" i="8"/>
  <c r="X141" i="8"/>
  <c r="AA141" i="8"/>
  <c r="AB141" i="8"/>
  <c r="AA142" i="8"/>
  <c r="X143" i="8"/>
  <c r="AA143" i="8"/>
  <c r="AB143" i="8"/>
  <c r="X144" i="8"/>
  <c r="AA144" i="8"/>
  <c r="AB144" i="8"/>
  <c r="X145" i="8"/>
  <c r="AA145" i="8"/>
  <c r="AB145" i="8"/>
  <c r="AA146" i="8"/>
  <c r="AA147" i="8"/>
  <c r="X148" i="8"/>
  <c r="AA148" i="8"/>
  <c r="AB148" i="8"/>
  <c r="X149" i="8"/>
  <c r="AA149" i="8"/>
  <c r="AB149" i="8"/>
  <c r="X150" i="8"/>
  <c r="AA150" i="8"/>
  <c r="AB150" i="8"/>
  <c r="AA151" i="8"/>
  <c r="AA152" i="8"/>
  <c r="AA153" i="8"/>
  <c r="AA154" i="8"/>
  <c r="X155" i="8"/>
  <c r="AA155" i="8"/>
  <c r="AA156" i="8"/>
  <c r="AA157" i="8"/>
  <c r="AA158" i="8"/>
  <c r="X159" i="8"/>
  <c r="AA159" i="8"/>
  <c r="X160" i="8"/>
  <c r="AA160" i="8"/>
  <c r="AB160" i="8"/>
  <c r="AE160" i="8"/>
  <c r="X161" i="8"/>
  <c r="AA161" i="8"/>
  <c r="AB161" i="8"/>
  <c r="X162" i="8"/>
  <c r="AA162" i="8"/>
  <c r="AB162" i="8"/>
  <c r="X163" i="8"/>
  <c r="AA163" i="8"/>
  <c r="AB163" i="8"/>
  <c r="X164" i="8"/>
  <c r="AA164" i="8"/>
  <c r="AB164" i="8"/>
  <c r="AA165" i="8"/>
  <c r="AA166" i="8"/>
  <c r="AA167" i="8"/>
  <c r="X168" i="8"/>
  <c r="AA168" i="8"/>
  <c r="X169" i="8"/>
  <c r="AA169" i="8"/>
  <c r="AA170" i="8"/>
  <c r="X171" i="8"/>
  <c r="AA171" i="8"/>
  <c r="AA172" i="8"/>
  <c r="AA173" i="8"/>
  <c r="X174" i="8"/>
  <c r="AA174" i="8"/>
  <c r="X175" i="8"/>
  <c r="AA175" i="8"/>
  <c r="X176" i="8"/>
  <c r="AA176" i="8"/>
  <c r="M177" i="8"/>
  <c r="AA177" i="8"/>
  <c r="AB177" i="8"/>
  <c r="M178" i="8"/>
  <c r="X178" i="8"/>
  <c r="AA178" i="8"/>
  <c r="AB178" i="8"/>
  <c r="M179" i="8"/>
  <c r="AA179" i="8"/>
  <c r="AB179" i="8"/>
  <c r="M180" i="8"/>
  <c r="AA180" i="8"/>
  <c r="AB180" i="8"/>
  <c r="M181" i="8"/>
  <c r="AA181" i="8"/>
  <c r="AB181" i="8"/>
  <c r="X182" i="8"/>
  <c r="AA182" i="8"/>
  <c r="AB182" i="8"/>
  <c r="X183" i="8"/>
  <c r="AA183" i="8"/>
  <c r="AB183" i="8"/>
  <c r="X184" i="8"/>
  <c r="AA184" i="8"/>
  <c r="AB184" i="8"/>
  <c r="X185" i="8"/>
  <c r="AA185" i="8"/>
  <c r="AB185" i="8"/>
  <c r="M186" i="8"/>
  <c r="AA186" i="8"/>
  <c r="AB186" i="8"/>
  <c r="X187" i="8"/>
  <c r="AA187" i="8"/>
  <c r="M188" i="8"/>
  <c r="AA188" i="8"/>
  <c r="AB188" i="8"/>
  <c r="X189" i="8"/>
  <c r="AA189" i="8"/>
  <c r="X190" i="8"/>
  <c r="AA190" i="8"/>
  <c r="AE190" i="8"/>
  <c r="X191" i="8"/>
  <c r="AA191" i="8"/>
  <c r="X192" i="8"/>
  <c r="AA192" i="8"/>
  <c r="X193" i="8"/>
  <c r="AA193" i="8"/>
  <c r="X194" i="8"/>
  <c r="AA194" i="8"/>
  <c r="X195" i="8"/>
  <c r="AA195" i="8"/>
  <c r="AA196" i="8"/>
  <c r="M197" i="8"/>
  <c r="AA197" i="8"/>
  <c r="AB197" i="8"/>
  <c r="M198" i="8"/>
  <c r="AA198" i="8"/>
  <c r="AB198" i="8"/>
  <c r="M199" i="8"/>
  <c r="AA199" i="8"/>
  <c r="AB199" i="8"/>
  <c r="X200" i="8"/>
  <c r="AA200" i="8"/>
  <c r="AB200" i="8"/>
  <c r="X201" i="8"/>
  <c r="AA201" i="8"/>
  <c r="AB201" i="8"/>
  <c r="X202" i="8"/>
  <c r="AA202" i="8"/>
  <c r="AB202" i="8"/>
  <c r="AA203" i="8"/>
  <c r="AA204" i="8"/>
  <c r="X205" i="8"/>
  <c r="AA205" i="8"/>
  <c r="AB205" i="8"/>
  <c r="M206" i="8"/>
  <c r="AA206" i="8"/>
  <c r="AB206" i="8"/>
  <c r="M207" i="8"/>
  <c r="AA207" i="8"/>
  <c r="AB207" i="8"/>
  <c r="M208" i="8"/>
  <c r="AA208" i="8"/>
  <c r="AB208" i="8"/>
  <c r="M209" i="8"/>
  <c r="AA209" i="8"/>
  <c r="AB209" i="8"/>
  <c r="X210" i="8"/>
  <c r="AA210" i="8"/>
  <c r="AB210" i="8"/>
  <c r="X211" i="8"/>
  <c r="AA211" i="8"/>
  <c r="AB211" i="8"/>
  <c r="X212" i="8"/>
  <c r="AA212" i="8"/>
  <c r="AB212" i="8"/>
  <c r="M213" i="8"/>
  <c r="X213" i="8"/>
  <c r="AA213" i="8"/>
  <c r="AB213" i="8"/>
  <c r="AA214" i="8"/>
  <c r="AA215" i="8"/>
  <c r="AA216" i="8"/>
  <c r="AA217" i="8"/>
  <c r="AA218" i="8"/>
  <c r="M219" i="8"/>
  <c r="X219" i="8"/>
  <c r="AA219" i="8"/>
  <c r="AB219" i="8"/>
  <c r="M220" i="8"/>
  <c r="AA220" i="8"/>
  <c r="AB220" i="8"/>
  <c r="M221" i="8"/>
  <c r="X221" i="8"/>
  <c r="AA221" i="8"/>
  <c r="AB221" i="8"/>
  <c r="AA222" i="8"/>
  <c r="AA223" i="8"/>
  <c r="M224" i="8"/>
  <c r="AA224" i="8"/>
  <c r="AB224" i="8"/>
  <c r="M225" i="8"/>
  <c r="AA225" i="8"/>
  <c r="AB225" i="8"/>
  <c r="M226" i="8"/>
  <c r="AA226" i="8"/>
  <c r="AB226" i="8"/>
  <c r="M227" i="8"/>
  <c r="AA227" i="8"/>
  <c r="AB227" i="8"/>
  <c r="M228" i="8"/>
  <c r="AA228" i="8"/>
  <c r="AB228" i="8"/>
  <c r="M229" i="8"/>
  <c r="AA229" i="8"/>
  <c r="AB229" i="8"/>
  <c r="M230" i="8"/>
  <c r="X230" i="8"/>
  <c r="AA230" i="8"/>
  <c r="AB230" i="8"/>
  <c r="X231" i="8"/>
  <c r="AA231" i="8"/>
  <c r="AB231" i="8"/>
  <c r="M232" i="8"/>
  <c r="AA232" i="8"/>
  <c r="AB232" i="8"/>
  <c r="M233" i="8"/>
  <c r="AA233" i="8"/>
  <c r="AB233" i="8"/>
  <c r="M234" i="8"/>
  <c r="AA234" i="8"/>
  <c r="AB234" i="8"/>
  <c r="M235" i="8"/>
  <c r="AA235" i="8"/>
  <c r="AB235" i="8"/>
  <c r="M236" i="8"/>
  <c r="AA236" i="8"/>
  <c r="AB236" i="8"/>
  <c r="M237" i="8"/>
  <c r="AA237" i="8"/>
  <c r="AB237" i="8"/>
  <c r="X238" i="8"/>
  <c r="AA238" i="8"/>
  <c r="AB238" i="8"/>
  <c r="X239" i="8"/>
  <c r="AA239" i="8"/>
  <c r="AB239" i="8"/>
  <c r="AE239" i="8"/>
  <c r="X240" i="8"/>
  <c r="AA240" i="8"/>
  <c r="AA241" i="8"/>
  <c r="AA242" i="8"/>
  <c r="X243" i="8"/>
  <c r="AA243" i="8"/>
  <c r="AB243" i="8"/>
  <c r="X244" i="8"/>
  <c r="AA244" i="8"/>
  <c r="AB244" i="8"/>
  <c r="AE244" i="8"/>
  <c r="X245" i="8"/>
  <c r="AA245" i="8"/>
  <c r="AB245" i="8"/>
  <c r="X246" i="8"/>
  <c r="AA246" i="8"/>
  <c r="AB246" i="8"/>
  <c r="X247" i="8"/>
  <c r="AA247" i="8"/>
  <c r="AB247" i="8"/>
  <c r="X248" i="8"/>
  <c r="AA248" i="8"/>
  <c r="AB248" i="8"/>
  <c r="M249" i="8"/>
  <c r="AA249" i="8"/>
  <c r="AB249" i="8"/>
  <c r="AA250" i="8"/>
  <c r="AA251" i="8"/>
  <c r="M252" i="8"/>
  <c r="X252" i="8"/>
  <c r="AA252" i="8"/>
  <c r="AB252" i="8"/>
  <c r="AA253" i="8"/>
  <c r="AA254" i="8"/>
  <c r="X255" i="8"/>
  <c r="AA255" i="8"/>
  <c r="M256" i="8"/>
  <c r="AB255" i="8" s="1"/>
  <c r="X256" i="8"/>
  <c r="AA256" i="8"/>
  <c r="M257" i="8"/>
  <c r="AB256" i="8" s="1"/>
  <c r="X257" i="8"/>
  <c r="AA257" i="8"/>
  <c r="X258" i="8"/>
  <c r="AA258" i="8"/>
  <c r="M259" i="8"/>
  <c r="AA259" i="8"/>
  <c r="AB259" i="8"/>
  <c r="AA260" i="8"/>
  <c r="X261" i="8"/>
  <c r="AA261" i="8"/>
  <c r="AA262" i="8"/>
  <c r="AA263" i="8"/>
  <c r="X264" i="8"/>
  <c r="AA264" i="8"/>
  <c r="X265" i="8"/>
  <c r="AA265" i="8"/>
  <c r="X266" i="8"/>
  <c r="AA266" i="8"/>
  <c r="X267" i="8"/>
  <c r="AA267" i="8"/>
  <c r="M268" i="8"/>
  <c r="AA268" i="8"/>
  <c r="AB268" i="8"/>
  <c r="M269" i="8"/>
  <c r="AA269" i="8"/>
  <c r="AB269" i="8"/>
  <c r="AA270" i="8"/>
  <c r="X271" i="8"/>
  <c r="AA271" i="8"/>
  <c r="AA272" i="8"/>
  <c r="AA273" i="8"/>
  <c r="X274" i="8"/>
  <c r="AA274" i="8"/>
  <c r="AA275" i="8"/>
  <c r="AA276" i="8"/>
  <c r="X277" i="8"/>
  <c r="AA277" i="8"/>
  <c r="AE277" i="8"/>
  <c r="X278" i="8"/>
  <c r="AA278" i="8"/>
  <c r="X279" i="8"/>
  <c r="AA279" i="8"/>
  <c r="X280" i="8"/>
  <c r="AA280" i="8"/>
  <c r="M281" i="8"/>
  <c r="X281" i="8"/>
  <c r="AA281" i="8"/>
  <c r="AB281" i="8"/>
  <c r="X282" i="8"/>
  <c r="AA282" i="8"/>
  <c r="X283" i="8"/>
  <c r="AA283" i="8"/>
  <c r="AA284" i="8"/>
  <c r="M285" i="8"/>
  <c r="X285" i="8"/>
  <c r="AA285" i="8"/>
  <c r="AB285" i="8"/>
  <c r="AA286" i="8"/>
  <c r="AA287" i="8"/>
  <c r="X288" i="8"/>
  <c r="AA288" i="8"/>
  <c r="X289" i="8"/>
  <c r="AA289" i="8"/>
  <c r="M290" i="8"/>
  <c r="X290" i="8"/>
  <c r="AA290" i="8"/>
  <c r="AB290" i="8"/>
  <c r="AA291" i="8"/>
  <c r="AA292" i="8"/>
  <c r="X293" i="8"/>
  <c r="AA293" i="8"/>
  <c r="X294" i="8"/>
  <c r="AA294" i="8"/>
  <c r="X295" i="8"/>
  <c r="AA295" i="8"/>
  <c r="M296" i="8"/>
  <c r="AA296" i="8"/>
  <c r="AB296" i="8"/>
  <c r="M297" i="8"/>
  <c r="X297" i="8"/>
  <c r="AA297" i="8"/>
  <c r="AB297" i="8"/>
  <c r="M298" i="8"/>
  <c r="X298" i="8"/>
  <c r="AA298" i="8"/>
  <c r="AB298" i="8"/>
  <c r="M299" i="8"/>
  <c r="X299" i="8"/>
  <c r="AA299" i="8"/>
  <c r="AB299" i="8"/>
  <c r="M300" i="8"/>
  <c r="X300" i="8"/>
  <c r="AA300" i="8"/>
  <c r="AB300" i="8"/>
  <c r="M301" i="8"/>
  <c r="X301" i="8"/>
  <c r="AA301" i="8"/>
  <c r="AB301" i="8"/>
  <c r="M302" i="8"/>
  <c r="AA302" i="8"/>
  <c r="AB302" i="8"/>
  <c r="M303" i="8"/>
  <c r="AA303" i="8"/>
  <c r="AB303" i="8"/>
  <c r="M304" i="8"/>
  <c r="AA304" i="8"/>
  <c r="AB304" i="8"/>
  <c r="M305" i="8"/>
  <c r="AA305" i="8"/>
  <c r="AB305" i="8"/>
  <c r="X306" i="8"/>
  <c r="AA306" i="8"/>
  <c r="AA307" i="8"/>
  <c r="AA308" i="8"/>
  <c r="X309" i="8"/>
  <c r="AA309" i="8"/>
  <c r="AB309" i="8"/>
  <c r="X310" i="8"/>
  <c r="AA310" i="8"/>
  <c r="AB310" i="8"/>
  <c r="X311" i="8"/>
  <c r="AA311" i="8"/>
  <c r="AB311" i="8"/>
  <c r="X312" i="8"/>
  <c r="AA312" i="8"/>
  <c r="AB312" i="8"/>
  <c r="X313" i="8"/>
  <c r="AA313" i="8"/>
  <c r="AB313" i="8"/>
  <c r="X314" i="8"/>
  <c r="AA314" i="8"/>
  <c r="AB314" i="8"/>
  <c r="AE314" i="8"/>
  <c r="AA315" i="8"/>
  <c r="AB315" i="8"/>
  <c r="AA316" i="8"/>
  <c r="AB316" i="8"/>
  <c r="X317" i="8"/>
  <c r="AA317" i="8"/>
  <c r="AB317" i="8"/>
  <c r="AA318" i="8"/>
  <c r="AB318" i="8"/>
  <c r="AA319" i="8"/>
  <c r="AB319" i="8"/>
  <c r="X320" i="8"/>
  <c r="AA320" i="8"/>
  <c r="AB320" i="8"/>
  <c r="M321" i="8"/>
  <c r="AA321" i="8"/>
  <c r="AB321" i="8"/>
  <c r="M322" i="8"/>
  <c r="X322" i="8"/>
  <c r="AA322" i="8"/>
  <c r="AB322" i="8"/>
  <c r="AA323" i="8"/>
  <c r="AA324" i="8"/>
  <c r="X325" i="8"/>
  <c r="AA325" i="8"/>
  <c r="X326" i="8"/>
  <c r="AA326" i="8"/>
  <c r="X327" i="8"/>
  <c r="AA327" i="8"/>
  <c r="X328" i="8"/>
  <c r="AA328" i="8"/>
  <c r="M329" i="8"/>
  <c r="AA329" i="8"/>
  <c r="AB329" i="8"/>
  <c r="X330" i="8"/>
  <c r="AA330" i="8"/>
  <c r="M331" i="8"/>
  <c r="AA331" i="8"/>
  <c r="AB331" i="8"/>
  <c r="M332" i="8"/>
  <c r="X332" i="8"/>
  <c r="AA332" i="8"/>
  <c r="AB332" i="8"/>
  <c r="X333" i="8"/>
  <c r="AA333" i="8"/>
  <c r="AB333" i="8"/>
  <c r="X334" i="8"/>
  <c r="AA334" i="8"/>
  <c r="AB334" i="8"/>
  <c r="M335" i="8"/>
  <c r="AA335" i="8"/>
  <c r="AB335" i="8"/>
  <c r="AA336" i="8"/>
  <c r="X337" i="8"/>
  <c r="AA337" i="8"/>
  <c r="X338" i="8"/>
  <c r="AA338" i="8"/>
  <c r="AA339" i="8"/>
  <c r="M340" i="8"/>
  <c r="AB340" i="8"/>
  <c r="M341" i="8"/>
  <c r="AA341" i="8"/>
  <c r="AB341" i="8"/>
  <c r="M342" i="8"/>
  <c r="X342" i="8"/>
  <c r="AA342" i="8"/>
  <c r="AB342" i="8"/>
  <c r="X343" i="8"/>
  <c r="AA343" i="8"/>
  <c r="AB343" i="8"/>
  <c r="X344" i="8"/>
  <c r="AA344" i="8"/>
  <c r="AB344" i="8"/>
  <c r="X345" i="8"/>
  <c r="AA345" i="8"/>
  <c r="AB345" i="8"/>
  <c r="X346" i="8"/>
  <c r="AA346" i="8"/>
  <c r="AB346" i="8"/>
  <c r="X347" i="8"/>
  <c r="AA347" i="8"/>
  <c r="AB347" i="8"/>
  <c r="X348" i="8"/>
  <c r="AA348" i="8"/>
  <c r="AB348" i="8"/>
  <c r="X349" i="8"/>
  <c r="AA349" i="8"/>
  <c r="AB349" i="8"/>
  <c r="X350" i="8"/>
  <c r="AA350" i="8"/>
  <c r="AB350" i="8"/>
  <c r="X351" i="8"/>
  <c r="AA351" i="8"/>
  <c r="AB351" i="8"/>
  <c r="X352" i="8"/>
  <c r="AA352" i="8"/>
  <c r="AB352" i="8"/>
  <c r="M353" i="8"/>
  <c r="AA353" i="8"/>
  <c r="AB353" i="8"/>
  <c r="M354" i="8"/>
  <c r="AA354" i="8"/>
  <c r="AB354" i="8"/>
  <c r="AA355" i="8"/>
  <c r="AA356" i="8"/>
  <c r="X357" i="8"/>
  <c r="AA357" i="8"/>
  <c r="AB357" i="8"/>
  <c r="X358" i="8"/>
  <c r="AA358" i="8"/>
  <c r="AB358" i="8"/>
  <c r="X359" i="8"/>
  <c r="AA359" i="8"/>
  <c r="AB359" i="8"/>
  <c r="X360" i="8"/>
  <c r="AA360" i="8"/>
  <c r="AB360" i="8"/>
  <c r="X361" i="8"/>
  <c r="AA361" i="8"/>
  <c r="AB361" i="8"/>
  <c r="M362" i="8"/>
  <c r="AA362" i="8"/>
  <c r="AB362" i="8"/>
  <c r="M363" i="8"/>
  <c r="AA363" i="8"/>
  <c r="AB363" i="8"/>
  <c r="M364" i="8"/>
  <c r="AA364" i="8"/>
  <c r="AB364" i="8"/>
  <c r="M365" i="8"/>
  <c r="X365" i="8"/>
  <c r="AA365" i="8"/>
  <c r="AB365" i="8"/>
  <c r="AA366" i="8"/>
  <c r="AA367" i="8"/>
  <c r="X368" i="8"/>
  <c r="AA368" i="8"/>
  <c r="AB368" i="8"/>
  <c r="X369" i="8"/>
  <c r="AA369" i="8"/>
  <c r="AB369" i="8"/>
  <c r="X370" i="8"/>
  <c r="AA370" i="8"/>
  <c r="AB370" i="8"/>
  <c r="X371" i="8"/>
  <c r="AA371" i="8"/>
  <c r="AB371" i="8"/>
  <c r="AE371" i="8"/>
  <c r="X372" i="8"/>
  <c r="AA372" i="8"/>
  <c r="AB372" i="8"/>
  <c r="X373" i="8"/>
  <c r="AA373" i="8"/>
  <c r="AB373" i="8"/>
  <c r="X374" i="8"/>
  <c r="AA374" i="8"/>
  <c r="AB374" i="8"/>
  <c r="M375" i="8"/>
  <c r="AA375" i="8"/>
  <c r="AB375" i="8"/>
  <c r="M376" i="8"/>
  <c r="AA376" i="8"/>
  <c r="AB376" i="8"/>
  <c r="M377" i="8"/>
  <c r="AA377" i="8"/>
  <c r="AB377" i="8"/>
  <c r="M378" i="8"/>
  <c r="AA378" i="8"/>
  <c r="AB378" i="8"/>
  <c r="AA379" i="8"/>
  <c r="AB379" i="8"/>
  <c r="M380" i="8"/>
  <c r="AA380" i="8"/>
  <c r="AB380" i="8"/>
  <c r="M381" i="8"/>
  <c r="X381" i="8"/>
  <c r="AA381" i="8"/>
  <c r="AB381" i="8"/>
  <c r="X382" i="8"/>
  <c r="AA382" i="8"/>
  <c r="AB382" i="8"/>
  <c r="AA383" i="8"/>
  <c r="AB383" i="8"/>
  <c r="AA384" i="8"/>
  <c r="AB384" i="8"/>
  <c r="AA385" i="8"/>
  <c r="AB385" i="8"/>
  <c r="M386" i="8"/>
  <c r="AA386" i="8"/>
  <c r="AB386" i="8"/>
  <c r="X387" i="8"/>
  <c r="AA387" i="8"/>
  <c r="AB387" i="8"/>
  <c r="AA388" i="8"/>
  <c r="AA389" i="8"/>
  <c r="X390" i="8"/>
  <c r="AA390" i="8"/>
  <c r="AB390" i="8"/>
  <c r="X391" i="8"/>
  <c r="AA391" i="8"/>
  <c r="AB391" i="8"/>
  <c r="M392" i="8"/>
  <c r="AA392" i="8"/>
  <c r="AB392" i="8"/>
  <c r="M393" i="8"/>
  <c r="AA393" i="8"/>
  <c r="AB393" i="8"/>
  <c r="M394" i="8"/>
  <c r="X394" i="8"/>
  <c r="AA394" i="8"/>
  <c r="AB394" i="8"/>
  <c r="AA395" i="8"/>
  <c r="AA396" i="8"/>
  <c r="X397" i="8"/>
  <c r="AA397" i="8"/>
  <c r="AE397" i="8"/>
  <c r="X398" i="8"/>
  <c r="AA398" i="8"/>
  <c r="M399" i="8"/>
  <c r="AA399" i="8"/>
  <c r="AB399" i="8"/>
  <c r="X400" i="8"/>
  <c r="AA400" i="8"/>
  <c r="M401" i="8"/>
  <c r="X401" i="8"/>
  <c r="AA401" i="8"/>
  <c r="AB401" i="8"/>
  <c r="X402" i="8"/>
  <c r="AA402" i="8"/>
  <c r="AB402" i="8"/>
  <c r="X403" i="8"/>
  <c r="AA403" i="8"/>
  <c r="AB403" i="8"/>
  <c r="X404" i="8"/>
  <c r="AA404" i="8"/>
  <c r="AB404" i="8"/>
  <c r="AE404" i="8"/>
  <c r="M405" i="8"/>
  <c r="AB405" i="8"/>
  <c r="M406" i="8"/>
  <c r="AA406" i="8"/>
  <c r="AB406" i="8"/>
  <c r="AA407" i="8"/>
  <c r="AB407" i="8"/>
  <c r="M408" i="8"/>
  <c r="AA408" i="8"/>
  <c r="AB408" i="8"/>
  <c r="M409" i="8"/>
  <c r="AA409" i="8"/>
  <c r="AB409" i="8"/>
  <c r="X410" i="8"/>
  <c r="AA410" i="8"/>
  <c r="X411" i="8"/>
  <c r="AA411" i="8"/>
  <c r="AB411" i="8"/>
  <c r="AE411" i="8"/>
  <c r="X412" i="8"/>
  <c r="AA412" i="8"/>
  <c r="AB412" i="8"/>
  <c r="X413" i="8"/>
  <c r="AA413" i="8"/>
  <c r="AB413" i="8"/>
  <c r="M414" i="8"/>
  <c r="AA414" i="8"/>
  <c r="AB414" i="8"/>
  <c r="M415" i="8"/>
  <c r="AA415" i="8"/>
  <c r="AB415" i="8"/>
  <c r="X416" i="8"/>
  <c r="AA416" i="8"/>
  <c r="AA417" i="8"/>
  <c r="AA418" i="8"/>
  <c r="X419" i="8"/>
  <c r="AA419" i="8"/>
  <c r="AB419" i="8"/>
  <c r="X420" i="8"/>
  <c r="AA420" i="8"/>
  <c r="AB420" i="8"/>
  <c r="AE420" i="8"/>
  <c r="AA421" i="8"/>
  <c r="M422" i="8"/>
  <c r="AA422" i="8"/>
  <c r="AB422" i="8"/>
  <c r="X423" i="8"/>
  <c r="AA423" i="8"/>
  <c r="AB423" i="8"/>
  <c r="X424" i="8"/>
  <c r="AA424" i="8"/>
  <c r="X425" i="8"/>
  <c r="AA425" i="8"/>
  <c r="X426" i="8"/>
  <c r="AA426" i="8"/>
  <c r="AB426" i="8"/>
  <c r="X427" i="8"/>
  <c r="AA427" i="8"/>
  <c r="AB427" i="8"/>
  <c r="X428" i="8"/>
  <c r="AA428" i="8"/>
  <c r="AB428" i="8"/>
  <c r="X429" i="8"/>
  <c r="AA429" i="8"/>
  <c r="AB429" i="8"/>
  <c r="X430" i="8"/>
  <c r="AA430" i="8"/>
  <c r="AB430" i="8"/>
  <c r="X431" i="8"/>
  <c r="AA431" i="8"/>
  <c r="AB431" i="8"/>
  <c r="AE431" i="8"/>
  <c r="X432" i="8"/>
  <c r="AA432" i="8"/>
  <c r="AB432" i="8"/>
  <c r="M433" i="8"/>
  <c r="AA433" i="8"/>
  <c r="AB433" i="8"/>
  <c r="M434" i="8"/>
  <c r="AA434" i="8"/>
  <c r="AB434" i="8"/>
  <c r="M435" i="8"/>
  <c r="AA435" i="8"/>
  <c r="AB435" i="8"/>
  <c r="X436" i="8"/>
  <c r="AA436" i="8"/>
  <c r="AB436" i="8"/>
  <c r="X437" i="8"/>
  <c r="AA437" i="8"/>
  <c r="AB437" i="8"/>
  <c r="AE437" i="8"/>
  <c r="AA438" i="8"/>
  <c r="AB438" i="8"/>
  <c r="X439" i="8"/>
  <c r="AA439" i="8"/>
  <c r="AB439" i="8"/>
  <c r="X440" i="8"/>
  <c r="AA440" i="8"/>
  <c r="AB440" i="8"/>
  <c r="X441" i="8"/>
  <c r="AA441" i="8"/>
  <c r="AB441" i="8"/>
  <c r="M442" i="8"/>
  <c r="AA442" i="8"/>
  <c r="AB442" i="8"/>
  <c r="X443" i="8"/>
  <c r="AA443" i="8"/>
  <c r="AB443" i="8"/>
  <c r="X444" i="8"/>
  <c r="AA444" i="8"/>
  <c r="AB444" i="8"/>
  <c r="X445" i="8"/>
  <c r="AA445" i="8"/>
  <c r="AB445" i="8"/>
  <c r="M446" i="8"/>
  <c r="X446" i="8"/>
  <c r="AA446" i="8"/>
  <c r="AB446" i="8"/>
  <c r="M447" i="8"/>
  <c r="AA447" i="8"/>
  <c r="AB447" i="8"/>
  <c r="M448" i="8"/>
  <c r="AA448" i="8"/>
  <c r="AB448" i="8"/>
  <c r="M449" i="8"/>
  <c r="X449" i="8"/>
  <c r="AA449" i="8"/>
  <c r="AB449" i="8"/>
  <c r="AA450" i="8"/>
  <c r="AA451" i="8"/>
  <c r="AA452" i="8"/>
  <c r="X453" i="8"/>
  <c r="AA453" i="8"/>
  <c r="AB453" i="8"/>
  <c r="X454" i="8"/>
  <c r="AA454" i="8"/>
  <c r="AB454" i="8"/>
  <c r="X455" i="8"/>
  <c r="AA455" i="8"/>
  <c r="AB455" i="8"/>
  <c r="AE455" i="8"/>
  <c r="X456" i="8"/>
  <c r="AA456" i="8"/>
  <c r="AB456" i="8"/>
  <c r="X457" i="8"/>
  <c r="AA457" i="8"/>
  <c r="AB457" i="8"/>
  <c r="X458" i="8"/>
  <c r="AA458" i="8"/>
  <c r="AB458" i="8"/>
  <c r="M459" i="8"/>
  <c r="AA459" i="8"/>
  <c r="AB459" i="8"/>
  <c r="AA460" i="8"/>
  <c r="X461" i="8"/>
  <c r="AA461" i="8"/>
  <c r="AB461" i="8"/>
  <c r="X462" i="8"/>
  <c r="AA462" i="8"/>
  <c r="AB462" i="8"/>
  <c r="X463" i="8"/>
  <c r="AA463" i="8"/>
  <c r="AB463" i="8"/>
  <c r="X464" i="8"/>
  <c r="AA464" i="8"/>
  <c r="AB464" i="8"/>
  <c r="AA465" i="8"/>
  <c r="M466" i="8"/>
  <c r="X466" i="8"/>
  <c r="AA466" i="8"/>
  <c r="AB466" i="8"/>
  <c r="X467" i="8"/>
  <c r="AA467" i="8"/>
  <c r="AB467" i="8"/>
  <c r="AA468" i="8"/>
  <c r="M469" i="8"/>
  <c r="AA469" i="8"/>
  <c r="AB469" i="8"/>
  <c r="AA470" i="8"/>
  <c r="AA471" i="8"/>
  <c r="AA472" i="8"/>
  <c r="M473" i="8"/>
  <c r="AA473" i="8"/>
  <c r="AB473" i="8"/>
  <c r="AA474" i="8"/>
  <c r="AB474" i="8"/>
  <c r="AA475" i="8"/>
  <c r="AB475" i="8"/>
  <c r="X476" i="8"/>
  <c r="AA476" i="8"/>
  <c r="AB476" i="8"/>
  <c r="M477" i="8"/>
  <c r="AA477" i="8"/>
  <c r="AB477" i="8"/>
  <c r="AA478" i="8"/>
  <c r="AB478" i="8"/>
  <c r="M479" i="8"/>
  <c r="AA479" i="8"/>
  <c r="AB479" i="8"/>
  <c r="M480" i="8"/>
  <c r="AA480" i="8"/>
  <c r="AB480" i="8"/>
  <c r="M481" i="8"/>
  <c r="AA481" i="8"/>
  <c r="AB481" i="8"/>
  <c r="M482" i="8"/>
  <c r="AA482" i="8"/>
  <c r="AB482" i="8"/>
  <c r="X483" i="8"/>
  <c r="AA483" i="8"/>
  <c r="AB483" i="8"/>
  <c r="X484" i="8"/>
  <c r="AA484" i="8"/>
  <c r="AB484" i="8"/>
  <c r="AE484" i="8"/>
  <c r="X485" i="8"/>
  <c r="AA485" i="8"/>
  <c r="AB485" i="8"/>
  <c r="M486" i="8"/>
  <c r="AA486" i="8"/>
  <c r="AB486" i="8"/>
  <c r="M487" i="8"/>
  <c r="AA487" i="8"/>
  <c r="AB487" i="8"/>
  <c r="M488" i="8"/>
  <c r="AA488" i="8"/>
  <c r="AB488" i="8"/>
  <c r="M489" i="8"/>
  <c r="AA489" i="8"/>
  <c r="AB489" i="8"/>
  <c r="M490" i="8"/>
  <c r="AA490" i="8"/>
  <c r="AB490" i="8"/>
  <c r="X491" i="8"/>
  <c r="AA491" i="8"/>
  <c r="AB491" i="8"/>
  <c r="X492" i="8"/>
  <c r="AA492" i="8"/>
  <c r="AB492" i="8"/>
  <c r="X493" i="8"/>
  <c r="AA493" i="8"/>
  <c r="AB493" i="8"/>
  <c r="X494" i="8"/>
  <c r="AA494" i="8"/>
  <c r="AB494" i="8"/>
  <c r="M495" i="8"/>
  <c r="X495" i="8"/>
  <c r="AA495" i="8"/>
  <c r="AB495" i="8"/>
  <c r="AA496" i="8"/>
  <c r="AB496" i="8"/>
  <c r="X497" i="8"/>
  <c r="AA497" i="8"/>
  <c r="AB497" i="8"/>
  <c r="X498" i="8"/>
  <c r="AA498" i="8"/>
  <c r="AB498" i="8"/>
  <c r="M499" i="8"/>
  <c r="X499" i="8"/>
  <c r="AA499" i="8"/>
  <c r="AB499" i="8"/>
  <c r="X500" i="8"/>
  <c r="AA500" i="8"/>
  <c r="AB500" i="8"/>
  <c r="X501" i="8"/>
  <c r="AA501" i="8"/>
  <c r="AB501" i="8"/>
  <c r="AA502" i="8"/>
  <c r="AA503" i="8"/>
  <c r="AA504" i="8"/>
  <c r="M505" i="8"/>
  <c r="AA505" i="8"/>
  <c r="M506" i="8"/>
  <c r="AA506" i="8"/>
  <c r="M507" i="8"/>
  <c r="AA507" i="8"/>
  <c r="M508" i="8"/>
  <c r="AA508" i="8"/>
  <c r="M509" i="8"/>
  <c r="X509" i="8"/>
  <c r="AA509" i="8"/>
  <c r="AB509" i="8"/>
  <c r="AA510" i="8"/>
  <c r="AA511" i="8"/>
  <c r="X512" i="8"/>
  <c r="AA512" i="8"/>
  <c r="AB512" i="8"/>
  <c r="X513" i="8"/>
  <c r="AA513" i="8"/>
  <c r="AB513" i="8"/>
  <c r="X514" i="8"/>
  <c r="AA514" i="8"/>
  <c r="AB514" i="8"/>
  <c r="AE514" i="8"/>
  <c r="X515" i="8"/>
  <c r="AA515" i="8"/>
  <c r="AB515" i="8"/>
  <c r="X516" i="8"/>
  <c r="AA516" i="8"/>
  <c r="AB516" i="8"/>
  <c r="M517" i="8"/>
  <c r="AA517" i="8"/>
  <c r="AB517" i="8"/>
  <c r="AA518" i="8"/>
  <c r="AA519" i="8"/>
  <c r="M520" i="8"/>
  <c r="AA520" i="8"/>
  <c r="AB520" i="8"/>
  <c r="M521" i="8"/>
  <c r="X521" i="8"/>
  <c r="AA521" i="8"/>
  <c r="AB521" i="8"/>
  <c r="X522" i="8"/>
  <c r="AA522" i="8"/>
  <c r="AB522" i="8"/>
  <c r="M523" i="8"/>
  <c r="AA523" i="8"/>
  <c r="AB523" i="8"/>
  <c r="M524" i="8"/>
  <c r="AA524" i="8"/>
  <c r="AB524" i="8"/>
  <c r="AA525" i="8"/>
  <c r="M526" i="8"/>
  <c r="X526" i="8"/>
  <c r="AA526" i="8"/>
  <c r="AB526" i="8"/>
  <c r="X527" i="8"/>
  <c r="AA527" i="8"/>
  <c r="AB527" i="8"/>
  <c r="X528" i="8"/>
  <c r="AA528" i="8"/>
  <c r="AB528" i="8"/>
  <c r="AA529" i="8"/>
  <c r="AB529" i="8"/>
  <c r="AA530" i="8"/>
  <c r="AB530" i="8"/>
  <c r="X531" i="8"/>
  <c r="AA531" i="8"/>
  <c r="AB531" i="8"/>
  <c r="AE531" i="8"/>
  <c r="X532" i="8"/>
  <c r="AA532" i="8"/>
  <c r="AB532" i="8"/>
  <c r="X533" i="8"/>
  <c r="AA533" i="8"/>
  <c r="AB533" i="8"/>
  <c r="M534" i="8"/>
  <c r="X534" i="8"/>
  <c r="AA534" i="8"/>
  <c r="AB534" i="8"/>
  <c r="X535" i="8"/>
  <c r="AA535" i="8"/>
  <c r="AB535" i="8"/>
  <c r="AA536" i="8"/>
  <c r="AB536" i="8"/>
  <c r="M537" i="8"/>
  <c r="X537" i="8"/>
  <c r="AA537" i="8"/>
  <c r="AB537" i="8"/>
  <c r="X538" i="8"/>
  <c r="AA538" i="8"/>
  <c r="AB538" i="8"/>
  <c r="X539" i="8"/>
  <c r="AA539" i="8"/>
  <c r="AB539" i="8"/>
  <c r="X540" i="8"/>
  <c r="AA540" i="8"/>
  <c r="AB540" i="8"/>
  <c r="M541" i="8"/>
  <c r="X541" i="8"/>
  <c r="AA541" i="8"/>
  <c r="AB541" i="8"/>
  <c r="X542" i="8"/>
  <c r="AA542" i="8"/>
  <c r="AB542" i="8"/>
  <c r="X543" i="8"/>
  <c r="AA543" i="8"/>
  <c r="AB543" i="8"/>
  <c r="X544" i="8"/>
  <c r="AA544" i="8"/>
  <c r="AB544" i="8"/>
  <c r="AA545" i="8"/>
  <c r="AB545" i="8"/>
  <c r="X546" i="8"/>
  <c r="AA546" i="8"/>
  <c r="AB546" i="8"/>
  <c r="AA547" i="8"/>
  <c r="AA548" i="8"/>
  <c r="X549" i="8"/>
  <c r="AA549" i="8"/>
  <c r="AB549" i="8"/>
  <c r="X550" i="8"/>
  <c r="AA550" i="8"/>
  <c r="AB550" i="8"/>
  <c r="AA551" i="8"/>
  <c r="AB551" i="8"/>
  <c r="X552" i="8"/>
  <c r="AA552" i="8"/>
  <c r="AB552" i="8"/>
  <c r="X553" i="8"/>
  <c r="AA553" i="8"/>
  <c r="AB553" i="8"/>
  <c r="AA554" i="8"/>
  <c r="AB554" i="8"/>
  <c r="X555" i="8"/>
  <c r="AA555" i="8"/>
  <c r="AB555" i="8"/>
  <c r="M556" i="8"/>
  <c r="AA556" i="8"/>
  <c r="AB556" i="8"/>
  <c r="M557" i="8"/>
  <c r="AA557" i="8"/>
  <c r="AB557" i="8"/>
  <c r="M558" i="8"/>
  <c r="AA558" i="8"/>
  <c r="AB558" i="8"/>
  <c r="M559" i="8"/>
  <c r="AA559" i="8"/>
  <c r="AB559" i="8"/>
  <c r="M560" i="8"/>
  <c r="AA560" i="8"/>
  <c r="AB560" i="8"/>
  <c r="M561" i="8"/>
  <c r="AA561" i="8"/>
  <c r="AB561" i="8"/>
  <c r="X562" i="8"/>
  <c r="AA562" i="8"/>
  <c r="AB562" i="8"/>
  <c r="X563" i="8"/>
  <c r="AA563" i="8"/>
  <c r="AB563" i="8"/>
  <c r="AE563" i="8"/>
  <c r="X564" i="8"/>
  <c r="AA564" i="8"/>
  <c r="AB564" i="8"/>
  <c r="X565" i="8"/>
  <c r="AA565" i="8"/>
  <c r="AB565" i="8"/>
  <c r="X566" i="8"/>
  <c r="AA566" i="8"/>
  <c r="AB566" i="8"/>
  <c r="M567" i="8"/>
  <c r="X567" i="8"/>
  <c r="AA567" i="8"/>
  <c r="AB567" i="8"/>
  <c r="X568" i="8"/>
  <c r="AA568" i="8"/>
  <c r="AB568" i="8"/>
  <c r="AA569" i="8"/>
  <c r="M570" i="8"/>
  <c r="AA570" i="8"/>
  <c r="AB570" i="8"/>
  <c r="M571" i="8"/>
  <c r="AA571" i="8"/>
  <c r="AB571" i="8"/>
  <c r="X572" i="8"/>
  <c r="AA572" i="8"/>
  <c r="AB572" i="8"/>
  <c r="AA573" i="8"/>
  <c r="AA574" i="8"/>
  <c r="X575" i="8"/>
  <c r="AA575" i="8"/>
  <c r="AB575" i="8"/>
  <c r="AE575" i="8"/>
  <c r="X576" i="8"/>
  <c r="AA576" i="8"/>
  <c r="AB576" i="8"/>
  <c r="X577" i="8"/>
  <c r="AA577" i="8"/>
  <c r="AB577" i="8"/>
  <c r="X578" i="8"/>
  <c r="AA578" i="8"/>
  <c r="AB578" i="8"/>
  <c r="X579" i="8"/>
  <c r="AA579" i="8"/>
  <c r="AB579" i="8"/>
  <c r="M580" i="8"/>
  <c r="AA580" i="8"/>
  <c r="AB580" i="8"/>
  <c r="M581" i="8"/>
  <c r="AA581" i="8"/>
  <c r="AB581" i="8"/>
  <c r="M582" i="8"/>
  <c r="X582" i="8"/>
  <c r="AA582" i="8"/>
  <c r="AB582" i="8"/>
  <c r="M583" i="8"/>
  <c r="AA583" i="8"/>
  <c r="AB583" i="8"/>
  <c r="M584" i="8"/>
  <c r="X584" i="8"/>
  <c r="AA584" i="8"/>
  <c r="AB584" i="8"/>
  <c r="X585" i="8"/>
  <c r="AA585" i="8"/>
  <c r="AB585" i="8"/>
  <c r="X586" i="8"/>
  <c r="AA586" i="8"/>
  <c r="AB586" i="8"/>
  <c r="AE586" i="8"/>
  <c r="M587" i="8"/>
  <c r="X587" i="8"/>
  <c r="AA587" i="8"/>
  <c r="AB587" i="8"/>
  <c r="M588" i="8"/>
  <c r="AA588" i="8"/>
  <c r="AB588" i="8"/>
  <c r="M589" i="8"/>
  <c r="X589" i="8"/>
  <c r="AA589" i="8"/>
  <c r="AB589" i="8"/>
  <c r="AA590" i="8"/>
  <c r="AA591" i="8"/>
  <c r="M592" i="8"/>
  <c r="X592" i="8"/>
  <c r="AA592" i="8"/>
  <c r="AB592" i="8"/>
  <c r="AA593" i="8"/>
  <c r="AA594" i="8"/>
  <c r="X595" i="8"/>
  <c r="AA595" i="8"/>
  <c r="AB595" i="8"/>
  <c r="AE595" i="8"/>
  <c r="M596" i="8"/>
  <c r="X596" i="8"/>
  <c r="AA596" i="8"/>
  <c r="AB596" i="8"/>
  <c r="AA597" i="8"/>
  <c r="AA598" i="8"/>
  <c r="X599" i="8"/>
  <c r="AA599" i="8"/>
  <c r="AB599" i="8"/>
  <c r="X600" i="8"/>
  <c r="AA600" i="8"/>
  <c r="AB600" i="8"/>
  <c r="M601" i="8"/>
  <c r="X601" i="8"/>
  <c r="AA601" i="8"/>
  <c r="AB601" i="8"/>
  <c r="M602" i="8"/>
  <c r="X602" i="8"/>
  <c r="AA602" i="8"/>
  <c r="AB602" i="8"/>
  <c r="M603" i="8"/>
  <c r="X603" i="8"/>
  <c r="AA603" i="8"/>
  <c r="AB603" i="8"/>
  <c r="X604" i="8"/>
  <c r="AA604" i="8"/>
  <c r="AB604" i="8"/>
  <c r="M605" i="8"/>
  <c r="AA605" i="8"/>
  <c r="AB605" i="8"/>
  <c r="M606" i="8"/>
  <c r="AA606" i="8"/>
  <c r="AB606" i="8"/>
  <c r="M607" i="8"/>
  <c r="AA607" i="8"/>
  <c r="AB607" i="8"/>
  <c r="M608" i="8"/>
  <c r="X608" i="8"/>
  <c r="AA608" i="8"/>
  <c r="AB608" i="8"/>
  <c r="AA609" i="8"/>
  <c r="AA610" i="8"/>
  <c r="X611" i="8"/>
  <c r="AA611" i="8"/>
  <c r="AB611" i="8"/>
  <c r="AE611" i="8"/>
  <c r="X612" i="8"/>
  <c r="AA612" i="8"/>
  <c r="AB612" i="8"/>
  <c r="M613" i="8"/>
  <c r="X613" i="8"/>
  <c r="AA613" i="8"/>
  <c r="AB613" i="8"/>
  <c r="X614" i="8"/>
  <c r="AA614" i="8"/>
  <c r="AB614" i="8"/>
  <c r="X615" i="8"/>
  <c r="AA615" i="8"/>
  <c r="X616" i="8"/>
  <c r="AA616" i="8"/>
  <c r="X617" i="8"/>
  <c r="AA617" i="8"/>
  <c r="AB617" i="8"/>
  <c r="X618" i="8"/>
  <c r="AA618" i="8"/>
  <c r="AB618" i="8"/>
  <c r="X619" i="8"/>
  <c r="AA619" i="8"/>
  <c r="AB619" i="8"/>
  <c r="X620" i="8"/>
  <c r="AA620" i="8"/>
  <c r="AB620" i="8"/>
  <c r="X621" i="8"/>
  <c r="AA621" i="8"/>
  <c r="AB621" i="8"/>
  <c r="AA622" i="8"/>
  <c r="M623" i="8"/>
  <c r="AA623" i="8"/>
  <c r="AB623" i="8"/>
  <c r="AA624" i="8"/>
  <c r="M625" i="8"/>
  <c r="AA625" i="8"/>
  <c r="AB625" i="8"/>
  <c r="M626" i="8"/>
  <c r="X626" i="8"/>
  <c r="AA626" i="8"/>
  <c r="AB626" i="8"/>
  <c r="X627" i="8"/>
  <c r="AA627" i="8"/>
  <c r="AB627" i="8"/>
  <c r="X628" i="8"/>
  <c r="AA628" i="8"/>
  <c r="AB628" i="8"/>
  <c r="M629" i="8"/>
  <c r="AA629" i="8"/>
  <c r="AB629" i="8"/>
  <c r="M630" i="8"/>
  <c r="AA630" i="8"/>
  <c r="AB630" i="8"/>
  <c r="AA631" i="8"/>
  <c r="M632" i="8"/>
  <c r="X632" i="8"/>
  <c r="AA632" i="8"/>
  <c r="AB632" i="8"/>
  <c r="X633" i="8"/>
  <c r="AA633" i="8"/>
  <c r="AB633" i="8"/>
  <c r="X634" i="8"/>
  <c r="AA634" i="8"/>
  <c r="AB634" i="8"/>
  <c r="M635" i="8"/>
  <c r="X635" i="8"/>
  <c r="AA635" i="8"/>
  <c r="AB635" i="8"/>
  <c r="X636" i="8"/>
  <c r="AA636" i="8"/>
  <c r="AB636" i="8"/>
  <c r="X637" i="8"/>
  <c r="AA637" i="8"/>
  <c r="AB637" i="8"/>
  <c r="M638" i="8"/>
  <c r="AA638" i="8"/>
  <c r="AB638" i="8"/>
  <c r="M639" i="8"/>
  <c r="AA639" i="8"/>
  <c r="AB639" i="8"/>
  <c r="M640" i="8"/>
  <c r="X640" i="8"/>
  <c r="AA640" i="8"/>
  <c r="AB640" i="8"/>
  <c r="AA641" i="8"/>
  <c r="AA642" i="8"/>
  <c r="M643" i="8"/>
  <c r="AA643" i="8"/>
  <c r="AB643" i="8"/>
  <c r="X644" i="8"/>
  <c r="AA644" i="8"/>
  <c r="X645" i="8"/>
  <c r="AA645" i="8"/>
  <c r="M646" i="8"/>
  <c r="X646" i="8"/>
  <c r="AA646" i="8"/>
  <c r="AB646" i="8"/>
  <c r="M647" i="8"/>
  <c r="AA647" i="8"/>
  <c r="AB647" i="8"/>
  <c r="AA648" i="8"/>
  <c r="M649" i="8"/>
  <c r="AA649" i="8"/>
  <c r="AB649" i="8"/>
  <c r="M650" i="8"/>
  <c r="AA650" i="8"/>
  <c r="AB650" i="8"/>
  <c r="M651" i="8"/>
  <c r="X651" i="8"/>
  <c r="AA651" i="8"/>
  <c r="AB651" i="8"/>
  <c r="AA652" i="8"/>
  <c r="AA653" i="8"/>
  <c r="X654" i="8"/>
  <c r="AA654" i="8"/>
  <c r="AB654" i="8"/>
  <c r="X655" i="8"/>
  <c r="AA655" i="8"/>
  <c r="AB655" i="8"/>
  <c r="X656" i="8"/>
  <c r="AA656" i="8"/>
  <c r="AB656" i="8"/>
  <c r="X657" i="8"/>
  <c r="AA657" i="8"/>
  <c r="AB657" i="8"/>
  <c r="M658" i="8"/>
  <c r="AA658" i="8"/>
  <c r="AB658" i="8"/>
  <c r="AA659" i="8"/>
  <c r="X660" i="8"/>
  <c r="AA660" i="8"/>
  <c r="AB660" i="8"/>
  <c r="X661" i="8"/>
  <c r="AA661" i="8"/>
  <c r="AB661" i="8"/>
  <c r="AE661" i="8"/>
  <c r="X662" i="8"/>
  <c r="AA662" i="8"/>
  <c r="AB662" i="8"/>
  <c r="X663" i="8"/>
  <c r="AA663" i="8"/>
  <c r="AB663" i="8"/>
  <c r="X664" i="8"/>
  <c r="AA664" i="8"/>
  <c r="AB664" i="8"/>
  <c r="X665" i="8"/>
  <c r="AA665" i="8"/>
  <c r="AB665" i="8"/>
  <c r="AE665" i="8"/>
  <c r="X666" i="8"/>
  <c r="AA666" i="8"/>
  <c r="AB666" i="8"/>
  <c r="X667" i="8"/>
  <c r="AA667" i="8"/>
  <c r="AB667" i="8"/>
  <c r="AA668" i="8"/>
  <c r="M669" i="8"/>
  <c r="AA669" i="8"/>
  <c r="AB669" i="8"/>
  <c r="M670" i="8"/>
  <c r="AA670" i="8"/>
  <c r="AB670" i="8"/>
  <c r="M671" i="8"/>
  <c r="X671" i="8"/>
  <c r="AA671" i="8"/>
  <c r="AB671" i="8"/>
  <c r="M672" i="8"/>
  <c r="X672" i="8"/>
  <c r="AA672" i="8"/>
  <c r="AB672" i="8"/>
  <c r="AA673" i="8"/>
  <c r="AA674" i="8"/>
  <c r="M675" i="8"/>
  <c r="AA675" i="8"/>
  <c r="AB675" i="8"/>
  <c r="AA676" i="8"/>
  <c r="X677" i="8"/>
  <c r="AA677" i="8"/>
  <c r="AA678" i="8"/>
  <c r="AA679" i="8"/>
  <c r="X680" i="8"/>
  <c r="AA680" i="8"/>
  <c r="M681" i="8"/>
  <c r="AA681" i="8"/>
  <c r="AB681" i="8"/>
  <c r="AA682" i="8"/>
  <c r="AA683" i="8"/>
  <c r="M684" i="8"/>
  <c r="X684" i="8"/>
  <c r="AA684" i="8"/>
  <c r="AB684" i="8"/>
  <c r="X685" i="8"/>
  <c r="AA685" i="8"/>
  <c r="AB685" i="8"/>
  <c r="AA686" i="8"/>
  <c r="AA687" i="8"/>
  <c r="M688" i="8"/>
  <c r="AA688" i="8"/>
  <c r="AB688" i="8"/>
  <c r="AA689" i="8"/>
  <c r="AA690" i="8"/>
  <c r="AA691" i="8"/>
  <c r="AA692" i="8"/>
  <c r="X693" i="8"/>
  <c r="AA693" i="8"/>
  <c r="AB693" i="8"/>
  <c r="X694" i="8"/>
  <c r="AA694" i="8"/>
  <c r="AB694" i="8"/>
  <c r="AE694" i="8"/>
  <c r="X695" i="8"/>
  <c r="AA695" i="8"/>
  <c r="AB695" i="8"/>
  <c r="AE695" i="8"/>
  <c r="AA696" i="8"/>
  <c r="AB696" i="8"/>
  <c r="X697" i="8"/>
  <c r="AA697" i="8"/>
  <c r="AB697" i="8"/>
  <c r="X698" i="8"/>
  <c r="AA698" i="8"/>
  <c r="AB698" i="8"/>
  <c r="AE698" i="8"/>
  <c r="X699" i="8"/>
  <c r="AA699" i="8"/>
  <c r="AB699" i="8"/>
  <c r="X700" i="8"/>
  <c r="AA700" i="8"/>
  <c r="AB700" i="8"/>
  <c r="M701" i="8"/>
  <c r="X701" i="8"/>
  <c r="AA701" i="8"/>
  <c r="AB701" i="8"/>
  <c r="X702" i="8"/>
  <c r="AA702" i="8"/>
  <c r="AB702" i="8"/>
  <c r="X703" i="8"/>
  <c r="AA703" i="8"/>
  <c r="AB703" i="8"/>
  <c r="AA704" i="8"/>
  <c r="M705" i="8"/>
  <c r="AA705" i="8"/>
  <c r="AB705" i="8"/>
  <c r="M706" i="8"/>
  <c r="X706" i="8"/>
  <c r="AA706" i="8"/>
  <c r="AB706" i="8"/>
  <c r="X707" i="8"/>
  <c r="AA707" i="8"/>
  <c r="X708" i="8"/>
  <c r="AA708" i="8"/>
  <c r="AE708" i="8"/>
  <c r="M709" i="8"/>
  <c r="AA709" i="8"/>
  <c r="AB709" i="8"/>
  <c r="M710" i="8"/>
  <c r="AA710" i="8"/>
  <c r="AB710" i="8"/>
  <c r="M711" i="8"/>
  <c r="AA711" i="8"/>
  <c r="AB711" i="8"/>
  <c r="X712" i="8"/>
  <c r="AA712" i="8"/>
  <c r="AB712" i="8"/>
  <c r="X713" i="8"/>
  <c r="AA713" i="8"/>
  <c r="AB713" i="8"/>
  <c r="X714" i="8"/>
  <c r="AA714" i="8"/>
  <c r="AB714" i="8"/>
  <c r="X715" i="8"/>
  <c r="AA715" i="8"/>
  <c r="AB715" i="8"/>
  <c r="M716" i="8"/>
  <c r="X716" i="8"/>
  <c r="AA716" i="8"/>
  <c r="AB716" i="8"/>
  <c r="X717" i="8"/>
  <c r="AA717" i="8"/>
  <c r="AB717" i="8"/>
  <c r="AE717" i="8"/>
  <c r="M718" i="8"/>
  <c r="AA718" i="8"/>
  <c r="AB718" i="8"/>
  <c r="M719" i="8"/>
  <c r="X719" i="8"/>
  <c r="AA719" i="8"/>
  <c r="AB719" i="8"/>
  <c r="AA720" i="8"/>
  <c r="M721" i="8"/>
  <c r="X721" i="8"/>
  <c r="AA721" i="8"/>
  <c r="AB721" i="8"/>
  <c r="X722" i="8"/>
  <c r="AA722" i="8"/>
  <c r="AB722" i="8"/>
  <c r="AE722" i="8"/>
  <c r="M723" i="8"/>
  <c r="AA723" i="8"/>
  <c r="AB723" i="8"/>
  <c r="M724" i="8"/>
  <c r="AA724" i="8"/>
  <c r="AB724" i="8"/>
  <c r="M725" i="8"/>
  <c r="AA725" i="8"/>
  <c r="AB725" i="8"/>
  <c r="M726" i="8"/>
  <c r="AA726" i="8"/>
  <c r="AB726" i="8"/>
  <c r="M727" i="8"/>
  <c r="AA727" i="8"/>
  <c r="AB727" i="8"/>
  <c r="M728" i="8"/>
  <c r="AA728" i="8"/>
  <c r="AB728" i="8"/>
  <c r="M729" i="8"/>
  <c r="X729" i="8"/>
  <c r="AA729" i="8"/>
  <c r="AB729" i="8"/>
  <c r="X730" i="8"/>
  <c r="AA730" i="8"/>
  <c r="AB730" i="8"/>
  <c r="X731" i="8"/>
  <c r="AA731" i="8"/>
  <c r="AB731" i="8"/>
  <c r="M732" i="8"/>
  <c r="AA732" i="8"/>
  <c r="AB732" i="8"/>
  <c r="AA733" i="8"/>
  <c r="X734" i="8"/>
  <c r="AA734" i="8"/>
  <c r="AB734" i="8"/>
  <c r="X735" i="8"/>
  <c r="AA735" i="8"/>
  <c r="AB735" i="8"/>
  <c r="X736" i="8"/>
  <c r="AA736" i="8"/>
  <c r="AB736" i="8"/>
  <c r="AE736" i="8"/>
  <c r="M737" i="8"/>
  <c r="AA737" i="8"/>
  <c r="AB737" i="8"/>
  <c r="M738" i="8"/>
  <c r="AA738" i="8"/>
  <c r="AB738" i="8"/>
  <c r="M739" i="8"/>
  <c r="X739" i="8"/>
  <c r="AA739" i="8"/>
  <c r="AB739" i="8"/>
  <c r="X740" i="8"/>
  <c r="AA740" i="8"/>
  <c r="AB740" i="8"/>
  <c r="AA741" i="8"/>
  <c r="AB741" i="8"/>
  <c r="AC741" i="8"/>
  <c r="H9" i="7" l="1"/>
  <c r="J9" i="7"/>
  <c r="W9" i="7"/>
  <c r="X9" i="7"/>
  <c r="H10" i="7"/>
  <c r="J10" i="7"/>
  <c r="S10" i="7"/>
  <c r="V10" i="7"/>
  <c r="W10" i="7"/>
  <c r="X10" i="7"/>
  <c r="J11" i="7"/>
  <c r="S11" i="7"/>
  <c r="V11" i="7"/>
  <c r="W11" i="7"/>
  <c r="X11" i="7"/>
  <c r="J12" i="7"/>
  <c r="S12" i="7"/>
  <c r="V12" i="7"/>
  <c r="W12" i="7"/>
  <c r="X12" i="7"/>
  <c r="H13" i="7"/>
  <c r="J13" i="7"/>
  <c r="S13" i="7"/>
  <c r="V13" i="7"/>
  <c r="W13" i="7"/>
  <c r="X13" i="7"/>
  <c r="H14" i="7"/>
  <c r="J14" i="7"/>
  <c r="S14" i="7"/>
  <c r="V14" i="7"/>
  <c r="W14" i="7"/>
  <c r="X14" i="7"/>
  <c r="H15" i="7"/>
  <c r="J15" i="7"/>
  <c r="S15" i="7"/>
  <c r="V15" i="7"/>
  <c r="W15" i="7"/>
  <c r="X15" i="7"/>
  <c r="H16" i="7"/>
  <c r="J16" i="7"/>
  <c r="S16" i="7"/>
  <c r="V16" i="7"/>
  <c r="W16" i="7"/>
  <c r="X16" i="7"/>
  <c r="H17" i="7"/>
  <c r="J17" i="7"/>
  <c r="S17" i="7"/>
  <c r="V17" i="7"/>
  <c r="W17" i="7"/>
  <c r="X17" i="7"/>
  <c r="H18" i="7"/>
  <c r="J18" i="7"/>
  <c r="S18" i="7"/>
  <c r="V18" i="7"/>
  <c r="W18" i="7"/>
  <c r="X18" i="7"/>
  <c r="H19" i="7"/>
  <c r="J19" i="7"/>
  <c r="S19" i="7"/>
  <c r="V19" i="7"/>
  <c r="W19" i="7"/>
  <c r="X19" i="7"/>
  <c r="H20" i="7"/>
  <c r="J20" i="7"/>
  <c r="S20" i="7"/>
  <c r="V20" i="7"/>
  <c r="W20" i="7"/>
  <c r="X20" i="7"/>
  <c r="J21" i="7"/>
  <c r="S21" i="7"/>
  <c r="V21" i="7"/>
  <c r="W21" i="7"/>
  <c r="X21" i="7"/>
  <c r="J22" i="7"/>
  <c r="S22" i="7"/>
  <c r="V22" i="7"/>
  <c r="W22" i="7"/>
  <c r="X22" i="7"/>
  <c r="H23" i="7"/>
  <c r="J23" i="7"/>
  <c r="S23" i="7"/>
  <c r="V23" i="7"/>
  <c r="W23" i="7"/>
  <c r="X23" i="7"/>
  <c r="H24" i="7"/>
  <c r="J24" i="7"/>
  <c r="S24" i="7"/>
  <c r="V24" i="7"/>
  <c r="W24" i="7"/>
  <c r="X24" i="7"/>
  <c r="H25" i="7"/>
  <c r="J25" i="7"/>
  <c r="S25" i="7"/>
  <c r="V25" i="7"/>
  <c r="W25" i="7"/>
  <c r="X25" i="7"/>
  <c r="J26" i="7"/>
  <c r="S26" i="7"/>
  <c r="V26" i="7"/>
  <c r="W26" i="7"/>
  <c r="X26" i="7"/>
  <c r="J27" i="7"/>
  <c r="S27" i="7"/>
  <c r="V27" i="7"/>
  <c r="W27" i="7"/>
  <c r="X27" i="7"/>
  <c r="H28" i="7"/>
  <c r="J28" i="7"/>
  <c r="S28" i="7"/>
  <c r="V28" i="7"/>
  <c r="W28" i="7"/>
  <c r="X28" i="7"/>
  <c r="H29" i="7"/>
  <c r="J29" i="7"/>
  <c r="S29" i="7"/>
  <c r="V29" i="7"/>
  <c r="W29" i="7"/>
  <c r="X29" i="7"/>
  <c r="H30" i="7"/>
  <c r="J30" i="7"/>
  <c r="S30" i="7"/>
  <c r="V30" i="7"/>
  <c r="W30" i="7"/>
  <c r="X30" i="7"/>
  <c r="H31" i="7"/>
  <c r="J31" i="7"/>
  <c r="S31" i="7"/>
  <c r="V31" i="7"/>
  <c r="W31" i="7"/>
  <c r="X31" i="7"/>
  <c r="H32" i="7"/>
  <c r="J32" i="7"/>
  <c r="S32" i="7"/>
  <c r="V32" i="7"/>
  <c r="W32" i="7"/>
  <c r="X32" i="7"/>
  <c r="H33" i="7"/>
  <c r="J33" i="7"/>
  <c r="S33" i="7"/>
  <c r="V33" i="7"/>
  <c r="W33" i="7"/>
  <c r="X33" i="7"/>
  <c r="H34" i="7"/>
  <c r="J34" i="7"/>
  <c r="S34" i="7"/>
  <c r="V34" i="7"/>
  <c r="W34" i="7"/>
  <c r="X34" i="7"/>
  <c r="H35" i="7"/>
  <c r="J35" i="7"/>
  <c r="S35" i="7"/>
  <c r="V35" i="7"/>
  <c r="W35" i="7"/>
  <c r="X35" i="7"/>
  <c r="H36" i="7"/>
  <c r="J36" i="7"/>
  <c r="S36" i="7"/>
  <c r="V36" i="7"/>
  <c r="W36" i="7"/>
  <c r="X36" i="7"/>
  <c r="H37" i="7"/>
  <c r="J37" i="7"/>
  <c r="S37" i="7"/>
  <c r="V37" i="7"/>
  <c r="W37" i="7"/>
  <c r="X37" i="7"/>
  <c r="H38" i="7"/>
  <c r="J38" i="7"/>
  <c r="S38" i="7"/>
  <c r="V38" i="7"/>
  <c r="W38" i="7"/>
  <c r="X38" i="7"/>
  <c r="H39" i="7"/>
  <c r="J39" i="7"/>
  <c r="S39" i="7"/>
  <c r="V39" i="7"/>
  <c r="W39" i="7"/>
  <c r="X39" i="7"/>
  <c r="H40" i="7"/>
  <c r="J40" i="7"/>
  <c r="S40" i="7"/>
  <c r="V40" i="7"/>
  <c r="W40" i="7"/>
  <c r="X40" i="7"/>
  <c r="H41" i="7"/>
  <c r="J41" i="7"/>
  <c r="S41" i="7"/>
  <c r="V41" i="7"/>
  <c r="W41" i="7"/>
  <c r="X41" i="7"/>
  <c r="H42" i="7"/>
  <c r="J42" i="7"/>
  <c r="S42" i="7"/>
  <c r="V42" i="7"/>
  <c r="W42" i="7"/>
  <c r="X42" i="7"/>
  <c r="H43" i="7"/>
  <c r="J43" i="7"/>
  <c r="S43" i="7"/>
  <c r="V43" i="7"/>
  <c r="W43" i="7"/>
  <c r="X43" i="7"/>
  <c r="J44" i="7"/>
  <c r="S44" i="7"/>
  <c r="V44" i="7"/>
  <c r="W44" i="7"/>
  <c r="X44" i="7"/>
  <c r="J45" i="7"/>
  <c r="S45" i="7"/>
  <c r="V45" i="7"/>
  <c r="W45" i="7"/>
  <c r="X45" i="7"/>
  <c r="J46" i="7"/>
  <c r="S46" i="7"/>
  <c r="V46" i="7"/>
  <c r="W46" i="7"/>
  <c r="X46" i="7"/>
  <c r="H47" i="7"/>
  <c r="J47" i="7"/>
  <c r="S47" i="7"/>
  <c r="V47" i="7"/>
  <c r="W47" i="7"/>
  <c r="X47" i="7"/>
  <c r="H48" i="7"/>
  <c r="J48" i="7"/>
  <c r="S48" i="7"/>
  <c r="V48" i="7"/>
  <c r="W48" i="7"/>
  <c r="X48" i="7"/>
  <c r="H49" i="7"/>
  <c r="J49" i="7"/>
  <c r="S49" i="7"/>
  <c r="V49" i="7"/>
  <c r="W49" i="7"/>
  <c r="X49" i="7"/>
  <c r="H50" i="7"/>
  <c r="J50" i="7"/>
  <c r="S50" i="7"/>
  <c r="V50" i="7"/>
  <c r="W50" i="7"/>
  <c r="X50" i="7"/>
  <c r="J51" i="7"/>
  <c r="S51" i="7"/>
  <c r="V51" i="7"/>
  <c r="W51" i="7"/>
  <c r="X51" i="7"/>
  <c r="J52" i="7"/>
  <c r="S52" i="7"/>
  <c r="V52" i="7"/>
  <c r="W52" i="7"/>
  <c r="X52" i="7"/>
  <c r="H53" i="7"/>
  <c r="J53" i="7"/>
  <c r="S53" i="7"/>
  <c r="V53" i="7"/>
  <c r="W53" i="7"/>
  <c r="X53" i="7"/>
  <c r="S54" i="7"/>
  <c r="V54" i="7"/>
  <c r="W54" i="7"/>
  <c r="X54" i="7"/>
  <c r="J55" i="7"/>
  <c r="S55" i="7"/>
  <c r="V55" i="7"/>
  <c r="W55" i="7"/>
  <c r="X55" i="7"/>
  <c r="J56" i="7"/>
  <c r="S56" i="7"/>
  <c r="V56" i="7"/>
  <c r="W56" i="7"/>
  <c r="X56" i="7"/>
  <c r="Z56" i="7"/>
  <c r="H57" i="7"/>
  <c r="J57" i="7"/>
  <c r="S57" i="7"/>
  <c r="V57" i="7"/>
  <c r="W57" i="7"/>
  <c r="X57" i="7"/>
  <c r="H58" i="7"/>
  <c r="J58" i="7"/>
  <c r="S58" i="7"/>
  <c r="V58" i="7"/>
  <c r="W58" i="7"/>
  <c r="X58" i="7"/>
  <c r="H59" i="7"/>
  <c r="J59" i="7"/>
  <c r="S59" i="7"/>
  <c r="V59" i="7"/>
  <c r="W59" i="7"/>
  <c r="X59" i="7"/>
  <c r="H60" i="7"/>
  <c r="J60" i="7"/>
  <c r="S60" i="7"/>
  <c r="V60" i="7"/>
  <c r="W60" i="7"/>
  <c r="X60" i="7"/>
  <c r="H61" i="7"/>
  <c r="J61" i="7"/>
  <c r="S61" i="7"/>
  <c r="V61" i="7"/>
  <c r="W61" i="7"/>
  <c r="X61" i="7"/>
  <c r="H62" i="7"/>
  <c r="J62" i="7"/>
  <c r="S62" i="7"/>
  <c r="V62" i="7"/>
  <c r="W62" i="7"/>
  <c r="X62" i="7"/>
  <c r="H63" i="7"/>
  <c r="J63" i="7"/>
  <c r="S63" i="7"/>
  <c r="V63" i="7"/>
  <c r="W63" i="7"/>
  <c r="X63" i="7"/>
  <c r="J64" i="7"/>
  <c r="S64" i="7"/>
  <c r="V64" i="7"/>
  <c r="W64" i="7"/>
  <c r="X64" i="7"/>
  <c r="H65" i="7"/>
  <c r="J65" i="7"/>
  <c r="S65" i="7"/>
  <c r="V65" i="7"/>
  <c r="W65" i="7"/>
  <c r="X65" i="7"/>
  <c r="H66" i="7"/>
  <c r="J66" i="7"/>
  <c r="S66" i="7"/>
  <c r="V66" i="7"/>
  <c r="W66" i="7"/>
  <c r="X66" i="7"/>
  <c r="H67" i="7"/>
  <c r="J67" i="7"/>
  <c r="S67" i="7"/>
  <c r="V67" i="7"/>
  <c r="W67" i="7"/>
  <c r="X67" i="7"/>
  <c r="H68" i="7"/>
  <c r="J68" i="7"/>
  <c r="S68" i="7"/>
  <c r="V68" i="7"/>
  <c r="W68" i="7"/>
  <c r="X68" i="7"/>
  <c r="J69" i="7"/>
  <c r="S69" i="7"/>
  <c r="V69" i="7"/>
  <c r="W69" i="7"/>
  <c r="X69" i="7"/>
  <c r="J70" i="7"/>
  <c r="S70" i="7"/>
  <c r="V70" i="7"/>
  <c r="W70" i="7"/>
  <c r="X70" i="7"/>
  <c r="H71" i="7"/>
  <c r="J71" i="7"/>
  <c r="S71" i="7"/>
  <c r="V71" i="7"/>
  <c r="W71" i="7"/>
  <c r="X71" i="7"/>
  <c r="H72" i="7"/>
  <c r="J72" i="7"/>
  <c r="S72" i="7"/>
  <c r="V72" i="7"/>
  <c r="W72" i="7"/>
  <c r="X72" i="7"/>
  <c r="H73" i="7"/>
  <c r="J73" i="7"/>
  <c r="S73" i="7"/>
  <c r="V73" i="7"/>
  <c r="W73" i="7"/>
  <c r="X73" i="7"/>
  <c r="J74" i="7"/>
  <c r="S74" i="7"/>
  <c r="V74" i="7"/>
  <c r="W74" i="7"/>
  <c r="X74" i="7"/>
  <c r="J75" i="7"/>
  <c r="S75" i="7"/>
  <c r="V75" i="7"/>
  <c r="W75" i="7"/>
  <c r="X75" i="7"/>
  <c r="S76" i="7"/>
  <c r="V76" i="7"/>
  <c r="W76" i="7"/>
  <c r="X76" i="7"/>
  <c r="H77" i="7"/>
  <c r="J77" i="7"/>
  <c r="S77" i="7"/>
  <c r="V77" i="7"/>
  <c r="W77" i="7"/>
  <c r="X77" i="7"/>
  <c r="H78" i="7"/>
  <c r="J78" i="7"/>
  <c r="S78" i="7"/>
  <c r="V78" i="7"/>
  <c r="W78" i="7"/>
  <c r="X78" i="7"/>
  <c r="H79" i="7"/>
  <c r="J79" i="7"/>
  <c r="S79" i="7"/>
  <c r="V79" i="7"/>
  <c r="W79" i="7"/>
  <c r="X79" i="7"/>
  <c r="H80" i="7"/>
  <c r="J80" i="7"/>
  <c r="S80" i="7"/>
  <c r="V80" i="7"/>
  <c r="W80" i="7"/>
  <c r="X80" i="7"/>
  <c r="H81" i="7"/>
  <c r="J81" i="7"/>
  <c r="S81" i="7"/>
  <c r="V81" i="7"/>
  <c r="W81" i="7"/>
  <c r="X81" i="7"/>
  <c r="H82" i="7"/>
  <c r="J82" i="7"/>
  <c r="S82" i="7"/>
  <c r="V82" i="7"/>
  <c r="W82" i="7"/>
  <c r="X82" i="7"/>
  <c r="H83" i="7"/>
  <c r="J83" i="7"/>
  <c r="S83" i="7"/>
  <c r="V83" i="7"/>
  <c r="W83" i="7"/>
  <c r="X83" i="7"/>
  <c r="H84" i="7"/>
  <c r="J84" i="7"/>
  <c r="S84" i="7"/>
  <c r="V84" i="7"/>
  <c r="W84" i="7"/>
  <c r="X84" i="7"/>
  <c r="H85" i="7"/>
  <c r="J85" i="7"/>
  <c r="S85" i="7"/>
  <c r="V85" i="7"/>
  <c r="W85" i="7"/>
  <c r="X85" i="7"/>
  <c r="H86" i="7"/>
  <c r="J86" i="7"/>
  <c r="S86" i="7"/>
  <c r="V86" i="7"/>
  <c r="W86" i="7"/>
  <c r="X86" i="7"/>
  <c r="H87" i="7"/>
  <c r="J87" i="7"/>
  <c r="S87" i="7"/>
  <c r="V87" i="7"/>
  <c r="W87" i="7"/>
  <c r="X87" i="7"/>
  <c r="H88" i="7"/>
  <c r="J88" i="7"/>
  <c r="S88" i="7"/>
  <c r="V88" i="7"/>
  <c r="W88" i="7"/>
  <c r="X88" i="7"/>
  <c r="J89" i="7"/>
  <c r="S89" i="7"/>
  <c r="V89" i="7"/>
  <c r="W89" i="7"/>
  <c r="X89" i="7"/>
  <c r="J90" i="7"/>
  <c r="S90" i="7"/>
  <c r="V90" i="7"/>
  <c r="W90" i="7"/>
  <c r="X90" i="7"/>
  <c r="J91" i="7"/>
  <c r="S91" i="7"/>
  <c r="V91" i="7"/>
  <c r="W91" i="7"/>
  <c r="X91" i="7"/>
  <c r="J92" i="7"/>
  <c r="S92" i="7"/>
  <c r="V92" i="7"/>
  <c r="W92" i="7"/>
  <c r="X92" i="7"/>
  <c r="H93" i="7"/>
  <c r="J93" i="7"/>
  <c r="S93" i="7"/>
  <c r="V93" i="7"/>
  <c r="W93" i="7"/>
  <c r="X93" i="7"/>
  <c r="H94" i="7"/>
  <c r="J94" i="7"/>
  <c r="S94" i="7"/>
  <c r="V94" i="7"/>
  <c r="W94" i="7"/>
  <c r="X94" i="7"/>
  <c r="H95" i="7"/>
  <c r="J95" i="7"/>
  <c r="S95" i="7"/>
  <c r="V95" i="7"/>
  <c r="W95" i="7"/>
  <c r="X95" i="7"/>
  <c r="J96" i="7"/>
  <c r="S96" i="7"/>
  <c r="V96" i="7"/>
  <c r="W96" i="7"/>
  <c r="X96" i="7"/>
  <c r="J97" i="7"/>
  <c r="S97" i="7"/>
  <c r="V97" i="7"/>
  <c r="W97" i="7"/>
  <c r="X97" i="7"/>
  <c r="H98" i="7"/>
  <c r="J98" i="7"/>
  <c r="S98" i="7"/>
  <c r="V98" i="7"/>
  <c r="W98" i="7"/>
  <c r="X98" i="7"/>
  <c r="H99" i="7"/>
  <c r="J99" i="7"/>
  <c r="S99" i="7"/>
  <c r="V99" i="7"/>
  <c r="W99" i="7"/>
  <c r="X99" i="7"/>
  <c r="H100" i="7"/>
  <c r="J100" i="7"/>
  <c r="S100" i="7"/>
  <c r="V100" i="7"/>
  <c r="W100" i="7"/>
  <c r="X100" i="7"/>
  <c r="H101" i="7"/>
  <c r="J101" i="7"/>
  <c r="S101" i="7"/>
  <c r="V101" i="7"/>
  <c r="W101" i="7"/>
  <c r="X101" i="7"/>
  <c r="H102" i="7"/>
  <c r="J102" i="7"/>
  <c r="S102" i="7"/>
  <c r="V102" i="7"/>
  <c r="W102" i="7"/>
  <c r="X102" i="7"/>
  <c r="H103" i="7"/>
  <c r="J103" i="7"/>
  <c r="S103" i="7"/>
  <c r="V103" i="7"/>
  <c r="W103" i="7"/>
  <c r="X103" i="7"/>
  <c r="H104" i="7"/>
  <c r="J104" i="7"/>
  <c r="S104" i="7"/>
  <c r="V104" i="7"/>
  <c r="W104" i="7"/>
  <c r="X104" i="7"/>
  <c r="J105" i="7"/>
  <c r="S105" i="7"/>
  <c r="V105" i="7"/>
  <c r="W105" i="7"/>
  <c r="X105" i="7"/>
  <c r="J106" i="7"/>
  <c r="S106" i="7"/>
  <c r="V106" i="7"/>
  <c r="W106" i="7"/>
  <c r="X106" i="7"/>
  <c r="J107" i="7"/>
  <c r="S107" i="7"/>
  <c r="V107" i="7"/>
  <c r="W107" i="7"/>
  <c r="X107" i="7"/>
  <c r="Z107" i="7"/>
  <c r="H108" i="7"/>
  <c r="J108" i="7"/>
  <c r="S108" i="7"/>
  <c r="V108" i="7"/>
  <c r="W108" i="7"/>
  <c r="X108" i="7"/>
  <c r="H109" i="7"/>
  <c r="J109" i="7"/>
  <c r="S109" i="7"/>
  <c r="V109" i="7"/>
  <c r="W109" i="7"/>
  <c r="X109" i="7"/>
  <c r="H110" i="7"/>
  <c r="J110" i="7"/>
  <c r="S110" i="7"/>
  <c r="V110" i="7"/>
  <c r="W110" i="7"/>
  <c r="X110" i="7"/>
  <c r="H111" i="7"/>
  <c r="J111" i="7"/>
  <c r="S111" i="7"/>
  <c r="V111" i="7"/>
  <c r="W111" i="7"/>
  <c r="X111" i="7"/>
  <c r="H112" i="7"/>
  <c r="J112" i="7"/>
  <c r="S112" i="7"/>
  <c r="V112" i="7"/>
  <c r="W112" i="7"/>
  <c r="X112" i="7"/>
  <c r="H113" i="7"/>
  <c r="J113" i="7"/>
  <c r="S113" i="7"/>
  <c r="V113" i="7"/>
  <c r="W113" i="7"/>
  <c r="X113" i="7"/>
  <c r="J114" i="7"/>
  <c r="S114" i="7"/>
  <c r="V114" i="7"/>
  <c r="W114" i="7"/>
  <c r="X114" i="7"/>
  <c r="H115" i="7"/>
  <c r="J115" i="7"/>
  <c r="S115" i="7"/>
  <c r="V115" i="7"/>
  <c r="W115" i="7"/>
  <c r="X115" i="7"/>
  <c r="J116" i="7"/>
  <c r="S116" i="7"/>
  <c r="V116" i="7"/>
  <c r="W116" i="7"/>
  <c r="X116" i="7"/>
  <c r="H117" i="7"/>
  <c r="J117" i="7"/>
  <c r="S117" i="7"/>
  <c r="V117" i="7"/>
  <c r="W117" i="7"/>
  <c r="X117" i="7"/>
  <c r="H118" i="7"/>
  <c r="J118" i="7"/>
  <c r="S118" i="7"/>
  <c r="V118" i="7"/>
  <c r="W118" i="7"/>
  <c r="X118" i="7"/>
  <c r="H119" i="7"/>
  <c r="J119" i="7"/>
  <c r="S119" i="7"/>
  <c r="V119" i="7"/>
  <c r="W119" i="7"/>
  <c r="X119" i="7"/>
  <c r="H120" i="7"/>
  <c r="J120" i="7"/>
  <c r="S120" i="7"/>
  <c r="V120" i="7"/>
  <c r="W120" i="7"/>
  <c r="X120" i="7"/>
  <c r="J121" i="7"/>
  <c r="S121" i="7"/>
  <c r="V121" i="7"/>
  <c r="W121" i="7"/>
  <c r="X121" i="7"/>
  <c r="H122" i="7"/>
  <c r="J122" i="7"/>
  <c r="S122" i="7"/>
  <c r="V122" i="7"/>
  <c r="W122" i="7"/>
  <c r="X122" i="7"/>
  <c r="H123" i="7"/>
  <c r="J123" i="7"/>
  <c r="S123" i="7"/>
  <c r="V123" i="7"/>
  <c r="W123" i="7"/>
  <c r="X123" i="7"/>
  <c r="H124" i="7"/>
  <c r="J124" i="7"/>
  <c r="S124" i="7"/>
  <c r="V124" i="7"/>
  <c r="W124" i="7"/>
  <c r="X124" i="7"/>
  <c r="H125" i="7"/>
  <c r="J125" i="7"/>
  <c r="S125" i="7"/>
  <c r="V125" i="7"/>
  <c r="W125" i="7"/>
  <c r="X125" i="7"/>
  <c r="H126" i="7"/>
  <c r="J126" i="7"/>
  <c r="S126" i="7"/>
  <c r="V126" i="7"/>
  <c r="W126" i="7"/>
  <c r="X126" i="7"/>
  <c r="J127" i="7"/>
  <c r="S127" i="7"/>
  <c r="V127" i="7"/>
  <c r="W127" i="7"/>
  <c r="X127" i="7"/>
  <c r="J128" i="7"/>
  <c r="S128" i="7"/>
  <c r="V128" i="7"/>
  <c r="W128" i="7"/>
  <c r="X128" i="7"/>
  <c r="J129" i="7"/>
  <c r="S129" i="7"/>
  <c r="V129" i="7"/>
  <c r="W129" i="7"/>
  <c r="X129" i="7"/>
  <c r="H130" i="7"/>
  <c r="J130" i="7"/>
  <c r="S130" i="7"/>
  <c r="V130" i="7"/>
  <c r="W130" i="7"/>
  <c r="X130" i="7"/>
  <c r="H131" i="7"/>
  <c r="J131" i="7"/>
  <c r="S131" i="7"/>
  <c r="V131" i="7"/>
  <c r="W131" i="7"/>
  <c r="X131" i="7"/>
  <c r="H132" i="7"/>
  <c r="J132" i="7"/>
  <c r="S132" i="7"/>
  <c r="V132" i="7"/>
  <c r="W132" i="7"/>
  <c r="X132" i="7"/>
  <c r="H133" i="7"/>
  <c r="J133" i="7"/>
  <c r="S133" i="7"/>
  <c r="V133" i="7"/>
  <c r="W133" i="7"/>
  <c r="X133" i="7"/>
  <c r="H134" i="7"/>
  <c r="J134" i="7"/>
  <c r="S134" i="7"/>
  <c r="V134" i="7"/>
  <c r="W134" i="7"/>
  <c r="X134" i="7"/>
  <c r="H135" i="7"/>
  <c r="J135" i="7"/>
  <c r="S135" i="7"/>
  <c r="V135" i="7"/>
  <c r="W135" i="7"/>
  <c r="X135" i="7"/>
  <c r="H136" i="7"/>
  <c r="J136" i="7"/>
  <c r="S136" i="7"/>
  <c r="V136" i="7"/>
  <c r="W136" i="7"/>
  <c r="X136" i="7"/>
  <c r="H137" i="7"/>
  <c r="J137" i="7"/>
  <c r="S137" i="7"/>
  <c r="V137" i="7"/>
  <c r="W137" i="7"/>
  <c r="X137" i="7"/>
  <c r="H138" i="7"/>
  <c r="J138" i="7"/>
  <c r="S138" i="7"/>
  <c r="V138" i="7"/>
  <c r="W138" i="7"/>
  <c r="X138" i="7"/>
  <c r="H139" i="7"/>
  <c r="J139" i="7"/>
  <c r="S139" i="7"/>
  <c r="V139" i="7"/>
  <c r="W139" i="7"/>
  <c r="X139" i="7"/>
  <c r="H140" i="7"/>
  <c r="J140" i="7"/>
  <c r="S140" i="7"/>
  <c r="V140" i="7"/>
  <c r="W140" i="7"/>
  <c r="X140" i="7"/>
  <c r="H141" i="7"/>
  <c r="J141" i="7"/>
  <c r="S141" i="7"/>
  <c r="V141" i="7"/>
  <c r="W141" i="7"/>
  <c r="X141" i="7"/>
  <c r="H142" i="7"/>
  <c r="J142" i="7"/>
  <c r="S142" i="7"/>
  <c r="V142" i="7"/>
  <c r="W142" i="7"/>
  <c r="X142" i="7"/>
  <c r="H143" i="7"/>
  <c r="J143" i="7"/>
  <c r="S143" i="7"/>
  <c r="V143" i="7"/>
  <c r="W143" i="7"/>
  <c r="X143" i="7"/>
  <c r="H144" i="7"/>
  <c r="J144" i="7"/>
  <c r="S144" i="7"/>
  <c r="V144" i="7"/>
  <c r="W144" i="7"/>
  <c r="X144" i="7"/>
  <c r="H145" i="7"/>
  <c r="J145" i="7"/>
  <c r="S145" i="7"/>
  <c r="V145" i="7"/>
  <c r="W145" i="7"/>
  <c r="X145" i="7"/>
  <c r="Z145" i="7"/>
  <c r="H146" i="7"/>
  <c r="J146" i="7"/>
  <c r="S146" i="7"/>
  <c r="V146" i="7"/>
  <c r="W146" i="7"/>
  <c r="X146" i="7"/>
  <c r="H147" i="7"/>
  <c r="J147" i="7"/>
  <c r="S147" i="7"/>
  <c r="V147" i="7"/>
  <c r="W147" i="7"/>
  <c r="X147" i="7"/>
  <c r="H148" i="7"/>
  <c r="J148" i="7"/>
  <c r="S148" i="7"/>
  <c r="V148" i="7"/>
  <c r="W148" i="7"/>
  <c r="X148" i="7"/>
  <c r="H149" i="7"/>
  <c r="J149" i="7"/>
  <c r="S149" i="7"/>
  <c r="V149" i="7"/>
  <c r="W149" i="7"/>
  <c r="X149" i="7"/>
  <c r="H150" i="7"/>
  <c r="J150" i="7"/>
  <c r="S150" i="7"/>
  <c r="V150" i="7"/>
  <c r="W150" i="7"/>
  <c r="X150" i="7"/>
  <c r="H151" i="7"/>
  <c r="J151" i="7"/>
  <c r="S151" i="7"/>
  <c r="V151" i="7"/>
  <c r="W151" i="7"/>
  <c r="X151" i="7"/>
  <c r="H152" i="7"/>
  <c r="J152" i="7"/>
  <c r="S152" i="7"/>
  <c r="V152" i="7"/>
  <c r="W152" i="7"/>
  <c r="X152" i="7"/>
  <c r="H153" i="7"/>
  <c r="J153" i="7"/>
  <c r="S153" i="7"/>
  <c r="V153" i="7"/>
  <c r="W153" i="7"/>
  <c r="X153" i="7"/>
  <c r="H154" i="7"/>
  <c r="J154" i="7"/>
  <c r="S154" i="7"/>
  <c r="V154" i="7"/>
  <c r="W154" i="7"/>
  <c r="X154" i="7"/>
  <c r="H155" i="7"/>
  <c r="J155" i="7"/>
  <c r="S155" i="7"/>
  <c r="V155" i="7"/>
  <c r="W155" i="7"/>
  <c r="X155" i="7"/>
  <c r="H156" i="7"/>
  <c r="J156" i="7"/>
  <c r="S156" i="7"/>
  <c r="V156" i="7"/>
  <c r="X156" i="7"/>
  <c r="H157" i="7"/>
  <c r="J157" i="7"/>
  <c r="S157" i="7"/>
  <c r="V157" i="7"/>
  <c r="W157" i="7"/>
  <c r="X157" i="7"/>
  <c r="H158" i="7"/>
  <c r="J158" i="7"/>
  <c r="S158" i="7"/>
  <c r="V158" i="7"/>
  <c r="W158" i="7"/>
  <c r="X158" i="7"/>
  <c r="H159" i="7"/>
  <c r="J159" i="7"/>
  <c r="S159" i="7"/>
  <c r="V159" i="7"/>
  <c r="W159" i="7"/>
  <c r="X159" i="7"/>
  <c r="H160" i="7"/>
  <c r="J160" i="7"/>
  <c r="S160" i="7"/>
  <c r="V160" i="7"/>
  <c r="W160" i="7"/>
  <c r="X160" i="7"/>
  <c r="H161" i="7"/>
  <c r="J161" i="7"/>
  <c r="S161" i="7"/>
  <c r="V161" i="7"/>
  <c r="W161" i="7"/>
  <c r="X161" i="7"/>
  <c r="H162" i="7"/>
  <c r="J162" i="7"/>
  <c r="S162" i="7"/>
  <c r="V162" i="7"/>
  <c r="W162" i="7"/>
  <c r="X162" i="7"/>
  <c r="H163" i="7"/>
  <c r="J163" i="7"/>
  <c r="S163" i="7"/>
  <c r="V163" i="7"/>
  <c r="W163" i="7"/>
  <c r="X163" i="7"/>
  <c r="H164" i="7"/>
  <c r="J164" i="7"/>
  <c r="S164" i="7"/>
  <c r="V164" i="7"/>
  <c r="X164" i="7"/>
  <c r="H165" i="7"/>
  <c r="J165" i="7"/>
  <c r="S165" i="7"/>
  <c r="V165" i="7"/>
  <c r="W165" i="7"/>
  <c r="X165" i="7"/>
  <c r="H166" i="7"/>
  <c r="J166" i="7"/>
  <c r="S166" i="7"/>
  <c r="V166" i="7"/>
  <c r="W166" i="7"/>
  <c r="X166" i="7"/>
  <c r="H167" i="7"/>
  <c r="J167" i="7"/>
  <c r="S167" i="7"/>
  <c r="V167" i="7"/>
  <c r="W167" i="7"/>
  <c r="X167" i="7"/>
  <c r="H168" i="7"/>
  <c r="J168" i="7"/>
  <c r="S168" i="7"/>
  <c r="V168" i="7"/>
  <c r="W168" i="7"/>
  <c r="X168" i="7"/>
  <c r="H169" i="7"/>
  <c r="J169" i="7"/>
  <c r="S169" i="7"/>
  <c r="V169" i="7"/>
  <c r="W169" i="7"/>
  <c r="X169" i="7"/>
  <c r="H170" i="7"/>
  <c r="J170" i="7"/>
  <c r="S170" i="7"/>
  <c r="V170" i="7"/>
  <c r="W170" i="7"/>
  <c r="X170" i="7"/>
  <c r="H171" i="7"/>
  <c r="J171" i="7"/>
  <c r="S171" i="7"/>
  <c r="V171" i="7"/>
  <c r="W171" i="7"/>
  <c r="X171" i="7"/>
  <c r="H172" i="7"/>
  <c r="J172" i="7"/>
  <c r="S172" i="7"/>
  <c r="V172" i="7"/>
  <c r="W172" i="7"/>
  <c r="X172" i="7"/>
  <c r="H173" i="7"/>
  <c r="J173" i="7"/>
  <c r="S173" i="7"/>
  <c r="V173" i="7"/>
  <c r="W173" i="7"/>
  <c r="X173" i="7"/>
  <c r="H174" i="7"/>
  <c r="J174" i="7"/>
  <c r="S174" i="7"/>
  <c r="V174" i="7"/>
  <c r="W174" i="7"/>
  <c r="X174" i="7"/>
  <c r="H175" i="7"/>
  <c r="J175" i="7"/>
  <c r="S175" i="7"/>
  <c r="V175" i="7"/>
  <c r="W175" i="7"/>
  <c r="X175" i="7"/>
  <c r="H176" i="7"/>
  <c r="J176" i="7"/>
  <c r="S176" i="7"/>
  <c r="V176" i="7"/>
  <c r="W176" i="7"/>
  <c r="X176" i="7"/>
  <c r="H177" i="7"/>
  <c r="J177" i="7"/>
  <c r="S177" i="7"/>
  <c r="V177" i="7"/>
  <c r="W177" i="7"/>
  <c r="X177" i="7"/>
  <c r="H178" i="7"/>
  <c r="J178" i="7"/>
  <c r="S178" i="7"/>
  <c r="V178" i="7"/>
  <c r="W178" i="7"/>
  <c r="X178" i="7"/>
  <c r="H179" i="7"/>
  <c r="J179" i="7"/>
  <c r="S179" i="7"/>
  <c r="V179" i="7"/>
  <c r="W179" i="7"/>
  <c r="X179" i="7"/>
  <c r="H180" i="7"/>
  <c r="J180" i="7"/>
  <c r="S180" i="7"/>
  <c r="V180" i="7"/>
  <c r="W180" i="7"/>
  <c r="X180" i="7"/>
  <c r="H181" i="7"/>
  <c r="J181" i="7"/>
  <c r="S181" i="7"/>
  <c r="V181" i="7"/>
  <c r="W181" i="7"/>
  <c r="X181" i="7"/>
  <c r="H182" i="7"/>
  <c r="J182" i="7"/>
  <c r="S182" i="7"/>
  <c r="V182" i="7"/>
  <c r="W182" i="7"/>
  <c r="X182" i="7"/>
  <c r="H183" i="7"/>
  <c r="J183" i="7"/>
  <c r="S183" i="7"/>
  <c r="V183" i="7"/>
  <c r="W183" i="7"/>
  <c r="X183" i="7"/>
  <c r="H184" i="7"/>
  <c r="J184" i="7"/>
  <c r="S184" i="7"/>
  <c r="V184" i="7"/>
  <c r="W184" i="7"/>
  <c r="X184" i="7"/>
  <c r="S185" i="7"/>
  <c r="V185" i="7"/>
  <c r="W185" i="7"/>
  <c r="X185" i="7"/>
  <c r="H186" i="7"/>
  <c r="J186" i="7"/>
  <c r="S186" i="7"/>
  <c r="V186" i="7"/>
  <c r="W186" i="7"/>
  <c r="X186" i="7"/>
  <c r="H187" i="7"/>
  <c r="J187" i="7"/>
  <c r="S187" i="7"/>
  <c r="V187" i="7"/>
  <c r="W187" i="7"/>
  <c r="X187" i="7"/>
  <c r="H188" i="7"/>
  <c r="J188" i="7"/>
  <c r="S188" i="7"/>
  <c r="V188" i="7"/>
  <c r="W188" i="7"/>
  <c r="X188" i="7"/>
  <c r="H189" i="7"/>
  <c r="J189" i="7"/>
  <c r="S189" i="7"/>
  <c r="V189" i="7"/>
  <c r="W189" i="7"/>
  <c r="X189" i="7"/>
  <c r="H190" i="7"/>
  <c r="J190" i="7"/>
  <c r="S190" i="7"/>
  <c r="V190" i="7"/>
  <c r="W190" i="7"/>
  <c r="X190" i="7"/>
  <c r="H191" i="7"/>
  <c r="J191" i="7"/>
  <c r="S191" i="7"/>
  <c r="V191" i="7"/>
  <c r="W191" i="7"/>
  <c r="X191" i="7"/>
  <c r="H192" i="7"/>
  <c r="J192" i="7"/>
  <c r="S192" i="7"/>
  <c r="V192" i="7"/>
  <c r="W192" i="7"/>
  <c r="X192" i="7"/>
  <c r="H193" i="7"/>
  <c r="J193" i="7"/>
  <c r="S193" i="7"/>
  <c r="V193" i="7"/>
  <c r="W193" i="7"/>
  <c r="X193" i="7"/>
  <c r="H194" i="7"/>
  <c r="J194" i="7"/>
  <c r="S194" i="7"/>
  <c r="V194" i="7"/>
  <c r="W194" i="7"/>
  <c r="X194" i="7"/>
  <c r="H195" i="7"/>
  <c r="J195" i="7"/>
  <c r="S195" i="7"/>
  <c r="V195" i="7"/>
  <c r="W195" i="7"/>
  <c r="X195" i="7"/>
  <c r="H196" i="7"/>
  <c r="J196" i="7"/>
  <c r="S196" i="7"/>
  <c r="V196" i="7"/>
  <c r="W196" i="7"/>
  <c r="X196" i="7"/>
  <c r="H197" i="7"/>
  <c r="J197" i="7"/>
  <c r="S197" i="7"/>
  <c r="V197" i="7"/>
  <c r="W197" i="7"/>
  <c r="X197" i="7"/>
  <c r="H198" i="7"/>
  <c r="J198" i="7"/>
  <c r="S198" i="7"/>
  <c r="V198" i="7"/>
  <c r="W198" i="7"/>
  <c r="X198" i="7"/>
  <c r="H199" i="7"/>
  <c r="J199" i="7"/>
  <c r="S199" i="7"/>
  <c r="V199" i="7"/>
  <c r="W199" i="7"/>
  <c r="X199" i="7"/>
  <c r="H200" i="7"/>
  <c r="J200" i="7"/>
  <c r="S200" i="7"/>
  <c r="V200" i="7"/>
  <c r="W200" i="7"/>
  <c r="X200" i="7"/>
  <c r="H201" i="7"/>
  <c r="J201" i="7"/>
  <c r="S201" i="7"/>
  <c r="V201" i="7"/>
  <c r="W201" i="7"/>
  <c r="X201" i="7"/>
  <c r="H202" i="7"/>
  <c r="J202" i="7"/>
  <c r="S202" i="7"/>
  <c r="V202" i="7"/>
  <c r="W202" i="7"/>
  <c r="X202" i="7"/>
  <c r="H203" i="7"/>
  <c r="J203" i="7"/>
  <c r="S203" i="7"/>
  <c r="V203" i="7"/>
  <c r="W203" i="7"/>
  <c r="X203" i="7"/>
  <c r="H204" i="7"/>
  <c r="J204" i="7"/>
  <c r="S204" i="7"/>
  <c r="V204" i="7"/>
  <c r="W204" i="7"/>
  <c r="X204" i="7"/>
  <c r="H205" i="7"/>
  <c r="J205" i="7"/>
  <c r="S205" i="7"/>
  <c r="V205" i="7"/>
  <c r="W205" i="7"/>
  <c r="X205" i="7"/>
  <c r="H206" i="7"/>
  <c r="J206" i="7"/>
  <c r="S206" i="7"/>
  <c r="V206" i="7"/>
  <c r="W206" i="7"/>
  <c r="X206" i="7"/>
  <c r="H207" i="7"/>
  <c r="J207" i="7"/>
  <c r="S207" i="7"/>
  <c r="V207" i="7"/>
  <c r="W207" i="7"/>
  <c r="X207" i="7"/>
  <c r="H208" i="7"/>
  <c r="J208" i="7"/>
  <c r="S208" i="7"/>
  <c r="V208" i="7"/>
  <c r="W208" i="7"/>
  <c r="X208" i="7"/>
  <c r="H209" i="7"/>
  <c r="J209" i="7"/>
  <c r="S209" i="7"/>
  <c r="V209" i="7"/>
  <c r="W209" i="7"/>
  <c r="X209" i="7"/>
  <c r="H210" i="7"/>
  <c r="J210" i="7"/>
  <c r="S210" i="7"/>
  <c r="V210" i="7"/>
  <c r="W210" i="7"/>
  <c r="X210" i="7"/>
  <c r="H211" i="7"/>
  <c r="J211" i="7"/>
  <c r="S211" i="7"/>
  <c r="V211" i="7"/>
  <c r="W211" i="7"/>
  <c r="X211" i="7"/>
  <c r="H212" i="7"/>
  <c r="J212" i="7"/>
  <c r="S212" i="7"/>
  <c r="V212" i="7"/>
  <c r="W212" i="7"/>
  <c r="X212" i="7"/>
  <c r="H213" i="7"/>
  <c r="J213" i="7"/>
  <c r="S213" i="7"/>
  <c r="V213" i="7"/>
  <c r="W213" i="7"/>
  <c r="X213" i="7"/>
  <c r="H214" i="7"/>
  <c r="J214" i="7"/>
  <c r="S214" i="7"/>
  <c r="V214" i="7"/>
  <c r="W214" i="7"/>
  <c r="X214" i="7"/>
  <c r="H215" i="7"/>
  <c r="J215" i="7"/>
  <c r="S215" i="7"/>
  <c r="V215" i="7"/>
  <c r="W215" i="7"/>
  <c r="X215" i="7"/>
  <c r="H216" i="7"/>
  <c r="J216" i="7"/>
  <c r="S216" i="7"/>
  <c r="V216" i="7"/>
  <c r="W216" i="7"/>
  <c r="X216" i="7"/>
  <c r="H217" i="7"/>
  <c r="J217" i="7"/>
  <c r="S217" i="7"/>
  <c r="V217" i="7"/>
  <c r="W217" i="7"/>
  <c r="X217" i="7"/>
  <c r="H218" i="7"/>
  <c r="J218" i="7"/>
  <c r="S218" i="7"/>
  <c r="V218" i="7"/>
  <c r="W218" i="7"/>
  <c r="X218" i="7"/>
  <c r="H219" i="7"/>
  <c r="J219" i="7"/>
  <c r="S219" i="7"/>
  <c r="V219" i="7"/>
  <c r="W219" i="7"/>
  <c r="X219" i="7"/>
  <c r="H220" i="7"/>
  <c r="J220" i="7"/>
  <c r="S220" i="7"/>
  <c r="V220" i="7"/>
  <c r="W220" i="7"/>
  <c r="X220" i="7"/>
  <c r="H221" i="7"/>
  <c r="J221" i="7"/>
  <c r="S221" i="7"/>
  <c r="V221" i="7"/>
  <c r="W221" i="7"/>
  <c r="X221" i="7"/>
  <c r="H222" i="7"/>
  <c r="J222" i="7"/>
  <c r="S222" i="7"/>
  <c r="V222" i="7"/>
  <c r="W222" i="7"/>
  <c r="X222" i="7"/>
  <c r="H223" i="7"/>
  <c r="J223" i="7"/>
  <c r="S223" i="7"/>
  <c r="V223" i="7"/>
  <c r="W223" i="7"/>
  <c r="X223" i="7"/>
  <c r="H224" i="7"/>
  <c r="J224" i="7"/>
  <c r="S224" i="7"/>
  <c r="V224" i="7"/>
  <c r="W224" i="7"/>
  <c r="X224" i="7"/>
  <c r="H225" i="7"/>
  <c r="J225" i="7"/>
  <c r="S225" i="7"/>
  <c r="V225" i="7"/>
  <c r="W225" i="7"/>
  <c r="X225" i="7"/>
  <c r="H226" i="7"/>
  <c r="J226" i="7"/>
  <c r="S226" i="7"/>
  <c r="V226" i="7"/>
  <c r="W226" i="7"/>
  <c r="X226" i="7"/>
  <c r="H227" i="7"/>
  <c r="J227" i="7"/>
  <c r="S227" i="7"/>
  <c r="V227" i="7"/>
  <c r="W227" i="7"/>
  <c r="X227" i="7"/>
  <c r="H228" i="7"/>
  <c r="J228" i="7"/>
  <c r="S228" i="7"/>
  <c r="V228" i="7"/>
  <c r="W228" i="7"/>
  <c r="X228" i="7"/>
  <c r="H229" i="7"/>
  <c r="J229" i="7"/>
  <c r="S229" i="7"/>
  <c r="V229" i="7"/>
  <c r="W229" i="7"/>
  <c r="X229" i="7"/>
  <c r="H230" i="7"/>
  <c r="J230" i="7"/>
  <c r="S230" i="7"/>
  <c r="V230" i="7"/>
  <c r="W230" i="7"/>
  <c r="X230" i="7"/>
  <c r="H231" i="7"/>
  <c r="J231" i="7"/>
  <c r="S231" i="7"/>
  <c r="V231" i="7"/>
  <c r="W231" i="7"/>
  <c r="X231" i="7"/>
  <c r="Z231" i="7"/>
  <c r="H232" i="7"/>
  <c r="J232" i="7"/>
  <c r="S232" i="7"/>
  <c r="V232" i="7"/>
  <c r="W232" i="7"/>
  <c r="X232" i="7"/>
  <c r="H233" i="7"/>
  <c r="J233" i="7"/>
  <c r="S233" i="7"/>
  <c r="V233" i="7"/>
  <c r="W233" i="7"/>
  <c r="X233" i="7"/>
  <c r="H234" i="7"/>
  <c r="J234" i="7"/>
  <c r="S234" i="7"/>
  <c r="V234" i="7"/>
  <c r="W234" i="7"/>
  <c r="X234" i="7"/>
  <c r="H235" i="7"/>
  <c r="J235" i="7"/>
  <c r="S235" i="7"/>
  <c r="V235" i="7"/>
  <c r="W235" i="7"/>
  <c r="X235" i="7"/>
  <c r="H236" i="7"/>
  <c r="J236" i="7"/>
  <c r="S236" i="7"/>
  <c r="V236" i="7"/>
  <c r="W236" i="7"/>
  <c r="X236" i="7"/>
  <c r="H237" i="7"/>
  <c r="J237" i="7"/>
  <c r="S237" i="7"/>
  <c r="V237" i="7"/>
  <c r="W237" i="7"/>
  <c r="X237" i="7"/>
  <c r="H238" i="7"/>
  <c r="J238" i="7"/>
  <c r="S238" i="7"/>
  <c r="V238" i="7"/>
  <c r="W238" i="7"/>
  <c r="X238" i="7"/>
  <c r="H239" i="7"/>
  <c r="J239" i="7"/>
  <c r="S239" i="7"/>
  <c r="V239" i="7"/>
  <c r="W239" i="7"/>
  <c r="X239" i="7"/>
  <c r="H240" i="7"/>
  <c r="J240" i="7"/>
  <c r="S240" i="7"/>
  <c r="V240" i="7"/>
  <c r="W240" i="7"/>
  <c r="X240" i="7"/>
  <c r="H241" i="7"/>
  <c r="J241" i="7"/>
  <c r="S241" i="7"/>
  <c r="V241" i="7"/>
  <c r="W241" i="7"/>
  <c r="X241" i="7"/>
  <c r="H242" i="7"/>
  <c r="J242" i="7"/>
  <c r="S242" i="7"/>
  <c r="V242" i="7"/>
  <c r="W242" i="7"/>
  <c r="X242" i="7"/>
  <c r="H243" i="7"/>
  <c r="J243" i="7"/>
  <c r="S243" i="7"/>
  <c r="V243" i="7"/>
  <c r="W243" i="7"/>
  <c r="X243" i="7"/>
  <c r="H244" i="7"/>
  <c r="J244" i="7"/>
  <c r="S244" i="7"/>
  <c r="V244" i="7"/>
  <c r="W244" i="7"/>
  <c r="X244" i="7"/>
  <c r="H245" i="7"/>
  <c r="J245" i="7"/>
  <c r="S245" i="7"/>
  <c r="V245" i="7"/>
  <c r="W245" i="7"/>
  <c r="X245" i="7"/>
  <c r="H246" i="7"/>
  <c r="J246" i="7"/>
  <c r="S246" i="7"/>
  <c r="V246" i="7"/>
  <c r="W246" i="7"/>
  <c r="X246" i="7"/>
  <c r="H247" i="7"/>
  <c r="J247" i="7"/>
  <c r="S247" i="7"/>
  <c r="V247" i="7"/>
  <c r="W247" i="7"/>
  <c r="X247" i="7"/>
  <c r="H248" i="7"/>
  <c r="J248" i="7"/>
  <c r="S248" i="7"/>
  <c r="V248" i="7"/>
  <c r="W248" i="7"/>
  <c r="X248" i="7"/>
  <c r="H249" i="7"/>
  <c r="J249" i="7"/>
  <c r="S249" i="7"/>
  <c r="V249" i="7"/>
  <c r="W249" i="7"/>
  <c r="X249" i="7"/>
  <c r="H250" i="7"/>
  <c r="J250" i="7"/>
  <c r="S250" i="7"/>
  <c r="V250" i="7"/>
  <c r="W250" i="7"/>
  <c r="X250" i="7"/>
  <c r="H251" i="7"/>
  <c r="J251" i="7"/>
  <c r="S251" i="7"/>
  <c r="V251" i="7"/>
  <c r="W251" i="7"/>
  <c r="X251" i="7"/>
  <c r="H252" i="7"/>
  <c r="J252" i="7"/>
  <c r="S252" i="7"/>
  <c r="V252" i="7"/>
  <c r="W252" i="7"/>
  <c r="X252" i="7"/>
  <c r="H253" i="7"/>
  <c r="J253" i="7"/>
  <c r="S253" i="7"/>
  <c r="V253" i="7"/>
  <c r="W253" i="7"/>
  <c r="X253" i="7"/>
  <c r="H254" i="7"/>
  <c r="J254" i="7"/>
  <c r="S254" i="7"/>
  <c r="V254" i="7"/>
  <c r="W254" i="7"/>
  <c r="X254" i="7"/>
  <c r="H255" i="7"/>
  <c r="J255" i="7"/>
  <c r="S255" i="7"/>
  <c r="V255" i="7"/>
  <c r="W255" i="7"/>
  <c r="X255" i="7"/>
  <c r="H256" i="7"/>
  <c r="J256" i="7"/>
  <c r="S256" i="7"/>
  <c r="V256" i="7"/>
  <c r="W256" i="7"/>
  <c r="X256" i="7"/>
  <c r="H257" i="7"/>
  <c r="J257" i="7"/>
  <c r="S257" i="7"/>
  <c r="V257" i="7"/>
  <c r="W257" i="7"/>
  <c r="X257" i="7"/>
  <c r="H258" i="7"/>
  <c r="J258" i="7"/>
  <c r="S258" i="7"/>
  <c r="V258" i="7"/>
  <c r="W258" i="7"/>
  <c r="X258" i="7"/>
  <c r="H259" i="7"/>
  <c r="J259" i="7"/>
  <c r="S259" i="7"/>
  <c r="V259" i="7"/>
  <c r="W259" i="7"/>
  <c r="X259" i="7"/>
  <c r="H260" i="7"/>
  <c r="J260" i="7"/>
  <c r="S260" i="7"/>
  <c r="V260" i="7"/>
  <c r="W260" i="7"/>
  <c r="X260" i="7"/>
  <c r="H261" i="7"/>
  <c r="J261" i="7"/>
  <c r="S261" i="7"/>
  <c r="V261" i="7"/>
  <c r="W261" i="7"/>
  <c r="X261" i="7"/>
  <c r="H262" i="7"/>
  <c r="J262" i="7"/>
  <c r="S262" i="7"/>
  <c r="V262" i="7"/>
  <c r="W262" i="7"/>
  <c r="X262" i="7"/>
  <c r="H263" i="7"/>
  <c r="J263" i="7"/>
  <c r="S263" i="7"/>
  <c r="V263" i="7"/>
  <c r="W263" i="7"/>
  <c r="X263" i="7"/>
  <c r="H264" i="7"/>
  <c r="J264" i="7"/>
  <c r="S264" i="7"/>
  <c r="V264" i="7"/>
  <c r="W264" i="7"/>
  <c r="X264" i="7"/>
  <c r="H265" i="7"/>
  <c r="J265" i="7"/>
  <c r="S265" i="7"/>
  <c r="V265" i="7"/>
  <c r="W265" i="7"/>
  <c r="X265" i="7"/>
  <c r="H266" i="7"/>
  <c r="J266" i="7"/>
  <c r="S266" i="7"/>
  <c r="V266" i="7"/>
  <c r="W266" i="7"/>
  <c r="X266" i="7"/>
  <c r="H267" i="7"/>
  <c r="J267" i="7"/>
  <c r="S267" i="7"/>
  <c r="V267" i="7"/>
  <c r="W267" i="7"/>
  <c r="X267" i="7"/>
  <c r="H268" i="7"/>
  <c r="J268" i="7"/>
  <c r="S268" i="7"/>
  <c r="V268" i="7"/>
  <c r="W268" i="7"/>
  <c r="X268" i="7"/>
  <c r="H269" i="7"/>
  <c r="J269" i="7"/>
  <c r="S269" i="7"/>
  <c r="V269" i="7"/>
  <c r="W269" i="7"/>
  <c r="X269" i="7"/>
  <c r="H270" i="7"/>
  <c r="J270" i="7"/>
  <c r="S270" i="7"/>
  <c r="V270" i="7"/>
  <c r="W270" i="7"/>
  <c r="X270" i="7"/>
  <c r="H271" i="7"/>
  <c r="J271" i="7"/>
  <c r="S271" i="7"/>
  <c r="V271" i="7"/>
  <c r="W271" i="7"/>
  <c r="X271" i="7"/>
  <c r="H272" i="7"/>
  <c r="J272" i="7"/>
  <c r="S272" i="7"/>
  <c r="V272" i="7"/>
  <c r="W272" i="7"/>
  <c r="X272" i="7"/>
  <c r="H273" i="7"/>
  <c r="J273" i="7"/>
  <c r="S273" i="7"/>
  <c r="V273" i="7"/>
  <c r="W273" i="7"/>
  <c r="X273" i="7"/>
  <c r="H274" i="7"/>
  <c r="J274" i="7"/>
  <c r="S274" i="7"/>
  <c r="V274" i="7"/>
  <c r="W274" i="7"/>
  <c r="X274" i="7"/>
  <c r="H275" i="7"/>
  <c r="J275" i="7"/>
  <c r="S275" i="7"/>
  <c r="V275" i="7"/>
  <c r="W275" i="7"/>
  <c r="X275" i="7"/>
  <c r="H276" i="7"/>
  <c r="J276" i="7"/>
  <c r="S276" i="7"/>
  <c r="V276" i="7"/>
  <c r="W276" i="7"/>
  <c r="X276" i="7"/>
  <c r="H277" i="7"/>
  <c r="J277" i="7"/>
  <c r="S277" i="7"/>
  <c r="V277" i="7"/>
  <c r="W277" i="7"/>
  <c r="X277" i="7"/>
  <c r="H278" i="7"/>
  <c r="J278" i="7"/>
  <c r="S278" i="7"/>
  <c r="V278" i="7"/>
  <c r="W278" i="7"/>
  <c r="X278" i="7"/>
  <c r="H279" i="7"/>
  <c r="J279" i="7"/>
  <c r="S279" i="7"/>
  <c r="V279" i="7"/>
  <c r="W279" i="7"/>
  <c r="X279" i="7"/>
  <c r="H280" i="7"/>
  <c r="J280" i="7"/>
  <c r="S280" i="7"/>
  <c r="V280" i="7"/>
  <c r="W280" i="7"/>
  <c r="X280" i="7"/>
  <c r="H281" i="7"/>
  <c r="J281" i="7"/>
  <c r="S281" i="7"/>
  <c r="V281" i="7"/>
  <c r="W281" i="7"/>
  <c r="X281" i="7"/>
  <c r="H282" i="7"/>
  <c r="J282" i="7"/>
  <c r="S282" i="7"/>
  <c r="V282" i="7"/>
  <c r="W282" i="7"/>
  <c r="X282" i="7"/>
  <c r="H283" i="7"/>
  <c r="J283" i="7"/>
  <c r="S283" i="7"/>
  <c r="V283" i="7"/>
  <c r="W283" i="7"/>
  <c r="X283" i="7"/>
  <c r="H284" i="7"/>
  <c r="J284" i="7"/>
  <c r="S284" i="7"/>
  <c r="V284" i="7"/>
  <c r="W284" i="7"/>
  <c r="X284" i="7"/>
  <c r="Z284" i="7"/>
  <c r="H285" i="7"/>
  <c r="J285" i="7"/>
  <c r="S285" i="7"/>
  <c r="V285" i="7"/>
  <c r="W285" i="7"/>
  <c r="X285" i="7"/>
  <c r="H286" i="7"/>
  <c r="J286" i="7"/>
  <c r="S286" i="7"/>
  <c r="V286" i="7"/>
  <c r="W286" i="7"/>
  <c r="X286" i="7"/>
  <c r="H287" i="7"/>
  <c r="J287" i="7"/>
  <c r="S287" i="7"/>
  <c r="V287" i="7"/>
  <c r="W287" i="7"/>
  <c r="X287" i="7"/>
  <c r="H288" i="7"/>
  <c r="J288" i="7"/>
  <c r="S288" i="7"/>
  <c r="V288" i="7"/>
  <c r="W288" i="7"/>
  <c r="X288" i="7"/>
  <c r="H289" i="7"/>
  <c r="J289" i="7"/>
  <c r="S289" i="7"/>
  <c r="V289" i="7"/>
  <c r="W289" i="7"/>
  <c r="X289" i="7"/>
  <c r="H290" i="7"/>
  <c r="J290" i="7"/>
  <c r="S290" i="7"/>
  <c r="V290" i="7"/>
  <c r="W290" i="7"/>
  <c r="X290" i="7"/>
  <c r="H291" i="7"/>
  <c r="J291" i="7"/>
  <c r="S291" i="7"/>
  <c r="V291" i="7"/>
  <c r="W291" i="7"/>
  <c r="X291" i="7"/>
  <c r="H292" i="7"/>
  <c r="J292" i="7"/>
  <c r="S292" i="7"/>
  <c r="V292" i="7"/>
  <c r="W292" i="7"/>
  <c r="X292" i="7"/>
  <c r="H293" i="7"/>
  <c r="J293" i="7"/>
  <c r="S293" i="7"/>
  <c r="V293" i="7"/>
  <c r="W293" i="7"/>
  <c r="X293" i="7"/>
  <c r="J294" i="7"/>
  <c r="S294" i="7"/>
  <c r="V294" i="7"/>
  <c r="W294" i="7"/>
  <c r="X294" i="7"/>
  <c r="J295" i="7"/>
  <c r="S295" i="7"/>
  <c r="V295" i="7"/>
  <c r="W295" i="7"/>
  <c r="X295" i="7"/>
  <c r="J296" i="7"/>
  <c r="S296" i="7"/>
  <c r="V296" i="7"/>
  <c r="W296" i="7"/>
  <c r="X296" i="7"/>
  <c r="Z296" i="7"/>
  <c r="H297" i="7"/>
  <c r="J297" i="7"/>
  <c r="S297" i="7"/>
  <c r="V297" i="7"/>
  <c r="W297" i="7"/>
  <c r="X297" i="7"/>
  <c r="H298" i="7"/>
  <c r="J298" i="7"/>
  <c r="S298" i="7"/>
  <c r="V298" i="7"/>
  <c r="W298" i="7"/>
  <c r="X298" i="7"/>
  <c r="H299" i="7"/>
  <c r="J299" i="7"/>
  <c r="S299" i="7"/>
  <c r="V299" i="7"/>
  <c r="W299" i="7"/>
  <c r="X299" i="7"/>
  <c r="H300" i="7"/>
  <c r="J300" i="7"/>
  <c r="S300" i="7"/>
  <c r="V300" i="7"/>
  <c r="W300" i="7"/>
  <c r="X300" i="7"/>
  <c r="H301" i="7"/>
  <c r="J301" i="7"/>
  <c r="S301" i="7"/>
  <c r="V301" i="7"/>
  <c r="W301" i="7"/>
  <c r="X301" i="7"/>
  <c r="H302" i="7"/>
  <c r="J302" i="7"/>
  <c r="S302" i="7"/>
  <c r="V302" i="7"/>
  <c r="W302" i="7"/>
  <c r="X302" i="7"/>
  <c r="H303" i="7"/>
  <c r="J303" i="7"/>
  <c r="S303" i="7"/>
  <c r="V303" i="7"/>
  <c r="W303" i="7"/>
  <c r="X303" i="7"/>
  <c r="H304" i="7"/>
  <c r="J304" i="7"/>
  <c r="S304" i="7"/>
  <c r="V304" i="7"/>
  <c r="W304" i="7"/>
  <c r="X304" i="7"/>
  <c r="H305" i="7"/>
  <c r="J305" i="7"/>
  <c r="S305" i="7"/>
  <c r="V305" i="7"/>
  <c r="W305" i="7"/>
  <c r="X305" i="7"/>
  <c r="H306" i="7"/>
  <c r="J306" i="7"/>
  <c r="S306" i="7"/>
  <c r="V306" i="7"/>
  <c r="W306" i="7"/>
  <c r="X306" i="7"/>
  <c r="H307" i="7"/>
  <c r="J307" i="7"/>
  <c r="S307" i="7"/>
  <c r="V307" i="7"/>
  <c r="W307" i="7"/>
  <c r="X307" i="7"/>
  <c r="H308" i="7"/>
  <c r="J308" i="7"/>
  <c r="S308" i="7"/>
  <c r="V308" i="7"/>
  <c r="W308" i="7"/>
  <c r="X308" i="7"/>
  <c r="H309" i="7"/>
  <c r="J309" i="7"/>
  <c r="S309" i="7"/>
  <c r="V309" i="7"/>
  <c r="W309" i="7"/>
  <c r="X309" i="7"/>
  <c r="H310" i="7"/>
  <c r="J310" i="7"/>
  <c r="S310" i="7"/>
  <c r="V310" i="7"/>
  <c r="W310" i="7"/>
  <c r="X310" i="7"/>
  <c r="H311" i="7"/>
  <c r="J311" i="7"/>
  <c r="S311" i="7"/>
  <c r="V311" i="7"/>
  <c r="W311" i="7"/>
  <c r="X311" i="7"/>
  <c r="H312" i="7"/>
  <c r="J312" i="7"/>
  <c r="S312" i="7"/>
  <c r="V312" i="7"/>
  <c r="W312" i="7"/>
  <c r="X312" i="7"/>
  <c r="H313" i="7"/>
  <c r="J313" i="7"/>
  <c r="S313" i="7"/>
  <c r="V313" i="7"/>
  <c r="W313" i="7"/>
  <c r="X313" i="7"/>
  <c r="H314" i="7"/>
  <c r="J314" i="7"/>
  <c r="S314" i="7"/>
  <c r="V314" i="7"/>
  <c r="W314" i="7"/>
  <c r="X314" i="7"/>
  <c r="H315" i="7"/>
  <c r="J315" i="7"/>
  <c r="S315" i="7"/>
  <c r="V315" i="7"/>
  <c r="W315" i="7"/>
  <c r="X315" i="7"/>
  <c r="H316" i="7"/>
  <c r="J316" i="7"/>
  <c r="S316" i="7"/>
  <c r="V316" i="7"/>
  <c r="W316" i="7"/>
  <c r="X316" i="7"/>
  <c r="J317" i="7"/>
  <c r="S317" i="7"/>
  <c r="V317" i="7"/>
  <c r="W317" i="7"/>
  <c r="X317" i="7"/>
  <c r="H318" i="7"/>
  <c r="J318" i="7"/>
  <c r="S318" i="7"/>
  <c r="V318" i="7"/>
  <c r="W318" i="7"/>
  <c r="X318" i="7"/>
  <c r="H319" i="7"/>
  <c r="J319" i="7"/>
  <c r="S319" i="7"/>
  <c r="V319" i="7"/>
  <c r="W319" i="7"/>
  <c r="X319" i="7"/>
  <c r="H320" i="7"/>
  <c r="J320" i="7"/>
  <c r="S320" i="7"/>
  <c r="V320" i="7"/>
  <c r="W320" i="7"/>
  <c r="X320" i="7"/>
  <c r="H321" i="7"/>
  <c r="J321" i="7"/>
  <c r="S321" i="7"/>
  <c r="V321" i="7"/>
  <c r="W321" i="7"/>
  <c r="X321" i="7"/>
  <c r="H322" i="7"/>
  <c r="J322" i="7"/>
  <c r="S322" i="7"/>
  <c r="V322" i="7"/>
  <c r="W322" i="7"/>
  <c r="X322" i="7"/>
  <c r="J323" i="7"/>
  <c r="S323" i="7"/>
  <c r="V323" i="7"/>
  <c r="W323" i="7"/>
  <c r="X323" i="7"/>
  <c r="J324" i="7"/>
  <c r="S324" i="7"/>
  <c r="V324" i="7"/>
  <c r="W324" i="7"/>
  <c r="X324" i="7"/>
  <c r="Z324" i="7"/>
  <c r="H325" i="7"/>
  <c r="J325" i="7"/>
  <c r="S325" i="7"/>
  <c r="V325" i="7"/>
  <c r="W325" i="7"/>
  <c r="X325" i="7"/>
  <c r="H326" i="7"/>
  <c r="J326" i="7"/>
  <c r="S326" i="7"/>
  <c r="V326" i="7"/>
  <c r="W326" i="7"/>
  <c r="X326" i="7"/>
  <c r="S327" i="7"/>
  <c r="V327" i="7"/>
  <c r="W327" i="7"/>
  <c r="X327" i="7"/>
  <c r="J328" i="7"/>
  <c r="S328" i="7"/>
  <c r="V328" i="7"/>
  <c r="W328" i="7"/>
  <c r="X328" i="7"/>
  <c r="J329" i="7"/>
  <c r="S329" i="7"/>
  <c r="V329" i="7"/>
  <c r="W329" i="7"/>
  <c r="X329" i="7"/>
  <c r="Z329" i="7"/>
  <c r="H330" i="7"/>
  <c r="J330" i="7"/>
  <c r="S330" i="7"/>
  <c r="V330" i="7"/>
  <c r="W330" i="7"/>
  <c r="X330" i="7"/>
  <c r="J331" i="7"/>
  <c r="S331" i="7"/>
  <c r="V331" i="7"/>
  <c r="W331" i="7"/>
  <c r="X331" i="7"/>
  <c r="J332" i="7"/>
  <c r="S332" i="7"/>
  <c r="V332" i="7"/>
  <c r="W332" i="7"/>
  <c r="X332" i="7"/>
  <c r="H333" i="7"/>
  <c r="J333" i="7"/>
  <c r="S333" i="7"/>
  <c r="V333" i="7"/>
  <c r="W333" i="7"/>
  <c r="X333" i="7"/>
  <c r="H334" i="7"/>
  <c r="J334" i="7"/>
  <c r="S334" i="7"/>
  <c r="V334" i="7"/>
  <c r="W334" i="7"/>
  <c r="X334" i="7"/>
  <c r="H335" i="7"/>
  <c r="J335" i="7"/>
  <c r="S335" i="7"/>
  <c r="V335" i="7"/>
  <c r="W335" i="7"/>
  <c r="X335" i="7"/>
  <c r="H336" i="7"/>
  <c r="J336" i="7"/>
  <c r="S336" i="7"/>
  <c r="V336" i="7"/>
  <c r="W336" i="7"/>
  <c r="X336" i="7"/>
  <c r="H337" i="7"/>
  <c r="J337" i="7"/>
  <c r="S337" i="7"/>
  <c r="V337" i="7"/>
  <c r="W337" i="7"/>
  <c r="X337" i="7"/>
  <c r="H338" i="7"/>
  <c r="J338" i="7"/>
  <c r="S338" i="7"/>
  <c r="V338" i="7"/>
  <c r="W338" i="7"/>
  <c r="X338" i="7"/>
  <c r="J339" i="7"/>
  <c r="S339" i="7"/>
  <c r="V339" i="7"/>
  <c r="W339" i="7"/>
  <c r="X339" i="7"/>
  <c r="H340" i="7"/>
  <c r="J340" i="7"/>
  <c r="S340" i="7"/>
  <c r="V340" i="7"/>
  <c r="W340" i="7"/>
  <c r="X340" i="7"/>
  <c r="H341" i="7"/>
  <c r="J341" i="7"/>
  <c r="S341" i="7"/>
  <c r="V341" i="7"/>
  <c r="W341" i="7"/>
  <c r="X341" i="7"/>
  <c r="H342" i="7"/>
  <c r="J342" i="7"/>
  <c r="S342" i="7"/>
  <c r="V342" i="7"/>
  <c r="W342" i="7"/>
  <c r="X342" i="7"/>
  <c r="H343" i="7"/>
  <c r="J343" i="7"/>
  <c r="S343" i="7"/>
  <c r="V343" i="7"/>
  <c r="W343" i="7"/>
  <c r="X343" i="7"/>
  <c r="H344" i="7"/>
  <c r="J344" i="7"/>
  <c r="S344" i="7"/>
  <c r="V344" i="7"/>
  <c r="W344" i="7"/>
  <c r="X344" i="7"/>
  <c r="J345" i="7"/>
  <c r="S345" i="7"/>
  <c r="V345" i="7"/>
  <c r="W345" i="7"/>
  <c r="X345" i="7"/>
  <c r="H346" i="7"/>
  <c r="J346" i="7"/>
  <c r="S346" i="7"/>
  <c r="V346" i="7"/>
  <c r="W346" i="7"/>
  <c r="X346" i="7"/>
  <c r="H347" i="7"/>
  <c r="J347" i="7"/>
  <c r="S347" i="7"/>
  <c r="V347" i="7"/>
  <c r="W347" i="7"/>
  <c r="X347" i="7"/>
  <c r="H348" i="7"/>
  <c r="J348" i="7"/>
  <c r="S348" i="7"/>
  <c r="V348" i="7"/>
  <c r="W348" i="7"/>
  <c r="X348" i="7"/>
  <c r="H349" i="7"/>
  <c r="J349" i="7"/>
  <c r="S349" i="7"/>
  <c r="V349" i="7"/>
  <c r="W349" i="7"/>
  <c r="X349" i="7"/>
  <c r="H350" i="7"/>
  <c r="J350" i="7"/>
  <c r="S350" i="7"/>
  <c r="V350" i="7"/>
  <c r="W350" i="7"/>
  <c r="X350" i="7"/>
  <c r="J351" i="7"/>
  <c r="S351" i="7"/>
  <c r="V351" i="7"/>
  <c r="W351" i="7"/>
  <c r="X351" i="7"/>
  <c r="Z351" i="7"/>
  <c r="J352" i="7"/>
  <c r="S352" i="7"/>
  <c r="V352" i="7"/>
  <c r="W352" i="7"/>
  <c r="X352" i="7"/>
  <c r="H353" i="7"/>
  <c r="J353" i="7"/>
  <c r="S353" i="7"/>
  <c r="V353" i="7"/>
  <c r="W353" i="7"/>
  <c r="X353" i="7"/>
  <c r="H354" i="7"/>
  <c r="J354" i="7"/>
  <c r="S354" i="7"/>
  <c r="V354" i="7"/>
  <c r="W354" i="7"/>
  <c r="X354" i="7"/>
  <c r="H355" i="7"/>
  <c r="J355" i="7"/>
  <c r="S355" i="7"/>
  <c r="V355" i="7"/>
  <c r="W355" i="7"/>
  <c r="X355" i="7"/>
  <c r="H356" i="7"/>
  <c r="J356" i="7"/>
  <c r="S356" i="7"/>
  <c r="V356" i="7"/>
  <c r="W356" i="7"/>
  <c r="X356" i="7"/>
  <c r="H357" i="7"/>
  <c r="J357" i="7"/>
  <c r="S357" i="7"/>
  <c r="V357" i="7"/>
  <c r="W357" i="7"/>
  <c r="X357" i="7"/>
  <c r="H358" i="7"/>
  <c r="J358" i="7"/>
  <c r="S358" i="7"/>
  <c r="V358" i="7"/>
  <c r="W358" i="7"/>
  <c r="X358" i="7"/>
  <c r="H359" i="7"/>
  <c r="J359" i="7"/>
  <c r="S359" i="7"/>
  <c r="V359" i="7"/>
  <c r="W359" i="7"/>
  <c r="X359" i="7"/>
  <c r="H360" i="7"/>
  <c r="J360" i="7"/>
  <c r="S360" i="7"/>
  <c r="V360" i="7"/>
  <c r="W360" i="7"/>
  <c r="X360" i="7"/>
  <c r="J361" i="7"/>
  <c r="S361" i="7"/>
  <c r="V361" i="7"/>
  <c r="W361" i="7"/>
  <c r="X361" i="7"/>
  <c r="J362" i="7"/>
  <c r="S362" i="7"/>
  <c r="V362" i="7"/>
  <c r="W362" i="7"/>
  <c r="X362" i="7"/>
  <c r="J363" i="7"/>
  <c r="S363" i="7"/>
  <c r="V363" i="7"/>
  <c r="W363" i="7"/>
  <c r="X363" i="7"/>
  <c r="H364" i="7"/>
  <c r="J364" i="7"/>
  <c r="S364" i="7"/>
  <c r="V364" i="7"/>
  <c r="W364" i="7"/>
  <c r="X364" i="7"/>
  <c r="H365" i="7"/>
  <c r="J365" i="7"/>
  <c r="S365" i="7"/>
  <c r="V365" i="7"/>
  <c r="W365" i="7"/>
  <c r="X365" i="7"/>
  <c r="H366" i="7"/>
  <c r="J366" i="7"/>
  <c r="S366" i="7"/>
  <c r="V366" i="7"/>
  <c r="W366" i="7"/>
  <c r="X366" i="7"/>
  <c r="H367" i="7"/>
  <c r="J367" i="7"/>
  <c r="S367" i="7"/>
  <c r="V367" i="7"/>
  <c r="W367" i="7"/>
  <c r="X367" i="7"/>
  <c r="H368" i="7"/>
  <c r="J368" i="7"/>
  <c r="S368" i="7"/>
  <c r="V368" i="7"/>
  <c r="W368" i="7"/>
  <c r="X368" i="7"/>
  <c r="H369" i="7"/>
  <c r="J369" i="7"/>
  <c r="S369" i="7"/>
  <c r="V369" i="7"/>
  <c r="W369" i="7"/>
  <c r="X369" i="7"/>
  <c r="H370" i="7"/>
  <c r="J370" i="7"/>
  <c r="S370" i="7"/>
  <c r="V370" i="7"/>
  <c r="W370" i="7"/>
  <c r="X370" i="7"/>
  <c r="H371" i="7"/>
  <c r="J371" i="7"/>
  <c r="S371" i="7"/>
  <c r="V371" i="7"/>
  <c r="W371" i="7"/>
  <c r="X371" i="7"/>
  <c r="H372" i="7"/>
  <c r="J372" i="7"/>
  <c r="S372" i="7"/>
  <c r="V372" i="7"/>
  <c r="W372" i="7"/>
  <c r="X372" i="7"/>
  <c r="S373" i="7"/>
  <c r="V373" i="7"/>
  <c r="W373" i="7"/>
  <c r="X373" i="7"/>
  <c r="M9" i="6" l="1"/>
  <c r="AB9" i="6"/>
  <c r="M13" i="6"/>
  <c r="X13" i="6"/>
  <c r="AA13" i="6"/>
  <c r="AB13" i="6"/>
  <c r="X16" i="6"/>
  <c r="AA16" i="6"/>
  <c r="AB16" i="6"/>
  <c r="M17" i="6"/>
  <c r="AB17" i="6"/>
  <c r="M18" i="6"/>
  <c r="AB18" i="6"/>
  <c r="M19" i="6"/>
  <c r="AB19" i="6"/>
  <c r="X20" i="6"/>
  <c r="AA20" i="6"/>
  <c r="AB20" i="6"/>
  <c r="M22" i="6"/>
  <c r="AB22" i="6"/>
  <c r="M24" i="6"/>
  <c r="AB24" i="6"/>
  <c r="M25" i="6"/>
  <c r="AB25" i="6"/>
  <c r="X27" i="6"/>
  <c r="AA27" i="6"/>
  <c r="AB27" i="6"/>
  <c r="M30" i="6"/>
  <c r="AB30" i="6"/>
  <c r="M31" i="6"/>
  <c r="AB31" i="6"/>
  <c r="M32" i="6"/>
  <c r="AB32" i="6"/>
  <c r="M33" i="6"/>
  <c r="AB33" i="6"/>
  <c r="M34" i="6"/>
  <c r="AB34" i="6"/>
  <c r="X38" i="6"/>
  <c r="AA38" i="6"/>
  <c r="AB38" i="6"/>
  <c r="M40" i="6"/>
  <c r="AB40" i="6"/>
  <c r="M41" i="6"/>
  <c r="AB41" i="6"/>
  <c r="M42" i="6"/>
  <c r="AB42" i="6"/>
  <c r="M43" i="6"/>
  <c r="X43" i="6"/>
  <c r="AA43" i="6"/>
  <c r="AB43" i="6"/>
  <c r="M44" i="6"/>
  <c r="AB44" i="6"/>
  <c r="X47" i="6"/>
  <c r="AA47" i="6"/>
  <c r="AB47" i="6"/>
  <c r="X48" i="6"/>
  <c r="AA48" i="6"/>
  <c r="AB48" i="6"/>
  <c r="M49" i="6"/>
  <c r="AB49" i="6"/>
  <c r="M50" i="6"/>
  <c r="AB50" i="6"/>
  <c r="M51" i="6"/>
  <c r="AB51" i="6"/>
  <c r="M52" i="6"/>
  <c r="AB52" i="6"/>
  <c r="M53" i="6"/>
  <c r="AB53" i="6"/>
  <c r="M54" i="6"/>
  <c r="AB54" i="6"/>
  <c r="M55" i="6"/>
  <c r="AB55" i="6"/>
  <c r="M57" i="6"/>
  <c r="AB57" i="6"/>
  <c r="M58" i="6"/>
  <c r="AB58" i="6"/>
  <c r="M59" i="6"/>
  <c r="AB59" i="6"/>
  <c r="M60" i="6"/>
  <c r="X60" i="6"/>
  <c r="AA60" i="6"/>
  <c r="AB60" i="6"/>
  <c r="X61" i="6"/>
  <c r="AA61" i="6"/>
  <c r="AB61" i="6"/>
  <c r="M65" i="6"/>
  <c r="AB65" i="6"/>
  <c r="X67" i="6"/>
  <c r="AA67" i="6"/>
  <c r="AB67" i="6"/>
  <c r="X70" i="6"/>
  <c r="AA70" i="6"/>
  <c r="AB70" i="6"/>
  <c r="M79" i="6"/>
  <c r="X79" i="6"/>
  <c r="AA79" i="6"/>
  <c r="AB79" i="6"/>
  <c r="X83" i="6"/>
  <c r="AA83" i="6"/>
  <c r="AB83" i="6"/>
  <c r="X84" i="6"/>
  <c r="AA84" i="6"/>
  <c r="AB84" i="6"/>
  <c r="M86" i="6"/>
  <c r="AB86" i="6"/>
  <c r="M87" i="6"/>
  <c r="AB87" i="6"/>
  <c r="M88" i="6"/>
  <c r="AB88" i="6"/>
  <c r="M89" i="6"/>
  <c r="X89" i="6"/>
  <c r="AA89" i="6"/>
  <c r="AB89" i="6"/>
  <c r="M92" i="6"/>
  <c r="X92" i="6"/>
  <c r="AA92" i="6"/>
  <c r="AB92" i="6"/>
  <c r="X93" i="6"/>
  <c r="AA93" i="6"/>
  <c r="AB93" i="6"/>
  <c r="X94" i="6"/>
  <c r="AA94" i="6"/>
  <c r="AB94" i="6"/>
  <c r="X95" i="6"/>
  <c r="AA95" i="6"/>
  <c r="AB95" i="6"/>
  <c r="M96" i="6"/>
  <c r="X96" i="6"/>
  <c r="AA96" i="6"/>
  <c r="AB96" i="6"/>
  <c r="M101" i="6"/>
  <c r="X101" i="6"/>
  <c r="AA101" i="6"/>
  <c r="AB101" i="6"/>
  <c r="M109" i="6"/>
  <c r="X109" i="6"/>
  <c r="AA109" i="6"/>
  <c r="AB109" i="6"/>
  <c r="M112" i="6"/>
  <c r="AB112" i="6"/>
  <c r="M113" i="6"/>
  <c r="AB113" i="6"/>
  <c r="M117" i="6"/>
  <c r="AB117" i="6"/>
  <c r="X120" i="6"/>
  <c r="AA120" i="6"/>
  <c r="X121" i="6"/>
  <c r="AA121" i="6"/>
  <c r="X122" i="6"/>
  <c r="AA122" i="6"/>
  <c r="X123" i="6"/>
  <c r="AA123" i="6"/>
  <c r="X124" i="6"/>
  <c r="AA124" i="6"/>
  <c r="M126" i="6"/>
  <c r="X126" i="6"/>
  <c r="AB126" i="6"/>
  <c r="X129" i="6"/>
  <c r="AA129" i="6"/>
  <c r="AB129" i="6"/>
  <c r="X130" i="6"/>
  <c r="AA130" i="6"/>
  <c r="AB130" i="6"/>
  <c r="M131" i="6"/>
  <c r="X131" i="6"/>
  <c r="AA131" i="6"/>
  <c r="AB131" i="6"/>
  <c r="M132" i="6"/>
  <c r="AB132" i="6"/>
  <c r="M133" i="6"/>
  <c r="AB133" i="6"/>
  <c r="M135" i="6"/>
  <c r="AB135" i="6"/>
  <c r="M137" i="6"/>
  <c r="AB137" i="6"/>
  <c r="M138" i="6"/>
  <c r="AB138" i="6"/>
  <c r="M139" i="6"/>
  <c r="AB139" i="6"/>
  <c r="M140" i="6"/>
  <c r="AB140" i="6"/>
  <c r="M141" i="6"/>
  <c r="AB141" i="6"/>
  <c r="M142" i="6"/>
  <c r="AB142" i="6"/>
  <c r="M143" i="6"/>
  <c r="X143" i="6"/>
  <c r="AB143" i="6"/>
  <c r="M146" i="6"/>
  <c r="AB146" i="6"/>
  <c r="M150" i="6"/>
  <c r="AB150" i="6"/>
  <c r="M151" i="6"/>
  <c r="AB151" i="6"/>
  <c r="M152" i="6"/>
  <c r="AB152" i="6"/>
  <c r="M153" i="6"/>
  <c r="X153" i="6"/>
  <c r="AB153" i="6"/>
  <c r="X156" i="6"/>
  <c r="AA156" i="6"/>
  <c r="AB156" i="6"/>
  <c r="M157" i="6"/>
  <c r="X157" i="6"/>
  <c r="AB157" i="6"/>
  <c r="M161" i="6"/>
  <c r="X161" i="6"/>
  <c r="AB161" i="6"/>
  <c r="X164" i="6"/>
  <c r="AA164" i="6"/>
  <c r="AB164" i="6"/>
  <c r="M165" i="6"/>
  <c r="AB165" i="6"/>
  <c r="X166" i="6"/>
  <c r="M167" i="6"/>
  <c r="AB167" i="6"/>
  <c r="X171" i="6"/>
  <c r="X172" i="6"/>
  <c r="X173" i="6"/>
  <c r="X174" i="6"/>
  <c r="X175" i="6"/>
  <c r="AA175" i="6"/>
  <c r="X176" i="6"/>
  <c r="X179" i="6"/>
  <c r="AA179" i="6"/>
  <c r="X180" i="6"/>
  <c r="AA180" i="6"/>
  <c r="M184" i="6"/>
  <c r="X184" i="6"/>
  <c r="AA184" i="6"/>
  <c r="AB184" i="6"/>
  <c r="X185" i="6"/>
  <c r="X188" i="6"/>
  <c r="AA188" i="6"/>
  <c r="AB188" i="6"/>
  <c r="X189" i="6"/>
  <c r="AA189" i="6"/>
  <c r="AB189" i="6"/>
  <c r="M190" i="6"/>
  <c r="AB190" i="6"/>
  <c r="M191" i="6"/>
  <c r="AB191" i="6"/>
  <c r="M194" i="6"/>
  <c r="X194" i="6"/>
  <c r="AB194" i="6"/>
  <c r="X195" i="6"/>
  <c r="X196" i="6"/>
  <c r="X197" i="6"/>
  <c r="AA197" i="6"/>
  <c r="AB197" i="6"/>
  <c r="X200" i="6"/>
  <c r="AA200" i="6"/>
  <c r="AB200" i="6"/>
  <c r="X201" i="6"/>
  <c r="X202" i="6"/>
  <c r="AA202" i="6"/>
  <c r="AB202" i="6"/>
  <c r="X205" i="6"/>
  <c r="AA205" i="6"/>
  <c r="X208" i="6"/>
  <c r="AA208" i="6"/>
  <c r="M209" i="6"/>
  <c r="AB209" i="6"/>
  <c r="M210" i="6"/>
  <c r="AB210" i="6"/>
  <c r="M212" i="6"/>
  <c r="X212" i="6"/>
  <c r="AA212" i="6"/>
  <c r="AB212" i="6"/>
  <c r="M215" i="6"/>
  <c r="X215" i="6"/>
  <c r="AA215" i="6"/>
  <c r="AB215" i="6"/>
  <c r="M216" i="6"/>
  <c r="AB216" i="6"/>
  <c r="M217" i="6"/>
  <c r="AB217" i="6"/>
  <c r="M218" i="6"/>
  <c r="AB218" i="6"/>
  <c r="M223" i="6"/>
  <c r="AB223" i="6"/>
  <c r="M224" i="6"/>
  <c r="AB224" i="6"/>
  <c r="M227" i="6"/>
  <c r="AB227" i="6"/>
  <c r="M229" i="6"/>
  <c r="AB229" i="6"/>
  <c r="M230" i="6"/>
  <c r="AB230" i="6"/>
  <c r="M231" i="6"/>
  <c r="X231" i="6"/>
  <c r="AB231" i="6"/>
  <c r="X234" i="6"/>
  <c r="AA234" i="6"/>
  <c r="AB234" i="6"/>
  <c r="M235" i="6"/>
  <c r="AB235" i="6"/>
  <c r="M238" i="6"/>
  <c r="AB238" i="6"/>
  <c r="M239" i="6"/>
  <c r="AB239" i="6"/>
  <c r="M240" i="6"/>
  <c r="AB240" i="6"/>
  <c r="X241" i="6"/>
  <c r="M245" i="6"/>
  <c r="X245" i="6"/>
  <c r="AB245" i="6"/>
  <c r="X248" i="6"/>
  <c r="AA248" i="6"/>
  <c r="AB248" i="6"/>
  <c r="M249" i="6"/>
  <c r="AB249" i="6"/>
  <c r="X252" i="6"/>
  <c r="X255" i="6"/>
  <c r="AA255" i="6"/>
  <c r="AB255" i="6"/>
  <c r="X256" i="6"/>
  <c r="M257" i="6"/>
  <c r="AB257" i="6"/>
  <c r="M258" i="6"/>
  <c r="AB258" i="6"/>
  <c r="X259" i="6"/>
  <c r="AA259" i="6"/>
  <c r="AB259" i="6"/>
  <c r="X261" i="6"/>
  <c r="AA261" i="6"/>
  <c r="AB261" i="6"/>
  <c r="X262" i="6"/>
  <c r="AA262" i="6"/>
  <c r="AB262" i="6"/>
  <c r="X263" i="6"/>
  <c r="AA263" i="6"/>
  <c r="AB263" i="6"/>
  <c r="M264" i="6"/>
  <c r="AB264" i="6"/>
  <c r="M265" i="6"/>
  <c r="AB265" i="6"/>
  <c r="X266" i="6"/>
  <c r="AA266" i="6"/>
  <c r="AB266" i="6"/>
  <c r="X267" i="6"/>
  <c r="AA267" i="6"/>
  <c r="AB267" i="6"/>
  <c r="X268" i="6"/>
  <c r="AA268" i="6"/>
  <c r="AB268" i="6"/>
  <c r="M269" i="6"/>
  <c r="AB269" i="6"/>
  <c r="X270" i="6"/>
  <c r="AA270" i="6"/>
  <c r="AB270" i="6"/>
  <c r="X273" i="6"/>
  <c r="AA273" i="6"/>
  <c r="AB273" i="6"/>
  <c r="X274" i="6"/>
  <c r="AA274" i="6"/>
  <c r="M276" i="6"/>
  <c r="X276" i="6"/>
  <c r="AA276" i="6"/>
  <c r="AB276" i="6"/>
  <c r="M279" i="6"/>
  <c r="AB279" i="6"/>
  <c r="M280" i="6"/>
  <c r="AB280" i="6"/>
  <c r="M281" i="6"/>
  <c r="AB281" i="6"/>
  <c r="M283" i="6"/>
  <c r="X283" i="6"/>
  <c r="AB283" i="6"/>
  <c r="X286" i="6"/>
  <c r="AA286" i="6"/>
  <c r="AB286" i="6"/>
  <c r="X287" i="6"/>
  <c r="M291" i="6"/>
  <c r="AB291" i="6"/>
  <c r="X293" i="6"/>
  <c r="AA293" i="6"/>
  <c r="AB293" i="6"/>
  <c r="M294" i="6"/>
  <c r="X294" i="6"/>
  <c r="AB294" i="6"/>
  <c r="M295" i="6"/>
  <c r="AB295" i="6"/>
  <c r="M296" i="6"/>
  <c r="AB296" i="6"/>
  <c r="M297" i="6"/>
  <c r="AB297" i="6"/>
  <c r="M299" i="6"/>
  <c r="AB299" i="6"/>
  <c r="M300" i="6"/>
  <c r="AB300" i="6"/>
  <c r="M301" i="6"/>
  <c r="AB301" i="6"/>
  <c r="M302" i="6"/>
  <c r="AB302" i="6"/>
  <c r="X303" i="6"/>
  <c r="AA303" i="6"/>
  <c r="AB303" i="6"/>
  <c r="M304" i="6"/>
  <c r="AB304" i="6"/>
  <c r="M305" i="6"/>
  <c r="AB305" i="6"/>
  <c r="M306" i="6"/>
  <c r="AB306" i="6"/>
  <c r="X307" i="6"/>
  <c r="AA307" i="6"/>
  <c r="AB307" i="6"/>
  <c r="X308" i="6"/>
  <c r="AA308" i="6"/>
  <c r="AB308" i="6"/>
  <c r="X309" i="6"/>
  <c r="AA309" i="6"/>
  <c r="AB309" i="6"/>
  <c r="X310" i="6"/>
  <c r="AA310" i="6"/>
  <c r="AB310" i="6"/>
  <c r="M311" i="6"/>
  <c r="AB311" i="6"/>
  <c r="X312" i="6"/>
  <c r="AA312" i="6"/>
  <c r="AB312" i="6"/>
  <c r="X313" i="6"/>
  <c r="AA313" i="6"/>
  <c r="AB313" i="6"/>
  <c r="X316" i="6"/>
  <c r="AA316" i="6"/>
  <c r="AB316" i="6"/>
  <c r="X317" i="6"/>
  <c r="AA317" i="6"/>
  <c r="AB317" i="6"/>
  <c r="X318" i="6"/>
  <c r="AA318" i="6"/>
  <c r="AB318" i="6"/>
  <c r="M320" i="6"/>
  <c r="X320" i="6"/>
  <c r="AB320" i="6"/>
  <c r="M323" i="6"/>
  <c r="X323" i="6"/>
  <c r="AA323" i="6"/>
  <c r="AB323" i="6"/>
  <c r="M324" i="6"/>
  <c r="AB324" i="6"/>
  <c r="M325" i="6"/>
  <c r="AB325" i="6"/>
  <c r="M326" i="6"/>
  <c r="AB326" i="6"/>
  <c r="M327" i="6"/>
  <c r="X327" i="6"/>
  <c r="AA327" i="6"/>
  <c r="AB327" i="6"/>
  <c r="M330" i="6"/>
  <c r="X330" i="6"/>
  <c r="AA330" i="6"/>
  <c r="AB330" i="6"/>
  <c r="X331" i="6"/>
  <c r="AA331" i="6"/>
  <c r="AB331" i="6"/>
  <c r="X332" i="6"/>
  <c r="X335" i="6"/>
  <c r="AA335" i="6"/>
  <c r="AB335" i="6"/>
  <c r="X336" i="6"/>
  <c r="AA336" i="6"/>
  <c r="AB336" i="6"/>
  <c r="M337" i="6"/>
  <c r="AB337" i="6"/>
  <c r="M338" i="6"/>
  <c r="X338" i="6"/>
  <c r="AB338" i="6"/>
  <c r="X341" i="6"/>
  <c r="AA341" i="6"/>
  <c r="AB341" i="6"/>
  <c r="M342" i="6"/>
  <c r="X342" i="6"/>
  <c r="AB342" i="6"/>
  <c r="M345" i="6"/>
  <c r="AB345" i="6"/>
  <c r="M346" i="6"/>
  <c r="AB346" i="6"/>
  <c r="M347" i="6"/>
  <c r="AB347" i="6"/>
  <c r="M348" i="6"/>
  <c r="AB348" i="6"/>
  <c r="M349" i="6"/>
  <c r="AB349" i="6"/>
  <c r="M350" i="6"/>
  <c r="AB350" i="6"/>
  <c r="M352" i="6"/>
  <c r="AB352" i="6"/>
  <c r="M353" i="6"/>
  <c r="AB353" i="6"/>
  <c r="M354" i="6"/>
  <c r="AB354" i="6"/>
  <c r="X355" i="6"/>
  <c r="X358" i="6"/>
  <c r="AA358" i="6"/>
  <c r="AB358" i="6"/>
  <c r="M359" i="6"/>
  <c r="AB359" i="6"/>
  <c r="X360" i="6"/>
  <c r="AA360" i="6"/>
  <c r="AB360" i="6"/>
  <c r="X363" i="6"/>
  <c r="AA363" i="6"/>
  <c r="AB363" i="6"/>
  <c r="X366" i="6"/>
  <c r="AA366" i="6"/>
  <c r="AB366" i="6"/>
  <c r="X369" i="6"/>
  <c r="AA369" i="6"/>
  <c r="AB369" i="6"/>
  <c r="X370" i="6"/>
  <c r="AA370" i="6"/>
  <c r="AB370" i="6"/>
  <c r="M371" i="6"/>
  <c r="X371" i="6"/>
  <c r="AA371" i="6"/>
  <c r="AB371" i="6"/>
  <c r="M377" i="6"/>
  <c r="AB377" i="6"/>
  <c r="M378" i="6"/>
  <c r="AB378" i="6"/>
  <c r="M379" i="6"/>
  <c r="X379" i="6"/>
  <c r="AA379" i="6"/>
  <c r="AB379" i="6"/>
  <c r="X380" i="6"/>
  <c r="AA380" i="6"/>
  <c r="AB380" i="6"/>
  <c r="X381" i="6"/>
  <c r="AA381" i="6"/>
  <c r="AB381" i="6"/>
  <c r="M383" i="6"/>
  <c r="AB383" i="6"/>
  <c r="X384" i="6"/>
  <c r="AA384" i="6"/>
  <c r="AB384" i="6"/>
  <c r="X387" i="6"/>
  <c r="AA387" i="6"/>
  <c r="AB387" i="6"/>
  <c r="M392" i="6"/>
  <c r="X392" i="6"/>
  <c r="AA392" i="6"/>
  <c r="AB392" i="6"/>
  <c r="X393" i="6"/>
  <c r="AA393" i="6"/>
  <c r="M395" i="6"/>
  <c r="X395" i="6"/>
  <c r="AA395" i="6"/>
  <c r="AB395" i="6"/>
  <c r="X396" i="6"/>
  <c r="AA396" i="6"/>
  <c r="AB396" i="6"/>
  <c r="X397" i="6"/>
  <c r="AA397" i="6"/>
  <c r="AB397" i="6"/>
  <c r="X398" i="6"/>
  <c r="AA398" i="6"/>
  <c r="AB398" i="6"/>
  <c r="M399" i="6"/>
  <c r="AB399" i="6"/>
  <c r="M400" i="6"/>
  <c r="AB400" i="6"/>
  <c r="M402" i="6"/>
  <c r="AB402" i="6"/>
  <c r="M403" i="6"/>
  <c r="AB403" i="6"/>
  <c r="M404" i="6"/>
  <c r="X404" i="6"/>
  <c r="AA404" i="6"/>
  <c r="AB404" i="6"/>
  <c r="X405" i="6"/>
  <c r="AA405" i="6"/>
  <c r="AB405" i="6"/>
  <c r="X406" i="6"/>
  <c r="AA406" i="6"/>
  <c r="AB406" i="6"/>
  <c r="X409" i="6"/>
  <c r="AA409" i="6"/>
  <c r="AB409" i="6"/>
  <c r="X410" i="6"/>
  <c r="AA410" i="6"/>
  <c r="AB410" i="6"/>
  <c r="M411" i="6"/>
  <c r="AB411" i="6"/>
  <c r="M412" i="6"/>
  <c r="X412" i="6"/>
  <c r="AA412" i="6"/>
  <c r="AB412" i="6"/>
  <c r="M413" i="6"/>
  <c r="AB413" i="6"/>
  <c r="M414" i="6"/>
  <c r="AB414" i="6"/>
  <c r="X415" i="6"/>
  <c r="AA415" i="6"/>
  <c r="M416" i="6"/>
  <c r="X416" i="6"/>
  <c r="AB416" i="6"/>
  <c r="X417" i="6"/>
  <c r="X418" i="6"/>
  <c r="M419" i="6"/>
  <c r="X419" i="6"/>
  <c r="AB419" i="6"/>
  <c r="X420" i="6"/>
  <c r="AA420" i="6"/>
  <c r="AB420" i="6"/>
  <c r="M421" i="6"/>
  <c r="AB421" i="6"/>
  <c r="M422" i="6"/>
  <c r="AB422" i="6"/>
  <c r="M423" i="6"/>
  <c r="X423" i="6"/>
  <c r="AA423" i="6"/>
  <c r="AB423" i="6"/>
  <c r="X424" i="6"/>
  <c r="AA424" i="6"/>
  <c r="AB424" i="6"/>
  <c r="X425" i="6"/>
  <c r="AA425" i="6"/>
  <c r="AB425" i="6"/>
  <c r="M426" i="6"/>
  <c r="X426" i="6"/>
  <c r="AA426" i="6"/>
  <c r="AB426" i="6"/>
  <c r="X427" i="6"/>
  <c r="AA427" i="6"/>
  <c r="AB427" i="6"/>
  <c r="X428" i="6"/>
  <c r="AA428" i="6"/>
  <c r="AB428" i="6"/>
  <c r="X429" i="6"/>
  <c r="AA429" i="6"/>
  <c r="AB429" i="6"/>
  <c r="X430" i="6"/>
  <c r="AA430" i="6"/>
  <c r="AB430" i="6"/>
  <c r="M431" i="6"/>
  <c r="X431" i="6"/>
  <c r="AA431" i="6"/>
  <c r="AB431" i="6"/>
  <c r="M432" i="6"/>
  <c r="AB432" i="6"/>
  <c r="M433" i="6"/>
  <c r="AB433" i="6"/>
  <c r="M434" i="6"/>
  <c r="AB434" i="6"/>
  <c r="M435" i="6"/>
  <c r="AB435" i="6"/>
  <c r="M436" i="6"/>
  <c r="AB436" i="6"/>
  <c r="M437" i="6"/>
  <c r="AB437" i="6"/>
  <c r="M439" i="6"/>
  <c r="X439" i="6"/>
  <c r="AA439" i="6"/>
  <c r="AB439" i="6"/>
  <c r="X440" i="6"/>
  <c r="AA440" i="6"/>
  <c r="AB440" i="6"/>
  <c r="X441" i="6"/>
  <c r="AA441" i="6"/>
  <c r="AB441" i="6"/>
  <c r="X442" i="6"/>
  <c r="AA442" i="6"/>
  <c r="AB442" i="6"/>
  <c r="X443" i="6"/>
  <c r="X446" i="6"/>
  <c r="M447" i="6"/>
  <c r="AB447" i="6"/>
  <c r="M448" i="6"/>
  <c r="AB448" i="6"/>
  <c r="M449" i="6"/>
  <c r="AB449" i="6"/>
  <c r="M450" i="6"/>
  <c r="AB450" i="6"/>
  <c r="M451" i="6"/>
  <c r="X451" i="6"/>
  <c r="AA451" i="6"/>
  <c r="AB451" i="6"/>
  <c r="X452" i="6"/>
  <c r="AA452" i="6"/>
  <c r="AB452" i="6"/>
  <c r="X453" i="6"/>
  <c r="M454" i="6"/>
  <c r="AB454" i="6"/>
  <c r="M455" i="6"/>
  <c r="X455" i="6"/>
  <c r="AB455" i="6"/>
  <c r="X456" i="6"/>
  <c r="X457" i="6"/>
  <c r="AA457" i="6"/>
  <c r="AB457" i="6"/>
  <c r="M458" i="6"/>
  <c r="M459" i="6"/>
  <c r="X459" i="6"/>
  <c r="AA459" i="6"/>
  <c r="AB459" i="6"/>
  <c r="X460" i="6"/>
  <c r="AA460" i="6"/>
  <c r="AB460" i="6"/>
  <c r="X461" i="6"/>
  <c r="AA461" i="6"/>
  <c r="AB461" i="6"/>
  <c r="M463" i="6"/>
  <c r="AB463" i="6"/>
  <c r="M466" i="6"/>
  <c r="AB466" i="6"/>
  <c r="M467" i="6"/>
  <c r="X467" i="6"/>
  <c r="AA467" i="6"/>
  <c r="AB467" i="6"/>
  <c r="M468" i="6"/>
  <c r="X468" i="6"/>
  <c r="AB468" i="6"/>
  <c r="X469" i="6"/>
  <c r="X470" i="6"/>
  <c r="M471" i="6"/>
  <c r="AB471" i="6"/>
  <c r="M472" i="6"/>
  <c r="AB472" i="6"/>
  <c r="M473" i="6"/>
  <c r="AB473" i="6"/>
  <c r="M474" i="6"/>
  <c r="AB474" i="6"/>
  <c r="M475" i="6"/>
  <c r="X475" i="6"/>
  <c r="AA475" i="6"/>
  <c r="AB475" i="6"/>
  <c r="M476" i="6"/>
  <c r="AB476" i="6"/>
  <c r="M477" i="6"/>
  <c r="AB477" i="6"/>
  <c r="M478" i="6"/>
  <c r="AB478" i="6"/>
  <c r="X479" i="6"/>
  <c r="AA479" i="6"/>
  <c r="AB479" i="6"/>
  <c r="M480" i="6"/>
  <c r="AB480" i="6"/>
  <c r="M481" i="6"/>
  <c r="X481" i="6"/>
  <c r="AA481" i="6"/>
  <c r="AB481" i="6"/>
  <c r="X482" i="6"/>
  <c r="AA482" i="6"/>
  <c r="AB482" i="6"/>
  <c r="M484" i="6"/>
  <c r="X486" i="6"/>
  <c r="AA486" i="6"/>
  <c r="AB486" i="6"/>
  <c r="M487" i="6"/>
  <c r="AB487" i="6"/>
  <c r="M488" i="6"/>
  <c r="AB488" i="6"/>
  <c r="M489" i="6"/>
  <c r="AB489" i="6"/>
  <c r="M490" i="6"/>
  <c r="AB490" i="6"/>
  <c r="M491" i="6"/>
  <c r="AB491" i="6"/>
  <c r="M492" i="6"/>
  <c r="AB492" i="6"/>
  <c r="M493" i="6"/>
  <c r="AB493" i="6"/>
  <c r="M494" i="6"/>
  <c r="AB494" i="6"/>
  <c r="M496" i="6"/>
  <c r="X496" i="6"/>
  <c r="AA496" i="6"/>
  <c r="AB496" i="6"/>
  <c r="M497" i="6"/>
  <c r="X497" i="6"/>
  <c r="AA497" i="6"/>
  <c r="AB497" i="6"/>
  <c r="X498" i="6"/>
  <c r="AA498" i="6"/>
  <c r="AB498" i="6"/>
  <c r="M502" i="6"/>
  <c r="X502" i="6"/>
  <c r="AA502" i="6"/>
  <c r="AB502" i="6"/>
  <c r="M503" i="6"/>
  <c r="AB503" i="6"/>
  <c r="M506" i="6"/>
  <c r="M509" i="6"/>
  <c r="AB509" i="6"/>
  <c r="M510" i="6"/>
  <c r="M511" i="6"/>
  <c r="X511" i="6"/>
  <c r="AA511" i="6"/>
  <c r="AB511" i="6"/>
  <c r="X512" i="6"/>
  <c r="AA512" i="6"/>
  <c r="AB512" i="6"/>
  <c r="X513" i="6"/>
  <c r="AA513" i="6"/>
  <c r="AB513" i="6"/>
  <c r="X514" i="6"/>
  <c r="AA514" i="6"/>
  <c r="AB514" i="6"/>
  <c r="X515" i="6"/>
  <c r="AA515" i="6"/>
  <c r="AB515" i="6"/>
  <c r="X516" i="6"/>
  <c r="AA516" i="6"/>
  <c r="AB516" i="6"/>
  <c r="M517" i="6"/>
  <c r="AB517" i="6"/>
  <c r="M518" i="6"/>
  <c r="X518" i="6"/>
  <c r="AA518" i="6"/>
  <c r="AB518" i="6"/>
  <c r="X519" i="6"/>
  <c r="AA519" i="6"/>
  <c r="AB519" i="6"/>
  <c r="M520" i="6"/>
  <c r="AB520" i="6"/>
  <c r="M521" i="6"/>
  <c r="AB521" i="6"/>
  <c r="M525" i="6"/>
  <c r="AB525" i="6"/>
  <c r="M526" i="6"/>
  <c r="AB526" i="6"/>
  <c r="M527" i="6"/>
  <c r="X527" i="6"/>
  <c r="AA527" i="6"/>
  <c r="AB527" i="6"/>
  <c r="X528" i="6"/>
  <c r="AA528" i="6"/>
  <c r="AB528" i="6"/>
  <c r="X529" i="6"/>
  <c r="AA529" i="6"/>
  <c r="AB529" i="6"/>
  <c r="M530" i="6"/>
  <c r="AB530" i="6"/>
  <c r="M531" i="6"/>
  <c r="AB531" i="6"/>
  <c r="M532" i="6"/>
  <c r="AB532" i="6"/>
  <c r="M533" i="6"/>
  <c r="AB533" i="6"/>
  <c r="M534" i="6"/>
  <c r="X534" i="6"/>
  <c r="AA534" i="6"/>
  <c r="AB534" i="6"/>
  <c r="X535" i="6"/>
  <c r="AA535" i="6"/>
  <c r="AB535" i="6"/>
  <c r="M536" i="6"/>
  <c r="AB536" i="6"/>
  <c r="M537" i="6"/>
  <c r="AB537" i="6"/>
  <c r="M538" i="6"/>
  <c r="AB538" i="6"/>
  <c r="M539" i="6"/>
  <c r="X539" i="6"/>
  <c r="AA539" i="6"/>
  <c r="AB539" i="6"/>
  <c r="M543" i="6"/>
  <c r="AB543" i="6"/>
  <c r="M544" i="6"/>
  <c r="X544" i="6"/>
  <c r="AA544" i="6"/>
  <c r="AB544" i="6"/>
  <c r="M547" i="6"/>
  <c r="X547" i="6"/>
  <c r="AA547" i="6"/>
  <c r="AB547" i="6"/>
  <c r="X548" i="6"/>
  <c r="AA548" i="6"/>
  <c r="AB548" i="6"/>
  <c r="X549" i="6"/>
  <c r="AA549" i="6"/>
  <c r="AB549" i="6"/>
  <c r="M550" i="6"/>
  <c r="X550" i="6"/>
  <c r="AA550" i="6"/>
  <c r="AB550" i="6"/>
  <c r="M551" i="6"/>
  <c r="AB551" i="6"/>
  <c r="M552" i="6"/>
  <c r="AB552" i="6"/>
  <c r="M553" i="6"/>
  <c r="AB553" i="6"/>
  <c r="M554" i="6"/>
  <c r="AB554" i="6"/>
  <c r="M557" i="6"/>
  <c r="AB557" i="6"/>
  <c r="M558" i="6"/>
  <c r="X558" i="6"/>
  <c r="AA558" i="6"/>
  <c r="AB558" i="6"/>
  <c r="X559" i="6"/>
  <c r="AA559" i="6"/>
  <c r="AB559" i="6"/>
  <c r="M561" i="6"/>
  <c r="AB561" i="6"/>
  <c r="M562" i="6"/>
  <c r="AB562" i="6"/>
  <c r="M563" i="6"/>
  <c r="X563" i="6"/>
  <c r="AA563" i="6"/>
  <c r="AB563" i="6"/>
  <c r="M564" i="6"/>
  <c r="AB564" i="6"/>
  <c r="M565" i="6"/>
  <c r="X565" i="6"/>
  <c r="AA565" i="6"/>
  <c r="AB565" i="6"/>
  <c r="M566" i="6"/>
  <c r="AB566" i="6"/>
  <c r="M567" i="6"/>
  <c r="AB567" i="6"/>
  <c r="M569" i="6"/>
  <c r="X569" i="6"/>
  <c r="AA569" i="6"/>
  <c r="AB569" i="6"/>
  <c r="M571" i="6"/>
  <c r="AB571" i="6"/>
  <c r="M572" i="6"/>
  <c r="AB572" i="6"/>
  <c r="M573" i="6"/>
  <c r="AB573" i="6"/>
  <c r="X579" i="6"/>
  <c r="AA579" i="6"/>
  <c r="AB579" i="6"/>
  <c r="X580" i="6"/>
  <c r="AA580" i="6"/>
  <c r="AB580" i="6"/>
  <c r="M581" i="6"/>
  <c r="AB581" i="6"/>
  <c r="M582" i="6"/>
  <c r="AB582" i="6"/>
  <c r="M583" i="6"/>
  <c r="X583" i="6"/>
  <c r="AA583" i="6"/>
  <c r="AB583" i="6"/>
  <c r="X586" i="6"/>
  <c r="AA586" i="6"/>
  <c r="AB586" i="6"/>
  <c r="X587" i="6"/>
  <c r="AA587" i="6"/>
  <c r="AB587" i="6"/>
  <c r="X588" i="6"/>
  <c r="AA588" i="6"/>
  <c r="AB588" i="6"/>
  <c r="M589" i="6"/>
  <c r="AB589" i="6"/>
  <c r="M590" i="6"/>
  <c r="AB590" i="6"/>
  <c r="M591" i="6"/>
  <c r="X591" i="6"/>
  <c r="AA591" i="6"/>
  <c r="AB591" i="6"/>
  <c r="X592" i="6"/>
  <c r="AA592" i="6"/>
  <c r="AB592" i="6"/>
  <c r="M595" i="6"/>
  <c r="AB595" i="6"/>
  <c r="M596" i="6"/>
  <c r="X596" i="6"/>
  <c r="AA596" i="6"/>
  <c r="AB596" i="6"/>
  <c r="X597" i="6"/>
  <c r="AA597" i="6"/>
  <c r="AB597" i="6"/>
  <c r="M598" i="6"/>
  <c r="AB598" i="6"/>
  <c r="M601" i="6"/>
  <c r="AB601" i="6"/>
  <c r="X602" i="6"/>
  <c r="AA602" i="6"/>
  <c r="AB602" i="6"/>
  <c r="X603" i="6"/>
  <c r="AA603" i="6"/>
  <c r="AB603" i="6"/>
  <c r="M605" i="6"/>
  <c r="AB605" i="6"/>
  <c r="M607" i="6"/>
  <c r="AB607" i="6"/>
  <c r="M608" i="6"/>
  <c r="X608" i="6"/>
  <c r="AA608" i="6"/>
  <c r="AB608" i="6"/>
  <c r="M610" i="6"/>
  <c r="AB610" i="6"/>
  <c r="M611" i="6"/>
  <c r="X611" i="6"/>
  <c r="AA611" i="6"/>
  <c r="AB611" i="6"/>
  <c r="X612" i="6"/>
  <c r="AA612" i="6"/>
  <c r="AB612" i="6"/>
  <c r="M613" i="6"/>
  <c r="AB613" i="6"/>
  <c r="M614" i="6"/>
  <c r="AB614" i="6"/>
  <c r="M615" i="6"/>
  <c r="AB615" i="6"/>
  <c r="M616" i="6"/>
  <c r="X616" i="6"/>
  <c r="AA616" i="6"/>
  <c r="AB616" i="6"/>
  <c r="X617" i="6"/>
  <c r="AA617" i="6"/>
  <c r="AB617" i="6"/>
  <c r="X618" i="6"/>
  <c r="AA618" i="6"/>
  <c r="AB618" i="6"/>
  <c r="X620" i="6"/>
  <c r="AA620" i="6"/>
  <c r="AB620" i="6"/>
  <c r="X621" i="6"/>
  <c r="AA621" i="6"/>
  <c r="AB621" i="6"/>
  <c r="M622" i="6"/>
  <c r="X622" i="6"/>
  <c r="AA622" i="6"/>
  <c r="AB622" i="6"/>
  <c r="X623" i="6"/>
  <c r="AA623" i="6"/>
  <c r="AB623" i="6"/>
  <c r="X624" i="6"/>
  <c r="AA624" i="6"/>
  <c r="AB624" i="6"/>
  <c r="M626" i="6"/>
  <c r="AB626" i="6"/>
  <c r="M627" i="6"/>
  <c r="AB627" i="6"/>
  <c r="M628" i="6"/>
  <c r="AB628" i="6"/>
  <c r="M629" i="6"/>
  <c r="AB629" i="6"/>
  <c r="M632" i="6"/>
  <c r="AB632" i="6"/>
  <c r="M633" i="6"/>
  <c r="AB633" i="6"/>
  <c r="M634" i="6"/>
  <c r="AB634" i="6"/>
  <c r="M635" i="6"/>
  <c r="AB635" i="6"/>
  <c r="M637" i="6"/>
  <c r="AB637" i="6"/>
  <c r="M638" i="6"/>
  <c r="X638" i="6"/>
  <c r="AA638" i="6"/>
  <c r="AB638" i="6"/>
  <c r="X639" i="6"/>
  <c r="AA639" i="6"/>
  <c r="M642" i="6"/>
  <c r="AB642" i="6"/>
  <c r="X643" i="6"/>
  <c r="AA643" i="6"/>
  <c r="AB643" i="6"/>
  <c r="M645" i="6"/>
  <c r="AB645" i="6"/>
  <c r="M646" i="6"/>
  <c r="AB646" i="6"/>
  <c r="M647" i="6"/>
  <c r="X647" i="6"/>
  <c r="AA647" i="6"/>
  <c r="AB647" i="6"/>
  <c r="X648" i="6"/>
  <c r="AA648" i="6"/>
  <c r="AB648" i="6"/>
  <c r="M649" i="6"/>
  <c r="AB649" i="6"/>
  <c r="M650" i="6"/>
  <c r="X650" i="6"/>
  <c r="AA650" i="6"/>
  <c r="AB650" i="6"/>
  <c r="M654" i="6"/>
  <c r="X654" i="6"/>
  <c r="AA654" i="6"/>
  <c r="AB654" i="6"/>
  <c r="M657" i="6"/>
  <c r="X657" i="6"/>
  <c r="AA657" i="6"/>
  <c r="AB657" i="6"/>
  <c r="M658" i="6"/>
  <c r="AB658" i="6"/>
  <c r="M661" i="6"/>
  <c r="AB661" i="6"/>
  <c r="M664" i="6"/>
  <c r="AB664" i="6"/>
  <c r="M665" i="6"/>
  <c r="AB665" i="6"/>
  <c r="M672" i="6"/>
  <c r="AB672" i="6"/>
  <c r="M675" i="6"/>
  <c r="X675" i="6"/>
  <c r="AA675" i="6"/>
  <c r="AB675" i="6"/>
  <c r="M680" i="6"/>
  <c r="X680" i="6"/>
  <c r="AA680" i="6"/>
  <c r="AB680" i="6"/>
  <c r="M682" i="6"/>
  <c r="X683" i="6"/>
  <c r="AA683" i="6"/>
  <c r="AB683" i="6"/>
  <c r="M685" i="6"/>
  <c r="AB685" i="6"/>
  <c r="M686" i="6"/>
  <c r="X686" i="6"/>
  <c r="AA686" i="6"/>
  <c r="AB686" i="6"/>
  <c r="M688" i="6"/>
  <c r="AB688" i="6"/>
  <c r="M691" i="6"/>
  <c r="AB691" i="6"/>
  <c r="M692" i="6"/>
  <c r="AB692" i="6"/>
  <c r="M696" i="6"/>
  <c r="AB696" i="6"/>
  <c r="M699" i="6"/>
  <c r="AB699" i="6"/>
  <c r="M701" i="6"/>
  <c r="AB701" i="6"/>
  <c r="M702" i="6"/>
  <c r="AB702" i="6"/>
  <c r="M703" i="6"/>
  <c r="AB703" i="6"/>
  <c r="M704" i="6"/>
  <c r="AB704" i="6"/>
  <c r="M705" i="6"/>
  <c r="AB705" i="6"/>
  <c r="X708" i="6"/>
  <c r="AA708" i="6"/>
  <c r="X709" i="6"/>
  <c r="AA709" i="6"/>
  <c r="X710" i="6"/>
  <c r="AA710" i="6"/>
  <c r="M711" i="6"/>
  <c r="AB711" i="6"/>
  <c r="M713" i="6"/>
  <c r="AB713" i="6"/>
  <c r="M714" i="6"/>
  <c r="AB714" i="6"/>
  <c r="M715" i="6"/>
  <c r="AB715" i="6"/>
  <c r="M716" i="6"/>
  <c r="AB716" i="6"/>
  <c r="M718" i="6"/>
  <c r="X718" i="6"/>
  <c r="AB718" i="6"/>
  <c r="X721" i="6"/>
  <c r="M722" i="6"/>
  <c r="AB722" i="6"/>
  <c r="X723" i="6"/>
  <c r="M724" i="6"/>
  <c r="X724" i="6"/>
  <c r="AB724" i="6"/>
  <c r="M726" i="6"/>
  <c r="AB726" i="6"/>
  <c r="M727" i="6"/>
  <c r="AB727" i="6"/>
  <c r="M728" i="6"/>
  <c r="AB728" i="6"/>
  <c r="M729" i="6"/>
  <c r="AB729" i="6"/>
  <c r="X730" i="6"/>
  <c r="AA730" i="6"/>
  <c r="AB730" i="6"/>
  <c r="X731" i="6"/>
  <c r="M734" i="6"/>
  <c r="AB734" i="6"/>
  <c r="X736" i="6"/>
  <c r="M739" i="6"/>
  <c r="AB739" i="6"/>
  <c r="M740" i="6"/>
  <c r="X740" i="6"/>
  <c r="AB740" i="6"/>
  <c r="M741" i="6"/>
  <c r="AB741" i="6"/>
  <c r="M742" i="6"/>
  <c r="AB742" i="6"/>
  <c r="X743" i="6"/>
  <c r="AA743" i="6"/>
  <c r="AB743" i="6"/>
  <c r="X746" i="6"/>
  <c r="M747" i="6"/>
  <c r="AB747" i="6"/>
  <c r="M748" i="6"/>
  <c r="AB748" i="6"/>
  <c r="M749" i="6"/>
  <c r="X749" i="6"/>
  <c r="AB749" i="6"/>
  <c r="X752" i="6"/>
  <c r="M753" i="6"/>
  <c r="AB753" i="6"/>
  <c r="M754" i="6"/>
  <c r="X754" i="6"/>
  <c r="AB754" i="6"/>
  <c r="X757" i="6"/>
  <c r="M758" i="6"/>
  <c r="AB758" i="6"/>
  <c r="M760" i="6"/>
  <c r="X760" i="6"/>
  <c r="AB760" i="6"/>
  <c r="X763" i="6"/>
  <c r="M765" i="6"/>
  <c r="X765" i="6"/>
  <c r="AB765" i="6"/>
  <c r="M766" i="6"/>
  <c r="X766" i="6"/>
  <c r="AB766" i="6"/>
  <c r="M767" i="6"/>
  <c r="X767" i="6"/>
  <c r="AA767" i="6"/>
  <c r="AB767" i="6"/>
  <c r="X770" i="6"/>
  <c r="M771" i="6"/>
  <c r="AB771" i="6"/>
  <c r="M772" i="6"/>
  <c r="AB772" i="6"/>
  <c r="X774" i="6"/>
  <c r="X775" i="6"/>
  <c r="M776" i="6"/>
  <c r="AB776" i="6"/>
  <c r="M777" i="6"/>
  <c r="AB777" i="6"/>
  <c r="M778" i="6"/>
  <c r="AB778" i="6"/>
  <c r="M779" i="6"/>
  <c r="AB779" i="6"/>
  <c r="M780" i="6"/>
  <c r="AB780" i="6"/>
  <c r="M781" i="6"/>
  <c r="X781" i="6"/>
  <c r="AA781" i="6"/>
  <c r="AB781" i="6"/>
  <c r="M782" i="6"/>
  <c r="X782" i="6"/>
  <c r="AA782" i="6"/>
  <c r="AB782" i="6"/>
  <c r="M788" i="6"/>
  <c r="X788" i="6"/>
  <c r="AB788" i="6"/>
  <c r="X791" i="6"/>
  <c r="M793" i="6"/>
  <c r="X793" i="6"/>
  <c r="AA793" i="6"/>
  <c r="AB793" i="6"/>
  <c r="M795" i="6"/>
  <c r="AB795" i="6"/>
  <c r="X801" i="6"/>
  <c r="AA801" i="6"/>
  <c r="X804" i="6"/>
  <c r="M805" i="6"/>
  <c r="X805" i="6"/>
  <c r="AB805" i="6"/>
  <c r="M806" i="6"/>
  <c r="X806" i="6"/>
  <c r="AB806" i="6"/>
  <c r="X807" i="6"/>
  <c r="X808" i="6"/>
  <c r="X809" i="6"/>
  <c r="X810" i="6"/>
  <c r="X811" i="6"/>
  <c r="X812" i="6"/>
  <c r="M813" i="6"/>
  <c r="AB813" i="6"/>
  <c r="M814" i="6"/>
  <c r="AB814" i="6"/>
  <c r="X817" i="6"/>
  <c r="AB817" i="6"/>
  <c r="X818" i="6"/>
  <c r="M819" i="6"/>
  <c r="AB819" i="6"/>
  <c r="M820" i="6"/>
  <c r="AB820" i="6"/>
  <c r="M822" i="6"/>
  <c r="AB822" i="6"/>
  <c r="M825" i="6"/>
  <c r="X825" i="6"/>
  <c r="AB825" i="6"/>
  <c r="X826" i="6"/>
  <c r="M827" i="6"/>
  <c r="AB827" i="6"/>
  <c r="X828" i="6"/>
  <c r="X829" i="6"/>
  <c r="X830" i="6"/>
  <c r="M832" i="6"/>
  <c r="X832" i="6"/>
  <c r="AB832" i="6"/>
  <c r="X833" i="6"/>
  <c r="M834" i="6"/>
  <c r="AB834" i="6"/>
  <c r="M835" i="6"/>
  <c r="AB835" i="6"/>
  <c r="M837" i="6"/>
  <c r="AB837" i="6"/>
  <c r="M838" i="6"/>
  <c r="AB838" i="6"/>
  <c r="X839" i="6"/>
  <c r="X840" i="6"/>
  <c r="M841" i="6"/>
  <c r="AB841" i="6"/>
  <c r="X842" i="6"/>
  <c r="M843" i="6"/>
  <c r="AB843" i="6"/>
  <c r="M844" i="6"/>
  <c r="AB844" i="6"/>
  <c r="M845" i="6"/>
  <c r="AB845" i="6"/>
  <c r="M846" i="6"/>
  <c r="X846" i="6"/>
  <c r="AA846" i="6"/>
  <c r="AB846" i="6"/>
  <c r="X849" i="6"/>
  <c r="M850" i="6"/>
  <c r="AB850" i="6"/>
  <c r="M852" i="6"/>
  <c r="X852" i="6"/>
  <c r="AB852" i="6"/>
  <c r="X855" i="6"/>
  <c r="X856" i="6"/>
  <c r="M858" i="6"/>
  <c r="AB858" i="6"/>
  <c r="M860" i="6"/>
  <c r="AB860" i="6"/>
  <c r="M861" i="6"/>
  <c r="AB861" i="6"/>
  <c r="M864" i="6"/>
  <c r="X864" i="6"/>
  <c r="AB864" i="6"/>
  <c r="X865" i="6"/>
  <c r="X866" i="6"/>
  <c r="X868" i="6"/>
  <c r="X869" i="6"/>
  <c r="X870" i="6"/>
  <c r="M872" i="6"/>
  <c r="AB872" i="6"/>
  <c r="M873" i="6"/>
  <c r="X873" i="6"/>
  <c r="AB873" i="6"/>
  <c r="M876" i="6"/>
  <c r="AB876" i="6"/>
  <c r="M877" i="6"/>
  <c r="AB877" i="6"/>
  <c r="M878" i="6"/>
  <c r="AB878" i="6"/>
  <c r="M879" i="6"/>
  <c r="AB879" i="6"/>
  <c r="M880" i="6"/>
  <c r="X880" i="6"/>
  <c r="AB880" i="6"/>
  <c r="X883" i="6"/>
  <c r="X884" i="6"/>
  <c r="X885" i="6"/>
  <c r="X886" i="6"/>
  <c r="M887" i="6"/>
  <c r="AB887" i="6"/>
  <c r="M888" i="6"/>
  <c r="X888" i="6"/>
  <c r="AB888" i="6"/>
  <c r="X889" i="6"/>
  <c r="M890" i="6"/>
  <c r="AB890" i="6"/>
  <c r="M891" i="6"/>
  <c r="AB891" i="6"/>
  <c r="M892" i="6"/>
  <c r="AB892" i="6"/>
  <c r="M894" i="6"/>
  <c r="X894" i="6"/>
  <c r="AA894" i="6"/>
  <c r="AB894" i="6"/>
  <c r="X895" i="6"/>
  <c r="M896" i="6"/>
  <c r="X896" i="6"/>
  <c r="AA896" i="6"/>
  <c r="AB896" i="6"/>
  <c r="M897" i="6"/>
  <c r="AB897" i="6"/>
  <c r="M898" i="6"/>
  <c r="X898" i="6"/>
  <c r="AB898" i="6"/>
  <c r="M901" i="6"/>
  <c r="X901" i="6"/>
  <c r="AA901" i="6"/>
  <c r="AB901" i="6"/>
  <c r="M902" i="6"/>
  <c r="AB902" i="6"/>
  <c r="M903" i="6"/>
  <c r="AB903" i="6"/>
  <c r="M904" i="6"/>
  <c r="AB904" i="6"/>
  <c r="M905" i="6"/>
  <c r="X905" i="6"/>
  <c r="AB905" i="6"/>
  <c r="X906" i="6"/>
  <c r="M907" i="6"/>
  <c r="AB907" i="6"/>
  <c r="M909" i="6"/>
  <c r="X909" i="6"/>
  <c r="AA909" i="6"/>
  <c r="AB909" i="6"/>
  <c r="X910" i="6"/>
  <c r="X912" i="6"/>
  <c r="AA912" i="6"/>
  <c r="X913" i="6"/>
  <c r="AA913" i="6"/>
  <c r="M915" i="6"/>
  <c r="AA915" i="6"/>
  <c r="X916" i="6"/>
  <c r="X919" i="6"/>
  <c r="X920" i="6"/>
  <c r="X923" i="6"/>
  <c r="M925" i="6"/>
  <c r="AB925" i="6"/>
  <c r="M926" i="6"/>
  <c r="AB926" i="6"/>
  <c r="M928" i="6"/>
  <c r="AB928" i="6"/>
  <c r="M929" i="6"/>
  <c r="AB929" i="6"/>
  <c r="X930" i="6"/>
  <c r="AA930" i="6"/>
  <c r="AB930" i="6"/>
  <c r="X931" i="6"/>
  <c r="AA931" i="6"/>
  <c r="AB931" i="6"/>
  <c r="M934" i="6"/>
  <c r="AB934" i="6"/>
  <c r="X935" i="6"/>
  <c r="AA935" i="6"/>
  <c r="AB935" i="6"/>
  <c r="X936" i="6"/>
  <c r="X937" i="6"/>
  <c r="M941" i="6"/>
  <c r="AB941" i="6"/>
  <c r="M942" i="6"/>
  <c r="AB942" i="6"/>
  <c r="M943" i="6"/>
  <c r="X943" i="6"/>
  <c r="AA943" i="6"/>
  <c r="AB943" i="6"/>
  <c r="M947" i="6"/>
  <c r="AB947" i="6"/>
  <c r="M949" i="6"/>
  <c r="AB949" i="6"/>
  <c r="M951" i="6"/>
  <c r="X951" i="6"/>
  <c r="AA951" i="6"/>
  <c r="AB951" i="6"/>
  <c r="M952" i="6"/>
  <c r="X952" i="6"/>
  <c r="AA952" i="6"/>
  <c r="AB952" i="6"/>
  <c r="X953" i="6"/>
  <c r="M955" i="6"/>
  <c r="X955" i="6"/>
  <c r="AB955" i="6"/>
  <c r="X956" i="6"/>
  <c r="X957" i="6"/>
  <c r="X958" i="6"/>
  <c r="X959" i="6"/>
  <c r="M960" i="6"/>
  <c r="X960" i="6"/>
  <c r="AA960" i="6"/>
  <c r="AB960" i="6"/>
  <c r="M964" i="6"/>
  <c r="AB964" i="6"/>
  <c r="M965" i="6"/>
  <c r="AB965" i="6"/>
  <c r="M967" i="6"/>
  <c r="AB967" i="6"/>
  <c r="M968" i="6"/>
  <c r="AB968" i="6"/>
  <c r="M969" i="6"/>
  <c r="X969" i="6"/>
  <c r="AA969" i="6"/>
  <c r="AB969" i="6"/>
  <c r="M970" i="6"/>
  <c r="AB970" i="6"/>
  <c r="M971" i="6"/>
  <c r="AB971" i="6"/>
  <c r="M973" i="6"/>
  <c r="AB973" i="6"/>
  <c r="M974" i="6"/>
  <c r="AB974" i="6"/>
  <c r="M976" i="6"/>
  <c r="AB976" i="6"/>
  <c r="M979" i="6"/>
  <c r="AB979" i="6"/>
  <c r="X980" i="6"/>
  <c r="AA980" i="6"/>
  <c r="AB980" i="6"/>
  <c r="X983" i="6"/>
  <c r="M985" i="6"/>
  <c r="AB985" i="6"/>
  <c r="H9" i="5" l="1"/>
  <c r="J9" i="5"/>
  <c r="W9" i="5"/>
  <c r="X9" i="5"/>
  <c r="H10" i="5"/>
  <c r="J10" i="5"/>
  <c r="W10" i="5"/>
  <c r="X10" i="5"/>
  <c r="H11" i="5"/>
  <c r="J11" i="5"/>
  <c r="W11" i="5"/>
  <c r="X11" i="5"/>
  <c r="H12" i="5"/>
  <c r="J12" i="5"/>
  <c r="W12" i="5"/>
  <c r="X12" i="5"/>
  <c r="H13" i="5"/>
  <c r="J13" i="5"/>
  <c r="W13" i="5"/>
  <c r="X13" i="5"/>
  <c r="H14" i="5"/>
  <c r="J14" i="5"/>
  <c r="W14" i="5"/>
  <c r="X14" i="5"/>
  <c r="H15" i="5"/>
  <c r="J15" i="5"/>
  <c r="W15" i="5"/>
  <c r="X15" i="5"/>
  <c r="H16" i="5"/>
  <c r="J16" i="5"/>
  <c r="W16" i="5"/>
  <c r="X16" i="5"/>
  <c r="H17" i="5"/>
  <c r="J17" i="5"/>
  <c r="W17" i="5"/>
  <c r="X17" i="5"/>
  <c r="H18" i="5"/>
  <c r="J18" i="5"/>
  <c r="W18" i="5"/>
  <c r="X18" i="5"/>
  <c r="H19" i="5"/>
  <c r="J19" i="5"/>
  <c r="S19" i="5"/>
  <c r="V19" i="5"/>
  <c r="W19" i="5"/>
  <c r="X19" i="5"/>
  <c r="H20" i="5"/>
  <c r="J20" i="5"/>
  <c r="S20" i="5"/>
  <c r="V20" i="5"/>
  <c r="W20" i="5"/>
  <c r="X20" i="5"/>
  <c r="H21" i="5"/>
  <c r="J21" i="5"/>
  <c r="S21" i="5"/>
  <c r="V21" i="5"/>
  <c r="W21" i="5"/>
  <c r="X21" i="5"/>
  <c r="H22" i="5"/>
  <c r="J22" i="5"/>
  <c r="S22" i="5"/>
  <c r="V22" i="5"/>
  <c r="W22" i="5"/>
  <c r="X22" i="5"/>
  <c r="H23" i="5"/>
  <c r="J23" i="5"/>
  <c r="S23" i="5"/>
  <c r="V23" i="5"/>
  <c r="W23" i="5"/>
  <c r="X23" i="5"/>
  <c r="H24" i="5"/>
  <c r="J24" i="5"/>
  <c r="S24" i="5"/>
  <c r="V24" i="5"/>
  <c r="W24" i="5"/>
  <c r="X24" i="5"/>
  <c r="H25" i="5"/>
  <c r="J25" i="5"/>
  <c r="S25" i="5"/>
  <c r="V25" i="5"/>
  <c r="W25" i="5"/>
  <c r="X25" i="5"/>
  <c r="H26" i="5"/>
  <c r="J26" i="5"/>
  <c r="S26" i="5"/>
  <c r="V26" i="5"/>
  <c r="W26" i="5"/>
  <c r="X26" i="5"/>
  <c r="H27" i="5"/>
  <c r="J27" i="5"/>
  <c r="S27" i="5"/>
  <c r="V27" i="5"/>
  <c r="W27" i="5"/>
  <c r="X27" i="5"/>
  <c r="H28" i="5"/>
  <c r="J28" i="5"/>
  <c r="S28" i="5"/>
  <c r="V28" i="5"/>
  <c r="W28" i="5"/>
  <c r="X28" i="5"/>
  <c r="H29" i="5"/>
  <c r="J29" i="5"/>
  <c r="S29" i="5"/>
  <c r="V29" i="5"/>
  <c r="W29" i="5"/>
  <c r="X29" i="5"/>
  <c r="H30" i="5"/>
  <c r="J30" i="5"/>
  <c r="S30" i="5"/>
  <c r="V30" i="5"/>
  <c r="W30" i="5"/>
  <c r="X30" i="5"/>
  <c r="H31" i="5"/>
  <c r="J31" i="5"/>
  <c r="S31" i="5"/>
  <c r="V31" i="5"/>
  <c r="W31" i="5"/>
  <c r="X31" i="5"/>
  <c r="H32" i="5"/>
  <c r="J32" i="5"/>
  <c r="S32" i="5"/>
  <c r="V32" i="5"/>
  <c r="W32" i="5"/>
  <c r="X32" i="5"/>
  <c r="H33" i="5"/>
  <c r="J33" i="5"/>
  <c r="S33" i="5"/>
  <c r="V33" i="5"/>
  <c r="W33" i="5"/>
  <c r="X33" i="5"/>
  <c r="H34" i="5"/>
  <c r="J34" i="5"/>
  <c r="S34" i="5"/>
  <c r="V34" i="5"/>
  <c r="W34" i="5"/>
  <c r="X34" i="5"/>
  <c r="H35" i="5"/>
  <c r="J35" i="5"/>
  <c r="S35" i="5"/>
  <c r="V35" i="5"/>
  <c r="W35" i="5"/>
  <c r="X35" i="5"/>
  <c r="H36" i="5"/>
  <c r="J36" i="5"/>
  <c r="S36" i="5"/>
  <c r="V36" i="5"/>
  <c r="W36" i="5"/>
  <c r="X36" i="5"/>
  <c r="H37" i="5"/>
  <c r="J37" i="5"/>
  <c r="S37" i="5"/>
  <c r="V37" i="5"/>
  <c r="W37" i="5"/>
  <c r="X37" i="5"/>
  <c r="H38" i="5"/>
  <c r="J38" i="5"/>
  <c r="S38" i="5"/>
  <c r="V38" i="5"/>
  <c r="W38" i="5"/>
  <c r="X38" i="5"/>
  <c r="H39" i="5"/>
  <c r="J39" i="5"/>
  <c r="S39" i="5"/>
  <c r="V39" i="5"/>
  <c r="W39" i="5"/>
  <c r="X39" i="5"/>
  <c r="H40" i="5"/>
  <c r="J40" i="5"/>
  <c r="S40" i="5"/>
  <c r="V40" i="5"/>
  <c r="W40" i="5"/>
  <c r="X40" i="5"/>
  <c r="H41" i="5"/>
  <c r="J41" i="5"/>
  <c r="S41" i="5"/>
  <c r="V41" i="5"/>
  <c r="W41" i="5"/>
  <c r="X41" i="5"/>
  <c r="H42" i="5"/>
  <c r="J42" i="5"/>
  <c r="S42" i="5"/>
  <c r="V42" i="5"/>
  <c r="W42" i="5"/>
  <c r="X42" i="5"/>
  <c r="H43" i="5"/>
  <c r="J43" i="5"/>
  <c r="S43" i="5"/>
  <c r="V43" i="5"/>
  <c r="W43" i="5"/>
  <c r="X43" i="5"/>
  <c r="H44" i="5"/>
  <c r="J44" i="5"/>
  <c r="S44" i="5"/>
  <c r="V44" i="5"/>
  <c r="W44" i="5"/>
  <c r="X44" i="5"/>
  <c r="H45" i="5"/>
  <c r="J45" i="5"/>
  <c r="S45" i="5"/>
  <c r="V45" i="5"/>
  <c r="W45" i="5"/>
  <c r="X45" i="5"/>
  <c r="H46" i="5"/>
  <c r="J46" i="5"/>
  <c r="S46" i="5"/>
  <c r="V46" i="5"/>
  <c r="W46" i="5"/>
  <c r="X46" i="5"/>
  <c r="H47" i="5"/>
  <c r="J47" i="5"/>
  <c r="S47" i="5"/>
  <c r="V47" i="5"/>
  <c r="H48" i="5"/>
  <c r="J48" i="5"/>
  <c r="W47" i="5" s="1"/>
  <c r="X47" i="5" s="1"/>
  <c r="S48" i="5"/>
  <c r="V48" i="5"/>
  <c r="X48" i="5"/>
  <c r="H49" i="5"/>
  <c r="J49" i="5"/>
  <c r="S49" i="5"/>
  <c r="V49" i="5"/>
  <c r="W49" i="5"/>
  <c r="X49" i="5"/>
  <c r="H50" i="5"/>
  <c r="J50" i="5"/>
  <c r="S50" i="5"/>
  <c r="V50" i="5"/>
  <c r="W50" i="5"/>
  <c r="X50" i="5"/>
  <c r="H51" i="5"/>
  <c r="J51" i="5"/>
  <c r="S51" i="5"/>
  <c r="V51" i="5"/>
  <c r="W51" i="5"/>
  <c r="X51" i="5"/>
  <c r="H52" i="5"/>
  <c r="J52" i="5"/>
  <c r="S52" i="5"/>
  <c r="V52" i="5"/>
  <c r="W52" i="5"/>
  <c r="X52" i="5"/>
  <c r="H53" i="5"/>
  <c r="J53" i="5"/>
  <c r="S53" i="5"/>
  <c r="V53" i="5"/>
  <c r="W53" i="5"/>
  <c r="X53" i="5"/>
  <c r="H54" i="5"/>
  <c r="J54" i="5"/>
  <c r="S54" i="5"/>
  <c r="V54" i="5"/>
  <c r="W54" i="5"/>
  <c r="X54" i="5"/>
  <c r="H55" i="5"/>
  <c r="J55" i="5"/>
  <c r="S55" i="5"/>
  <c r="V55" i="5"/>
  <c r="W55" i="5"/>
  <c r="X55" i="5"/>
  <c r="H56" i="5"/>
  <c r="J56" i="5"/>
  <c r="S56" i="5"/>
  <c r="V56" i="5"/>
  <c r="W56" i="5"/>
  <c r="X56" i="5"/>
  <c r="H57" i="5"/>
  <c r="J57" i="5"/>
  <c r="S57" i="5"/>
  <c r="V57" i="5"/>
  <c r="W57" i="5"/>
  <c r="X57" i="5"/>
  <c r="H58" i="5"/>
  <c r="J58" i="5"/>
  <c r="S58" i="5"/>
  <c r="V58" i="5"/>
  <c r="W58" i="5"/>
  <c r="X58" i="5"/>
  <c r="H59" i="5"/>
  <c r="J59" i="5"/>
  <c r="S59" i="5"/>
  <c r="V59" i="5"/>
  <c r="W59" i="5"/>
  <c r="X59" i="5"/>
  <c r="H60" i="5"/>
  <c r="J60" i="5"/>
  <c r="S60" i="5"/>
  <c r="V60" i="5"/>
  <c r="W60" i="5"/>
  <c r="X60" i="5"/>
  <c r="H61" i="5"/>
  <c r="J61" i="5"/>
  <c r="S61" i="5"/>
  <c r="V61" i="5"/>
  <c r="W61" i="5"/>
  <c r="X61" i="5"/>
  <c r="H62" i="5"/>
  <c r="J62" i="5"/>
  <c r="S62" i="5"/>
  <c r="V62" i="5"/>
  <c r="W62" i="5"/>
  <c r="X62" i="5"/>
  <c r="H63" i="5"/>
  <c r="J63" i="5"/>
  <c r="S63" i="5"/>
  <c r="V63" i="5"/>
  <c r="W63" i="5"/>
  <c r="X63" i="5"/>
  <c r="H64" i="5"/>
  <c r="J64" i="5"/>
  <c r="S64" i="5"/>
  <c r="V64" i="5"/>
  <c r="W64" i="5"/>
  <c r="X64" i="5"/>
  <c r="H65" i="5"/>
  <c r="J65" i="5"/>
  <c r="S65" i="5"/>
  <c r="V65" i="5"/>
  <c r="W65" i="5"/>
  <c r="X65" i="5"/>
  <c r="H66" i="5"/>
  <c r="J66" i="5"/>
  <c r="S66" i="5"/>
  <c r="V66" i="5"/>
  <c r="W66" i="5"/>
  <c r="X66" i="5"/>
  <c r="S67" i="5"/>
  <c r="V67" i="5"/>
  <c r="W67" i="5"/>
  <c r="X67" i="5"/>
  <c r="H68" i="5"/>
  <c r="J68" i="5"/>
  <c r="S68" i="5"/>
  <c r="V68" i="5"/>
  <c r="W68" i="5"/>
  <c r="X68" i="5"/>
  <c r="H69" i="5"/>
  <c r="J69" i="5"/>
  <c r="S69" i="5"/>
  <c r="V69" i="5"/>
  <c r="W69" i="5"/>
  <c r="X69" i="5"/>
  <c r="H70" i="5"/>
  <c r="J70" i="5"/>
  <c r="S70" i="5"/>
  <c r="V70" i="5"/>
  <c r="W70" i="5"/>
  <c r="X70" i="5"/>
  <c r="H71" i="5"/>
  <c r="J71" i="5"/>
  <c r="S71" i="5"/>
  <c r="V71" i="5"/>
  <c r="W71" i="5"/>
  <c r="X71" i="5"/>
  <c r="H72" i="5"/>
  <c r="J72" i="5"/>
  <c r="S72" i="5"/>
  <c r="V72" i="5"/>
  <c r="W72" i="5"/>
  <c r="X72" i="5"/>
  <c r="H73" i="5"/>
  <c r="J73" i="5"/>
  <c r="S73" i="5"/>
  <c r="V73" i="5"/>
  <c r="W73" i="5"/>
  <c r="X73" i="5"/>
  <c r="H74" i="5"/>
  <c r="J74" i="5"/>
  <c r="S74" i="5"/>
  <c r="V74" i="5"/>
  <c r="W74" i="5"/>
  <c r="X74" i="5"/>
  <c r="H75" i="5"/>
  <c r="J75" i="5"/>
  <c r="S75" i="5"/>
  <c r="V75" i="5"/>
  <c r="W75" i="5"/>
  <c r="X75" i="5"/>
  <c r="H76" i="5"/>
  <c r="J76" i="5"/>
  <c r="S76" i="5"/>
  <c r="V76" i="5"/>
  <c r="W76" i="5"/>
  <c r="X76" i="5"/>
  <c r="H77" i="5"/>
  <c r="J77" i="5"/>
  <c r="S77" i="5"/>
  <c r="V77" i="5"/>
  <c r="W77" i="5"/>
  <c r="X77" i="5"/>
  <c r="H78" i="5"/>
  <c r="J78" i="5"/>
  <c r="S78" i="5"/>
  <c r="V78" i="5"/>
  <c r="W78" i="5"/>
  <c r="X78" i="5"/>
  <c r="H79" i="5"/>
  <c r="J79" i="5"/>
  <c r="S79" i="5"/>
  <c r="V79" i="5"/>
  <c r="W79" i="5"/>
  <c r="X79" i="5"/>
  <c r="H80" i="5"/>
  <c r="J80" i="5"/>
  <c r="S80" i="5"/>
  <c r="V80" i="5"/>
  <c r="W80" i="5"/>
  <c r="X80" i="5"/>
  <c r="H81" i="5"/>
  <c r="J81" i="5"/>
  <c r="S81" i="5"/>
  <c r="V81" i="5"/>
  <c r="W81" i="5"/>
  <c r="X81" i="5"/>
  <c r="H82" i="5"/>
  <c r="J82" i="5"/>
  <c r="S82" i="5"/>
  <c r="V82" i="5"/>
  <c r="W82" i="5"/>
  <c r="X82" i="5"/>
  <c r="H83" i="5"/>
  <c r="J83" i="5"/>
  <c r="S83" i="5"/>
  <c r="V83" i="5"/>
  <c r="W83" i="5"/>
  <c r="X83" i="5"/>
  <c r="H84" i="5"/>
  <c r="J84" i="5"/>
  <c r="S84" i="5"/>
  <c r="V84" i="5"/>
  <c r="W84" i="5"/>
  <c r="X84" i="5"/>
  <c r="H85" i="5"/>
  <c r="J85" i="5"/>
  <c r="S85" i="5"/>
  <c r="V85" i="5"/>
  <c r="W85" i="5"/>
  <c r="X85" i="5"/>
  <c r="H86" i="5"/>
  <c r="J86" i="5"/>
  <c r="S86" i="5"/>
  <c r="V86" i="5"/>
  <c r="W86" i="5"/>
  <c r="X86" i="5"/>
  <c r="H87" i="5"/>
  <c r="J87" i="5"/>
  <c r="S87" i="5"/>
  <c r="V87" i="5"/>
  <c r="W87" i="5"/>
  <c r="X87" i="5"/>
  <c r="H88" i="5"/>
  <c r="J88" i="5"/>
  <c r="S88" i="5"/>
  <c r="V88" i="5"/>
  <c r="W88" i="5"/>
  <c r="X88" i="5"/>
  <c r="H89" i="5"/>
  <c r="J89" i="5"/>
  <c r="S89" i="5"/>
  <c r="V89" i="5"/>
  <c r="W89" i="5"/>
  <c r="X89" i="5"/>
  <c r="H90" i="5"/>
  <c r="J90" i="5"/>
  <c r="S90" i="5"/>
  <c r="V90" i="5"/>
  <c r="W90" i="5"/>
  <c r="X90" i="5"/>
  <c r="H91" i="5"/>
  <c r="J91" i="5"/>
  <c r="S91" i="5"/>
  <c r="V91" i="5"/>
  <c r="W91" i="5"/>
  <c r="X91" i="5"/>
  <c r="H92" i="5"/>
  <c r="J92" i="5"/>
  <c r="S92" i="5"/>
  <c r="V92" i="5"/>
  <c r="W92" i="5"/>
  <c r="X92" i="5"/>
  <c r="H93" i="5"/>
  <c r="J93" i="5"/>
  <c r="S93" i="5"/>
  <c r="V93" i="5"/>
  <c r="W93" i="5"/>
  <c r="X93" i="5"/>
  <c r="H94" i="5"/>
  <c r="J94" i="5"/>
  <c r="S94" i="5"/>
  <c r="V94" i="5"/>
  <c r="W94" i="5"/>
  <c r="X94" i="5"/>
  <c r="H95" i="5"/>
  <c r="J95" i="5"/>
  <c r="S95" i="5"/>
  <c r="V95" i="5"/>
  <c r="W95" i="5"/>
  <c r="X95" i="5"/>
  <c r="H96" i="5"/>
  <c r="J96" i="5"/>
  <c r="S96" i="5"/>
  <c r="V96" i="5"/>
  <c r="W96" i="5"/>
  <c r="X96" i="5"/>
  <c r="H97" i="5"/>
  <c r="J97" i="5"/>
  <c r="S97" i="5"/>
  <c r="V97" i="5"/>
  <c r="W97" i="5"/>
  <c r="X97" i="5"/>
  <c r="H98" i="5"/>
  <c r="J98" i="5"/>
  <c r="S98" i="5"/>
  <c r="V98" i="5"/>
  <c r="W98" i="5"/>
  <c r="X98" i="5"/>
  <c r="Z98" i="5"/>
  <c r="H99" i="5"/>
  <c r="J99" i="5"/>
  <c r="S99" i="5"/>
  <c r="V99" i="5"/>
  <c r="W99" i="5"/>
  <c r="X99" i="5"/>
  <c r="H100" i="5"/>
  <c r="J100" i="5"/>
  <c r="S100" i="5"/>
  <c r="V100" i="5"/>
  <c r="W100" i="5"/>
  <c r="X100" i="5"/>
  <c r="H101" i="5"/>
  <c r="J101" i="5"/>
  <c r="S101" i="5"/>
  <c r="V101" i="5"/>
  <c r="W101" i="5"/>
  <c r="X101" i="5"/>
  <c r="H102" i="5"/>
  <c r="J102" i="5"/>
  <c r="S102" i="5"/>
  <c r="V102" i="5"/>
  <c r="W102" i="5"/>
  <c r="X102" i="5"/>
  <c r="H103" i="5"/>
  <c r="J103" i="5"/>
  <c r="S103" i="5"/>
  <c r="V103" i="5"/>
  <c r="W103" i="5"/>
  <c r="X103" i="5"/>
  <c r="H104" i="5"/>
  <c r="J104" i="5"/>
  <c r="S104" i="5"/>
  <c r="V104" i="5"/>
  <c r="W104" i="5"/>
  <c r="X104" i="5"/>
  <c r="H105" i="5"/>
  <c r="J105" i="5"/>
  <c r="S105" i="5"/>
  <c r="V105" i="5"/>
  <c r="W105" i="5"/>
  <c r="X105" i="5"/>
  <c r="H106" i="5"/>
  <c r="J106" i="5"/>
  <c r="S106" i="5"/>
  <c r="V106" i="5"/>
  <c r="W106" i="5"/>
  <c r="X106" i="5"/>
  <c r="H107" i="5"/>
  <c r="J107" i="5"/>
  <c r="S107" i="5"/>
  <c r="V107" i="5"/>
  <c r="W107" i="5"/>
  <c r="X107" i="5"/>
  <c r="H108" i="5"/>
  <c r="J108" i="5"/>
  <c r="S108" i="5"/>
  <c r="V108" i="5"/>
  <c r="W108" i="5"/>
  <c r="X108" i="5"/>
  <c r="H109" i="5"/>
  <c r="J109" i="5"/>
  <c r="S109" i="5"/>
  <c r="V109" i="5"/>
  <c r="W109" i="5"/>
  <c r="X109" i="5"/>
  <c r="H110" i="5"/>
  <c r="J110" i="5"/>
  <c r="S110" i="5"/>
  <c r="V110" i="5"/>
  <c r="W110" i="5"/>
  <c r="X110" i="5"/>
  <c r="H111" i="5"/>
  <c r="J111" i="5"/>
  <c r="S111" i="5"/>
  <c r="V111" i="5"/>
  <c r="W111" i="5"/>
  <c r="X111" i="5"/>
  <c r="H112" i="5"/>
  <c r="J112" i="5"/>
  <c r="S112" i="5"/>
  <c r="V112" i="5"/>
  <c r="W112" i="5"/>
  <c r="X112" i="5"/>
  <c r="H113" i="5"/>
  <c r="J113" i="5"/>
  <c r="S113" i="5"/>
  <c r="V113" i="5"/>
  <c r="W113" i="5"/>
  <c r="X113" i="5"/>
  <c r="H114" i="5"/>
  <c r="J114" i="5"/>
  <c r="S114" i="5"/>
  <c r="V114" i="5"/>
  <c r="W114" i="5"/>
  <c r="X114" i="5"/>
  <c r="H115" i="5"/>
  <c r="J115" i="5"/>
  <c r="S115" i="5"/>
  <c r="V115" i="5"/>
  <c r="W115" i="5"/>
  <c r="X115" i="5"/>
  <c r="Z115" i="5"/>
  <c r="H116" i="5"/>
  <c r="J116" i="5"/>
  <c r="S116" i="5"/>
  <c r="V116" i="5"/>
  <c r="W116" i="5"/>
  <c r="X116" i="5"/>
  <c r="H117" i="5"/>
  <c r="J117" i="5"/>
  <c r="S117" i="5"/>
  <c r="V117" i="5"/>
  <c r="W117" i="5"/>
  <c r="X117" i="5"/>
  <c r="H118" i="5"/>
  <c r="J118" i="5"/>
  <c r="S118" i="5"/>
  <c r="V118" i="5"/>
  <c r="W118" i="5"/>
  <c r="X118" i="5"/>
  <c r="H119" i="5"/>
  <c r="J119" i="5"/>
  <c r="S119" i="5"/>
  <c r="V119" i="5"/>
  <c r="W119" i="5"/>
  <c r="X119" i="5"/>
  <c r="H120" i="5"/>
  <c r="J120" i="5"/>
  <c r="S120" i="5"/>
  <c r="V120" i="5"/>
  <c r="W120" i="5"/>
  <c r="X120" i="5"/>
  <c r="H121" i="5"/>
  <c r="J121" i="5"/>
  <c r="S121" i="5"/>
  <c r="V121" i="5"/>
  <c r="W121" i="5"/>
  <c r="X121" i="5"/>
  <c r="H122" i="5"/>
  <c r="J122" i="5"/>
  <c r="S122" i="5"/>
  <c r="V122" i="5"/>
  <c r="W122" i="5"/>
  <c r="X122" i="5"/>
  <c r="H123" i="5"/>
  <c r="J123" i="5"/>
  <c r="S123" i="5"/>
  <c r="V123" i="5"/>
  <c r="W123" i="5"/>
  <c r="X123" i="5"/>
  <c r="H124" i="5"/>
  <c r="J124" i="5"/>
  <c r="S124" i="5"/>
  <c r="V124" i="5"/>
  <c r="W124" i="5"/>
  <c r="X124" i="5"/>
  <c r="H125" i="5"/>
  <c r="J125" i="5"/>
  <c r="S125" i="5"/>
  <c r="V125" i="5"/>
  <c r="W125" i="5"/>
  <c r="X125" i="5"/>
  <c r="H126" i="5"/>
  <c r="J126" i="5"/>
  <c r="S126" i="5"/>
  <c r="V126" i="5"/>
  <c r="W126" i="5"/>
  <c r="X126" i="5"/>
  <c r="H127" i="5"/>
  <c r="J127" i="5"/>
  <c r="S127" i="5"/>
  <c r="V127" i="5"/>
  <c r="W127" i="5"/>
  <c r="X127" i="5"/>
  <c r="H128" i="5"/>
  <c r="J128" i="5"/>
  <c r="S128" i="5"/>
  <c r="V128" i="5"/>
  <c r="W128" i="5"/>
  <c r="X128" i="5"/>
  <c r="H129" i="5"/>
  <c r="J129" i="5"/>
  <c r="S129" i="5"/>
  <c r="V129" i="5"/>
  <c r="W129" i="5"/>
  <c r="X129" i="5"/>
  <c r="H130" i="5"/>
  <c r="J130" i="5"/>
  <c r="S130" i="5"/>
  <c r="V130" i="5"/>
  <c r="W130" i="5"/>
  <c r="X130" i="5"/>
  <c r="H131" i="5"/>
  <c r="J131" i="5"/>
  <c r="S131" i="5"/>
  <c r="V131" i="5"/>
  <c r="W131" i="5"/>
  <c r="X131" i="5"/>
  <c r="H132" i="5"/>
  <c r="J132" i="5"/>
  <c r="S132" i="5"/>
  <c r="V132" i="5"/>
  <c r="W132" i="5"/>
  <c r="X132" i="5"/>
  <c r="H133" i="5"/>
  <c r="J133" i="5"/>
  <c r="S133" i="5"/>
  <c r="V133" i="5"/>
  <c r="W133" i="5"/>
  <c r="X133" i="5"/>
  <c r="H134" i="5"/>
  <c r="J134" i="5"/>
  <c r="S134" i="5"/>
  <c r="V134" i="5"/>
  <c r="W134" i="5"/>
  <c r="X134" i="5"/>
  <c r="H135" i="5"/>
  <c r="J135" i="5"/>
  <c r="S135" i="5"/>
  <c r="V135" i="5"/>
  <c r="W135" i="5"/>
  <c r="X135" i="5"/>
  <c r="H136" i="5"/>
  <c r="J136" i="5"/>
  <c r="S136" i="5"/>
  <c r="V136" i="5"/>
  <c r="W136" i="5"/>
  <c r="X136" i="5"/>
  <c r="H137" i="5"/>
  <c r="J137" i="5"/>
  <c r="S137" i="5"/>
  <c r="V137" i="5"/>
  <c r="W137" i="5"/>
  <c r="X137" i="5"/>
  <c r="H138" i="5"/>
  <c r="J138" i="5"/>
  <c r="S138" i="5"/>
  <c r="V138" i="5"/>
  <c r="W138" i="5"/>
  <c r="X138" i="5"/>
  <c r="H139" i="5"/>
  <c r="J139" i="5"/>
  <c r="S139" i="5"/>
  <c r="V139" i="5"/>
  <c r="W139" i="5"/>
  <c r="X139" i="5"/>
  <c r="H140" i="5"/>
  <c r="J140" i="5"/>
  <c r="S140" i="5"/>
  <c r="V140" i="5"/>
  <c r="W140" i="5"/>
  <c r="X140" i="5"/>
  <c r="H141" i="5"/>
  <c r="J141" i="5"/>
  <c r="S141" i="5"/>
  <c r="V141" i="5"/>
  <c r="W141" i="5"/>
  <c r="X141" i="5"/>
  <c r="H142" i="5"/>
  <c r="J142" i="5"/>
  <c r="S142" i="5"/>
  <c r="V142" i="5"/>
  <c r="W142" i="5"/>
  <c r="X142" i="5"/>
  <c r="H143" i="5"/>
  <c r="J143" i="5"/>
  <c r="S143" i="5"/>
  <c r="V143" i="5"/>
  <c r="W143" i="5"/>
  <c r="X143" i="5"/>
  <c r="H144" i="5"/>
  <c r="J144" i="5"/>
  <c r="S144" i="5"/>
  <c r="V144" i="5"/>
  <c r="W144" i="5"/>
  <c r="X144" i="5"/>
  <c r="H145" i="5"/>
  <c r="J145" i="5"/>
  <c r="V145" i="5"/>
  <c r="W145" i="5"/>
  <c r="X145" i="5"/>
  <c r="H146" i="5"/>
  <c r="J146" i="5"/>
  <c r="V146" i="5"/>
  <c r="W146" i="5"/>
  <c r="X146" i="5"/>
  <c r="H147" i="5"/>
  <c r="J147" i="5"/>
  <c r="S147" i="5"/>
  <c r="V147" i="5"/>
  <c r="W147" i="5"/>
  <c r="X147" i="5"/>
  <c r="H148" i="5"/>
  <c r="J148" i="5"/>
  <c r="S148" i="5"/>
  <c r="V148" i="5"/>
  <c r="W148" i="5"/>
  <c r="X148" i="5"/>
  <c r="Z148" i="5"/>
  <c r="H149" i="5"/>
  <c r="J149" i="5"/>
  <c r="S149" i="5"/>
  <c r="V149" i="5"/>
  <c r="W149" i="5"/>
  <c r="X149" i="5"/>
  <c r="H150" i="5"/>
  <c r="J150" i="5"/>
  <c r="S150" i="5"/>
  <c r="V150" i="5"/>
  <c r="W150" i="5"/>
  <c r="X150" i="5"/>
  <c r="H151" i="5"/>
  <c r="J151" i="5"/>
  <c r="S151" i="5"/>
  <c r="V151" i="5"/>
  <c r="W151" i="5"/>
  <c r="X151" i="5"/>
  <c r="H152" i="5"/>
  <c r="J152" i="5"/>
  <c r="S152" i="5"/>
  <c r="V152" i="5"/>
  <c r="W152" i="5"/>
  <c r="X152" i="5"/>
  <c r="H153" i="5"/>
  <c r="J153" i="5"/>
  <c r="S153" i="5"/>
  <c r="V153" i="5"/>
  <c r="W153" i="5"/>
  <c r="X153" i="5"/>
  <c r="H154" i="5"/>
  <c r="J154" i="5"/>
  <c r="S154" i="5"/>
  <c r="V154" i="5"/>
  <c r="W154" i="5"/>
  <c r="X154" i="5"/>
  <c r="H155" i="5"/>
  <c r="J155" i="5"/>
  <c r="S155" i="5"/>
  <c r="V155" i="5"/>
  <c r="W155" i="5"/>
  <c r="X155" i="5"/>
  <c r="Z155" i="5"/>
  <c r="H156" i="5"/>
  <c r="J156" i="5"/>
  <c r="S156" i="5"/>
  <c r="V156" i="5"/>
  <c r="W156" i="5"/>
  <c r="X156" i="5"/>
  <c r="H157" i="5"/>
  <c r="J157" i="5"/>
  <c r="S157" i="5"/>
  <c r="V157" i="5"/>
  <c r="W157" i="5"/>
  <c r="X157" i="5"/>
  <c r="H158" i="5"/>
  <c r="J158" i="5"/>
  <c r="S158" i="5"/>
  <c r="V158" i="5"/>
  <c r="W158" i="5"/>
  <c r="X158" i="5"/>
  <c r="H159" i="5"/>
  <c r="J159" i="5"/>
  <c r="S159" i="5"/>
  <c r="V159" i="5"/>
  <c r="W159" i="5"/>
  <c r="X159" i="5"/>
  <c r="H160" i="5"/>
  <c r="J160" i="5"/>
  <c r="S160" i="5"/>
  <c r="V160" i="5"/>
  <c r="W160" i="5"/>
  <c r="X160" i="5"/>
  <c r="H161" i="5"/>
  <c r="J161" i="5"/>
  <c r="S161" i="5"/>
  <c r="V161" i="5"/>
  <c r="W161" i="5"/>
  <c r="X161" i="5"/>
  <c r="H162" i="5"/>
  <c r="J162" i="5"/>
  <c r="S162" i="5"/>
  <c r="V162" i="5"/>
  <c r="W162" i="5"/>
  <c r="X162" i="5"/>
  <c r="H163" i="5"/>
  <c r="J163" i="5"/>
  <c r="S163" i="5"/>
  <c r="V163" i="5"/>
  <c r="W163" i="5"/>
  <c r="X163" i="5"/>
  <c r="H164" i="5"/>
  <c r="J164" i="5"/>
  <c r="S164" i="5"/>
  <c r="V164" i="5"/>
  <c r="W164" i="5"/>
  <c r="X164" i="5"/>
  <c r="H165" i="5"/>
  <c r="J165" i="5"/>
  <c r="S165" i="5"/>
  <c r="V165" i="5"/>
  <c r="W165" i="5"/>
  <c r="X165" i="5"/>
  <c r="H166" i="5"/>
  <c r="J166" i="5"/>
  <c r="S166" i="5"/>
  <c r="V166" i="5"/>
  <c r="W166" i="5"/>
  <c r="X166" i="5"/>
  <c r="H167" i="5"/>
  <c r="J167" i="5"/>
  <c r="S167" i="5"/>
  <c r="V167" i="5"/>
  <c r="W167" i="5"/>
  <c r="X167" i="5"/>
  <c r="H168" i="5"/>
  <c r="J168" i="5"/>
  <c r="S168" i="5"/>
  <c r="V168" i="5"/>
  <c r="W168" i="5"/>
  <c r="X168" i="5"/>
  <c r="H169" i="5"/>
  <c r="J169" i="5"/>
  <c r="S169" i="5"/>
  <c r="V169" i="5"/>
  <c r="W169" i="5"/>
  <c r="X169" i="5"/>
  <c r="H170" i="5"/>
  <c r="J170" i="5"/>
  <c r="S170" i="5"/>
  <c r="V170" i="5"/>
  <c r="W170" i="5"/>
  <c r="X170" i="5"/>
  <c r="H171" i="5"/>
  <c r="J171" i="5"/>
  <c r="S171" i="5"/>
  <c r="V171" i="5"/>
  <c r="W171" i="5"/>
  <c r="X171" i="5"/>
  <c r="H172" i="5"/>
  <c r="J172" i="5"/>
  <c r="S172" i="5"/>
  <c r="V172" i="5"/>
  <c r="W172" i="5"/>
  <c r="X172" i="5"/>
  <c r="H173" i="5"/>
  <c r="J173" i="5"/>
  <c r="S173" i="5"/>
  <c r="V173" i="5"/>
  <c r="W173" i="5"/>
  <c r="X173" i="5"/>
  <c r="H174" i="5"/>
  <c r="J174" i="5"/>
  <c r="S174" i="5"/>
  <c r="V174" i="5"/>
  <c r="W174" i="5"/>
  <c r="X174" i="5"/>
  <c r="H175" i="5"/>
  <c r="J175" i="5"/>
  <c r="S175" i="5"/>
  <c r="V175" i="5"/>
  <c r="W175" i="5"/>
  <c r="X175" i="5"/>
  <c r="H176" i="5"/>
  <c r="J176" i="5"/>
  <c r="S176" i="5"/>
  <c r="V176" i="5"/>
  <c r="W176" i="5"/>
  <c r="X176" i="5"/>
  <c r="H177" i="5"/>
  <c r="J177" i="5"/>
  <c r="S177" i="5"/>
  <c r="V177" i="5"/>
  <c r="W177" i="5"/>
  <c r="X177" i="5"/>
  <c r="H178" i="5"/>
  <c r="J178" i="5"/>
  <c r="S178" i="5"/>
  <c r="V178" i="5"/>
  <c r="W178" i="5"/>
  <c r="X178" i="5"/>
  <c r="H179" i="5"/>
  <c r="J179" i="5"/>
  <c r="S179" i="5"/>
  <c r="V179" i="5"/>
  <c r="W179" i="5"/>
  <c r="X179" i="5"/>
  <c r="H180" i="5"/>
  <c r="J180" i="5"/>
  <c r="S180" i="5"/>
  <c r="V180" i="5"/>
  <c r="W180" i="5"/>
  <c r="X180" i="5"/>
  <c r="H181" i="5"/>
  <c r="J181" i="5"/>
  <c r="S181" i="5"/>
  <c r="V181" i="5"/>
  <c r="W181" i="5"/>
  <c r="X181" i="5"/>
  <c r="H182" i="5"/>
  <c r="J182" i="5"/>
  <c r="S182" i="5"/>
  <c r="V182" i="5"/>
  <c r="W182" i="5"/>
  <c r="X182" i="5"/>
  <c r="H183" i="5"/>
  <c r="J183" i="5"/>
  <c r="S183" i="5"/>
  <c r="V183" i="5"/>
  <c r="W183" i="5"/>
  <c r="X183" i="5"/>
  <c r="H184" i="5"/>
  <c r="J184" i="5"/>
  <c r="S184" i="5"/>
  <c r="V184" i="5"/>
  <c r="W184" i="5"/>
  <c r="X184" i="5"/>
  <c r="H185" i="5"/>
  <c r="J185" i="5"/>
  <c r="S185" i="5"/>
  <c r="V185" i="5"/>
  <c r="W185" i="5"/>
  <c r="X185" i="5"/>
  <c r="H186" i="5"/>
  <c r="J186" i="5"/>
  <c r="S186" i="5"/>
  <c r="V186" i="5"/>
  <c r="W186" i="5"/>
  <c r="X186" i="5"/>
  <c r="H187" i="5"/>
  <c r="J187" i="5"/>
  <c r="S187" i="5"/>
  <c r="V187" i="5"/>
  <c r="W187" i="5"/>
  <c r="X187" i="5"/>
  <c r="H188" i="5"/>
  <c r="J188" i="5"/>
  <c r="S188" i="5"/>
  <c r="V188" i="5"/>
  <c r="W188" i="5"/>
  <c r="X188" i="5"/>
  <c r="H189" i="5"/>
  <c r="J189" i="5"/>
  <c r="S189" i="5"/>
  <c r="V189" i="5"/>
  <c r="W189" i="5"/>
  <c r="X189" i="5"/>
  <c r="H190" i="5"/>
  <c r="J190" i="5"/>
  <c r="S190" i="5"/>
  <c r="V190" i="5"/>
  <c r="W190" i="5"/>
  <c r="X190" i="5"/>
  <c r="S191" i="5"/>
  <c r="V191" i="5"/>
  <c r="W191" i="5"/>
  <c r="X191" i="5"/>
  <c r="H192" i="5"/>
  <c r="J192" i="5"/>
  <c r="S192" i="5"/>
  <c r="V192" i="5"/>
  <c r="W192" i="5"/>
  <c r="X192" i="5"/>
  <c r="H193" i="5"/>
  <c r="J193" i="5"/>
  <c r="S193" i="5"/>
  <c r="V193" i="5"/>
  <c r="W193" i="5"/>
  <c r="X193" i="5"/>
  <c r="H194" i="5"/>
  <c r="J194" i="5"/>
  <c r="S194" i="5"/>
  <c r="V194" i="5"/>
  <c r="W194" i="5"/>
  <c r="X194" i="5"/>
  <c r="H195" i="5"/>
  <c r="J195" i="5"/>
  <c r="S195" i="5"/>
  <c r="V195" i="5"/>
  <c r="W195" i="5"/>
  <c r="X195" i="5"/>
  <c r="H196" i="5"/>
  <c r="J196" i="5"/>
  <c r="S196" i="5"/>
  <c r="V196" i="5"/>
  <c r="W196" i="5"/>
  <c r="X196" i="5"/>
  <c r="H197" i="5"/>
  <c r="J197" i="5"/>
  <c r="S197" i="5"/>
  <c r="V197" i="5"/>
  <c r="W197" i="5"/>
  <c r="X197" i="5"/>
  <c r="H198" i="5"/>
  <c r="J198" i="5"/>
  <c r="S198" i="5"/>
  <c r="V198" i="5"/>
  <c r="W198" i="5"/>
  <c r="X198" i="5"/>
  <c r="H199" i="5"/>
  <c r="J199" i="5"/>
  <c r="S199" i="5"/>
  <c r="V199" i="5"/>
  <c r="W199" i="5"/>
  <c r="X199" i="5"/>
  <c r="H200" i="5"/>
  <c r="J200" i="5"/>
  <c r="S200" i="5"/>
  <c r="V200" i="5"/>
  <c r="W200" i="5"/>
  <c r="X200" i="5"/>
  <c r="H201" i="5"/>
  <c r="J201" i="5"/>
  <c r="S201" i="5"/>
  <c r="V201" i="5"/>
  <c r="W201" i="5"/>
  <c r="X201" i="5"/>
  <c r="H202" i="5"/>
  <c r="J202" i="5"/>
  <c r="S202" i="5"/>
  <c r="V202" i="5"/>
  <c r="W202" i="5"/>
  <c r="X202" i="5"/>
  <c r="H203" i="5"/>
  <c r="J203" i="5"/>
  <c r="S203" i="5"/>
  <c r="V203" i="5"/>
  <c r="W203" i="5"/>
  <c r="X203" i="5"/>
  <c r="H204" i="5"/>
  <c r="J204" i="5"/>
  <c r="S204" i="5"/>
  <c r="V204" i="5"/>
  <c r="W204" i="5"/>
  <c r="X204" i="5"/>
  <c r="J205" i="5"/>
  <c r="S205" i="5"/>
  <c r="V205" i="5"/>
  <c r="W205" i="5"/>
  <c r="X205" i="5"/>
  <c r="J206" i="5"/>
  <c r="S206" i="5"/>
  <c r="V206" i="5"/>
  <c r="W206" i="5"/>
  <c r="X206" i="5"/>
  <c r="J207" i="5"/>
  <c r="S207" i="5"/>
  <c r="V207" i="5"/>
  <c r="W207" i="5"/>
  <c r="X207" i="5"/>
  <c r="J208" i="5"/>
  <c r="S208" i="5"/>
  <c r="V208" i="5"/>
  <c r="W208" i="5"/>
  <c r="X208" i="5"/>
  <c r="J209" i="5"/>
  <c r="S209" i="5"/>
  <c r="V209" i="5"/>
  <c r="W209" i="5"/>
  <c r="X209" i="5"/>
  <c r="J210" i="5"/>
  <c r="S210" i="5"/>
  <c r="V210" i="5"/>
  <c r="W210" i="5"/>
  <c r="X210" i="5"/>
  <c r="J211" i="5"/>
  <c r="S211" i="5"/>
  <c r="V211" i="5"/>
  <c r="W211" i="5"/>
  <c r="X211" i="5"/>
  <c r="J212" i="5"/>
  <c r="S212" i="5"/>
  <c r="V212" i="5"/>
  <c r="W212" i="5"/>
  <c r="X212" i="5"/>
  <c r="H213" i="5"/>
  <c r="J213" i="5"/>
  <c r="S213" i="5"/>
  <c r="V213" i="5"/>
  <c r="W213" i="5"/>
  <c r="X213" i="5"/>
  <c r="H214" i="5"/>
  <c r="J214" i="5"/>
  <c r="S214" i="5"/>
  <c r="V214" i="5"/>
  <c r="W214" i="5"/>
  <c r="X214" i="5"/>
  <c r="H215" i="5"/>
  <c r="J215" i="5"/>
  <c r="S215" i="5"/>
  <c r="V215" i="5"/>
  <c r="W215" i="5"/>
  <c r="X215" i="5"/>
  <c r="H216" i="5"/>
  <c r="J216" i="5"/>
  <c r="S216" i="5"/>
  <c r="V216" i="5"/>
  <c r="W216" i="5"/>
  <c r="X216" i="5"/>
  <c r="H217" i="5"/>
  <c r="J217" i="5"/>
  <c r="S217" i="5"/>
  <c r="V217" i="5"/>
  <c r="W217" i="5"/>
  <c r="X217" i="5"/>
  <c r="H218" i="5"/>
  <c r="J218" i="5"/>
  <c r="S218" i="5"/>
  <c r="V218" i="5"/>
  <c r="W218" i="5"/>
  <c r="X218" i="5"/>
  <c r="H219" i="5"/>
  <c r="J219" i="5"/>
  <c r="S219" i="5"/>
  <c r="V219" i="5"/>
  <c r="W219" i="5"/>
  <c r="X219" i="5"/>
  <c r="H220" i="5"/>
  <c r="J220" i="5"/>
  <c r="S220" i="5"/>
  <c r="V220" i="5"/>
  <c r="W220" i="5"/>
  <c r="X220" i="5"/>
  <c r="H221" i="5"/>
  <c r="J221" i="5"/>
  <c r="S221" i="5"/>
  <c r="V221" i="5"/>
  <c r="W221" i="5"/>
  <c r="X221" i="5"/>
  <c r="H222" i="5"/>
  <c r="J222" i="5"/>
  <c r="S222" i="5"/>
  <c r="V222" i="5"/>
  <c r="W222" i="5"/>
  <c r="X222" i="5"/>
  <c r="H223" i="5"/>
  <c r="J223" i="5"/>
  <c r="S223" i="5"/>
  <c r="V223" i="5"/>
  <c r="W223" i="5"/>
  <c r="X223" i="5"/>
  <c r="H224" i="5"/>
  <c r="J224" i="5"/>
  <c r="S224" i="5"/>
  <c r="V224" i="5"/>
  <c r="W224" i="5"/>
  <c r="X224" i="5"/>
  <c r="H225" i="5"/>
  <c r="J225" i="5"/>
  <c r="S225" i="5"/>
  <c r="V225" i="5"/>
  <c r="W225" i="5"/>
  <c r="X225" i="5"/>
  <c r="H226" i="5"/>
  <c r="J226" i="5"/>
  <c r="S226" i="5"/>
  <c r="V226" i="5"/>
  <c r="W226" i="5"/>
  <c r="X226" i="5"/>
  <c r="H227" i="5"/>
  <c r="J227" i="5"/>
  <c r="S227" i="5"/>
  <c r="V227" i="5"/>
  <c r="W227" i="5"/>
  <c r="X227" i="5"/>
  <c r="H228" i="5"/>
  <c r="J228" i="5"/>
  <c r="S228" i="5"/>
  <c r="V228" i="5"/>
  <c r="W228" i="5"/>
  <c r="X228" i="5"/>
  <c r="H229" i="5"/>
  <c r="J229" i="5"/>
  <c r="S229" i="5"/>
  <c r="V229" i="5"/>
  <c r="W229" i="5"/>
  <c r="X229" i="5"/>
  <c r="H230" i="5"/>
  <c r="J230" i="5"/>
  <c r="S230" i="5"/>
  <c r="V230" i="5"/>
  <c r="W230" i="5"/>
  <c r="X230" i="5"/>
  <c r="H231" i="5"/>
  <c r="J231" i="5"/>
  <c r="S231" i="5"/>
  <c r="V231" i="5"/>
  <c r="W231" i="5"/>
  <c r="X231" i="5"/>
  <c r="H232" i="5"/>
  <c r="J232" i="5"/>
  <c r="S232" i="5"/>
  <c r="V232" i="5"/>
  <c r="W232" i="5"/>
  <c r="X232" i="5"/>
  <c r="H233" i="5"/>
  <c r="J233" i="5"/>
  <c r="S233" i="5"/>
  <c r="V233" i="5"/>
  <c r="W233" i="5"/>
  <c r="X233" i="5"/>
  <c r="H234" i="5"/>
  <c r="J234" i="5"/>
  <c r="S234" i="5"/>
  <c r="V234" i="5"/>
  <c r="W234" i="5"/>
  <c r="X234" i="5"/>
  <c r="H235" i="5"/>
  <c r="J235" i="5"/>
  <c r="S235" i="5"/>
  <c r="V235" i="5"/>
  <c r="W235" i="5"/>
  <c r="X235" i="5"/>
  <c r="H236" i="5"/>
  <c r="J236" i="5"/>
  <c r="S236" i="5"/>
  <c r="V236" i="5"/>
  <c r="W236" i="5"/>
  <c r="X236" i="5"/>
  <c r="H237" i="5"/>
  <c r="J237" i="5"/>
  <c r="S237" i="5"/>
  <c r="V237" i="5"/>
  <c r="W237" i="5"/>
  <c r="X237" i="5"/>
  <c r="H238" i="5"/>
  <c r="J238" i="5"/>
  <c r="S238" i="5"/>
  <c r="V238" i="5"/>
  <c r="W238" i="5"/>
  <c r="X238" i="5"/>
  <c r="H239" i="5"/>
  <c r="J239" i="5"/>
  <c r="S239" i="5"/>
  <c r="V239" i="5"/>
  <c r="W239" i="5"/>
  <c r="X239" i="5"/>
  <c r="H240" i="5"/>
  <c r="J240" i="5"/>
  <c r="S240" i="5"/>
  <c r="V240" i="5"/>
  <c r="W240" i="5"/>
  <c r="X240" i="5"/>
  <c r="H241" i="5"/>
  <c r="J241" i="5"/>
  <c r="S241" i="5"/>
  <c r="V241" i="5"/>
  <c r="W241" i="5"/>
  <c r="X241" i="5"/>
  <c r="J242" i="5"/>
  <c r="S242" i="5"/>
  <c r="V242" i="5"/>
  <c r="W242" i="5"/>
  <c r="X242" i="5"/>
  <c r="J243" i="5"/>
  <c r="S243" i="5"/>
  <c r="V243" i="5"/>
  <c r="W243" i="5"/>
  <c r="X243" i="5"/>
  <c r="J244" i="5"/>
  <c r="S244" i="5"/>
  <c r="V244" i="5"/>
  <c r="W244" i="5"/>
  <c r="X244" i="5"/>
  <c r="J245" i="5"/>
  <c r="S245" i="5"/>
  <c r="V245" i="5"/>
  <c r="W245" i="5"/>
  <c r="X245" i="5"/>
  <c r="J246" i="5"/>
  <c r="S246" i="5"/>
  <c r="V246" i="5"/>
  <c r="W246" i="5"/>
  <c r="X246" i="5"/>
  <c r="J247" i="5"/>
  <c r="S247" i="5"/>
  <c r="V247" i="5"/>
  <c r="W247" i="5"/>
  <c r="X247" i="5"/>
  <c r="H248" i="5"/>
  <c r="J248" i="5"/>
  <c r="S248" i="5"/>
  <c r="V248" i="5"/>
  <c r="W248" i="5"/>
  <c r="X248" i="5"/>
  <c r="H249" i="5"/>
  <c r="J249" i="5"/>
  <c r="S249" i="5"/>
  <c r="V249" i="5"/>
  <c r="W249" i="5"/>
  <c r="X249" i="5"/>
  <c r="J250" i="5"/>
  <c r="S250" i="5"/>
  <c r="V250" i="5"/>
  <c r="W250" i="5"/>
  <c r="X250" i="5"/>
  <c r="J251" i="5"/>
  <c r="S251" i="5"/>
  <c r="V251" i="5"/>
  <c r="W251" i="5"/>
  <c r="X251" i="5"/>
  <c r="J252" i="5"/>
  <c r="S252" i="5"/>
  <c r="V252" i="5"/>
  <c r="W252" i="5"/>
  <c r="X252" i="5"/>
  <c r="J253" i="5"/>
  <c r="S253" i="5"/>
  <c r="V253" i="5"/>
  <c r="W253" i="5"/>
  <c r="X253" i="5"/>
  <c r="H254" i="5"/>
  <c r="J254" i="5"/>
  <c r="S254" i="5"/>
  <c r="V254" i="5"/>
  <c r="W254" i="5"/>
  <c r="X254" i="5"/>
  <c r="H255" i="5"/>
  <c r="J255" i="5"/>
  <c r="S255" i="5"/>
  <c r="V255" i="5"/>
  <c r="W255" i="5"/>
  <c r="X255" i="5"/>
  <c r="J256" i="5"/>
  <c r="S256" i="5"/>
  <c r="V256" i="5"/>
  <c r="W256" i="5"/>
  <c r="X256" i="5"/>
  <c r="J257" i="5"/>
  <c r="S257" i="5"/>
  <c r="V257" i="5"/>
  <c r="W257" i="5"/>
  <c r="X257" i="5"/>
  <c r="J258" i="5"/>
  <c r="S258" i="5"/>
  <c r="V258" i="5"/>
  <c r="W258" i="5"/>
  <c r="X258" i="5"/>
  <c r="J259" i="5"/>
  <c r="S259" i="5"/>
  <c r="V259" i="5"/>
  <c r="W259" i="5"/>
  <c r="X259" i="5"/>
  <c r="J260" i="5"/>
  <c r="S260" i="5"/>
  <c r="V260" i="5"/>
  <c r="W260" i="5"/>
  <c r="X260" i="5"/>
  <c r="J261" i="5"/>
  <c r="S261" i="5"/>
  <c r="V261" i="5"/>
  <c r="W261" i="5"/>
  <c r="X261" i="5"/>
  <c r="H262" i="5"/>
  <c r="J262" i="5"/>
  <c r="S262" i="5"/>
  <c r="V262" i="5"/>
  <c r="W262" i="5"/>
  <c r="X262" i="5"/>
  <c r="H263" i="5"/>
  <c r="J263" i="5"/>
  <c r="S263" i="5"/>
  <c r="V263" i="5"/>
  <c r="W263" i="5"/>
  <c r="X263" i="5"/>
  <c r="H264" i="5"/>
  <c r="J264" i="5"/>
  <c r="S264" i="5"/>
  <c r="V264" i="5"/>
  <c r="W264" i="5"/>
  <c r="X264" i="5"/>
  <c r="H265" i="5"/>
  <c r="J265" i="5"/>
  <c r="S265" i="5"/>
  <c r="V265" i="5"/>
  <c r="W265" i="5"/>
  <c r="X265" i="5"/>
  <c r="H266" i="5"/>
  <c r="J266" i="5"/>
  <c r="S266" i="5"/>
  <c r="V266" i="5"/>
  <c r="W266" i="5"/>
  <c r="X266" i="5"/>
  <c r="J267" i="5"/>
  <c r="S267" i="5"/>
  <c r="V267" i="5"/>
  <c r="W267" i="5"/>
  <c r="X267" i="5"/>
  <c r="J268" i="5"/>
  <c r="S268" i="5"/>
  <c r="V268" i="5"/>
  <c r="W268" i="5"/>
  <c r="X268" i="5"/>
  <c r="J269" i="5"/>
  <c r="S269" i="5"/>
  <c r="V269" i="5"/>
  <c r="W269" i="5"/>
  <c r="X269" i="5"/>
  <c r="J270" i="5"/>
  <c r="S270" i="5"/>
  <c r="V270" i="5"/>
  <c r="W270" i="5"/>
  <c r="X270" i="5"/>
  <c r="S271" i="5"/>
  <c r="V271" i="5"/>
  <c r="W271" i="5"/>
  <c r="X271" i="5"/>
  <c r="J272" i="5"/>
  <c r="S272" i="5"/>
  <c r="V272" i="5"/>
  <c r="W272" i="5"/>
  <c r="X272" i="5"/>
  <c r="H273" i="5"/>
  <c r="J273" i="5"/>
  <c r="S273" i="5"/>
  <c r="V273" i="5"/>
  <c r="W273" i="5"/>
  <c r="X273" i="5"/>
  <c r="H274" i="5"/>
  <c r="J274" i="5"/>
  <c r="S274" i="5"/>
  <c r="V274" i="5"/>
  <c r="W274" i="5"/>
  <c r="X274" i="5"/>
  <c r="J275" i="5"/>
  <c r="S275" i="5"/>
  <c r="V275" i="5"/>
  <c r="W275" i="5"/>
  <c r="X275" i="5"/>
  <c r="J276" i="5"/>
  <c r="S276" i="5"/>
  <c r="V276" i="5"/>
  <c r="W276" i="5"/>
  <c r="X276" i="5"/>
  <c r="J277" i="5"/>
  <c r="S277" i="5"/>
  <c r="V277" i="5"/>
  <c r="W277" i="5"/>
  <c r="X277" i="5"/>
  <c r="J278" i="5"/>
  <c r="S278" i="5"/>
  <c r="V278" i="5"/>
  <c r="W278" i="5"/>
  <c r="X278" i="5"/>
  <c r="J279" i="5"/>
  <c r="S279" i="5"/>
  <c r="V279" i="5"/>
  <c r="W279" i="5"/>
  <c r="X279" i="5"/>
  <c r="H280" i="5"/>
  <c r="J280" i="5"/>
  <c r="S280" i="5"/>
  <c r="V280" i="5"/>
  <c r="W280" i="5"/>
  <c r="X280" i="5"/>
  <c r="H281" i="5"/>
  <c r="J281" i="5"/>
  <c r="S281" i="5"/>
  <c r="V281" i="5"/>
  <c r="W281" i="5"/>
  <c r="X281" i="5"/>
  <c r="J282" i="5"/>
  <c r="S282" i="5"/>
  <c r="V282" i="5"/>
  <c r="W282" i="5"/>
  <c r="X282" i="5"/>
  <c r="J283" i="5"/>
  <c r="S283" i="5"/>
  <c r="V283" i="5"/>
  <c r="W283" i="5"/>
  <c r="X283" i="5"/>
  <c r="J284" i="5"/>
  <c r="S284" i="5"/>
  <c r="V284" i="5"/>
  <c r="W284" i="5"/>
  <c r="X284" i="5"/>
  <c r="J285" i="5"/>
  <c r="S285" i="5"/>
  <c r="V285" i="5"/>
  <c r="W285" i="5"/>
  <c r="X285" i="5"/>
  <c r="H286" i="5"/>
  <c r="J286" i="5"/>
  <c r="S286" i="5"/>
  <c r="V286" i="5"/>
  <c r="W286" i="5"/>
  <c r="X286" i="5"/>
  <c r="H287" i="5"/>
  <c r="J287" i="5"/>
  <c r="S287" i="5"/>
  <c r="V287" i="5"/>
  <c r="W287" i="5"/>
  <c r="X287" i="5"/>
  <c r="H288" i="5"/>
  <c r="J288" i="5"/>
  <c r="S288" i="5"/>
  <c r="V288" i="5"/>
  <c r="W288" i="5"/>
  <c r="X288" i="5"/>
  <c r="H289" i="5"/>
  <c r="J289" i="5"/>
  <c r="S289" i="5"/>
  <c r="V289" i="5"/>
  <c r="W289" i="5"/>
  <c r="X289" i="5"/>
  <c r="H290" i="5"/>
  <c r="J290" i="5"/>
  <c r="S290" i="5"/>
  <c r="V290" i="5"/>
  <c r="W290" i="5"/>
  <c r="X290" i="5"/>
  <c r="J291" i="5"/>
  <c r="S291" i="5"/>
  <c r="V291" i="5"/>
  <c r="W291" i="5"/>
  <c r="X291" i="5"/>
  <c r="J292" i="5"/>
  <c r="S292" i="5"/>
  <c r="V292" i="5"/>
  <c r="W292" i="5"/>
  <c r="X292" i="5"/>
  <c r="J293" i="5"/>
  <c r="S293" i="5"/>
  <c r="V293" i="5"/>
  <c r="W293" i="5"/>
  <c r="X293" i="5"/>
  <c r="H294" i="5"/>
  <c r="J294" i="5"/>
  <c r="S294" i="5"/>
  <c r="V294" i="5"/>
  <c r="W294" i="5"/>
  <c r="X294" i="5"/>
  <c r="H295" i="5"/>
  <c r="J295" i="5"/>
  <c r="S295" i="5"/>
  <c r="V295" i="5"/>
  <c r="W295" i="5"/>
  <c r="X295" i="5"/>
  <c r="H296" i="5"/>
  <c r="J296" i="5"/>
  <c r="S296" i="5"/>
  <c r="V296" i="5"/>
  <c r="W296" i="5"/>
  <c r="X296" i="5"/>
  <c r="H297" i="5"/>
  <c r="J297" i="5"/>
  <c r="S297" i="5"/>
  <c r="V297" i="5"/>
  <c r="W297" i="5"/>
  <c r="X297" i="5"/>
  <c r="H298" i="5"/>
  <c r="J298" i="5"/>
  <c r="S298" i="5"/>
  <c r="V298" i="5"/>
  <c r="W298" i="5"/>
  <c r="X298" i="5"/>
  <c r="H299" i="5"/>
  <c r="J299" i="5"/>
  <c r="S299" i="5"/>
  <c r="V299" i="5"/>
  <c r="W299" i="5"/>
  <c r="X299" i="5"/>
  <c r="H300" i="5"/>
  <c r="J300" i="5"/>
  <c r="S300" i="5"/>
  <c r="V300" i="5"/>
  <c r="W300" i="5"/>
  <c r="X300" i="5"/>
  <c r="H301" i="5"/>
  <c r="J301" i="5"/>
  <c r="S301" i="5"/>
  <c r="V301" i="5"/>
  <c r="W301" i="5"/>
  <c r="X301" i="5"/>
  <c r="H302" i="5"/>
  <c r="J302" i="5"/>
  <c r="S302" i="5"/>
  <c r="V302" i="5"/>
  <c r="W302" i="5"/>
  <c r="X302" i="5"/>
  <c r="H303" i="5"/>
  <c r="J303" i="5"/>
  <c r="S303" i="5"/>
  <c r="V303" i="5"/>
  <c r="W303" i="5"/>
  <c r="X303" i="5"/>
  <c r="J304" i="5"/>
  <c r="S304" i="5"/>
  <c r="V304" i="5"/>
  <c r="W304" i="5"/>
  <c r="X304" i="5"/>
  <c r="J305" i="5"/>
  <c r="S305" i="5"/>
  <c r="V305" i="5"/>
  <c r="W305" i="5"/>
  <c r="X305" i="5"/>
  <c r="J306" i="5"/>
  <c r="S306" i="5"/>
  <c r="V306" i="5"/>
  <c r="W306" i="5"/>
  <c r="X306" i="5"/>
  <c r="J307" i="5"/>
  <c r="S307" i="5"/>
  <c r="V307" i="5"/>
  <c r="W307" i="5"/>
  <c r="X307" i="5"/>
  <c r="J308" i="5"/>
  <c r="S308" i="5"/>
  <c r="V308" i="5"/>
  <c r="W308" i="5"/>
  <c r="X308" i="5"/>
  <c r="J309" i="5"/>
  <c r="S309" i="5"/>
  <c r="V309" i="5"/>
  <c r="W309" i="5"/>
  <c r="X309" i="5"/>
  <c r="J310" i="5"/>
  <c r="S310" i="5"/>
  <c r="V310" i="5"/>
  <c r="W310" i="5"/>
  <c r="X310" i="5"/>
  <c r="J311" i="5"/>
  <c r="S311" i="5"/>
  <c r="V311" i="5"/>
  <c r="W311" i="5"/>
  <c r="X311" i="5"/>
  <c r="J312" i="5"/>
  <c r="S312" i="5"/>
  <c r="V312" i="5"/>
  <c r="W312" i="5"/>
  <c r="X312" i="5"/>
  <c r="H313" i="5"/>
  <c r="J313" i="5"/>
  <c r="S313" i="5"/>
  <c r="V313" i="5"/>
  <c r="W313" i="5"/>
  <c r="X313" i="5"/>
  <c r="H314" i="5"/>
  <c r="J314" i="5"/>
  <c r="S314" i="5"/>
  <c r="V314" i="5"/>
  <c r="W314" i="5"/>
  <c r="X314" i="5"/>
  <c r="H315" i="5"/>
  <c r="J315" i="5"/>
  <c r="S315" i="5"/>
  <c r="V315" i="5"/>
  <c r="W315" i="5"/>
  <c r="X315" i="5"/>
  <c r="H316" i="5"/>
  <c r="J316" i="5"/>
  <c r="S316" i="5"/>
  <c r="V316" i="5"/>
  <c r="W316" i="5"/>
  <c r="X316" i="5"/>
  <c r="H317" i="5"/>
  <c r="J317" i="5"/>
  <c r="S317" i="5"/>
  <c r="V317" i="5"/>
  <c r="W317" i="5"/>
  <c r="X317" i="5"/>
  <c r="H318" i="5"/>
  <c r="J318" i="5"/>
  <c r="S318" i="5"/>
  <c r="V318" i="5"/>
  <c r="W318" i="5"/>
  <c r="X318" i="5"/>
  <c r="H319" i="5"/>
  <c r="J319" i="5"/>
  <c r="S319" i="5"/>
  <c r="V319" i="5"/>
  <c r="W319" i="5"/>
  <c r="X319" i="5"/>
  <c r="H320" i="5"/>
  <c r="J320" i="5"/>
  <c r="S320" i="5"/>
  <c r="V320" i="5"/>
  <c r="W320" i="5"/>
  <c r="X320" i="5"/>
  <c r="H321" i="5"/>
  <c r="J321" i="5"/>
  <c r="S321" i="5"/>
  <c r="V321" i="5"/>
  <c r="W321" i="5"/>
  <c r="X321" i="5"/>
  <c r="H322" i="5"/>
  <c r="J322" i="5"/>
  <c r="S322" i="5"/>
  <c r="V322" i="5"/>
  <c r="W322" i="5"/>
  <c r="X322" i="5"/>
  <c r="H323" i="5"/>
  <c r="J323" i="5"/>
  <c r="S323" i="5"/>
  <c r="V323" i="5"/>
  <c r="W323" i="5"/>
  <c r="X323" i="5"/>
  <c r="H324" i="5"/>
  <c r="J324" i="5"/>
  <c r="S324" i="5"/>
  <c r="V324" i="5"/>
  <c r="W324" i="5"/>
  <c r="X324" i="5"/>
  <c r="H325" i="5"/>
  <c r="J325" i="5"/>
  <c r="S325" i="5"/>
  <c r="V325" i="5"/>
  <c r="W325" i="5"/>
  <c r="X325" i="5"/>
  <c r="H326" i="5"/>
  <c r="J326" i="5"/>
  <c r="S326" i="5"/>
  <c r="V326" i="5"/>
  <c r="W326" i="5"/>
  <c r="X326" i="5"/>
  <c r="H327" i="5"/>
  <c r="J327" i="5"/>
  <c r="S327" i="5"/>
  <c r="V327" i="5"/>
  <c r="W327" i="5"/>
  <c r="X327" i="5"/>
  <c r="H328" i="5"/>
  <c r="J328" i="5"/>
  <c r="S328" i="5"/>
  <c r="V328" i="5"/>
  <c r="W328" i="5"/>
  <c r="X328" i="5"/>
  <c r="H329" i="5"/>
  <c r="J329" i="5"/>
  <c r="S329" i="5"/>
  <c r="V329" i="5"/>
  <c r="W329" i="5"/>
  <c r="X329" i="5"/>
  <c r="H330" i="5"/>
  <c r="J330" i="5"/>
  <c r="S330" i="5"/>
  <c r="V330" i="5"/>
  <c r="W330" i="5"/>
  <c r="X330" i="5"/>
  <c r="H331" i="5"/>
  <c r="J331" i="5"/>
  <c r="S331" i="5"/>
  <c r="V331" i="5"/>
  <c r="W331" i="5"/>
  <c r="X331" i="5"/>
  <c r="H332" i="5"/>
  <c r="J332" i="5"/>
  <c r="S332" i="5"/>
  <c r="V332" i="5"/>
  <c r="W332" i="5"/>
  <c r="X332" i="5"/>
  <c r="H333" i="5"/>
  <c r="J333" i="5"/>
  <c r="S333" i="5"/>
  <c r="V333" i="5"/>
  <c r="W333" i="5"/>
  <c r="X333" i="5"/>
  <c r="H334" i="5"/>
  <c r="J334" i="5"/>
  <c r="S334" i="5"/>
  <c r="V334" i="5"/>
  <c r="W334" i="5"/>
  <c r="X334" i="5"/>
  <c r="H335" i="5"/>
  <c r="J335" i="5"/>
  <c r="S335" i="5"/>
  <c r="V335" i="5"/>
  <c r="W335" i="5"/>
  <c r="X335" i="5"/>
  <c r="H336" i="5"/>
  <c r="J336" i="5"/>
  <c r="S336" i="5"/>
  <c r="V336" i="5"/>
  <c r="W336" i="5"/>
  <c r="X336" i="5"/>
  <c r="H337" i="5"/>
  <c r="J337" i="5"/>
  <c r="S337" i="5"/>
  <c r="V337" i="5"/>
  <c r="W337" i="5"/>
  <c r="X337" i="5"/>
  <c r="H338" i="5"/>
  <c r="J338" i="5"/>
  <c r="S338" i="5"/>
  <c r="V338" i="5"/>
  <c r="W338" i="5"/>
  <c r="X338" i="5"/>
  <c r="H339" i="5"/>
  <c r="J339" i="5"/>
  <c r="S339" i="5"/>
  <c r="V339" i="5"/>
  <c r="W339" i="5"/>
  <c r="X339" i="5"/>
  <c r="H340" i="5"/>
  <c r="J340" i="5"/>
  <c r="S340" i="5"/>
  <c r="V340" i="5"/>
  <c r="W340" i="5"/>
  <c r="X340" i="5"/>
  <c r="H341" i="5"/>
  <c r="J341" i="5"/>
  <c r="S341" i="5"/>
  <c r="V341" i="5"/>
  <c r="W341" i="5"/>
  <c r="X341" i="5"/>
  <c r="H342" i="5"/>
  <c r="J342" i="5"/>
  <c r="S342" i="5"/>
  <c r="V342" i="5"/>
  <c r="W342" i="5"/>
  <c r="X342" i="5"/>
  <c r="H343" i="5"/>
  <c r="J343" i="5"/>
  <c r="S343" i="5"/>
  <c r="V343" i="5"/>
  <c r="W343" i="5"/>
  <c r="X343" i="5"/>
  <c r="H344" i="5"/>
  <c r="J344" i="5"/>
  <c r="S344" i="5"/>
  <c r="V344" i="5"/>
  <c r="W344" i="5"/>
  <c r="X344" i="5"/>
  <c r="H345" i="5"/>
  <c r="J345" i="5"/>
  <c r="S345" i="5"/>
  <c r="V345" i="5"/>
  <c r="W345" i="5"/>
  <c r="X345" i="5"/>
  <c r="H346" i="5"/>
  <c r="J346" i="5"/>
  <c r="S346" i="5"/>
  <c r="V346" i="5"/>
  <c r="W346" i="5"/>
  <c r="X346" i="5"/>
  <c r="H347" i="5"/>
  <c r="J347" i="5"/>
  <c r="S347" i="5"/>
  <c r="V347" i="5"/>
  <c r="W347" i="5"/>
  <c r="X347" i="5"/>
  <c r="H348" i="5"/>
  <c r="J348" i="5"/>
  <c r="S348" i="5"/>
  <c r="V348" i="5"/>
  <c r="W348" i="5"/>
  <c r="X348" i="5"/>
  <c r="H349" i="5"/>
  <c r="J349" i="5"/>
  <c r="S349" i="5"/>
  <c r="V349" i="5"/>
  <c r="W349" i="5"/>
  <c r="X349" i="5"/>
  <c r="H350" i="5"/>
  <c r="J350" i="5"/>
  <c r="S350" i="5"/>
  <c r="V350" i="5"/>
  <c r="W350" i="5"/>
  <c r="X350" i="5"/>
  <c r="H351" i="5"/>
  <c r="J351" i="5"/>
  <c r="S351" i="5"/>
  <c r="V351" i="5"/>
  <c r="W351" i="5"/>
  <c r="X351" i="5"/>
  <c r="H352" i="5"/>
  <c r="J352" i="5"/>
  <c r="S352" i="5"/>
  <c r="V352" i="5"/>
  <c r="W352" i="5"/>
  <c r="X352" i="5"/>
  <c r="H353" i="5"/>
  <c r="J353" i="5"/>
  <c r="S353" i="5"/>
  <c r="V353" i="5"/>
  <c r="W353" i="5"/>
  <c r="X353" i="5"/>
  <c r="H354" i="5"/>
  <c r="J354" i="5"/>
  <c r="S354" i="5"/>
  <c r="V354" i="5"/>
  <c r="W354" i="5"/>
  <c r="X354" i="5"/>
  <c r="H355" i="5"/>
  <c r="J355" i="5"/>
  <c r="S355" i="5"/>
  <c r="V355" i="5"/>
  <c r="W355" i="5"/>
  <c r="X355" i="5"/>
  <c r="H356" i="5"/>
  <c r="J356" i="5"/>
  <c r="S356" i="5"/>
  <c r="V356" i="5"/>
  <c r="W356" i="5"/>
  <c r="X356" i="5"/>
  <c r="H357" i="5"/>
  <c r="J357" i="5"/>
  <c r="S357" i="5"/>
  <c r="V357" i="5"/>
  <c r="W357" i="5"/>
  <c r="X357" i="5"/>
  <c r="H358" i="5"/>
  <c r="J358" i="5"/>
  <c r="S358" i="5"/>
  <c r="V358" i="5"/>
  <c r="W358" i="5"/>
  <c r="X358" i="5"/>
  <c r="H359" i="5"/>
  <c r="J359" i="5"/>
  <c r="S359" i="5"/>
  <c r="V359" i="5"/>
  <c r="W359" i="5"/>
  <c r="X359" i="5"/>
  <c r="H360" i="5"/>
  <c r="J360" i="5"/>
  <c r="S360" i="5"/>
  <c r="V360" i="5"/>
  <c r="W360" i="5"/>
  <c r="X360" i="5"/>
  <c r="H361" i="5"/>
  <c r="J361" i="5"/>
  <c r="S361" i="5"/>
  <c r="V361" i="5"/>
  <c r="W361" i="5"/>
  <c r="X361" i="5"/>
  <c r="H362" i="5"/>
  <c r="J362" i="5"/>
  <c r="S362" i="5"/>
  <c r="V362" i="5"/>
  <c r="W362" i="5"/>
  <c r="X362" i="5"/>
  <c r="H363" i="5"/>
  <c r="J363" i="5"/>
  <c r="S363" i="5"/>
  <c r="V363" i="5"/>
  <c r="W363" i="5"/>
  <c r="X363" i="5"/>
  <c r="H364" i="5"/>
  <c r="J364" i="5"/>
  <c r="S364" i="5"/>
  <c r="V364" i="5"/>
  <c r="W364" i="5"/>
  <c r="X364" i="5"/>
  <c r="S365" i="5"/>
  <c r="V365" i="5"/>
  <c r="W365" i="5"/>
  <c r="X365" i="5"/>
  <c r="Z365" i="5"/>
  <c r="H366" i="5"/>
  <c r="J366" i="5"/>
  <c r="S366" i="5"/>
  <c r="V366" i="5"/>
  <c r="W366" i="5"/>
  <c r="X366" i="5"/>
  <c r="H367" i="5"/>
  <c r="J367" i="5"/>
  <c r="S367" i="5"/>
  <c r="V367" i="5"/>
  <c r="W367" i="5"/>
  <c r="X367" i="5"/>
  <c r="H368" i="5"/>
  <c r="J368" i="5"/>
  <c r="S368" i="5"/>
  <c r="V368" i="5"/>
  <c r="W368" i="5"/>
  <c r="X368" i="5"/>
  <c r="H369" i="5"/>
  <c r="J369" i="5"/>
  <c r="S369" i="5"/>
  <c r="V369" i="5"/>
  <c r="W369" i="5"/>
  <c r="X369" i="5"/>
  <c r="H370" i="5"/>
  <c r="J370" i="5"/>
  <c r="S370" i="5"/>
  <c r="V370" i="5"/>
  <c r="W370" i="5"/>
  <c r="X370" i="5"/>
  <c r="H371" i="5"/>
  <c r="J371" i="5"/>
  <c r="S371" i="5"/>
  <c r="V371" i="5"/>
  <c r="W371" i="5"/>
  <c r="X371" i="5"/>
  <c r="H372" i="5"/>
  <c r="J372" i="5"/>
  <c r="S372" i="5"/>
  <c r="V372" i="5"/>
  <c r="W372" i="5"/>
  <c r="X372" i="5"/>
  <c r="H373" i="5"/>
  <c r="J373" i="5"/>
  <c r="S373" i="5"/>
  <c r="V373" i="5"/>
  <c r="W373" i="5"/>
  <c r="X373" i="5"/>
  <c r="H374" i="5"/>
  <c r="J374" i="5"/>
  <c r="S374" i="5"/>
  <c r="V374" i="5"/>
  <c r="W374" i="5"/>
  <c r="X374" i="5"/>
  <c r="H375" i="5"/>
  <c r="J375" i="5"/>
  <c r="S375" i="5"/>
  <c r="V375" i="5"/>
  <c r="W375" i="5"/>
  <c r="X375" i="5"/>
  <c r="H376" i="5"/>
  <c r="J376" i="5"/>
  <c r="S376" i="5"/>
  <c r="V376" i="5"/>
  <c r="W376" i="5"/>
  <c r="X376" i="5"/>
  <c r="H377" i="5"/>
  <c r="J377" i="5"/>
  <c r="S377" i="5"/>
  <c r="V377" i="5"/>
  <c r="W377" i="5"/>
  <c r="X377" i="5"/>
  <c r="H378" i="5"/>
  <c r="J378" i="5"/>
  <c r="S378" i="5"/>
  <c r="V378" i="5"/>
  <c r="W378" i="5"/>
  <c r="X378" i="5"/>
  <c r="H379" i="5"/>
  <c r="J379" i="5"/>
  <c r="S379" i="5"/>
  <c r="V379" i="5"/>
  <c r="W379" i="5"/>
  <c r="X379" i="5"/>
  <c r="H380" i="5"/>
  <c r="J380" i="5"/>
  <c r="S380" i="5"/>
  <c r="V380" i="5"/>
  <c r="W380" i="5"/>
  <c r="X380" i="5"/>
  <c r="H381" i="5"/>
  <c r="J381" i="5"/>
  <c r="S381" i="5"/>
  <c r="V381" i="5"/>
  <c r="W381" i="5"/>
  <c r="X381" i="5"/>
  <c r="H382" i="5"/>
  <c r="J382" i="5"/>
  <c r="S382" i="5"/>
  <c r="V382" i="5"/>
  <c r="W382" i="5"/>
  <c r="X382" i="5"/>
  <c r="H383" i="5"/>
  <c r="J383" i="5"/>
  <c r="S383" i="5"/>
  <c r="V383" i="5"/>
  <c r="W383" i="5"/>
  <c r="X383" i="5"/>
  <c r="H384" i="5"/>
  <c r="J384" i="5"/>
  <c r="S384" i="5"/>
  <c r="V384" i="5"/>
  <c r="W384" i="5"/>
  <c r="X384" i="5"/>
  <c r="H385" i="5"/>
  <c r="J385" i="5"/>
  <c r="S385" i="5"/>
  <c r="V385" i="5"/>
  <c r="W385" i="5"/>
  <c r="X385" i="5"/>
  <c r="H386" i="5"/>
  <c r="J386" i="5"/>
  <c r="S386" i="5"/>
  <c r="V386" i="5"/>
  <c r="W386" i="5"/>
  <c r="X386" i="5"/>
  <c r="H387" i="5"/>
  <c r="J387" i="5"/>
  <c r="S387" i="5"/>
  <c r="V387" i="5"/>
  <c r="W387" i="5"/>
  <c r="X387" i="5"/>
  <c r="H388" i="5"/>
  <c r="J388" i="5"/>
  <c r="S388" i="5"/>
  <c r="V388" i="5"/>
  <c r="W388" i="5"/>
  <c r="X388" i="5"/>
  <c r="H389" i="5"/>
  <c r="J389" i="5"/>
  <c r="S389" i="5"/>
  <c r="V389" i="5"/>
  <c r="W389" i="5"/>
  <c r="X389" i="5"/>
  <c r="H390" i="5"/>
  <c r="J390" i="5"/>
  <c r="S390" i="5"/>
  <c r="V390" i="5"/>
  <c r="W390" i="5"/>
  <c r="X390" i="5"/>
  <c r="H391" i="5"/>
  <c r="J391" i="5"/>
  <c r="S391" i="5"/>
  <c r="V391" i="5"/>
  <c r="W391" i="5"/>
  <c r="X391" i="5"/>
  <c r="H392" i="5"/>
  <c r="J392" i="5"/>
  <c r="S392" i="5"/>
  <c r="V392" i="5"/>
  <c r="W392" i="5"/>
  <c r="X392" i="5"/>
  <c r="H393" i="5"/>
  <c r="J393" i="5"/>
  <c r="S393" i="5"/>
  <c r="V393" i="5"/>
  <c r="W393" i="5"/>
  <c r="X393" i="5"/>
  <c r="H394" i="5"/>
  <c r="J394" i="5"/>
  <c r="S394" i="5"/>
  <c r="V394" i="5"/>
  <c r="W394" i="5"/>
  <c r="X394" i="5"/>
  <c r="H395" i="5"/>
  <c r="J395" i="5"/>
  <c r="S395" i="5"/>
  <c r="V395" i="5"/>
  <c r="W395" i="5"/>
  <c r="X395" i="5"/>
  <c r="H396" i="5"/>
  <c r="J396" i="5"/>
  <c r="S396" i="5"/>
  <c r="V396" i="5"/>
  <c r="W396" i="5"/>
  <c r="X396" i="5"/>
  <c r="H397" i="5"/>
  <c r="J397" i="5"/>
  <c r="S397" i="5"/>
  <c r="V397" i="5"/>
  <c r="W397" i="5"/>
  <c r="X397" i="5"/>
  <c r="H398" i="5"/>
  <c r="J398" i="5"/>
  <c r="S398" i="5"/>
  <c r="V398" i="5"/>
  <c r="W398" i="5"/>
  <c r="X398" i="5"/>
  <c r="H399" i="5"/>
  <c r="J399" i="5"/>
  <c r="S399" i="5"/>
  <c r="V399" i="5"/>
  <c r="W399" i="5"/>
  <c r="X399" i="5"/>
  <c r="H400" i="5"/>
  <c r="J400" i="5"/>
  <c r="S400" i="5"/>
  <c r="V400" i="5"/>
  <c r="W400" i="5"/>
  <c r="X400" i="5"/>
  <c r="H401" i="5"/>
  <c r="J401" i="5"/>
  <c r="S401" i="5"/>
  <c r="V401" i="5"/>
  <c r="W401" i="5"/>
  <c r="X401" i="5"/>
  <c r="H402" i="5"/>
  <c r="J402" i="5"/>
  <c r="S402" i="5"/>
  <c r="V402" i="5"/>
  <c r="W402" i="5"/>
  <c r="X402" i="5"/>
  <c r="S403" i="5"/>
  <c r="V403" i="5"/>
  <c r="W403" i="5"/>
  <c r="X403" i="5"/>
  <c r="H404" i="5"/>
  <c r="J404" i="5"/>
  <c r="S404" i="5"/>
  <c r="V404" i="5"/>
  <c r="W404" i="5"/>
  <c r="X404" i="5"/>
  <c r="H405" i="5"/>
  <c r="J405" i="5"/>
  <c r="S405" i="5"/>
  <c r="V405" i="5"/>
  <c r="W405" i="5"/>
  <c r="X405" i="5"/>
  <c r="H406" i="5"/>
  <c r="J406" i="5"/>
  <c r="S406" i="5"/>
  <c r="V406" i="5"/>
  <c r="W406" i="5"/>
  <c r="X406" i="5"/>
  <c r="H407" i="5"/>
  <c r="J407" i="5"/>
  <c r="S407" i="5"/>
  <c r="V407" i="5"/>
  <c r="W407" i="5"/>
  <c r="X407" i="5"/>
  <c r="H408" i="5"/>
  <c r="J408" i="5"/>
  <c r="S408" i="5"/>
  <c r="V408" i="5"/>
  <c r="W408" i="5"/>
  <c r="X408" i="5"/>
  <c r="H409" i="5"/>
  <c r="J409" i="5"/>
  <c r="S409" i="5"/>
  <c r="V409" i="5"/>
  <c r="W409" i="5"/>
  <c r="X409" i="5"/>
  <c r="H410" i="5"/>
  <c r="J410" i="5"/>
  <c r="S410" i="5"/>
  <c r="V410" i="5"/>
  <c r="W410" i="5"/>
  <c r="X410" i="5"/>
  <c r="Z410" i="5"/>
  <c r="H411" i="5"/>
  <c r="J411" i="5"/>
  <c r="S411" i="5"/>
  <c r="V411" i="5"/>
  <c r="W411" i="5"/>
  <c r="X411" i="5"/>
  <c r="H412" i="5"/>
  <c r="J412" i="5"/>
  <c r="S412" i="5"/>
  <c r="V412" i="5"/>
  <c r="W412" i="5"/>
  <c r="X412" i="5"/>
  <c r="H413" i="5"/>
  <c r="J413" i="5"/>
  <c r="S413" i="5"/>
  <c r="V413" i="5"/>
  <c r="W413" i="5"/>
  <c r="X413" i="5"/>
  <c r="H414" i="5"/>
  <c r="J414" i="5"/>
  <c r="S414" i="5"/>
  <c r="V414" i="5"/>
  <c r="W414" i="5"/>
  <c r="X414" i="5"/>
  <c r="H415" i="5"/>
  <c r="J415" i="5"/>
  <c r="S415" i="5"/>
  <c r="V415" i="5"/>
  <c r="W415" i="5"/>
  <c r="X415" i="5"/>
  <c r="H416" i="5"/>
  <c r="J416" i="5"/>
  <c r="S416" i="5"/>
  <c r="V416" i="5"/>
  <c r="W416" i="5"/>
  <c r="X416" i="5"/>
  <c r="H417" i="5"/>
  <c r="J417" i="5"/>
  <c r="S417" i="5"/>
  <c r="V417" i="5"/>
  <c r="W417" i="5"/>
  <c r="X417" i="5"/>
  <c r="J418" i="5"/>
  <c r="S418" i="5"/>
  <c r="V418" i="5"/>
  <c r="W418" i="5"/>
  <c r="X418" i="5"/>
  <c r="J419" i="5"/>
  <c r="S419" i="5"/>
  <c r="V419" i="5"/>
  <c r="W419" i="5"/>
  <c r="X419" i="5"/>
  <c r="J420" i="5"/>
  <c r="S420" i="5"/>
  <c r="V420" i="5"/>
  <c r="W420" i="5"/>
  <c r="X420" i="5"/>
  <c r="H421" i="5"/>
  <c r="J421" i="5"/>
  <c r="S421" i="5"/>
  <c r="V421" i="5"/>
  <c r="W421" i="5"/>
  <c r="X421" i="5"/>
  <c r="H422" i="5"/>
  <c r="J422" i="5"/>
  <c r="S422" i="5"/>
  <c r="V422" i="5"/>
  <c r="W422" i="5"/>
  <c r="X422" i="5"/>
  <c r="H423" i="5"/>
  <c r="J423" i="5"/>
  <c r="S423" i="5"/>
  <c r="V423" i="5"/>
  <c r="W423" i="5"/>
  <c r="X423" i="5"/>
  <c r="H424" i="5"/>
  <c r="J424" i="5"/>
  <c r="S424" i="5"/>
  <c r="V424" i="5"/>
  <c r="W424" i="5"/>
  <c r="X424" i="5"/>
  <c r="H425" i="5"/>
  <c r="J425" i="5"/>
  <c r="S425" i="5"/>
  <c r="V425" i="5"/>
  <c r="W425" i="5"/>
  <c r="X425" i="5"/>
  <c r="J426" i="5"/>
  <c r="S426" i="5"/>
  <c r="V426" i="5"/>
  <c r="W426" i="5"/>
  <c r="X426" i="5"/>
  <c r="J427" i="5"/>
  <c r="S427" i="5"/>
  <c r="V427" i="5"/>
  <c r="W427" i="5"/>
  <c r="X427" i="5"/>
  <c r="J428" i="5"/>
  <c r="S428" i="5"/>
  <c r="V428" i="5"/>
  <c r="W428" i="5"/>
  <c r="X428" i="5"/>
  <c r="J429" i="5"/>
  <c r="S429" i="5"/>
  <c r="V429" i="5"/>
  <c r="W429" i="5"/>
  <c r="X429" i="5"/>
  <c r="J430" i="5"/>
  <c r="S430" i="5"/>
  <c r="V430" i="5"/>
  <c r="W430" i="5"/>
  <c r="X430" i="5"/>
  <c r="J431" i="5"/>
  <c r="S431" i="5"/>
  <c r="V431" i="5"/>
  <c r="W431" i="5"/>
  <c r="X431" i="5"/>
  <c r="J432" i="5"/>
  <c r="S432" i="5"/>
  <c r="V432" i="5"/>
  <c r="W432" i="5"/>
  <c r="X432" i="5"/>
  <c r="H433" i="5"/>
  <c r="J433" i="5"/>
  <c r="S433" i="5"/>
  <c r="V433" i="5"/>
  <c r="W433" i="5"/>
  <c r="X433" i="5"/>
  <c r="J434" i="5"/>
  <c r="S434" i="5"/>
  <c r="V434" i="5"/>
  <c r="W434" i="5"/>
  <c r="X434" i="5"/>
  <c r="J435" i="5"/>
  <c r="S435" i="5"/>
  <c r="V435" i="5"/>
  <c r="W435" i="5"/>
  <c r="X435" i="5"/>
  <c r="J436" i="5"/>
  <c r="S436" i="5"/>
  <c r="V436" i="5"/>
  <c r="W436" i="5"/>
  <c r="X436" i="5"/>
  <c r="J437" i="5"/>
  <c r="S437" i="5"/>
  <c r="V437" i="5"/>
  <c r="W437" i="5"/>
  <c r="X437" i="5"/>
  <c r="J438" i="5"/>
  <c r="S438" i="5"/>
  <c r="V438" i="5"/>
  <c r="W438" i="5"/>
  <c r="X438" i="5"/>
  <c r="H439" i="5"/>
  <c r="J439" i="5"/>
  <c r="S439" i="5"/>
  <c r="V439" i="5"/>
  <c r="W439" i="5"/>
  <c r="X439" i="5"/>
  <c r="H440" i="5"/>
  <c r="J440" i="5"/>
  <c r="S440" i="5"/>
  <c r="V440" i="5"/>
  <c r="W440" i="5"/>
  <c r="X440" i="5"/>
  <c r="H441" i="5"/>
  <c r="J441" i="5"/>
  <c r="S441" i="5"/>
  <c r="V441" i="5"/>
  <c r="W441" i="5"/>
  <c r="X441" i="5"/>
  <c r="J442" i="5"/>
  <c r="S442" i="5"/>
  <c r="V442" i="5"/>
  <c r="W442" i="5"/>
  <c r="X442" i="5"/>
  <c r="Z442" i="5"/>
  <c r="J443" i="5"/>
  <c r="S443" i="5"/>
  <c r="V443" i="5"/>
  <c r="W443" i="5"/>
  <c r="X443" i="5"/>
  <c r="J444" i="5"/>
  <c r="S444" i="5"/>
  <c r="V444" i="5"/>
  <c r="W444" i="5"/>
  <c r="X444" i="5"/>
  <c r="J445" i="5"/>
  <c r="S445" i="5"/>
  <c r="V445" i="5"/>
  <c r="W445" i="5"/>
  <c r="X445" i="5"/>
  <c r="H446" i="5"/>
  <c r="J446" i="5"/>
  <c r="S446" i="5"/>
  <c r="V446" i="5"/>
  <c r="W446" i="5"/>
  <c r="X446" i="5"/>
  <c r="H447" i="5"/>
  <c r="J447" i="5"/>
  <c r="S447" i="5"/>
  <c r="V447" i="5"/>
  <c r="W447" i="5"/>
  <c r="X447" i="5"/>
  <c r="H448" i="5"/>
  <c r="J448" i="5"/>
  <c r="S448" i="5"/>
  <c r="V448" i="5"/>
  <c r="W448" i="5"/>
  <c r="X448" i="5"/>
  <c r="J449" i="5"/>
  <c r="S449" i="5"/>
  <c r="V449" i="5"/>
  <c r="W449" i="5"/>
  <c r="X449" i="5"/>
  <c r="J450" i="5"/>
  <c r="S450" i="5"/>
  <c r="V450" i="5"/>
  <c r="W450" i="5"/>
  <c r="X450" i="5"/>
  <c r="J451" i="5"/>
  <c r="S451" i="5"/>
  <c r="V451" i="5"/>
  <c r="W451" i="5"/>
  <c r="X451" i="5"/>
  <c r="J452" i="5"/>
  <c r="S452" i="5"/>
  <c r="V452" i="5"/>
  <c r="W452" i="5"/>
  <c r="X452" i="5"/>
  <c r="J453" i="5"/>
  <c r="S453" i="5"/>
  <c r="V453" i="5"/>
  <c r="W453" i="5"/>
  <c r="X453" i="5"/>
  <c r="J454" i="5"/>
  <c r="S454" i="5"/>
  <c r="V454" i="5"/>
  <c r="W454" i="5"/>
  <c r="X454" i="5"/>
  <c r="J455" i="5"/>
  <c r="S455" i="5"/>
  <c r="V455" i="5"/>
  <c r="W455" i="5"/>
  <c r="X455" i="5"/>
  <c r="J456" i="5"/>
  <c r="S456" i="5"/>
  <c r="V456" i="5"/>
  <c r="W456" i="5"/>
  <c r="X456" i="5"/>
  <c r="J457" i="5"/>
  <c r="S457" i="5"/>
  <c r="V457" i="5"/>
  <c r="W457" i="5"/>
  <c r="X457" i="5"/>
  <c r="H458" i="5"/>
  <c r="J458" i="5"/>
  <c r="S458" i="5"/>
  <c r="V458" i="5"/>
  <c r="W458" i="5"/>
  <c r="X458" i="5"/>
  <c r="H459" i="5"/>
  <c r="J459" i="5"/>
  <c r="S459" i="5"/>
  <c r="V459" i="5"/>
  <c r="W459" i="5"/>
  <c r="X459" i="5"/>
  <c r="H460" i="5"/>
  <c r="J460" i="5"/>
  <c r="S460" i="5"/>
  <c r="V460" i="5"/>
  <c r="W460" i="5"/>
  <c r="X460" i="5"/>
  <c r="H461" i="5"/>
  <c r="J461" i="5"/>
  <c r="S461" i="5"/>
  <c r="V461" i="5"/>
  <c r="W461" i="5"/>
  <c r="X461" i="5"/>
  <c r="H462" i="5"/>
  <c r="J462" i="5"/>
  <c r="S462" i="5"/>
  <c r="V462" i="5"/>
  <c r="W462" i="5"/>
  <c r="X462" i="5"/>
  <c r="H463" i="5"/>
  <c r="J463" i="5"/>
  <c r="S463" i="5"/>
  <c r="V463" i="5"/>
  <c r="W463" i="5"/>
  <c r="X463" i="5"/>
  <c r="H464" i="5"/>
  <c r="J464" i="5"/>
  <c r="S464" i="5"/>
  <c r="V464" i="5"/>
  <c r="W464" i="5"/>
  <c r="X464" i="5"/>
  <c r="H465" i="5"/>
  <c r="J465" i="5"/>
  <c r="S465" i="5"/>
  <c r="V465" i="5"/>
  <c r="W465" i="5"/>
  <c r="X465" i="5"/>
  <c r="H466" i="5"/>
  <c r="J466" i="5"/>
  <c r="S466" i="5"/>
  <c r="V466" i="5"/>
  <c r="W466" i="5"/>
  <c r="X466" i="5"/>
  <c r="H467" i="5"/>
  <c r="J467" i="5"/>
  <c r="S467" i="5"/>
  <c r="V467" i="5"/>
  <c r="W467" i="5"/>
  <c r="X467" i="5"/>
  <c r="H468" i="5"/>
  <c r="J468" i="5"/>
  <c r="S468" i="5"/>
  <c r="V468" i="5"/>
  <c r="W468" i="5"/>
  <c r="X468" i="5"/>
  <c r="J469" i="5"/>
  <c r="S469" i="5"/>
  <c r="V469" i="5"/>
  <c r="W469" i="5"/>
  <c r="X469" i="5"/>
  <c r="J470" i="5"/>
  <c r="S470" i="5"/>
  <c r="V470" i="5"/>
  <c r="W470" i="5"/>
  <c r="X470" i="5"/>
  <c r="S471" i="5"/>
  <c r="V471" i="5"/>
  <c r="W471" i="5"/>
  <c r="X471" i="5"/>
  <c r="J472" i="5"/>
  <c r="S472" i="5"/>
  <c r="V472" i="5"/>
  <c r="W472" i="5"/>
  <c r="X472" i="5"/>
  <c r="J473" i="5"/>
  <c r="S473" i="5"/>
  <c r="V473" i="5"/>
  <c r="W473" i="5"/>
  <c r="X473" i="5"/>
  <c r="S474" i="5"/>
  <c r="V474" i="5"/>
  <c r="W474" i="5"/>
  <c r="X474" i="5"/>
  <c r="H475" i="5"/>
  <c r="J475" i="5"/>
  <c r="S475" i="5"/>
  <c r="V475" i="5"/>
  <c r="W475" i="5"/>
  <c r="X475" i="5"/>
  <c r="H476" i="5"/>
  <c r="J476" i="5"/>
  <c r="S476" i="5"/>
  <c r="V476" i="5"/>
  <c r="W476" i="5"/>
  <c r="X476" i="5"/>
  <c r="H477" i="5"/>
  <c r="J477" i="5"/>
  <c r="S477" i="5"/>
  <c r="V477" i="5"/>
  <c r="W477" i="5"/>
  <c r="X477" i="5"/>
  <c r="H478" i="5"/>
  <c r="J478" i="5"/>
  <c r="S478" i="5"/>
  <c r="V478" i="5"/>
  <c r="W478" i="5"/>
  <c r="X478" i="5"/>
  <c r="H479" i="5"/>
  <c r="J479" i="5"/>
  <c r="S479" i="5"/>
  <c r="V479" i="5"/>
  <c r="W479" i="5"/>
  <c r="X479" i="5"/>
  <c r="H480" i="5"/>
  <c r="J480" i="5"/>
  <c r="S480" i="5"/>
  <c r="V480" i="5"/>
  <c r="W480" i="5"/>
  <c r="X480" i="5"/>
  <c r="J481" i="5"/>
  <c r="S481" i="5"/>
  <c r="V481" i="5"/>
  <c r="W481" i="5"/>
  <c r="X481" i="5"/>
  <c r="J482" i="5"/>
  <c r="S482" i="5"/>
  <c r="V482" i="5"/>
  <c r="W482" i="5"/>
  <c r="X482" i="5"/>
  <c r="J483" i="5"/>
  <c r="S483" i="5"/>
  <c r="V483" i="5"/>
  <c r="W483" i="5"/>
  <c r="X483" i="5"/>
  <c r="J484" i="5"/>
  <c r="S484" i="5"/>
  <c r="V484" i="5"/>
  <c r="W484" i="5"/>
  <c r="X484" i="5"/>
  <c r="J485" i="5"/>
  <c r="S485" i="5"/>
  <c r="V485" i="5"/>
  <c r="W485" i="5"/>
  <c r="X485" i="5"/>
  <c r="H486" i="5"/>
  <c r="J486" i="5"/>
  <c r="S486" i="5"/>
  <c r="V486" i="5"/>
  <c r="W486" i="5"/>
  <c r="X486" i="5"/>
  <c r="J487" i="5"/>
  <c r="S487" i="5"/>
  <c r="V487" i="5"/>
  <c r="W487" i="5"/>
  <c r="X487" i="5"/>
  <c r="J488" i="5"/>
  <c r="S488" i="5"/>
  <c r="V488" i="5"/>
  <c r="W488" i="5"/>
  <c r="X488" i="5"/>
  <c r="J489" i="5"/>
  <c r="S489" i="5"/>
  <c r="V489" i="5"/>
  <c r="W489" i="5"/>
  <c r="X489" i="5"/>
  <c r="J490" i="5"/>
  <c r="S490" i="5"/>
  <c r="V490" i="5"/>
  <c r="W490" i="5"/>
  <c r="X490" i="5"/>
  <c r="J491" i="5"/>
  <c r="S491" i="5"/>
  <c r="V491" i="5"/>
  <c r="W491" i="5"/>
  <c r="X491" i="5"/>
  <c r="J492" i="5"/>
  <c r="S492" i="5"/>
  <c r="V492" i="5"/>
  <c r="W492" i="5"/>
  <c r="X492" i="5"/>
  <c r="J493" i="5"/>
  <c r="S493" i="5"/>
  <c r="V493" i="5"/>
  <c r="W493" i="5"/>
  <c r="X493" i="5"/>
  <c r="J494" i="5"/>
  <c r="S494" i="5"/>
  <c r="V494" i="5"/>
  <c r="W494" i="5"/>
  <c r="X494" i="5"/>
  <c r="J495" i="5"/>
  <c r="S495" i="5"/>
  <c r="V495" i="5"/>
  <c r="W495" i="5"/>
  <c r="X495" i="5"/>
  <c r="J496" i="5"/>
  <c r="S496" i="5"/>
  <c r="V496" i="5"/>
  <c r="W496" i="5"/>
  <c r="X496" i="5"/>
  <c r="J497" i="5"/>
  <c r="S497" i="5"/>
  <c r="V497" i="5"/>
  <c r="W497" i="5"/>
  <c r="X497" i="5"/>
  <c r="J498" i="5"/>
  <c r="S498" i="5"/>
  <c r="V498" i="5"/>
  <c r="W498" i="5"/>
  <c r="X498" i="5"/>
  <c r="J499" i="5"/>
  <c r="S499" i="5"/>
  <c r="V499" i="5"/>
  <c r="W499" i="5"/>
  <c r="X499" i="5"/>
  <c r="J500" i="5"/>
  <c r="S500" i="5"/>
  <c r="V500" i="5"/>
  <c r="W500" i="5"/>
  <c r="X500" i="5"/>
  <c r="H501" i="5"/>
  <c r="J501" i="5"/>
  <c r="S501" i="5"/>
  <c r="V501" i="5"/>
  <c r="W501" i="5"/>
  <c r="X501" i="5"/>
  <c r="H502" i="5"/>
  <c r="J502" i="5"/>
  <c r="S502" i="5"/>
  <c r="V502" i="5"/>
  <c r="W502" i="5"/>
  <c r="X502" i="5"/>
  <c r="H503" i="5"/>
  <c r="J503" i="5"/>
  <c r="S503" i="5"/>
  <c r="V503" i="5"/>
  <c r="W503" i="5"/>
  <c r="X503" i="5"/>
  <c r="H504" i="5"/>
  <c r="J504" i="5"/>
  <c r="S504" i="5"/>
  <c r="V504" i="5"/>
  <c r="W504" i="5"/>
  <c r="X504" i="5"/>
  <c r="H505" i="5"/>
  <c r="J505" i="5"/>
  <c r="S505" i="5"/>
  <c r="V505" i="5"/>
  <c r="W505" i="5"/>
  <c r="X505" i="5"/>
  <c r="H506" i="5"/>
  <c r="J506" i="5"/>
  <c r="S506" i="5"/>
  <c r="V506" i="5"/>
  <c r="W506" i="5"/>
  <c r="X506" i="5"/>
  <c r="H507" i="5"/>
  <c r="J507" i="5"/>
  <c r="S507" i="5"/>
  <c r="V507" i="5"/>
  <c r="W507" i="5"/>
  <c r="X507" i="5"/>
  <c r="H508" i="5"/>
  <c r="J508" i="5"/>
  <c r="S508" i="5"/>
  <c r="V508" i="5"/>
  <c r="W508" i="5"/>
  <c r="X508" i="5"/>
  <c r="H509" i="5"/>
  <c r="J509" i="5"/>
  <c r="S509" i="5"/>
  <c r="V509" i="5"/>
  <c r="W509" i="5"/>
  <c r="X509" i="5"/>
  <c r="J510" i="5"/>
  <c r="S510" i="5"/>
  <c r="V510" i="5"/>
  <c r="W510" i="5"/>
  <c r="X510" i="5"/>
  <c r="J511" i="5"/>
  <c r="S511" i="5"/>
  <c r="V511" i="5"/>
  <c r="W511" i="5"/>
  <c r="X511" i="5"/>
  <c r="J512" i="5"/>
  <c r="S512" i="5"/>
  <c r="V512" i="5"/>
  <c r="W512" i="5"/>
  <c r="X512" i="5"/>
  <c r="J513" i="5"/>
  <c r="S513" i="5"/>
  <c r="V513" i="5"/>
  <c r="W513" i="5"/>
  <c r="X513" i="5"/>
  <c r="J514" i="5"/>
  <c r="S514" i="5"/>
  <c r="V514" i="5"/>
  <c r="W514" i="5"/>
  <c r="X514" i="5"/>
  <c r="H515" i="5"/>
  <c r="J515" i="5"/>
  <c r="S515" i="5"/>
  <c r="V515" i="5"/>
  <c r="W515" i="5"/>
  <c r="X515" i="5"/>
  <c r="H516" i="5"/>
  <c r="J516" i="5"/>
  <c r="S516" i="5"/>
  <c r="V516" i="5"/>
  <c r="W516" i="5"/>
  <c r="X516" i="5"/>
  <c r="H517" i="5"/>
  <c r="J517" i="5"/>
  <c r="S517" i="5"/>
  <c r="V517" i="5"/>
  <c r="W517" i="5"/>
  <c r="X517" i="5"/>
  <c r="J518" i="5"/>
  <c r="S518" i="5"/>
  <c r="V518" i="5"/>
  <c r="W518" i="5"/>
  <c r="X518" i="5"/>
  <c r="J519" i="5"/>
  <c r="S519" i="5"/>
  <c r="V519" i="5"/>
  <c r="W519" i="5"/>
  <c r="X519" i="5"/>
  <c r="J520" i="5"/>
  <c r="S520" i="5"/>
  <c r="V520" i="5"/>
  <c r="W520" i="5"/>
  <c r="X520" i="5"/>
  <c r="J521" i="5"/>
  <c r="S521" i="5"/>
  <c r="V521" i="5"/>
  <c r="W521" i="5"/>
  <c r="X521" i="5"/>
  <c r="J522" i="5"/>
  <c r="S522" i="5"/>
  <c r="V522" i="5"/>
  <c r="W522" i="5"/>
  <c r="X522" i="5"/>
  <c r="J523" i="5"/>
  <c r="S523" i="5"/>
  <c r="V523" i="5"/>
  <c r="W523" i="5"/>
  <c r="X523" i="5"/>
  <c r="H524" i="5"/>
  <c r="J524" i="5"/>
  <c r="S524" i="5"/>
  <c r="V524" i="5"/>
  <c r="W524" i="5"/>
  <c r="X524" i="5"/>
  <c r="J525" i="5"/>
  <c r="S525" i="5"/>
  <c r="V525" i="5"/>
  <c r="W525" i="5"/>
  <c r="X525" i="5"/>
  <c r="H526" i="5"/>
  <c r="J526" i="5"/>
  <c r="S526" i="5"/>
  <c r="V526" i="5"/>
  <c r="W526" i="5"/>
  <c r="X526" i="5"/>
  <c r="H527" i="5"/>
  <c r="J527" i="5"/>
  <c r="S527" i="5"/>
  <c r="V527" i="5"/>
  <c r="W527" i="5"/>
  <c r="X527" i="5"/>
  <c r="H528" i="5"/>
  <c r="J528" i="5"/>
  <c r="S528" i="5"/>
  <c r="V528" i="5"/>
  <c r="W528" i="5"/>
  <c r="X528" i="5"/>
  <c r="H529" i="5"/>
  <c r="J529" i="5"/>
  <c r="S529" i="5"/>
  <c r="V529" i="5"/>
  <c r="W529" i="5"/>
  <c r="X529" i="5"/>
  <c r="J530" i="5"/>
  <c r="S530" i="5"/>
  <c r="V530" i="5"/>
  <c r="W530" i="5"/>
  <c r="X530" i="5"/>
  <c r="J531" i="5"/>
  <c r="S531" i="5"/>
  <c r="V531" i="5"/>
  <c r="W531" i="5"/>
  <c r="X531" i="5"/>
  <c r="J532" i="5"/>
  <c r="S532" i="5"/>
  <c r="V532" i="5"/>
  <c r="W532" i="5"/>
  <c r="X532" i="5"/>
  <c r="J533" i="5"/>
  <c r="S533" i="5"/>
  <c r="V533" i="5"/>
  <c r="W533" i="5"/>
  <c r="X533" i="5"/>
  <c r="H534" i="5"/>
  <c r="J534" i="5"/>
  <c r="S534" i="5"/>
  <c r="V534" i="5"/>
  <c r="W534" i="5"/>
  <c r="X534" i="5"/>
  <c r="J535" i="5"/>
  <c r="S535" i="5"/>
  <c r="V535" i="5"/>
  <c r="W535" i="5"/>
  <c r="X535" i="5"/>
  <c r="J536" i="5"/>
  <c r="S536" i="5"/>
  <c r="V536" i="5"/>
  <c r="W536" i="5"/>
  <c r="X536" i="5"/>
  <c r="H537" i="5"/>
  <c r="J537" i="5"/>
  <c r="S537" i="5"/>
  <c r="V537" i="5"/>
  <c r="W537" i="5"/>
  <c r="X537" i="5"/>
  <c r="H538" i="5"/>
  <c r="J538" i="5"/>
  <c r="S538" i="5"/>
  <c r="V538" i="5"/>
  <c r="W538" i="5"/>
  <c r="X538" i="5"/>
  <c r="H539" i="5"/>
  <c r="J539" i="5"/>
  <c r="S539" i="5"/>
  <c r="V539" i="5"/>
  <c r="W539" i="5"/>
  <c r="X539" i="5"/>
  <c r="H540" i="5"/>
  <c r="J540" i="5"/>
  <c r="S540" i="5"/>
  <c r="V540" i="5"/>
  <c r="W540" i="5"/>
  <c r="X540" i="5"/>
  <c r="J541" i="5"/>
  <c r="S541" i="5"/>
  <c r="V541" i="5"/>
  <c r="W541" i="5"/>
  <c r="X541" i="5"/>
  <c r="J542" i="5"/>
  <c r="S542" i="5"/>
  <c r="V542" i="5"/>
  <c r="W542" i="5"/>
  <c r="X542" i="5"/>
  <c r="J543" i="5"/>
  <c r="S543" i="5"/>
  <c r="V543" i="5"/>
  <c r="W543" i="5"/>
  <c r="X543" i="5"/>
  <c r="J544" i="5"/>
  <c r="S544" i="5"/>
  <c r="V544" i="5"/>
  <c r="W544" i="5"/>
  <c r="X544" i="5"/>
  <c r="J545" i="5"/>
  <c r="S545" i="5"/>
  <c r="V545" i="5"/>
  <c r="W545" i="5"/>
  <c r="X545" i="5"/>
  <c r="H546" i="5"/>
  <c r="J546" i="5"/>
  <c r="S546" i="5"/>
  <c r="V546" i="5"/>
  <c r="W546" i="5"/>
  <c r="X546" i="5"/>
  <c r="J547" i="5"/>
  <c r="S547" i="5"/>
  <c r="V547" i="5"/>
  <c r="W547" i="5"/>
  <c r="X547" i="5"/>
  <c r="J548" i="5"/>
  <c r="S548" i="5"/>
  <c r="V548" i="5"/>
  <c r="W548" i="5"/>
  <c r="X548" i="5"/>
  <c r="J549" i="5"/>
  <c r="S549" i="5"/>
  <c r="V549" i="5"/>
  <c r="W549" i="5"/>
  <c r="X549" i="5"/>
  <c r="H550" i="5"/>
  <c r="J550" i="5"/>
  <c r="S550" i="5"/>
  <c r="V550" i="5"/>
  <c r="W550" i="5"/>
  <c r="X550" i="5"/>
  <c r="H551" i="5"/>
  <c r="J551" i="5"/>
  <c r="S551" i="5"/>
  <c r="V551" i="5"/>
  <c r="W551" i="5"/>
  <c r="X551" i="5"/>
  <c r="H552" i="5"/>
  <c r="J552" i="5"/>
  <c r="S552" i="5"/>
  <c r="V552" i="5"/>
  <c r="W552" i="5"/>
  <c r="X552" i="5"/>
  <c r="H553" i="5"/>
  <c r="J553" i="5"/>
  <c r="S553" i="5"/>
  <c r="V553" i="5"/>
  <c r="W553" i="5"/>
  <c r="X553" i="5"/>
  <c r="H554" i="5"/>
  <c r="J554" i="5"/>
  <c r="S554" i="5"/>
  <c r="V554" i="5"/>
  <c r="W554" i="5"/>
  <c r="X554" i="5"/>
  <c r="H555" i="5"/>
  <c r="J555" i="5"/>
  <c r="S555" i="5"/>
  <c r="V555" i="5"/>
  <c r="W555" i="5"/>
  <c r="X555" i="5"/>
  <c r="H556" i="5"/>
  <c r="J556" i="5"/>
  <c r="S556" i="5"/>
  <c r="V556" i="5"/>
  <c r="W556" i="5"/>
  <c r="X556" i="5"/>
  <c r="H557" i="5"/>
  <c r="J557" i="5"/>
  <c r="S557" i="5"/>
  <c r="V557" i="5"/>
  <c r="W557" i="5"/>
  <c r="X557" i="5"/>
  <c r="H558" i="5"/>
  <c r="J558" i="5"/>
  <c r="S558" i="5"/>
  <c r="V558" i="5"/>
  <c r="W558" i="5"/>
  <c r="X558" i="5"/>
  <c r="H559" i="5"/>
  <c r="J559" i="5"/>
  <c r="S559" i="5"/>
  <c r="V559" i="5"/>
  <c r="W559" i="5"/>
  <c r="X559" i="5"/>
  <c r="H560" i="5"/>
  <c r="J560" i="5"/>
  <c r="S560" i="5"/>
  <c r="V560" i="5"/>
  <c r="W560" i="5"/>
  <c r="X560" i="5"/>
  <c r="H561" i="5"/>
  <c r="J561" i="5"/>
  <c r="S561" i="5"/>
  <c r="V561" i="5"/>
  <c r="W561" i="5"/>
  <c r="X561" i="5"/>
  <c r="H562" i="5"/>
  <c r="J562" i="5"/>
  <c r="S562" i="5"/>
  <c r="V562" i="5"/>
  <c r="W562" i="5"/>
  <c r="X562" i="5"/>
  <c r="H563" i="5"/>
  <c r="J563" i="5"/>
  <c r="S563" i="5"/>
  <c r="V563" i="5"/>
  <c r="W563" i="5"/>
  <c r="X563" i="5"/>
  <c r="H564" i="5"/>
  <c r="J564" i="5"/>
  <c r="S564" i="5"/>
  <c r="V564" i="5"/>
  <c r="W564" i="5"/>
  <c r="X564" i="5"/>
  <c r="H565" i="5"/>
  <c r="J565" i="5"/>
  <c r="S565" i="5"/>
  <c r="V565" i="5"/>
  <c r="W565" i="5"/>
  <c r="X565" i="5"/>
  <c r="H566" i="5"/>
  <c r="J566" i="5"/>
  <c r="S566" i="5"/>
  <c r="V566" i="5"/>
  <c r="W566" i="5"/>
  <c r="X566" i="5"/>
  <c r="H567" i="5"/>
  <c r="J567" i="5"/>
  <c r="S567" i="5"/>
  <c r="V567" i="5"/>
  <c r="W567" i="5"/>
  <c r="X567" i="5"/>
  <c r="H568" i="5"/>
  <c r="J568" i="5"/>
  <c r="S568" i="5"/>
  <c r="V568" i="5"/>
  <c r="W568" i="5"/>
  <c r="X568" i="5"/>
  <c r="H569" i="5"/>
  <c r="J569" i="5"/>
  <c r="S569" i="5"/>
  <c r="V569" i="5"/>
  <c r="W569" i="5"/>
  <c r="X569" i="5"/>
  <c r="H570" i="5"/>
  <c r="J570" i="5"/>
  <c r="S570" i="5"/>
  <c r="V570" i="5"/>
  <c r="W570" i="5"/>
  <c r="X570" i="5"/>
  <c r="H571" i="5"/>
  <c r="J571" i="5"/>
  <c r="S571" i="5"/>
  <c r="V571" i="5"/>
  <c r="W571" i="5"/>
  <c r="X571" i="5"/>
  <c r="H572" i="5"/>
  <c r="J572" i="5"/>
  <c r="S572" i="5"/>
  <c r="V572" i="5"/>
  <c r="W572" i="5"/>
  <c r="X572" i="5"/>
  <c r="J573" i="5"/>
  <c r="S573" i="5"/>
  <c r="V573" i="5"/>
  <c r="W573" i="5"/>
  <c r="X573" i="5"/>
  <c r="J574" i="5"/>
  <c r="S574" i="5"/>
  <c r="V574" i="5"/>
  <c r="W574" i="5"/>
  <c r="X574" i="5"/>
  <c r="J575" i="5"/>
  <c r="S575" i="5"/>
  <c r="V575" i="5"/>
  <c r="W575" i="5"/>
  <c r="X575" i="5"/>
  <c r="H576" i="5"/>
  <c r="J576" i="5"/>
  <c r="S576" i="5"/>
  <c r="V576" i="5"/>
  <c r="W576" i="5"/>
  <c r="X576" i="5"/>
  <c r="H577" i="5"/>
  <c r="J577" i="5"/>
  <c r="S577" i="5"/>
  <c r="V577" i="5"/>
  <c r="W577" i="5"/>
  <c r="X577" i="5"/>
  <c r="H578" i="5"/>
  <c r="J578" i="5"/>
  <c r="S578" i="5"/>
  <c r="V578" i="5"/>
  <c r="W578" i="5"/>
  <c r="X578" i="5"/>
  <c r="H579" i="5"/>
  <c r="J579" i="5"/>
  <c r="S579" i="5"/>
  <c r="V579" i="5"/>
  <c r="W579" i="5"/>
  <c r="X579" i="5"/>
  <c r="H580" i="5"/>
  <c r="J580" i="5"/>
  <c r="S580" i="5"/>
  <c r="V580" i="5"/>
  <c r="W580" i="5"/>
  <c r="X580" i="5"/>
  <c r="H581" i="5"/>
  <c r="J581" i="5"/>
  <c r="S581" i="5"/>
  <c r="V581" i="5"/>
  <c r="W581" i="5"/>
  <c r="X581" i="5"/>
  <c r="H582" i="5"/>
  <c r="J582" i="5"/>
  <c r="S582" i="5"/>
  <c r="V582" i="5"/>
  <c r="W582" i="5"/>
  <c r="X582" i="5"/>
  <c r="H583" i="5"/>
  <c r="J583" i="5"/>
  <c r="S583" i="5"/>
  <c r="V583" i="5"/>
  <c r="W583" i="5"/>
  <c r="X583" i="5"/>
  <c r="H584" i="5"/>
  <c r="J584" i="5"/>
  <c r="S584" i="5"/>
  <c r="V584" i="5"/>
  <c r="W584" i="5"/>
  <c r="X584" i="5"/>
  <c r="J585" i="5"/>
  <c r="S585" i="5"/>
  <c r="V585" i="5"/>
  <c r="W585" i="5"/>
  <c r="X585" i="5"/>
  <c r="J586" i="5"/>
  <c r="S586" i="5"/>
  <c r="V586" i="5"/>
  <c r="W586" i="5"/>
  <c r="X586" i="5"/>
  <c r="H587" i="5"/>
  <c r="J587" i="5"/>
  <c r="S587" i="5"/>
  <c r="V587" i="5"/>
  <c r="W587" i="5"/>
  <c r="X587" i="5"/>
  <c r="H588" i="5"/>
  <c r="J588" i="5"/>
  <c r="S588" i="5"/>
  <c r="V588" i="5"/>
  <c r="W588" i="5"/>
  <c r="X588" i="5"/>
  <c r="H589" i="5"/>
  <c r="J589" i="5"/>
  <c r="S589" i="5"/>
  <c r="V589" i="5"/>
  <c r="W589" i="5"/>
  <c r="X589" i="5"/>
  <c r="J590" i="5"/>
  <c r="S590" i="5"/>
  <c r="V590" i="5"/>
  <c r="W590" i="5"/>
  <c r="X590" i="5"/>
  <c r="H591" i="5"/>
  <c r="J591" i="5"/>
  <c r="S591" i="5"/>
  <c r="V591" i="5"/>
  <c r="W591" i="5"/>
  <c r="X591" i="5"/>
  <c r="H592" i="5"/>
  <c r="J592" i="5"/>
  <c r="S592" i="5"/>
  <c r="V592" i="5"/>
  <c r="W592" i="5"/>
  <c r="X592" i="5"/>
  <c r="H593" i="5"/>
  <c r="J593" i="5"/>
  <c r="S593" i="5"/>
  <c r="V593" i="5"/>
  <c r="W593" i="5"/>
  <c r="X593" i="5"/>
  <c r="J594" i="5"/>
  <c r="S594" i="5"/>
  <c r="V594" i="5"/>
  <c r="W594" i="5"/>
  <c r="X594" i="5"/>
  <c r="S595" i="5"/>
  <c r="V595" i="5"/>
  <c r="W595" i="5"/>
  <c r="X595" i="5"/>
  <c r="J596" i="5"/>
  <c r="S596" i="5"/>
  <c r="V596" i="5"/>
  <c r="W596" i="5"/>
  <c r="X596" i="5"/>
  <c r="Z596" i="5"/>
  <c r="J597" i="5"/>
  <c r="S597" i="5"/>
  <c r="V597" i="5"/>
  <c r="W597" i="5"/>
  <c r="X597" i="5"/>
  <c r="H598" i="5"/>
  <c r="J598" i="5"/>
  <c r="V598" i="5"/>
  <c r="W598" i="5"/>
  <c r="X598" i="5"/>
  <c r="H599" i="5"/>
  <c r="J599" i="5"/>
  <c r="V599" i="5"/>
  <c r="W599" i="5"/>
  <c r="X599" i="5"/>
  <c r="H600" i="5"/>
  <c r="J600" i="5"/>
  <c r="V600" i="5"/>
  <c r="W600" i="5"/>
  <c r="X600" i="5"/>
  <c r="H601" i="5"/>
  <c r="J601" i="5"/>
  <c r="V601" i="5"/>
  <c r="W601" i="5"/>
  <c r="X601" i="5"/>
  <c r="H602" i="5"/>
  <c r="J602" i="5"/>
  <c r="V602" i="5"/>
  <c r="W602" i="5"/>
  <c r="X602" i="5"/>
  <c r="H603" i="5"/>
  <c r="J603" i="5"/>
  <c r="V603" i="5"/>
  <c r="W603" i="5"/>
  <c r="X603" i="5"/>
  <c r="H604" i="5"/>
  <c r="J604" i="5"/>
  <c r="V604" i="5"/>
  <c r="W604" i="5"/>
  <c r="X604" i="5"/>
  <c r="H605" i="5"/>
  <c r="J605" i="5"/>
  <c r="V605" i="5"/>
  <c r="W605" i="5"/>
  <c r="X605" i="5"/>
  <c r="H606" i="5"/>
  <c r="J606" i="5"/>
  <c r="V606" i="5"/>
  <c r="W606" i="5"/>
  <c r="X606" i="5"/>
  <c r="H607" i="5"/>
  <c r="J607" i="5"/>
  <c r="V607" i="5"/>
  <c r="W607" i="5"/>
  <c r="X607" i="5"/>
  <c r="H608" i="5"/>
  <c r="J608" i="5"/>
  <c r="V608" i="5"/>
  <c r="W608" i="5"/>
  <c r="X608" i="5"/>
  <c r="H609" i="5"/>
  <c r="J609" i="5"/>
  <c r="V609" i="5"/>
  <c r="W609" i="5"/>
  <c r="X609" i="5"/>
  <c r="G10" i="4" l="1"/>
  <c r="J10" i="4"/>
  <c r="W10" i="4"/>
  <c r="X10" i="4"/>
  <c r="G11" i="4"/>
  <c r="J11" i="4"/>
  <c r="W11" i="4"/>
  <c r="X11" i="4"/>
  <c r="G12" i="4"/>
  <c r="J12" i="4"/>
  <c r="W12" i="4"/>
  <c r="X12" i="4"/>
  <c r="G13" i="4"/>
  <c r="J13" i="4"/>
  <c r="W13" i="4"/>
  <c r="X13" i="4"/>
  <c r="G14" i="4"/>
  <c r="J14" i="4"/>
  <c r="W14" i="4"/>
  <c r="X14" i="4"/>
  <c r="G15" i="4"/>
  <c r="J15" i="4"/>
  <c r="W15" i="4"/>
  <c r="X15" i="4"/>
  <c r="G16" i="4"/>
  <c r="J16" i="4"/>
  <c r="W16" i="4"/>
  <c r="X16" i="4"/>
  <c r="G17" i="4"/>
  <c r="J17" i="4"/>
  <c r="S17" i="4"/>
  <c r="V17" i="4"/>
  <c r="W17" i="4"/>
  <c r="X17" i="4"/>
  <c r="S18" i="4"/>
  <c r="V18" i="4"/>
  <c r="W18" i="4"/>
  <c r="X18" i="4"/>
  <c r="J19" i="4"/>
  <c r="S19" i="4"/>
  <c r="V19" i="4"/>
  <c r="W19" i="4"/>
  <c r="X19" i="4"/>
  <c r="J20" i="4"/>
  <c r="S20" i="4"/>
  <c r="V20" i="4"/>
  <c r="W20" i="4"/>
  <c r="X20" i="4"/>
  <c r="J21" i="4"/>
  <c r="S21" i="4"/>
  <c r="V21" i="4"/>
  <c r="W21" i="4"/>
  <c r="X21" i="4"/>
  <c r="G22" i="4"/>
  <c r="J22" i="4"/>
  <c r="S22" i="4"/>
  <c r="V22" i="4"/>
  <c r="W22" i="4"/>
  <c r="X22" i="4"/>
  <c r="G23" i="4"/>
  <c r="J23" i="4"/>
  <c r="S23" i="4"/>
  <c r="V23" i="4"/>
  <c r="W23" i="4"/>
  <c r="X23" i="4"/>
  <c r="G24" i="4"/>
  <c r="J24" i="4"/>
  <c r="S24" i="4"/>
  <c r="V24" i="4"/>
  <c r="W24" i="4"/>
  <c r="X24" i="4"/>
  <c r="G25" i="4"/>
  <c r="J25" i="4"/>
  <c r="S25" i="4"/>
  <c r="V25" i="4"/>
  <c r="W25" i="4"/>
  <c r="X25" i="4"/>
  <c r="J26" i="4"/>
  <c r="S26" i="4"/>
  <c r="V26" i="4"/>
  <c r="W26" i="4"/>
  <c r="X26" i="4"/>
  <c r="G27" i="4"/>
  <c r="J27" i="4"/>
  <c r="S27" i="4"/>
  <c r="V27" i="4"/>
  <c r="W27" i="4"/>
  <c r="X27" i="4"/>
  <c r="G28" i="4"/>
  <c r="J28" i="4"/>
  <c r="S28" i="4"/>
  <c r="V28" i="4"/>
  <c r="W28" i="4"/>
  <c r="X28" i="4"/>
  <c r="G29" i="4"/>
  <c r="J29" i="4"/>
  <c r="S29" i="4"/>
  <c r="V29" i="4"/>
  <c r="W29" i="4"/>
  <c r="X29" i="4"/>
  <c r="G30" i="4"/>
  <c r="J30" i="4"/>
  <c r="S30" i="4"/>
  <c r="V30" i="4"/>
  <c r="W30" i="4"/>
  <c r="X30" i="4"/>
  <c r="G31" i="4"/>
  <c r="J31" i="4"/>
  <c r="S31" i="4"/>
  <c r="V31" i="4"/>
  <c r="W31" i="4"/>
  <c r="X31" i="4"/>
  <c r="G32" i="4"/>
  <c r="J32" i="4"/>
  <c r="S32" i="4"/>
  <c r="V32" i="4"/>
  <c r="W32" i="4"/>
  <c r="X32" i="4"/>
  <c r="G33" i="4"/>
  <c r="J33" i="4"/>
  <c r="S33" i="4"/>
  <c r="V33" i="4"/>
  <c r="W33" i="4"/>
  <c r="X33" i="4"/>
  <c r="G34" i="4"/>
  <c r="J34" i="4"/>
  <c r="S34" i="4"/>
  <c r="V34" i="4"/>
  <c r="W34" i="4"/>
  <c r="X34" i="4"/>
  <c r="G35" i="4"/>
  <c r="J35" i="4"/>
  <c r="S35" i="4"/>
  <c r="V35" i="4"/>
  <c r="W35" i="4"/>
  <c r="X35" i="4"/>
  <c r="G36" i="4"/>
  <c r="J36" i="4"/>
  <c r="S36" i="4"/>
  <c r="V36" i="4"/>
  <c r="W36" i="4"/>
  <c r="X36" i="4"/>
  <c r="G37" i="4"/>
  <c r="J37" i="4"/>
  <c r="S37" i="4"/>
  <c r="V37" i="4"/>
  <c r="W37" i="4"/>
  <c r="X37" i="4"/>
  <c r="G38" i="4"/>
  <c r="J38" i="4"/>
  <c r="S38" i="4"/>
  <c r="V38" i="4"/>
  <c r="W38" i="4"/>
  <c r="X38" i="4"/>
  <c r="G39" i="4"/>
  <c r="J39" i="4"/>
  <c r="S39" i="4"/>
  <c r="V39" i="4"/>
  <c r="W39" i="4"/>
  <c r="X39" i="4"/>
  <c r="G40" i="4"/>
  <c r="J40" i="4"/>
  <c r="S40" i="4"/>
  <c r="V40" i="4"/>
  <c r="W40" i="4"/>
  <c r="X40" i="4"/>
  <c r="G41" i="4"/>
  <c r="J41" i="4"/>
  <c r="S41" i="4"/>
  <c r="V41" i="4"/>
  <c r="W41" i="4"/>
  <c r="X41" i="4"/>
  <c r="G42" i="4"/>
  <c r="J42" i="4"/>
  <c r="S42" i="4"/>
  <c r="V42" i="4"/>
  <c r="W42" i="4"/>
  <c r="X42" i="4"/>
  <c r="G43" i="4"/>
  <c r="J43" i="4"/>
  <c r="S43" i="4"/>
  <c r="V43" i="4"/>
  <c r="W43" i="4"/>
  <c r="X43" i="4"/>
  <c r="G44" i="4"/>
  <c r="J44" i="4"/>
  <c r="S44" i="4"/>
  <c r="V44" i="4"/>
  <c r="W44" i="4"/>
  <c r="X44" i="4"/>
  <c r="G45" i="4"/>
  <c r="J45" i="4"/>
  <c r="S45" i="4"/>
  <c r="V45" i="4"/>
  <c r="W45" i="4"/>
  <c r="X45" i="4"/>
  <c r="G46" i="4"/>
  <c r="J46" i="4"/>
  <c r="S46" i="4"/>
  <c r="V46" i="4"/>
  <c r="W46" i="4"/>
  <c r="X46" i="4"/>
  <c r="G47" i="4"/>
  <c r="J47" i="4"/>
  <c r="S47" i="4"/>
  <c r="V47" i="4"/>
  <c r="W47" i="4"/>
  <c r="X47" i="4"/>
  <c r="J48" i="4"/>
  <c r="S48" i="4"/>
  <c r="V48" i="4"/>
  <c r="W48" i="4"/>
  <c r="X48" i="4"/>
  <c r="G49" i="4"/>
  <c r="J49" i="4"/>
  <c r="S49" i="4"/>
  <c r="V49" i="4"/>
  <c r="W49" i="4"/>
  <c r="X49" i="4"/>
  <c r="G50" i="4"/>
  <c r="J50" i="4"/>
  <c r="S50" i="4"/>
  <c r="V50" i="4"/>
  <c r="W50" i="4"/>
  <c r="X50" i="4"/>
  <c r="G51" i="4"/>
  <c r="J51" i="4"/>
  <c r="S51" i="4"/>
  <c r="V51" i="4"/>
  <c r="W51" i="4"/>
  <c r="X51" i="4"/>
  <c r="G52" i="4"/>
  <c r="J52" i="4"/>
  <c r="S52" i="4"/>
  <c r="V52" i="4"/>
  <c r="W52" i="4"/>
  <c r="X52" i="4"/>
  <c r="J53" i="4"/>
  <c r="S53" i="4"/>
  <c r="V53" i="4"/>
  <c r="W53" i="4"/>
  <c r="X53" i="4"/>
  <c r="G54" i="4"/>
  <c r="J54" i="4"/>
  <c r="S54" i="4"/>
  <c r="V54" i="4"/>
  <c r="W54" i="4"/>
  <c r="X54" i="4"/>
  <c r="G55" i="4"/>
  <c r="J55" i="4"/>
  <c r="S55" i="4"/>
  <c r="V55" i="4"/>
  <c r="W55" i="4"/>
  <c r="X55" i="4"/>
  <c r="G56" i="4"/>
  <c r="J56" i="4"/>
  <c r="S56" i="4"/>
  <c r="V56" i="4"/>
  <c r="W56" i="4"/>
  <c r="X56" i="4"/>
  <c r="J57" i="4"/>
  <c r="S57" i="4"/>
  <c r="V57" i="4"/>
  <c r="W57" i="4"/>
  <c r="X57" i="4"/>
  <c r="G58" i="4"/>
  <c r="J58" i="4"/>
  <c r="S58" i="4"/>
  <c r="V58" i="4"/>
  <c r="W58" i="4"/>
  <c r="X58" i="4"/>
  <c r="G59" i="4"/>
  <c r="J59" i="4"/>
  <c r="S59" i="4"/>
  <c r="V59" i="4"/>
  <c r="W59" i="4"/>
  <c r="X59" i="4"/>
  <c r="G60" i="4"/>
  <c r="J60" i="4"/>
  <c r="S60" i="4"/>
  <c r="V60" i="4"/>
  <c r="W60" i="4"/>
  <c r="X60" i="4"/>
  <c r="G61" i="4"/>
  <c r="J61" i="4"/>
  <c r="S61" i="4"/>
  <c r="V61" i="4"/>
  <c r="W61" i="4"/>
  <c r="X61" i="4"/>
  <c r="G62" i="4"/>
  <c r="J62" i="4"/>
  <c r="S62" i="4"/>
  <c r="V62" i="4"/>
  <c r="W62" i="4"/>
  <c r="X62" i="4"/>
  <c r="J63" i="4"/>
  <c r="S63" i="4"/>
  <c r="V63" i="4"/>
  <c r="W63" i="4"/>
  <c r="X63" i="4"/>
  <c r="G64" i="4"/>
  <c r="J64" i="4"/>
  <c r="S64" i="4"/>
  <c r="V64" i="4"/>
  <c r="W64" i="4"/>
  <c r="X64" i="4"/>
  <c r="G65" i="4"/>
  <c r="J65" i="4"/>
  <c r="S65" i="4"/>
  <c r="V65" i="4"/>
  <c r="W65" i="4"/>
  <c r="X65" i="4"/>
  <c r="J66" i="4"/>
  <c r="S66" i="4"/>
  <c r="V66" i="4"/>
  <c r="W66" i="4"/>
  <c r="X66" i="4"/>
  <c r="G67" i="4"/>
  <c r="J67" i="4"/>
  <c r="S67" i="4"/>
  <c r="V67" i="4"/>
  <c r="W67" i="4"/>
  <c r="X67" i="4"/>
  <c r="G68" i="4"/>
  <c r="J68" i="4"/>
  <c r="S68" i="4"/>
  <c r="V68" i="4"/>
  <c r="W68" i="4"/>
  <c r="X68" i="4"/>
  <c r="G69" i="4"/>
  <c r="J69" i="4"/>
  <c r="S69" i="4"/>
  <c r="V69" i="4"/>
  <c r="W69" i="4"/>
  <c r="X69" i="4"/>
  <c r="G70" i="4"/>
  <c r="J70" i="4"/>
  <c r="S70" i="4"/>
  <c r="V70" i="4"/>
  <c r="W70" i="4"/>
  <c r="X70" i="4"/>
  <c r="G71" i="4"/>
  <c r="J71" i="4"/>
  <c r="S71" i="4"/>
  <c r="V71" i="4"/>
  <c r="W71" i="4"/>
  <c r="X71" i="4"/>
  <c r="G72" i="4"/>
  <c r="J72" i="4"/>
  <c r="S72" i="4"/>
  <c r="V72" i="4"/>
  <c r="W72" i="4"/>
  <c r="X72" i="4"/>
  <c r="G73" i="4"/>
  <c r="J73" i="4"/>
  <c r="S73" i="4"/>
  <c r="V73" i="4"/>
  <c r="W73" i="4"/>
  <c r="X73" i="4"/>
  <c r="G74" i="4"/>
  <c r="J74" i="4"/>
  <c r="S74" i="4"/>
  <c r="V74" i="4"/>
  <c r="W74" i="4"/>
  <c r="X74" i="4"/>
  <c r="G75" i="4"/>
  <c r="J75" i="4"/>
  <c r="S75" i="4"/>
  <c r="V75" i="4"/>
  <c r="W75" i="4"/>
  <c r="X75" i="4"/>
  <c r="G76" i="4"/>
  <c r="J76" i="4"/>
  <c r="S76" i="4"/>
  <c r="V76" i="4"/>
  <c r="W76" i="4"/>
  <c r="X76" i="4"/>
  <c r="G77" i="4"/>
  <c r="J77" i="4"/>
  <c r="S77" i="4"/>
  <c r="V77" i="4"/>
  <c r="W77" i="4"/>
  <c r="X77" i="4"/>
  <c r="G78" i="4"/>
  <c r="J78" i="4"/>
  <c r="S78" i="4"/>
  <c r="V78" i="4"/>
  <c r="W78" i="4"/>
  <c r="X78" i="4"/>
  <c r="G79" i="4"/>
  <c r="J79" i="4"/>
  <c r="S79" i="4"/>
  <c r="V79" i="4"/>
  <c r="W79" i="4"/>
  <c r="X79" i="4"/>
  <c r="G80" i="4"/>
  <c r="J80" i="4"/>
  <c r="S80" i="4"/>
  <c r="V80" i="4"/>
  <c r="W80" i="4"/>
  <c r="X80" i="4"/>
  <c r="G81" i="4"/>
  <c r="J81" i="4"/>
  <c r="S81" i="4"/>
  <c r="V81" i="4"/>
  <c r="W81" i="4"/>
  <c r="X81" i="4"/>
  <c r="G82" i="4"/>
  <c r="J82" i="4"/>
  <c r="S82" i="4"/>
  <c r="V82" i="4"/>
  <c r="W82" i="4"/>
  <c r="X82" i="4"/>
  <c r="G83" i="4"/>
  <c r="J83" i="4"/>
  <c r="S83" i="4"/>
  <c r="V83" i="4"/>
  <c r="W83" i="4"/>
  <c r="X83" i="4"/>
  <c r="G84" i="4"/>
  <c r="J84" i="4"/>
  <c r="S84" i="4"/>
  <c r="V84" i="4"/>
  <c r="W84" i="4"/>
  <c r="X84" i="4"/>
  <c r="G85" i="4"/>
  <c r="J85" i="4"/>
  <c r="S85" i="4"/>
  <c r="V85" i="4"/>
  <c r="W85" i="4"/>
  <c r="X85" i="4"/>
  <c r="G86" i="4"/>
  <c r="J86" i="4"/>
  <c r="S86" i="4"/>
  <c r="V86" i="4"/>
  <c r="W86" i="4"/>
  <c r="X86" i="4"/>
  <c r="Z86" i="4"/>
  <c r="G87" i="4"/>
  <c r="J87" i="4"/>
  <c r="S87" i="4"/>
  <c r="V87" i="4"/>
  <c r="W87" i="4"/>
  <c r="X87" i="4"/>
  <c r="G88" i="4"/>
  <c r="J88" i="4"/>
  <c r="S88" i="4"/>
  <c r="V88" i="4"/>
  <c r="W88" i="4"/>
  <c r="X88" i="4"/>
  <c r="G89" i="4"/>
  <c r="J89" i="4"/>
  <c r="S89" i="4"/>
  <c r="V89" i="4"/>
  <c r="W89" i="4"/>
  <c r="X89" i="4"/>
  <c r="J90" i="4"/>
  <c r="S90" i="4"/>
  <c r="V90" i="4"/>
  <c r="W90" i="4"/>
  <c r="X90" i="4"/>
  <c r="G91" i="4"/>
  <c r="J91" i="4"/>
  <c r="S91" i="4"/>
  <c r="V91" i="4"/>
  <c r="W91" i="4"/>
  <c r="X91" i="4"/>
  <c r="J92" i="4"/>
  <c r="S92" i="4"/>
  <c r="V92" i="4"/>
  <c r="W92" i="4"/>
  <c r="X92" i="4"/>
  <c r="G93" i="4"/>
  <c r="J93" i="4"/>
  <c r="S93" i="4"/>
  <c r="V93" i="4"/>
  <c r="W93" i="4"/>
  <c r="X93" i="4"/>
  <c r="G94" i="4"/>
  <c r="J94" i="4"/>
  <c r="S94" i="4"/>
  <c r="V94" i="4"/>
  <c r="W94" i="4"/>
  <c r="X94" i="4"/>
  <c r="G95" i="4"/>
  <c r="J95" i="4"/>
  <c r="S95" i="4"/>
  <c r="V95" i="4"/>
  <c r="W95" i="4"/>
  <c r="X95" i="4"/>
  <c r="G96" i="4"/>
  <c r="J96" i="4"/>
  <c r="S96" i="4"/>
  <c r="V96" i="4"/>
  <c r="W96" i="4"/>
  <c r="X96" i="4"/>
  <c r="G97" i="4"/>
  <c r="J97" i="4"/>
  <c r="S97" i="4"/>
  <c r="V97" i="4"/>
  <c r="W97" i="4"/>
  <c r="X97" i="4"/>
  <c r="Z97" i="4"/>
  <c r="G98" i="4"/>
  <c r="J98" i="4"/>
  <c r="S98" i="4"/>
  <c r="V98" i="4"/>
  <c r="W98" i="4"/>
  <c r="X98" i="4"/>
  <c r="J99" i="4"/>
  <c r="S99" i="4"/>
  <c r="V99" i="4"/>
  <c r="W99" i="4"/>
  <c r="X99" i="4"/>
  <c r="G100" i="4"/>
  <c r="J100" i="4"/>
  <c r="S100" i="4"/>
  <c r="V100" i="4"/>
  <c r="W100" i="4"/>
  <c r="X100" i="4"/>
  <c r="G101" i="4"/>
  <c r="J101" i="4"/>
  <c r="S101" i="4"/>
  <c r="V101" i="4"/>
  <c r="W101" i="4"/>
  <c r="X101" i="4"/>
  <c r="G102" i="4"/>
  <c r="J102" i="4"/>
  <c r="S102" i="4"/>
  <c r="V102" i="4"/>
  <c r="W102" i="4"/>
  <c r="X102" i="4"/>
  <c r="G103" i="4"/>
  <c r="J103" i="4"/>
  <c r="S103" i="4"/>
  <c r="V103" i="4"/>
  <c r="W103" i="4"/>
  <c r="X103" i="4"/>
  <c r="G104" i="4"/>
  <c r="J104" i="4"/>
  <c r="S104" i="4"/>
  <c r="V104" i="4"/>
  <c r="W104" i="4"/>
  <c r="X104" i="4"/>
  <c r="J105" i="4"/>
  <c r="S105" i="4"/>
  <c r="V105" i="4"/>
  <c r="W105" i="4"/>
  <c r="X105" i="4"/>
  <c r="Z105" i="4"/>
  <c r="J106" i="4"/>
  <c r="S106" i="4"/>
  <c r="V106" i="4"/>
  <c r="W106" i="4"/>
  <c r="X106" i="4"/>
  <c r="G107" i="4"/>
  <c r="J107" i="4"/>
  <c r="S107" i="4"/>
  <c r="V107" i="4"/>
  <c r="W107" i="4"/>
  <c r="X107" i="4"/>
  <c r="J108" i="4"/>
  <c r="S108" i="4"/>
  <c r="V108" i="4"/>
  <c r="W108" i="4"/>
  <c r="X108" i="4"/>
  <c r="G109" i="4"/>
  <c r="J109" i="4"/>
  <c r="S109" i="4"/>
  <c r="V109" i="4"/>
  <c r="W109" i="4"/>
  <c r="X109" i="4"/>
  <c r="G110" i="4"/>
  <c r="J110" i="4"/>
  <c r="S110" i="4"/>
  <c r="V110" i="4"/>
  <c r="W110" i="4"/>
  <c r="X110" i="4"/>
  <c r="G111" i="4"/>
  <c r="J111" i="4"/>
  <c r="S111" i="4"/>
  <c r="V111" i="4"/>
  <c r="W111" i="4"/>
  <c r="X111" i="4"/>
  <c r="G112" i="4"/>
  <c r="J112" i="4"/>
  <c r="S112" i="4"/>
  <c r="V112" i="4"/>
  <c r="W112" i="4"/>
  <c r="X112" i="4"/>
  <c r="G113" i="4"/>
  <c r="J113" i="4"/>
  <c r="S113" i="4"/>
  <c r="V113" i="4"/>
  <c r="W113" i="4"/>
  <c r="X113" i="4"/>
  <c r="G114" i="4"/>
  <c r="J114" i="4"/>
  <c r="S114" i="4"/>
  <c r="V114" i="4"/>
  <c r="W114" i="4"/>
  <c r="X114" i="4"/>
  <c r="G115" i="4"/>
  <c r="J115" i="4"/>
  <c r="S115" i="4"/>
  <c r="V115" i="4"/>
  <c r="W115" i="4"/>
  <c r="X115" i="4"/>
  <c r="G116" i="4"/>
  <c r="J116" i="4"/>
  <c r="S116" i="4"/>
  <c r="V116" i="4"/>
  <c r="W116" i="4"/>
  <c r="X116" i="4"/>
  <c r="G117" i="4"/>
  <c r="J117" i="4"/>
  <c r="S117" i="4"/>
  <c r="V117" i="4"/>
  <c r="W117" i="4"/>
  <c r="X117" i="4"/>
  <c r="G118" i="4"/>
  <c r="J118" i="4"/>
  <c r="S118" i="4"/>
  <c r="V118" i="4"/>
  <c r="W118" i="4"/>
  <c r="X118" i="4"/>
  <c r="G119" i="4"/>
  <c r="J119" i="4"/>
  <c r="S119" i="4"/>
  <c r="V119" i="4"/>
  <c r="W119" i="4"/>
  <c r="X119" i="4"/>
  <c r="J120" i="4"/>
  <c r="S120" i="4"/>
  <c r="V120" i="4"/>
  <c r="W120" i="4"/>
  <c r="X120" i="4"/>
  <c r="G121" i="4"/>
  <c r="J121" i="4"/>
  <c r="S121" i="4"/>
  <c r="V121" i="4"/>
  <c r="W121" i="4"/>
  <c r="X121" i="4"/>
  <c r="J122" i="4"/>
  <c r="S122" i="4"/>
  <c r="V122" i="4"/>
  <c r="W122" i="4"/>
  <c r="X122" i="4"/>
  <c r="G123" i="4"/>
  <c r="J123" i="4"/>
  <c r="S123" i="4"/>
  <c r="V123" i="4"/>
  <c r="W123" i="4"/>
  <c r="X123" i="4"/>
  <c r="G124" i="4"/>
  <c r="J124" i="4"/>
  <c r="S124" i="4"/>
  <c r="V124" i="4"/>
  <c r="W124" i="4"/>
  <c r="X124" i="4"/>
  <c r="G125" i="4"/>
  <c r="J125" i="4"/>
  <c r="S125" i="4"/>
  <c r="V125" i="4"/>
  <c r="W125" i="4"/>
  <c r="X125" i="4"/>
  <c r="G126" i="4"/>
  <c r="J126" i="4"/>
  <c r="S126" i="4"/>
  <c r="V126" i="4"/>
  <c r="W126" i="4"/>
  <c r="X126" i="4"/>
  <c r="G127" i="4"/>
  <c r="J127" i="4"/>
  <c r="S127" i="4"/>
  <c r="V127" i="4"/>
  <c r="W127" i="4"/>
  <c r="X127" i="4"/>
  <c r="G128" i="4"/>
  <c r="J128" i="4"/>
  <c r="S128" i="4"/>
  <c r="V128" i="4"/>
  <c r="W128" i="4"/>
  <c r="X128" i="4"/>
  <c r="G129" i="4"/>
  <c r="J129" i="4"/>
  <c r="S129" i="4"/>
  <c r="V129" i="4"/>
  <c r="W129" i="4"/>
  <c r="X129" i="4"/>
  <c r="G130" i="4"/>
  <c r="J130" i="4"/>
  <c r="S130" i="4"/>
  <c r="V130" i="4"/>
  <c r="W130" i="4"/>
  <c r="X130" i="4"/>
  <c r="G131" i="4"/>
  <c r="J131" i="4"/>
  <c r="S131" i="4"/>
  <c r="V131" i="4"/>
  <c r="W131" i="4"/>
  <c r="X131" i="4"/>
  <c r="G132" i="4"/>
  <c r="J132" i="4"/>
  <c r="S132" i="4"/>
  <c r="V132" i="4"/>
  <c r="W132" i="4"/>
  <c r="X132" i="4"/>
  <c r="G133" i="4"/>
  <c r="J133" i="4"/>
  <c r="S133" i="4"/>
  <c r="V133" i="4"/>
  <c r="W133" i="4"/>
  <c r="X133" i="4"/>
  <c r="G134" i="4"/>
  <c r="J134" i="4"/>
  <c r="S134" i="4"/>
  <c r="V134" i="4"/>
  <c r="W134" i="4"/>
  <c r="X134" i="4"/>
  <c r="G135" i="4"/>
  <c r="J135" i="4"/>
  <c r="S135" i="4"/>
  <c r="V135" i="4"/>
  <c r="W135" i="4"/>
  <c r="X135" i="4"/>
  <c r="G136" i="4"/>
  <c r="J136" i="4"/>
  <c r="S136" i="4"/>
  <c r="V136" i="4"/>
  <c r="W136" i="4"/>
  <c r="X136" i="4"/>
  <c r="G137" i="4"/>
  <c r="J137" i="4"/>
  <c r="S137" i="4"/>
  <c r="V137" i="4"/>
  <c r="W137" i="4"/>
  <c r="X137" i="4"/>
  <c r="G138" i="4"/>
  <c r="J138" i="4"/>
  <c r="S138" i="4"/>
  <c r="V138" i="4"/>
  <c r="W138" i="4"/>
  <c r="X138" i="4"/>
  <c r="G139" i="4"/>
  <c r="J139" i="4"/>
  <c r="S139" i="4"/>
  <c r="V139" i="4"/>
  <c r="W139" i="4"/>
  <c r="X139" i="4"/>
  <c r="G140" i="4"/>
  <c r="J140" i="4"/>
  <c r="S140" i="4"/>
  <c r="V140" i="4"/>
  <c r="W140" i="4"/>
  <c r="X140" i="4"/>
  <c r="G141" i="4"/>
  <c r="J141" i="4"/>
  <c r="S141" i="4"/>
  <c r="V141" i="4"/>
  <c r="W141" i="4"/>
  <c r="X141" i="4"/>
  <c r="G142" i="4"/>
  <c r="J142" i="4"/>
  <c r="S142" i="4"/>
  <c r="V142" i="4"/>
  <c r="W142" i="4"/>
  <c r="X142" i="4"/>
  <c r="G143" i="4"/>
  <c r="J143" i="4"/>
  <c r="S143" i="4"/>
  <c r="V143" i="4"/>
  <c r="W143" i="4"/>
  <c r="X143" i="4"/>
  <c r="G144" i="4"/>
  <c r="J144" i="4"/>
  <c r="S144" i="4"/>
  <c r="V144" i="4"/>
  <c r="W144" i="4"/>
  <c r="X144" i="4"/>
  <c r="G145" i="4"/>
  <c r="J145" i="4"/>
  <c r="S145" i="4"/>
  <c r="V145" i="4"/>
  <c r="W145" i="4"/>
  <c r="X145" i="4"/>
  <c r="G146" i="4"/>
  <c r="J146" i="4"/>
  <c r="S146" i="4"/>
  <c r="V146" i="4"/>
  <c r="W146" i="4"/>
  <c r="X146" i="4"/>
  <c r="G147" i="4"/>
  <c r="J147" i="4"/>
  <c r="S147" i="4"/>
  <c r="V147" i="4"/>
  <c r="W147" i="4"/>
  <c r="X147" i="4"/>
  <c r="G148" i="4"/>
  <c r="J148" i="4"/>
  <c r="S148" i="4"/>
  <c r="V148" i="4"/>
  <c r="W148" i="4"/>
  <c r="X148" i="4"/>
  <c r="J149" i="4"/>
  <c r="S149" i="4"/>
  <c r="V149" i="4"/>
  <c r="W149" i="4"/>
  <c r="X149" i="4"/>
  <c r="G150" i="4"/>
  <c r="J150" i="4"/>
  <c r="S150" i="4"/>
  <c r="V150" i="4"/>
  <c r="W150" i="4"/>
  <c r="X150" i="4"/>
  <c r="G151" i="4"/>
  <c r="J151" i="4"/>
  <c r="S151" i="4"/>
  <c r="V151" i="4"/>
  <c r="W151" i="4"/>
  <c r="X151" i="4"/>
  <c r="G152" i="4"/>
  <c r="J152" i="4"/>
  <c r="S152" i="4"/>
  <c r="V152" i="4"/>
  <c r="W152" i="4"/>
  <c r="X152" i="4"/>
  <c r="G153" i="4"/>
  <c r="J153" i="4"/>
  <c r="S153" i="4"/>
  <c r="V153" i="4"/>
  <c r="W153" i="4"/>
  <c r="X153" i="4"/>
  <c r="J154" i="4"/>
  <c r="S154" i="4"/>
  <c r="V154" i="4"/>
  <c r="W154" i="4"/>
  <c r="X154" i="4"/>
  <c r="G155" i="4"/>
  <c r="J155" i="4"/>
  <c r="S155" i="4"/>
  <c r="V155" i="4"/>
  <c r="W155" i="4"/>
  <c r="X155" i="4"/>
  <c r="G156" i="4"/>
  <c r="J156" i="4"/>
  <c r="S156" i="4"/>
  <c r="V156" i="4"/>
  <c r="W156" i="4"/>
  <c r="X156" i="4"/>
  <c r="J157" i="4"/>
  <c r="S157" i="4"/>
  <c r="V157" i="4"/>
  <c r="W157" i="4"/>
  <c r="X157" i="4"/>
  <c r="G158" i="4"/>
  <c r="J158" i="4"/>
  <c r="S158" i="4"/>
  <c r="V158" i="4"/>
  <c r="W158" i="4"/>
  <c r="X158" i="4"/>
  <c r="G159" i="4"/>
  <c r="J159" i="4"/>
  <c r="S159" i="4"/>
  <c r="V159" i="4"/>
  <c r="W159" i="4"/>
  <c r="X159" i="4"/>
  <c r="J160" i="4"/>
  <c r="S160" i="4"/>
  <c r="V160" i="4"/>
  <c r="W160" i="4"/>
  <c r="X160" i="4"/>
  <c r="G161" i="4"/>
  <c r="J161" i="4"/>
  <c r="S161" i="4"/>
  <c r="V161" i="4"/>
  <c r="W161" i="4"/>
  <c r="X161" i="4"/>
  <c r="G162" i="4"/>
  <c r="J162" i="4"/>
  <c r="S162" i="4"/>
  <c r="V162" i="4"/>
  <c r="W162" i="4"/>
  <c r="X162" i="4"/>
  <c r="G163" i="4"/>
  <c r="J163" i="4"/>
  <c r="S163" i="4"/>
  <c r="V163" i="4"/>
  <c r="W163" i="4"/>
  <c r="X163" i="4"/>
  <c r="G164" i="4"/>
  <c r="J164" i="4"/>
  <c r="S164" i="4"/>
  <c r="V164" i="4"/>
  <c r="W164" i="4"/>
  <c r="X164" i="4"/>
  <c r="G165" i="4"/>
  <c r="J165" i="4"/>
  <c r="S165" i="4"/>
  <c r="V165" i="4"/>
  <c r="W165" i="4"/>
  <c r="X165" i="4"/>
  <c r="G166" i="4"/>
  <c r="J166" i="4"/>
  <c r="S166" i="4"/>
  <c r="V166" i="4"/>
  <c r="W166" i="4"/>
  <c r="X166" i="4"/>
  <c r="G167" i="4"/>
  <c r="J167" i="4"/>
  <c r="S167" i="4"/>
  <c r="V167" i="4"/>
  <c r="W167" i="4"/>
  <c r="X167" i="4"/>
  <c r="G168" i="4"/>
  <c r="J168" i="4"/>
  <c r="S168" i="4"/>
  <c r="V168" i="4"/>
  <c r="W168" i="4"/>
  <c r="X168" i="4"/>
  <c r="G169" i="4"/>
  <c r="J169" i="4"/>
  <c r="S169" i="4"/>
  <c r="V169" i="4"/>
  <c r="W169" i="4"/>
  <c r="X169" i="4"/>
  <c r="J170" i="4"/>
  <c r="S170" i="4"/>
  <c r="V170" i="4"/>
  <c r="W170" i="4"/>
  <c r="X170" i="4"/>
  <c r="G171" i="4"/>
  <c r="J171" i="4"/>
  <c r="S171" i="4"/>
  <c r="V171" i="4"/>
  <c r="W171" i="4"/>
  <c r="X171" i="4"/>
  <c r="G172" i="4"/>
  <c r="J172" i="4"/>
  <c r="S172" i="4"/>
  <c r="V172" i="4"/>
  <c r="W172" i="4"/>
  <c r="X172" i="4"/>
  <c r="G173" i="4"/>
  <c r="J173" i="4"/>
  <c r="S173" i="4"/>
  <c r="V173" i="4"/>
  <c r="W173" i="4"/>
  <c r="X173" i="4"/>
  <c r="G174" i="4"/>
  <c r="J174" i="4"/>
  <c r="S174" i="4"/>
  <c r="V174" i="4"/>
  <c r="W174" i="4"/>
  <c r="X174" i="4"/>
  <c r="G175" i="4"/>
  <c r="J175" i="4"/>
  <c r="S175" i="4"/>
  <c r="V175" i="4"/>
  <c r="W175" i="4"/>
  <c r="X175" i="4"/>
  <c r="J176" i="4"/>
  <c r="S176" i="4"/>
  <c r="V176" i="4"/>
  <c r="W176" i="4"/>
  <c r="X176" i="4"/>
  <c r="G177" i="4"/>
  <c r="J177" i="4"/>
  <c r="S177" i="4"/>
  <c r="V177" i="4"/>
  <c r="W177" i="4"/>
  <c r="X177" i="4"/>
  <c r="G178" i="4"/>
  <c r="J178" i="4"/>
  <c r="S178" i="4"/>
  <c r="V178" i="4"/>
  <c r="W178" i="4"/>
  <c r="X178" i="4"/>
  <c r="J179" i="4"/>
  <c r="S179" i="4"/>
  <c r="V179" i="4"/>
  <c r="W179" i="4"/>
  <c r="X179" i="4"/>
  <c r="G180" i="4"/>
  <c r="J180" i="4"/>
  <c r="S180" i="4"/>
  <c r="V180" i="4"/>
  <c r="W180" i="4"/>
  <c r="X180" i="4"/>
  <c r="G181" i="4"/>
  <c r="J181" i="4"/>
  <c r="S181" i="4"/>
  <c r="V181" i="4"/>
  <c r="W181" i="4"/>
  <c r="X181" i="4"/>
  <c r="G182" i="4"/>
  <c r="J182" i="4"/>
  <c r="S182" i="4"/>
  <c r="V182" i="4"/>
  <c r="W182" i="4"/>
  <c r="X182" i="4"/>
  <c r="G183" i="4"/>
  <c r="J183" i="4"/>
  <c r="S183" i="4"/>
  <c r="V183" i="4"/>
  <c r="W183" i="4"/>
  <c r="X183" i="4"/>
  <c r="G184" i="4"/>
  <c r="J184" i="4"/>
  <c r="S184" i="4"/>
  <c r="V184" i="4"/>
  <c r="W184" i="4"/>
  <c r="X184" i="4"/>
  <c r="G185" i="4"/>
  <c r="J185" i="4"/>
  <c r="S185" i="4"/>
  <c r="V185" i="4"/>
  <c r="W185" i="4"/>
  <c r="X185" i="4"/>
  <c r="G186" i="4"/>
  <c r="J186" i="4"/>
  <c r="S186" i="4"/>
  <c r="V186" i="4"/>
  <c r="W186" i="4"/>
  <c r="X186" i="4"/>
  <c r="G187" i="4"/>
  <c r="J187" i="4"/>
  <c r="S187" i="4"/>
  <c r="V187" i="4"/>
  <c r="W187" i="4"/>
  <c r="X187" i="4"/>
  <c r="S188" i="4"/>
  <c r="V188" i="4"/>
  <c r="W188" i="4"/>
  <c r="X188" i="4"/>
  <c r="S189" i="4"/>
  <c r="V189" i="4"/>
  <c r="W189" i="4"/>
  <c r="X189" i="4"/>
  <c r="J190" i="4"/>
  <c r="S190" i="4"/>
  <c r="V190" i="4"/>
  <c r="W190" i="4"/>
  <c r="X190" i="4"/>
  <c r="G191" i="4"/>
  <c r="J191" i="4"/>
  <c r="S191" i="4"/>
  <c r="V191" i="4"/>
  <c r="W191" i="4"/>
  <c r="X191" i="4"/>
  <c r="G192" i="4"/>
  <c r="J192" i="4"/>
  <c r="S192" i="4"/>
  <c r="V192" i="4"/>
  <c r="W192" i="4"/>
  <c r="X192" i="4"/>
  <c r="G193" i="4"/>
  <c r="J193" i="4"/>
  <c r="S193" i="4"/>
  <c r="V193" i="4"/>
  <c r="W193" i="4"/>
  <c r="X193" i="4"/>
  <c r="G194" i="4"/>
  <c r="J194" i="4"/>
  <c r="S194" i="4"/>
  <c r="V194" i="4"/>
  <c r="W194" i="4"/>
  <c r="X194" i="4"/>
  <c r="J195" i="4"/>
  <c r="S195" i="4"/>
  <c r="V195" i="4"/>
  <c r="W195" i="4"/>
  <c r="X195" i="4"/>
  <c r="J196" i="4"/>
  <c r="S196" i="4"/>
  <c r="V196" i="4"/>
  <c r="W196" i="4"/>
  <c r="X196" i="4"/>
  <c r="G197" i="4"/>
  <c r="J197" i="4"/>
  <c r="S197" i="4"/>
  <c r="V197" i="4"/>
  <c r="W197" i="4"/>
  <c r="X197" i="4"/>
  <c r="G198" i="4"/>
  <c r="J198" i="4"/>
  <c r="S198" i="4"/>
  <c r="V198" i="4"/>
  <c r="W198" i="4"/>
  <c r="X198" i="4"/>
  <c r="G199" i="4"/>
  <c r="J199" i="4"/>
  <c r="S199" i="4"/>
  <c r="V199" i="4"/>
  <c r="W199" i="4"/>
  <c r="X199" i="4"/>
  <c r="G200" i="4"/>
  <c r="J200" i="4"/>
  <c r="S200" i="4"/>
  <c r="V200" i="4"/>
  <c r="W200" i="4"/>
  <c r="X200" i="4"/>
  <c r="G201" i="4"/>
  <c r="J201" i="4"/>
  <c r="S201" i="4"/>
  <c r="V201" i="4"/>
  <c r="W201" i="4"/>
  <c r="X201" i="4"/>
  <c r="G202" i="4"/>
  <c r="J202" i="4"/>
  <c r="S202" i="4"/>
  <c r="V202" i="4"/>
  <c r="W202" i="4"/>
  <c r="X202" i="4"/>
  <c r="G203" i="4"/>
  <c r="J203" i="4"/>
  <c r="S203" i="4"/>
  <c r="V203" i="4"/>
  <c r="W203" i="4"/>
  <c r="X203" i="4"/>
  <c r="J204" i="4"/>
  <c r="S204" i="4"/>
  <c r="V204" i="4"/>
  <c r="W204" i="4"/>
  <c r="X204" i="4"/>
  <c r="J205" i="4"/>
  <c r="S205" i="4"/>
  <c r="V205" i="4"/>
  <c r="W205" i="4"/>
  <c r="X205" i="4"/>
  <c r="G206" i="4"/>
  <c r="J206" i="4"/>
  <c r="S206" i="4"/>
  <c r="V206" i="4"/>
  <c r="W206" i="4"/>
  <c r="X206" i="4"/>
  <c r="G207" i="4"/>
  <c r="J207" i="4"/>
  <c r="S207" i="4"/>
  <c r="V207" i="4"/>
  <c r="W207" i="4"/>
  <c r="X207" i="4"/>
  <c r="G208" i="4"/>
  <c r="J208" i="4"/>
  <c r="S208" i="4"/>
  <c r="V208" i="4"/>
  <c r="W208" i="4"/>
  <c r="X208" i="4"/>
  <c r="G209" i="4"/>
  <c r="J209" i="4"/>
  <c r="S209" i="4"/>
  <c r="V209" i="4"/>
  <c r="W209" i="4"/>
  <c r="X209" i="4"/>
  <c r="G210" i="4"/>
  <c r="J210" i="4"/>
  <c r="S210" i="4"/>
  <c r="V210" i="4"/>
  <c r="W210" i="4"/>
  <c r="X210" i="4"/>
  <c r="G211" i="4"/>
  <c r="J211" i="4"/>
  <c r="S211" i="4"/>
  <c r="V211" i="4"/>
  <c r="W211" i="4"/>
  <c r="X211" i="4"/>
  <c r="G212" i="4"/>
  <c r="J212" i="4"/>
  <c r="S212" i="4"/>
  <c r="V212" i="4"/>
  <c r="W212" i="4"/>
  <c r="X212" i="4"/>
  <c r="G213" i="4"/>
  <c r="J213" i="4"/>
  <c r="S213" i="4"/>
  <c r="V213" i="4"/>
  <c r="W213" i="4"/>
  <c r="X213" i="4"/>
  <c r="G214" i="4"/>
  <c r="J214" i="4"/>
  <c r="S214" i="4"/>
  <c r="V214" i="4"/>
  <c r="W214" i="4"/>
  <c r="X214" i="4"/>
  <c r="G215" i="4"/>
  <c r="J215" i="4"/>
  <c r="S215" i="4"/>
  <c r="V215" i="4"/>
  <c r="W215" i="4"/>
  <c r="X215" i="4"/>
  <c r="G216" i="4"/>
  <c r="J216" i="4"/>
  <c r="S216" i="4"/>
  <c r="V216" i="4"/>
  <c r="W216" i="4"/>
  <c r="X216" i="4"/>
  <c r="J217" i="4"/>
  <c r="S217" i="4"/>
  <c r="V217" i="4"/>
  <c r="W217" i="4"/>
  <c r="X217" i="4"/>
  <c r="J218" i="4"/>
  <c r="S218" i="4"/>
  <c r="V218" i="4"/>
  <c r="W218" i="4"/>
  <c r="X218" i="4"/>
  <c r="G219" i="4"/>
  <c r="J219" i="4"/>
  <c r="S219" i="4"/>
  <c r="V219" i="4"/>
  <c r="W219" i="4"/>
  <c r="X219" i="4"/>
  <c r="G220" i="4"/>
  <c r="J220" i="4"/>
  <c r="S220" i="4"/>
  <c r="V220" i="4"/>
  <c r="W220" i="4"/>
  <c r="X220" i="4"/>
  <c r="G221" i="4"/>
  <c r="J221" i="4"/>
  <c r="S221" i="4"/>
  <c r="V221" i="4"/>
  <c r="W221" i="4"/>
  <c r="X221" i="4"/>
  <c r="G222" i="4"/>
  <c r="J222" i="4"/>
  <c r="S222" i="4"/>
  <c r="V222" i="4"/>
  <c r="W222" i="4"/>
  <c r="X222" i="4"/>
  <c r="G223" i="4"/>
  <c r="J223" i="4"/>
  <c r="S223" i="4"/>
  <c r="V223" i="4"/>
  <c r="W223" i="4"/>
  <c r="X223" i="4"/>
  <c r="G224" i="4"/>
  <c r="J224" i="4"/>
  <c r="S224" i="4"/>
  <c r="V224" i="4"/>
  <c r="W224" i="4"/>
  <c r="X224" i="4"/>
  <c r="G225" i="4"/>
  <c r="J225" i="4"/>
  <c r="S225" i="4"/>
  <c r="V225" i="4"/>
  <c r="W225" i="4"/>
  <c r="X225" i="4"/>
  <c r="J226" i="4"/>
  <c r="S226" i="4"/>
  <c r="V226" i="4"/>
  <c r="W226" i="4"/>
  <c r="X226" i="4"/>
  <c r="G227" i="4"/>
  <c r="J227" i="4"/>
  <c r="S227" i="4"/>
  <c r="V227" i="4"/>
  <c r="W227" i="4"/>
  <c r="X227" i="4"/>
  <c r="G228" i="4"/>
  <c r="J228" i="4"/>
  <c r="S228" i="4"/>
  <c r="V228" i="4"/>
  <c r="W228" i="4"/>
  <c r="X228" i="4"/>
  <c r="J229" i="4"/>
  <c r="S229" i="4"/>
  <c r="V229" i="4"/>
  <c r="W229" i="4"/>
  <c r="X229" i="4"/>
  <c r="G230" i="4"/>
  <c r="J230" i="4"/>
  <c r="S230" i="4"/>
  <c r="V230" i="4"/>
  <c r="W230" i="4"/>
  <c r="X230" i="4"/>
  <c r="G231" i="4"/>
  <c r="J231" i="4"/>
  <c r="S231" i="4"/>
  <c r="V231" i="4"/>
  <c r="W231" i="4"/>
  <c r="X231" i="4"/>
  <c r="G232" i="4"/>
  <c r="J232" i="4"/>
  <c r="S232" i="4"/>
  <c r="V232" i="4"/>
  <c r="W232" i="4"/>
  <c r="X232" i="4"/>
  <c r="G233" i="4"/>
  <c r="J233" i="4"/>
  <c r="S233" i="4"/>
  <c r="V233" i="4"/>
  <c r="W233" i="4"/>
  <c r="X233" i="4"/>
  <c r="G234" i="4"/>
  <c r="J234" i="4"/>
  <c r="S234" i="4"/>
  <c r="V234" i="4"/>
  <c r="W234" i="4"/>
  <c r="X234" i="4"/>
  <c r="G235" i="4"/>
  <c r="J235" i="4"/>
  <c r="S235" i="4"/>
  <c r="V235" i="4"/>
  <c r="W235" i="4"/>
  <c r="X235" i="4"/>
  <c r="J236" i="4"/>
  <c r="S236" i="4"/>
  <c r="V236" i="4"/>
  <c r="W236" i="4"/>
  <c r="X236" i="4"/>
  <c r="G237" i="4"/>
  <c r="J237" i="4"/>
  <c r="S237" i="4"/>
  <c r="V237" i="4"/>
  <c r="W237" i="4"/>
  <c r="X237" i="4"/>
  <c r="G238" i="4"/>
  <c r="J238" i="4"/>
  <c r="S238" i="4"/>
  <c r="V238" i="4"/>
  <c r="W238" i="4"/>
  <c r="X238" i="4"/>
  <c r="J239" i="4"/>
  <c r="S239" i="4"/>
  <c r="V239" i="4"/>
  <c r="W239" i="4"/>
  <c r="X239" i="4"/>
  <c r="J240" i="4"/>
  <c r="S240" i="4"/>
  <c r="V240" i="4"/>
  <c r="W240" i="4"/>
  <c r="X240" i="4"/>
  <c r="G241" i="4"/>
  <c r="J241" i="4"/>
  <c r="S241" i="4"/>
  <c r="V241" i="4"/>
  <c r="W241" i="4"/>
  <c r="X241" i="4"/>
  <c r="G242" i="4"/>
  <c r="J242" i="4"/>
  <c r="S242" i="4"/>
  <c r="V242" i="4"/>
  <c r="W242" i="4"/>
  <c r="X242" i="4"/>
  <c r="G243" i="4"/>
  <c r="J243" i="4"/>
  <c r="S243" i="4"/>
  <c r="V243" i="4"/>
  <c r="W243" i="4"/>
  <c r="X243" i="4"/>
  <c r="G244" i="4"/>
  <c r="J244" i="4"/>
  <c r="S244" i="4"/>
  <c r="V244" i="4"/>
  <c r="W244" i="4"/>
  <c r="X244" i="4"/>
  <c r="J245" i="4"/>
  <c r="S245" i="4"/>
  <c r="V245" i="4"/>
  <c r="W245" i="4"/>
  <c r="X245" i="4"/>
  <c r="G246" i="4"/>
  <c r="J246" i="4"/>
  <c r="S246" i="4"/>
  <c r="V246" i="4"/>
  <c r="W246" i="4"/>
  <c r="X246" i="4"/>
  <c r="G247" i="4"/>
  <c r="J247" i="4"/>
  <c r="S247" i="4"/>
  <c r="V247" i="4"/>
  <c r="W247" i="4"/>
  <c r="X247" i="4"/>
  <c r="G248" i="4"/>
  <c r="J248" i="4"/>
  <c r="S248" i="4"/>
  <c r="V248" i="4"/>
  <c r="W248" i="4"/>
  <c r="X248" i="4"/>
  <c r="G249" i="4"/>
  <c r="J249" i="4"/>
  <c r="S249" i="4"/>
  <c r="V249" i="4"/>
  <c r="W249" i="4"/>
  <c r="X249" i="4"/>
  <c r="G250" i="4"/>
  <c r="J250" i="4"/>
  <c r="S250" i="4"/>
  <c r="V250" i="4"/>
  <c r="W250" i="4"/>
  <c r="X250" i="4"/>
  <c r="G251" i="4"/>
  <c r="J251" i="4"/>
  <c r="S251" i="4"/>
  <c r="V251" i="4"/>
  <c r="W251" i="4"/>
  <c r="X251" i="4"/>
  <c r="G252" i="4"/>
  <c r="J252" i="4"/>
  <c r="S252" i="4"/>
  <c r="V252" i="4"/>
  <c r="W252" i="4"/>
  <c r="X252" i="4"/>
  <c r="G253" i="4"/>
  <c r="J253" i="4"/>
  <c r="S253" i="4"/>
  <c r="V253" i="4"/>
  <c r="W253" i="4"/>
  <c r="X253" i="4"/>
  <c r="G254" i="4"/>
  <c r="J254" i="4"/>
  <c r="S254" i="4"/>
  <c r="V254" i="4"/>
  <c r="W254" i="4"/>
  <c r="X254" i="4"/>
  <c r="G255" i="4"/>
  <c r="J255" i="4"/>
  <c r="S255" i="4"/>
  <c r="V255" i="4"/>
  <c r="W255" i="4"/>
  <c r="X255" i="4"/>
  <c r="G256" i="4"/>
  <c r="J256" i="4"/>
  <c r="S256" i="4"/>
  <c r="V256" i="4"/>
  <c r="W256" i="4"/>
  <c r="X256" i="4"/>
  <c r="J257" i="4"/>
  <c r="S257" i="4"/>
  <c r="V257" i="4"/>
  <c r="W257" i="4"/>
  <c r="X257" i="4"/>
  <c r="G258" i="4"/>
  <c r="J258" i="4"/>
  <c r="S258" i="4"/>
  <c r="V258" i="4"/>
  <c r="W258" i="4"/>
  <c r="X258" i="4"/>
  <c r="J259" i="4"/>
  <c r="S259" i="4"/>
  <c r="V259" i="4"/>
  <c r="W259" i="4"/>
  <c r="X259" i="4"/>
  <c r="G260" i="4"/>
  <c r="J260" i="4"/>
  <c r="S260" i="4"/>
  <c r="V260" i="4"/>
  <c r="W260" i="4"/>
  <c r="X260" i="4"/>
  <c r="G261" i="4"/>
  <c r="J261" i="4"/>
  <c r="S261" i="4"/>
  <c r="V261" i="4"/>
  <c r="W261" i="4"/>
  <c r="X261" i="4"/>
  <c r="G262" i="4"/>
  <c r="J262" i="4"/>
  <c r="S262" i="4"/>
  <c r="V262" i="4"/>
  <c r="W262" i="4"/>
  <c r="X262" i="4"/>
  <c r="G263" i="4"/>
  <c r="J263" i="4"/>
  <c r="S263" i="4"/>
  <c r="V263" i="4"/>
  <c r="W263" i="4"/>
  <c r="X263" i="4"/>
  <c r="G264" i="4"/>
  <c r="J264" i="4"/>
  <c r="S264" i="4"/>
  <c r="V264" i="4"/>
  <c r="W264" i="4"/>
  <c r="X264" i="4"/>
  <c r="G265" i="4"/>
  <c r="J265" i="4"/>
  <c r="S265" i="4"/>
  <c r="V265" i="4"/>
  <c r="W265" i="4"/>
  <c r="X265" i="4"/>
  <c r="G266" i="4"/>
  <c r="J266" i="4"/>
  <c r="S266" i="4"/>
  <c r="V266" i="4"/>
  <c r="W266" i="4"/>
  <c r="X266" i="4"/>
  <c r="G267" i="4"/>
  <c r="J267" i="4"/>
  <c r="S267" i="4"/>
  <c r="V267" i="4"/>
  <c r="W267" i="4"/>
  <c r="X267" i="4"/>
  <c r="G268" i="4"/>
  <c r="J268" i="4"/>
  <c r="S268" i="4"/>
  <c r="V268" i="4"/>
  <c r="W268" i="4"/>
  <c r="X268" i="4"/>
  <c r="G269" i="4"/>
  <c r="J269" i="4"/>
  <c r="S269" i="4"/>
  <c r="V269" i="4"/>
  <c r="W269" i="4"/>
  <c r="X269" i="4"/>
  <c r="G270" i="4"/>
  <c r="J270" i="4"/>
  <c r="S270" i="4"/>
  <c r="V270" i="4"/>
  <c r="W270" i="4"/>
  <c r="X270" i="4"/>
  <c r="G271" i="4"/>
  <c r="J271" i="4"/>
  <c r="S271" i="4"/>
  <c r="V271" i="4"/>
  <c r="W271" i="4"/>
  <c r="X271" i="4"/>
  <c r="G272" i="4"/>
  <c r="J272" i="4"/>
  <c r="S272" i="4"/>
  <c r="V272" i="4"/>
  <c r="W272" i="4"/>
  <c r="X272" i="4"/>
  <c r="G273" i="4"/>
  <c r="J273" i="4"/>
  <c r="S273" i="4"/>
  <c r="V273" i="4"/>
  <c r="W273" i="4"/>
  <c r="X273" i="4"/>
  <c r="G274" i="4"/>
  <c r="J274" i="4"/>
  <c r="S274" i="4"/>
  <c r="V274" i="4"/>
  <c r="W274" i="4"/>
  <c r="X274" i="4"/>
  <c r="G275" i="4"/>
  <c r="J275" i="4"/>
  <c r="S275" i="4"/>
  <c r="V275" i="4"/>
  <c r="W275" i="4"/>
  <c r="X275" i="4"/>
  <c r="G276" i="4"/>
  <c r="J276" i="4"/>
  <c r="S276" i="4"/>
  <c r="V276" i="4"/>
  <c r="W276" i="4"/>
  <c r="X276" i="4"/>
  <c r="G277" i="4"/>
  <c r="J277" i="4"/>
  <c r="S277" i="4"/>
  <c r="V277" i="4"/>
  <c r="W277" i="4"/>
  <c r="X277" i="4"/>
  <c r="G278" i="4"/>
  <c r="J278" i="4"/>
  <c r="S278" i="4"/>
  <c r="V278" i="4"/>
  <c r="W278" i="4"/>
  <c r="X278" i="4"/>
  <c r="J279" i="4"/>
  <c r="S279" i="4"/>
  <c r="V279" i="4"/>
  <c r="W279" i="4"/>
  <c r="X279" i="4"/>
  <c r="J280" i="4"/>
  <c r="S280" i="4"/>
  <c r="V280" i="4"/>
  <c r="W280" i="4"/>
  <c r="X280" i="4"/>
  <c r="G281" i="4"/>
  <c r="J281" i="4"/>
  <c r="S281" i="4"/>
  <c r="V281" i="4"/>
  <c r="W281" i="4"/>
  <c r="X281" i="4"/>
  <c r="G282" i="4"/>
  <c r="J282" i="4"/>
  <c r="S282" i="4"/>
  <c r="V282" i="4"/>
  <c r="W282" i="4"/>
  <c r="X282" i="4"/>
  <c r="G283" i="4"/>
  <c r="J283" i="4"/>
  <c r="S283" i="4"/>
  <c r="V283" i="4"/>
  <c r="W283" i="4"/>
  <c r="X283" i="4"/>
  <c r="G284" i="4"/>
  <c r="J284" i="4"/>
  <c r="S284" i="4"/>
  <c r="V284" i="4"/>
  <c r="W284" i="4"/>
  <c r="X284" i="4"/>
  <c r="G285" i="4"/>
  <c r="J285" i="4"/>
  <c r="S285" i="4"/>
  <c r="V285" i="4"/>
  <c r="W285" i="4"/>
  <c r="X285" i="4"/>
  <c r="G286" i="4"/>
  <c r="J286" i="4"/>
  <c r="S286" i="4"/>
  <c r="V286" i="4"/>
  <c r="W286" i="4"/>
  <c r="X286" i="4"/>
  <c r="G287" i="4"/>
  <c r="J287" i="4"/>
  <c r="S287" i="4"/>
  <c r="V287" i="4"/>
  <c r="W287" i="4"/>
  <c r="X287" i="4"/>
  <c r="G288" i="4"/>
  <c r="J288" i="4"/>
  <c r="S288" i="4"/>
  <c r="V288" i="4"/>
  <c r="W288" i="4"/>
  <c r="X288" i="4"/>
  <c r="G289" i="4"/>
  <c r="J289" i="4"/>
  <c r="S289" i="4"/>
  <c r="V289" i="4"/>
  <c r="W289" i="4"/>
  <c r="X289" i="4"/>
  <c r="G290" i="4"/>
  <c r="J290" i="4"/>
  <c r="S290" i="4"/>
  <c r="V290" i="4"/>
  <c r="W290" i="4"/>
  <c r="X290" i="4"/>
  <c r="G291" i="4"/>
  <c r="J291" i="4"/>
  <c r="S291" i="4"/>
  <c r="V291" i="4"/>
  <c r="W291" i="4"/>
  <c r="X291" i="4"/>
  <c r="G292" i="4"/>
  <c r="J292" i="4"/>
  <c r="S292" i="4"/>
  <c r="V292" i="4"/>
  <c r="W292" i="4"/>
  <c r="X292" i="4"/>
  <c r="G293" i="4"/>
  <c r="J293" i="4"/>
  <c r="S293" i="4"/>
  <c r="V293" i="4"/>
  <c r="W293" i="4"/>
  <c r="X293" i="4"/>
  <c r="G294" i="4"/>
  <c r="J294" i="4"/>
  <c r="S294" i="4"/>
  <c r="V294" i="4"/>
  <c r="W294" i="4"/>
  <c r="X294" i="4"/>
  <c r="G295" i="4"/>
  <c r="J295" i="4"/>
  <c r="S295" i="4"/>
  <c r="V295" i="4"/>
  <c r="W295" i="4"/>
  <c r="X295" i="4"/>
  <c r="G296" i="4"/>
  <c r="J296" i="4"/>
  <c r="S296" i="4"/>
  <c r="V296" i="4"/>
  <c r="W296" i="4"/>
  <c r="X296" i="4"/>
  <c r="G297" i="4"/>
  <c r="J297" i="4"/>
  <c r="S297" i="4"/>
  <c r="V297" i="4"/>
  <c r="W297" i="4"/>
  <c r="X297" i="4"/>
  <c r="G298" i="4"/>
  <c r="J298" i="4"/>
  <c r="S298" i="4"/>
  <c r="V298" i="4"/>
  <c r="W298" i="4"/>
  <c r="X298" i="4"/>
  <c r="G299" i="4"/>
  <c r="J299" i="4"/>
  <c r="S299" i="4"/>
  <c r="V299" i="4"/>
  <c r="W299" i="4"/>
  <c r="X299" i="4"/>
  <c r="G300" i="4"/>
  <c r="J300" i="4"/>
  <c r="S300" i="4"/>
  <c r="V300" i="4"/>
  <c r="W300" i="4"/>
  <c r="X300" i="4"/>
  <c r="G301" i="4"/>
  <c r="J301" i="4"/>
  <c r="S301" i="4"/>
  <c r="V301" i="4"/>
  <c r="W301" i="4"/>
  <c r="X301" i="4"/>
  <c r="G302" i="4"/>
  <c r="J302" i="4"/>
  <c r="S302" i="4"/>
  <c r="V302" i="4"/>
  <c r="W302" i="4"/>
  <c r="X302" i="4"/>
  <c r="G303" i="4"/>
  <c r="J303" i="4"/>
  <c r="S303" i="4"/>
  <c r="V303" i="4"/>
  <c r="W303" i="4"/>
  <c r="X303" i="4"/>
  <c r="J304" i="4"/>
  <c r="S304" i="4"/>
  <c r="V304" i="4"/>
  <c r="W304" i="4"/>
  <c r="X304" i="4"/>
  <c r="J305" i="4"/>
  <c r="S305" i="4"/>
  <c r="V305" i="4"/>
  <c r="W305" i="4"/>
  <c r="X305" i="4"/>
  <c r="Z305" i="4"/>
  <c r="G306" i="4"/>
  <c r="J306" i="4"/>
  <c r="S306" i="4"/>
  <c r="V306" i="4"/>
  <c r="W306" i="4"/>
  <c r="X306" i="4"/>
  <c r="G307" i="4"/>
  <c r="J307" i="4"/>
  <c r="S307" i="4"/>
  <c r="V307" i="4"/>
  <c r="W307" i="4"/>
  <c r="X307" i="4"/>
  <c r="G308" i="4"/>
  <c r="J308" i="4"/>
  <c r="S308" i="4"/>
  <c r="V308" i="4"/>
  <c r="W308" i="4"/>
  <c r="X308" i="4"/>
  <c r="G309" i="4"/>
  <c r="J309" i="4"/>
  <c r="S309" i="4"/>
  <c r="V309" i="4"/>
  <c r="W309" i="4"/>
  <c r="X309" i="4"/>
  <c r="G310" i="4"/>
  <c r="J310" i="4"/>
  <c r="S310" i="4"/>
  <c r="V310" i="4"/>
  <c r="W310" i="4"/>
  <c r="X310" i="4"/>
  <c r="G311" i="4"/>
  <c r="J311" i="4"/>
  <c r="S311" i="4"/>
  <c r="V311" i="4"/>
  <c r="W311" i="4"/>
  <c r="X311" i="4"/>
  <c r="G312" i="4"/>
  <c r="J312" i="4"/>
  <c r="S312" i="4"/>
  <c r="V312" i="4"/>
  <c r="W312" i="4"/>
  <c r="X312" i="4"/>
  <c r="J313" i="4"/>
  <c r="S313" i="4"/>
  <c r="V313" i="4"/>
  <c r="W313" i="4"/>
  <c r="X313" i="4"/>
  <c r="G314" i="4"/>
  <c r="J314" i="4"/>
  <c r="S314" i="4"/>
  <c r="V314" i="4"/>
  <c r="W314" i="4"/>
  <c r="X314" i="4"/>
  <c r="G315" i="4"/>
  <c r="J315" i="4"/>
  <c r="S315" i="4"/>
  <c r="V315" i="4"/>
  <c r="W315" i="4"/>
  <c r="X315" i="4"/>
  <c r="G316" i="4"/>
  <c r="J316" i="4"/>
  <c r="S316" i="4"/>
  <c r="V316" i="4"/>
  <c r="W316" i="4"/>
  <c r="X316" i="4"/>
  <c r="G317" i="4"/>
  <c r="J317" i="4"/>
  <c r="S317" i="4"/>
  <c r="V317" i="4"/>
  <c r="W317" i="4"/>
  <c r="X317" i="4"/>
  <c r="G318" i="4"/>
  <c r="J318" i="4"/>
  <c r="S318" i="4"/>
  <c r="V318" i="4"/>
  <c r="W318" i="4"/>
  <c r="X318" i="4"/>
  <c r="G319" i="4"/>
  <c r="J319" i="4"/>
  <c r="S319" i="4"/>
  <c r="V319" i="4"/>
  <c r="W319" i="4"/>
  <c r="X319" i="4"/>
  <c r="G320" i="4"/>
  <c r="J320" i="4"/>
  <c r="S320" i="4"/>
  <c r="V320" i="4"/>
  <c r="W320" i="4"/>
  <c r="X320" i="4"/>
  <c r="G321" i="4"/>
  <c r="J321" i="4"/>
  <c r="S321" i="4"/>
  <c r="V321" i="4"/>
  <c r="W321" i="4"/>
  <c r="X321" i="4"/>
  <c r="J322" i="4"/>
  <c r="S322" i="4"/>
  <c r="V322" i="4"/>
  <c r="W322" i="4"/>
  <c r="X322" i="4"/>
  <c r="J323" i="4"/>
  <c r="S323" i="4"/>
  <c r="V323" i="4"/>
  <c r="W323" i="4"/>
  <c r="X323" i="4"/>
  <c r="G324" i="4"/>
  <c r="J324" i="4"/>
  <c r="S324" i="4"/>
  <c r="V324" i="4"/>
  <c r="W324" i="4"/>
  <c r="X324" i="4"/>
  <c r="G325" i="4"/>
  <c r="J325" i="4"/>
  <c r="S325" i="4"/>
  <c r="V325" i="4"/>
  <c r="W325" i="4"/>
  <c r="X325" i="4"/>
  <c r="G326" i="4"/>
  <c r="J326" i="4"/>
  <c r="S326" i="4"/>
  <c r="V326" i="4"/>
  <c r="W326" i="4"/>
  <c r="X326" i="4"/>
  <c r="G327" i="4"/>
  <c r="J327" i="4"/>
  <c r="S327" i="4"/>
  <c r="V327" i="4"/>
  <c r="W327" i="4"/>
  <c r="X327" i="4"/>
  <c r="G328" i="4"/>
  <c r="J328" i="4"/>
  <c r="S328" i="4"/>
  <c r="V328" i="4"/>
  <c r="W328" i="4"/>
  <c r="X328" i="4"/>
  <c r="G329" i="4"/>
  <c r="J329" i="4"/>
  <c r="S329" i="4"/>
  <c r="V329" i="4"/>
  <c r="W329" i="4"/>
  <c r="X329" i="4"/>
  <c r="G330" i="4"/>
  <c r="J330" i="4"/>
  <c r="S330" i="4"/>
  <c r="V330" i="4"/>
  <c r="W330" i="4"/>
  <c r="X330" i="4"/>
  <c r="G331" i="4"/>
  <c r="J331" i="4"/>
  <c r="S331" i="4"/>
  <c r="V331" i="4"/>
  <c r="W331" i="4"/>
  <c r="X331" i="4"/>
  <c r="G332" i="4"/>
  <c r="J332" i="4"/>
  <c r="S332" i="4"/>
  <c r="V332" i="4"/>
  <c r="W332" i="4"/>
  <c r="X332" i="4"/>
  <c r="G333" i="4"/>
  <c r="J333" i="4"/>
  <c r="S333" i="4"/>
  <c r="V333" i="4"/>
  <c r="W333" i="4"/>
  <c r="X333" i="4"/>
  <c r="G334" i="4"/>
  <c r="J334" i="4"/>
  <c r="S334" i="4"/>
  <c r="V334" i="4"/>
  <c r="W334" i="4"/>
  <c r="X334" i="4"/>
  <c r="J335" i="4"/>
  <c r="S335" i="4"/>
  <c r="V335" i="4"/>
  <c r="W335" i="4"/>
  <c r="X335" i="4"/>
  <c r="G336" i="4"/>
  <c r="J336" i="4"/>
  <c r="S336" i="4"/>
  <c r="V336" i="4"/>
  <c r="W336" i="4"/>
  <c r="X336" i="4"/>
  <c r="G337" i="4"/>
  <c r="J337" i="4"/>
  <c r="S337" i="4"/>
  <c r="V337" i="4"/>
  <c r="W337" i="4"/>
  <c r="X337" i="4"/>
  <c r="G338" i="4"/>
  <c r="J338" i="4"/>
  <c r="S338" i="4"/>
  <c r="V338" i="4"/>
  <c r="W338" i="4"/>
  <c r="X338" i="4"/>
  <c r="J339" i="4"/>
  <c r="S339" i="4"/>
  <c r="V339" i="4"/>
  <c r="W339" i="4"/>
  <c r="X339" i="4"/>
  <c r="G340" i="4"/>
  <c r="J340" i="4"/>
  <c r="S340" i="4"/>
  <c r="V340" i="4"/>
  <c r="W340" i="4"/>
  <c r="X340" i="4"/>
  <c r="G341" i="4"/>
  <c r="J341" i="4"/>
  <c r="S341" i="4"/>
  <c r="V341" i="4"/>
  <c r="W341" i="4"/>
  <c r="X341" i="4"/>
  <c r="G342" i="4"/>
  <c r="J342" i="4"/>
  <c r="S342" i="4"/>
  <c r="V342" i="4"/>
  <c r="W342" i="4"/>
  <c r="X342" i="4"/>
  <c r="G343" i="4"/>
  <c r="J343" i="4"/>
  <c r="S343" i="4"/>
  <c r="V343" i="4"/>
  <c r="W343" i="4"/>
  <c r="X343" i="4"/>
  <c r="G344" i="4"/>
  <c r="J344" i="4"/>
  <c r="S344" i="4"/>
  <c r="V344" i="4"/>
  <c r="W344" i="4"/>
  <c r="X344" i="4"/>
  <c r="G345" i="4"/>
  <c r="J345" i="4"/>
  <c r="S345" i="4"/>
  <c r="V345" i="4"/>
  <c r="W345" i="4"/>
  <c r="X345" i="4"/>
  <c r="G346" i="4"/>
  <c r="J346" i="4"/>
  <c r="S346" i="4"/>
  <c r="V346" i="4"/>
  <c r="W346" i="4"/>
  <c r="X346" i="4"/>
  <c r="G347" i="4"/>
  <c r="J347" i="4"/>
  <c r="S347" i="4"/>
  <c r="V347" i="4"/>
  <c r="W347" i="4"/>
  <c r="X347" i="4"/>
  <c r="G348" i="4"/>
  <c r="J348" i="4"/>
  <c r="S348" i="4"/>
  <c r="V348" i="4"/>
  <c r="W348" i="4"/>
  <c r="X348" i="4"/>
  <c r="G349" i="4"/>
  <c r="J349" i="4"/>
  <c r="S349" i="4"/>
  <c r="V349" i="4"/>
  <c r="W349" i="4"/>
  <c r="X349" i="4"/>
  <c r="G350" i="4"/>
  <c r="J350" i="4"/>
  <c r="S350" i="4"/>
  <c r="V350" i="4"/>
  <c r="W350" i="4"/>
  <c r="X350" i="4"/>
  <c r="G351" i="4"/>
  <c r="J351" i="4"/>
  <c r="S351" i="4"/>
  <c r="V351" i="4"/>
  <c r="W351" i="4"/>
  <c r="X351" i="4"/>
  <c r="J352" i="4"/>
  <c r="S352" i="4"/>
  <c r="V352" i="4"/>
  <c r="W352" i="4"/>
  <c r="X352" i="4"/>
  <c r="G353" i="4"/>
  <c r="J353" i="4"/>
  <c r="S353" i="4"/>
  <c r="V353" i="4"/>
  <c r="W353" i="4"/>
  <c r="X353" i="4"/>
  <c r="G354" i="4"/>
  <c r="J354" i="4"/>
  <c r="S354" i="4"/>
  <c r="V354" i="4"/>
  <c r="W354" i="4"/>
  <c r="X354" i="4"/>
  <c r="J355" i="4"/>
  <c r="S355" i="4"/>
  <c r="V355" i="4"/>
  <c r="W355" i="4"/>
  <c r="X355" i="4"/>
  <c r="G356" i="4"/>
  <c r="J356" i="4"/>
  <c r="S356" i="4"/>
  <c r="V356" i="4"/>
  <c r="W356" i="4"/>
  <c r="X356" i="4"/>
  <c r="G357" i="4"/>
  <c r="J357" i="4"/>
  <c r="S357" i="4"/>
  <c r="V357" i="4"/>
  <c r="W357" i="4"/>
  <c r="X357" i="4"/>
  <c r="G358" i="4"/>
  <c r="J358" i="4"/>
  <c r="S358" i="4"/>
  <c r="V358" i="4"/>
  <c r="W358" i="4"/>
  <c r="X358" i="4"/>
  <c r="G359" i="4"/>
  <c r="J359" i="4"/>
  <c r="S359" i="4"/>
  <c r="V359" i="4"/>
  <c r="W359" i="4"/>
  <c r="X359" i="4"/>
  <c r="G360" i="4"/>
  <c r="J360" i="4"/>
  <c r="X360" i="4"/>
  <c r="G361" i="4"/>
  <c r="J361" i="4"/>
  <c r="X361" i="4"/>
  <c r="G362" i="4"/>
  <c r="J362" i="4"/>
  <c r="S362" i="4"/>
  <c r="V362" i="4"/>
  <c r="W362" i="4"/>
  <c r="X362" i="4"/>
  <c r="G363" i="4"/>
  <c r="J363" i="4"/>
  <c r="S363" i="4"/>
  <c r="V363" i="4"/>
  <c r="W363" i="4"/>
  <c r="X363" i="4"/>
  <c r="S364" i="4"/>
  <c r="V364" i="4"/>
  <c r="W364" i="4"/>
  <c r="X364" i="4"/>
  <c r="H9" i="3" l="1"/>
  <c r="J9" i="3"/>
  <c r="Z9" i="3"/>
  <c r="AA9" i="3"/>
  <c r="H10" i="3"/>
  <c r="J10" i="3"/>
  <c r="V10" i="3"/>
  <c r="Y10" i="3"/>
  <c r="Z10" i="3"/>
  <c r="AA10" i="3"/>
  <c r="H11" i="3"/>
  <c r="J11" i="3"/>
  <c r="V11" i="3"/>
  <c r="Y11" i="3"/>
  <c r="Z11" i="3"/>
  <c r="AA11" i="3"/>
  <c r="H12" i="3"/>
  <c r="J12" i="3"/>
  <c r="V12" i="3"/>
  <c r="Y12" i="3"/>
  <c r="Z12" i="3"/>
  <c r="AA12" i="3"/>
  <c r="H13" i="3"/>
  <c r="J13" i="3"/>
  <c r="Y13" i="3"/>
  <c r="Z13" i="3"/>
  <c r="AA13" i="3"/>
  <c r="H14" i="3"/>
  <c r="J14" i="3"/>
  <c r="Y14" i="3"/>
  <c r="Z14" i="3"/>
  <c r="AA14" i="3"/>
  <c r="H15" i="3"/>
  <c r="J15" i="3"/>
  <c r="H16" i="3"/>
  <c r="J16" i="3"/>
  <c r="V16" i="3"/>
  <c r="V15" i="3" s="1"/>
  <c r="Y15" i="3" s="1"/>
  <c r="Z15" i="3" s="1"/>
  <c r="AA15" i="3" s="1"/>
  <c r="H17" i="3"/>
  <c r="J17" i="3"/>
  <c r="V17" i="3"/>
  <c r="H18" i="3"/>
  <c r="J18" i="3"/>
  <c r="V18" i="3"/>
  <c r="Y18" i="3"/>
  <c r="Z18" i="3"/>
  <c r="AA18" i="3"/>
  <c r="H19" i="3"/>
  <c r="J19" i="3"/>
  <c r="Z19" i="3"/>
  <c r="AA19" i="3"/>
  <c r="H20" i="3"/>
  <c r="J20" i="3"/>
  <c r="Z20" i="3"/>
  <c r="AA20" i="3"/>
  <c r="H21" i="3"/>
  <c r="J21" i="3"/>
  <c r="Z21" i="3"/>
  <c r="AA21" i="3"/>
  <c r="H22" i="3"/>
  <c r="J22" i="3"/>
  <c r="Z22" i="3"/>
  <c r="AA22" i="3"/>
  <c r="H23" i="3"/>
  <c r="J23" i="3"/>
  <c r="V24" i="3"/>
  <c r="V23" i="3" s="1"/>
  <c r="Y23" i="3" s="1"/>
  <c r="Z23" i="3" s="1"/>
  <c r="AA23" i="3" s="1"/>
  <c r="H25" i="3"/>
  <c r="J25" i="3"/>
  <c r="V25" i="3"/>
  <c r="H26" i="3"/>
  <c r="J26" i="3"/>
  <c r="V26" i="3"/>
  <c r="Y26" i="3"/>
  <c r="Z26" i="3"/>
  <c r="AA26" i="3"/>
  <c r="H27" i="3"/>
  <c r="J27" i="3"/>
  <c r="Z27" i="3"/>
  <c r="AA27" i="3"/>
  <c r="H28" i="3"/>
  <c r="J28" i="3"/>
  <c r="Z28" i="3"/>
  <c r="AA28" i="3"/>
  <c r="H29" i="3"/>
  <c r="J29" i="3"/>
  <c r="V30" i="3"/>
  <c r="V29" i="3" s="1"/>
  <c r="Y29" i="3" s="1"/>
  <c r="Z29" i="3" s="1"/>
  <c r="AA29" i="3" s="1"/>
  <c r="V31" i="3"/>
  <c r="V32" i="3"/>
  <c r="Y32" i="3"/>
  <c r="Z32" i="3"/>
  <c r="AA32" i="3"/>
  <c r="H33" i="3"/>
  <c r="J33" i="3"/>
  <c r="Z33" i="3"/>
  <c r="AA33" i="3"/>
  <c r="H34" i="3"/>
  <c r="J34" i="3"/>
  <c r="Z34" i="3"/>
  <c r="AA34" i="3"/>
  <c r="H35" i="3"/>
  <c r="J35" i="3"/>
  <c r="V35" i="3"/>
  <c r="Y35" i="3"/>
  <c r="Z35" i="3"/>
  <c r="AA35" i="3"/>
  <c r="V37" i="3"/>
  <c r="V36" i="3" s="1"/>
  <c r="Y36" i="3" s="1"/>
  <c r="Z36" i="3" s="1"/>
  <c r="AA36" i="3" s="1"/>
  <c r="V38" i="3"/>
  <c r="H39" i="3"/>
  <c r="J39" i="3"/>
  <c r="V40" i="3"/>
  <c r="V39" i="3" s="1"/>
  <c r="Y39" i="3" s="1"/>
  <c r="Z39" i="3" s="1"/>
  <c r="AA39" i="3" s="1"/>
  <c r="V41" i="3"/>
  <c r="V42" i="3"/>
  <c r="Y42" i="3"/>
  <c r="Z42" i="3"/>
  <c r="AA42" i="3"/>
  <c r="H44" i="3"/>
  <c r="J44" i="3"/>
  <c r="Z44" i="3"/>
  <c r="AA44" i="3"/>
  <c r="H45" i="3"/>
  <c r="J45" i="3"/>
  <c r="V45" i="3"/>
  <c r="Y45" i="3"/>
  <c r="Z45" i="3"/>
  <c r="AA45" i="3"/>
  <c r="V46" i="3"/>
  <c r="Y46" i="3"/>
  <c r="Z46" i="3"/>
  <c r="AA46" i="3"/>
  <c r="V47" i="3"/>
  <c r="Y47" i="3"/>
  <c r="Z47" i="3"/>
  <c r="AA47" i="3"/>
  <c r="H48" i="3"/>
  <c r="J48" i="3"/>
  <c r="V49" i="3"/>
  <c r="V48" i="3" s="1"/>
  <c r="Y48" i="3" s="1"/>
  <c r="Z48" i="3" s="1"/>
  <c r="AA48" i="3" s="1"/>
  <c r="Z49" i="3"/>
  <c r="AA49" i="3"/>
  <c r="V50" i="3"/>
  <c r="Z50" i="3"/>
  <c r="AA50" i="3"/>
  <c r="V51" i="3"/>
  <c r="Y51" i="3"/>
  <c r="Z51" i="3"/>
  <c r="AA51" i="3"/>
  <c r="H52" i="3"/>
  <c r="J52" i="3"/>
  <c r="Z52" i="3"/>
  <c r="AA52" i="3"/>
  <c r="V53" i="3"/>
  <c r="Y53" i="3"/>
  <c r="Z53" i="3"/>
  <c r="AA53" i="3"/>
  <c r="H54" i="3"/>
  <c r="J54" i="3"/>
  <c r="V55" i="3"/>
  <c r="V54" i="3" s="1"/>
  <c r="Y54" i="3" s="1"/>
  <c r="Z54" i="3" s="1"/>
  <c r="AA54" i="3" s="1"/>
  <c r="V56" i="3"/>
  <c r="V57" i="3"/>
  <c r="Y57" i="3"/>
  <c r="Z57" i="3"/>
  <c r="AA57" i="3"/>
  <c r="H59" i="3"/>
  <c r="J59" i="3"/>
  <c r="Z59" i="3"/>
  <c r="AA59" i="3"/>
  <c r="H60" i="3"/>
  <c r="J60" i="3"/>
  <c r="Z60" i="3"/>
  <c r="AA60" i="3"/>
  <c r="H61" i="3"/>
  <c r="J61" i="3"/>
  <c r="Z61" i="3"/>
  <c r="AA61" i="3"/>
  <c r="H62" i="3"/>
  <c r="J62" i="3"/>
  <c r="V63" i="3"/>
  <c r="V62" i="3" s="1"/>
  <c r="Y62" i="3" s="1"/>
  <c r="Z62" i="3" s="1"/>
  <c r="AA62" i="3" s="1"/>
  <c r="V64" i="3"/>
  <c r="V65" i="3"/>
  <c r="Y65" i="3"/>
  <c r="Z65" i="3"/>
  <c r="AA65" i="3"/>
  <c r="H66" i="3"/>
  <c r="J66" i="3"/>
  <c r="Z66" i="3"/>
  <c r="AA66" i="3"/>
  <c r="H67" i="3"/>
  <c r="J67" i="3"/>
  <c r="Z67" i="3"/>
  <c r="AA67" i="3"/>
  <c r="H68" i="3"/>
  <c r="J68" i="3"/>
  <c r="Z68" i="3"/>
  <c r="AA68" i="3"/>
  <c r="H69" i="3"/>
  <c r="J69" i="3"/>
  <c r="Z69" i="3"/>
  <c r="AA69" i="3"/>
  <c r="H70" i="3"/>
  <c r="J70" i="3"/>
  <c r="Z70" i="3"/>
  <c r="AA70" i="3"/>
  <c r="H71" i="3"/>
  <c r="J71" i="3"/>
  <c r="V71" i="3"/>
  <c r="Y71" i="3"/>
  <c r="Z71" i="3"/>
  <c r="AA71" i="3"/>
  <c r="H72" i="3"/>
  <c r="J72" i="3"/>
  <c r="Z72" i="3"/>
  <c r="AA72" i="3"/>
  <c r="H73" i="3"/>
  <c r="J73" i="3"/>
  <c r="Z73" i="3"/>
  <c r="AA73" i="3"/>
  <c r="H74" i="3"/>
  <c r="J74" i="3"/>
  <c r="Z74" i="3"/>
  <c r="AA74" i="3"/>
  <c r="H75" i="3"/>
  <c r="J75" i="3"/>
  <c r="V76" i="3"/>
  <c r="V75" i="3" s="1"/>
  <c r="Y75" i="3" s="1"/>
  <c r="Z75" i="3" s="1"/>
  <c r="AA75" i="3" s="1"/>
  <c r="V77" i="3"/>
  <c r="V78" i="3"/>
  <c r="Y78" i="3"/>
  <c r="Z78" i="3"/>
  <c r="AA78" i="3"/>
  <c r="H80" i="3"/>
  <c r="J80" i="3"/>
  <c r="Z80" i="3"/>
  <c r="AA80" i="3"/>
  <c r="H81" i="3"/>
  <c r="J81" i="3"/>
  <c r="Z81" i="3"/>
  <c r="AA81" i="3"/>
  <c r="H82" i="3"/>
  <c r="J82" i="3"/>
  <c r="V83" i="3"/>
  <c r="V82" i="3" s="1"/>
  <c r="Y82" i="3" s="1"/>
  <c r="Z82" i="3" s="1"/>
  <c r="AA82" i="3" s="1"/>
  <c r="V84" i="3"/>
  <c r="V85" i="3"/>
  <c r="Y85" i="3"/>
  <c r="Z85" i="3"/>
  <c r="AA85" i="3"/>
  <c r="V86" i="3"/>
  <c r="Y86" i="3"/>
  <c r="Z86" i="3"/>
  <c r="AA86" i="3"/>
  <c r="V87" i="3"/>
  <c r="Y87" i="3"/>
  <c r="Z87" i="3"/>
  <c r="AA87" i="3"/>
  <c r="H89" i="3"/>
  <c r="J89" i="3"/>
  <c r="Z89" i="3"/>
  <c r="AA89" i="3"/>
  <c r="H90" i="3"/>
  <c r="J90" i="3"/>
  <c r="Z90" i="3"/>
  <c r="AA90" i="3"/>
  <c r="H91" i="3"/>
  <c r="J91" i="3"/>
  <c r="Z91" i="3"/>
  <c r="AA91" i="3"/>
  <c r="H92" i="3"/>
  <c r="J92" i="3"/>
  <c r="V93" i="3"/>
  <c r="V92" i="3" s="1"/>
  <c r="Y92" i="3" s="1"/>
  <c r="Z92" i="3" s="1"/>
  <c r="AA92" i="3" s="1"/>
  <c r="V94" i="3"/>
  <c r="H95" i="3"/>
  <c r="J95" i="3"/>
  <c r="V95" i="3"/>
  <c r="Y95" i="3"/>
  <c r="Z95" i="3"/>
  <c r="AA95" i="3"/>
  <c r="H97" i="3"/>
  <c r="J97" i="3"/>
  <c r="Z97" i="3"/>
  <c r="AA97" i="3"/>
  <c r="H98" i="3"/>
  <c r="J98" i="3"/>
  <c r="V99" i="3"/>
  <c r="V98" i="3" s="1"/>
  <c r="Y98" i="3" s="1"/>
  <c r="Z98" i="3" s="1"/>
  <c r="AA98" i="3" s="1"/>
  <c r="V100" i="3"/>
  <c r="Z100" i="3"/>
  <c r="AA100" i="3"/>
  <c r="V101" i="3"/>
  <c r="Y101" i="3"/>
  <c r="Z101" i="3"/>
  <c r="AA101" i="3"/>
  <c r="Z102" i="3"/>
  <c r="AA102" i="3"/>
  <c r="V103" i="3"/>
  <c r="V102" i="3" s="1"/>
  <c r="V104" i="3"/>
  <c r="V105" i="3"/>
  <c r="Y105" i="3"/>
  <c r="Z105" i="3"/>
  <c r="AA105" i="3"/>
  <c r="V106" i="3"/>
  <c r="Y106" i="3"/>
  <c r="Z106" i="3"/>
  <c r="AA106" i="3"/>
  <c r="H107" i="3"/>
  <c r="J107" i="3"/>
  <c r="V107" i="3"/>
  <c r="Y107" i="3"/>
  <c r="Z107" i="3"/>
  <c r="AA107" i="3"/>
  <c r="H108" i="3"/>
  <c r="J108" i="3"/>
  <c r="V109" i="3"/>
  <c r="V108" i="3" s="1"/>
  <c r="Y108" i="3" s="1"/>
  <c r="Z108" i="3" s="1"/>
  <c r="AA108" i="3" s="1"/>
  <c r="V110" i="3"/>
  <c r="V112" i="3"/>
  <c r="V111" i="3" s="1"/>
  <c r="Y111" i="3" s="1"/>
  <c r="Z111" i="3" s="1"/>
  <c r="AA111" i="3" s="1"/>
  <c r="V113" i="3"/>
  <c r="V115" i="3"/>
  <c r="V114" i="3" s="1"/>
  <c r="Y114" i="3" s="1"/>
  <c r="Z114" i="3" s="1"/>
  <c r="AA114" i="3" s="1"/>
  <c r="V116" i="3"/>
  <c r="H118" i="3"/>
  <c r="J118" i="3"/>
  <c r="V118" i="3"/>
  <c r="Y118" i="3"/>
  <c r="Z118" i="3"/>
  <c r="AA118" i="3"/>
  <c r="H119" i="3"/>
  <c r="J119" i="3"/>
  <c r="V119" i="3"/>
  <c r="Y119" i="3"/>
  <c r="Z119" i="3"/>
  <c r="AA119" i="3"/>
  <c r="H120" i="3"/>
  <c r="J120" i="3"/>
  <c r="V120" i="3"/>
  <c r="Y120" i="3"/>
  <c r="Z120" i="3"/>
  <c r="AA120" i="3"/>
  <c r="H121" i="3"/>
  <c r="J121" i="3"/>
  <c r="V121" i="3"/>
  <c r="Y121" i="3"/>
  <c r="Z121" i="3"/>
  <c r="AA121" i="3"/>
  <c r="H122" i="3"/>
  <c r="J122" i="3"/>
  <c r="V122" i="3"/>
  <c r="Y122" i="3"/>
  <c r="Z122" i="3"/>
  <c r="AA122" i="3"/>
  <c r="H123" i="3"/>
  <c r="J123" i="3"/>
  <c r="V123" i="3"/>
  <c r="Y123" i="3"/>
  <c r="Z123" i="3"/>
  <c r="AA123" i="3"/>
  <c r="AC123" i="3"/>
  <c r="H124" i="3"/>
  <c r="J124" i="3"/>
  <c r="Z124" i="3"/>
  <c r="AA124" i="3"/>
  <c r="H125" i="3"/>
  <c r="J125" i="3"/>
  <c r="Z125" i="3"/>
  <c r="AA125" i="3"/>
  <c r="H126" i="3"/>
  <c r="J126" i="3"/>
  <c r="H127" i="3"/>
  <c r="J127" i="3"/>
  <c r="V127" i="3"/>
  <c r="V126" i="3" s="1"/>
  <c r="Y126" i="3" s="1"/>
  <c r="Z126" i="3" s="1"/>
  <c r="AA126" i="3" s="1"/>
  <c r="Z127" i="3"/>
  <c r="AA127" i="3"/>
  <c r="H128" i="3"/>
  <c r="J128" i="3"/>
  <c r="V128" i="3"/>
  <c r="Z128" i="3"/>
  <c r="AA128" i="3"/>
  <c r="H129" i="3"/>
  <c r="J129" i="3"/>
  <c r="V129" i="3"/>
  <c r="Y129" i="3"/>
  <c r="Z129" i="3"/>
  <c r="AA129" i="3"/>
  <c r="AC129" i="3"/>
  <c r="H130" i="3"/>
  <c r="J130" i="3"/>
  <c r="Z130" i="3"/>
  <c r="AA130" i="3"/>
  <c r="H131" i="3"/>
  <c r="J131" i="3"/>
  <c r="Z131" i="3"/>
  <c r="AA131" i="3"/>
  <c r="H132" i="3"/>
  <c r="J132" i="3"/>
  <c r="Z132" i="3"/>
  <c r="AA132" i="3"/>
  <c r="H133" i="3"/>
  <c r="J133" i="3"/>
  <c r="Z133" i="3"/>
  <c r="AA133" i="3"/>
  <c r="H134" i="3"/>
  <c r="J134" i="3"/>
  <c r="Z134" i="3"/>
  <c r="AA134" i="3"/>
  <c r="H135" i="3"/>
  <c r="J135" i="3"/>
  <c r="V136" i="3"/>
  <c r="V135" i="3" s="1"/>
  <c r="Y135" i="3" s="1"/>
  <c r="Z135" i="3" s="1"/>
  <c r="AA135" i="3" s="1"/>
  <c r="V137" i="3"/>
  <c r="V138" i="3"/>
  <c r="Y138" i="3"/>
  <c r="Z138" i="3"/>
  <c r="AA138" i="3"/>
  <c r="H140" i="3"/>
  <c r="J140" i="3"/>
  <c r="Z140" i="3"/>
  <c r="AA140" i="3"/>
  <c r="H141" i="3"/>
  <c r="J141" i="3"/>
  <c r="Z141" i="3"/>
  <c r="AA141" i="3"/>
  <c r="H142" i="3"/>
  <c r="J142" i="3"/>
  <c r="V142" i="3"/>
  <c r="Y142" i="3"/>
  <c r="Z142" i="3"/>
  <c r="AA142" i="3"/>
  <c r="V143" i="3"/>
  <c r="Y143" i="3"/>
  <c r="Z143" i="3"/>
  <c r="AA143" i="3"/>
  <c r="V144" i="3"/>
  <c r="Y144" i="3"/>
  <c r="Z144" i="3"/>
  <c r="AA144" i="3"/>
  <c r="H146" i="3"/>
  <c r="J146" i="3"/>
  <c r="Z146" i="3"/>
  <c r="AA146" i="3"/>
  <c r="H147" i="3"/>
  <c r="J147" i="3"/>
  <c r="Z147" i="3"/>
  <c r="AA147" i="3"/>
  <c r="H148" i="3"/>
  <c r="J148" i="3"/>
  <c r="Z148" i="3"/>
  <c r="AA148" i="3"/>
  <c r="H149" i="3"/>
  <c r="J149" i="3"/>
  <c r="V150" i="3"/>
  <c r="V149" i="3" s="1"/>
  <c r="Y149" i="3" s="1"/>
  <c r="Z149" i="3" s="1"/>
  <c r="AA149" i="3" s="1"/>
  <c r="V151" i="3"/>
  <c r="V152" i="3"/>
  <c r="Y152" i="3"/>
  <c r="Z152" i="3"/>
  <c r="AA152" i="3"/>
  <c r="H154" i="3"/>
  <c r="J154" i="3"/>
  <c r="Z154" i="3"/>
  <c r="AA154" i="3"/>
  <c r="H155" i="3"/>
  <c r="J155" i="3"/>
  <c r="Z155" i="3"/>
  <c r="AA155" i="3"/>
  <c r="H156" i="3"/>
  <c r="J156" i="3"/>
  <c r="Z156" i="3"/>
  <c r="AA156" i="3"/>
  <c r="H157" i="3"/>
  <c r="J157" i="3"/>
  <c r="Z157" i="3"/>
  <c r="AA157" i="3"/>
  <c r="H158" i="3"/>
  <c r="J158" i="3"/>
  <c r="V159" i="3"/>
  <c r="V158" i="3" s="1"/>
  <c r="Y158" i="3" s="1"/>
  <c r="Z158" i="3" s="1"/>
  <c r="AA158" i="3" s="1"/>
  <c r="V160" i="3"/>
  <c r="V161" i="3"/>
  <c r="Y161" i="3"/>
  <c r="Z161" i="3"/>
  <c r="AA161" i="3"/>
  <c r="H163" i="3"/>
  <c r="J163" i="3"/>
  <c r="Z163" i="3"/>
  <c r="AA163" i="3"/>
  <c r="H164" i="3"/>
  <c r="J164" i="3"/>
  <c r="V165" i="3"/>
  <c r="V164" i="3" s="1"/>
  <c r="Y164" i="3" s="1"/>
  <c r="Z164" i="3" s="1"/>
  <c r="AA164" i="3" s="1"/>
  <c r="V166" i="3"/>
  <c r="V167" i="3"/>
  <c r="Y167" i="3"/>
  <c r="Z167" i="3"/>
  <c r="AA167" i="3"/>
  <c r="H168" i="3"/>
  <c r="J168" i="3"/>
  <c r="V168" i="3"/>
  <c r="Y168" i="3"/>
  <c r="Z168" i="3"/>
  <c r="AA168" i="3"/>
  <c r="H169" i="3"/>
  <c r="J169" i="3"/>
  <c r="V169" i="3"/>
  <c r="Y169" i="3"/>
  <c r="Z169" i="3"/>
  <c r="AA169" i="3"/>
  <c r="H171" i="3"/>
  <c r="J171" i="3"/>
  <c r="Z171" i="3"/>
  <c r="AA171" i="3"/>
  <c r="H172" i="3"/>
  <c r="J172" i="3"/>
  <c r="Z172" i="3"/>
  <c r="AA172" i="3"/>
  <c r="H173" i="3"/>
  <c r="J173" i="3"/>
  <c r="Z173" i="3"/>
  <c r="AA173" i="3"/>
  <c r="H174" i="3"/>
  <c r="J174" i="3"/>
  <c r="Z174" i="3"/>
  <c r="AA174" i="3"/>
  <c r="H175" i="3"/>
  <c r="J175" i="3"/>
  <c r="V176" i="3"/>
  <c r="V177" i="3"/>
  <c r="H178" i="3"/>
  <c r="J178" i="3"/>
  <c r="V178" i="3"/>
  <c r="Y178" i="3"/>
  <c r="Z178" i="3"/>
  <c r="AA178" i="3"/>
  <c r="H179" i="3"/>
  <c r="J179" i="3"/>
  <c r="Z179" i="3"/>
  <c r="AA179" i="3"/>
  <c r="H180" i="3"/>
  <c r="J180" i="3"/>
  <c r="V180" i="3"/>
  <c r="Y180" i="3"/>
  <c r="Z180" i="3"/>
  <c r="AA180" i="3"/>
  <c r="V181" i="3"/>
  <c r="Y181" i="3"/>
  <c r="Z181" i="3"/>
  <c r="AA181" i="3"/>
  <c r="H182" i="3"/>
  <c r="J182" i="3"/>
  <c r="V182" i="3"/>
  <c r="Y182" i="3"/>
  <c r="Z182" i="3"/>
  <c r="AA182" i="3"/>
  <c r="V183" i="3"/>
  <c r="Y183" i="3"/>
  <c r="Z183" i="3"/>
  <c r="AA183" i="3"/>
  <c r="H184" i="3"/>
  <c r="J184" i="3"/>
  <c r="Z184" i="3"/>
  <c r="AA184" i="3"/>
  <c r="H185" i="3"/>
  <c r="J185" i="3"/>
  <c r="Z185" i="3"/>
  <c r="AA185" i="3"/>
  <c r="H186" i="3"/>
  <c r="J186" i="3"/>
  <c r="V186" i="3"/>
  <c r="Y186" i="3"/>
  <c r="Z186" i="3"/>
  <c r="AA186" i="3"/>
  <c r="V187" i="3"/>
  <c r="Y187" i="3"/>
  <c r="Z187" i="3"/>
  <c r="AA187" i="3"/>
  <c r="AC187" i="3"/>
  <c r="H188" i="3"/>
  <c r="J188" i="3"/>
  <c r="Z188" i="3"/>
  <c r="AA188" i="3"/>
  <c r="H189" i="3"/>
  <c r="J189" i="3"/>
  <c r="Z189" i="3"/>
  <c r="AA189" i="3"/>
  <c r="H190" i="3"/>
  <c r="J190" i="3"/>
  <c r="Z190" i="3"/>
  <c r="AA190" i="3"/>
  <c r="H191" i="3"/>
  <c r="J191" i="3"/>
  <c r="Z191" i="3"/>
  <c r="AA191" i="3"/>
  <c r="H192" i="3"/>
  <c r="J192" i="3"/>
  <c r="V192" i="3"/>
  <c r="Y192" i="3"/>
  <c r="Z192" i="3"/>
  <c r="AA192" i="3"/>
  <c r="H193" i="3"/>
  <c r="J193" i="3"/>
  <c r="V193" i="3"/>
  <c r="Y193" i="3"/>
  <c r="Z193" i="3"/>
  <c r="AA193" i="3"/>
  <c r="H194" i="3"/>
  <c r="J194" i="3"/>
  <c r="Z194" i="3"/>
  <c r="AA194" i="3"/>
  <c r="H195" i="3"/>
  <c r="J195" i="3"/>
  <c r="H196" i="3"/>
  <c r="J196" i="3"/>
  <c r="V196" i="3"/>
  <c r="V195" i="3" s="1"/>
  <c r="Y195" i="3" s="1"/>
  <c r="Z195" i="3" s="1"/>
  <c r="AA195" i="3" s="1"/>
  <c r="Z196" i="3"/>
  <c r="AA196" i="3"/>
  <c r="H197" i="3"/>
  <c r="J197" i="3"/>
  <c r="V197" i="3"/>
  <c r="Z197" i="3"/>
  <c r="AA197" i="3"/>
  <c r="H198" i="3"/>
  <c r="J198" i="3"/>
  <c r="V198" i="3"/>
  <c r="Y198" i="3"/>
  <c r="Z198" i="3"/>
  <c r="AA198" i="3"/>
  <c r="H199" i="3"/>
  <c r="J199" i="3"/>
  <c r="V199" i="3"/>
  <c r="Y199" i="3"/>
  <c r="Z199" i="3"/>
  <c r="AA199" i="3"/>
  <c r="AC199" i="3"/>
  <c r="H200" i="3"/>
  <c r="J200" i="3"/>
  <c r="Z200" i="3"/>
  <c r="AA200" i="3"/>
  <c r="H201" i="3"/>
  <c r="J201" i="3"/>
  <c r="H202" i="3"/>
  <c r="J202" i="3"/>
  <c r="V202" i="3"/>
  <c r="V201" i="3" s="1"/>
  <c r="Y201" i="3" s="1"/>
  <c r="Z201" i="3" s="1"/>
  <c r="AA201" i="3" s="1"/>
  <c r="Z202" i="3"/>
  <c r="AA202" i="3"/>
  <c r="H203" i="3"/>
  <c r="J203" i="3"/>
  <c r="V203" i="3"/>
  <c r="Z203" i="3"/>
  <c r="AA203" i="3"/>
  <c r="H204" i="3"/>
  <c r="J204" i="3"/>
  <c r="Z204" i="3"/>
  <c r="AA204" i="3"/>
  <c r="H205" i="3"/>
  <c r="J205" i="3"/>
  <c r="Z205" i="3"/>
  <c r="AA205" i="3"/>
  <c r="H206" i="3"/>
  <c r="J206" i="3"/>
  <c r="H207" i="3"/>
  <c r="J207" i="3"/>
  <c r="V207" i="3"/>
  <c r="V206" i="3" s="1"/>
  <c r="Y206" i="3" s="1"/>
  <c r="Z206" i="3" s="1"/>
  <c r="AA206" i="3" s="1"/>
  <c r="Z207" i="3"/>
  <c r="AA207" i="3"/>
  <c r="H208" i="3"/>
  <c r="J208" i="3"/>
  <c r="V208" i="3"/>
  <c r="Z208" i="3"/>
  <c r="AA208" i="3"/>
  <c r="H209" i="3"/>
  <c r="J209" i="3"/>
  <c r="V209" i="3"/>
  <c r="Y209" i="3"/>
  <c r="Z209" i="3"/>
  <c r="AA209" i="3"/>
  <c r="H210" i="3"/>
  <c r="J210" i="3"/>
  <c r="V210" i="3"/>
  <c r="Y210" i="3"/>
  <c r="Z210" i="3"/>
  <c r="AA210" i="3"/>
  <c r="H211" i="3"/>
  <c r="J211" i="3"/>
  <c r="Z211" i="3"/>
  <c r="AA211" i="3"/>
  <c r="H212" i="3"/>
  <c r="J212" i="3"/>
  <c r="Z212" i="3"/>
  <c r="AA212" i="3"/>
  <c r="H213" i="3"/>
  <c r="J213" i="3"/>
  <c r="Z213" i="3"/>
  <c r="AA213" i="3"/>
  <c r="H214" i="3"/>
  <c r="J214" i="3"/>
  <c r="Z214" i="3"/>
  <c r="AA214" i="3"/>
  <c r="H215" i="3"/>
  <c r="J215" i="3"/>
  <c r="Z215" i="3"/>
  <c r="AA215" i="3"/>
  <c r="H216" i="3"/>
  <c r="J216" i="3"/>
  <c r="V216" i="3"/>
  <c r="Y216" i="3"/>
  <c r="Z216" i="3"/>
  <c r="AA216" i="3"/>
  <c r="H217" i="3"/>
  <c r="J217" i="3"/>
  <c r="V217" i="3"/>
  <c r="Y217" i="3"/>
  <c r="Z217" i="3"/>
  <c r="AA217" i="3"/>
  <c r="H218" i="3"/>
  <c r="J218" i="3"/>
  <c r="Z218" i="3"/>
  <c r="AA218" i="3"/>
  <c r="H219" i="3"/>
  <c r="J219" i="3"/>
  <c r="Z219" i="3"/>
  <c r="AA219" i="3"/>
  <c r="H220" i="3"/>
  <c r="J220" i="3"/>
  <c r="Z220" i="3"/>
  <c r="AA220" i="3"/>
  <c r="H221" i="3"/>
  <c r="J221" i="3"/>
  <c r="Z221" i="3"/>
  <c r="AA221" i="3"/>
  <c r="H222" i="3"/>
  <c r="J222" i="3"/>
  <c r="H223" i="3"/>
  <c r="J223" i="3"/>
  <c r="V223" i="3"/>
  <c r="V222" i="3" s="1"/>
  <c r="Y222" i="3" s="1"/>
  <c r="Z222" i="3" s="1"/>
  <c r="AA222" i="3" s="1"/>
  <c r="Z223" i="3"/>
  <c r="AA223" i="3"/>
  <c r="H224" i="3"/>
  <c r="J224" i="3"/>
  <c r="V224" i="3"/>
  <c r="Z224" i="3"/>
  <c r="AA224" i="3"/>
  <c r="H225" i="3"/>
  <c r="J225" i="3"/>
  <c r="Z225" i="3"/>
  <c r="AA225" i="3"/>
  <c r="H226" i="3"/>
  <c r="J226" i="3"/>
  <c r="Z226" i="3"/>
  <c r="AA226" i="3"/>
  <c r="H227" i="3"/>
  <c r="J227" i="3"/>
  <c r="Z227" i="3"/>
  <c r="AA227" i="3"/>
  <c r="H228" i="3"/>
  <c r="J228" i="3"/>
  <c r="Z228" i="3"/>
  <c r="AA228" i="3"/>
  <c r="H229" i="3"/>
  <c r="J229" i="3"/>
  <c r="H230" i="3"/>
  <c r="J230" i="3"/>
  <c r="V230" i="3"/>
  <c r="V229" i="3" s="1"/>
  <c r="Y229" i="3" s="1"/>
  <c r="Z229" i="3" s="1"/>
  <c r="AA229" i="3" s="1"/>
  <c r="Z230" i="3"/>
  <c r="AA230" i="3"/>
  <c r="H231" i="3"/>
  <c r="J231" i="3"/>
  <c r="V231" i="3"/>
  <c r="Z231" i="3"/>
  <c r="AA231" i="3"/>
  <c r="H232" i="3"/>
  <c r="J232" i="3"/>
  <c r="V232" i="3"/>
  <c r="Y232" i="3"/>
  <c r="Z232" i="3"/>
  <c r="AA232" i="3"/>
  <c r="H233" i="3"/>
  <c r="J233" i="3"/>
  <c r="V233" i="3"/>
  <c r="Y233" i="3"/>
  <c r="Z233" i="3"/>
  <c r="AA233" i="3"/>
  <c r="H234" i="3"/>
  <c r="J234" i="3"/>
  <c r="Z234" i="3"/>
  <c r="AA234" i="3"/>
  <c r="H235" i="3"/>
  <c r="J235" i="3"/>
  <c r="Z235" i="3"/>
  <c r="AA235" i="3"/>
  <c r="H236" i="3"/>
  <c r="J236" i="3"/>
  <c r="Z236" i="3"/>
  <c r="AA236" i="3"/>
  <c r="H237" i="3"/>
  <c r="J237" i="3"/>
  <c r="H238" i="3"/>
  <c r="J238" i="3"/>
  <c r="V238" i="3"/>
  <c r="V237" i="3" s="1"/>
  <c r="Y237" i="3" s="1"/>
  <c r="Z237" i="3" s="1"/>
  <c r="AA237" i="3" s="1"/>
  <c r="Z238" i="3"/>
  <c r="AA238" i="3"/>
  <c r="H239" i="3"/>
  <c r="J239" i="3"/>
  <c r="V239" i="3"/>
  <c r="Z239" i="3"/>
  <c r="AA239" i="3"/>
  <c r="H240" i="3"/>
  <c r="J240" i="3"/>
  <c r="V240" i="3"/>
  <c r="Y240" i="3"/>
  <c r="Z240" i="3"/>
  <c r="AA240" i="3"/>
  <c r="H241" i="3"/>
  <c r="J241" i="3"/>
  <c r="V241" i="3"/>
  <c r="Y241" i="3"/>
  <c r="Z241" i="3"/>
  <c r="AA241" i="3"/>
  <c r="Z242" i="3"/>
  <c r="AA242" i="3"/>
  <c r="H243" i="3"/>
  <c r="J243" i="3"/>
  <c r="Z243" i="3"/>
  <c r="AA243" i="3"/>
  <c r="H244" i="3"/>
  <c r="J244" i="3"/>
  <c r="Z244" i="3"/>
  <c r="AA244" i="3"/>
  <c r="H245" i="3"/>
  <c r="J245" i="3"/>
  <c r="Z245" i="3"/>
  <c r="AA245" i="3"/>
  <c r="H246" i="3"/>
  <c r="J246" i="3"/>
  <c r="Z246" i="3"/>
  <c r="AA246" i="3"/>
  <c r="H247" i="3"/>
  <c r="J247" i="3"/>
  <c r="Z247" i="3"/>
  <c r="AA247" i="3"/>
  <c r="H248" i="3"/>
  <c r="J248" i="3"/>
  <c r="Z248" i="3"/>
  <c r="AA248" i="3"/>
  <c r="H249" i="3"/>
  <c r="J249" i="3"/>
  <c r="Z249" i="3"/>
  <c r="AA249" i="3"/>
  <c r="H250" i="3"/>
  <c r="J250" i="3"/>
  <c r="Z250" i="3"/>
  <c r="AA250" i="3"/>
  <c r="H251" i="3"/>
  <c r="J251" i="3"/>
  <c r="V252" i="3"/>
  <c r="V251" i="3" s="1"/>
  <c r="Y251" i="3" s="1"/>
  <c r="Z251" i="3" s="1"/>
  <c r="AA251" i="3" s="1"/>
  <c r="Z252" i="3"/>
  <c r="AA252" i="3"/>
  <c r="V253" i="3"/>
  <c r="Z253" i="3"/>
  <c r="AA253" i="3"/>
  <c r="V255" i="3"/>
  <c r="V254" i="3" s="1"/>
  <c r="Y254" i="3" s="1"/>
  <c r="Z254" i="3" s="1"/>
  <c r="AA254" i="3" s="1"/>
  <c r="Z255" i="3"/>
  <c r="AA255" i="3"/>
  <c r="V256" i="3"/>
  <c r="Z256" i="3"/>
  <c r="AA256" i="3"/>
  <c r="V258" i="3"/>
  <c r="V257" i="3" s="1"/>
  <c r="Y257" i="3" s="1"/>
  <c r="Z257" i="3" s="1"/>
  <c r="AA257" i="3" s="1"/>
  <c r="Z258" i="3"/>
  <c r="AA258" i="3"/>
  <c r="V259" i="3"/>
  <c r="Z259" i="3"/>
  <c r="AA259" i="3"/>
  <c r="V260" i="3"/>
  <c r="Y260" i="3"/>
  <c r="Z260" i="3"/>
  <c r="AA260" i="3"/>
  <c r="V261" i="3"/>
  <c r="Y261" i="3"/>
  <c r="Z261" i="3"/>
  <c r="AA261" i="3"/>
  <c r="Z262" i="3"/>
  <c r="AA262" i="3"/>
  <c r="H263" i="3"/>
  <c r="J263" i="3"/>
  <c r="Z263" i="3"/>
  <c r="AA263" i="3"/>
  <c r="H264" i="3"/>
  <c r="J264" i="3"/>
  <c r="Z264" i="3"/>
  <c r="AA264" i="3"/>
  <c r="H265" i="3"/>
  <c r="J265" i="3"/>
  <c r="V266" i="3"/>
  <c r="V265" i="3" s="1"/>
  <c r="Y265" i="3" s="1"/>
  <c r="Z265" i="3" s="1"/>
  <c r="AA265" i="3" s="1"/>
  <c r="Z266" i="3"/>
  <c r="AA266" i="3"/>
  <c r="V267" i="3"/>
  <c r="Z267" i="3"/>
  <c r="AA267" i="3"/>
  <c r="V269" i="3"/>
  <c r="V268" i="3" s="1"/>
  <c r="Y268" i="3" s="1"/>
  <c r="Z268" i="3" s="1"/>
  <c r="AA268" i="3" s="1"/>
  <c r="Z269" i="3"/>
  <c r="AA269" i="3"/>
  <c r="V270" i="3"/>
  <c r="Z270" i="3"/>
  <c r="AA270" i="3"/>
  <c r="V271" i="3"/>
  <c r="Y271" i="3"/>
  <c r="Z271" i="3"/>
  <c r="AA271" i="3"/>
  <c r="Z272" i="3"/>
  <c r="AA272" i="3"/>
  <c r="H273" i="3"/>
  <c r="J273" i="3"/>
  <c r="Z273" i="3"/>
  <c r="AA273" i="3"/>
  <c r="H274" i="3"/>
  <c r="J274" i="3"/>
  <c r="Z274" i="3"/>
  <c r="AA274" i="3"/>
  <c r="H275" i="3"/>
  <c r="J275" i="3"/>
  <c r="V276" i="3"/>
  <c r="V275" i="3" s="1"/>
  <c r="Y275" i="3" s="1"/>
  <c r="Z275" i="3" s="1"/>
  <c r="AA275" i="3" s="1"/>
  <c r="Z276" i="3"/>
  <c r="AA276" i="3"/>
  <c r="V277" i="3"/>
  <c r="Z277" i="3"/>
  <c r="AA277" i="3"/>
  <c r="V278" i="3"/>
  <c r="Y278" i="3"/>
  <c r="Z278" i="3"/>
  <c r="AA278" i="3"/>
  <c r="Z279" i="3"/>
  <c r="AA279" i="3"/>
  <c r="H280" i="3"/>
  <c r="J280" i="3"/>
  <c r="Z280" i="3"/>
  <c r="AA280" i="3"/>
  <c r="H281" i="3"/>
  <c r="J281" i="3"/>
  <c r="Z281" i="3"/>
  <c r="AA281" i="3"/>
  <c r="H282" i="3"/>
  <c r="J282" i="3"/>
  <c r="Z282" i="3"/>
  <c r="AA282" i="3"/>
  <c r="H283" i="3"/>
  <c r="J283" i="3"/>
  <c r="V284" i="3"/>
  <c r="V283" i="3" s="1"/>
  <c r="Y283" i="3" s="1"/>
  <c r="Z283" i="3" s="1"/>
  <c r="AA283" i="3" s="1"/>
  <c r="Z284" i="3"/>
  <c r="AA284" i="3"/>
  <c r="V285" i="3"/>
  <c r="Z285" i="3"/>
  <c r="AA285" i="3"/>
  <c r="V286" i="3"/>
  <c r="Y286" i="3"/>
  <c r="Z286" i="3"/>
  <c r="AA286" i="3"/>
  <c r="V287" i="3"/>
  <c r="Y287" i="3"/>
  <c r="Z287" i="3"/>
  <c r="AA287" i="3"/>
  <c r="V288" i="3"/>
  <c r="Y288" i="3"/>
  <c r="Z288" i="3"/>
  <c r="AA288" i="3"/>
  <c r="Z289" i="3"/>
  <c r="AA289" i="3"/>
  <c r="H290" i="3"/>
  <c r="J290" i="3"/>
  <c r="V291" i="3"/>
  <c r="V290" i="3" s="1"/>
  <c r="Y290" i="3" s="1"/>
  <c r="Z290" i="3" s="1"/>
  <c r="AA290" i="3" s="1"/>
  <c r="Z291" i="3"/>
  <c r="AA291" i="3"/>
  <c r="V292" i="3"/>
  <c r="Z292" i="3"/>
  <c r="AA292" i="3"/>
  <c r="V293" i="3"/>
  <c r="Y293" i="3"/>
  <c r="Z293" i="3"/>
  <c r="AA293" i="3"/>
  <c r="V294" i="3"/>
  <c r="Y294" i="3"/>
  <c r="Z294" i="3"/>
  <c r="AA294" i="3"/>
  <c r="Z295" i="3"/>
  <c r="AA295" i="3"/>
  <c r="H296" i="3"/>
  <c r="J296" i="3"/>
  <c r="Z296" i="3"/>
  <c r="AA296" i="3"/>
  <c r="H297" i="3"/>
  <c r="J297" i="3"/>
  <c r="Z297" i="3"/>
  <c r="AA297" i="3"/>
  <c r="H298" i="3"/>
  <c r="J298" i="3"/>
  <c r="Z298" i="3"/>
  <c r="AA298" i="3"/>
  <c r="H299" i="3"/>
  <c r="J299" i="3"/>
  <c r="Z299" i="3"/>
  <c r="AA299" i="3"/>
  <c r="H300" i="3"/>
  <c r="J300" i="3"/>
  <c r="Z300" i="3"/>
  <c r="AA300" i="3"/>
  <c r="H301" i="3"/>
  <c r="J301" i="3"/>
  <c r="V302" i="3"/>
  <c r="V301" i="3" s="1"/>
  <c r="Y301" i="3" s="1"/>
  <c r="Z301" i="3" s="1"/>
  <c r="AA301" i="3" s="1"/>
  <c r="Z302" i="3"/>
  <c r="AA302" i="3"/>
  <c r="V303" i="3"/>
  <c r="Z303" i="3"/>
  <c r="AA303" i="3"/>
  <c r="V304" i="3"/>
  <c r="Y304" i="3"/>
  <c r="Z304" i="3"/>
  <c r="AA304" i="3"/>
  <c r="Z305" i="3"/>
  <c r="AA305" i="3"/>
  <c r="H306" i="3"/>
  <c r="J306" i="3"/>
  <c r="Z306" i="3"/>
  <c r="AA306" i="3"/>
  <c r="H307" i="3"/>
  <c r="J307" i="3"/>
  <c r="Z307" i="3"/>
  <c r="AA307" i="3"/>
  <c r="H308" i="3"/>
  <c r="J308" i="3"/>
  <c r="Z308" i="3"/>
  <c r="AA308" i="3"/>
  <c r="H309" i="3"/>
  <c r="J309" i="3"/>
  <c r="Z309" i="3"/>
  <c r="AA309" i="3"/>
  <c r="H310" i="3"/>
  <c r="J310" i="3"/>
  <c r="Z310" i="3"/>
  <c r="AA310" i="3"/>
  <c r="H311" i="3"/>
  <c r="J311" i="3"/>
  <c r="V311" i="3"/>
  <c r="Y311" i="3"/>
  <c r="Z311" i="3"/>
  <c r="AA311" i="3"/>
  <c r="H312" i="3"/>
  <c r="J312" i="3"/>
  <c r="V312" i="3"/>
  <c r="Y312" i="3"/>
  <c r="Z312" i="3"/>
  <c r="AA312" i="3"/>
  <c r="H313" i="3"/>
  <c r="J313" i="3"/>
  <c r="V313" i="3"/>
  <c r="Y313" i="3"/>
  <c r="Z313" i="3"/>
  <c r="AA313" i="3"/>
  <c r="H314" i="3"/>
  <c r="J314" i="3"/>
  <c r="Z314" i="3"/>
  <c r="AA314" i="3"/>
  <c r="H315" i="3"/>
  <c r="J315" i="3"/>
  <c r="Z315" i="3"/>
  <c r="AA315" i="3"/>
  <c r="H316" i="3"/>
  <c r="J316" i="3"/>
  <c r="Z316" i="3"/>
  <c r="AA316" i="3"/>
  <c r="H317" i="3"/>
  <c r="J317" i="3"/>
  <c r="Z317" i="3"/>
  <c r="AA317" i="3"/>
  <c r="H318" i="3"/>
  <c r="J318" i="3"/>
  <c r="Z318" i="3"/>
  <c r="AA318" i="3"/>
  <c r="H319" i="3"/>
  <c r="J319" i="3"/>
  <c r="Z319" i="3"/>
  <c r="AA319" i="3"/>
  <c r="H320" i="3"/>
  <c r="J320" i="3"/>
  <c r="V320" i="3"/>
  <c r="Y320" i="3"/>
  <c r="Z320" i="3"/>
  <c r="AA320" i="3"/>
  <c r="H321" i="3"/>
  <c r="J321" i="3"/>
  <c r="V321" i="3"/>
  <c r="Y321" i="3"/>
  <c r="Z321" i="3"/>
  <c r="AA321" i="3"/>
  <c r="H322" i="3"/>
  <c r="J322" i="3"/>
  <c r="Z322" i="3"/>
  <c r="AA322" i="3"/>
  <c r="H323" i="3"/>
  <c r="J323" i="3"/>
  <c r="Z323" i="3"/>
  <c r="AA323" i="3"/>
  <c r="H324" i="3"/>
  <c r="J324" i="3"/>
  <c r="Z324" i="3"/>
  <c r="AA324" i="3"/>
  <c r="H325" i="3"/>
  <c r="J325" i="3"/>
  <c r="Z325" i="3"/>
  <c r="AA325" i="3"/>
  <c r="H326" i="3"/>
  <c r="J326" i="3"/>
  <c r="H327" i="3"/>
  <c r="J327" i="3"/>
  <c r="V327" i="3"/>
  <c r="V326" i="3" s="1"/>
  <c r="Y326" i="3" s="1"/>
  <c r="Z326" i="3" s="1"/>
  <c r="AA326" i="3" s="1"/>
  <c r="Z327" i="3"/>
  <c r="AA327" i="3"/>
  <c r="H328" i="3"/>
  <c r="J328" i="3"/>
  <c r="V328" i="3"/>
  <c r="Z328" i="3"/>
  <c r="AA328" i="3"/>
  <c r="H329" i="3"/>
  <c r="J329" i="3"/>
  <c r="V329" i="3"/>
  <c r="Y329" i="3"/>
  <c r="Z329" i="3"/>
  <c r="AA329" i="3"/>
  <c r="H330" i="3"/>
  <c r="J330" i="3"/>
  <c r="Z330" i="3"/>
  <c r="AA330" i="3"/>
  <c r="H331" i="3"/>
  <c r="J331" i="3"/>
  <c r="Z331" i="3"/>
  <c r="AA331" i="3"/>
  <c r="H332" i="3"/>
  <c r="J332" i="3"/>
  <c r="Z332" i="3"/>
  <c r="AA332" i="3"/>
  <c r="H333" i="3"/>
  <c r="J333" i="3"/>
  <c r="Z333" i="3"/>
  <c r="AA333" i="3"/>
  <c r="H334" i="3"/>
  <c r="J334" i="3"/>
  <c r="Z334" i="3"/>
  <c r="AA334" i="3"/>
  <c r="H335" i="3"/>
  <c r="J335" i="3"/>
  <c r="Z335" i="3"/>
  <c r="AA335" i="3"/>
  <c r="H336" i="3"/>
  <c r="J336" i="3"/>
  <c r="Z336" i="3"/>
  <c r="AA336" i="3"/>
  <c r="H337" i="3"/>
  <c r="J337" i="3"/>
  <c r="H338" i="3"/>
  <c r="J338" i="3"/>
  <c r="V338" i="3"/>
  <c r="V337" i="3" s="1"/>
  <c r="Y337" i="3" s="1"/>
  <c r="Z337" i="3" s="1"/>
  <c r="AA337" i="3" s="1"/>
  <c r="Z338" i="3"/>
  <c r="AA338" i="3"/>
  <c r="H339" i="3"/>
  <c r="J339" i="3"/>
  <c r="V339" i="3"/>
  <c r="Z339" i="3"/>
  <c r="AA339" i="3"/>
  <c r="H340" i="3"/>
  <c r="J340" i="3"/>
  <c r="V340" i="3"/>
  <c r="Y340" i="3"/>
  <c r="Z340" i="3"/>
  <c r="AA340" i="3"/>
  <c r="H341" i="3"/>
  <c r="J341" i="3"/>
  <c r="Z341" i="3"/>
  <c r="AA341" i="3"/>
  <c r="H342" i="3"/>
  <c r="J342" i="3"/>
  <c r="Z342" i="3"/>
  <c r="AA342" i="3"/>
  <c r="H343" i="3"/>
  <c r="J343" i="3"/>
  <c r="Z343" i="3"/>
  <c r="AA343" i="3"/>
  <c r="H344" i="3"/>
  <c r="J344" i="3"/>
  <c r="Z344" i="3"/>
  <c r="AA344" i="3"/>
  <c r="H345" i="3"/>
  <c r="J345" i="3"/>
  <c r="Z345" i="3"/>
  <c r="AA345" i="3"/>
  <c r="H346" i="3"/>
  <c r="J346" i="3"/>
  <c r="Z346" i="3"/>
  <c r="AA346" i="3"/>
  <c r="H347" i="3"/>
  <c r="J347" i="3"/>
  <c r="H348" i="3"/>
  <c r="J348" i="3"/>
  <c r="V348" i="3"/>
  <c r="V347" i="3" s="1"/>
  <c r="Y347" i="3" s="1"/>
  <c r="Z347" i="3" s="1"/>
  <c r="AA347" i="3" s="1"/>
  <c r="Z348" i="3"/>
  <c r="AA348" i="3"/>
  <c r="H349" i="3"/>
  <c r="J349" i="3"/>
  <c r="V349" i="3"/>
  <c r="Z349" i="3"/>
  <c r="AA349" i="3"/>
  <c r="H350" i="3"/>
  <c r="J350" i="3"/>
  <c r="V350" i="3"/>
  <c r="Y350" i="3"/>
  <c r="Z350" i="3"/>
  <c r="AA350" i="3"/>
  <c r="H351" i="3"/>
  <c r="J351" i="3"/>
  <c r="Z351" i="3"/>
  <c r="AA351" i="3"/>
  <c r="H352" i="3"/>
  <c r="J352" i="3"/>
  <c r="V352" i="3"/>
  <c r="Y352" i="3"/>
  <c r="Z352" i="3"/>
  <c r="AA352" i="3"/>
  <c r="H353" i="3"/>
  <c r="J353" i="3"/>
  <c r="V353" i="3"/>
  <c r="Y353" i="3"/>
  <c r="Z353" i="3"/>
  <c r="AA353" i="3"/>
  <c r="H354" i="3"/>
  <c r="J354" i="3"/>
  <c r="V354" i="3"/>
  <c r="Y354" i="3"/>
  <c r="Z354" i="3"/>
  <c r="AA354" i="3"/>
  <c r="H355" i="3"/>
  <c r="J355" i="3"/>
  <c r="Z355" i="3"/>
  <c r="AA355" i="3"/>
  <c r="H356" i="3"/>
  <c r="J356" i="3"/>
  <c r="Z356" i="3"/>
  <c r="AA356" i="3"/>
  <c r="H357" i="3"/>
  <c r="J357" i="3"/>
  <c r="Z357" i="3"/>
  <c r="AA357" i="3"/>
  <c r="H358" i="3"/>
  <c r="J358" i="3"/>
  <c r="V359" i="3"/>
  <c r="V358" i="3" s="1"/>
  <c r="Y358" i="3" s="1"/>
  <c r="Z358" i="3" s="1"/>
  <c r="AA358" i="3" s="1"/>
  <c r="Z359" i="3"/>
  <c r="AA359" i="3"/>
  <c r="V360" i="3"/>
  <c r="Z360" i="3"/>
  <c r="AA360" i="3"/>
  <c r="V361" i="3"/>
  <c r="Y361" i="3"/>
  <c r="Z361" i="3"/>
  <c r="AA361" i="3"/>
  <c r="V363" i="3"/>
  <c r="V362" i="3" s="1"/>
  <c r="Y362" i="3" s="1"/>
  <c r="Z362" i="3" s="1"/>
  <c r="AA362" i="3" s="1"/>
  <c r="Z363" i="3"/>
  <c r="AA363" i="3"/>
  <c r="V364" i="3"/>
  <c r="Z364" i="3"/>
  <c r="AA364" i="3"/>
  <c r="V365" i="3"/>
  <c r="Y365" i="3"/>
  <c r="Z365" i="3"/>
  <c r="AA365" i="3"/>
  <c r="H366" i="3"/>
  <c r="J366" i="3"/>
  <c r="Z366" i="3"/>
  <c r="AA366" i="3"/>
  <c r="H367" i="3"/>
  <c r="J367" i="3"/>
  <c r="Z367" i="3"/>
  <c r="AA367" i="3"/>
  <c r="H368" i="3"/>
  <c r="J368" i="3"/>
  <c r="Z368" i="3"/>
  <c r="AA368" i="3"/>
  <c r="H369" i="3"/>
  <c r="J369" i="3"/>
  <c r="H370" i="3"/>
  <c r="J370" i="3"/>
  <c r="V370" i="3"/>
  <c r="V369" i="3" s="1"/>
  <c r="Y369" i="3" s="1"/>
  <c r="Z369" i="3" s="1"/>
  <c r="AA369" i="3" s="1"/>
  <c r="Z370" i="3"/>
  <c r="AA370" i="3"/>
  <c r="H371" i="3"/>
  <c r="J371" i="3"/>
  <c r="V371" i="3"/>
  <c r="Z371" i="3"/>
  <c r="AA371" i="3"/>
  <c r="H372" i="3"/>
  <c r="J372" i="3"/>
  <c r="V372" i="3"/>
  <c r="Y372" i="3"/>
  <c r="Z372" i="3"/>
  <c r="AA372" i="3"/>
  <c r="H373" i="3"/>
  <c r="J373" i="3"/>
  <c r="H374" i="3"/>
  <c r="J374" i="3"/>
  <c r="V374" i="3"/>
  <c r="V373" i="3" s="1"/>
  <c r="Y373" i="3" s="1"/>
  <c r="Z373" i="3" s="1"/>
  <c r="AA373" i="3" s="1"/>
  <c r="Z374" i="3"/>
  <c r="AA374" i="3"/>
  <c r="H375" i="3"/>
  <c r="J375" i="3"/>
  <c r="V375" i="3"/>
  <c r="Z375" i="3"/>
  <c r="AA375" i="3"/>
  <c r="H376" i="3"/>
  <c r="J376" i="3"/>
  <c r="Z376" i="3"/>
  <c r="AA376" i="3"/>
  <c r="H377" i="3"/>
  <c r="J377" i="3"/>
  <c r="Z377" i="3"/>
  <c r="AA377" i="3"/>
  <c r="H378" i="3"/>
  <c r="J378" i="3"/>
  <c r="Z378" i="3"/>
  <c r="AA378" i="3"/>
  <c r="H379" i="3"/>
  <c r="J379" i="3"/>
  <c r="Z379" i="3"/>
  <c r="AA379" i="3"/>
  <c r="H380" i="3"/>
  <c r="J380" i="3"/>
  <c r="Z380" i="3"/>
  <c r="AA380" i="3"/>
  <c r="H381" i="3"/>
  <c r="J381" i="3"/>
  <c r="Z381" i="3"/>
  <c r="AA381" i="3"/>
  <c r="H382" i="3"/>
  <c r="J382" i="3"/>
  <c r="Z382" i="3"/>
  <c r="AA382" i="3"/>
  <c r="H383" i="3"/>
  <c r="J383" i="3"/>
  <c r="H384" i="3"/>
  <c r="J384" i="3"/>
  <c r="V384" i="3"/>
  <c r="V383" i="3" s="1"/>
  <c r="Y383" i="3" s="1"/>
  <c r="Z383" i="3" s="1"/>
  <c r="AA383" i="3" s="1"/>
  <c r="Z384" i="3"/>
  <c r="AA384" i="3"/>
  <c r="H385" i="3"/>
  <c r="J385" i="3"/>
  <c r="V385" i="3"/>
  <c r="Z385" i="3"/>
  <c r="AA385" i="3"/>
  <c r="H386" i="3"/>
  <c r="J386" i="3"/>
  <c r="V386" i="3"/>
  <c r="Z386" i="3"/>
  <c r="AA386" i="3"/>
  <c r="H387" i="3"/>
  <c r="J387" i="3"/>
  <c r="V387" i="3"/>
  <c r="Y387" i="3"/>
  <c r="Z387" i="3"/>
  <c r="AA387" i="3"/>
  <c r="AC387" i="3"/>
  <c r="H388" i="3"/>
  <c r="J388" i="3"/>
  <c r="V388" i="3"/>
  <c r="Y388" i="3"/>
  <c r="Z388" i="3"/>
  <c r="AA388" i="3"/>
  <c r="H389" i="3"/>
  <c r="J389" i="3"/>
  <c r="V389" i="3"/>
  <c r="Y389" i="3"/>
  <c r="Z389" i="3"/>
  <c r="AA389" i="3"/>
  <c r="H390" i="3"/>
  <c r="J390" i="3"/>
  <c r="V390" i="3"/>
  <c r="Y390" i="3"/>
  <c r="Z390" i="3"/>
  <c r="AA390" i="3"/>
  <c r="H391" i="3"/>
  <c r="J391" i="3"/>
  <c r="Z391" i="3"/>
  <c r="AA391" i="3"/>
  <c r="H392" i="3"/>
  <c r="J392" i="3"/>
  <c r="Z392" i="3"/>
  <c r="AA392" i="3"/>
  <c r="H393" i="3"/>
  <c r="J393" i="3"/>
  <c r="Z393" i="3"/>
  <c r="AA393" i="3"/>
  <c r="H394" i="3"/>
  <c r="J394" i="3"/>
  <c r="H395" i="3"/>
  <c r="J395" i="3"/>
  <c r="V395" i="3"/>
  <c r="V394" i="3" s="1"/>
  <c r="Y394" i="3" s="1"/>
  <c r="Z394" i="3" s="1"/>
  <c r="AA394" i="3" s="1"/>
  <c r="Z395" i="3"/>
  <c r="AA395" i="3"/>
  <c r="H396" i="3"/>
  <c r="J396" i="3"/>
  <c r="V396" i="3"/>
  <c r="Z396" i="3"/>
  <c r="AA396" i="3"/>
  <c r="H397" i="3"/>
  <c r="J397" i="3"/>
  <c r="V397" i="3"/>
  <c r="Y397" i="3"/>
  <c r="Z397" i="3"/>
  <c r="AA397" i="3"/>
  <c r="H398" i="3"/>
  <c r="J398" i="3"/>
  <c r="V398" i="3"/>
  <c r="Y398" i="3"/>
  <c r="Z398" i="3"/>
  <c r="AA398" i="3"/>
  <c r="H399" i="3"/>
  <c r="J399" i="3"/>
  <c r="V399" i="3"/>
  <c r="Y399" i="3"/>
  <c r="Z399" i="3"/>
  <c r="AA399" i="3"/>
  <c r="H400" i="3"/>
  <c r="J400" i="3"/>
  <c r="Z400" i="3"/>
  <c r="AA400" i="3"/>
  <c r="H401" i="3"/>
  <c r="J401" i="3"/>
  <c r="Z401" i="3"/>
  <c r="AA401" i="3"/>
  <c r="H402" i="3"/>
  <c r="J402" i="3"/>
  <c r="Z402" i="3"/>
  <c r="AA402" i="3"/>
  <c r="H403" i="3"/>
  <c r="J403" i="3"/>
  <c r="H404" i="3"/>
  <c r="J404" i="3"/>
  <c r="V404" i="3"/>
  <c r="V403" i="3" s="1"/>
  <c r="Y403" i="3" s="1"/>
  <c r="Z403" i="3" s="1"/>
  <c r="AA403" i="3" s="1"/>
  <c r="Z404" i="3"/>
  <c r="AA404" i="3"/>
  <c r="H405" i="3"/>
  <c r="J405" i="3"/>
  <c r="V405" i="3"/>
  <c r="Z405" i="3"/>
  <c r="AA405" i="3"/>
  <c r="H406" i="3"/>
  <c r="J406" i="3"/>
  <c r="V406" i="3"/>
  <c r="Y406" i="3"/>
  <c r="Z406" i="3"/>
  <c r="AA406" i="3"/>
  <c r="H407" i="3"/>
  <c r="J407" i="3"/>
  <c r="Z407" i="3"/>
  <c r="AA407" i="3"/>
  <c r="H408" i="3"/>
  <c r="J408" i="3"/>
  <c r="H409" i="3"/>
  <c r="J409" i="3"/>
  <c r="V409" i="3"/>
  <c r="V408" i="3" s="1"/>
  <c r="Y408" i="3" s="1"/>
  <c r="Z408" i="3" s="1"/>
  <c r="AA408" i="3" s="1"/>
  <c r="Z409" i="3"/>
  <c r="AA409" i="3"/>
  <c r="H410" i="3"/>
  <c r="J410" i="3"/>
  <c r="V410" i="3"/>
  <c r="Z410" i="3"/>
  <c r="AA410" i="3"/>
  <c r="H411" i="3"/>
  <c r="J411" i="3"/>
  <c r="V411" i="3"/>
  <c r="Y411" i="3"/>
  <c r="Z411" i="3"/>
  <c r="AA411" i="3"/>
  <c r="H412" i="3"/>
  <c r="J412" i="3"/>
  <c r="V412" i="3"/>
  <c r="Y412" i="3"/>
  <c r="Z412" i="3"/>
  <c r="AA412" i="3"/>
  <c r="AC412" i="3"/>
  <c r="H413" i="3"/>
  <c r="J413" i="3"/>
  <c r="Z413" i="3"/>
  <c r="AA413" i="3"/>
  <c r="H414" i="3"/>
  <c r="J414" i="3"/>
  <c r="Z414" i="3"/>
  <c r="AA414" i="3"/>
  <c r="H415" i="3"/>
  <c r="J415" i="3"/>
  <c r="Z415" i="3"/>
  <c r="AA415" i="3"/>
  <c r="H416" i="3"/>
  <c r="J416" i="3"/>
  <c r="Z416" i="3"/>
  <c r="AA416" i="3"/>
  <c r="H417" i="3"/>
  <c r="J417" i="3"/>
  <c r="Z417" i="3"/>
  <c r="AA417" i="3"/>
  <c r="H418" i="3"/>
  <c r="J418" i="3"/>
  <c r="H419" i="3"/>
  <c r="J419" i="3"/>
  <c r="V419" i="3"/>
  <c r="V418" i="3" s="1"/>
  <c r="Y418" i="3" s="1"/>
  <c r="Z418" i="3" s="1"/>
  <c r="AA418" i="3" s="1"/>
  <c r="Z419" i="3"/>
  <c r="AA419" i="3"/>
  <c r="H420" i="3"/>
  <c r="J420" i="3"/>
  <c r="V420" i="3"/>
  <c r="Z420" i="3"/>
  <c r="AA420" i="3"/>
  <c r="H421" i="3"/>
  <c r="J421" i="3"/>
  <c r="V421" i="3"/>
  <c r="Y421" i="3"/>
  <c r="Z421" i="3"/>
  <c r="AA421" i="3"/>
  <c r="H422" i="3"/>
  <c r="J422" i="3"/>
  <c r="V422" i="3"/>
  <c r="Y422" i="3"/>
  <c r="Z422" i="3"/>
  <c r="AA422" i="3"/>
  <c r="H423" i="3"/>
  <c r="J423" i="3"/>
  <c r="Z423" i="3"/>
  <c r="AA423" i="3"/>
  <c r="H424" i="3"/>
  <c r="J424" i="3"/>
  <c r="Z424" i="3"/>
  <c r="AA424" i="3"/>
  <c r="H425" i="3"/>
  <c r="J425" i="3"/>
  <c r="Z425" i="3"/>
  <c r="AA425" i="3"/>
  <c r="H426" i="3"/>
  <c r="J426" i="3"/>
  <c r="H427" i="3"/>
  <c r="J427" i="3"/>
  <c r="V427" i="3"/>
  <c r="V426" i="3" s="1"/>
  <c r="Y426" i="3" s="1"/>
  <c r="Z426" i="3" s="1"/>
  <c r="AA426" i="3" s="1"/>
  <c r="Z427" i="3"/>
  <c r="AA427" i="3"/>
  <c r="H428" i="3"/>
  <c r="J428" i="3"/>
  <c r="V428" i="3"/>
  <c r="Z428" i="3"/>
  <c r="AA428" i="3"/>
  <c r="H429" i="3"/>
  <c r="J429" i="3"/>
  <c r="V429" i="3"/>
  <c r="Y429" i="3"/>
  <c r="Z429" i="3"/>
  <c r="AA429" i="3"/>
  <c r="H430" i="3"/>
  <c r="J430" i="3"/>
  <c r="Z430" i="3"/>
  <c r="AA430" i="3"/>
  <c r="H431" i="3"/>
  <c r="J431" i="3"/>
  <c r="H432" i="3"/>
  <c r="J432" i="3"/>
  <c r="V432" i="3"/>
  <c r="V431" i="3" s="1"/>
  <c r="Y431" i="3" s="1"/>
  <c r="Z431" i="3" s="1"/>
  <c r="AA431" i="3" s="1"/>
  <c r="Z432" i="3"/>
  <c r="AA432" i="3"/>
  <c r="H433" i="3"/>
  <c r="J433" i="3"/>
  <c r="V433" i="3"/>
  <c r="Z433" i="3"/>
  <c r="AA433" i="3"/>
  <c r="H434" i="3"/>
  <c r="J434" i="3"/>
  <c r="V434" i="3"/>
  <c r="Y434" i="3"/>
  <c r="Z434" i="3"/>
  <c r="AA434" i="3"/>
  <c r="H435" i="3"/>
  <c r="J435" i="3"/>
  <c r="Z435" i="3"/>
  <c r="AA435" i="3"/>
  <c r="H436" i="3"/>
  <c r="J436" i="3"/>
  <c r="Z436" i="3"/>
  <c r="AA436" i="3"/>
  <c r="H437" i="3"/>
  <c r="J437" i="3"/>
  <c r="Z437" i="3"/>
  <c r="AA437" i="3"/>
  <c r="H438" i="3"/>
  <c r="J438" i="3"/>
  <c r="Z438" i="3"/>
  <c r="AA438" i="3"/>
  <c r="H439" i="3"/>
  <c r="J439" i="3"/>
  <c r="Z439" i="3"/>
  <c r="AA439" i="3"/>
  <c r="H440" i="3"/>
  <c r="J440" i="3"/>
  <c r="V440" i="3"/>
  <c r="Y440" i="3"/>
  <c r="Z440" i="3"/>
  <c r="AA440" i="3"/>
  <c r="H441" i="3"/>
  <c r="J441" i="3"/>
  <c r="V441" i="3"/>
  <c r="Y441" i="3"/>
  <c r="Z441" i="3"/>
  <c r="AA441" i="3"/>
  <c r="AC441" i="3"/>
  <c r="H442" i="3"/>
  <c r="J442" i="3"/>
  <c r="V442" i="3"/>
  <c r="Y442" i="3"/>
  <c r="Z442" i="3"/>
  <c r="AA442" i="3"/>
  <c r="AC442" i="3"/>
  <c r="H443" i="3"/>
  <c r="J443" i="3"/>
  <c r="V443" i="3"/>
  <c r="Y443" i="3"/>
  <c r="Z443" i="3"/>
  <c r="AA443" i="3"/>
  <c r="H444" i="3"/>
  <c r="J444" i="3"/>
  <c r="Z444" i="3"/>
  <c r="AA444" i="3"/>
  <c r="H445" i="3"/>
  <c r="J445" i="3"/>
  <c r="Z445" i="3"/>
  <c r="AA445" i="3"/>
  <c r="H446" i="3"/>
  <c r="J446" i="3"/>
  <c r="Z446" i="3"/>
  <c r="AA446" i="3"/>
  <c r="H447" i="3"/>
  <c r="J447" i="3"/>
  <c r="Z447" i="3"/>
  <c r="AA447" i="3"/>
  <c r="H448" i="3"/>
  <c r="J448" i="3"/>
  <c r="Z448" i="3"/>
  <c r="AA448" i="3"/>
  <c r="H449" i="3"/>
  <c r="J449" i="3"/>
  <c r="Z449" i="3"/>
  <c r="AA449" i="3"/>
  <c r="H450" i="3"/>
  <c r="J450" i="3"/>
  <c r="Z450" i="3"/>
  <c r="AA450" i="3"/>
  <c r="H451" i="3"/>
  <c r="J451" i="3"/>
  <c r="Z451" i="3"/>
  <c r="AA451" i="3"/>
  <c r="H452" i="3"/>
  <c r="J452" i="3"/>
  <c r="H453" i="3"/>
  <c r="J453" i="3"/>
  <c r="V453" i="3"/>
  <c r="V452" i="3" s="1"/>
  <c r="Y452" i="3" s="1"/>
  <c r="Z452" i="3" s="1"/>
  <c r="AA452" i="3" s="1"/>
  <c r="Z453" i="3"/>
  <c r="AA453" i="3"/>
  <c r="H454" i="3"/>
  <c r="J454" i="3"/>
  <c r="V454" i="3"/>
  <c r="Z454" i="3"/>
  <c r="AA454" i="3"/>
  <c r="H455" i="3"/>
  <c r="J455" i="3"/>
  <c r="V455" i="3"/>
  <c r="Y455" i="3"/>
  <c r="Z455" i="3"/>
  <c r="AA455" i="3"/>
  <c r="H456" i="3"/>
  <c r="J456" i="3"/>
  <c r="V456" i="3"/>
  <c r="Y456" i="3"/>
  <c r="Z456" i="3"/>
  <c r="AA456" i="3"/>
  <c r="H457" i="3"/>
  <c r="J457" i="3"/>
  <c r="Z457" i="3"/>
  <c r="AA457" i="3"/>
  <c r="H458" i="3"/>
  <c r="J458" i="3"/>
  <c r="Z458" i="3"/>
  <c r="AA458" i="3"/>
  <c r="H459" i="3"/>
  <c r="J459" i="3"/>
  <c r="Z459" i="3"/>
  <c r="AA459" i="3"/>
  <c r="H460" i="3"/>
  <c r="J460" i="3"/>
  <c r="H461" i="3"/>
  <c r="J461" i="3"/>
  <c r="V461" i="3"/>
  <c r="V460" i="3" s="1"/>
  <c r="Y460" i="3" s="1"/>
  <c r="Z460" i="3" s="1"/>
  <c r="AA460" i="3" s="1"/>
  <c r="Z461" i="3"/>
  <c r="AA461" i="3"/>
  <c r="H462" i="3"/>
  <c r="J462" i="3"/>
  <c r="V462" i="3"/>
  <c r="Z462" i="3"/>
  <c r="AA462" i="3"/>
  <c r="H463" i="3"/>
  <c r="J463" i="3"/>
  <c r="V463" i="3"/>
  <c r="Y463" i="3"/>
  <c r="Z463" i="3"/>
  <c r="AA463" i="3"/>
  <c r="H464" i="3"/>
  <c r="J464" i="3"/>
  <c r="H465" i="3"/>
  <c r="J465" i="3"/>
  <c r="V465" i="3"/>
  <c r="V464" i="3" s="1"/>
  <c r="Y464" i="3" s="1"/>
  <c r="Z464" i="3" s="1"/>
  <c r="AA464" i="3" s="1"/>
  <c r="Z465" i="3"/>
  <c r="AA465" i="3"/>
  <c r="H466" i="3"/>
  <c r="J466" i="3"/>
  <c r="V466" i="3"/>
  <c r="Z466" i="3"/>
  <c r="AA466" i="3"/>
  <c r="H467" i="3"/>
  <c r="J467" i="3"/>
  <c r="Z467" i="3"/>
  <c r="AA467" i="3"/>
  <c r="H468" i="3"/>
  <c r="J468" i="3"/>
  <c r="H469" i="3"/>
  <c r="J469" i="3"/>
  <c r="V469" i="3"/>
  <c r="V468" i="3" s="1"/>
  <c r="Y468" i="3" s="1"/>
  <c r="Z468" i="3" s="1"/>
  <c r="AA468" i="3" s="1"/>
  <c r="Z469" i="3"/>
  <c r="AA469" i="3"/>
  <c r="H470" i="3"/>
  <c r="J470" i="3"/>
  <c r="V470" i="3"/>
  <c r="Z470" i="3"/>
  <c r="AA470" i="3"/>
  <c r="H471" i="3"/>
  <c r="J471" i="3"/>
  <c r="V471" i="3"/>
  <c r="Y471" i="3"/>
  <c r="Z471" i="3"/>
  <c r="AA471" i="3"/>
  <c r="H472" i="3"/>
  <c r="J472" i="3"/>
  <c r="V472" i="3"/>
  <c r="Y472" i="3"/>
  <c r="Z472" i="3"/>
  <c r="AA472" i="3"/>
  <c r="H473" i="3"/>
  <c r="J473" i="3"/>
  <c r="V473" i="3"/>
  <c r="Y473" i="3"/>
  <c r="Z473" i="3"/>
  <c r="AA473" i="3"/>
  <c r="H474" i="3"/>
  <c r="J474" i="3"/>
  <c r="V474" i="3"/>
  <c r="Y474" i="3"/>
  <c r="Z474" i="3"/>
  <c r="AA474" i="3"/>
  <c r="H475" i="3"/>
  <c r="J475" i="3"/>
  <c r="Z475" i="3"/>
  <c r="AA475" i="3"/>
  <c r="H476" i="3"/>
  <c r="J476" i="3"/>
  <c r="Z476" i="3"/>
  <c r="AA476" i="3"/>
  <c r="H477" i="3"/>
  <c r="J477" i="3"/>
  <c r="Z477" i="3"/>
  <c r="AA477" i="3"/>
  <c r="H478" i="3"/>
  <c r="J478" i="3"/>
  <c r="H479" i="3"/>
  <c r="J479" i="3"/>
  <c r="V479" i="3"/>
  <c r="V478" i="3" s="1"/>
  <c r="Y478" i="3" s="1"/>
  <c r="Z478" i="3" s="1"/>
  <c r="AA478" i="3" s="1"/>
  <c r="Z479" i="3"/>
  <c r="AA479" i="3"/>
  <c r="H480" i="3"/>
  <c r="J480" i="3"/>
  <c r="V480" i="3"/>
  <c r="Z480" i="3"/>
  <c r="AA480" i="3"/>
  <c r="H481" i="3"/>
  <c r="J481" i="3"/>
  <c r="V481" i="3"/>
  <c r="Y481" i="3"/>
  <c r="Z481" i="3"/>
  <c r="AA481" i="3"/>
  <c r="H482" i="3"/>
  <c r="J482" i="3"/>
  <c r="V482" i="3"/>
  <c r="Y482" i="3"/>
  <c r="Z482" i="3"/>
  <c r="AA482" i="3"/>
  <c r="AC482" i="3"/>
  <c r="H483" i="3"/>
  <c r="J483" i="3"/>
  <c r="Z483" i="3"/>
  <c r="AA483" i="3"/>
  <c r="H484" i="3"/>
  <c r="J484" i="3"/>
  <c r="Z484" i="3"/>
  <c r="AA484" i="3"/>
  <c r="H485" i="3"/>
  <c r="J485" i="3"/>
  <c r="Z485" i="3"/>
  <c r="AA485" i="3"/>
  <c r="H486" i="3"/>
  <c r="J486" i="3"/>
  <c r="Z486" i="3"/>
  <c r="AA486" i="3"/>
  <c r="H487" i="3"/>
  <c r="J487" i="3"/>
  <c r="H488" i="3"/>
  <c r="J488" i="3"/>
  <c r="V488" i="3"/>
  <c r="V487" i="3" s="1"/>
  <c r="Y487" i="3" s="1"/>
  <c r="Z487" i="3" s="1"/>
  <c r="AA487" i="3" s="1"/>
  <c r="Z488" i="3"/>
  <c r="AA488" i="3"/>
  <c r="H489" i="3"/>
  <c r="J489" i="3"/>
  <c r="V489" i="3"/>
  <c r="Z489" i="3"/>
  <c r="AA489" i="3"/>
  <c r="H490" i="3"/>
  <c r="J490" i="3"/>
  <c r="V490" i="3"/>
  <c r="Y490" i="3"/>
  <c r="Z490" i="3"/>
  <c r="AA490" i="3"/>
  <c r="H491" i="3"/>
  <c r="J491" i="3"/>
  <c r="V491" i="3"/>
  <c r="Y491" i="3"/>
  <c r="Z491" i="3"/>
  <c r="AA491" i="3"/>
  <c r="AC491" i="3"/>
  <c r="H492" i="3"/>
  <c r="J492" i="3"/>
  <c r="V492" i="3"/>
  <c r="Y492" i="3"/>
  <c r="Z492" i="3"/>
  <c r="AA492" i="3"/>
  <c r="H493" i="3"/>
  <c r="J493" i="3"/>
  <c r="Z493" i="3"/>
  <c r="AA493" i="3"/>
  <c r="H494" i="3"/>
  <c r="J494" i="3"/>
  <c r="Z494" i="3"/>
  <c r="AA494" i="3"/>
  <c r="H495" i="3"/>
  <c r="J495" i="3"/>
  <c r="H496" i="3"/>
  <c r="J496" i="3"/>
  <c r="V496" i="3"/>
  <c r="V495" i="3" s="1"/>
  <c r="Y495" i="3" s="1"/>
  <c r="Z495" i="3" s="1"/>
  <c r="AA495" i="3" s="1"/>
  <c r="Z496" i="3"/>
  <c r="AA496" i="3"/>
  <c r="H497" i="3"/>
  <c r="J497" i="3"/>
  <c r="V497" i="3"/>
  <c r="Z497" i="3"/>
  <c r="AA497" i="3"/>
  <c r="H498" i="3"/>
  <c r="J498" i="3"/>
  <c r="V498" i="3"/>
  <c r="Y498" i="3"/>
  <c r="Z498" i="3"/>
  <c r="AA498" i="3"/>
  <c r="H499" i="3"/>
  <c r="J499" i="3"/>
  <c r="V499" i="3"/>
  <c r="Y499" i="3"/>
  <c r="Z499" i="3"/>
  <c r="AA499" i="3"/>
  <c r="H500" i="3"/>
  <c r="J500" i="3"/>
  <c r="Z500" i="3"/>
  <c r="AA500" i="3"/>
  <c r="H501" i="3"/>
  <c r="J501" i="3"/>
  <c r="Z501" i="3"/>
  <c r="AA501" i="3"/>
  <c r="H502" i="3"/>
  <c r="J502" i="3"/>
  <c r="Z502" i="3"/>
  <c r="AA502" i="3"/>
  <c r="H503" i="3"/>
  <c r="J503" i="3"/>
  <c r="H504" i="3"/>
  <c r="J504" i="3"/>
  <c r="V504" i="3"/>
  <c r="V503" i="3" s="1"/>
  <c r="Y503" i="3" s="1"/>
  <c r="Z503" i="3" s="1"/>
  <c r="AA503" i="3" s="1"/>
  <c r="Z504" i="3"/>
  <c r="AA504" i="3"/>
  <c r="H505" i="3"/>
  <c r="J505" i="3"/>
  <c r="V505" i="3"/>
  <c r="Z505" i="3"/>
  <c r="AA505" i="3"/>
  <c r="H506" i="3"/>
  <c r="J506" i="3"/>
  <c r="V506" i="3"/>
  <c r="Y506" i="3"/>
  <c r="Z506" i="3"/>
  <c r="AA506" i="3"/>
  <c r="H507" i="3"/>
  <c r="J507" i="3"/>
  <c r="Z507" i="3"/>
  <c r="AA507" i="3"/>
  <c r="H508" i="3"/>
  <c r="J508" i="3"/>
  <c r="Z508" i="3"/>
  <c r="AA508" i="3"/>
  <c r="H509" i="3"/>
  <c r="J509" i="3"/>
  <c r="H510" i="3"/>
  <c r="J510" i="3"/>
  <c r="V510" i="3"/>
  <c r="V509" i="3" s="1"/>
  <c r="Y509" i="3" s="1"/>
  <c r="Z509" i="3" s="1"/>
  <c r="AA509" i="3" s="1"/>
  <c r="Z510" i="3"/>
  <c r="AA510" i="3"/>
  <c r="H511" i="3"/>
  <c r="J511" i="3"/>
  <c r="V511" i="3"/>
  <c r="Z511" i="3"/>
  <c r="AA511" i="3"/>
  <c r="H512" i="3"/>
  <c r="J512" i="3"/>
  <c r="V512" i="3"/>
  <c r="Y512" i="3"/>
  <c r="Z512" i="3"/>
  <c r="AA512" i="3"/>
  <c r="H513" i="3"/>
  <c r="J513" i="3"/>
  <c r="Z513" i="3"/>
  <c r="AA513" i="3"/>
  <c r="H514" i="3"/>
  <c r="J514" i="3"/>
  <c r="Z514" i="3"/>
  <c r="AA514" i="3"/>
  <c r="H515" i="3"/>
  <c r="J515" i="3"/>
  <c r="Z515" i="3"/>
  <c r="AA515" i="3"/>
  <c r="H516" i="3"/>
  <c r="J516" i="3"/>
  <c r="H517" i="3"/>
  <c r="J517" i="3"/>
  <c r="V517" i="3"/>
  <c r="V516" i="3" s="1"/>
  <c r="Y516" i="3" s="1"/>
  <c r="Z516" i="3" s="1"/>
  <c r="AA516" i="3" s="1"/>
  <c r="Z517" i="3"/>
  <c r="AA517" i="3"/>
  <c r="H518" i="3"/>
  <c r="J518" i="3"/>
  <c r="V518" i="3"/>
  <c r="Z518" i="3"/>
  <c r="AA518" i="3"/>
  <c r="H519" i="3"/>
  <c r="J519" i="3"/>
  <c r="V519" i="3"/>
  <c r="Y519" i="3"/>
  <c r="Z519" i="3"/>
  <c r="AA519" i="3"/>
  <c r="H520" i="3"/>
  <c r="J520" i="3"/>
  <c r="V520" i="3"/>
  <c r="Y520" i="3"/>
  <c r="Z520" i="3"/>
  <c r="AA520" i="3"/>
  <c r="H521" i="3"/>
  <c r="J521" i="3"/>
  <c r="Z521" i="3"/>
  <c r="AA521" i="3"/>
  <c r="H522" i="3"/>
  <c r="J522" i="3"/>
  <c r="Z522" i="3"/>
  <c r="AA522" i="3"/>
  <c r="H523" i="3"/>
  <c r="J523" i="3"/>
  <c r="H524" i="3"/>
  <c r="J524" i="3"/>
  <c r="V524" i="3"/>
  <c r="V523" i="3" s="1"/>
  <c r="Y523" i="3" s="1"/>
  <c r="Z523" i="3" s="1"/>
  <c r="AA523" i="3" s="1"/>
  <c r="Z524" i="3"/>
  <c r="AA524" i="3"/>
  <c r="H525" i="3"/>
  <c r="J525" i="3"/>
  <c r="V525" i="3"/>
  <c r="Z525" i="3"/>
  <c r="AA525" i="3"/>
  <c r="H526" i="3"/>
  <c r="J526" i="3"/>
  <c r="V526" i="3"/>
  <c r="Z526" i="3"/>
  <c r="AA526" i="3"/>
  <c r="H527" i="3"/>
  <c r="J527" i="3"/>
  <c r="Z527" i="3"/>
  <c r="AA527" i="3"/>
  <c r="H528" i="3"/>
  <c r="J528" i="3"/>
  <c r="V528" i="3"/>
  <c r="Y528" i="3"/>
  <c r="Z528" i="3"/>
  <c r="AA528" i="3"/>
  <c r="H529" i="3"/>
  <c r="J529" i="3"/>
  <c r="H530" i="3"/>
  <c r="J530" i="3"/>
  <c r="V530" i="3"/>
  <c r="V529" i="3" s="1"/>
  <c r="Y529" i="3" s="1"/>
  <c r="Z529" i="3" s="1"/>
  <c r="AA529" i="3" s="1"/>
  <c r="Z530" i="3"/>
  <c r="AA530" i="3"/>
  <c r="H531" i="3"/>
  <c r="J531" i="3"/>
  <c r="V531" i="3"/>
  <c r="Z531" i="3"/>
  <c r="AA531" i="3"/>
  <c r="H532" i="3"/>
  <c r="J532" i="3"/>
  <c r="Z532" i="3"/>
  <c r="AA532" i="3"/>
  <c r="H533" i="3"/>
  <c r="J533" i="3"/>
  <c r="Z533" i="3"/>
  <c r="AA533" i="3"/>
  <c r="H534" i="3"/>
  <c r="J534" i="3"/>
  <c r="Z534" i="3"/>
  <c r="AA534" i="3"/>
  <c r="H535" i="3"/>
  <c r="J535" i="3"/>
  <c r="H536" i="3"/>
  <c r="J536" i="3"/>
  <c r="V536" i="3"/>
  <c r="V535" i="3" s="1"/>
  <c r="Y535" i="3" s="1"/>
  <c r="Z535" i="3" s="1"/>
  <c r="AA535" i="3" s="1"/>
  <c r="Z536" i="3"/>
  <c r="AA536" i="3"/>
  <c r="H537" i="3"/>
  <c r="J537" i="3"/>
  <c r="V537" i="3"/>
  <c r="Z537" i="3"/>
  <c r="AA537" i="3"/>
  <c r="H538" i="3"/>
  <c r="J538" i="3"/>
  <c r="V538" i="3"/>
  <c r="Y538" i="3"/>
  <c r="Z538" i="3"/>
  <c r="AA538" i="3"/>
  <c r="AC538" i="3"/>
  <c r="H539" i="3"/>
  <c r="J539" i="3"/>
  <c r="V539" i="3"/>
  <c r="Y539" i="3"/>
  <c r="Z539" i="3"/>
  <c r="AA539" i="3"/>
  <c r="H540" i="3"/>
  <c r="J540" i="3"/>
  <c r="Z540" i="3"/>
  <c r="AA540" i="3"/>
  <c r="H541" i="3"/>
  <c r="J541" i="3"/>
  <c r="Z541" i="3"/>
  <c r="AA541" i="3"/>
  <c r="H542" i="3"/>
  <c r="J542" i="3"/>
  <c r="H543" i="3"/>
  <c r="J543" i="3"/>
  <c r="V543" i="3"/>
  <c r="Z543" i="3"/>
  <c r="AA543" i="3"/>
  <c r="H544" i="3"/>
  <c r="J544" i="3"/>
  <c r="V544" i="3"/>
  <c r="Z544" i="3"/>
  <c r="AA544" i="3"/>
  <c r="H545" i="3"/>
  <c r="J545" i="3"/>
  <c r="V545" i="3"/>
  <c r="Y545" i="3"/>
  <c r="Z545" i="3"/>
  <c r="AA545" i="3"/>
  <c r="H546" i="3"/>
  <c r="J546" i="3"/>
  <c r="Z546" i="3"/>
  <c r="AA546" i="3"/>
  <c r="H547" i="3"/>
  <c r="J547" i="3"/>
  <c r="Z547" i="3"/>
  <c r="AA547" i="3"/>
  <c r="H548" i="3"/>
  <c r="J548" i="3"/>
  <c r="Z548" i="3"/>
  <c r="AA548" i="3"/>
  <c r="H549" i="3"/>
  <c r="J549" i="3"/>
  <c r="Z549" i="3"/>
  <c r="AA549" i="3"/>
  <c r="H550" i="3"/>
  <c r="J550" i="3"/>
  <c r="H551" i="3"/>
  <c r="J551" i="3"/>
  <c r="V551" i="3"/>
  <c r="V550" i="3" s="1"/>
  <c r="Y550" i="3" s="1"/>
  <c r="Z550" i="3" s="1"/>
  <c r="AA550" i="3" s="1"/>
  <c r="Z551" i="3"/>
  <c r="AA551" i="3"/>
  <c r="H552" i="3"/>
  <c r="J552" i="3"/>
  <c r="V552" i="3"/>
  <c r="Z552" i="3"/>
  <c r="AA552" i="3"/>
  <c r="H553" i="3"/>
  <c r="J553" i="3"/>
  <c r="V553" i="3"/>
  <c r="Y553" i="3"/>
  <c r="Z553" i="3"/>
  <c r="AA553" i="3"/>
  <c r="H554" i="3"/>
  <c r="J554" i="3"/>
  <c r="V554" i="3"/>
  <c r="Y554" i="3"/>
  <c r="Z554" i="3"/>
  <c r="AA554" i="3"/>
  <c r="AC554" i="3"/>
  <c r="H555" i="3"/>
  <c r="J555" i="3"/>
  <c r="V555" i="3"/>
  <c r="Y555" i="3"/>
  <c r="Z555" i="3"/>
  <c r="AA555" i="3"/>
  <c r="H556" i="3"/>
  <c r="J556" i="3"/>
  <c r="V556" i="3"/>
  <c r="Y556" i="3"/>
  <c r="Z556" i="3"/>
  <c r="AA556" i="3"/>
  <c r="H557" i="3"/>
  <c r="J557" i="3"/>
  <c r="V557" i="3"/>
  <c r="Y557" i="3"/>
  <c r="Z557" i="3"/>
  <c r="AA557" i="3"/>
  <c r="H558" i="3"/>
  <c r="J558" i="3"/>
  <c r="Z558" i="3"/>
  <c r="AA558" i="3"/>
  <c r="H559" i="3"/>
  <c r="J559" i="3"/>
  <c r="Z559" i="3"/>
  <c r="AA559" i="3"/>
  <c r="H560" i="3"/>
  <c r="J560" i="3"/>
  <c r="Z560" i="3"/>
  <c r="AA560" i="3"/>
  <c r="H561" i="3"/>
  <c r="J561" i="3"/>
  <c r="Z561" i="3"/>
  <c r="AA561" i="3"/>
  <c r="H562" i="3"/>
  <c r="J562" i="3"/>
  <c r="Z562" i="3"/>
  <c r="AA562" i="3"/>
  <c r="H563" i="3"/>
  <c r="J563" i="3"/>
  <c r="H564" i="3"/>
  <c r="J564" i="3"/>
  <c r="V564" i="3"/>
  <c r="V563" i="3" s="1"/>
  <c r="Y563" i="3" s="1"/>
  <c r="Z563" i="3" s="1"/>
  <c r="AA563" i="3" s="1"/>
  <c r="Z564" i="3"/>
  <c r="AA564" i="3"/>
  <c r="H565" i="3"/>
  <c r="J565" i="3"/>
  <c r="V565" i="3"/>
  <c r="Z565" i="3"/>
  <c r="AA565" i="3"/>
  <c r="H566" i="3"/>
  <c r="J566" i="3"/>
  <c r="V566" i="3"/>
  <c r="Y566" i="3"/>
  <c r="Z566" i="3"/>
  <c r="AA566" i="3"/>
  <c r="H567" i="3"/>
  <c r="J567" i="3"/>
  <c r="V567" i="3"/>
  <c r="Y567" i="3"/>
  <c r="Z567" i="3"/>
  <c r="AA567" i="3"/>
  <c r="H568" i="3"/>
  <c r="J568" i="3"/>
  <c r="V568" i="3"/>
  <c r="Y568" i="3"/>
  <c r="Z568" i="3"/>
  <c r="AA568" i="3"/>
  <c r="H569" i="3"/>
  <c r="J569" i="3"/>
  <c r="Z569" i="3"/>
  <c r="AA569" i="3"/>
  <c r="H570" i="3"/>
  <c r="J570" i="3"/>
  <c r="Z570" i="3"/>
  <c r="AA570" i="3"/>
  <c r="H571" i="3"/>
  <c r="J571" i="3"/>
  <c r="H572" i="3"/>
  <c r="J572" i="3"/>
  <c r="V572" i="3"/>
  <c r="V571" i="3" s="1"/>
  <c r="Y571" i="3" s="1"/>
  <c r="Z571" i="3" s="1"/>
  <c r="AA571" i="3" s="1"/>
  <c r="Z572" i="3"/>
  <c r="AA572" i="3"/>
  <c r="H573" i="3"/>
  <c r="J573" i="3"/>
  <c r="V573" i="3"/>
  <c r="Z573" i="3"/>
  <c r="AA573" i="3"/>
  <c r="H574" i="3"/>
  <c r="J574" i="3"/>
  <c r="V574" i="3"/>
  <c r="Y574" i="3"/>
  <c r="Z574" i="3"/>
  <c r="AA574" i="3"/>
  <c r="H575" i="3"/>
  <c r="J575" i="3"/>
  <c r="Z575" i="3"/>
  <c r="AA575" i="3"/>
  <c r="H576" i="3"/>
  <c r="J576" i="3"/>
  <c r="Z576" i="3"/>
  <c r="AA576" i="3"/>
  <c r="H577" i="3"/>
  <c r="J577" i="3"/>
  <c r="Z577" i="3"/>
  <c r="AA577" i="3"/>
  <c r="H578" i="3"/>
  <c r="J578" i="3"/>
  <c r="Z578" i="3"/>
  <c r="AA578" i="3"/>
  <c r="H579" i="3"/>
  <c r="J579" i="3"/>
  <c r="Z579" i="3"/>
  <c r="AA579" i="3"/>
  <c r="H580" i="3"/>
  <c r="J580" i="3"/>
  <c r="Z580" i="3"/>
  <c r="AA580" i="3"/>
  <c r="H581" i="3"/>
  <c r="J581" i="3"/>
  <c r="Z581" i="3"/>
  <c r="AA581" i="3"/>
  <c r="H582" i="3"/>
  <c r="J582" i="3"/>
  <c r="Z582" i="3"/>
  <c r="AA582" i="3"/>
  <c r="H583" i="3"/>
  <c r="J583" i="3"/>
  <c r="Z583" i="3"/>
  <c r="AA583" i="3"/>
  <c r="H584" i="3"/>
  <c r="J584" i="3"/>
  <c r="Z584" i="3"/>
  <c r="AA584" i="3"/>
  <c r="H585" i="3"/>
  <c r="J585" i="3"/>
  <c r="Z585" i="3"/>
  <c r="AA585" i="3"/>
  <c r="H586" i="3"/>
  <c r="J586" i="3"/>
  <c r="H587" i="3"/>
  <c r="J587" i="3"/>
  <c r="V587" i="3"/>
  <c r="V586" i="3" s="1"/>
  <c r="Y586" i="3" s="1"/>
  <c r="Z586" i="3" s="1"/>
  <c r="AA586" i="3" s="1"/>
  <c r="Z587" i="3"/>
  <c r="AA587" i="3"/>
  <c r="H588" i="3"/>
  <c r="J588" i="3"/>
  <c r="V588" i="3"/>
  <c r="Z588" i="3"/>
  <c r="AA588" i="3"/>
  <c r="H589" i="3"/>
  <c r="J589" i="3"/>
  <c r="V589" i="3"/>
  <c r="Y589" i="3"/>
  <c r="Z589" i="3"/>
  <c r="AA589" i="3"/>
  <c r="H590" i="3"/>
  <c r="J590" i="3"/>
  <c r="Z590" i="3"/>
  <c r="AA590" i="3"/>
  <c r="H591" i="3"/>
  <c r="J591" i="3"/>
  <c r="Z591" i="3"/>
  <c r="AA591" i="3"/>
  <c r="H592" i="3"/>
  <c r="J592" i="3"/>
  <c r="Z592" i="3"/>
  <c r="AA592" i="3"/>
  <c r="H593" i="3"/>
  <c r="J593" i="3"/>
  <c r="Z593" i="3"/>
  <c r="AA593" i="3"/>
  <c r="H594" i="3"/>
  <c r="J594" i="3"/>
  <c r="Z594" i="3"/>
  <c r="AA594" i="3"/>
  <c r="H595" i="3"/>
  <c r="J595" i="3"/>
  <c r="Z595" i="3"/>
  <c r="AA595" i="3"/>
  <c r="H596" i="3"/>
  <c r="J596" i="3"/>
  <c r="Z596" i="3"/>
  <c r="AA596" i="3"/>
  <c r="H597" i="3"/>
  <c r="J597" i="3"/>
  <c r="Z597" i="3"/>
  <c r="AA597" i="3"/>
  <c r="H598" i="3"/>
  <c r="J598" i="3"/>
  <c r="H599" i="3"/>
  <c r="J599" i="3"/>
  <c r="V599" i="3"/>
  <c r="V598" i="3" s="1"/>
  <c r="Y598" i="3" s="1"/>
  <c r="Z598" i="3" s="1"/>
  <c r="AA598" i="3" s="1"/>
  <c r="Z599" i="3"/>
  <c r="AA599" i="3"/>
  <c r="H600" i="3"/>
  <c r="J600" i="3"/>
  <c r="V600" i="3"/>
  <c r="Z600" i="3"/>
  <c r="AA600" i="3"/>
  <c r="H601" i="3"/>
  <c r="J601" i="3"/>
  <c r="V601" i="3"/>
  <c r="Y601" i="3"/>
  <c r="Z601" i="3"/>
  <c r="AA601" i="3"/>
  <c r="H602" i="3"/>
  <c r="J602" i="3"/>
  <c r="Z602" i="3"/>
  <c r="AA602" i="3"/>
  <c r="H603" i="3"/>
  <c r="J603" i="3"/>
  <c r="Z603" i="3"/>
  <c r="AA603" i="3"/>
  <c r="H604" i="3"/>
  <c r="J604" i="3"/>
  <c r="Z604" i="3"/>
  <c r="AA604" i="3"/>
  <c r="H605" i="3"/>
  <c r="J605" i="3"/>
  <c r="Z605" i="3"/>
  <c r="AA605" i="3"/>
  <c r="H606" i="3"/>
  <c r="J606" i="3"/>
  <c r="H607" i="3"/>
  <c r="J607" i="3"/>
  <c r="V607" i="3"/>
  <c r="V606" i="3" s="1"/>
  <c r="Y606" i="3" s="1"/>
  <c r="Z606" i="3" s="1"/>
  <c r="AA606" i="3" s="1"/>
  <c r="Z607" i="3"/>
  <c r="AA607" i="3"/>
  <c r="H608" i="3"/>
  <c r="J608" i="3"/>
  <c r="V608" i="3"/>
  <c r="Z608" i="3"/>
  <c r="AA608" i="3"/>
  <c r="H609" i="3"/>
  <c r="J609" i="3"/>
  <c r="V609" i="3"/>
  <c r="Y609" i="3"/>
  <c r="Z609" i="3"/>
  <c r="AA609" i="3"/>
  <c r="H610" i="3"/>
  <c r="J610" i="3"/>
  <c r="V610" i="3"/>
  <c r="Y610" i="3"/>
  <c r="Z610" i="3"/>
  <c r="AA610" i="3"/>
  <c r="H611" i="3"/>
  <c r="J611" i="3"/>
  <c r="Z611" i="3"/>
  <c r="AA611" i="3"/>
  <c r="H612" i="3"/>
  <c r="J612" i="3"/>
  <c r="H613" i="3"/>
  <c r="J613" i="3"/>
  <c r="V613" i="3"/>
  <c r="V612" i="3" s="1"/>
  <c r="Y612" i="3" s="1"/>
  <c r="Z612" i="3" s="1"/>
  <c r="AA612" i="3" s="1"/>
  <c r="Z613" i="3"/>
  <c r="AA613" i="3"/>
  <c r="H614" i="3"/>
  <c r="J614" i="3"/>
  <c r="V614" i="3"/>
  <c r="Z614" i="3"/>
  <c r="AA614" i="3"/>
  <c r="H615" i="3"/>
  <c r="J615" i="3"/>
  <c r="V615" i="3"/>
  <c r="Y615" i="3"/>
  <c r="Z615" i="3"/>
  <c r="AA615" i="3"/>
  <c r="H616" i="3"/>
  <c r="J616" i="3"/>
  <c r="Z616" i="3"/>
  <c r="AA616" i="3"/>
  <c r="H617" i="3"/>
  <c r="J617" i="3"/>
  <c r="Z617" i="3"/>
  <c r="AA617" i="3"/>
  <c r="H618" i="3"/>
  <c r="J618" i="3"/>
  <c r="V618" i="3"/>
  <c r="Y618" i="3"/>
  <c r="Z618" i="3"/>
  <c r="AA618" i="3"/>
  <c r="H619" i="3"/>
  <c r="J619" i="3"/>
  <c r="H620" i="3"/>
  <c r="J620" i="3"/>
  <c r="V620" i="3"/>
  <c r="V619" i="3" s="1"/>
  <c r="Y619" i="3" s="1"/>
  <c r="Z619" i="3" s="1"/>
  <c r="AA619" i="3" s="1"/>
  <c r="Z620" i="3"/>
  <c r="AA620" i="3"/>
  <c r="H621" i="3"/>
  <c r="J621" i="3"/>
  <c r="V621" i="3"/>
  <c r="Z621" i="3"/>
  <c r="AA621" i="3"/>
  <c r="H622" i="3"/>
  <c r="J622" i="3"/>
  <c r="Z622" i="3"/>
  <c r="AA622" i="3"/>
  <c r="H623" i="3"/>
  <c r="J623" i="3"/>
  <c r="H624" i="3"/>
  <c r="J624" i="3"/>
  <c r="V624" i="3"/>
  <c r="V623" i="3" s="1"/>
  <c r="Y623" i="3" s="1"/>
  <c r="Z623" i="3" s="1"/>
  <c r="AA623" i="3" s="1"/>
  <c r="Z624" i="3"/>
  <c r="AA624" i="3"/>
  <c r="H625" i="3"/>
  <c r="J625" i="3"/>
  <c r="V625" i="3"/>
  <c r="Z625" i="3"/>
  <c r="AA625" i="3"/>
  <c r="H626" i="3"/>
  <c r="J626" i="3"/>
  <c r="Z626" i="3"/>
  <c r="AA626" i="3"/>
  <c r="H627" i="3"/>
  <c r="J627" i="3"/>
  <c r="H628" i="3"/>
  <c r="J628" i="3"/>
  <c r="V628" i="3"/>
  <c r="V627" i="3" s="1"/>
  <c r="Y627" i="3" s="1"/>
  <c r="Z627" i="3" s="1"/>
  <c r="AA627" i="3" s="1"/>
  <c r="Z628" i="3"/>
  <c r="AA628" i="3"/>
  <c r="H629" i="3"/>
  <c r="J629" i="3"/>
  <c r="V629" i="3"/>
  <c r="Z629" i="3"/>
  <c r="AA629" i="3"/>
  <c r="H630" i="3"/>
  <c r="J630" i="3"/>
  <c r="V630" i="3"/>
  <c r="Y630" i="3"/>
  <c r="Z630" i="3"/>
  <c r="AA630" i="3"/>
  <c r="H631" i="3"/>
  <c r="J631" i="3"/>
  <c r="Z631" i="3"/>
  <c r="AA631" i="3"/>
  <c r="H632" i="3"/>
  <c r="J632" i="3"/>
  <c r="Z632" i="3"/>
  <c r="AA632" i="3"/>
  <c r="H633" i="3"/>
  <c r="J633" i="3"/>
  <c r="H634" i="3"/>
  <c r="J634" i="3"/>
  <c r="V634" i="3"/>
  <c r="V633" i="3" s="1"/>
  <c r="Y633" i="3" s="1"/>
  <c r="Z633" i="3" s="1"/>
  <c r="AA633" i="3" s="1"/>
  <c r="Z634" i="3"/>
  <c r="AA634" i="3"/>
  <c r="H635" i="3"/>
  <c r="J635" i="3"/>
  <c r="V635" i="3"/>
  <c r="Z635" i="3"/>
  <c r="AA635" i="3"/>
  <c r="H636" i="3"/>
  <c r="J636" i="3"/>
  <c r="V636" i="3"/>
  <c r="Y636" i="3"/>
  <c r="Z636" i="3"/>
  <c r="AA636" i="3"/>
  <c r="H637" i="3"/>
  <c r="J637" i="3"/>
  <c r="V637" i="3"/>
  <c r="Y637" i="3"/>
  <c r="Z637" i="3"/>
  <c r="AA637" i="3"/>
  <c r="H638" i="3"/>
  <c r="J638" i="3"/>
  <c r="V638" i="3"/>
  <c r="Y638" i="3"/>
  <c r="Z638" i="3"/>
  <c r="AA638" i="3"/>
  <c r="H639" i="3"/>
  <c r="J639" i="3"/>
  <c r="Z639" i="3"/>
  <c r="AA639" i="3"/>
  <c r="H640" i="3"/>
  <c r="J640" i="3"/>
  <c r="Z640" i="3"/>
  <c r="AA640" i="3"/>
  <c r="H641" i="3"/>
  <c r="J641" i="3"/>
  <c r="Z641" i="3"/>
  <c r="AA641" i="3"/>
  <c r="H642" i="3"/>
  <c r="J642" i="3"/>
  <c r="V642" i="3"/>
  <c r="Y642" i="3"/>
  <c r="Z642" i="3"/>
  <c r="AA642" i="3"/>
  <c r="H643" i="3"/>
  <c r="J643" i="3"/>
  <c r="H644" i="3"/>
  <c r="J644" i="3"/>
  <c r="V644" i="3"/>
  <c r="V643" i="3" s="1"/>
  <c r="Y643" i="3" s="1"/>
  <c r="Z643" i="3" s="1"/>
  <c r="AA643" i="3" s="1"/>
  <c r="Z644" i="3"/>
  <c r="AA644" i="3"/>
  <c r="H645" i="3"/>
  <c r="J645" i="3"/>
  <c r="V645" i="3"/>
  <c r="Z645" i="3"/>
  <c r="AA645" i="3"/>
  <c r="H646" i="3"/>
  <c r="J646" i="3"/>
  <c r="V646" i="3"/>
  <c r="Y646" i="3"/>
  <c r="Z646" i="3"/>
  <c r="AA646" i="3"/>
  <c r="H647" i="3"/>
  <c r="J647" i="3"/>
  <c r="Z647" i="3"/>
  <c r="AA647" i="3"/>
  <c r="H648" i="3"/>
  <c r="J648" i="3"/>
  <c r="H649" i="3"/>
  <c r="J649" i="3"/>
  <c r="V649" i="3"/>
  <c r="V648" i="3" s="1"/>
  <c r="Y648" i="3" s="1"/>
  <c r="Z648" i="3" s="1"/>
  <c r="AA648" i="3" s="1"/>
  <c r="Z649" i="3"/>
  <c r="AA649" i="3"/>
  <c r="H650" i="3"/>
  <c r="J650" i="3"/>
  <c r="V650" i="3"/>
  <c r="Z650" i="3"/>
  <c r="AA650" i="3"/>
  <c r="H651" i="3"/>
  <c r="J651" i="3"/>
  <c r="H652" i="3"/>
  <c r="J652" i="3"/>
  <c r="V652" i="3"/>
  <c r="V651" i="3" s="1"/>
  <c r="Y651" i="3" s="1"/>
  <c r="Z651" i="3" s="1"/>
  <c r="AA651" i="3" s="1"/>
  <c r="Z652" i="3"/>
  <c r="AA652" i="3"/>
  <c r="H653" i="3"/>
  <c r="J653" i="3"/>
  <c r="V653" i="3"/>
  <c r="Z653" i="3"/>
  <c r="AA653" i="3"/>
  <c r="H654" i="3"/>
  <c r="J654" i="3"/>
  <c r="V654" i="3"/>
  <c r="Y654" i="3"/>
  <c r="Z654" i="3"/>
  <c r="AA654" i="3"/>
  <c r="H655" i="3"/>
  <c r="J655" i="3"/>
  <c r="H656" i="3"/>
  <c r="J656" i="3"/>
  <c r="V656" i="3"/>
  <c r="V655" i="3" s="1"/>
  <c r="Y655" i="3" s="1"/>
  <c r="Z655" i="3" s="1"/>
  <c r="AA655" i="3" s="1"/>
  <c r="Z656" i="3"/>
  <c r="AA656" i="3"/>
  <c r="H657" i="3"/>
  <c r="J657" i="3"/>
  <c r="V657" i="3"/>
  <c r="Z657" i="3"/>
  <c r="AA657" i="3"/>
  <c r="H658" i="3"/>
  <c r="J658" i="3"/>
  <c r="V658" i="3"/>
  <c r="Y658" i="3"/>
  <c r="Z658" i="3"/>
  <c r="AA658" i="3"/>
  <c r="H659" i="3"/>
  <c r="J659" i="3"/>
  <c r="V659" i="3"/>
  <c r="Y659" i="3"/>
  <c r="Z659" i="3"/>
  <c r="AA659" i="3"/>
  <c r="H660" i="3"/>
  <c r="J660" i="3"/>
  <c r="Z660" i="3"/>
  <c r="AA660" i="3"/>
  <c r="H661" i="3"/>
  <c r="J661" i="3"/>
  <c r="Z661" i="3"/>
  <c r="AA661" i="3"/>
  <c r="H662" i="3"/>
  <c r="J662" i="3"/>
  <c r="Z662" i="3"/>
  <c r="AA662" i="3"/>
  <c r="H663" i="3"/>
  <c r="J663" i="3"/>
  <c r="Z663" i="3"/>
  <c r="AA663" i="3"/>
  <c r="H664" i="3"/>
  <c r="J664" i="3"/>
  <c r="Z664" i="3"/>
  <c r="AA664" i="3"/>
  <c r="H665" i="3"/>
  <c r="J665" i="3"/>
  <c r="Z665" i="3"/>
  <c r="AA665" i="3"/>
  <c r="H666" i="3"/>
  <c r="J666" i="3"/>
  <c r="H667" i="3"/>
  <c r="J667" i="3"/>
  <c r="V667" i="3"/>
  <c r="V666" i="3" s="1"/>
  <c r="Y666" i="3" s="1"/>
  <c r="Z666" i="3" s="1"/>
  <c r="AA666" i="3" s="1"/>
  <c r="Z667" i="3"/>
  <c r="AA667" i="3"/>
  <c r="H668" i="3"/>
  <c r="J668" i="3"/>
  <c r="V668" i="3"/>
  <c r="Z668" i="3"/>
  <c r="AA668" i="3"/>
  <c r="H669" i="3"/>
  <c r="J669" i="3"/>
  <c r="Z669" i="3"/>
  <c r="AA669" i="3"/>
  <c r="H670" i="3"/>
  <c r="J670" i="3"/>
  <c r="Z670" i="3"/>
  <c r="AA670" i="3"/>
  <c r="H671" i="3"/>
  <c r="J671" i="3"/>
  <c r="H672" i="3"/>
  <c r="J672" i="3"/>
  <c r="V672" i="3"/>
  <c r="V671" i="3" s="1"/>
  <c r="Y671" i="3" s="1"/>
  <c r="Z671" i="3" s="1"/>
  <c r="AA671" i="3" s="1"/>
  <c r="Z672" i="3"/>
  <c r="AA672" i="3"/>
  <c r="H673" i="3"/>
  <c r="J673" i="3"/>
  <c r="V673" i="3"/>
  <c r="Z673" i="3"/>
  <c r="AA673" i="3"/>
  <c r="H674" i="3"/>
  <c r="J674" i="3"/>
  <c r="V674" i="3"/>
  <c r="Y674" i="3"/>
  <c r="Z674" i="3"/>
  <c r="AA674" i="3"/>
  <c r="H675" i="3"/>
  <c r="J675" i="3"/>
  <c r="V675" i="3"/>
  <c r="Y675" i="3"/>
  <c r="Z675" i="3"/>
  <c r="AA675" i="3"/>
  <c r="H676" i="3"/>
  <c r="J676" i="3"/>
  <c r="V676" i="3"/>
  <c r="Y676" i="3"/>
  <c r="Z676" i="3"/>
  <c r="AA676" i="3"/>
  <c r="H677" i="3"/>
  <c r="J677" i="3"/>
  <c r="H678" i="3"/>
  <c r="J678" i="3"/>
  <c r="V678" i="3"/>
  <c r="V677" i="3" s="1"/>
  <c r="Y677" i="3" s="1"/>
  <c r="Z677" i="3" s="1"/>
  <c r="AA677" i="3" s="1"/>
  <c r="Z678" i="3"/>
  <c r="AA678" i="3"/>
  <c r="H679" i="3"/>
  <c r="J679" i="3"/>
  <c r="V679" i="3"/>
  <c r="Z679" i="3"/>
  <c r="AA679" i="3"/>
  <c r="H680" i="3"/>
  <c r="J680" i="3"/>
  <c r="V680" i="3"/>
  <c r="Y680" i="3"/>
  <c r="Z680" i="3"/>
  <c r="AA680" i="3"/>
  <c r="H681" i="3"/>
  <c r="J681" i="3"/>
  <c r="V681" i="3"/>
  <c r="Y681" i="3"/>
  <c r="Z681" i="3"/>
  <c r="AA681" i="3"/>
  <c r="H682" i="3"/>
  <c r="J682" i="3"/>
  <c r="H683" i="3"/>
  <c r="J683" i="3"/>
  <c r="V683" i="3"/>
  <c r="V682" i="3" s="1"/>
  <c r="Y682" i="3" s="1"/>
  <c r="Z682" i="3" s="1"/>
  <c r="AA682" i="3" s="1"/>
  <c r="Z683" i="3"/>
  <c r="AA683" i="3"/>
  <c r="H684" i="3"/>
  <c r="J684" i="3"/>
  <c r="V684" i="3"/>
  <c r="Z684" i="3"/>
  <c r="AA684" i="3"/>
  <c r="H685" i="3"/>
  <c r="J685" i="3"/>
  <c r="V685" i="3"/>
  <c r="Y685" i="3"/>
  <c r="Z685" i="3"/>
  <c r="AA685" i="3"/>
  <c r="H686" i="3"/>
  <c r="J686" i="3"/>
  <c r="V686" i="3"/>
  <c r="Y686" i="3"/>
  <c r="Z686" i="3"/>
  <c r="AA686" i="3"/>
  <c r="H687" i="3"/>
  <c r="J687" i="3"/>
  <c r="Z687" i="3"/>
  <c r="AA687" i="3"/>
  <c r="H688" i="3"/>
  <c r="J688" i="3"/>
  <c r="H689" i="3"/>
  <c r="J689" i="3"/>
  <c r="V689" i="3"/>
  <c r="V688" i="3" s="1"/>
  <c r="Y688" i="3" s="1"/>
  <c r="Z688" i="3" s="1"/>
  <c r="AA688" i="3" s="1"/>
  <c r="Z689" i="3"/>
  <c r="AA689" i="3"/>
  <c r="H690" i="3"/>
  <c r="J690" i="3"/>
  <c r="V690" i="3"/>
  <c r="Z690" i="3"/>
  <c r="AA690" i="3"/>
  <c r="H691" i="3"/>
  <c r="J691" i="3"/>
  <c r="V691" i="3"/>
  <c r="Y691" i="3"/>
  <c r="Z691" i="3"/>
  <c r="AA691" i="3"/>
  <c r="H692" i="3"/>
  <c r="J692" i="3"/>
  <c r="Z692" i="3"/>
  <c r="AA692" i="3"/>
  <c r="H693" i="3"/>
  <c r="J693" i="3"/>
  <c r="Z693" i="3"/>
  <c r="AA693" i="3"/>
  <c r="H694" i="3"/>
  <c r="J694" i="3"/>
  <c r="Z694" i="3"/>
  <c r="AA694" i="3"/>
  <c r="H695" i="3"/>
  <c r="J695" i="3"/>
  <c r="Z695" i="3"/>
  <c r="AA695" i="3"/>
  <c r="H696" i="3"/>
  <c r="J696" i="3"/>
  <c r="Z696" i="3"/>
  <c r="AA696" i="3"/>
  <c r="H697" i="3"/>
  <c r="J697" i="3"/>
  <c r="Z697" i="3"/>
  <c r="AA697" i="3"/>
  <c r="H698" i="3"/>
  <c r="J698" i="3"/>
  <c r="Z698" i="3"/>
  <c r="AA698" i="3"/>
  <c r="H699" i="3"/>
  <c r="J699" i="3"/>
  <c r="Z699" i="3"/>
  <c r="AA699" i="3"/>
  <c r="H700" i="3"/>
  <c r="J700" i="3"/>
  <c r="Z700" i="3"/>
  <c r="AA700" i="3"/>
  <c r="H701" i="3"/>
  <c r="J701" i="3"/>
  <c r="Z701" i="3"/>
  <c r="AA701" i="3"/>
  <c r="H702" i="3"/>
  <c r="J702" i="3"/>
  <c r="Z702" i="3"/>
  <c r="AA702" i="3"/>
  <c r="H703" i="3"/>
  <c r="J703" i="3"/>
  <c r="H704" i="3"/>
  <c r="J704" i="3"/>
  <c r="V704" i="3"/>
  <c r="V703" i="3" s="1"/>
  <c r="Y703" i="3" s="1"/>
  <c r="Z703" i="3" s="1"/>
  <c r="AA703" i="3" s="1"/>
  <c r="Z704" i="3"/>
  <c r="AA704" i="3"/>
  <c r="H705" i="3"/>
  <c r="J705" i="3"/>
  <c r="V705" i="3"/>
  <c r="Z705" i="3"/>
  <c r="AA705" i="3"/>
  <c r="H706" i="3"/>
  <c r="J706" i="3"/>
  <c r="V706" i="3"/>
  <c r="Y706" i="3"/>
  <c r="Z706" i="3"/>
  <c r="AA706" i="3"/>
  <c r="H707" i="3"/>
  <c r="J707" i="3"/>
  <c r="Z707" i="3"/>
  <c r="AA707" i="3"/>
  <c r="H708" i="3"/>
  <c r="J708" i="3"/>
  <c r="Z708" i="3"/>
  <c r="AA708" i="3"/>
  <c r="H709" i="3"/>
  <c r="J709" i="3"/>
  <c r="V709" i="3"/>
  <c r="Y709" i="3"/>
  <c r="Z709" i="3"/>
  <c r="AA709" i="3"/>
  <c r="H710" i="3"/>
  <c r="J710" i="3"/>
  <c r="V710" i="3"/>
  <c r="Y710" i="3"/>
  <c r="Z710" i="3"/>
  <c r="AA710" i="3"/>
  <c r="H711" i="3"/>
  <c r="J711" i="3"/>
  <c r="Z711" i="3"/>
  <c r="AA711" i="3"/>
  <c r="H712" i="3"/>
  <c r="J712" i="3"/>
  <c r="Z712" i="3"/>
  <c r="AA712" i="3"/>
  <c r="H713" i="3"/>
  <c r="J713" i="3"/>
  <c r="Z713" i="3"/>
  <c r="AA713" i="3"/>
  <c r="H714" i="3"/>
  <c r="J714" i="3"/>
  <c r="V714" i="3"/>
  <c r="Y714" i="3"/>
  <c r="Z714" i="3"/>
  <c r="AA714" i="3"/>
  <c r="H715" i="3"/>
  <c r="J715" i="3"/>
  <c r="H716" i="3"/>
  <c r="J716" i="3"/>
  <c r="V716" i="3"/>
  <c r="V715" i="3" s="1"/>
  <c r="Y715" i="3" s="1"/>
  <c r="Z715" i="3" s="1"/>
  <c r="AA715" i="3" s="1"/>
  <c r="Z716" i="3"/>
  <c r="AA716" i="3"/>
  <c r="H717" i="3"/>
  <c r="J717" i="3"/>
  <c r="V717" i="3"/>
  <c r="Z717" i="3"/>
  <c r="AA717" i="3"/>
  <c r="H718" i="3"/>
  <c r="J718" i="3"/>
  <c r="V718" i="3"/>
  <c r="Y718" i="3"/>
  <c r="Z718" i="3"/>
  <c r="AA718" i="3"/>
  <c r="AC718" i="3"/>
  <c r="H719" i="3"/>
  <c r="J719" i="3"/>
  <c r="Z719" i="3"/>
  <c r="AA719" i="3"/>
  <c r="H720" i="3"/>
  <c r="J720" i="3"/>
  <c r="Z720" i="3"/>
  <c r="AA720" i="3"/>
  <c r="H721" i="3"/>
  <c r="J721" i="3"/>
  <c r="Z721" i="3"/>
  <c r="AA721" i="3"/>
  <c r="H722" i="3"/>
  <c r="J722" i="3"/>
  <c r="Z722" i="3"/>
  <c r="AA722" i="3"/>
  <c r="H723" i="3"/>
  <c r="J723" i="3"/>
  <c r="Z723" i="3"/>
  <c r="AA723" i="3"/>
  <c r="H724" i="3"/>
  <c r="J724" i="3"/>
  <c r="Z724" i="3"/>
  <c r="AA724" i="3"/>
  <c r="H725" i="3"/>
  <c r="J725" i="3"/>
  <c r="Z725" i="3"/>
  <c r="AA725" i="3"/>
  <c r="H726" i="3"/>
  <c r="J726" i="3"/>
  <c r="H727" i="3"/>
  <c r="J727" i="3"/>
  <c r="V727" i="3"/>
  <c r="V726" i="3" s="1"/>
  <c r="Y726" i="3" s="1"/>
  <c r="Z726" i="3" s="1"/>
  <c r="AA726" i="3" s="1"/>
  <c r="Z727" i="3"/>
  <c r="AA727" i="3"/>
  <c r="H728" i="3"/>
  <c r="J728" i="3"/>
  <c r="V728" i="3"/>
  <c r="Z728" i="3"/>
  <c r="AA728" i="3"/>
  <c r="H729" i="3"/>
  <c r="J729" i="3"/>
  <c r="V729" i="3"/>
  <c r="Y729" i="3"/>
  <c r="Z729" i="3"/>
  <c r="AA729" i="3"/>
  <c r="H730" i="3"/>
  <c r="J730" i="3"/>
  <c r="V730" i="3"/>
  <c r="Y730" i="3"/>
  <c r="Z730" i="3"/>
  <c r="AA730" i="3"/>
  <c r="H731" i="3"/>
  <c r="J731" i="3"/>
  <c r="V731" i="3"/>
  <c r="Y731" i="3"/>
  <c r="Z731" i="3"/>
  <c r="AA731" i="3"/>
  <c r="H732" i="3"/>
  <c r="J732" i="3"/>
  <c r="V732" i="3"/>
  <c r="Y732" i="3"/>
  <c r="Z732" i="3"/>
  <c r="AA732" i="3"/>
  <c r="H733" i="3"/>
  <c r="J733" i="3"/>
  <c r="V733" i="3"/>
  <c r="Y733" i="3"/>
  <c r="Z733" i="3"/>
  <c r="AA733" i="3"/>
  <c r="H734" i="3"/>
  <c r="J734" i="3"/>
  <c r="V734" i="3"/>
  <c r="Y734" i="3"/>
  <c r="Z734" i="3"/>
  <c r="AA734" i="3"/>
  <c r="H735" i="3"/>
  <c r="J735" i="3"/>
  <c r="V735" i="3"/>
  <c r="Y735" i="3"/>
  <c r="Z735" i="3"/>
  <c r="AA735" i="3"/>
  <c r="H736" i="3"/>
  <c r="J736" i="3"/>
  <c r="V736" i="3"/>
  <c r="Y736" i="3"/>
  <c r="Z736" i="3"/>
  <c r="AA736" i="3"/>
  <c r="H737" i="3"/>
  <c r="J737" i="3"/>
  <c r="Z737" i="3"/>
  <c r="AA737" i="3"/>
  <c r="H738" i="3"/>
  <c r="J738" i="3"/>
  <c r="Z738" i="3"/>
  <c r="AA738" i="3"/>
  <c r="H739" i="3"/>
  <c r="J739" i="3"/>
  <c r="Z739" i="3"/>
  <c r="AA739" i="3"/>
  <c r="H740" i="3"/>
  <c r="J740" i="3"/>
  <c r="Z740" i="3"/>
  <c r="AA740" i="3"/>
  <c r="H741" i="3"/>
  <c r="J741" i="3"/>
  <c r="H742" i="3"/>
  <c r="J742" i="3"/>
  <c r="V742" i="3"/>
  <c r="V741" i="3" s="1"/>
  <c r="Y741" i="3" s="1"/>
  <c r="Z741" i="3" s="1"/>
  <c r="AA741" i="3" s="1"/>
  <c r="Z742" i="3"/>
  <c r="AA742" i="3"/>
  <c r="H743" i="3"/>
  <c r="J743" i="3"/>
  <c r="V743" i="3"/>
  <c r="Z743" i="3"/>
  <c r="AA743" i="3"/>
  <c r="H744" i="3"/>
  <c r="J744" i="3"/>
  <c r="V744" i="3"/>
  <c r="Y744" i="3"/>
  <c r="Z744" i="3"/>
  <c r="AA744" i="3"/>
  <c r="H745" i="3"/>
  <c r="J745" i="3"/>
  <c r="V745" i="3"/>
  <c r="Y745" i="3"/>
  <c r="Z745" i="3"/>
  <c r="AA745" i="3"/>
  <c r="H746" i="3"/>
  <c r="J746" i="3"/>
  <c r="Z746" i="3"/>
  <c r="AA746" i="3"/>
  <c r="H747" i="3"/>
  <c r="J747" i="3"/>
  <c r="Z747" i="3"/>
  <c r="AA747" i="3"/>
  <c r="H748" i="3"/>
  <c r="J748" i="3"/>
  <c r="Z748" i="3"/>
  <c r="AA748" i="3"/>
  <c r="H749" i="3"/>
  <c r="J749" i="3"/>
  <c r="Z749" i="3"/>
  <c r="AA749" i="3"/>
  <c r="H750" i="3"/>
  <c r="J750" i="3"/>
  <c r="H751" i="3"/>
  <c r="J751" i="3"/>
  <c r="V751" i="3"/>
  <c r="V750" i="3" s="1"/>
  <c r="Y750" i="3" s="1"/>
  <c r="Z750" i="3" s="1"/>
  <c r="AA750" i="3" s="1"/>
  <c r="Z751" i="3"/>
  <c r="AA751" i="3"/>
  <c r="H752" i="3"/>
  <c r="J752" i="3"/>
  <c r="V752" i="3"/>
  <c r="Z752" i="3"/>
  <c r="AA752" i="3"/>
  <c r="H753" i="3"/>
  <c r="J753" i="3"/>
  <c r="V753" i="3"/>
  <c r="Y753" i="3"/>
  <c r="Z753" i="3"/>
  <c r="AA753" i="3"/>
  <c r="H754" i="3"/>
  <c r="J754" i="3"/>
  <c r="V754" i="3"/>
  <c r="Y754" i="3"/>
  <c r="Z754" i="3"/>
  <c r="AA754" i="3"/>
  <c r="H755" i="3"/>
  <c r="J755" i="3"/>
  <c r="Z755" i="3"/>
  <c r="AA755" i="3"/>
  <c r="H756" i="3"/>
  <c r="J756" i="3"/>
  <c r="H757" i="3"/>
  <c r="J757" i="3"/>
  <c r="V757" i="3"/>
  <c r="V756" i="3" s="1"/>
  <c r="Y756" i="3" s="1"/>
  <c r="Z756" i="3" s="1"/>
  <c r="AA756" i="3" s="1"/>
  <c r="Z757" i="3"/>
  <c r="AA757" i="3"/>
  <c r="H758" i="3"/>
  <c r="J758" i="3"/>
  <c r="V758" i="3"/>
  <c r="Z758" i="3"/>
  <c r="AA758" i="3"/>
  <c r="H759" i="3"/>
  <c r="J759" i="3"/>
  <c r="V759" i="3"/>
  <c r="Y759" i="3"/>
  <c r="Z759" i="3"/>
  <c r="AA759" i="3"/>
  <c r="H760" i="3"/>
  <c r="J760" i="3"/>
  <c r="H761" i="3"/>
  <c r="J761" i="3"/>
  <c r="V761" i="3"/>
  <c r="V760" i="3" s="1"/>
  <c r="Y760" i="3" s="1"/>
  <c r="Z760" i="3" s="1"/>
  <c r="AA760" i="3" s="1"/>
  <c r="Z761" i="3"/>
  <c r="AA761" i="3"/>
  <c r="H762" i="3"/>
  <c r="J762" i="3"/>
  <c r="V762" i="3"/>
  <c r="Z762" i="3"/>
  <c r="AA762" i="3"/>
  <c r="H763" i="3"/>
  <c r="J763" i="3"/>
  <c r="V763" i="3"/>
  <c r="Z763" i="3"/>
  <c r="AA763" i="3"/>
  <c r="H764" i="3"/>
  <c r="J764" i="3"/>
  <c r="Z764" i="3"/>
  <c r="AA764" i="3"/>
  <c r="H765" i="3"/>
  <c r="J765" i="3"/>
  <c r="H766" i="3"/>
  <c r="J766" i="3"/>
  <c r="V766" i="3"/>
  <c r="V765" i="3" s="1"/>
  <c r="Y765" i="3" s="1"/>
  <c r="Z765" i="3" s="1"/>
  <c r="AA765" i="3" s="1"/>
  <c r="Z766" i="3"/>
  <c r="AA766" i="3"/>
  <c r="H767" i="3"/>
  <c r="J767" i="3"/>
  <c r="V767" i="3"/>
  <c r="Z767" i="3"/>
  <c r="AA767" i="3"/>
  <c r="H768" i="3"/>
  <c r="J768" i="3"/>
  <c r="V768" i="3"/>
  <c r="Y768" i="3"/>
  <c r="Z768" i="3"/>
  <c r="AA768" i="3"/>
  <c r="H769" i="3"/>
  <c r="J769" i="3"/>
  <c r="Z769" i="3"/>
  <c r="AA769" i="3"/>
  <c r="H770" i="3"/>
  <c r="J770" i="3"/>
  <c r="Z770" i="3"/>
  <c r="AA770" i="3"/>
  <c r="H771" i="3"/>
  <c r="J771" i="3"/>
  <c r="H772" i="3"/>
  <c r="J772" i="3"/>
  <c r="V772" i="3"/>
  <c r="V771" i="3" s="1"/>
  <c r="Y771" i="3" s="1"/>
  <c r="Z771" i="3" s="1"/>
  <c r="AA771" i="3" s="1"/>
  <c r="Z772" i="3"/>
  <c r="AA772" i="3"/>
  <c r="H773" i="3"/>
  <c r="J773" i="3"/>
  <c r="V773" i="3"/>
  <c r="Z773" i="3"/>
  <c r="AA773" i="3"/>
  <c r="H774" i="3"/>
  <c r="J774" i="3"/>
  <c r="Z774" i="3"/>
  <c r="AA774" i="3"/>
  <c r="H775" i="3"/>
  <c r="J775" i="3"/>
  <c r="Z775" i="3"/>
  <c r="AA775" i="3"/>
  <c r="H776" i="3"/>
  <c r="J776" i="3"/>
  <c r="Z776" i="3"/>
  <c r="AA776" i="3"/>
  <c r="H777" i="3"/>
  <c r="J777" i="3"/>
  <c r="H778" i="3"/>
  <c r="J778" i="3"/>
  <c r="V778" i="3"/>
  <c r="V777" i="3" s="1"/>
  <c r="Y777" i="3" s="1"/>
  <c r="Z777" i="3" s="1"/>
  <c r="AA777" i="3" s="1"/>
  <c r="Z778" i="3"/>
  <c r="AA778" i="3"/>
  <c r="H779" i="3"/>
  <c r="J779" i="3"/>
  <c r="V779" i="3"/>
  <c r="Z779" i="3"/>
  <c r="AA779" i="3"/>
  <c r="H780" i="3"/>
  <c r="J780" i="3"/>
  <c r="V780" i="3"/>
  <c r="Y780" i="3"/>
  <c r="Z780" i="3"/>
  <c r="AA780" i="3"/>
  <c r="H781" i="3"/>
  <c r="J781" i="3"/>
  <c r="V781" i="3"/>
  <c r="Y781" i="3"/>
  <c r="Z781" i="3"/>
  <c r="AA781" i="3"/>
  <c r="H782" i="3"/>
  <c r="J782" i="3"/>
  <c r="Z782" i="3"/>
  <c r="AA782" i="3"/>
  <c r="H783" i="3"/>
  <c r="J783" i="3"/>
  <c r="Z783" i="3"/>
  <c r="AA783" i="3"/>
  <c r="H784" i="3"/>
  <c r="J784" i="3"/>
  <c r="V784" i="3"/>
  <c r="Y784" i="3"/>
  <c r="Z784" i="3"/>
  <c r="AA784" i="3"/>
  <c r="H785" i="3"/>
  <c r="J785" i="3"/>
  <c r="V785" i="3"/>
  <c r="Y785" i="3"/>
  <c r="Z785" i="3"/>
  <c r="AA785" i="3"/>
  <c r="H786" i="3"/>
  <c r="J786" i="3"/>
  <c r="Z786" i="3"/>
  <c r="AA786" i="3"/>
  <c r="H787" i="3"/>
  <c r="J787" i="3"/>
  <c r="Z787" i="3"/>
  <c r="AA787" i="3"/>
  <c r="H788" i="3"/>
  <c r="J788" i="3"/>
  <c r="Z788" i="3"/>
  <c r="AA788" i="3"/>
  <c r="H789" i="3"/>
  <c r="J789" i="3"/>
  <c r="Z789" i="3"/>
  <c r="AA789" i="3"/>
  <c r="H790" i="3"/>
  <c r="J790" i="3"/>
  <c r="Z790" i="3"/>
  <c r="AA790" i="3"/>
  <c r="H791" i="3"/>
  <c r="J791" i="3"/>
  <c r="H792" i="3"/>
  <c r="J792" i="3"/>
  <c r="V792" i="3"/>
  <c r="V791" i="3" s="1"/>
  <c r="Y791" i="3" s="1"/>
  <c r="Z791" i="3" s="1"/>
  <c r="AA791" i="3" s="1"/>
  <c r="Z792" i="3"/>
  <c r="AA792" i="3"/>
  <c r="H793" i="3"/>
  <c r="J793" i="3"/>
  <c r="V793" i="3"/>
  <c r="Z793" i="3"/>
  <c r="AA793" i="3"/>
  <c r="H794" i="3"/>
  <c r="J794" i="3"/>
  <c r="V794" i="3"/>
  <c r="Y794" i="3"/>
  <c r="Z794" i="3"/>
  <c r="AA794" i="3"/>
  <c r="H795" i="3"/>
  <c r="J795" i="3"/>
  <c r="Z795" i="3"/>
  <c r="AA795" i="3"/>
  <c r="H796" i="3"/>
  <c r="J796" i="3"/>
  <c r="Z796" i="3"/>
  <c r="AA796" i="3"/>
  <c r="H797" i="3"/>
  <c r="J797" i="3"/>
  <c r="H798" i="3"/>
  <c r="J798" i="3"/>
  <c r="V798" i="3"/>
  <c r="V797" i="3" s="1"/>
  <c r="Y797" i="3" s="1"/>
  <c r="Z797" i="3" s="1"/>
  <c r="AA797" i="3" s="1"/>
  <c r="Z798" i="3"/>
  <c r="AA798" i="3"/>
  <c r="H799" i="3"/>
  <c r="J799" i="3"/>
  <c r="V799" i="3"/>
  <c r="Z799" i="3"/>
  <c r="AA799" i="3"/>
  <c r="H800" i="3"/>
  <c r="J800" i="3"/>
  <c r="Z800" i="3"/>
  <c r="AA800" i="3"/>
  <c r="H801" i="3"/>
  <c r="J801" i="3"/>
  <c r="H802" i="3"/>
  <c r="J802" i="3"/>
  <c r="V802" i="3"/>
  <c r="V801" i="3" s="1"/>
  <c r="Y801" i="3" s="1"/>
  <c r="Z801" i="3" s="1"/>
  <c r="AA801" i="3" s="1"/>
  <c r="Z802" i="3"/>
  <c r="AA802" i="3"/>
  <c r="H803" i="3"/>
  <c r="J803" i="3"/>
  <c r="V803" i="3"/>
  <c r="Z803" i="3"/>
  <c r="AA803" i="3"/>
  <c r="H804" i="3"/>
  <c r="J804" i="3"/>
  <c r="Z804" i="3"/>
  <c r="AA804" i="3"/>
  <c r="H805" i="3"/>
  <c r="J805" i="3"/>
  <c r="V805" i="3"/>
  <c r="Y805" i="3"/>
  <c r="Z805" i="3"/>
  <c r="AA805" i="3"/>
  <c r="H806" i="3"/>
  <c r="J806" i="3"/>
  <c r="V806" i="3"/>
  <c r="Y806" i="3"/>
  <c r="Z806" i="3"/>
  <c r="AA806" i="3"/>
  <c r="H807" i="3"/>
  <c r="J807" i="3"/>
  <c r="Z807" i="3"/>
  <c r="AA807" i="3"/>
  <c r="H808" i="3"/>
  <c r="J808" i="3"/>
  <c r="H809" i="3"/>
  <c r="J809" i="3"/>
  <c r="V809" i="3"/>
  <c r="V808" i="3" s="1"/>
  <c r="Y808" i="3" s="1"/>
  <c r="Z808" i="3" s="1"/>
  <c r="AA808" i="3" s="1"/>
  <c r="Z809" i="3"/>
  <c r="AA809" i="3"/>
  <c r="H810" i="3"/>
  <c r="J810" i="3"/>
  <c r="V810" i="3"/>
  <c r="Z810" i="3"/>
  <c r="AA810" i="3"/>
  <c r="H811" i="3"/>
  <c r="J811" i="3"/>
  <c r="V811" i="3"/>
  <c r="Y811" i="3"/>
  <c r="Z811" i="3"/>
  <c r="AA811" i="3"/>
  <c r="H812" i="3"/>
  <c r="J812" i="3"/>
  <c r="Z812" i="3"/>
  <c r="AA812" i="3"/>
  <c r="H813" i="3"/>
  <c r="J813" i="3"/>
  <c r="H814" i="3"/>
  <c r="J814" i="3"/>
  <c r="V814" i="3"/>
  <c r="V813" i="3" s="1"/>
  <c r="Y813" i="3" s="1"/>
  <c r="Z813" i="3" s="1"/>
  <c r="AA813" i="3" s="1"/>
  <c r="Z814" i="3"/>
  <c r="AA814" i="3"/>
  <c r="H815" i="3"/>
  <c r="J815" i="3"/>
  <c r="V815" i="3"/>
  <c r="Z815" i="3"/>
  <c r="AA815" i="3"/>
  <c r="H816" i="3"/>
  <c r="J816" i="3"/>
  <c r="V816" i="3"/>
  <c r="Y816" i="3"/>
  <c r="Z816" i="3"/>
  <c r="AA816" i="3"/>
  <c r="H817" i="3"/>
  <c r="J817" i="3"/>
  <c r="Z817" i="3"/>
  <c r="AA817" i="3"/>
  <c r="H818" i="3"/>
  <c r="J818" i="3"/>
  <c r="Z818" i="3"/>
  <c r="AA818" i="3"/>
  <c r="H819" i="3"/>
  <c r="J819" i="3"/>
  <c r="Z819" i="3"/>
  <c r="AA819" i="3"/>
  <c r="H820" i="3"/>
  <c r="J820" i="3"/>
  <c r="H821" i="3"/>
  <c r="J821" i="3"/>
  <c r="V821" i="3"/>
  <c r="V820" i="3" s="1"/>
  <c r="Y820" i="3" s="1"/>
  <c r="Z820" i="3" s="1"/>
  <c r="AA820" i="3" s="1"/>
  <c r="Z821" i="3"/>
  <c r="AA821" i="3"/>
  <c r="H822" i="3"/>
  <c r="J822" i="3"/>
  <c r="V822" i="3"/>
  <c r="Z822" i="3"/>
  <c r="AA822" i="3"/>
  <c r="H823" i="3"/>
  <c r="J823" i="3"/>
  <c r="V823" i="3"/>
  <c r="Y823" i="3"/>
  <c r="Z823" i="3"/>
  <c r="AA823" i="3"/>
  <c r="H824" i="3"/>
  <c r="J824" i="3"/>
  <c r="V824" i="3"/>
  <c r="Y824" i="3"/>
  <c r="Z824" i="3"/>
  <c r="AA824" i="3"/>
  <c r="H825" i="3"/>
  <c r="J825" i="3"/>
  <c r="Z825" i="3"/>
  <c r="AA825" i="3"/>
  <c r="H826" i="3"/>
  <c r="J826" i="3"/>
  <c r="Z826" i="3"/>
  <c r="AA826" i="3"/>
  <c r="H827" i="3"/>
  <c r="J827" i="3"/>
  <c r="Z827" i="3"/>
  <c r="AA827" i="3"/>
  <c r="H828" i="3"/>
  <c r="J828" i="3"/>
  <c r="Z828" i="3"/>
  <c r="AA828" i="3"/>
  <c r="H829" i="3"/>
  <c r="J829" i="3"/>
  <c r="V829" i="3"/>
  <c r="Y829" i="3"/>
  <c r="Z829" i="3"/>
  <c r="AA829" i="3"/>
  <c r="H830" i="3"/>
  <c r="J830" i="3"/>
  <c r="V830" i="3"/>
  <c r="Y830" i="3"/>
  <c r="Z830" i="3"/>
  <c r="AA830" i="3"/>
  <c r="H831" i="3"/>
  <c r="J831" i="3"/>
  <c r="V831" i="3"/>
  <c r="Y831" i="3"/>
  <c r="Z831" i="3"/>
  <c r="AA831" i="3"/>
  <c r="H832" i="3"/>
  <c r="J832" i="3"/>
  <c r="Z832" i="3"/>
  <c r="AA832" i="3"/>
  <c r="H833" i="3"/>
  <c r="J833" i="3"/>
  <c r="H834" i="3"/>
  <c r="J834" i="3"/>
  <c r="V834" i="3"/>
  <c r="V833" i="3" s="1"/>
  <c r="Y833" i="3" s="1"/>
  <c r="Z833" i="3" s="1"/>
  <c r="AA833" i="3" s="1"/>
  <c r="Z834" i="3"/>
  <c r="AA834" i="3"/>
  <c r="H835" i="3"/>
  <c r="J835" i="3"/>
  <c r="V835" i="3"/>
  <c r="Z835" i="3"/>
  <c r="AA835" i="3"/>
  <c r="H836" i="3"/>
  <c r="J836" i="3"/>
  <c r="Z836" i="3"/>
  <c r="AA836" i="3"/>
  <c r="H837" i="3"/>
  <c r="J837" i="3"/>
  <c r="Z837" i="3"/>
  <c r="AA837" i="3"/>
  <c r="H838" i="3"/>
  <c r="J838" i="3"/>
  <c r="Z838" i="3"/>
  <c r="AA838" i="3"/>
  <c r="H839" i="3"/>
  <c r="J839" i="3"/>
  <c r="Z839" i="3"/>
  <c r="AA839" i="3"/>
  <c r="H840" i="3"/>
  <c r="J840" i="3"/>
  <c r="V840" i="3"/>
  <c r="Y840" i="3"/>
  <c r="Z840" i="3"/>
  <c r="AA840" i="3"/>
  <c r="H841" i="3"/>
  <c r="J841" i="3"/>
  <c r="V841" i="3"/>
  <c r="Y841" i="3"/>
  <c r="Z841" i="3"/>
  <c r="AA841" i="3"/>
  <c r="H842" i="3"/>
  <c r="J842" i="3"/>
  <c r="Z842" i="3"/>
  <c r="AA842" i="3"/>
  <c r="H843" i="3"/>
  <c r="J843" i="3"/>
  <c r="Z843" i="3"/>
  <c r="AA843" i="3"/>
  <c r="H844" i="3"/>
  <c r="J844" i="3"/>
  <c r="H845" i="3"/>
  <c r="J845" i="3"/>
  <c r="V845" i="3"/>
  <c r="V844" i="3" s="1"/>
  <c r="Y844" i="3" s="1"/>
  <c r="Z844" i="3" s="1"/>
  <c r="AA844" i="3" s="1"/>
  <c r="Z845" i="3"/>
  <c r="AA845" i="3"/>
  <c r="H846" i="3"/>
  <c r="J846" i="3"/>
  <c r="V846" i="3"/>
  <c r="Z846" i="3"/>
  <c r="AA846" i="3"/>
  <c r="H847" i="3"/>
  <c r="J847" i="3"/>
  <c r="V847" i="3"/>
  <c r="Y847" i="3"/>
  <c r="Z847" i="3"/>
  <c r="AA847" i="3"/>
  <c r="H848" i="3"/>
  <c r="J848" i="3"/>
  <c r="Z848" i="3"/>
  <c r="AA848" i="3"/>
  <c r="H849" i="3"/>
  <c r="J849" i="3"/>
  <c r="Z849" i="3"/>
  <c r="AA849" i="3"/>
  <c r="H850" i="3"/>
  <c r="J850" i="3"/>
  <c r="Z850" i="3"/>
  <c r="AA850" i="3"/>
  <c r="H851" i="3"/>
  <c r="J851" i="3"/>
  <c r="Z851" i="3"/>
  <c r="AA851" i="3"/>
  <c r="H852" i="3"/>
  <c r="J852" i="3"/>
  <c r="Z852" i="3"/>
  <c r="AA852" i="3"/>
  <c r="H853" i="3"/>
  <c r="J853" i="3"/>
  <c r="Z853" i="3"/>
  <c r="AA853" i="3"/>
  <c r="H854" i="3"/>
  <c r="J854" i="3"/>
  <c r="Z854" i="3"/>
  <c r="AA854" i="3"/>
  <c r="H855" i="3"/>
  <c r="J855" i="3"/>
  <c r="Z855" i="3"/>
  <c r="AA855" i="3"/>
  <c r="H856" i="3"/>
  <c r="J856" i="3"/>
  <c r="H857" i="3"/>
  <c r="J857" i="3"/>
  <c r="V857" i="3"/>
  <c r="V856" i="3" s="1"/>
  <c r="Y856" i="3" s="1"/>
  <c r="Z856" i="3" s="1"/>
  <c r="AA856" i="3" s="1"/>
  <c r="Z857" i="3"/>
  <c r="AA857" i="3"/>
  <c r="H858" i="3"/>
  <c r="J858" i="3"/>
  <c r="V858" i="3"/>
  <c r="Z858" i="3"/>
  <c r="AA858" i="3"/>
  <c r="H859" i="3"/>
  <c r="J859" i="3"/>
  <c r="V859" i="3"/>
  <c r="Y859" i="3"/>
  <c r="Z859" i="3"/>
  <c r="AA859" i="3"/>
  <c r="H860" i="3"/>
  <c r="J860" i="3"/>
  <c r="Z860" i="3"/>
  <c r="AA860" i="3"/>
  <c r="H861" i="3"/>
  <c r="J861" i="3"/>
  <c r="H862" i="3"/>
  <c r="J862" i="3"/>
  <c r="V862" i="3"/>
  <c r="V861" i="3" s="1"/>
  <c r="Y861" i="3" s="1"/>
  <c r="Z861" i="3" s="1"/>
  <c r="AA861" i="3" s="1"/>
  <c r="Z862" i="3"/>
  <c r="AA862" i="3"/>
  <c r="H863" i="3"/>
  <c r="J863" i="3"/>
  <c r="V863" i="3"/>
  <c r="Z863" i="3"/>
  <c r="AA863" i="3"/>
  <c r="H864" i="3"/>
  <c r="J864" i="3"/>
  <c r="V864" i="3"/>
  <c r="Y864" i="3"/>
  <c r="Z864" i="3"/>
  <c r="AA864" i="3"/>
  <c r="H865" i="3"/>
  <c r="J865" i="3"/>
  <c r="V865" i="3"/>
  <c r="Y865" i="3"/>
  <c r="Z865" i="3"/>
  <c r="AA865" i="3"/>
  <c r="H866" i="3"/>
  <c r="J866" i="3"/>
  <c r="V866" i="3"/>
  <c r="Y866" i="3"/>
  <c r="Z866" i="3"/>
  <c r="AA866" i="3"/>
  <c r="H867" i="3"/>
  <c r="J867" i="3"/>
  <c r="H868" i="3"/>
  <c r="J868" i="3"/>
  <c r="V868" i="3"/>
  <c r="V867" i="3" s="1"/>
  <c r="Y867" i="3" s="1"/>
  <c r="Z867" i="3" s="1"/>
  <c r="AA867" i="3" s="1"/>
  <c r="Z868" i="3"/>
  <c r="AA868" i="3"/>
  <c r="H869" i="3"/>
  <c r="J869" i="3"/>
  <c r="V869" i="3"/>
  <c r="Z869" i="3"/>
  <c r="AA869" i="3"/>
  <c r="H870" i="3"/>
  <c r="J870" i="3"/>
  <c r="V870" i="3"/>
  <c r="Y870" i="3"/>
  <c r="Z870" i="3"/>
  <c r="AA870" i="3"/>
  <c r="H871" i="3"/>
  <c r="J871" i="3"/>
  <c r="V871" i="3"/>
  <c r="Y871" i="3"/>
  <c r="Z871" i="3"/>
  <c r="AA871" i="3"/>
  <c r="AC871" i="3"/>
  <c r="H872" i="3"/>
  <c r="J872" i="3"/>
  <c r="V872" i="3"/>
  <c r="Y872" i="3"/>
  <c r="Z872" i="3"/>
  <c r="AA872" i="3"/>
  <c r="H873" i="3"/>
  <c r="J873" i="3"/>
  <c r="V873" i="3"/>
  <c r="Y873" i="3"/>
  <c r="Z873" i="3"/>
  <c r="AA873" i="3"/>
  <c r="H874" i="3"/>
  <c r="J874" i="3"/>
  <c r="Z874" i="3"/>
  <c r="AA874" i="3"/>
  <c r="H875" i="3"/>
  <c r="J875" i="3"/>
  <c r="Z875" i="3"/>
  <c r="AA875" i="3"/>
  <c r="H876" i="3"/>
  <c r="J876" i="3"/>
  <c r="Z876" i="3"/>
  <c r="AA876" i="3"/>
  <c r="H877" i="3"/>
  <c r="J877" i="3"/>
  <c r="Z877" i="3"/>
  <c r="AA877" i="3"/>
  <c r="H878" i="3"/>
  <c r="J878" i="3"/>
  <c r="H879" i="3"/>
  <c r="J879" i="3"/>
  <c r="V879" i="3"/>
  <c r="V878" i="3" s="1"/>
  <c r="Y878" i="3" s="1"/>
  <c r="Z878" i="3" s="1"/>
  <c r="AA878" i="3" s="1"/>
  <c r="Z879" i="3"/>
  <c r="AA879" i="3"/>
  <c r="H880" i="3"/>
  <c r="J880" i="3"/>
  <c r="V880" i="3"/>
  <c r="Z880" i="3"/>
  <c r="AA880" i="3"/>
  <c r="H881" i="3"/>
  <c r="J881" i="3"/>
  <c r="V881" i="3"/>
  <c r="Y881" i="3"/>
  <c r="Z881" i="3"/>
  <c r="AA881" i="3"/>
  <c r="H882" i="3"/>
  <c r="J882" i="3"/>
  <c r="Z882" i="3"/>
  <c r="AA882" i="3"/>
  <c r="H883" i="3"/>
  <c r="J883" i="3"/>
  <c r="Z883" i="3"/>
  <c r="AA883" i="3"/>
  <c r="H884" i="3"/>
  <c r="J884" i="3"/>
  <c r="Z884" i="3"/>
  <c r="AA884" i="3"/>
  <c r="H885" i="3"/>
  <c r="J885" i="3"/>
  <c r="Z885" i="3"/>
  <c r="AA885" i="3"/>
  <c r="H886" i="3"/>
  <c r="J886" i="3"/>
  <c r="H887" i="3"/>
  <c r="J887" i="3"/>
  <c r="V887" i="3"/>
  <c r="V886" i="3" s="1"/>
  <c r="Y886" i="3" s="1"/>
  <c r="Z886" i="3" s="1"/>
  <c r="AA886" i="3" s="1"/>
  <c r="Z887" i="3"/>
  <c r="AA887" i="3"/>
  <c r="H888" i="3"/>
  <c r="J888" i="3"/>
  <c r="V888" i="3"/>
  <c r="Z888" i="3"/>
  <c r="AA888" i="3"/>
  <c r="H889" i="3"/>
  <c r="J889" i="3"/>
  <c r="V889" i="3"/>
  <c r="Y889" i="3"/>
  <c r="Z889" i="3"/>
  <c r="AA889" i="3"/>
  <c r="H890" i="3"/>
  <c r="J890" i="3"/>
  <c r="V890" i="3"/>
  <c r="Y890" i="3"/>
  <c r="Z890" i="3"/>
  <c r="AA890" i="3"/>
  <c r="AC890" i="3"/>
  <c r="H891" i="3"/>
  <c r="J891" i="3"/>
  <c r="V891" i="3"/>
  <c r="Y891" i="3"/>
  <c r="Z891" i="3"/>
  <c r="AA891" i="3"/>
  <c r="H892" i="3"/>
  <c r="J892" i="3"/>
  <c r="V892" i="3"/>
  <c r="Y892" i="3"/>
  <c r="Z892" i="3"/>
  <c r="AA892" i="3"/>
  <c r="H893" i="3"/>
  <c r="J893" i="3"/>
  <c r="Z893" i="3"/>
  <c r="AA893" i="3"/>
  <c r="H894" i="3"/>
  <c r="J894" i="3"/>
  <c r="Z894" i="3"/>
  <c r="AA894" i="3"/>
  <c r="H895" i="3"/>
  <c r="J895" i="3"/>
  <c r="V895" i="3"/>
  <c r="Y895" i="3"/>
  <c r="Z895" i="3"/>
  <c r="AA895" i="3"/>
  <c r="H896" i="3"/>
  <c r="J896" i="3"/>
  <c r="V896" i="3"/>
  <c r="Y896" i="3"/>
  <c r="Z896" i="3"/>
  <c r="AA896" i="3"/>
  <c r="H897" i="3"/>
  <c r="J897" i="3"/>
  <c r="H898" i="3"/>
  <c r="J898" i="3"/>
  <c r="V898" i="3"/>
  <c r="V897" i="3" s="1"/>
  <c r="Y897" i="3" s="1"/>
  <c r="Z897" i="3" s="1"/>
  <c r="AA897" i="3" s="1"/>
  <c r="Y898" i="3"/>
  <c r="Z898" i="3"/>
  <c r="AA898" i="3"/>
  <c r="AC898" i="3"/>
  <c r="H899" i="3"/>
  <c r="J899" i="3"/>
  <c r="V899" i="3"/>
  <c r="Y899" i="3"/>
  <c r="Z899" i="3"/>
  <c r="AA899" i="3"/>
  <c r="H900" i="3"/>
  <c r="J900" i="3"/>
  <c r="V900" i="3"/>
  <c r="Y900" i="3"/>
  <c r="Z900" i="3"/>
  <c r="AA900" i="3"/>
  <c r="H901" i="3"/>
  <c r="J901" i="3"/>
  <c r="Z901" i="3"/>
  <c r="AA901" i="3"/>
  <c r="H902" i="3"/>
  <c r="J902" i="3"/>
  <c r="Z902" i="3"/>
  <c r="AA902" i="3"/>
  <c r="H903" i="3"/>
  <c r="J903" i="3"/>
  <c r="Z903" i="3"/>
  <c r="AA903" i="3"/>
  <c r="H904" i="3"/>
  <c r="J904" i="3"/>
  <c r="Z904" i="3"/>
  <c r="AA904" i="3"/>
  <c r="H905" i="3"/>
  <c r="J905" i="3"/>
  <c r="H906" i="3"/>
  <c r="J906" i="3"/>
  <c r="V906" i="3"/>
  <c r="V905" i="3" s="1"/>
  <c r="Y905" i="3" s="1"/>
  <c r="Z905" i="3" s="1"/>
  <c r="AA905" i="3" s="1"/>
  <c r="Z906" i="3"/>
  <c r="AA906" i="3"/>
  <c r="H907" i="3"/>
  <c r="J907" i="3"/>
  <c r="V907" i="3"/>
  <c r="Z907" i="3"/>
  <c r="AA907" i="3"/>
  <c r="H908" i="3"/>
  <c r="J908" i="3"/>
  <c r="V908" i="3"/>
  <c r="Y908" i="3"/>
  <c r="Z908" i="3"/>
  <c r="AA908" i="3"/>
  <c r="H909" i="3"/>
  <c r="J909" i="3"/>
  <c r="V909" i="3"/>
  <c r="Y909" i="3"/>
  <c r="Z909" i="3"/>
  <c r="AA909" i="3"/>
  <c r="H910" i="3"/>
  <c r="J910" i="3"/>
  <c r="Z910" i="3"/>
  <c r="AA910" i="3"/>
  <c r="H911" i="3"/>
  <c r="J911" i="3"/>
  <c r="Z911" i="3"/>
  <c r="AA911" i="3"/>
  <c r="H912" i="3"/>
  <c r="J912" i="3"/>
  <c r="V912" i="3"/>
  <c r="Y912" i="3"/>
  <c r="Z912" i="3"/>
  <c r="AA912" i="3"/>
  <c r="H913" i="3"/>
  <c r="J913" i="3"/>
  <c r="V913" i="3"/>
  <c r="Y913" i="3"/>
  <c r="Z913" i="3"/>
  <c r="AA913" i="3"/>
  <c r="H914" i="3"/>
  <c r="J914" i="3"/>
  <c r="V914" i="3"/>
  <c r="Y914" i="3"/>
  <c r="Z914" i="3"/>
  <c r="AA914" i="3"/>
  <c r="H915" i="3"/>
  <c r="J915" i="3"/>
  <c r="Z915" i="3"/>
  <c r="AA915" i="3"/>
  <c r="H916" i="3"/>
  <c r="J916" i="3"/>
  <c r="H917" i="3"/>
  <c r="J917" i="3"/>
  <c r="V917" i="3"/>
  <c r="V916" i="3" s="1"/>
  <c r="Y916" i="3" s="1"/>
  <c r="Z916" i="3" s="1"/>
  <c r="AA916" i="3" s="1"/>
  <c r="Z917" i="3"/>
  <c r="AA917" i="3"/>
  <c r="H918" i="3"/>
  <c r="J918" i="3"/>
  <c r="V918" i="3"/>
  <c r="Z918" i="3"/>
  <c r="AA918" i="3"/>
  <c r="H919" i="3"/>
  <c r="J919" i="3"/>
  <c r="Z919" i="3"/>
  <c r="AA919" i="3"/>
  <c r="H920" i="3"/>
  <c r="J920" i="3"/>
  <c r="Z920" i="3"/>
  <c r="AA920" i="3"/>
  <c r="H921" i="3"/>
  <c r="J921" i="3"/>
  <c r="Z921" i="3"/>
  <c r="AA921" i="3"/>
  <c r="H922" i="3"/>
  <c r="J922" i="3"/>
  <c r="Z922" i="3"/>
  <c r="AA922" i="3"/>
  <c r="H923" i="3"/>
  <c r="J923" i="3"/>
  <c r="Z923" i="3"/>
  <c r="AA923" i="3"/>
  <c r="H924" i="3"/>
  <c r="J924" i="3"/>
  <c r="Z924" i="3"/>
  <c r="AA924" i="3"/>
  <c r="H925" i="3"/>
  <c r="J925" i="3"/>
  <c r="Z925" i="3"/>
  <c r="AA925" i="3"/>
  <c r="H926" i="3"/>
  <c r="J926" i="3"/>
  <c r="Z926" i="3"/>
  <c r="AA926" i="3"/>
  <c r="H927" i="3"/>
  <c r="J927" i="3"/>
  <c r="Z927" i="3"/>
  <c r="AA927" i="3"/>
  <c r="H928" i="3"/>
  <c r="J928" i="3"/>
  <c r="Z928" i="3"/>
  <c r="AA928" i="3"/>
  <c r="H929" i="3"/>
  <c r="J929" i="3"/>
  <c r="Z929" i="3"/>
  <c r="AA929" i="3"/>
  <c r="H930" i="3"/>
  <c r="J930" i="3"/>
  <c r="H931" i="3"/>
  <c r="J931" i="3"/>
  <c r="V931" i="3"/>
  <c r="V930" i="3" s="1"/>
  <c r="Y930" i="3" s="1"/>
  <c r="Z930" i="3" s="1"/>
  <c r="AA930" i="3" s="1"/>
  <c r="Z931" i="3"/>
  <c r="AA931" i="3"/>
  <c r="H932" i="3"/>
  <c r="J932" i="3"/>
  <c r="V932" i="3"/>
  <c r="Z932" i="3"/>
  <c r="AA932" i="3"/>
  <c r="H933" i="3"/>
  <c r="J933" i="3"/>
  <c r="V933" i="3"/>
  <c r="Y933" i="3"/>
  <c r="Z933" i="3"/>
  <c r="AA933" i="3"/>
  <c r="H934" i="3"/>
  <c r="J934" i="3"/>
  <c r="V934" i="3"/>
  <c r="Y934" i="3"/>
  <c r="Z934" i="3"/>
  <c r="AA934" i="3"/>
  <c r="AC934" i="3"/>
  <c r="H935" i="3"/>
  <c r="J935" i="3"/>
  <c r="V935" i="3"/>
  <c r="Y935" i="3"/>
  <c r="Z935" i="3"/>
  <c r="AA935" i="3"/>
  <c r="H936" i="3"/>
  <c r="J936" i="3"/>
  <c r="V936" i="3"/>
  <c r="Y936" i="3"/>
  <c r="Z936" i="3"/>
  <c r="AA936" i="3"/>
  <c r="H937" i="3"/>
  <c r="J937" i="3"/>
  <c r="Z937" i="3"/>
  <c r="AA937" i="3"/>
  <c r="H938" i="3"/>
  <c r="J938" i="3"/>
  <c r="Z938" i="3"/>
  <c r="AA938" i="3"/>
  <c r="H939" i="3"/>
  <c r="J939" i="3"/>
  <c r="H940" i="3"/>
  <c r="J940" i="3"/>
  <c r="V940" i="3"/>
  <c r="V939" i="3" s="1"/>
  <c r="Y939" i="3" s="1"/>
  <c r="Z939" i="3" s="1"/>
  <c r="AA939" i="3" s="1"/>
  <c r="Z940" i="3"/>
  <c r="AA940" i="3"/>
  <c r="H941" i="3"/>
  <c r="J941" i="3"/>
  <c r="V941" i="3"/>
  <c r="Z941" i="3"/>
  <c r="AA941" i="3"/>
  <c r="H942" i="3"/>
  <c r="J942" i="3"/>
  <c r="V942" i="3"/>
  <c r="Y942" i="3"/>
  <c r="Z942" i="3"/>
  <c r="AA942" i="3"/>
  <c r="H943" i="3"/>
  <c r="J943" i="3"/>
  <c r="Z943" i="3"/>
  <c r="AA943" i="3"/>
  <c r="H944" i="3"/>
  <c r="J944" i="3"/>
  <c r="Z944" i="3"/>
  <c r="AA944" i="3"/>
  <c r="H945" i="3"/>
  <c r="J945" i="3"/>
  <c r="Z945" i="3"/>
  <c r="AA945" i="3"/>
  <c r="H946" i="3"/>
  <c r="J946" i="3"/>
  <c r="H947" i="3"/>
  <c r="J947" i="3"/>
  <c r="V947" i="3"/>
  <c r="V946" i="3" s="1"/>
  <c r="Y946" i="3" s="1"/>
  <c r="Z946" i="3" s="1"/>
  <c r="AA946" i="3" s="1"/>
  <c r="Z947" i="3"/>
  <c r="AA947" i="3"/>
  <c r="H948" i="3"/>
  <c r="J948" i="3"/>
  <c r="V948" i="3"/>
  <c r="Z948" i="3"/>
  <c r="AA948" i="3"/>
  <c r="H949" i="3"/>
  <c r="J949" i="3"/>
  <c r="V949" i="3"/>
  <c r="Y949" i="3"/>
  <c r="Z949" i="3"/>
  <c r="AA949" i="3"/>
  <c r="H950" i="3"/>
  <c r="J950" i="3"/>
  <c r="Z950" i="3"/>
  <c r="AA950" i="3"/>
  <c r="H951" i="3"/>
  <c r="J951" i="3"/>
  <c r="Z951" i="3"/>
  <c r="AA951" i="3"/>
  <c r="H952" i="3"/>
  <c r="J952" i="3"/>
  <c r="Z952" i="3"/>
  <c r="AA952" i="3"/>
  <c r="H953" i="3"/>
  <c r="J953" i="3"/>
  <c r="H954" i="3"/>
  <c r="J954" i="3"/>
  <c r="V954" i="3"/>
  <c r="V953" i="3" s="1"/>
  <c r="Y953" i="3" s="1"/>
  <c r="Z953" i="3" s="1"/>
  <c r="AA953" i="3" s="1"/>
  <c r="Z954" i="3"/>
  <c r="AA954" i="3"/>
  <c r="H955" i="3"/>
  <c r="J955" i="3"/>
  <c r="V955" i="3"/>
  <c r="Z955" i="3"/>
  <c r="AA955" i="3"/>
  <c r="H956" i="3"/>
  <c r="J956" i="3"/>
  <c r="V956" i="3"/>
  <c r="Y956" i="3"/>
  <c r="Z956" i="3"/>
  <c r="AA956" i="3"/>
  <c r="H957" i="3"/>
  <c r="J957" i="3"/>
  <c r="V957" i="3"/>
  <c r="Y957" i="3"/>
  <c r="Z957" i="3"/>
  <c r="AA957" i="3"/>
  <c r="H958" i="3"/>
  <c r="J958" i="3"/>
  <c r="Z958" i="3"/>
  <c r="AA958" i="3"/>
  <c r="H959" i="3"/>
  <c r="J959" i="3"/>
  <c r="Z959" i="3"/>
  <c r="AA959" i="3"/>
  <c r="H960" i="3"/>
  <c r="J960" i="3"/>
  <c r="V960" i="3"/>
  <c r="Y960" i="3"/>
  <c r="Z960" i="3"/>
  <c r="AA960" i="3"/>
  <c r="H961" i="3"/>
  <c r="J961" i="3"/>
  <c r="V961" i="3"/>
  <c r="Y961" i="3"/>
  <c r="Z961" i="3"/>
  <c r="AA961" i="3"/>
  <c r="H962" i="3"/>
  <c r="J962" i="3"/>
  <c r="Z962" i="3"/>
  <c r="AA962" i="3"/>
  <c r="H963" i="3"/>
  <c r="J963" i="3"/>
  <c r="H964" i="3"/>
  <c r="J964" i="3"/>
  <c r="V964" i="3"/>
  <c r="V963" i="3" s="1"/>
  <c r="Y963" i="3" s="1"/>
  <c r="Z963" i="3" s="1"/>
  <c r="AA963" i="3" s="1"/>
  <c r="Z964" i="3"/>
  <c r="AA964" i="3"/>
  <c r="H965" i="3"/>
  <c r="J965" i="3"/>
  <c r="V965" i="3"/>
  <c r="Z965" i="3"/>
  <c r="AA965" i="3"/>
  <c r="H966" i="3"/>
  <c r="J966" i="3"/>
  <c r="V966" i="3"/>
  <c r="Y966" i="3"/>
  <c r="Z966" i="3"/>
  <c r="AA966" i="3"/>
  <c r="H967" i="3"/>
  <c r="J967" i="3"/>
  <c r="V967" i="3"/>
  <c r="Y967" i="3"/>
  <c r="Z967" i="3"/>
  <c r="AA967" i="3"/>
  <c r="H968" i="3"/>
  <c r="J968" i="3"/>
  <c r="V968" i="3"/>
  <c r="Y968" i="3"/>
  <c r="Z968" i="3"/>
  <c r="AA968" i="3"/>
  <c r="H969" i="3"/>
  <c r="J969" i="3"/>
  <c r="Z969" i="3"/>
  <c r="AA969" i="3"/>
  <c r="H970" i="3"/>
  <c r="J970" i="3"/>
  <c r="Z970" i="3"/>
  <c r="AA970" i="3"/>
  <c r="H971" i="3"/>
  <c r="J971" i="3"/>
  <c r="Z971" i="3"/>
  <c r="AA971" i="3"/>
  <c r="H972" i="3"/>
  <c r="J972" i="3"/>
  <c r="Z972" i="3"/>
  <c r="AA972" i="3"/>
  <c r="H973" i="3"/>
  <c r="J973" i="3"/>
  <c r="Z973" i="3"/>
  <c r="AA973" i="3"/>
  <c r="H974" i="3"/>
  <c r="J974" i="3"/>
  <c r="Z974" i="3"/>
  <c r="AA974" i="3"/>
  <c r="H975" i="3"/>
  <c r="J975" i="3"/>
  <c r="V975" i="3"/>
  <c r="Y975" i="3"/>
  <c r="Z975" i="3"/>
  <c r="AA975" i="3"/>
  <c r="H976" i="3"/>
  <c r="J976" i="3"/>
  <c r="H977" i="3"/>
  <c r="J977" i="3"/>
  <c r="V977" i="3"/>
  <c r="V976" i="3" s="1"/>
  <c r="Y976" i="3" s="1"/>
  <c r="Z976" i="3" s="1"/>
  <c r="AA976" i="3" s="1"/>
  <c r="Z977" i="3"/>
  <c r="AA977" i="3"/>
  <c r="H978" i="3"/>
  <c r="J978" i="3"/>
  <c r="V978" i="3"/>
  <c r="Z978" i="3"/>
  <c r="AA978" i="3"/>
  <c r="H979" i="3"/>
  <c r="J979" i="3"/>
  <c r="V979" i="3"/>
  <c r="Y979" i="3"/>
  <c r="Z979" i="3"/>
  <c r="AA979" i="3"/>
  <c r="H980" i="3"/>
  <c r="J980" i="3"/>
  <c r="V980" i="3"/>
  <c r="Y980" i="3"/>
  <c r="Z980" i="3"/>
  <c r="AA980" i="3"/>
  <c r="H981" i="3"/>
  <c r="J981" i="3"/>
  <c r="Z981" i="3"/>
  <c r="AA981" i="3"/>
  <c r="H982" i="3"/>
  <c r="J982" i="3"/>
  <c r="H983" i="3"/>
  <c r="J983" i="3"/>
  <c r="V983" i="3"/>
  <c r="V982" i="3" s="1"/>
  <c r="Y982" i="3" s="1"/>
  <c r="Z982" i="3" s="1"/>
  <c r="AA982" i="3" s="1"/>
  <c r="Z983" i="3"/>
  <c r="AA983" i="3"/>
  <c r="H984" i="3"/>
  <c r="J984" i="3"/>
  <c r="V984" i="3"/>
  <c r="Z984" i="3"/>
  <c r="AA984" i="3"/>
  <c r="H985" i="3"/>
  <c r="J985" i="3"/>
  <c r="V985" i="3"/>
  <c r="Y985" i="3"/>
  <c r="Z985" i="3"/>
  <c r="AA985" i="3"/>
  <c r="AC985" i="3"/>
  <c r="H986" i="3"/>
  <c r="J986" i="3"/>
  <c r="V986" i="3"/>
  <c r="Y986" i="3"/>
  <c r="Z986" i="3"/>
  <c r="AA986" i="3"/>
  <c r="AC986" i="3"/>
  <c r="H987" i="3"/>
  <c r="J987" i="3"/>
  <c r="V987" i="3"/>
  <c r="Y987" i="3"/>
  <c r="Z987" i="3"/>
  <c r="AA987" i="3"/>
  <c r="H988" i="3"/>
  <c r="J988" i="3"/>
  <c r="Z988" i="3"/>
  <c r="AA988" i="3"/>
  <c r="H989" i="3"/>
  <c r="J989" i="3"/>
  <c r="Z989" i="3"/>
  <c r="AA989" i="3"/>
  <c r="H990" i="3"/>
  <c r="J990" i="3"/>
  <c r="Z990" i="3"/>
  <c r="AA990" i="3"/>
  <c r="H991" i="3"/>
  <c r="J991" i="3"/>
  <c r="V991" i="3"/>
  <c r="Y991" i="3"/>
  <c r="Z991" i="3"/>
  <c r="AA991" i="3"/>
  <c r="H992" i="3"/>
  <c r="J992" i="3"/>
  <c r="V992" i="3"/>
  <c r="Y992" i="3"/>
  <c r="Z992" i="3"/>
  <c r="AA992" i="3"/>
  <c r="H993" i="3"/>
  <c r="J993" i="3"/>
  <c r="Z993" i="3"/>
  <c r="AA993" i="3"/>
  <c r="H994" i="3"/>
  <c r="J994" i="3"/>
  <c r="V994" i="3"/>
  <c r="Y994" i="3"/>
  <c r="Z994" i="3"/>
  <c r="AA994" i="3"/>
  <c r="H995" i="3"/>
  <c r="J995" i="3"/>
  <c r="V995" i="3"/>
  <c r="Y995" i="3"/>
  <c r="Z995" i="3"/>
  <c r="AA995" i="3"/>
  <c r="H996" i="3"/>
  <c r="J996" i="3"/>
  <c r="V996" i="3"/>
  <c r="Y996" i="3"/>
  <c r="Z996" i="3"/>
  <c r="AA996" i="3"/>
  <c r="AC996" i="3"/>
  <c r="H997" i="3"/>
  <c r="J997" i="3"/>
  <c r="V997" i="3"/>
  <c r="Y997" i="3"/>
  <c r="Z997" i="3"/>
  <c r="AA997" i="3"/>
  <c r="H998" i="3"/>
  <c r="J998" i="3"/>
  <c r="Z998" i="3"/>
  <c r="AA998" i="3"/>
  <c r="H999" i="3"/>
  <c r="J999" i="3"/>
  <c r="Z999" i="3"/>
  <c r="AA999" i="3"/>
  <c r="H1000" i="3"/>
  <c r="J1000" i="3"/>
  <c r="Z1000" i="3"/>
  <c r="AA1000" i="3"/>
  <c r="H1001" i="3"/>
  <c r="J1001" i="3"/>
  <c r="H1002" i="3"/>
  <c r="J1002" i="3"/>
  <c r="V1002" i="3"/>
  <c r="V1001" i="3" s="1"/>
  <c r="Y1001" i="3" s="1"/>
  <c r="Z1001" i="3" s="1"/>
  <c r="AA1001" i="3" s="1"/>
  <c r="Z1002" i="3"/>
  <c r="AA1002" i="3"/>
  <c r="H1003" i="3"/>
  <c r="J1003" i="3"/>
  <c r="V1003" i="3"/>
  <c r="Z1003" i="3"/>
  <c r="AA1003" i="3"/>
  <c r="H1004" i="3"/>
  <c r="J1004" i="3"/>
  <c r="V1004" i="3"/>
  <c r="Y1004" i="3"/>
  <c r="Z1004" i="3"/>
  <c r="AA1004" i="3"/>
  <c r="H1005" i="3"/>
  <c r="J1005" i="3"/>
  <c r="V1005" i="3"/>
  <c r="Y1005" i="3"/>
  <c r="Z1005" i="3"/>
  <c r="AA1005" i="3"/>
  <c r="AC1005" i="3"/>
  <c r="H1006" i="3"/>
  <c r="J1006" i="3"/>
  <c r="Z1006" i="3"/>
  <c r="AA1006" i="3"/>
  <c r="H1007" i="3"/>
  <c r="J1007" i="3"/>
  <c r="Z1007" i="3"/>
  <c r="AA1007" i="3"/>
  <c r="H1008" i="3"/>
  <c r="J1008" i="3"/>
  <c r="H1009" i="3"/>
  <c r="J1009" i="3"/>
  <c r="V1009" i="3"/>
  <c r="V1008" i="3" s="1"/>
  <c r="Y1008" i="3" s="1"/>
  <c r="Z1008" i="3" s="1"/>
  <c r="AA1008" i="3" s="1"/>
  <c r="Z1009" i="3"/>
  <c r="AA1009" i="3"/>
  <c r="H1010" i="3"/>
  <c r="J1010" i="3"/>
  <c r="V1010" i="3"/>
  <c r="Z1010" i="3"/>
  <c r="AA1010" i="3"/>
  <c r="H1011" i="3"/>
  <c r="J1011" i="3"/>
  <c r="V1011" i="3"/>
  <c r="Y1011" i="3"/>
  <c r="Z1011" i="3"/>
  <c r="AA1011" i="3"/>
  <c r="H1012" i="3"/>
  <c r="J1012" i="3"/>
  <c r="Z1012" i="3"/>
  <c r="AA1012" i="3"/>
  <c r="H1013" i="3"/>
  <c r="J1013" i="3"/>
  <c r="V1013" i="3"/>
  <c r="Y1013" i="3"/>
  <c r="Z1013" i="3"/>
  <c r="AA1013" i="3"/>
  <c r="H1014" i="3"/>
  <c r="J1014" i="3"/>
  <c r="V1014" i="3"/>
  <c r="Y1014" i="3"/>
  <c r="Z1014" i="3"/>
  <c r="AA1014" i="3"/>
  <c r="H1015" i="3"/>
  <c r="J1015" i="3"/>
  <c r="V1015" i="3"/>
  <c r="Y1015" i="3"/>
  <c r="Z1015" i="3"/>
  <c r="AA1015" i="3"/>
  <c r="AC1015" i="3"/>
  <c r="H1016" i="3"/>
  <c r="J1016" i="3"/>
  <c r="Z1016" i="3"/>
  <c r="AA1016" i="3"/>
  <c r="H1017" i="3"/>
  <c r="J1017" i="3"/>
  <c r="Z1017" i="3"/>
  <c r="AA1017" i="3"/>
  <c r="H1018" i="3"/>
  <c r="J1018" i="3"/>
  <c r="Z1018" i="3"/>
  <c r="AA1018" i="3"/>
  <c r="H1019" i="3"/>
  <c r="J1019" i="3"/>
  <c r="Z1019" i="3"/>
  <c r="AA1019" i="3"/>
  <c r="H1020" i="3"/>
  <c r="J1020" i="3"/>
  <c r="Z1020" i="3"/>
  <c r="AA1020" i="3"/>
  <c r="H1021" i="3"/>
  <c r="J1021" i="3"/>
  <c r="Z1021" i="3"/>
  <c r="AA1021" i="3"/>
  <c r="H1022" i="3"/>
  <c r="J1022" i="3"/>
  <c r="Z1022" i="3"/>
  <c r="AA1022" i="3"/>
  <c r="H1023" i="3"/>
  <c r="J1023" i="3"/>
  <c r="Z1023" i="3"/>
  <c r="AA1023" i="3"/>
  <c r="H1024" i="3"/>
  <c r="J1024" i="3"/>
  <c r="Z1024" i="3"/>
  <c r="AA1024" i="3"/>
  <c r="H1025" i="3"/>
  <c r="J1025" i="3"/>
  <c r="Z1025" i="3"/>
  <c r="AA1025" i="3"/>
  <c r="H1026" i="3"/>
  <c r="J1026" i="3"/>
  <c r="V1026" i="3"/>
  <c r="Y1026" i="3"/>
  <c r="Z1026" i="3"/>
  <c r="AA1026" i="3"/>
  <c r="H1027" i="3"/>
  <c r="J1027" i="3"/>
  <c r="H1028" i="3"/>
  <c r="J1028" i="3"/>
  <c r="V1028" i="3"/>
  <c r="V1027" i="3" s="1"/>
  <c r="Y1027" i="3" s="1"/>
  <c r="Z1027" i="3" s="1"/>
  <c r="AA1027" i="3" s="1"/>
  <c r="Z1028" i="3"/>
  <c r="AA1028" i="3"/>
  <c r="H1029" i="3"/>
  <c r="J1029" i="3"/>
  <c r="V1029" i="3"/>
  <c r="Z1029" i="3"/>
  <c r="AA1029" i="3"/>
  <c r="H1030" i="3"/>
  <c r="J1030" i="3"/>
  <c r="V1030" i="3"/>
  <c r="Y1030" i="3"/>
  <c r="Z1030" i="3"/>
  <c r="AA1030" i="3"/>
  <c r="H1031" i="3"/>
  <c r="J1031" i="3"/>
  <c r="V1031" i="3"/>
  <c r="Y1031" i="3"/>
  <c r="Z1031" i="3"/>
  <c r="AA1031" i="3"/>
  <c r="AC1031" i="3"/>
  <c r="H1032" i="3"/>
  <c r="J1032" i="3"/>
  <c r="H1033" i="3"/>
  <c r="J1033" i="3"/>
  <c r="V1033" i="3"/>
  <c r="V1032" i="3" s="1"/>
  <c r="Y1032" i="3" s="1"/>
  <c r="Z1032" i="3" s="1"/>
  <c r="AA1032" i="3" s="1"/>
  <c r="Z1033" i="3"/>
  <c r="AA1033" i="3"/>
  <c r="H1034" i="3"/>
  <c r="J1034" i="3"/>
  <c r="V1034" i="3"/>
  <c r="Z1034" i="3"/>
  <c r="AA1034" i="3"/>
  <c r="H1035" i="3"/>
  <c r="J1035" i="3"/>
  <c r="H1036" i="3"/>
  <c r="J1036" i="3"/>
  <c r="V1036" i="3"/>
  <c r="V1035" i="3" s="1"/>
  <c r="Y1035" i="3" s="1"/>
  <c r="Z1035" i="3" s="1"/>
  <c r="AA1035" i="3" s="1"/>
  <c r="Z1036" i="3"/>
  <c r="AA1036" i="3"/>
  <c r="H1037" i="3"/>
  <c r="J1037" i="3"/>
  <c r="V1037" i="3"/>
  <c r="Z1037" i="3"/>
  <c r="AA1037" i="3"/>
  <c r="H1038" i="3"/>
  <c r="J1038" i="3"/>
  <c r="V1038" i="3"/>
  <c r="Y1038" i="3"/>
  <c r="Z1038" i="3"/>
  <c r="AA1038" i="3"/>
  <c r="H1039" i="3"/>
  <c r="J1039" i="3"/>
  <c r="Z1039" i="3"/>
  <c r="AA1039" i="3"/>
  <c r="H1040" i="3"/>
  <c r="J1040" i="3"/>
  <c r="Z1040" i="3"/>
  <c r="AA1040" i="3"/>
  <c r="H1041" i="3"/>
  <c r="J1041" i="3"/>
  <c r="Z1041" i="3"/>
  <c r="AA1041" i="3"/>
  <c r="H1042" i="3"/>
  <c r="J1042" i="3"/>
  <c r="Z1042" i="3"/>
  <c r="AA1042" i="3"/>
  <c r="H1043" i="3"/>
  <c r="J1043" i="3"/>
  <c r="H1044" i="3"/>
  <c r="J1044" i="3"/>
  <c r="V1044" i="3"/>
  <c r="V1043" i="3" s="1"/>
  <c r="Y1043" i="3" s="1"/>
  <c r="Z1043" i="3" s="1"/>
  <c r="AA1043" i="3" s="1"/>
  <c r="Z1044" i="3"/>
  <c r="AA1044" i="3"/>
  <c r="H1045" i="3"/>
  <c r="J1045" i="3"/>
  <c r="V1045" i="3"/>
  <c r="Z1045" i="3"/>
  <c r="AA1045" i="3"/>
  <c r="H1046" i="3"/>
  <c r="J1046" i="3"/>
  <c r="V1046" i="3"/>
  <c r="Y1046" i="3"/>
  <c r="Z1046" i="3"/>
  <c r="AA1046" i="3"/>
  <c r="H1047" i="3"/>
  <c r="J1047" i="3"/>
  <c r="Z1047" i="3"/>
  <c r="AA1047" i="3"/>
  <c r="H1048" i="3"/>
  <c r="J1048" i="3"/>
  <c r="Z1048" i="3"/>
  <c r="AA1048" i="3"/>
  <c r="H1049" i="3"/>
  <c r="J1049" i="3"/>
  <c r="Z1049" i="3"/>
  <c r="AA1049" i="3"/>
  <c r="H1050" i="3"/>
  <c r="J1050" i="3"/>
  <c r="Z1050" i="3"/>
  <c r="AA1050" i="3"/>
  <c r="H1051" i="3"/>
  <c r="J1051" i="3"/>
  <c r="V1051" i="3"/>
  <c r="Y1051" i="3"/>
  <c r="Z1051" i="3"/>
  <c r="AA1051" i="3"/>
  <c r="H1052" i="3"/>
  <c r="J1052" i="3"/>
  <c r="V1052" i="3"/>
  <c r="Y1052" i="3"/>
  <c r="Z1052" i="3"/>
  <c r="AA1052" i="3"/>
  <c r="H1053" i="3"/>
  <c r="J1053" i="3"/>
  <c r="V1053" i="3"/>
  <c r="Y1053" i="3"/>
  <c r="Z1053" i="3"/>
  <c r="AA1053" i="3"/>
  <c r="H1054" i="3"/>
  <c r="J1054" i="3"/>
  <c r="Z1054" i="3"/>
  <c r="AA1054" i="3"/>
  <c r="H1055" i="3"/>
  <c r="J1055" i="3"/>
  <c r="Z1055" i="3"/>
  <c r="AA1055" i="3"/>
  <c r="H1056" i="3"/>
  <c r="J1056" i="3"/>
  <c r="Z1056" i="3"/>
  <c r="AA1056" i="3"/>
  <c r="H1057" i="3"/>
  <c r="J1057" i="3"/>
  <c r="Z1057" i="3"/>
  <c r="AA1057" i="3"/>
  <c r="H1058" i="3"/>
  <c r="J1058" i="3"/>
  <c r="Z1058" i="3"/>
  <c r="AA1058" i="3"/>
  <c r="H1059" i="3"/>
  <c r="J1059" i="3"/>
  <c r="Z1059" i="3"/>
  <c r="AA1059" i="3"/>
  <c r="H1060" i="3"/>
  <c r="J1060" i="3"/>
  <c r="Z1060" i="3"/>
  <c r="AA1060" i="3"/>
  <c r="H1061" i="3"/>
  <c r="J1061" i="3"/>
  <c r="H1062" i="3"/>
  <c r="J1062" i="3"/>
  <c r="V1062" i="3"/>
  <c r="V1061" i="3" s="1"/>
  <c r="Y1061" i="3" s="1"/>
  <c r="Z1061" i="3" s="1"/>
  <c r="AA1061" i="3" s="1"/>
  <c r="Z1062" i="3"/>
  <c r="AA1062" i="3"/>
  <c r="H1063" i="3"/>
  <c r="J1063" i="3"/>
  <c r="V1063" i="3"/>
  <c r="Z1063" i="3"/>
  <c r="AA1063" i="3"/>
  <c r="H1064" i="3"/>
  <c r="J1064" i="3"/>
  <c r="V1064" i="3"/>
  <c r="Y1064" i="3"/>
  <c r="Z1064" i="3"/>
  <c r="AA1064" i="3"/>
  <c r="AC1064" i="3"/>
  <c r="H1065" i="3"/>
  <c r="J1065" i="3"/>
  <c r="H1066" i="3"/>
  <c r="J1066" i="3"/>
  <c r="V1066" i="3"/>
  <c r="V1065" i="3" s="1"/>
  <c r="Y1065" i="3" s="1"/>
  <c r="Z1065" i="3" s="1"/>
  <c r="AA1065" i="3" s="1"/>
  <c r="Z1066" i="3"/>
  <c r="AA1066" i="3"/>
  <c r="H1067" i="3"/>
  <c r="J1067" i="3"/>
  <c r="V1067" i="3"/>
  <c r="Z1067" i="3"/>
  <c r="AA1067" i="3"/>
  <c r="H1068" i="3"/>
  <c r="J1068" i="3"/>
  <c r="V1068" i="3"/>
  <c r="Y1068" i="3"/>
  <c r="Z1068" i="3"/>
  <c r="AA1068" i="3"/>
  <c r="H1069" i="3"/>
  <c r="J1069" i="3"/>
  <c r="Z1069" i="3"/>
  <c r="AA1069" i="3"/>
  <c r="H1070" i="3"/>
  <c r="J1070" i="3"/>
  <c r="Z1070" i="3"/>
  <c r="AA1070" i="3"/>
  <c r="H1071" i="3"/>
  <c r="J1071" i="3"/>
  <c r="H1072" i="3"/>
  <c r="J1072" i="3"/>
  <c r="V1072" i="3"/>
  <c r="V1071" i="3" s="1"/>
  <c r="Y1071" i="3" s="1"/>
  <c r="Z1071" i="3" s="1"/>
  <c r="AA1071" i="3" s="1"/>
  <c r="Z1072" i="3"/>
  <c r="AA1072" i="3"/>
  <c r="H1073" i="3"/>
  <c r="J1073" i="3"/>
  <c r="V1073" i="3"/>
  <c r="Z1073" i="3"/>
  <c r="AA1073" i="3"/>
  <c r="H1074" i="3"/>
  <c r="J1074" i="3"/>
  <c r="V1074" i="3"/>
  <c r="Y1074" i="3"/>
  <c r="Z1074" i="3"/>
  <c r="AA1074" i="3"/>
  <c r="H1075" i="3"/>
  <c r="J1075" i="3"/>
  <c r="V1075" i="3"/>
  <c r="Y1075" i="3"/>
  <c r="Z1075" i="3"/>
  <c r="AA1075" i="3"/>
  <c r="H1076" i="3"/>
  <c r="J1076" i="3"/>
  <c r="Z1076" i="3"/>
  <c r="AA1076" i="3"/>
  <c r="H1077" i="3"/>
  <c r="J1077" i="3"/>
  <c r="Z1077" i="3"/>
  <c r="AA1077" i="3"/>
  <c r="H1078" i="3"/>
  <c r="J1078" i="3"/>
  <c r="H1079" i="3"/>
  <c r="J1079" i="3"/>
  <c r="V1079" i="3"/>
  <c r="V1078" i="3" s="1"/>
  <c r="Y1078" i="3" s="1"/>
  <c r="Z1078" i="3" s="1"/>
  <c r="AA1078" i="3" s="1"/>
  <c r="Z1079" i="3"/>
  <c r="AA1079" i="3"/>
  <c r="H1080" i="3"/>
  <c r="J1080" i="3"/>
  <c r="V1080" i="3"/>
  <c r="Z1080" i="3"/>
  <c r="AA1080" i="3"/>
  <c r="H1081" i="3"/>
  <c r="J1081" i="3"/>
  <c r="V1081" i="3"/>
  <c r="Y1081" i="3"/>
  <c r="Z1081" i="3"/>
  <c r="AA1081" i="3"/>
  <c r="H1082" i="3"/>
  <c r="J1082" i="3"/>
  <c r="Z1082" i="3"/>
  <c r="AA1082" i="3"/>
  <c r="H1083" i="3"/>
  <c r="J1083" i="3"/>
  <c r="Z1083" i="3"/>
  <c r="AA1083" i="3"/>
  <c r="H1084" i="3"/>
  <c r="J1084" i="3"/>
  <c r="H1085" i="3"/>
  <c r="J1085" i="3"/>
  <c r="V1085" i="3"/>
  <c r="V1084" i="3" s="1"/>
  <c r="Y1084" i="3" s="1"/>
  <c r="Z1084" i="3" s="1"/>
  <c r="AA1084" i="3" s="1"/>
  <c r="Z1085" i="3"/>
  <c r="AA1085" i="3"/>
  <c r="H1086" i="3"/>
  <c r="J1086" i="3"/>
  <c r="V1086" i="3"/>
  <c r="Z1086" i="3"/>
  <c r="AA1086" i="3"/>
  <c r="H1087" i="3"/>
  <c r="J1087" i="3"/>
  <c r="V1087" i="3"/>
  <c r="Y1087" i="3"/>
  <c r="Z1087" i="3"/>
  <c r="AA1087" i="3"/>
  <c r="H1088" i="3"/>
  <c r="J1088" i="3"/>
  <c r="Z1088" i="3"/>
  <c r="AA1088" i="3"/>
  <c r="H1089" i="3"/>
  <c r="J1089" i="3"/>
  <c r="H1090" i="3"/>
  <c r="J1090" i="3"/>
  <c r="V1090" i="3"/>
  <c r="V1089" i="3" s="1"/>
  <c r="Y1089" i="3" s="1"/>
  <c r="Z1089" i="3" s="1"/>
  <c r="AA1089" i="3" s="1"/>
  <c r="Z1090" i="3"/>
  <c r="AA1090" i="3"/>
  <c r="H1091" i="3"/>
  <c r="J1091" i="3"/>
  <c r="V1091" i="3"/>
  <c r="Z1091" i="3"/>
  <c r="AA1091" i="3"/>
  <c r="H1092" i="3"/>
  <c r="J1092" i="3"/>
  <c r="V1092" i="3"/>
  <c r="Y1092" i="3"/>
  <c r="Z1092" i="3"/>
  <c r="AA1092" i="3"/>
  <c r="H1093" i="3"/>
  <c r="J1093" i="3"/>
  <c r="V1093" i="3"/>
  <c r="Y1093" i="3"/>
  <c r="Z1093" i="3"/>
  <c r="AA1093" i="3"/>
  <c r="H1094" i="3"/>
  <c r="J1094" i="3"/>
  <c r="Z1094" i="3"/>
  <c r="AA1094" i="3"/>
  <c r="H1095" i="3"/>
  <c r="J1095" i="3"/>
  <c r="Z1095" i="3"/>
  <c r="AA1095" i="3"/>
  <c r="H1096" i="3"/>
  <c r="J1096" i="3"/>
  <c r="Z1096" i="3"/>
  <c r="AA1096" i="3"/>
  <c r="H1097" i="3"/>
  <c r="J1097" i="3"/>
  <c r="Z1097" i="3"/>
  <c r="AA1097" i="3"/>
  <c r="H1098" i="3"/>
  <c r="J1098" i="3"/>
  <c r="H1099" i="3"/>
  <c r="J1099" i="3"/>
  <c r="V1099" i="3"/>
  <c r="V1098" i="3" s="1"/>
  <c r="Y1098" i="3" s="1"/>
  <c r="Z1098" i="3" s="1"/>
  <c r="AA1098" i="3" s="1"/>
  <c r="Z1099" i="3"/>
  <c r="AA1099" i="3"/>
  <c r="H1100" i="3"/>
  <c r="J1100" i="3"/>
  <c r="V1100" i="3"/>
  <c r="Z1100" i="3"/>
  <c r="AA1100" i="3"/>
  <c r="H1101" i="3"/>
  <c r="J1101" i="3"/>
  <c r="V1101" i="3"/>
  <c r="Y1101" i="3"/>
  <c r="Z1101" i="3"/>
  <c r="AA1101" i="3"/>
  <c r="AC1101" i="3"/>
  <c r="H1102" i="3"/>
  <c r="J1102" i="3"/>
  <c r="V1102" i="3"/>
  <c r="Y1102" i="3"/>
  <c r="Z1102" i="3"/>
  <c r="AA1102" i="3"/>
  <c r="H1103" i="3"/>
  <c r="J1103" i="3"/>
  <c r="Z1103" i="3"/>
  <c r="AA1103" i="3"/>
  <c r="H1104" i="3"/>
  <c r="J1104" i="3"/>
  <c r="Z1104" i="3"/>
  <c r="AA1104" i="3"/>
  <c r="H1105" i="3"/>
  <c r="J1105" i="3"/>
  <c r="Z1105" i="3"/>
  <c r="AA1105" i="3"/>
  <c r="H1106" i="3"/>
  <c r="J1106" i="3"/>
  <c r="H1107" i="3"/>
  <c r="J1107" i="3"/>
  <c r="V1107" i="3"/>
  <c r="V1106" i="3" s="1"/>
  <c r="Y1106" i="3" s="1"/>
  <c r="Z1106" i="3" s="1"/>
  <c r="AA1106" i="3" s="1"/>
  <c r="Z1107" i="3"/>
  <c r="AA1107" i="3"/>
  <c r="H1108" i="3"/>
  <c r="J1108" i="3"/>
  <c r="V1108" i="3"/>
  <c r="Z1108" i="3"/>
  <c r="AA1108" i="3"/>
  <c r="H1109" i="3"/>
  <c r="J1109" i="3"/>
  <c r="V1109" i="3"/>
  <c r="Y1109" i="3"/>
  <c r="Z1109" i="3"/>
  <c r="AA1109" i="3"/>
  <c r="H1110" i="3"/>
  <c r="J1110" i="3"/>
  <c r="V1110" i="3"/>
  <c r="Y1110" i="3"/>
  <c r="Z1110" i="3"/>
  <c r="AA1110" i="3"/>
  <c r="H1111" i="3"/>
  <c r="J1111" i="3"/>
  <c r="H1112" i="3"/>
  <c r="J1112" i="3"/>
  <c r="V1112" i="3"/>
  <c r="V1111" i="3" s="1"/>
  <c r="Y1111" i="3" s="1"/>
  <c r="Z1111" i="3" s="1"/>
  <c r="AA1111" i="3" s="1"/>
  <c r="Z1112" i="3"/>
  <c r="AA1112" i="3"/>
  <c r="H1113" i="3"/>
  <c r="J1113" i="3"/>
  <c r="V1113" i="3"/>
  <c r="Z1113" i="3"/>
  <c r="AA1113" i="3"/>
  <c r="H1114" i="3"/>
  <c r="J1114" i="3"/>
  <c r="V1114" i="3"/>
  <c r="Y1114" i="3"/>
  <c r="Z1114" i="3"/>
  <c r="AA1114" i="3"/>
  <c r="AC1114" i="3"/>
  <c r="H1115" i="3"/>
  <c r="J1115" i="3"/>
  <c r="Z1115" i="3"/>
  <c r="AA1115" i="3"/>
  <c r="H1116" i="3"/>
  <c r="J1116" i="3"/>
  <c r="Z1116" i="3"/>
  <c r="AA1116" i="3"/>
  <c r="H1117" i="3"/>
  <c r="J1117" i="3"/>
  <c r="Z1117" i="3"/>
  <c r="AA1117" i="3"/>
  <c r="H1118" i="3"/>
  <c r="J1118" i="3"/>
  <c r="H1119" i="3"/>
  <c r="J1119" i="3"/>
  <c r="V1119" i="3"/>
  <c r="V1118" i="3" s="1"/>
  <c r="Y1118" i="3" s="1"/>
  <c r="Z1118" i="3" s="1"/>
  <c r="AA1118" i="3" s="1"/>
  <c r="Z1119" i="3"/>
  <c r="AA1119" i="3"/>
  <c r="H1120" i="3"/>
  <c r="J1120" i="3"/>
  <c r="V1120" i="3"/>
  <c r="Z1120" i="3"/>
  <c r="AA1120" i="3"/>
  <c r="H1121" i="3"/>
  <c r="J1121" i="3"/>
  <c r="V1121" i="3"/>
  <c r="Y1121" i="3"/>
  <c r="Z1121" i="3"/>
  <c r="AA1121" i="3"/>
  <c r="H1122" i="3"/>
  <c r="J1122" i="3"/>
  <c r="V1122" i="3"/>
  <c r="Y1122" i="3"/>
  <c r="Z1122" i="3"/>
  <c r="AA1122" i="3"/>
  <c r="H1123" i="3"/>
  <c r="J1123" i="3"/>
  <c r="V1123" i="3"/>
  <c r="Y1123" i="3"/>
  <c r="Z1123" i="3"/>
  <c r="AA1123" i="3"/>
  <c r="AC1123" i="3"/>
  <c r="H1124" i="3"/>
  <c r="J1124" i="3"/>
  <c r="Z1124" i="3"/>
  <c r="AA1124" i="3"/>
  <c r="H1125" i="3"/>
  <c r="J1125" i="3"/>
  <c r="H1126" i="3"/>
  <c r="J1126" i="3"/>
  <c r="V1126" i="3"/>
  <c r="V1125" i="3" s="1"/>
  <c r="Y1125" i="3" s="1"/>
  <c r="Z1125" i="3" s="1"/>
  <c r="AA1125" i="3" s="1"/>
  <c r="Z1126" i="3"/>
  <c r="AA1126" i="3"/>
  <c r="H1127" i="3"/>
  <c r="J1127" i="3"/>
  <c r="V1127" i="3"/>
  <c r="Z1127" i="3"/>
  <c r="AA1127" i="3"/>
  <c r="H1128" i="3"/>
  <c r="J1128" i="3"/>
  <c r="V1128" i="3"/>
  <c r="Y1128" i="3"/>
  <c r="Z1128" i="3"/>
  <c r="AA1128" i="3"/>
  <c r="H1129" i="3"/>
  <c r="J1129" i="3"/>
  <c r="H1130" i="3"/>
  <c r="J1130" i="3"/>
  <c r="V1130" i="3"/>
  <c r="V1129" i="3" s="1"/>
  <c r="Y1129" i="3" s="1"/>
  <c r="Z1129" i="3" s="1"/>
  <c r="AA1129" i="3" s="1"/>
  <c r="Z1130" i="3"/>
  <c r="AA1130" i="3"/>
  <c r="H1131" i="3"/>
  <c r="J1131" i="3"/>
  <c r="V1131" i="3"/>
  <c r="Z1131" i="3"/>
  <c r="AA1131" i="3"/>
  <c r="H1132" i="3"/>
  <c r="J1132" i="3"/>
  <c r="V1132" i="3"/>
  <c r="Z1132" i="3"/>
  <c r="AA1132" i="3"/>
  <c r="H1133" i="3"/>
  <c r="J1133" i="3"/>
  <c r="Z1133" i="3"/>
  <c r="AA1133" i="3"/>
  <c r="H1134" i="3"/>
  <c r="J1134" i="3"/>
  <c r="H1135" i="3"/>
  <c r="J1135" i="3"/>
  <c r="V1135" i="3"/>
  <c r="V1134" i="3" s="1"/>
  <c r="Y1134" i="3" s="1"/>
  <c r="Z1134" i="3" s="1"/>
  <c r="AA1134" i="3" s="1"/>
  <c r="Z1135" i="3"/>
  <c r="AA1135" i="3"/>
  <c r="H1136" i="3"/>
  <c r="J1136" i="3"/>
  <c r="V1136" i="3"/>
  <c r="Z1136" i="3"/>
  <c r="AA1136" i="3"/>
  <c r="H1137" i="3"/>
  <c r="J1137" i="3"/>
  <c r="V1137" i="3"/>
  <c r="Y1137" i="3"/>
  <c r="Z1137" i="3"/>
  <c r="AA1137" i="3"/>
  <c r="H1138" i="3"/>
  <c r="J1138" i="3"/>
  <c r="H1139" i="3"/>
  <c r="J1139" i="3"/>
  <c r="V1139" i="3"/>
  <c r="V1138" i="3" s="1"/>
  <c r="Y1138" i="3" s="1"/>
  <c r="Z1138" i="3" s="1"/>
  <c r="AA1138" i="3" s="1"/>
  <c r="Z1139" i="3"/>
  <c r="AA1139" i="3"/>
  <c r="H1140" i="3"/>
  <c r="J1140" i="3"/>
  <c r="V1140" i="3"/>
  <c r="Z1140" i="3"/>
  <c r="AA1140" i="3"/>
  <c r="H1141" i="3"/>
  <c r="J1141" i="3"/>
  <c r="V1141" i="3"/>
  <c r="Y1141" i="3"/>
  <c r="Z1141" i="3"/>
  <c r="AA1141" i="3"/>
  <c r="H1142" i="3"/>
  <c r="J1142" i="3"/>
  <c r="V1142" i="3"/>
  <c r="Y1142" i="3"/>
  <c r="Z1142" i="3"/>
  <c r="AA1142" i="3"/>
  <c r="AC1142" i="3"/>
  <c r="H1143" i="3"/>
  <c r="J1143" i="3"/>
  <c r="V1143" i="3"/>
  <c r="Y1143" i="3"/>
  <c r="Z1143" i="3"/>
  <c r="AA1143" i="3"/>
  <c r="H1144" i="3"/>
  <c r="J1144" i="3"/>
  <c r="Z1144" i="3"/>
  <c r="AA1144" i="3"/>
  <c r="H1145" i="3"/>
  <c r="J1145" i="3"/>
  <c r="Z1145" i="3"/>
  <c r="AA1145" i="3"/>
  <c r="H1146" i="3"/>
  <c r="J1146" i="3"/>
  <c r="Z1146" i="3"/>
  <c r="AA1146" i="3"/>
  <c r="H1147" i="3"/>
  <c r="J1147" i="3"/>
  <c r="Z1147" i="3"/>
  <c r="AA1147" i="3"/>
  <c r="H1148" i="3"/>
  <c r="J1148" i="3"/>
  <c r="H1149" i="3"/>
  <c r="J1149" i="3"/>
  <c r="V1149" i="3"/>
  <c r="V1148" i="3" s="1"/>
  <c r="Y1148" i="3" s="1"/>
  <c r="Z1148" i="3" s="1"/>
  <c r="AA1148" i="3" s="1"/>
  <c r="Z1149" i="3"/>
  <c r="AA1149" i="3"/>
  <c r="H1150" i="3"/>
  <c r="J1150" i="3"/>
  <c r="V1150" i="3"/>
  <c r="Z1150" i="3"/>
  <c r="AA1150" i="3"/>
  <c r="H1151" i="3"/>
  <c r="J1151" i="3"/>
  <c r="V1151" i="3"/>
  <c r="Y1151" i="3"/>
  <c r="Z1151" i="3"/>
  <c r="AA1151" i="3"/>
  <c r="H1152" i="3"/>
  <c r="J1152" i="3"/>
  <c r="V1152" i="3"/>
  <c r="Y1152" i="3"/>
  <c r="Z1152" i="3"/>
  <c r="AA1152" i="3"/>
  <c r="H1153" i="3"/>
  <c r="J1153" i="3"/>
  <c r="V1153" i="3"/>
  <c r="Y1153" i="3"/>
  <c r="Z1153" i="3"/>
  <c r="AA1153" i="3"/>
  <c r="H1154" i="3"/>
  <c r="J1154" i="3"/>
  <c r="Z1154" i="3"/>
  <c r="AA1154" i="3"/>
  <c r="H1155" i="3"/>
  <c r="J1155" i="3"/>
  <c r="Z1155" i="3"/>
  <c r="AA1155" i="3"/>
  <c r="H1156" i="3"/>
  <c r="J1156" i="3"/>
  <c r="Z1156" i="3"/>
  <c r="AA1156" i="3"/>
  <c r="H1157" i="3"/>
  <c r="J1157" i="3"/>
  <c r="Z1157" i="3"/>
  <c r="AA1157" i="3"/>
  <c r="H1158" i="3"/>
  <c r="J1158" i="3"/>
  <c r="Z1158" i="3"/>
  <c r="AA1158" i="3"/>
  <c r="H1159" i="3"/>
  <c r="J1159" i="3"/>
  <c r="H1160" i="3"/>
  <c r="J1160" i="3"/>
  <c r="V1160" i="3"/>
  <c r="V1159" i="3" s="1"/>
  <c r="Y1159" i="3" s="1"/>
  <c r="Z1159" i="3" s="1"/>
  <c r="AA1159" i="3" s="1"/>
  <c r="Z1160" i="3"/>
  <c r="AA1160" i="3"/>
  <c r="H1161" i="3"/>
  <c r="J1161" i="3"/>
  <c r="V1161" i="3"/>
  <c r="Z1161" i="3"/>
  <c r="AA1161" i="3"/>
  <c r="H1162" i="3"/>
  <c r="J1162" i="3"/>
  <c r="V1162" i="3"/>
  <c r="Y1162" i="3"/>
  <c r="Z1162" i="3"/>
  <c r="AA1162" i="3"/>
  <c r="H1163" i="3"/>
  <c r="J1163" i="3"/>
  <c r="V1163" i="3"/>
  <c r="Y1163" i="3"/>
  <c r="Z1163" i="3"/>
  <c r="AA1163" i="3"/>
  <c r="AC1163" i="3"/>
  <c r="H1164" i="3"/>
  <c r="J1164" i="3"/>
  <c r="Z1164" i="3"/>
  <c r="AA1164" i="3"/>
  <c r="H1165" i="3"/>
  <c r="J1165" i="3"/>
  <c r="H1166" i="3"/>
  <c r="J1166" i="3"/>
  <c r="V1166" i="3"/>
  <c r="V1165" i="3" s="1"/>
  <c r="Y1165" i="3" s="1"/>
  <c r="Z1165" i="3" s="1"/>
  <c r="AA1165" i="3" s="1"/>
  <c r="Z1166" i="3"/>
  <c r="AA1166" i="3"/>
  <c r="H1167" i="3"/>
  <c r="J1167" i="3"/>
  <c r="V1167" i="3"/>
  <c r="Z1167" i="3"/>
  <c r="AA1167" i="3"/>
  <c r="H1168" i="3"/>
  <c r="J1168" i="3"/>
  <c r="V1168" i="3"/>
  <c r="Y1168" i="3"/>
  <c r="Z1168" i="3"/>
  <c r="AA1168" i="3"/>
  <c r="H1169" i="3"/>
  <c r="J1169" i="3"/>
  <c r="V1169" i="3"/>
  <c r="Y1169" i="3"/>
  <c r="Z1169" i="3"/>
  <c r="AA1169" i="3"/>
  <c r="H1170" i="3"/>
  <c r="J1170" i="3"/>
  <c r="Z1170" i="3"/>
  <c r="AA1170" i="3"/>
  <c r="H1171" i="3"/>
  <c r="J1171" i="3"/>
  <c r="Z1171" i="3"/>
  <c r="AA1171" i="3"/>
  <c r="H1172" i="3"/>
  <c r="J1172" i="3"/>
  <c r="Z1172" i="3"/>
  <c r="AA1172" i="3"/>
  <c r="H1173" i="3"/>
  <c r="J1173" i="3"/>
  <c r="V1173" i="3"/>
  <c r="Y1173" i="3"/>
  <c r="Z1173" i="3"/>
  <c r="AA1173" i="3"/>
  <c r="H1174" i="3"/>
  <c r="J1174" i="3"/>
  <c r="V1174" i="3"/>
  <c r="Y1174" i="3"/>
  <c r="Z1174" i="3"/>
  <c r="AA1174" i="3"/>
  <c r="H1175" i="3"/>
  <c r="J1175" i="3"/>
  <c r="V1175" i="3"/>
  <c r="Y1175" i="3"/>
  <c r="Z1175" i="3"/>
  <c r="AA1175" i="3"/>
  <c r="AC1175" i="3"/>
  <c r="H1176" i="3"/>
  <c r="J1176" i="3"/>
  <c r="V1176" i="3"/>
  <c r="Y1176" i="3"/>
  <c r="Z1176" i="3"/>
  <c r="AA1176" i="3"/>
  <c r="H1177" i="3"/>
  <c r="J1177" i="3"/>
  <c r="Z1177" i="3"/>
  <c r="AA1177" i="3"/>
  <c r="H1178" i="3"/>
  <c r="J1178" i="3"/>
  <c r="Z1178" i="3"/>
  <c r="AA1178" i="3"/>
  <c r="H1179" i="3"/>
  <c r="J1179" i="3"/>
  <c r="V1179" i="3"/>
  <c r="Y1179" i="3"/>
  <c r="Z1179" i="3"/>
  <c r="AA1179" i="3"/>
  <c r="H1180" i="3"/>
  <c r="J1180" i="3"/>
  <c r="V1180" i="3"/>
  <c r="Y1180" i="3"/>
  <c r="Z1180" i="3"/>
  <c r="AA1180" i="3"/>
  <c r="H1181" i="3"/>
  <c r="J1181" i="3"/>
  <c r="V1181" i="3"/>
  <c r="Y1181" i="3"/>
  <c r="Z1181" i="3"/>
  <c r="AA1181" i="3"/>
  <c r="H1182" i="3"/>
  <c r="J1182" i="3"/>
  <c r="Z1182" i="3"/>
  <c r="AA1182" i="3"/>
  <c r="H1183" i="3"/>
  <c r="J1183" i="3"/>
  <c r="V1183" i="3"/>
  <c r="Y1183" i="3"/>
  <c r="Z1183" i="3"/>
  <c r="AA1183" i="3"/>
  <c r="H1184" i="3"/>
  <c r="J1184" i="3"/>
  <c r="V1184" i="3"/>
  <c r="Y1184" i="3"/>
  <c r="Z1184" i="3"/>
  <c r="AA1184" i="3"/>
  <c r="H1185" i="3"/>
  <c r="J1185" i="3"/>
  <c r="V1185" i="3"/>
  <c r="Y1185" i="3"/>
  <c r="Z1185" i="3"/>
  <c r="AA1185" i="3"/>
  <c r="H1186" i="3"/>
  <c r="J1186" i="3"/>
  <c r="V1186" i="3"/>
  <c r="Y1186" i="3"/>
  <c r="Z1186" i="3"/>
  <c r="AA1186" i="3"/>
  <c r="H1187" i="3"/>
  <c r="J1187" i="3"/>
  <c r="V1187" i="3"/>
  <c r="Y1187" i="3"/>
  <c r="Z1187" i="3"/>
  <c r="AA1187" i="3"/>
  <c r="H1188" i="3"/>
  <c r="J1188" i="3"/>
  <c r="Z1188" i="3"/>
  <c r="AA1188" i="3"/>
  <c r="H1189" i="3"/>
  <c r="J1189" i="3"/>
  <c r="V1189" i="3"/>
  <c r="Y1189" i="3"/>
  <c r="Z1189" i="3"/>
  <c r="AA1189" i="3"/>
  <c r="H1190" i="3"/>
  <c r="J1190" i="3"/>
  <c r="V1190" i="3"/>
  <c r="Y1190" i="3"/>
  <c r="Z1190" i="3"/>
  <c r="AA1190" i="3"/>
  <c r="H1191" i="3"/>
  <c r="J1191" i="3"/>
  <c r="V1191" i="3"/>
  <c r="Y1191" i="3"/>
  <c r="Z1191" i="3"/>
  <c r="AA1191" i="3"/>
  <c r="H1192" i="3"/>
  <c r="J1192" i="3"/>
  <c r="Z1192" i="3"/>
  <c r="AA1192" i="3"/>
  <c r="H1193" i="3"/>
  <c r="J1193" i="3"/>
  <c r="Z1193" i="3"/>
  <c r="AA1193" i="3"/>
  <c r="H1194" i="3"/>
  <c r="J1194" i="3"/>
  <c r="Z1194" i="3"/>
  <c r="AA1194" i="3"/>
  <c r="H1195" i="3"/>
  <c r="J1195" i="3"/>
  <c r="Z1195" i="3"/>
  <c r="AA1195" i="3"/>
  <c r="H1196" i="3"/>
  <c r="J1196" i="3"/>
  <c r="Z1196" i="3"/>
  <c r="AA1196" i="3"/>
  <c r="H1197" i="3"/>
  <c r="J1197" i="3"/>
  <c r="Z1197" i="3"/>
  <c r="AA1197" i="3"/>
  <c r="H1198" i="3"/>
  <c r="J1198" i="3"/>
  <c r="Z1198" i="3"/>
  <c r="AA1198" i="3"/>
  <c r="H1199" i="3"/>
  <c r="J1199" i="3"/>
  <c r="H1200" i="3"/>
  <c r="J1200" i="3"/>
  <c r="V1200" i="3"/>
  <c r="V1199" i="3" s="1"/>
  <c r="Y1199" i="3" s="1"/>
  <c r="Z1199" i="3" s="1"/>
  <c r="AA1199" i="3" s="1"/>
  <c r="Y1200" i="3"/>
  <c r="Z1200" i="3"/>
  <c r="AA1200" i="3"/>
  <c r="H1201" i="3"/>
  <c r="J1201" i="3"/>
  <c r="V1201" i="3"/>
  <c r="Y1201" i="3"/>
  <c r="Z1201" i="3"/>
  <c r="AA1201" i="3"/>
  <c r="H1202" i="3"/>
  <c r="J1202" i="3"/>
  <c r="V1202" i="3"/>
  <c r="Y1202" i="3"/>
  <c r="Z1202" i="3"/>
  <c r="AA1202" i="3"/>
  <c r="H1203" i="3"/>
  <c r="J1203" i="3"/>
  <c r="Z1203" i="3"/>
  <c r="AA1203" i="3"/>
  <c r="H1204" i="3"/>
  <c r="J1204" i="3"/>
  <c r="Z1204" i="3"/>
  <c r="AA1204" i="3"/>
  <c r="H1205" i="3"/>
  <c r="J1205" i="3"/>
  <c r="Z1205" i="3"/>
  <c r="AA1205" i="3"/>
  <c r="H1206" i="3"/>
  <c r="J1206" i="3"/>
  <c r="Z1206" i="3"/>
  <c r="AA1206" i="3"/>
  <c r="H1207" i="3"/>
  <c r="J1207" i="3"/>
  <c r="Z1207" i="3"/>
  <c r="AA1207" i="3"/>
  <c r="H1208" i="3"/>
  <c r="J1208" i="3"/>
  <c r="Z1208" i="3"/>
  <c r="AA1208" i="3"/>
  <c r="H1209" i="3"/>
  <c r="J1209" i="3"/>
  <c r="V1209" i="3"/>
  <c r="Y1209" i="3"/>
  <c r="Z1209" i="3"/>
  <c r="AA1209" i="3"/>
  <c r="H1210" i="3"/>
  <c r="J1210" i="3"/>
  <c r="V1210" i="3"/>
  <c r="Y1210" i="3"/>
  <c r="Z1210" i="3"/>
  <c r="AA1210" i="3"/>
  <c r="H1211" i="3"/>
  <c r="J1211" i="3"/>
  <c r="V1211" i="3"/>
  <c r="Y1211" i="3"/>
  <c r="Z1211" i="3"/>
  <c r="AA1211" i="3"/>
  <c r="AC1211" i="3"/>
  <c r="H1212" i="3"/>
  <c r="J1212" i="3"/>
  <c r="V1212" i="3"/>
  <c r="Y1212" i="3"/>
  <c r="Z1212" i="3"/>
  <c r="AA1212" i="3"/>
  <c r="H1213" i="3"/>
  <c r="J1213" i="3"/>
  <c r="Z1213" i="3"/>
  <c r="AA1213" i="3"/>
  <c r="H1214" i="3"/>
  <c r="J1214" i="3"/>
  <c r="Z1214" i="3"/>
  <c r="AA1214" i="3"/>
  <c r="H1215" i="3"/>
  <c r="J1215" i="3"/>
  <c r="Z1215" i="3"/>
  <c r="AA1215" i="3"/>
  <c r="H1216" i="3"/>
  <c r="J1216" i="3"/>
  <c r="H1217" i="3"/>
  <c r="J1217" i="3"/>
  <c r="V1217" i="3"/>
  <c r="V1216" i="3" s="1"/>
  <c r="Y1216" i="3" s="1"/>
  <c r="Z1216" i="3" s="1"/>
  <c r="AA1216" i="3" s="1"/>
  <c r="Z1217" i="3"/>
  <c r="AA1217" i="3"/>
  <c r="H1218" i="3"/>
  <c r="J1218" i="3"/>
  <c r="V1218" i="3"/>
  <c r="Z1218" i="3"/>
  <c r="AA1218" i="3"/>
  <c r="H1219" i="3"/>
  <c r="J1219" i="3"/>
  <c r="V1219" i="3"/>
  <c r="Y1219" i="3"/>
  <c r="Z1219" i="3"/>
  <c r="AA1219" i="3"/>
  <c r="H1220" i="3"/>
  <c r="J1220" i="3"/>
  <c r="V1220" i="3"/>
  <c r="Y1220" i="3"/>
  <c r="Z1220" i="3"/>
  <c r="AA1220" i="3"/>
  <c r="H1221" i="3"/>
  <c r="J1221" i="3"/>
  <c r="V1221" i="3"/>
  <c r="Y1221" i="3"/>
  <c r="Z1221" i="3"/>
  <c r="AA1221" i="3"/>
  <c r="AC1221" i="3"/>
  <c r="H1222" i="3"/>
  <c r="J1222" i="3"/>
  <c r="V1222" i="3"/>
  <c r="Y1222" i="3"/>
  <c r="Z1222" i="3"/>
  <c r="AA1222" i="3"/>
  <c r="H1223" i="3"/>
  <c r="J1223" i="3"/>
  <c r="V1223" i="3"/>
  <c r="Y1223" i="3"/>
  <c r="Z1223" i="3"/>
  <c r="AA1223" i="3"/>
  <c r="H1224" i="3"/>
  <c r="J1224" i="3"/>
  <c r="V1224" i="3"/>
  <c r="Y1224" i="3"/>
  <c r="Z1224" i="3"/>
  <c r="AA1224" i="3"/>
  <c r="H1225" i="3"/>
  <c r="J1225" i="3"/>
  <c r="V1225" i="3"/>
  <c r="Y1225" i="3"/>
  <c r="Z1225" i="3"/>
  <c r="AA1225" i="3"/>
  <c r="H1226" i="3"/>
  <c r="J1226" i="3"/>
  <c r="V1226" i="3"/>
  <c r="Y1226" i="3"/>
  <c r="Z1226" i="3"/>
  <c r="AA1226" i="3"/>
  <c r="H1227" i="3"/>
  <c r="J1227" i="3"/>
  <c r="H1228" i="3"/>
  <c r="J1228" i="3"/>
  <c r="V1228" i="3"/>
  <c r="V1227" i="3" s="1"/>
  <c r="Y1227" i="3" s="1"/>
  <c r="Z1227" i="3" s="1"/>
  <c r="AA1227" i="3" s="1"/>
  <c r="Z1228" i="3"/>
  <c r="AA1228" i="3"/>
  <c r="H1229" i="3"/>
  <c r="J1229" i="3"/>
  <c r="V1229" i="3"/>
  <c r="Z1229" i="3"/>
  <c r="AA1229" i="3"/>
  <c r="H1230" i="3"/>
  <c r="J1230" i="3"/>
  <c r="V1230" i="3"/>
  <c r="Y1230" i="3"/>
  <c r="Z1230" i="3"/>
  <c r="AA1230" i="3"/>
  <c r="H1231" i="3"/>
  <c r="J1231" i="3"/>
  <c r="V1231" i="3"/>
  <c r="Y1231" i="3"/>
  <c r="Z1231" i="3"/>
  <c r="AA1231" i="3"/>
  <c r="H1232" i="3"/>
  <c r="J1232" i="3"/>
  <c r="V1232" i="3"/>
  <c r="Y1232" i="3"/>
  <c r="Z1232" i="3"/>
  <c r="AA1232" i="3"/>
  <c r="H1233" i="3"/>
  <c r="J1233" i="3"/>
  <c r="Z1233" i="3"/>
  <c r="AA1233" i="3"/>
  <c r="H1234" i="3"/>
  <c r="J1234" i="3"/>
  <c r="H1235" i="3"/>
  <c r="J1235" i="3"/>
  <c r="V1235" i="3"/>
  <c r="V1234" i="3" s="1"/>
  <c r="Y1234" i="3" s="1"/>
  <c r="Z1234" i="3" s="1"/>
  <c r="AA1234" i="3" s="1"/>
  <c r="Z1235" i="3"/>
  <c r="AA1235" i="3"/>
  <c r="H1236" i="3"/>
  <c r="J1236" i="3"/>
  <c r="V1236" i="3"/>
  <c r="Z1236" i="3"/>
  <c r="AA1236" i="3"/>
  <c r="H1237" i="3"/>
  <c r="J1237" i="3"/>
  <c r="V1237" i="3"/>
  <c r="Y1237" i="3"/>
  <c r="Z1237" i="3"/>
  <c r="AA1237" i="3"/>
  <c r="H1238" i="3"/>
  <c r="J1238" i="3"/>
  <c r="Z1238" i="3"/>
  <c r="AA1238" i="3"/>
  <c r="H1239" i="3"/>
  <c r="J1239" i="3"/>
  <c r="Z1239" i="3"/>
  <c r="AA1239" i="3"/>
  <c r="H1240" i="3"/>
  <c r="J1240" i="3"/>
  <c r="Z1240" i="3"/>
  <c r="AA1240" i="3"/>
  <c r="H1241" i="3"/>
  <c r="J1241" i="3"/>
  <c r="Z1241" i="3"/>
  <c r="AA1241" i="3"/>
  <c r="H1242" i="3"/>
  <c r="J1242" i="3"/>
  <c r="Z1242" i="3"/>
  <c r="AA1242" i="3"/>
  <c r="H1243" i="3"/>
  <c r="J1243" i="3"/>
  <c r="Z1243" i="3"/>
  <c r="AA1243" i="3"/>
  <c r="H1244" i="3"/>
  <c r="J1244" i="3"/>
  <c r="Z1244" i="3"/>
  <c r="AA1244" i="3"/>
  <c r="H1245" i="3"/>
  <c r="J1245" i="3"/>
  <c r="Z1245" i="3"/>
  <c r="AA1245" i="3"/>
  <c r="H1246" i="3"/>
  <c r="J1246" i="3"/>
  <c r="Z1246" i="3"/>
  <c r="AA1246" i="3"/>
  <c r="H1247" i="3"/>
  <c r="J1247" i="3"/>
  <c r="Z1247" i="3"/>
  <c r="AA1247" i="3"/>
  <c r="H1248" i="3"/>
  <c r="J1248" i="3"/>
  <c r="V1248" i="3"/>
  <c r="Y1248" i="3"/>
  <c r="Z1248" i="3"/>
  <c r="AA1248" i="3"/>
  <c r="H1249" i="3"/>
  <c r="J1249" i="3"/>
  <c r="V1249" i="3"/>
  <c r="Y1249" i="3"/>
  <c r="Z1249" i="3"/>
  <c r="AA1249" i="3"/>
  <c r="H1250" i="3"/>
  <c r="J1250" i="3"/>
  <c r="Z1250" i="3"/>
  <c r="AA1250" i="3"/>
  <c r="H1251" i="3"/>
  <c r="J1251" i="3"/>
  <c r="V1251" i="3"/>
  <c r="Y1251" i="3"/>
  <c r="Z1251" i="3"/>
  <c r="AA1251" i="3"/>
  <c r="H1252" i="3"/>
  <c r="J1252" i="3"/>
  <c r="V1252" i="3"/>
  <c r="Y1252" i="3"/>
  <c r="Z1252" i="3"/>
  <c r="AA1252" i="3"/>
  <c r="H1253" i="3"/>
  <c r="J1253" i="3"/>
  <c r="V1253" i="3"/>
  <c r="Y1253" i="3"/>
  <c r="Z1253" i="3"/>
  <c r="AA1253" i="3"/>
  <c r="H1254" i="3"/>
  <c r="J1254" i="3"/>
  <c r="V1254" i="3"/>
  <c r="Y1254" i="3"/>
  <c r="Z1254" i="3"/>
  <c r="AA1254" i="3"/>
  <c r="H1255" i="3"/>
  <c r="J1255" i="3"/>
  <c r="V1255" i="3"/>
  <c r="Y1255" i="3"/>
  <c r="Z1255" i="3"/>
  <c r="AA1255" i="3"/>
  <c r="H1256" i="3"/>
  <c r="J1256" i="3"/>
  <c r="Z1256" i="3"/>
  <c r="AA1256" i="3"/>
  <c r="H1257" i="3"/>
  <c r="J1257" i="3"/>
  <c r="H1258" i="3"/>
  <c r="J1258" i="3"/>
  <c r="V1258" i="3"/>
  <c r="V1257" i="3" s="1"/>
  <c r="Y1257" i="3" s="1"/>
  <c r="Z1257" i="3" s="1"/>
  <c r="AA1257" i="3" s="1"/>
  <c r="Z1258" i="3"/>
  <c r="AA1258" i="3"/>
  <c r="H1259" i="3"/>
  <c r="J1259" i="3"/>
  <c r="V1259" i="3"/>
  <c r="Z1259" i="3"/>
  <c r="AA1259" i="3"/>
  <c r="H1260" i="3"/>
  <c r="J1260" i="3"/>
  <c r="V1260" i="3"/>
  <c r="Y1260" i="3"/>
  <c r="Z1260" i="3"/>
  <c r="AA1260" i="3"/>
  <c r="H1261" i="3"/>
  <c r="J1261" i="3"/>
  <c r="V1261" i="3"/>
  <c r="Y1261" i="3"/>
  <c r="Z1261" i="3"/>
  <c r="AA1261" i="3"/>
  <c r="H1262" i="3"/>
  <c r="J1262" i="3"/>
  <c r="Z1262" i="3"/>
  <c r="AA1262" i="3"/>
  <c r="H1263" i="3"/>
  <c r="J1263" i="3"/>
  <c r="V1263" i="3"/>
  <c r="Y1263" i="3"/>
  <c r="Z1263" i="3"/>
  <c r="AA1263" i="3"/>
  <c r="H1264" i="3"/>
  <c r="J1264" i="3"/>
  <c r="V1264" i="3"/>
  <c r="Y1264" i="3"/>
  <c r="Z1264" i="3"/>
  <c r="AA1264" i="3"/>
  <c r="H1265" i="3"/>
  <c r="J1265" i="3"/>
  <c r="V1265" i="3"/>
  <c r="Y1265" i="3"/>
  <c r="Z1265" i="3"/>
  <c r="AA1265" i="3"/>
  <c r="H1266" i="3"/>
  <c r="J1266" i="3"/>
  <c r="V1266" i="3"/>
  <c r="Y1266" i="3"/>
  <c r="Z1266" i="3"/>
  <c r="AA1266" i="3"/>
  <c r="H1267" i="3"/>
  <c r="J1267" i="3"/>
  <c r="V1267" i="3"/>
  <c r="Y1267" i="3"/>
  <c r="Z1267" i="3"/>
  <c r="AA1267" i="3"/>
  <c r="H1268" i="3"/>
  <c r="J1268" i="3"/>
  <c r="H1269" i="3"/>
  <c r="J1269" i="3"/>
  <c r="V1269" i="3"/>
  <c r="V1268" i="3" s="1"/>
  <c r="Y1268" i="3" s="1"/>
  <c r="Z1268" i="3" s="1"/>
  <c r="AA1268" i="3" s="1"/>
  <c r="Z1269" i="3"/>
  <c r="AA1269" i="3"/>
  <c r="H1270" i="3"/>
  <c r="J1270" i="3"/>
  <c r="V1270" i="3"/>
  <c r="Z1270" i="3"/>
  <c r="AA1270" i="3"/>
  <c r="H1271" i="3"/>
  <c r="J1271" i="3"/>
  <c r="V1271" i="3"/>
  <c r="Y1271" i="3"/>
  <c r="Z1271" i="3"/>
  <c r="AA1271" i="3"/>
  <c r="H1272" i="3"/>
  <c r="J1272" i="3"/>
  <c r="V1272" i="3"/>
  <c r="Y1272" i="3"/>
  <c r="Z1272" i="3"/>
  <c r="AA1272" i="3"/>
  <c r="H1273" i="3"/>
  <c r="J1273" i="3"/>
  <c r="H1274" i="3"/>
  <c r="J1274" i="3"/>
  <c r="V1274" i="3"/>
  <c r="V1273" i="3" s="1"/>
  <c r="Y1273" i="3" s="1"/>
  <c r="Z1273" i="3" s="1"/>
  <c r="AA1273" i="3" s="1"/>
  <c r="Z1274" i="3"/>
  <c r="AA1274" i="3"/>
  <c r="H1275" i="3"/>
  <c r="J1275" i="3"/>
  <c r="V1275" i="3"/>
  <c r="Z1275" i="3"/>
  <c r="AA1275" i="3"/>
  <c r="H1276" i="3"/>
  <c r="J1276" i="3"/>
  <c r="V1276" i="3"/>
  <c r="Y1276" i="3"/>
  <c r="Z1276" i="3"/>
  <c r="AA1276" i="3"/>
  <c r="H1277" i="3"/>
  <c r="J1277" i="3"/>
  <c r="V1277" i="3"/>
  <c r="Y1277" i="3"/>
  <c r="Z1277" i="3"/>
  <c r="AA1277" i="3"/>
  <c r="H1278" i="3"/>
  <c r="J1278" i="3"/>
  <c r="Z1278" i="3"/>
  <c r="AA1278" i="3"/>
  <c r="H1279" i="3"/>
  <c r="J1279" i="3"/>
  <c r="H1280" i="3"/>
  <c r="J1280" i="3"/>
  <c r="V1280" i="3"/>
  <c r="V1279" i="3" s="1"/>
  <c r="Y1279" i="3" s="1"/>
  <c r="Z1279" i="3" s="1"/>
  <c r="AA1279" i="3" s="1"/>
  <c r="Z1280" i="3"/>
  <c r="AA1280" i="3"/>
  <c r="H1281" i="3"/>
  <c r="J1281" i="3"/>
  <c r="V1281" i="3"/>
  <c r="Z1281" i="3"/>
  <c r="AA1281" i="3"/>
  <c r="H1282" i="3"/>
  <c r="J1282" i="3"/>
  <c r="V1282" i="3"/>
  <c r="Y1282" i="3"/>
  <c r="Z1282" i="3"/>
  <c r="AA1282" i="3"/>
  <c r="H1283" i="3"/>
  <c r="J1283" i="3"/>
  <c r="V1283" i="3"/>
  <c r="Y1283" i="3"/>
  <c r="Z1283" i="3"/>
  <c r="AA1283" i="3"/>
  <c r="H1284" i="3"/>
  <c r="J1284" i="3"/>
  <c r="Z1284" i="3"/>
  <c r="AA1284" i="3"/>
  <c r="H1285" i="3"/>
  <c r="J1285" i="3"/>
  <c r="Z1285" i="3"/>
  <c r="AA1285" i="3"/>
  <c r="H1286" i="3"/>
  <c r="J1286" i="3"/>
  <c r="H1287" i="3"/>
  <c r="J1287" i="3"/>
  <c r="V1287" i="3"/>
  <c r="Z1287" i="3"/>
  <c r="AA1287" i="3"/>
  <c r="H1288" i="3"/>
  <c r="J1288" i="3"/>
  <c r="V1288" i="3"/>
  <c r="Z1288" i="3"/>
  <c r="AA1288" i="3"/>
  <c r="H1289" i="3"/>
  <c r="J1289" i="3"/>
  <c r="H1290" i="3"/>
  <c r="J1290" i="3"/>
  <c r="V1290" i="3"/>
  <c r="V1289" i="3" s="1"/>
  <c r="Y1289" i="3" s="1"/>
  <c r="Z1289" i="3" s="1"/>
  <c r="AA1289" i="3" s="1"/>
  <c r="Z1290" i="3"/>
  <c r="AA1290" i="3"/>
  <c r="H1291" i="3"/>
  <c r="J1291" i="3"/>
  <c r="V1291" i="3"/>
  <c r="Z1291" i="3"/>
  <c r="AA1291" i="3"/>
  <c r="H1292" i="3"/>
  <c r="J1292" i="3"/>
  <c r="V1292" i="3"/>
  <c r="Y1292" i="3"/>
  <c r="Z1292" i="3"/>
  <c r="AA1292" i="3"/>
  <c r="H1293" i="3"/>
  <c r="J1293" i="3"/>
  <c r="H1294" i="3"/>
  <c r="J1294" i="3"/>
  <c r="V1294" i="3"/>
  <c r="V1293" i="3" s="1"/>
  <c r="Y1293" i="3" s="1"/>
  <c r="Z1293" i="3" s="1"/>
  <c r="AA1293" i="3" s="1"/>
  <c r="Z1294" i="3"/>
  <c r="AA1294" i="3"/>
  <c r="H1295" i="3"/>
  <c r="J1295" i="3"/>
  <c r="V1295" i="3"/>
  <c r="Z1295" i="3"/>
  <c r="AA1295" i="3"/>
  <c r="H1296" i="3"/>
  <c r="J1296" i="3"/>
  <c r="V1296" i="3"/>
  <c r="Y1296" i="3"/>
  <c r="Z1296" i="3"/>
  <c r="AA1296" i="3"/>
  <c r="H1297" i="3"/>
  <c r="J1297" i="3"/>
  <c r="V1297" i="3"/>
  <c r="Y1297" i="3"/>
  <c r="Z1297" i="3"/>
  <c r="AA1297" i="3"/>
  <c r="AC1297" i="3"/>
  <c r="H1298" i="3"/>
  <c r="J1298" i="3"/>
  <c r="Z1298" i="3"/>
  <c r="AA1298" i="3"/>
  <c r="H1299" i="3"/>
  <c r="J1299" i="3"/>
  <c r="Z1299" i="3"/>
  <c r="AA1299" i="3"/>
  <c r="H1300" i="3"/>
  <c r="J1300" i="3"/>
  <c r="Z1300" i="3"/>
  <c r="AA1300" i="3"/>
  <c r="H1301" i="3"/>
  <c r="J1301" i="3"/>
  <c r="V1301" i="3"/>
  <c r="Y1301" i="3"/>
  <c r="Z1301" i="3"/>
  <c r="AA1301" i="3"/>
  <c r="H1302" i="3"/>
  <c r="J1302" i="3"/>
  <c r="H1303" i="3"/>
  <c r="J1303" i="3"/>
  <c r="V1303" i="3"/>
  <c r="V1302" i="3" s="1"/>
  <c r="Y1302" i="3" s="1"/>
  <c r="Z1302" i="3" s="1"/>
  <c r="AA1302" i="3" s="1"/>
  <c r="Z1303" i="3"/>
  <c r="AA1303" i="3"/>
  <c r="H1304" i="3"/>
  <c r="J1304" i="3"/>
  <c r="V1304" i="3"/>
  <c r="Z1304" i="3"/>
  <c r="AA1304" i="3"/>
  <c r="H1305" i="3"/>
  <c r="J1305" i="3"/>
  <c r="V1305" i="3"/>
  <c r="Y1305" i="3"/>
  <c r="Z1305" i="3"/>
  <c r="AA1305" i="3"/>
  <c r="H1306" i="3"/>
  <c r="J1306" i="3"/>
  <c r="V1306" i="3"/>
  <c r="Y1306" i="3"/>
  <c r="Z1306" i="3"/>
  <c r="AA1306" i="3"/>
  <c r="AC1306" i="3"/>
  <c r="H1307" i="3"/>
  <c r="J1307" i="3"/>
  <c r="Z1307" i="3"/>
  <c r="AA1307" i="3"/>
  <c r="H1308" i="3"/>
  <c r="J1308" i="3"/>
  <c r="Z1308" i="3"/>
  <c r="AA1308" i="3"/>
  <c r="H1309" i="3"/>
  <c r="J1309" i="3"/>
  <c r="Z1309" i="3"/>
  <c r="AA1309" i="3"/>
  <c r="H1310" i="3"/>
  <c r="J1310" i="3"/>
  <c r="Z1310" i="3"/>
  <c r="AA1310" i="3"/>
  <c r="H1311" i="3"/>
  <c r="J1311" i="3"/>
  <c r="Z1311" i="3"/>
  <c r="AA1311" i="3"/>
  <c r="H1312" i="3"/>
  <c r="J1312" i="3"/>
  <c r="Z1312" i="3"/>
  <c r="AA1312" i="3"/>
  <c r="H1313" i="3"/>
  <c r="J1313" i="3"/>
  <c r="H1314" i="3"/>
  <c r="J1314" i="3"/>
  <c r="V1314" i="3"/>
  <c r="V1313" i="3" s="1"/>
  <c r="Y1313" i="3" s="1"/>
  <c r="Z1313" i="3" s="1"/>
  <c r="AA1313" i="3" s="1"/>
  <c r="Z1314" i="3"/>
  <c r="AA1314" i="3"/>
  <c r="H1315" i="3"/>
  <c r="J1315" i="3"/>
  <c r="V1315" i="3"/>
  <c r="Z1315" i="3"/>
  <c r="AA1315" i="3"/>
  <c r="H1316" i="3"/>
  <c r="J1316" i="3"/>
  <c r="V1316" i="3"/>
  <c r="Y1316" i="3"/>
  <c r="Z1316" i="3"/>
  <c r="AA1316" i="3"/>
  <c r="H1317" i="3"/>
  <c r="J1317" i="3"/>
  <c r="V1317" i="3"/>
  <c r="Y1317" i="3"/>
  <c r="Z1317" i="3"/>
  <c r="AA1317" i="3"/>
  <c r="H1318" i="3"/>
  <c r="J1318" i="3"/>
  <c r="V1318" i="3"/>
  <c r="Y1318" i="3"/>
  <c r="Z1318" i="3"/>
  <c r="AA1318" i="3"/>
  <c r="H1319" i="3"/>
  <c r="J1319" i="3"/>
  <c r="Z1319" i="3"/>
  <c r="AA1319" i="3"/>
  <c r="H1320" i="3"/>
  <c r="J1320" i="3"/>
  <c r="Z1320" i="3"/>
  <c r="AA1320" i="3"/>
  <c r="H1321" i="3"/>
  <c r="J1321" i="3"/>
  <c r="Z1321" i="3"/>
  <c r="AA1321" i="3"/>
  <c r="H1322" i="3"/>
  <c r="J1322" i="3"/>
  <c r="Z1322" i="3"/>
  <c r="AA1322" i="3"/>
  <c r="H1323" i="3"/>
  <c r="J1323" i="3"/>
  <c r="Z1323" i="3"/>
  <c r="AA1323" i="3"/>
  <c r="H1324" i="3"/>
  <c r="J1324" i="3"/>
  <c r="H1325" i="3"/>
  <c r="J1325" i="3"/>
  <c r="V1325" i="3"/>
  <c r="V1324" i="3" s="1"/>
  <c r="Y1324" i="3" s="1"/>
  <c r="Z1324" i="3" s="1"/>
  <c r="AA1324" i="3" s="1"/>
  <c r="Z1325" i="3"/>
  <c r="AA1325" i="3"/>
  <c r="H1326" i="3"/>
  <c r="J1326" i="3"/>
  <c r="V1326" i="3"/>
  <c r="Z1326" i="3"/>
  <c r="AA1326" i="3"/>
  <c r="H1327" i="3"/>
  <c r="J1327" i="3"/>
  <c r="V1327" i="3"/>
  <c r="Y1327" i="3"/>
  <c r="Z1327" i="3"/>
  <c r="AA1327" i="3"/>
  <c r="H1328" i="3"/>
  <c r="J1328" i="3"/>
  <c r="V1328" i="3"/>
  <c r="Y1328" i="3"/>
  <c r="Z1328" i="3"/>
  <c r="AA1328" i="3"/>
  <c r="AC1328" i="3"/>
  <c r="H1329" i="3"/>
  <c r="J1329" i="3"/>
  <c r="H1330" i="3"/>
  <c r="J1330" i="3"/>
  <c r="V1330" i="3"/>
  <c r="V1329" i="3" s="1"/>
  <c r="Y1329" i="3" s="1"/>
  <c r="Z1329" i="3" s="1"/>
  <c r="AA1329" i="3" s="1"/>
  <c r="Z1330" i="3"/>
  <c r="AA1330" i="3"/>
  <c r="H1331" i="3"/>
  <c r="J1331" i="3"/>
  <c r="V1331" i="3"/>
  <c r="Z1331" i="3"/>
  <c r="AA1331" i="3"/>
  <c r="H1332" i="3"/>
  <c r="J1332" i="3"/>
  <c r="Z1332" i="3"/>
  <c r="AA1332" i="3"/>
  <c r="H1333" i="3"/>
  <c r="J1333" i="3"/>
  <c r="Z1333" i="3"/>
  <c r="AA1333" i="3"/>
  <c r="H1334" i="3"/>
  <c r="J1334" i="3"/>
  <c r="V1334" i="3"/>
  <c r="Y1334" i="3"/>
  <c r="Z1334" i="3"/>
  <c r="AA1334" i="3"/>
  <c r="H1335" i="3"/>
  <c r="J1335" i="3"/>
  <c r="V1335" i="3"/>
  <c r="Y1335" i="3"/>
  <c r="Z1335" i="3"/>
  <c r="AA1335" i="3"/>
  <c r="H1336" i="3"/>
  <c r="J1336" i="3"/>
  <c r="V1336" i="3"/>
  <c r="Y1336" i="3"/>
  <c r="Z1336" i="3"/>
  <c r="AA1336" i="3"/>
  <c r="AC1336" i="3"/>
  <c r="H1337" i="3"/>
  <c r="J1337" i="3"/>
  <c r="Z1337" i="3"/>
  <c r="AA1337" i="3"/>
  <c r="H1338" i="3"/>
  <c r="J1338" i="3"/>
  <c r="V1338" i="3"/>
  <c r="Y1338" i="3"/>
  <c r="Z1338" i="3"/>
  <c r="AA1338" i="3"/>
  <c r="H1339" i="3"/>
  <c r="J1339" i="3"/>
  <c r="V1339" i="3"/>
  <c r="Y1339" i="3"/>
  <c r="Z1339" i="3"/>
  <c r="AA1339" i="3"/>
  <c r="H1340" i="3"/>
  <c r="J1340" i="3"/>
  <c r="Z1340" i="3"/>
  <c r="AA1340" i="3"/>
  <c r="H1341" i="3"/>
  <c r="J1341" i="3"/>
  <c r="Z1341" i="3"/>
  <c r="AA1341" i="3"/>
  <c r="H1342" i="3"/>
  <c r="J1342" i="3"/>
  <c r="H1343" i="3"/>
  <c r="J1343" i="3"/>
  <c r="V1343" i="3"/>
  <c r="V1342" i="3" s="1"/>
  <c r="Y1342" i="3" s="1"/>
  <c r="Z1342" i="3" s="1"/>
  <c r="AA1342" i="3" s="1"/>
  <c r="Z1343" i="3"/>
  <c r="AA1343" i="3"/>
  <c r="H1344" i="3"/>
  <c r="J1344" i="3"/>
  <c r="V1344" i="3"/>
  <c r="Z1344" i="3"/>
  <c r="AA1344" i="3"/>
  <c r="H1345" i="3"/>
  <c r="J1345" i="3"/>
  <c r="V1345" i="3"/>
  <c r="Y1345" i="3"/>
  <c r="Z1345" i="3"/>
  <c r="AA1345" i="3"/>
  <c r="H1346" i="3"/>
  <c r="J1346" i="3"/>
  <c r="Z1346" i="3"/>
  <c r="AA1346" i="3"/>
  <c r="H1347" i="3"/>
  <c r="J1347" i="3"/>
  <c r="Z1347" i="3"/>
  <c r="AA1347" i="3"/>
  <c r="H1348" i="3"/>
  <c r="J1348" i="3"/>
  <c r="V1348" i="3"/>
  <c r="Y1348" i="3"/>
  <c r="Z1348" i="3"/>
  <c r="AA1348" i="3"/>
  <c r="H1349" i="3"/>
  <c r="J1349" i="3"/>
  <c r="V1349" i="3"/>
  <c r="Y1349" i="3"/>
  <c r="Z1349" i="3"/>
  <c r="AA1349" i="3"/>
  <c r="H1350" i="3"/>
  <c r="J1350" i="3"/>
  <c r="V1350" i="3"/>
  <c r="Y1350" i="3"/>
  <c r="Z1350" i="3"/>
  <c r="AA1350" i="3"/>
  <c r="H1351" i="3"/>
  <c r="J1351" i="3"/>
  <c r="V1351" i="3"/>
  <c r="Y1351" i="3"/>
  <c r="Z1351" i="3"/>
  <c r="AA1351" i="3"/>
  <c r="H1352" i="3"/>
  <c r="J1352" i="3"/>
  <c r="Z1352" i="3"/>
  <c r="AA1352" i="3"/>
  <c r="H1353" i="3"/>
  <c r="J1353" i="3"/>
  <c r="Z1353" i="3"/>
  <c r="AA1353" i="3"/>
  <c r="H1354" i="3"/>
  <c r="J1354" i="3"/>
  <c r="Z1354" i="3"/>
  <c r="AA1354" i="3"/>
  <c r="H1355" i="3"/>
  <c r="J1355" i="3"/>
  <c r="Z1355" i="3"/>
  <c r="AA1355" i="3"/>
  <c r="H1356" i="3"/>
  <c r="J1356" i="3"/>
  <c r="Z1356" i="3"/>
  <c r="AA1356" i="3"/>
  <c r="H1357" i="3"/>
  <c r="J1357" i="3"/>
  <c r="Z1357" i="3"/>
  <c r="AA1357" i="3"/>
  <c r="H1358" i="3"/>
  <c r="J1358" i="3"/>
  <c r="Z1358" i="3"/>
  <c r="AA1358" i="3"/>
  <c r="H1359" i="3"/>
  <c r="J1359" i="3"/>
  <c r="H1360" i="3"/>
  <c r="J1360" i="3"/>
  <c r="V1360" i="3"/>
  <c r="V1359" i="3" s="1"/>
  <c r="Y1359" i="3" s="1"/>
  <c r="Z1359" i="3" s="1"/>
  <c r="AA1359" i="3" s="1"/>
  <c r="Z1360" i="3"/>
  <c r="AA1360" i="3"/>
  <c r="H1361" i="3"/>
  <c r="J1361" i="3"/>
  <c r="V1361" i="3"/>
  <c r="Z1361" i="3"/>
  <c r="AA1361" i="3"/>
  <c r="H1362" i="3"/>
  <c r="J1362" i="3"/>
  <c r="V1362" i="3"/>
  <c r="Y1362" i="3"/>
  <c r="Z1362" i="3"/>
  <c r="AA1362" i="3"/>
  <c r="AC1362" i="3"/>
  <c r="H1363" i="3"/>
  <c r="J1363" i="3"/>
  <c r="Z1363" i="3"/>
  <c r="AA1363" i="3"/>
  <c r="H1364" i="3"/>
  <c r="J1364" i="3"/>
  <c r="Z1364" i="3"/>
  <c r="AA1364" i="3"/>
  <c r="H1365" i="3"/>
  <c r="J1365" i="3"/>
  <c r="H1366" i="3"/>
  <c r="J1366" i="3"/>
  <c r="V1366" i="3"/>
  <c r="V1365" i="3" s="1"/>
  <c r="Y1365" i="3" s="1"/>
  <c r="Z1365" i="3" s="1"/>
  <c r="AA1365" i="3" s="1"/>
  <c r="Z1366" i="3"/>
  <c r="AA1366" i="3"/>
  <c r="H1367" i="3"/>
  <c r="J1367" i="3"/>
  <c r="V1367" i="3"/>
  <c r="Z1367" i="3"/>
  <c r="AA1367" i="3"/>
  <c r="H1368" i="3"/>
  <c r="J1368" i="3"/>
  <c r="V1368" i="3"/>
  <c r="Y1368" i="3"/>
  <c r="Z1368" i="3"/>
  <c r="AA1368" i="3"/>
  <c r="H1369" i="3"/>
  <c r="J1369" i="3"/>
  <c r="Z1369" i="3"/>
  <c r="AA1369" i="3"/>
  <c r="H1370" i="3"/>
  <c r="J1370" i="3"/>
  <c r="Z1370" i="3"/>
  <c r="AA1370" i="3"/>
  <c r="H1371" i="3"/>
  <c r="J1371" i="3"/>
  <c r="H1372" i="3"/>
  <c r="J1372" i="3"/>
  <c r="V1372" i="3"/>
  <c r="V1371" i="3" s="1"/>
  <c r="Y1371" i="3" s="1"/>
  <c r="Z1371" i="3" s="1"/>
  <c r="AA1371" i="3" s="1"/>
  <c r="Z1372" i="3"/>
  <c r="AA1372" i="3"/>
  <c r="H1373" i="3"/>
  <c r="J1373" i="3"/>
  <c r="V1373" i="3"/>
  <c r="Z1373" i="3"/>
  <c r="AA1373" i="3"/>
  <c r="H1374" i="3"/>
  <c r="J1374" i="3"/>
  <c r="Z1374" i="3"/>
  <c r="AA1374" i="3"/>
  <c r="H1375" i="3"/>
  <c r="J1375" i="3"/>
  <c r="Z1375" i="3"/>
  <c r="AA1375" i="3"/>
  <c r="H1376" i="3"/>
  <c r="J1376" i="3"/>
  <c r="Z1376" i="3"/>
  <c r="AA1376" i="3"/>
  <c r="H1377" i="3"/>
  <c r="J1377" i="3"/>
  <c r="Z1377" i="3"/>
  <c r="AA1377" i="3"/>
  <c r="H1378" i="3"/>
  <c r="J1378" i="3"/>
  <c r="Z1378" i="3"/>
  <c r="AA1378" i="3"/>
  <c r="H1379" i="3"/>
  <c r="J1379" i="3"/>
  <c r="H1380" i="3"/>
  <c r="J1380" i="3"/>
  <c r="V1380" i="3"/>
  <c r="V1379" i="3" s="1"/>
  <c r="Y1379" i="3" s="1"/>
  <c r="Z1379" i="3" s="1"/>
  <c r="AA1379" i="3" s="1"/>
  <c r="Z1380" i="3"/>
  <c r="AA1380" i="3"/>
  <c r="H1381" i="3"/>
  <c r="J1381" i="3"/>
  <c r="V1381" i="3"/>
  <c r="Z1381" i="3"/>
  <c r="AA1381" i="3"/>
  <c r="H1382" i="3"/>
  <c r="J1382" i="3"/>
  <c r="V1382" i="3"/>
  <c r="Y1382" i="3"/>
  <c r="Z1382" i="3"/>
  <c r="AA1382" i="3"/>
  <c r="H1383" i="3"/>
  <c r="J1383" i="3"/>
  <c r="V1383" i="3"/>
  <c r="Y1383" i="3"/>
  <c r="Z1383" i="3"/>
  <c r="AA1383" i="3"/>
  <c r="AC1383" i="3"/>
  <c r="H1384" i="3"/>
  <c r="J1384" i="3"/>
  <c r="Z1384" i="3"/>
  <c r="AA1384" i="3"/>
  <c r="H1385" i="3"/>
  <c r="J1385" i="3"/>
  <c r="Z1385" i="3"/>
  <c r="AA1385" i="3"/>
  <c r="H1386" i="3"/>
  <c r="J1386" i="3"/>
  <c r="Z1386" i="3"/>
  <c r="AA1386" i="3"/>
  <c r="H1387" i="3"/>
  <c r="J1387" i="3"/>
  <c r="Z1387" i="3"/>
  <c r="AA1387" i="3"/>
  <c r="H1388" i="3"/>
  <c r="J1388" i="3"/>
  <c r="Z1388" i="3"/>
  <c r="AA1388" i="3"/>
  <c r="H1389" i="3"/>
  <c r="J1389" i="3"/>
  <c r="Z1389" i="3"/>
  <c r="AA1389" i="3"/>
  <c r="H1390" i="3"/>
  <c r="J1390" i="3"/>
  <c r="V1390" i="3"/>
  <c r="Y1390" i="3"/>
  <c r="Z1390" i="3"/>
  <c r="AA1390" i="3"/>
  <c r="H1391" i="3"/>
  <c r="J1391" i="3"/>
  <c r="V1391" i="3"/>
  <c r="Y1391" i="3"/>
  <c r="Z1391" i="3"/>
  <c r="AA1391" i="3"/>
  <c r="H1392" i="3"/>
  <c r="J1392" i="3"/>
  <c r="V1392" i="3"/>
  <c r="Y1392" i="3"/>
  <c r="Z1392" i="3"/>
  <c r="AA1392" i="3"/>
  <c r="H1393" i="3"/>
  <c r="J1393" i="3"/>
  <c r="V1393" i="3"/>
  <c r="Y1393" i="3"/>
  <c r="Z1393" i="3"/>
  <c r="AA1393" i="3"/>
  <c r="H1394" i="3"/>
  <c r="J1394" i="3"/>
  <c r="Z1394" i="3"/>
  <c r="AA1394" i="3"/>
  <c r="H1395" i="3"/>
  <c r="J1395" i="3"/>
  <c r="Z1395" i="3"/>
  <c r="AA1395" i="3"/>
  <c r="H1396" i="3"/>
  <c r="J1396" i="3"/>
  <c r="Z1396" i="3"/>
  <c r="AA1396" i="3"/>
  <c r="H1397" i="3"/>
  <c r="J1397" i="3"/>
  <c r="Z1397" i="3"/>
  <c r="AA1397" i="3"/>
  <c r="H1398" i="3"/>
  <c r="J1398" i="3"/>
  <c r="Z1398" i="3"/>
  <c r="AA1398" i="3"/>
  <c r="H1399" i="3"/>
  <c r="J1399" i="3"/>
  <c r="Z1399" i="3"/>
  <c r="AA1399" i="3"/>
  <c r="H1400" i="3"/>
  <c r="J1400" i="3"/>
  <c r="Z1400" i="3"/>
  <c r="AA1400" i="3"/>
  <c r="H1401" i="3"/>
  <c r="J1401" i="3"/>
  <c r="H1402" i="3"/>
  <c r="J1402" i="3"/>
  <c r="V1402" i="3"/>
  <c r="V1401" i="3" s="1"/>
  <c r="Y1401" i="3" s="1"/>
  <c r="Z1401" i="3" s="1"/>
  <c r="AA1401" i="3" s="1"/>
  <c r="Z1402" i="3"/>
  <c r="AA1402" i="3"/>
  <c r="H1403" i="3"/>
  <c r="J1403" i="3"/>
  <c r="V1403" i="3"/>
  <c r="Z1403" i="3"/>
  <c r="AA1403" i="3"/>
  <c r="H1404" i="3"/>
  <c r="J1404" i="3"/>
  <c r="V1404" i="3"/>
  <c r="Y1404" i="3"/>
  <c r="Z1404" i="3"/>
  <c r="AA1404" i="3"/>
  <c r="H1405" i="3"/>
  <c r="J1405" i="3"/>
  <c r="V1405" i="3"/>
  <c r="Y1405" i="3"/>
  <c r="Z1405" i="3"/>
  <c r="AA1405" i="3"/>
  <c r="H1406" i="3"/>
  <c r="J1406" i="3"/>
  <c r="Z1406" i="3"/>
  <c r="AA1406" i="3"/>
  <c r="H1407" i="3"/>
  <c r="J1407" i="3"/>
  <c r="Z1407" i="3"/>
  <c r="AA1407" i="3"/>
  <c r="H1408" i="3"/>
  <c r="J1408" i="3"/>
  <c r="H1409" i="3"/>
  <c r="J1409" i="3"/>
  <c r="V1409" i="3"/>
  <c r="V1408" i="3" s="1"/>
  <c r="Y1408" i="3" s="1"/>
  <c r="Z1408" i="3" s="1"/>
  <c r="AA1408" i="3" s="1"/>
  <c r="Z1409" i="3"/>
  <c r="AA1409" i="3"/>
  <c r="H1410" i="3"/>
  <c r="J1410" i="3"/>
  <c r="V1410" i="3"/>
  <c r="Z1410" i="3"/>
  <c r="AA1410" i="3"/>
  <c r="H1411" i="3"/>
  <c r="J1411" i="3"/>
  <c r="V1411" i="3"/>
  <c r="Y1411" i="3"/>
  <c r="Z1411" i="3"/>
  <c r="AA1411" i="3"/>
  <c r="H1412" i="3"/>
  <c r="J1412" i="3"/>
  <c r="V1412" i="3"/>
  <c r="Y1412" i="3"/>
  <c r="Z1412" i="3"/>
  <c r="AA1412" i="3"/>
  <c r="H1413" i="3"/>
  <c r="J1413" i="3"/>
  <c r="H1414" i="3"/>
  <c r="J1414" i="3"/>
  <c r="V1414" i="3"/>
  <c r="V1413" i="3" s="1"/>
  <c r="Y1413" i="3" s="1"/>
  <c r="Z1413" i="3" s="1"/>
  <c r="AA1413" i="3" s="1"/>
  <c r="Z1414" i="3"/>
  <c r="AA1414" i="3"/>
  <c r="H1415" i="3"/>
  <c r="J1415" i="3"/>
  <c r="V1415" i="3"/>
  <c r="Z1415" i="3"/>
  <c r="AA1415" i="3"/>
  <c r="H1416" i="3"/>
  <c r="J1416" i="3"/>
  <c r="V1416" i="3"/>
  <c r="Y1416" i="3"/>
  <c r="Z1416" i="3"/>
  <c r="AA1416" i="3"/>
  <c r="H1417" i="3"/>
  <c r="J1417" i="3"/>
  <c r="V1417" i="3"/>
  <c r="Y1417" i="3"/>
  <c r="Z1417" i="3"/>
  <c r="AA1417" i="3"/>
  <c r="H1418" i="3"/>
  <c r="J1418" i="3"/>
  <c r="V1418" i="3"/>
  <c r="Y1418" i="3"/>
  <c r="Z1418" i="3"/>
  <c r="AA1418" i="3"/>
  <c r="H1419" i="3"/>
  <c r="J1419" i="3"/>
  <c r="V1419" i="3"/>
  <c r="Y1419" i="3"/>
  <c r="Z1419" i="3"/>
  <c r="AA1419" i="3"/>
  <c r="AC1419" i="3"/>
  <c r="H1420" i="3"/>
  <c r="J1420" i="3"/>
  <c r="Z1420" i="3"/>
  <c r="AA1420" i="3"/>
  <c r="H1421" i="3"/>
  <c r="J1421" i="3"/>
  <c r="V1421" i="3"/>
  <c r="Y1421" i="3"/>
  <c r="Z1421" i="3"/>
  <c r="AA1421" i="3"/>
  <c r="H1422" i="3"/>
  <c r="J1422" i="3"/>
  <c r="V1422" i="3"/>
  <c r="Y1422" i="3"/>
  <c r="Z1422" i="3"/>
  <c r="AA1422" i="3"/>
  <c r="AC1422" i="3"/>
  <c r="H1423" i="3"/>
  <c r="J1423" i="3"/>
  <c r="H1424" i="3"/>
  <c r="J1424" i="3"/>
  <c r="V1424" i="3"/>
  <c r="V1423" i="3" s="1"/>
  <c r="Y1423" i="3" s="1"/>
  <c r="Z1423" i="3" s="1"/>
  <c r="AA1423" i="3" s="1"/>
  <c r="Z1424" i="3"/>
  <c r="AA1424" i="3"/>
  <c r="H1425" i="3"/>
  <c r="J1425" i="3"/>
  <c r="V1425" i="3"/>
  <c r="Z1425" i="3"/>
  <c r="AA1425" i="3"/>
  <c r="H1426" i="3"/>
  <c r="J1426" i="3"/>
  <c r="V1426" i="3"/>
  <c r="Y1426" i="3"/>
  <c r="Z1426" i="3"/>
  <c r="AA1426" i="3"/>
  <c r="AC1426" i="3"/>
  <c r="H1427" i="3"/>
  <c r="J1427" i="3"/>
  <c r="Z1427" i="3"/>
  <c r="AA1427" i="3"/>
  <c r="H1428" i="3"/>
  <c r="J1428" i="3"/>
  <c r="Z1428" i="3"/>
  <c r="AA1428" i="3"/>
  <c r="H1429" i="3"/>
  <c r="J1429" i="3"/>
  <c r="H1430" i="3"/>
  <c r="J1430" i="3"/>
  <c r="V1430" i="3"/>
  <c r="V1429" i="3" s="1"/>
  <c r="Y1429" i="3" s="1"/>
  <c r="Z1429" i="3" s="1"/>
  <c r="AA1429" i="3" s="1"/>
  <c r="Z1430" i="3"/>
  <c r="AA1430" i="3"/>
  <c r="H1431" i="3"/>
  <c r="J1431" i="3"/>
  <c r="V1431" i="3"/>
  <c r="Z1431" i="3"/>
  <c r="AA1431" i="3"/>
  <c r="H1432" i="3"/>
  <c r="J1432" i="3"/>
  <c r="V1432" i="3"/>
  <c r="Y1432" i="3"/>
  <c r="Z1432" i="3"/>
  <c r="AA1432" i="3"/>
  <c r="H1433" i="3"/>
  <c r="J1433" i="3"/>
  <c r="Z1433" i="3"/>
  <c r="AA1433" i="3"/>
  <c r="H1434" i="3"/>
  <c r="J1434" i="3"/>
  <c r="V1434" i="3"/>
  <c r="Y1434" i="3"/>
  <c r="Z1434" i="3"/>
  <c r="AA1434" i="3"/>
  <c r="H1435" i="3"/>
  <c r="J1435" i="3"/>
  <c r="V1435" i="3"/>
  <c r="Y1435" i="3"/>
  <c r="Z1435" i="3"/>
  <c r="AA1435" i="3"/>
  <c r="H1436" i="3"/>
  <c r="J1436" i="3"/>
  <c r="V1436" i="3"/>
  <c r="Y1436" i="3"/>
  <c r="Z1436" i="3"/>
  <c r="AA1436" i="3"/>
  <c r="H1437" i="3"/>
  <c r="J1437" i="3"/>
  <c r="Z1437" i="3"/>
  <c r="AA1437" i="3"/>
  <c r="H1438" i="3"/>
  <c r="J1438" i="3"/>
  <c r="Z1438" i="3"/>
  <c r="AA1438" i="3"/>
  <c r="H1439" i="3"/>
  <c r="J1439" i="3"/>
  <c r="H1440" i="3"/>
  <c r="J1440" i="3"/>
  <c r="V1440" i="3"/>
  <c r="V1439" i="3" s="1"/>
  <c r="Y1439" i="3" s="1"/>
  <c r="Z1439" i="3" s="1"/>
  <c r="AA1439" i="3" s="1"/>
  <c r="Z1440" i="3"/>
  <c r="AA1440" i="3"/>
  <c r="H1441" i="3"/>
  <c r="J1441" i="3"/>
  <c r="V1441" i="3"/>
  <c r="Z1441" i="3"/>
  <c r="AA1441" i="3"/>
  <c r="H1442" i="3"/>
  <c r="J1442" i="3"/>
  <c r="V1442" i="3"/>
  <c r="Y1442" i="3"/>
  <c r="Z1442" i="3"/>
  <c r="AA1442" i="3"/>
  <c r="H1443" i="3"/>
  <c r="J1443" i="3"/>
  <c r="H1444" i="3"/>
  <c r="J1444" i="3"/>
  <c r="V1444" i="3"/>
  <c r="V1443" i="3" s="1"/>
  <c r="Y1443" i="3" s="1"/>
  <c r="Z1443" i="3" s="1"/>
  <c r="AA1443" i="3" s="1"/>
  <c r="Z1444" i="3"/>
  <c r="AA1444" i="3"/>
  <c r="H1445" i="3"/>
  <c r="J1445" i="3"/>
  <c r="V1445" i="3"/>
  <c r="Z1445" i="3"/>
  <c r="AA1445" i="3"/>
  <c r="H1446" i="3"/>
  <c r="J1446" i="3"/>
  <c r="Z1446" i="3"/>
  <c r="AA1446" i="3"/>
  <c r="H1447" i="3"/>
  <c r="J1447" i="3"/>
  <c r="Z1447" i="3"/>
  <c r="AA1447" i="3"/>
  <c r="H1448" i="3"/>
  <c r="J1448" i="3"/>
  <c r="Z1448" i="3"/>
  <c r="AA1448" i="3"/>
  <c r="H1449" i="3"/>
  <c r="J1449" i="3"/>
  <c r="Z1449" i="3"/>
  <c r="AA1449" i="3"/>
  <c r="H1450" i="3"/>
  <c r="J1450" i="3"/>
  <c r="Z1450" i="3"/>
  <c r="AA1450" i="3"/>
  <c r="H1451" i="3"/>
  <c r="J1451" i="3"/>
  <c r="Z1451" i="3"/>
  <c r="AA1451" i="3"/>
  <c r="H1452" i="3"/>
  <c r="J1452" i="3"/>
  <c r="V1452" i="3"/>
  <c r="Y1452" i="3"/>
  <c r="Z1452" i="3"/>
  <c r="AA1452" i="3"/>
  <c r="AC1452" i="3"/>
  <c r="H1453" i="3"/>
  <c r="J1453" i="3"/>
  <c r="Z1453" i="3"/>
  <c r="AA1453" i="3"/>
  <c r="H1454" i="3"/>
  <c r="J1454" i="3"/>
  <c r="V1454" i="3"/>
  <c r="Y1454" i="3"/>
  <c r="Z1454" i="3"/>
  <c r="AA1454" i="3"/>
  <c r="H1455" i="3"/>
  <c r="J1455" i="3"/>
  <c r="Z1455" i="3"/>
  <c r="AA1455" i="3"/>
  <c r="H1456" i="3"/>
  <c r="J1456" i="3"/>
  <c r="Z1456" i="3"/>
  <c r="AA1456" i="3"/>
  <c r="H1457" i="3"/>
  <c r="J1457" i="3"/>
  <c r="V1457" i="3"/>
  <c r="Y1457" i="3"/>
  <c r="Z1457" i="3"/>
  <c r="AA1457" i="3"/>
  <c r="H1458" i="3"/>
  <c r="J1458" i="3"/>
  <c r="V1458" i="3"/>
  <c r="Y1458" i="3"/>
  <c r="Z1458" i="3"/>
  <c r="AA1458" i="3"/>
  <c r="H1459" i="3"/>
  <c r="J1459" i="3"/>
  <c r="V1459" i="3"/>
  <c r="Y1459" i="3"/>
  <c r="Z1459" i="3"/>
  <c r="AA1459" i="3"/>
  <c r="H1460" i="3"/>
  <c r="J1460" i="3"/>
  <c r="Z1460" i="3"/>
  <c r="AA1460" i="3"/>
  <c r="H1461" i="3"/>
  <c r="J1461" i="3"/>
  <c r="Z1461" i="3"/>
  <c r="AA1461" i="3"/>
  <c r="H1462" i="3"/>
  <c r="J1462" i="3"/>
  <c r="Z1462" i="3"/>
  <c r="AA1462" i="3"/>
  <c r="H1463" i="3"/>
  <c r="J1463" i="3"/>
  <c r="V1463" i="3"/>
  <c r="Y1463" i="3"/>
  <c r="Z1463" i="3"/>
  <c r="AA1463" i="3"/>
  <c r="H1464" i="3"/>
  <c r="J1464" i="3"/>
  <c r="Z1464" i="3"/>
  <c r="AA1464" i="3"/>
  <c r="H1465" i="3"/>
  <c r="J1465" i="3"/>
  <c r="Z1465" i="3"/>
  <c r="AA1465" i="3"/>
  <c r="H1466" i="3"/>
  <c r="J1466" i="3"/>
  <c r="Z1466" i="3"/>
  <c r="AA1466" i="3"/>
  <c r="H1467" i="3"/>
  <c r="J1467" i="3"/>
  <c r="H1468" i="3"/>
  <c r="J1468" i="3"/>
  <c r="V1468" i="3"/>
  <c r="V1467" i="3" s="1"/>
  <c r="Y1467" i="3" s="1"/>
  <c r="Z1467" i="3" s="1"/>
  <c r="AA1467" i="3" s="1"/>
  <c r="Z1468" i="3"/>
  <c r="AA1468" i="3"/>
  <c r="H1469" i="3"/>
  <c r="J1469" i="3"/>
  <c r="V1469" i="3"/>
  <c r="Z1469" i="3"/>
  <c r="AA1469" i="3"/>
  <c r="H1470" i="3"/>
  <c r="J1470" i="3"/>
  <c r="V1470" i="3"/>
  <c r="Y1470" i="3"/>
  <c r="Z1470" i="3"/>
  <c r="AA1470" i="3"/>
  <c r="H1471" i="3"/>
  <c r="J1471" i="3"/>
  <c r="V1471" i="3"/>
  <c r="Y1471" i="3"/>
  <c r="Z1471" i="3"/>
  <c r="AA1471" i="3"/>
  <c r="AC1471" i="3"/>
  <c r="H1472" i="3"/>
  <c r="J1472" i="3"/>
  <c r="Z1472" i="3"/>
  <c r="AA1472" i="3"/>
  <c r="H1473" i="3"/>
  <c r="J1473" i="3"/>
  <c r="H1474" i="3"/>
  <c r="J1474" i="3"/>
  <c r="V1474" i="3"/>
  <c r="V1473" i="3" s="1"/>
  <c r="Y1473" i="3" s="1"/>
  <c r="Z1473" i="3" s="1"/>
  <c r="AA1473" i="3" s="1"/>
  <c r="Z1474" i="3"/>
  <c r="AA1474" i="3"/>
  <c r="H1475" i="3"/>
  <c r="J1475" i="3"/>
  <c r="V1475" i="3"/>
  <c r="Z1475" i="3"/>
  <c r="AA1475" i="3"/>
  <c r="H1476" i="3"/>
  <c r="J1476" i="3"/>
  <c r="V1476" i="3"/>
  <c r="Y1476" i="3"/>
  <c r="Z1476" i="3"/>
  <c r="AA1476" i="3"/>
  <c r="H1477" i="3"/>
  <c r="J1477" i="3"/>
  <c r="V1477" i="3"/>
  <c r="Y1477" i="3"/>
  <c r="Z1477" i="3"/>
  <c r="AA1477" i="3"/>
  <c r="H1478" i="3"/>
  <c r="J1478" i="3"/>
  <c r="Z1478" i="3"/>
  <c r="AA1478" i="3"/>
  <c r="H1479" i="3"/>
  <c r="J1479" i="3"/>
  <c r="Z1479" i="3"/>
  <c r="AA1479" i="3"/>
  <c r="H1480" i="3"/>
  <c r="J1480" i="3"/>
  <c r="V1480" i="3"/>
  <c r="Y1480" i="3"/>
  <c r="Z1480" i="3"/>
  <c r="AA1480" i="3"/>
  <c r="H1481" i="3"/>
  <c r="J1481" i="3"/>
  <c r="V1481" i="3"/>
  <c r="Y1481" i="3"/>
  <c r="Z1481" i="3"/>
  <c r="AA1481" i="3"/>
  <c r="H1482" i="3"/>
  <c r="J1482" i="3"/>
  <c r="H1483" i="3"/>
  <c r="J1483" i="3"/>
  <c r="V1483" i="3"/>
  <c r="V1482" i="3" s="1"/>
  <c r="Y1482" i="3" s="1"/>
  <c r="Z1482" i="3" s="1"/>
  <c r="AA1482" i="3" s="1"/>
  <c r="Z1483" i="3"/>
  <c r="AA1483" i="3"/>
  <c r="H1484" i="3"/>
  <c r="J1484" i="3"/>
  <c r="V1484" i="3"/>
  <c r="Z1484" i="3"/>
  <c r="AA1484" i="3"/>
  <c r="H1485" i="3"/>
  <c r="J1485" i="3"/>
  <c r="V1485" i="3"/>
  <c r="Y1485" i="3"/>
  <c r="Z1485" i="3"/>
  <c r="AA1485" i="3"/>
  <c r="H1486" i="3"/>
  <c r="J1486" i="3"/>
  <c r="V1486" i="3"/>
  <c r="Y1486" i="3"/>
  <c r="Z1486" i="3"/>
  <c r="AA1486" i="3"/>
  <c r="H1487" i="3"/>
  <c r="J1487" i="3"/>
  <c r="V1487" i="3"/>
  <c r="Y1487" i="3"/>
  <c r="Z1487" i="3"/>
  <c r="AA1487" i="3"/>
  <c r="AC1487" i="3"/>
  <c r="H1488" i="3"/>
  <c r="J1488" i="3"/>
  <c r="H1489" i="3"/>
  <c r="J1489" i="3"/>
  <c r="V1489" i="3"/>
  <c r="V1488" i="3" s="1"/>
  <c r="Y1488" i="3" s="1"/>
  <c r="Z1488" i="3" s="1"/>
  <c r="AA1488" i="3" s="1"/>
  <c r="Z1489" i="3"/>
  <c r="AA1489" i="3"/>
  <c r="H1490" i="3"/>
  <c r="J1490" i="3"/>
  <c r="V1490" i="3"/>
  <c r="Z1490" i="3"/>
  <c r="AA1490" i="3"/>
  <c r="H1491" i="3"/>
  <c r="J1491" i="3"/>
  <c r="H1492" i="3"/>
  <c r="J1492" i="3"/>
  <c r="V1492" i="3"/>
  <c r="V1491" i="3" s="1"/>
  <c r="Y1491" i="3" s="1"/>
  <c r="Z1491" i="3" s="1"/>
  <c r="AA1491" i="3" s="1"/>
  <c r="Z1492" i="3"/>
  <c r="AA1492" i="3"/>
  <c r="H1493" i="3"/>
  <c r="J1493" i="3"/>
  <c r="V1493" i="3"/>
  <c r="Z1493" i="3"/>
  <c r="AA1493" i="3"/>
  <c r="H1494" i="3"/>
  <c r="J1494" i="3"/>
  <c r="V1494" i="3"/>
  <c r="Y1494" i="3"/>
  <c r="Z1494" i="3"/>
  <c r="AA1494" i="3"/>
  <c r="H1495" i="3"/>
  <c r="J1495" i="3"/>
  <c r="V1495" i="3"/>
  <c r="Y1495" i="3"/>
  <c r="Z1495" i="3"/>
  <c r="AA1495" i="3"/>
  <c r="H1496" i="3"/>
  <c r="J1496" i="3"/>
  <c r="V1496" i="3"/>
  <c r="Y1496" i="3"/>
  <c r="Z1496" i="3"/>
  <c r="AA1496" i="3"/>
  <c r="AC1496" i="3"/>
  <c r="H1497" i="3"/>
  <c r="J1497" i="3"/>
  <c r="V1497" i="3"/>
  <c r="Y1497" i="3"/>
  <c r="Z1497" i="3"/>
  <c r="AA1497" i="3"/>
  <c r="H1498" i="3"/>
  <c r="J1498" i="3"/>
  <c r="V1498" i="3"/>
  <c r="Y1498" i="3"/>
  <c r="Z1498" i="3"/>
  <c r="AA1498" i="3"/>
  <c r="H1499" i="3"/>
  <c r="J1499" i="3"/>
  <c r="Z1499" i="3"/>
  <c r="AA1499" i="3"/>
  <c r="H1500" i="3"/>
  <c r="J1500" i="3"/>
  <c r="Z1500" i="3"/>
  <c r="AA1500" i="3"/>
  <c r="H1501" i="3"/>
  <c r="J1501" i="3"/>
  <c r="Z1501" i="3"/>
  <c r="AA1501" i="3"/>
  <c r="H1502" i="3"/>
  <c r="J1502" i="3"/>
  <c r="H1503" i="3"/>
  <c r="J1503" i="3"/>
  <c r="V1503" i="3"/>
  <c r="V1502" i="3" s="1"/>
  <c r="Y1502" i="3" s="1"/>
  <c r="Z1502" i="3" s="1"/>
  <c r="AA1502" i="3" s="1"/>
  <c r="Z1503" i="3"/>
  <c r="AA1503" i="3"/>
  <c r="H1504" i="3"/>
  <c r="J1504" i="3"/>
  <c r="V1504" i="3"/>
  <c r="Z1504" i="3"/>
  <c r="AA1504" i="3"/>
  <c r="H1505" i="3"/>
  <c r="J1505" i="3"/>
  <c r="V1505" i="3"/>
  <c r="Y1505" i="3"/>
  <c r="Z1505" i="3"/>
  <c r="AA1505" i="3"/>
  <c r="H1506" i="3"/>
  <c r="J1506" i="3"/>
  <c r="Z1506" i="3"/>
  <c r="AA1506" i="3"/>
  <c r="H1507" i="3"/>
  <c r="J1507" i="3"/>
  <c r="Z1507" i="3"/>
  <c r="AA1507" i="3"/>
  <c r="H1508" i="3"/>
  <c r="J1508" i="3"/>
  <c r="Z1508" i="3"/>
  <c r="AA1508" i="3"/>
  <c r="H1509" i="3"/>
  <c r="J1509" i="3"/>
  <c r="H1510" i="3"/>
  <c r="J1510" i="3"/>
  <c r="V1510" i="3"/>
  <c r="V1509" i="3" s="1"/>
  <c r="Y1509" i="3" s="1"/>
  <c r="Z1509" i="3" s="1"/>
  <c r="AA1509" i="3" s="1"/>
  <c r="Z1510" i="3"/>
  <c r="AA1510" i="3"/>
  <c r="H1511" i="3"/>
  <c r="J1511" i="3"/>
  <c r="V1511" i="3"/>
  <c r="Z1511" i="3"/>
  <c r="AA1511" i="3"/>
  <c r="H1512" i="3"/>
  <c r="J1512" i="3"/>
  <c r="V1512" i="3"/>
  <c r="Y1512" i="3"/>
  <c r="Z1512" i="3"/>
  <c r="AA1512" i="3"/>
  <c r="H1513" i="3"/>
  <c r="J1513" i="3"/>
  <c r="Z1513" i="3"/>
  <c r="AA1513" i="3"/>
  <c r="H1514" i="3"/>
  <c r="J1514" i="3"/>
  <c r="Z1514" i="3"/>
  <c r="AA1514" i="3"/>
  <c r="H1515" i="3"/>
  <c r="J1515" i="3"/>
  <c r="Z1515" i="3"/>
  <c r="AA1515" i="3"/>
  <c r="H1516" i="3"/>
  <c r="J1516" i="3"/>
  <c r="Z1516" i="3"/>
  <c r="AA1516" i="3"/>
  <c r="H1517" i="3"/>
  <c r="J1517" i="3"/>
  <c r="Z1517" i="3"/>
  <c r="AA1517" i="3"/>
  <c r="H1518" i="3"/>
  <c r="J1518" i="3"/>
  <c r="Z1518" i="3"/>
  <c r="AA1518" i="3"/>
  <c r="H1519" i="3"/>
  <c r="J1519" i="3"/>
  <c r="Z1519" i="3"/>
  <c r="AA1519" i="3"/>
  <c r="H1520" i="3"/>
  <c r="J1520" i="3"/>
  <c r="Z1520" i="3"/>
  <c r="AA1520" i="3"/>
  <c r="H1521" i="3"/>
  <c r="J1521" i="3"/>
  <c r="Z1521" i="3"/>
  <c r="AA1521" i="3"/>
  <c r="H1522" i="3"/>
  <c r="J1522" i="3"/>
  <c r="Z1522" i="3"/>
  <c r="AA1522" i="3"/>
  <c r="H1523" i="3"/>
  <c r="J1523" i="3"/>
  <c r="Z1523" i="3"/>
  <c r="AA1523" i="3"/>
  <c r="H1524" i="3"/>
  <c r="J1524" i="3"/>
  <c r="H1525" i="3"/>
  <c r="J1525" i="3"/>
  <c r="V1525" i="3"/>
  <c r="Z1525" i="3"/>
  <c r="AA1525" i="3"/>
  <c r="H1526" i="3"/>
  <c r="J1526" i="3"/>
  <c r="V1526" i="3"/>
  <c r="V1524" i="3" s="1"/>
  <c r="Y1524" i="3" s="1"/>
  <c r="Z1524" i="3" s="1"/>
  <c r="AA1524" i="3" s="1"/>
  <c r="Y1526" i="3"/>
  <c r="Z1526" i="3"/>
  <c r="AA1526" i="3"/>
  <c r="H1527" i="3"/>
  <c r="J1527" i="3"/>
  <c r="Z1527" i="3"/>
  <c r="AA1527" i="3"/>
  <c r="H1528" i="3"/>
  <c r="J1528" i="3"/>
  <c r="Z1528" i="3"/>
  <c r="AA1528" i="3"/>
  <c r="H1529" i="3"/>
  <c r="J1529" i="3"/>
  <c r="Z1529" i="3"/>
  <c r="AA1529" i="3"/>
  <c r="H1530" i="3"/>
  <c r="J1530" i="3"/>
  <c r="Z1530" i="3"/>
  <c r="AA1530" i="3"/>
  <c r="H1531" i="3"/>
  <c r="J1531" i="3"/>
  <c r="Z1531" i="3"/>
  <c r="AA1531" i="3"/>
  <c r="H1532" i="3"/>
  <c r="J1532" i="3"/>
  <c r="Z1532" i="3"/>
  <c r="AA1532" i="3"/>
  <c r="H1533" i="3"/>
  <c r="J1533" i="3"/>
  <c r="H1534" i="3"/>
  <c r="J1534" i="3"/>
  <c r="V1534" i="3"/>
  <c r="V1533" i="3" s="1"/>
  <c r="Y1533" i="3" s="1"/>
  <c r="Z1533" i="3" s="1"/>
  <c r="AA1533" i="3" s="1"/>
  <c r="Z1534" i="3"/>
  <c r="AA1534" i="3"/>
  <c r="H1535" i="3"/>
  <c r="J1535" i="3"/>
  <c r="V1535" i="3"/>
  <c r="Z1535" i="3"/>
  <c r="AA1535" i="3"/>
  <c r="H1536" i="3"/>
  <c r="J1536" i="3"/>
  <c r="V1536" i="3"/>
  <c r="Y1536" i="3"/>
  <c r="Z1536" i="3"/>
  <c r="AA1536" i="3"/>
  <c r="H1537" i="3"/>
  <c r="J1537" i="3"/>
  <c r="V1537" i="3"/>
  <c r="Y1537" i="3"/>
  <c r="Z1537" i="3"/>
  <c r="AA1537" i="3"/>
  <c r="H1538" i="3"/>
  <c r="J1538" i="3"/>
  <c r="V1538" i="3"/>
  <c r="Y1538" i="3"/>
  <c r="Z1538" i="3"/>
  <c r="AA1538" i="3"/>
  <c r="H1539" i="3"/>
  <c r="J1539" i="3"/>
  <c r="Z1539" i="3"/>
  <c r="AA1539" i="3"/>
  <c r="H1540" i="3"/>
  <c r="J1540" i="3"/>
  <c r="Z1540" i="3"/>
  <c r="AA1540" i="3"/>
  <c r="H1541" i="3"/>
  <c r="J1541" i="3"/>
  <c r="Z1541" i="3"/>
  <c r="AA1541" i="3"/>
  <c r="H1542" i="3"/>
  <c r="J1542" i="3"/>
  <c r="Z1542" i="3"/>
  <c r="AA1542" i="3"/>
  <c r="H1543" i="3"/>
  <c r="J1543" i="3"/>
  <c r="Z1543" i="3"/>
  <c r="AA1543" i="3"/>
  <c r="H1544" i="3"/>
  <c r="J1544" i="3"/>
  <c r="Z1544" i="3"/>
  <c r="AA1544" i="3"/>
  <c r="H1545" i="3"/>
  <c r="J1545" i="3"/>
  <c r="Z1545" i="3"/>
  <c r="AA1545" i="3"/>
  <c r="H1546" i="3"/>
  <c r="J1546" i="3"/>
  <c r="Z1546" i="3"/>
  <c r="AA1546" i="3"/>
  <c r="H1547" i="3"/>
  <c r="J1547" i="3"/>
  <c r="Z1547" i="3"/>
  <c r="AA1547" i="3"/>
  <c r="H1548" i="3"/>
  <c r="J1548" i="3"/>
  <c r="Z1548" i="3"/>
  <c r="AA1548" i="3"/>
  <c r="H1549" i="3"/>
  <c r="J1549" i="3"/>
  <c r="Z1549" i="3"/>
  <c r="AA1549" i="3"/>
  <c r="H1550" i="3"/>
  <c r="J1550" i="3"/>
  <c r="Z1550" i="3"/>
  <c r="AA1550" i="3"/>
  <c r="H1551" i="3"/>
  <c r="J1551" i="3"/>
  <c r="Z1551" i="3"/>
  <c r="AA1551" i="3"/>
  <c r="H1552" i="3"/>
  <c r="J1552" i="3"/>
  <c r="Z1552" i="3"/>
  <c r="AA1552" i="3"/>
  <c r="H1553" i="3"/>
  <c r="J1553" i="3"/>
  <c r="Z1553" i="3"/>
  <c r="AA1553" i="3"/>
  <c r="H1554" i="3"/>
  <c r="J1554" i="3"/>
  <c r="Z1554" i="3"/>
  <c r="AA1554" i="3"/>
  <c r="H1555" i="3"/>
  <c r="J1555" i="3"/>
  <c r="Z1555" i="3"/>
  <c r="AA1555" i="3"/>
  <c r="H1556" i="3"/>
  <c r="J1556" i="3"/>
  <c r="Z1556" i="3"/>
  <c r="AA1556" i="3"/>
  <c r="H1557" i="3"/>
  <c r="J1557" i="3"/>
  <c r="V1557" i="3"/>
  <c r="Y1557" i="3"/>
  <c r="Z1557" i="3"/>
  <c r="AA1557" i="3"/>
  <c r="H1558" i="3"/>
  <c r="J1558" i="3"/>
  <c r="V1558" i="3"/>
  <c r="Y1558" i="3"/>
  <c r="Z1558" i="3"/>
  <c r="AA1558" i="3"/>
  <c r="H1559" i="3"/>
  <c r="J1559" i="3"/>
  <c r="H1560" i="3"/>
  <c r="J1560" i="3"/>
  <c r="O1560" i="3"/>
  <c r="O1559" i="3" s="1"/>
  <c r="Q1559" i="3" s="1"/>
  <c r="V1559" i="3" s="1"/>
  <c r="Y1559" i="3" s="1"/>
  <c r="Z1559" i="3" s="1"/>
  <c r="AA1559" i="3" s="1"/>
  <c r="Z1560" i="3"/>
  <c r="AA1560" i="3"/>
  <c r="H1561" i="3"/>
  <c r="J1561" i="3"/>
  <c r="O1561" i="3"/>
  <c r="Z1561" i="3"/>
  <c r="AA1561" i="3"/>
  <c r="H1562" i="3"/>
  <c r="J1562" i="3"/>
  <c r="V1562" i="3"/>
  <c r="Y1562" i="3"/>
  <c r="Z1562" i="3"/>
  <c r="AA1562" i="3"/>
  <c r="H1563" i="3"/>
  <c r="J1563" i="3"/>
  <c r="V1563" i="3"/>
  <c r="Y1563" i="3"/>
  <c r="Z1563" i="3"/>
  <c r="AA1563" i="3"/>
  <c r="AC1563" i="3"/>
  <c r="H1564" i="3"/>
  <c r="J1564" i="3"/>
  <c r="Z1564" i="3"/>
  <c r="AA1564" i="3"/>
  <c r="H1565" i="3"/>
  <c r="J1565" i="3"/>
  <c r="Z1565" i="3"/>
  <c r="AA1565" i="3"/>
  <c r="H1566" i="3"/>
  <c r="J1566" i="3"/>
  <c r="Z1566" i="3"/>
  <c r="AA1566" i="3"/>
  <c r="H1567" i="3"/>
  <c r="J1567" i="3"/>
  <c r="Z1567" i="3"/>
  <c r="AA1567" i="3"/>
  <c r="H1568" i="3"/>
  <c r="J1568" i="3"/>
  <c r="Z1568" i="3"/>
  <c r="AA1568" i="3"/>
  <c r="H1569" i="3"/>
  <c r="J1569" i="3"/>
  <c r="Z1569" i="3"/>
  <c r="AA1569" i="3"/>
  <c r="H1570" i="3"/>
  <c r="J1570" i="3"/>
  <c r="Z1570" i="3"/>
  <c r="AA1570" i="3"/>
  <c r="H1571" i="3"/>
  <c r="J1571" i="3"/>
  <c r="Z1571" i="3"/>
  <c r="AA1571" i="3"/>
  <c r="H1572" i="3"/>
  <c r="J1572" i="3"/>
  <c r="O1572" i="3"/>
  <c r="Q1572" i="3"/>
  <c r="Z1572" i="3"/>
  <c r="AA1572" i="3"/>
  <c r="H1573" i="3"/>
  <c r="J1573" i="3"/>
  <c r="Z1573" i="3"/>
  <c r="AA1573" i="3"/>
  <c r="H1574" i="3"/>
  <c r="J1574" i="3"/>
  <c r="Z1574" i="3"/>
  <c r="AA1574" i="3"/>
  <c r="AC1574" i="3"/>
  <c r="H1575" i="3"/>
  <c r="J1575" i="3"/>
  <c r="Z1575" i="3"/>
  <c r="AA1575" i="3"/>
  <c r="H1576" i="3"/>
  <c r="J1576" i="3"/>
  <c r="Z1576" i="3"/>
  <c r="AA1576" i="3"/>
  <c r="H1577" i="3"/>
  <c r="J1577" i="3"/>
  <c r="Z1577" i="3"/>
  <c r="AA1577" i="3"/>
  <c r="H1578" i="3"/>
  <c r="J1578" i="3"/>
  <c r="Z1578" i="3"/>
  <c r="AA1578" i="3"/>
  <c r="H1579" i="3"/>
  <c r="J1579" i="3"/>
  <c r="Z1579" i="3"/>
  <c r="AA1579" i="3"/>
  <c r="H1580" i="3"/>
  <c r="J1580" i="3"/>
  <c r="Z1580" i="3"/>
  <c r="AA1580" i="3"/>
  <c r="H1581" i="3"/>
  <c r="J1581" i="3"/>
  <c r="Z1581" i="3"/>
  <c r="AA1581" i="3"/>
  <c r="H1582" i="3"/>
  <c r="J1582" i="3"/>
  <c r="V1582" i="3"/>
  <c r="Y1582" i="3"/>
  <c r="Z1582" i="3"/>
  <c r="AA1582" i="3"/>
  <c r="H1583" i="3"/>
  <c r="J1583" i="3"/>
  <c r="Z1583" i="3"/>
  <c r="AA1583" i="3"/>
  <c r="H1584" i="3"/>
  <c r="J1584" i="3"/>
  <c r="Z1584" i="3"/>
  <c r="AA1584" i="3"/>
  <c r="H1585" i="3"/>
  <c r="J1585" i="3"/>
  <c r="V1585" i="3"/>
  <c r="Y1585" i="3"/>
  <c r="Z1585" i="3"/>
  <c r="AA1585" i="3"/>
  <c r="H1586" i="3"/>
  <c r="J1586" i="3"/>
  <c r="V1586" i="3"/>
  <c r="Y1586" i="3"/>
  <c r="Z1586" i="3"/>
  <c r="AA1586" i="3"/>
  <c r="H1587" i="3"/>
  <c r="J1587" i="3"/>
  <c r="Z1587" i="3"/>
  <c r="AA1587" i="3"/>
  <c r="H1588" i="3"/>
  <c r="J1588" i="3"/>
  <c r="Z1588" i="3"/>
  <c r="AA1588" i="3"/>
  <c r="H1589" i="3"/>
  <c r="J1589" i="3"/>
  <c r="Z1589" i="3"/>
  <c r="AA1589" i="3"/>
  <c r="H1590" i="3"/>
  <c r="J1590" i="3"/>
  <c r="V1590" i="3"/>
  <c r="Y1590" i="3"/>
  <c r="Z1590" i="3"/>
  <c r="AA1590" i="3"/>
  <c r="H1591" i="3"/>
  <c r="J1591" i="3"/>
  <c r="Z1591" i="3"/>
  <c r="AA1591" i="3"/>
  <c r="H1592" i="3"/>
  <c r="J1592" i="3"/>
  <c r="Z1592" i="3"/>
  <c r="AA1592" i="3"/>
  <c r="H1593" i="3"/>
  <c r="J1593" i="3"/>
  <c r="Z1593" i="3"/>
  <c r="AA1593" i="3"/>
  <c r="H1594" i="3"/>
  <c r="J1594" i="3"/>
  <c r="Z1594" i="3"/>
  <c r="AA1594" i="3"/>
  <c r="H1595" i="3"/>
  <c r="J1595" i="3"/>
  <c r="Z1595" i="3"/>
  <c r="AA1595" i="3"/>
  <c r="H1596" i="3"/>
  <c r="J1596" i="3"/>
  <c r="Z1596" i="3"/>
  <c r="AA1596" i="3"/>
  <c r="H1597" i="3"/>
  <c r="J1597" i="3"/>
  <c r="Z1597" i="3"/>
  <c r="AA1597" i="3"/>
  <c r="H1598" i="3"/>
  <c r="J1598" i="3"/>
  <c r="Z1598" i="3"/>
  <c r="AA1598" i="3"/>
  <c r="H1599" i="3"/>
  <c r="J1599" i="3"/>
  <c r="Z1599" i="3"/>
  <c r="AA1599" i="3"/>
  <c r="H1600" i="3"/>
  <c r="J1600" i="3"/>
  <c r="Z1600" i="3"/>
  <c r="AA1600" i="3"/>
  <c r="H1601" i="3"/>
  <c r="J1601" i="3"/>
  <c r="V1601" i="3"/>
  <c r="Y1601" i="3"/>
  <c r="Z1601" i="3"/>
  <c r="AA1601" i="3"/>
  <c r="H1602" i="3"/>
  <c r="J1602" i="3"/>
  <c r="Z1602" i="3"/>
  <c r="AA1602" i="3"/>
  <c r="H1603" i="3"/>
  <c r="J1603" i="3"/>
  <c r="Z1603" i="3"/>
  <c r="AA1603" i="3"/>
  <c r="H1604" i="3"/>
  <c r="J1604" i="3"/>
  <c r="V1604" i="3"/>
  <c r="Y1604" i="3"/>
  <c r="Z1604" i="3"/>
  <c r="AA1604" i="3"/>
  <c r="H1605" i="3"/>
  <c r="J1605" i="3"/>
  <c r="Z1605" i="3"/>
  <c r="AA1605" i="3"/>
  <c r="H1606" i="3"/>
  <c r="J1606" i="3"/>
  <c r="Z1606" i="3"/>
  <c r="AA1606" i="3"/>
  <c r="H1607" i="3"/>
  <c r="J1607" i="3"/>
  <c r="Z1607" i="3"/>
  <c r="AA1607" i="3"/>
  <c r="H1608" i="3"/>
  <c r="J1608" i="3"/>
  <c r="Z1608" i="3"/>
  <c r="AA1608" i="3"/>
  <c r="H1609" i="3"/>
  <c r="J1609" i="3"/>
  <c r="Z1609" i="3"/>
  <c r="AA1609" i="3"/>
  <c r="H1610" i="3"/>
  <c r="J1610" i="3"/>
  <c r="Z1610" i="3"/>
  <c r="AA1610" i="3"/>
  <c r="H1611" i="3"/>
  <c r="J1611" i="3"/>
  <c r="Z1611" i="3"/>
  <c r="AA1611" i="3"/>
  <c r="H1612" i="3"/>
  <c r="J1612" i="3"/>
  <c r="Z1612" i="3"/>
  <c r="AA1612" i="3"/>
  <c r="H1613" i="3"/>
  <c r="J1613" i="3"/>
  <c r="Z1613" i="3"/>
  <c r="AA1613" i="3"/>
  <c r="H1614" i="3"/>
  <c r="J1614" i="3"/>
  <c r="Z1614" i="3"/>
  <c r="AA1614" i="3"/>
  <c r="H1615" i="3"/>
  <c r="J1615" i="3"/>
  <c r="Q1615" i="3"/>
  <c r="O1615" i="3" s="1"/>
  <c r="V1615" i="3"/>
  <c r="Y1615" i="3"/>
  <c r="Z1615" i="3"/>
  <c r="AA1615" i="3"/>
  <c r="H1616" i="3"/>
  <c r="J1616" i="3"/>
  <c r="V1616" i="3"/>
  <c r="Y1616" i="3"/>
  <c r="Z1616" i="3"/>
  <c r="AA1616" i="3"/>
  <c r="H1617" i="3"/>
  <c r="J1617" i="3"/>
  <c r="V1617" i="3"/>
  <c r="Y1617" i="3"/>
  <c r="Z1617" i="3"/>
  <c r="AA1617" i="3"/>
  <c r="H1618" i="3"/>
  <c r="J1618" i="3"/>
  <c r="Z1618" i="3"/>
  <c r="AA1618" i="3"/>
  <c r="H1619" i="3"/>
  <c r="J1619" i="3"/>
  <c r="Z1619" i="3"/>
  <c r="AA1619" i="3"/>
  <c r="H1620" i="3"/>
  <c r="J1620" i="3"/>
  <c r="Z1620" i="3"/>
  <c r="AA1620" i="3"/>
  <c r="H1621" i="3"/>
  <c r="J1621" i="3"/>
  <c r="Z1621" i="3"/>
  <c r="AA1621" i="3"/>
  <c r="H1622" i="3"/>
  <c r="J1622" i="3"/>
  <c r="Z1622" i="3"/>
  <c r="AA1622" i="3"/>
  <c r="H1623" i="3"/>
  <c r="J1623" i="3"/>
  <c r="Z1623" i="3"/>
  <c r="AA1623" i="3"/>
  <c r="H1624" i="3"/>
  <c r="J1624" i="3"/>
  <c r="Z1624" i="3"/>
  <c r="AA1624" i="3"/>
  <c r="H1625" i="3"/>
  <c r="J1625" i="3"/>
  <c r="Z1625" i="3"/>
  <c r="AA1625" i="3"/>
  <c r="H1626" i="3"/>
  <c r="J1626" i="3"/>
  <c r="Z1626" i="3"/>
  <c r="AA1626" i="3"/>
  <c r="H1627" i="3"/>
  <c r="J1627" i="3"/>
  <c r="Z1627" i="3"/>
  <c r="AA1627" i="3"/>
  <c r="H1628" i="3"/>
  <c r="J1628" i="3"/>
  <c r="Z1628" i="3"/>
  <c r="AA1628" i="3"/>
  <c r="H1629" i="3"/>
  <c r="J1629" i="3"/>
  <c r="Z1629" i="3"/>
  <c r="AA1629" i="3"/>
  <c r="H1630" i="3"/>
  <c r="J1630" i="3"/>
  <c r="Z1630" i="3"/>
  <c r="AA1630" i="3"/>
  <c r="H1631" i="3"/>
  <c r="J1631" i="3"/>
  <c r="Z1631" i="3"/>
  <c r="AA1631" i="3"/>
  <c r="H1632" i="3"/>
  <c r="J1632" i="3"/>
  <c r="Z1632" i="3"/>
  <c r="AA1632" i="3"/>
  <c r="H1633" i="3"/>
  <c r="J1633" i="3"/>
  <c r="Z1633" i="3"/>
  <c r="AA1633" i="3"/>
  <c r="H1634" i="3"/>
  <c r="J1634" i="3"/>
  <c r="Z1634" i="3"/>
  <c r="AA1634" i="3"/>
  <c r="H1635" i="3"/>
  <c r="J1635" i="3"/>
  <c r="Z1635" i="3"/>
  <c r="AA1635" i="3"/>
  <c r="H1636" i="3"/>
  <c r="J1636" i="3"/>
  <c r="Z1636" i="3"/>
  <c r="AA1636" i="3"/>
  <c r="H1637" i="3"/>
  <c r="J1637" i="3"/>
  <c r="Z1637" i="3"/>
  <c r="AA1637" i="3"/>
  <c r="H1638" i="3"/>
  <c r="J1638" i="3"/>
  <c r="Z1638" i="3"/>
  <c r="AA1638" i="3"/>
  <c r="H1639" i="3"/>
  <c r="J1639" i="3"/>
  <c r="AA1639" i="3"/>
  <c r="V1286" i="3" l="1"/>
  <c r="Y1286" i="3" s="1"/>
  <c r="Z1286" i="3" s="1"/>
  <c r="AA1286" i="3" s="1"/>
  <c r="V542" i="3"/>
  <c r="Y542" i="3" s="1"/>
  <c r="Z542" i="3" s="1"/>
  <c r="AA542" i="3" s="1"/>
  <c r="V175" i="3"/>
  <c r="Y175" i="3" s="1"/>
  <c r="Z175" i="3" s="1"/>
  <c r="AA175" i="3" s="1"/>
  <c r="X669" i="2"/>
  <c r="X668" i="2"/>
  <c r="X667" i="2"/>
  <c r="X666" i="2"/>
  <c r="X665" i="2"/>
  <c r="X664" i="2"/>
  <c r="X663" i="2"/>
  <c r="X662" i="2"/>
  <c r="X661" i="2"/>
  <c r="X660" i="2"/>
  <c r="X659" i="2"/>
  <c r="X658" i="2"/>
  <c r="X657" i="2"/>
  <c r="X656" i="2"/>
  <c r="X655" i="2"/>
  <c r="X654" i="2"/>
  <c r="X653" i="2"/>
  <c r="X652" i="2"/>
  <c r="X651" i="2"/>
  <c r="X650" i="2"/>
  <c r="X649" i="2"/>
  <c r="X648" i="2"/>
  <c r="X647" i="2"/>
  <c r="X646" i="2"/>
  <c r="X645" i="2"/>
  <c r="X644" i="2"/>
  <c r="X643" i="2"/>
  <c r="X642" i="2"/>
  <c r="X641" i="2"/>
  <c r="X640" i="2"/>
  <c r="X639" i="2"/>
  <c r="X638" i="2"/>
  <c r="X637" i="2"/>
  <c r="X636" i="2"/>
  <c r="X635" i="2"/>
  <c r="X634" i="2"/>
  <c r="X633" i="2"/>
  <c r="X632" i="2"/>
  <c r="X631" i="2"/>
  <c r="X630" i="2"/>
  <c r="X629" i="2"/>
  <c r="X628" i="2"/>
  <c r="X627" i="2"/>
  <c r="X626" i="2"/>
  <c r="X625" i="2"/>
  <c r="X624" i="2"/>
  <c r="X623" i="2"/>
  <c r="X622" i="2"/>
  <c r="X621" i="2"/>
  <c r="X620" i="2"/>
  <c r="X619" i="2"/>
  <c r="X618" i="2"/>
  <c r="X617" i="2"/>
  <c r="X616" i="2"/>
  <c r="X615" i="2"/>
  <c r="X614" i="2"/>
  <c r="X613" i="2"/>
  <c r="X612" i="2"/>
  <c r="X611" i="2"/>
  <c r="X610" i="2"/>
  <c r="X609" i="2"/>
  <c r="X608" i="2"/>
  <c r="X607" i="2"/>
  <c r="X606" i="2"/>
  <c r="X605" i="2"/>
  <c r="X604" i="2"/>
  <c r="X603" i="2"/>
  <c r="X602" i="2"/>
  <c r="X601" i="2"/>
  <c r="X600" i="2"/>
  <c r="X599" i="2"/>
  <c r="X598" i="2"/>
  <c r="X597" i="2"/>
  <c r="X596" i="2"/>
  <c r="X595" i="2"/>
  <c r="X594" i="2"/>
  <c r="X593" i="2"/>
  <c r="X592" i="2"/>
  <c r="X591" i="2"/>
  <c r="X590" i="2"/>
  <c r="X589" i="2"/>
  <c r="X588" i="2"/>
  <c r="X587" i="2"/>
  <c r="X586" i="2"/>
  <c r="X585" i="2"/>
  <c r="X584" i="2"/>
  <c r="X583" i="2"/>
  <c r="X582" i="2"/>
  <c r="X581" i="2"/>
  <c r="X580" i="2"/>
  <c r="X579" i="2"/>
  <c r="X578" i="2"/>
  <c r="X577" i="2"/>
  <c r="X576" i="2"/>
  <c r="X575" i="2"/>
  <c r="X574" i="2"/>
  <c r="X573" i="2"/>
  <c r="X572" i="2"/>
  <c r="X571" i="2"/>
  <c r="X570" i="2"/>
  <c r="X569" i="2"/>
  <c r="X568" i="2"/>
  <c r="X567" i="2"/>
  <c r="X566" i="2"/>
  <c r="X565" i="2"/>
  <c r="G564" i="2"/>
  <c r="J564" i="2" s="1"/>
  <c r="W564" i="2" s="1"/>
  <c r="X564" i="2" s="1"/>
  <c r="G563" i="2"/>
  <c r="J563" i="2" s="1"/>
  <c r="W563" i="2" s="1"/>
  <c r="X563" i="2" s="1"/>
  <c r="G562" i="2"/>
  <c r="J562" i="2" s="1"/>
  <c r="W562" i="2" s="1"/>
  <c r="X562" i="2" s="1"/>
  <c r="S561" i="2"/>
  <c r="V561" i="2" s="1"/>
  <c r="G561" i="2"/>
  <c r="J561" i="2" s="1"/>
  <c r="W561" i="2" s="1"/>
  <c r="X561" i="2" s="1"/>
  <c r="V560" i="2"/>
  <c r="G560" i="2"/>
  <c r="J560" i="2" s="1"/>
  <c r="W560" i="2" s="1"/>
  <c r="X560" i="2" s="1"/>
  <c r="V559" i="2"/>
  <c r="G559" i="2"/>
  <c r="J559" i="2" s="1"/>
  <c r="W559" i="2" s="1"/>
  <c r="X559" i="2" s="1"/>
  <c r="V558" i="2"/>
  <c r="G558" i="2"/>
  <c r="J558" i="2" s="1"/>
  <c r="W558" i="2" s="1"/>
  <c r="X558" i="2" s="1"/>
  <c r="S557" i="2"/>
  <c r="V557" i="2" s="1"/>
  <c r="G557" i="2"/>
  <c r="J557" i="2" s="1"/>
  <c r="W557" i="2" s="1"/>
  <c r="X557" i="2" s="1"/>
  <c r="S556" i="2"/>
  <c r="V556" i="2" s="1"/>
  <c r="W556" i="2" s="1"/>
  <c r="X556" i="2" s="1"/>
  <c r="S555" i="2"/>
  <c r="V555" i="2" s="1"/>
  <c r="W555" i="2" s="1"/>
  <c r="X555" i="2" s="1"/>
  <c r="V554" i="2"/>
  <c r="W554" i="2" s="1"/>
  <c r="X554" i="2" s="1"/>
  <c r="V553" i="2"/>
  <c r="W553" i="2" s="1"/>
  <c r="X553" i="2" s="1"/>
  <c r="S552" i="2"/>
  <c r="V552" i="2" s="1"/>
  <c r="W552" i="2" s="1"/>
  <c r="X552" i="2" s="1"/>
  <c r="G551" i="2"/>
  <c r="J551" i="2" s="1"/>
  <c r="W551" i="2" s="1"/>
  <c r="X551" i="2" s="1"/>
  <c r="G550" i="2"/>
  <c r="J550" i="2" s="1"/>
  <c r="W550" i="2" s="1"/>
  <c r="X550" i="2" s="1"/>
  <c r="G549" i="2"/>
  <c r="J549" i="2" s="1"/>
  <c r="W549" i="2" s="1"/>
  <c r="X549" i="2" s="1"/>
  <c r="G548" i="2"/>
  <c r="J548" i="2" s="1"/>
  <c r="W548" i="2" s="1"/>
  <c r="X548" i="2" s="1"/>
  <c r="G547" i="2"/>
  <c r="J547" i="2" s="1"/>
  <c r="W547" i="2" s="1"/>
  <c r="X547" i="2" s="1"/>
  <c r="G546" i="2"/>
  <c r="J546" i="2" s="1"/>
  <c r="W546" i="2" s="1"/>
  <c r="X546" i="2" s="1"/>
  <c r="G545" i="2"/>
  <c r="J545" i="2" s="1"/>
  <c r="W545" i="2" s="1"/>
  <c r="X545" i="2" s="1"/>
  <c r="G544" i="2"/>
  <c r="J544" i="2" s="1"/>
  <c r="W544" i="2" s="1"/>
  <c r="X544" i="2" s="1"/>
  <c r="G543" i="2"/>
  <c r="J543" i="2" s="1"/>
  <c r="W543" i="2" s="1"/>
  <c r="X543" i="2" s="1"/>
  <c r="G542" i="2"/>
  <c r="J542" i="2" s="1"/>
  <c r="W542" i="2" s="1"/>
  <c r="X542" i="2" s="1"/>
  <c r="S541" i="2"/>
  <c r="V541" i="2" s="1"/>
  <c r="W541" i="2" s="1"/>
  <c r="X541" i="2" s="1"/>
  <c r="S540" i="2"/>
  <c r="V540" i="2" s="1"/>
  <c r="W540" i="2" s="1"/>
  <c r="X540" i="2" s="1"/>
  <c r="S539" i="2"/>
  <c r="V539" i="2" s="1"/>
  <c r="W539" i="2" s="1"/>
  <c r="X539" i="2" s="1"/>
  <c r="S538" i="2"/>
  <c r="V538" i="2" s="1"/>
  <c r="G538" i="2"/>
  <c r="J538" i="2" s="1"/>
  <c r="W538" i="2" s="1"/>
  <c r="X538" i="2" s="1"/>
  <c r="V537" i="2"/>
  <c r="W537" i="2" s="1"/>
  <c r="X537" i="2" s="1"/>
  <c r="V536" i="2"/>
  <c r="W536" i="2" s="1"/>
  <c r="X536" i="2" s="1"/>
  <c r="S535" i="2"/>
  <c r="V535" i="2" s="1"/>
  <c r="W535" i="2" s="1"/>
  <c r="X535" i="2" s="1"/>
  <c r="V534" i="2"/>
  <c r="W534" i="2" s="1"/>
  <c r="X534" i="2" s="1"/>
  <c r="V533" i="2"/>
  <c r="W533" i="2" s="1"/>
  <c r="X533" i="2" s="1"/>
  <c r="S532" i="2"/>
  <c r="V532" i="2" s="1"/>
  <c r="G532" i="2"/>
  <c r="J532" i="2" s="1"/>
  <c r="W532" i="2" s="1"/>
  <c r="X532" i="2" s="1"/>
  <c r="V531" i="2"/>
  <c r="G531" i="2"/>
  <c r="J531" i="2" s="1"/>
  <c r="W531" i="2" s="1"/>
  <c r="X531" i="2" s="1"/>
  <c r="V530" i="2"/>
  <c r="G530" i="2"/>
  <c r="J530" i="2" s="1"/>
  <c r="W530" i="2" s="1"/>
  <c r="X530" i="2" s="1"/>
  <c r="V529" i="2"/>
  <c r="G529" i="2"/>
  <c r="J529" i="2" s="1"/>
  <c r="W529" i="2" s="1"/>
  <c r="X529" i="2" s="1"/>
  <c r="S528" i="2"/>
  <c r="V528" i="2" s="1"/>
  <c r="W528" i="2" s="1"/>
  <c r="X528" i="2" s="1"/>
  <c r="S527" i="2"/>
  <c r="V527" i="2" s="1"/>
  <c r="W527" i="2" s="1"/>
  <c r="X527" i="2" s="1"/>
  <c r="Z527" i="2" s="1"/>
  <c r="V526" i="2"/>
  <c r="W526" i="2" s="1"/>
  <c r="X526" i="2" s="1"/>
  <c r="V525" i="2"/>
  <c r="W525" i="2" s="1"/>
  <c r="X525" i="2" s="1"/>
  <c r="S524" i="2"/>
  <c r="V524" i="2" s="1"/>
  <c r="G524" i="2"/>
  <c r="J524" i="2" s="1"/>
  <c r="W524" i="2" s="1"/>
  <c r="X524" i="2" s="1"/>
  <c r="S523" i="2"/>
  <c r="V523" i="2" s="1"/>
  <c r="W523" i="2" s="1"/>
  <c r="X523" i="2" s="1"/>
  <c r="S522" i="2"/>
  <c r="V522" i="2" s="1"/>
  <c r="W522" i="2" s="1"/>
  <c r="X522" i="2" s="1"/>
  <c r="Z522" i="2" s="1"/>
  <c r="V521" i="2"/>
  <c r="W521" i="2" s="1"/>
  <c r="X521" i="2" s="1"/>
  <c r="V520" i="2"/>
  <c r="W520" i="2" s="1"/>
  <c r="X520" i="2" s="1"/>
  <c r="S519" i="2"/>
  <c r="V519" i="2" s="1"/>
  <c r="G519" i="2"/>
  <c r="J519" i="2" s="1"/>
  <c r="W519" i="2" s="1"/>
  <c r="X519" i="2" s="1"/>
  <c r="V518" i="2"/>
  <c r="G518" i="2"/>
  <c r="J518" i="2" s="1"/>
  <c r="W518" i="2" s="1"/>
  <c r="X518" i="2" s="1"/>
  <c r="V517" i="2"/>
  <c r="G517" i="2"/>
  <c r="J517" i="2" s="1"/>
  <c r="W517" i="2" s="1"/>
  <c r="X517" i="2" s="1"/>
  <c r="V516" i="2"/>
  <c r="G516" i="2"/>
  <c r="J516" i="2" s="1"/>
  <c r="W516" i="2" s="1"/>
  <c r="X516" i="2" s="1"/>
  <c r="V515" i="2"/>
  <c r="G515" i="2"/>
  <c r="J515" i="2" s="1"/>
  <c r="W515" i="2" s="1"/>
  <c r="X515" i="2" s="1"/>
  <c r="V514" i="2"/>
  <c r="G514" i="2"/>
  <c r="J514" i="2" s="1"/>
  <c r="W514" i="2" s="1"/>
  <c r="X514" i="2" s="1"/>
  <c r="S513" i="2"/>
  <c r="V513" i="2" s="1"/>
  <c r="W513" i="2" s="1"/>
  <c r="X513" i="2" s="1"/>
  <c r="S512" i="2"/>
  <c r="V512" i="2" s="1"/>
  <c r="W512" i="2" s="1"/>
  <c r="X512" i="2" s="1"/>
  <c r="V511" i="2"/>
  <c r="W511" i="2" s="1"/>
  <c r="X511" i="2" s="1"/>
  <c r="V510" i="2"/>
  <c r="W510" i="2" s="1"/>
  <c r="X510" i="2" s="1"/>
  <c r="S509" i="2"/>
  <c r="V509" i="2" s="1"/>
  <c r="W509" i="2" s="1"/>
  <c r="X509" i="2" s="1"/>
  <c r="S508" i="2"/>
  <c r="V508" i="2" s="1"/>
  <c r="W508" i="2" s="1"/>
  <c r="X508" i="2" s="1"/>
  <c r="V507" i="2"/>
  <c r="W507" i="2" s="1"/>
  <c r="X507" i="2" s="1"/>
  <c r="V506" i="2"/>
  <c r="W506" i="2" s="1"/>
  <c r="X506" i="2" s="1"/>
  <c r="S505" i="2"/>
  <c r="V505" i="2" s="1"/>
  <c r="G505" i="2"/>
  <c r="J505" i="2" s="1"/>
  <c r="W505" i="2" s="1"/>
  <c r="X505" i="2" s="1"/>
  <c r="V504" i="2"/>
  <c r="G504" i="2"/>
  <c r="J504" i="2" s="1"/>
  <c r="W504" i="2" s="1"/>
  <c r="X504" i="2" s="1"/>
  <c r="V503" i="2"/>
  <c r="G503" i="2"/>
  <c r="J503" i="2" s="1"/>
  <c r="W503" i="2" s="1"/>
  <c r="X503" i="2" s="1"/>
  <c r="V502" i="2"/>
  <c r="G502" i="2"/>
  <c r="J502" i="2" s="1"/>
  <c r="W502" i="2" s="1"/>
  <c r="X502" i="2" s="1"/>
  <c r="V501" i="2"/>
  <c r="G501" i="2"/>
  <c r="J501" i="2" s="1"/>
  <c r="W501" i="2" s="1"/>
  <c r="X501" i="2" s="1"/>
  <c r="V500" i="2"/>
  <c r="G500" i="2"/>
  <c r="J500" i="2" s="1"/>
  <c r="W500" i="2" s="1"/>
  <c r="X500" i="2" s="1"/>
  <c r="S499" i="2"/>
  <c r="V499" i="2" s="1"/>
  <c r="W499" i="2" s="1"/>
  <c r="X499" i="2" s="1"/>
  <c r="Z499" i="2" s="1"/>
  <c r="V498" i="2"/>
  <c r="W498" i="2" s="1"/>
  <c r="X498" i="2" s="1"/>
  <c r="V497" i="2"/>
  <c r="W497" i="2" s="1"/>
  <c r="X497" i="2" s="1"/>
  <c r="S496" i="2"/>
  <c r="V496" i="2" s="1"/>
  <c r="G496" i="2"/>
  <c r="J496" i="2" s="1"/>
  <c r="W496" i="2" s="1"/>
  <c r="X496" i="2" s="1"/>
  <c r="V495" i="2"/>
  <c r="G495" i="2"/>
  <c r="J495" i="2" s="1"/>
  <c r="W495" i="2" s="1"/>
  <c r="X495" i="2" s="1"/>
  <c r="V494" i="2"/>
  <c r="G494" i="2"/>
  <c r="J494" i="2" s="1"/>
  <c r="W494" i="2" s="1"/>
  <c r="X494" i="2" s="1"/>
  <c r="S493" i="2"/>
  <c r="V493" i="2" s="1"/>
  <c r="W493" i="2" s="1"/>
  <c r="X493" i="2" s="1"/>
  <c r="S492" i="2"/>
  <c r="V492" i="2" s="1"/>
  <c r="G492" i="2"/>
  <c r="J492" i="2" s="1"/>
  <c r="W492" i="2" s="1"/>
  <c r="X492" i="2" s="1"/>
  <c r="V491" i="2"/>
  <c r="G491" i="2"/>
  <c r="J491" i="2" s="1"/>
  <c r="W491" i="2" s="1"/>
  <c r="X491" i="2" s="1"/>
  <c r="V490" i="2"/>
  <c r="G490" i="2"/>
  <c r="J490" i="2" s="1"/>
  <c r="W490" i="2" s="1"/>
  <c r="X490" i="2" s="1"/>
  <c r="V489" i="2"/>
  <c r="G489" i="2"/>
  <c r="J489" i="2" s="1"/>
  <c r="W489" i="2" s="1"/>
  <c r="X489" i="2" s="1"/>
  <c r="V488" i="2"/>
  <c r="G488" i="2"/>
  <c r="J488" i="2" s="1"/>
  <c r="W488" i="2" s="1"/>
  <c r="X488" i="2" s="1"/>
  <c r="S487" i="2"/>
  <c r="V487" i="2" s="1"/>
  <c r="W487" i="2" s="1"/>
  <c r="X487" i="2" s="1"/>
  <c r="V486" i="2"/>
  <c r="W486" i="2" s="1"/>
  <c r="X486" i="2" s="1"/>
  <c r="V485" i="2"/>
  <c r="W485" i="2" s="1"/>
  <c r="X485" i="2" s="1"/>
  <c r="S484" i="2"/>
  <c r="V484" i="2" s="1"/>
  <c r="G484" i="2"/>
  <c r="J484" i="2" s="1"/>
  <c r="W484" i="2" s="1"/>
  <c r="X484" i="2" s="1"/>
  <c r="V483" i="2"/>
  <c r="G483" i="2"/>
  <c r="J483" i="2" s="1"/>
  <c r="W483" i="2" s="1"/>
  <c r="X483" i="2" s="1"/>
  <c r="V482" i="2"/>
  <c r="G482" i="2"/>
  <c r="J482" i="2" s="1"/>
  <c r="W482" i="2" s="1"/>
  <c r="X482" i="2" s="1"/>
  <c r="V481" i="2"/>
  <c r="G481" i="2"/>
  <c r="J481" i="2" s="1"/>
  <c r="W481" i="2" s="1"/>
  <c r="X481" i="2" s="1"/>
  <c r="V480" i="2"/>
  <c r="G480" i="2"/>
  <c r="J480" i="2" s="1"/>
  <c r="W480" i="2" s="1"/>
  <c r="X480" i="2" s="1"/>
  <c r="V479" i="2"/>
  <c r="G479" i="2"/>
  <c r="J479" i="2" s="1"/>
  <c r="W479" i="2" s="1"/>
  <c r="X479" i="2" s="1"/>
  <c r="V478" i="2"/>
  <c r="G478" i="2"/>
  <c r="J478" i="2" s="1"/>
  <c r="W478" i="2" s="1"/>
  <c r="X478" i="2" s="1"/>
  <c r="S477" i="2"/>
  <c r="V477" i="2" s="1"/>
  <c r="G477" i="2"/>
  <c r="J477" i="2" s="1"/>
  <c r="W477" i="2" s="1"/>
  <c r="X477" i="2" s="1"/>
  <c r="V476" i="2"/>
  <c r="G476" i="2"/>
  <c r="J476" i="2" s="1"/>
  <c r="W476" i="2" s="1"/>
  <c r="X476" i="2" s="1"/>
  <c r="V475" i="2"/>
  <c r="G475" i="2"/>
  <c r="J475" i="2" s="1"/>
  <c r="W475" i="2" s="1"/>
  <c r="X475" i="2" s="1"/>
  <c r="S474" i="2"/>
  <c r="V474" i="2" s="1"/>
  <c r="W474" i="2" s="1"/>
  <c r="X474" i="2" s="1"/>
  <c r="V473" i="2"/>
  <c r="W473" i="2" s="1"/>
  <c r="X473" i="2" s="1"/>
  <c r="V472" i="2"/>
  <c r="W472" i="2" s="1"/>
  <c r="X472" i="2" s="1"/>
  <c r="S471" i="2"/>
  <c r="V471" i="2" s="1"/>
  <c r="G471" i="2"/>
  <c r="J471" i="2" s="1"/>
  <c r="W471" i="2" s="1"/>
  <c r="X471" i="2" s="1"/>
  <c r="S470" i="2"/>
  <c r="V470" i="2" s="1"/>
  <c r="W470" i="2" s="1"/>
  <c r="X470" i="2" s="1"/>
  <c r="S469" i="2"/>
  <c r="V469" i="2" s="1"/>
  <c r="W469" i="2" s="1"/>
  <c r="X469" i="2" s="1"/>
  <c r="S468" i="2"/>
  <c r="V468" i="2" s="1"/>
  <c r="W468" i="2" s="1"/>
  <c r="X468" i="2" s="1"/>
  <c r="Z468" i="2" s="1"/>
  <c r="S467" i="2"/>
  <c r="V467" i="2" s="1"/>
  <c r="W467" i="2" s="1"/>
  <c r="X467" i="2" s="1"/>
  <c r="Z467" i="2" s="1"/>
  <c r="S466" i="2"/>
  <c r="V466" i="2" s="1"/>
  <c r="G466" i="2"/>
  <c r="J466" i="2" s="1"/>
  <c r="W466" i="2" s="1"/>
  <c r="X466" i="2" s="1"/>
  <c r="S465" i="2"/>
  <c r="V465" i="2" s="1"/>
  <c r="W465" i="2" s="1"/>
  <c r="X465" i="2" s="1"/>
  <c r="S464" i="2"/>
  <c r="V464" i="2" s="1"/>
  <c r="W464" i="2" s="1"/>
  <c r="X464" i="2" s="1"/>
  <c r="S463" i="2"/>
  <c r="V463" i="2" s="1"/>
  <c r="W463" i="2" s="1"/>
  <c r="X463" i="2" s="1"/>
  <c r="Z463" i="2" s="1"/>
  <c r="S462" i="2"/>
  <c r="V462" i="2" s="1"/>
  <c r="W462" i="2" s="1"/>
  <c r="X462" i="2" s="1"/>
  <c r="S461" i="2"/>
  <c r="V461" i="2" s="1"/>
  <c r="G461" i="2"/>
  <c r="J461" i="2" s="1"/>
  <c r="W461" i="2" s="1"/>
  <c r="X461" i="2" s="1"/>
  <c r="V460" i="2"/>
  <c r="G460" i="2"/>
  <c r="J460" i="2" s="1"/>
  <c r="W460" i="2" s="1"/>
  <c r="X460" i="2" s="1"/>
  <c r="V459" i="2"/>
  <c r="G459" i="2"/>
  <c r="J459" i="2" s="1"/>
  <c r="W459" i="2" s="1"/>
  <c r="X459" i="2" s="1"/>
  <c r="S458" i="2"/>
  <c r="V458" i="2" s="1"/>
  <c r="W458" i="2" s="1"/>
  <c r="X458" i="2" s="1"/>
  <c r="S457" i="2"/>
  <c r="V457" i="2" s="1"/>
  <c r="W457" i="2" s="1"/>
  <c r="X457" i="2" s="1"/>
  <c r="V456" i="2"/>
  <c r="W456" i="2" s="1"/>
  <c r="X456" i="2" s="1"/>
  <c r="V455" i="2"/>
  <c r="W455" i="2" s="1"/>
  <c r="X455" i="2" s="1"/>
  <c r="S454" i="2"/>
  <c r="V454" i="2" s="1"/>
  <c r="G454" i="2"/>
  <c r="J454" i="2" s="1"/>
  <c r="W454" i="2" s="1"/>
  <c r="X454" i="2" s="1"/>
  <c r="S453" i="2"/>
  <c r="V453" i="2" s="1"/>
  <c r="W453" i="2" s="1"/>
  <c r="X453" i="2" s="1"/>
  <c r="S452" i="2"/>
  <c r="V452" i="2" s="1"/>
  <c r="G452" i="2"/>
  <c r="J452" i="2" s="1"/>
  <c r="W452" i="2" s="1"/>
  <c r="X452" i="2" s="1"/>
  <c r="Z452" i="2" s="1"/>
  <c r="V451" i="2"/>
  <c r="G451" i="2"/>
  <c r="J451" i="2" s="1"/>
  <c r="W451" i="2" s="1"/>
  <c r="X451" i="2" s="1"/>
  <c r="S450" i="2"/>
  <c r="V450" i="2" s="1"/>
  <c r="G450" i="2"/>
  <c r="J450" i="2" s="1"/>
  <c r="W450" i="2" s="1"/>
  <c r="X450" i="2" s="1"/>
  <c r="V449" i="2"/>
  <c r="G449" i="2"/>
  <c r="J449" i="2" s="1"/>
  <c r="W449" i="2" s="1"/>
  <c r="X449" i="2" s="1"/>
  <c r="V448" i="2"/>
  <c r="G448" i="2"/>
  <c r="J448" i="2" s="1"/>
  <c r="W448" i="2" s="1"/>
  <c r="X448" i="2" s="1"/>
  <c r="S447" i="2"/>
  <c r="V447" i="2" s="1"/>
  <c r="G447" i="2"/>
  <c r="J447" i="2" s="1"/>
  <c r="W447" i="2" s="1"/>
  <c r="X447" i="2" s="1"/>
  <c r="V446" i="2"/>
  <c r="G446" i="2"/>
  <c r="J446" i="2" s="1"/>
  <c r="W446" i="2" s="1"/>
  <c r="X446" i="2" s="1"/>
  <c r="S445" i="2"/>
  <c r="V445" i="2" s="1"/>
  <c r="W445" i="2" s="1"/>
  <c r="X445" i="2" s="1"/>
  <c r="Z445" i="2" s="1"/>
  <c r="V444" i="2"/>
  <c r="W444" i="2" s="1"/>
  <c r="X444" i="2" s="1"/>
  <c r="V443" i="2"/>
  <c r="W443" i="2" s="1"/>
  <c r="X443" i="2" s="1"/>
  <c r="S442" i="2"/>
  <c r="V442" i="2" s="1"/>
  <c r="G442" i="2"/>
  <c r="J442" i="2" s="1"/>
  <c r="W442" i="2" s="1"/>
  <c r="X442" i="2" s="1"/>
  <c r="V441" i="2"/>
  <c r="G441" i="2"/>
  <c r="J441" i="2" s="1"/>
  <c r="W441" i="2" s="1"/>
  <c r="X441" i="2" s="1"/>
  <c r="V440" i="2"/>
  <c r="G440" i="2"/>
  <c r="J440" i="2" s="1"/>
  <c r="W440" i="2" s="1"/>
  <c r="X440" i="2" s="1"/>
  <c r="V439" i="2"/>
  <c r="G439" i="2"/>
  <c r="J439" i="2" s="1"/>
  <c r="W439" i="2" s="1"/>
  <c r="X439" i="2" s="1"/>
  <c r="V438" i="2"/>
  <c r="G438" i="2"/>
  <c r="J438" i="2" s="1"/>
  <c r="W438" i="2" s="1"/>
  <c r="X438" i="2" s="1"/>
  <c r="V437" i="2"/>
  <c r="G437" i="2"/>
  <c r="J437" i="2" s="1"/>
  <c r="W437" i="2" s="1"/>
  <c r="X437" i="2" s="1"/>
  <c r="V436" i="2"/>
  <c r="G436" i="2"/>
  <c r="J436" i="2" s="1"/>
  <c r="W436" i="2" s="1"/>
  <c r="X436" i="2" s="1"/>
  <c r="V435" i="2"/>
  <c r="G435" i="2"/>
  <c r="J435" i="2" s="1"/>
  <c r="W435" i="2" s="1"/>
  <c r="X435" i="2" s="1"/>
  <c r="S434" i="2"/>
  <c r="V434" i="2" s="1"/>
  <c r="W434" i="2" s="1"/>
  <c r="X434" i="2" s="1"/>
  <c r="Z434" i="2" s="1"/>
  <c r="V433" i="2"/>
  <c r="W433" i="2" s="1"/>
  <c r="X433" i="2" s="1"/>
  <c r="V432" i="2"/>
  <c r="W432" i="2" s="1"/>
  <c r="X432" i="2" s="1"/>
  <c r="S431" i="2"/>
  <c r="V431" i="2" s="1"/>
  <c r="G431" i="2"/>
  <c r="J431" i="2" s="1"/>
  <c r="W431" i="2" s="1"/>
  <c r="X431" i="2" s="1"/>
  <c r="S430" i="2"/>
  <c r="V430" i="2" s="1"/>
  <c r="W430" i="2" s="1"/>
  <c r="X430" i="2" s="1"/>
  <c r="S429" i="2"/>
  <c r="V429" i="2" s="1"/>
  <c r="W429" i="2" s="1"/>
  <c r="X429" i="2" s="1"/>
  <c r="V428" i="2"/>
  <c r="W428" i="2" s="1"/>
  <c r="X428" i="2" s="1"/>
  <c r="V427" i="2"/>
  <c r="W427" i="2" s="1"/>
  <c r="X427" i="2" s="1"/>
  <c r="S426" i="2"/>
  <c r="V426" i="2" s="1"/>
  <c r="G426" i="2"/>
  <c r="J426" i="2" s="1"/>
  <c r="W426" i="2" s="1"/>
  <c r="X426" i="2" s="1"/>
  <c r="V425" i="2"/>
  <c r="G425" i="2"/>
  <c r="J425" i="2" s="1"/>
  <c r="W425" i="2" s="1"/>
  <c r="X425" i="2" s="1"/>
  <c r="V424" i="2"/>
  <c r="G424" i="2"/>
  <c r="J424" i="2" s="1"/>
  <c r="W424" i="2" s="1"/>
  <c r="X424" i="2" s="1"/>
  <c r="S423" i="2"/>
  <c r="V423" i="2" s="1"/>
  <c r="G423" i="2"/>
  <c r="J423" i="2" s="1"/>
  <c r="W423" i="2" s="1"/>
  <c r="X423" i="2" s="1"/>
  <c r="V422" i="2"/>
  <c r="W422" i="2" s="1"/>
  <c r="X422" i="2" s="1"/>
  <c r="V421" i="2"/>
  <c r="W421" i="2" s="1"/>
  <c r="X421" i="2" s="1"/>
  <c r="S420" i="2"/>
  <c r="V420" i="2" s="1"/>
  <c r="G420" i="2"/>
  <c r="J420" i="2" s="1"/>
  <c r="W420" i="2" s="1"/>
  <c r="X420" i="2" s="1"/>
  <c r="S419" i="2"/>
  <c r="V419" i="2" s="1"/>
  <c r="W419" i="2" s="1"/>
  <c r="X419" i="2" s="1"/>
  <c r="S418" i="2"/>
  <c r="V418" i="2" s="1"/>
  <c r="G418" i="2"/>
  <c r="J418" i="2" s="1"/>
  <c r="W418" i="2" s="1"/>
  <c r="X418" i="2" s="1"/>
  <c r="V417" i="2"/>
  <c r="G417" i="2"/>
  <c r="J417" i="2" s="1"/>
  <c r="W417" i="2" s="1"/>
  <c r="X417" i="2" s="1"/>
  <c r="V416" i="2"/>
  <c r="G416" i="2"/>
  <c r="J416" i="2" s="1"/>
  <c r="W416" i="2" s="1"/>
  <c r="X416" i="2" s="1"/>
  <c r="V415" i="2"/>
  <c r="G415" i="2"/>
  <c r="J415" i="2" s="1"/>
  <c r="W415" i="2" s="1"/>
  <c r="X415" i="2" s="1"/>
  <c r="S414" i="2"/>
  <c r="V414" i="2" s="1"/>
  <c r="G414" i="2"/>
  <c r="J414" i="2" s="1"/>
  <c r="W414" i="2" s="1"/>
  <c r="X414" i="2" s="1"/>
  <c r="S413" i="2"/>
  <c r="V413" i="2" s="1"/>
  <c r="G413" i="2"/>
  <c r="J413" i="2" s="1"/>
  <c r="W413" i="2" s="1"/>
  <c r="X413" i="2" s="1"/>
  <c r="V412" i="2"/>
  <c r="G412" i="2"/>
  <c r="J412" i="2" s="1"/>
  <c r="W412" i="2" s="1"/>
  <c r="X412" i="2" s="1"/>
  <c r="S411" i="2"/>
  <c r="V411" i="2" s="1"/>
  <c r="W411" i="2" s="1"/>
  <c r="X411" i="2" s="1"/>
  <c r="S410" i="2"/>
  <c r="V410" i="2" s="1"/>
  <c r="G410" i="2"/>
  <c r="J410" i="2" s="1"/>
  <c r="W410" i="2" s="1"/>
  <c r="X410" i="2" s="1"/>
  <c r="S409" i="2"/>
  <c r="V409" i="2" s="1"/>
  <c r="W409" i="2" s="1"/>
  <c r="X409" i="2" s="1"/>
  <c r="V408" i="2"/>
  <c r="W408" i="2" s="1"/>
  <c r="X408" i="2" s="1"/>
  <c r="V407" i="2"/>
  <c r="W407" i="2" s="1"/>
  <c r="X407" i="2" s="1"/>
  <c r="S406" i="2"/>
  <c r="V406" i="2" s="1"/>
  <c r="G406" i="2"/>
  <c r="J406" i="2" s="1"/>
  <c r="W406" i="2" s="1"/>
  <c r="X406" i="2" s="1"/>
  <c r="S405" i="2"/>
  <c r="V405" i="2" s="1"/>
  <c r="G405" i="2"/>
  <c r="J405" i="2" s="1"/>
  <c r="W405" i="2" s="1"/>
  <c r="X405" i="2" s="1"/>
  <c r="S404" i="2"/>
  <c r="V404" i="2" s="1"/>
  <c r="W404" i="2" s="1"/>
  <c r="X404" i="2" s="1"/>
  <c r="S403" i="2"/>
  <c r="V403" i="2" s="1"/>
  <c r="W403" i="2" s="1"/>
  <c r="X403" i="2" s="1"/>
  <c r="S402" i="2"/>
  <c r="V402" i="2" s="1"/>
  <c r="W402" i="2" s="1"/>
  <c r="X402" i="2" s="1"/>
  <c r="Z402" i="2" s="1"/>
  <c r="S401" i="2"/>
  <c r="V401" i="2" s="1"/>
  <c r="G401" i="2"/>
  <c r="J401" i="2" s="1"/>
  <c r="W401" i="2" s="1"/>
  <c r="X401" i="2" s="1"/>
  <c r="S400" i="2"/>
  <c r="V400" i="2" s="1"/>
  <c r="W400" i="2" s="1"/>
  <c r="X400" i="2" s="1"/>
  <c r="S399" i="2"/>
  <c r="V399" i="2" s="1"/>
  <c r="W399" i="2" s="1"/>
  <c r="X399" i="2" s="1"/>
  <c r="S398" i="2"/>
  <c r="V398" i="2" s="1"/>
  <c r="W398" i="2" s="1"/>
  <c r="X398" i="2" s="1"/>
  <c r="S397" i="2"/>
  <c r="V397" i="2" s="1"/>
  <c r="W397" i="2" s="1"/>
  <c r="X397" i="2" s="1"/>
  <c r="V396" i="2"/>
  <c r="W396" i="2" s="1"/>
  <c r="X396" i="2" s="1"/>
  <c r="V395" i="2"/>
  <c r="W395" i="2" s="1"/>
  <c r="X395" i="2" s="1"/>
  <c r="S394" i="2"/>
  <c r="V394" i="2" s="1"/>
  <c r="G394" i="2"/>
  <c r="J394" i="2" s="1"/>
  <c r="W394" i="2" s="1"/>
  <c r="X394" i="2" s="1"/>
  <c r="S393" i="2"/>
  <c r="V393" i="2" s="1"/>
  <c r="W393" i="2" s="1"/>
  <c r="X393" i="2" s="1"/>
  <c r="V392" i="2"/>
  <c r="W392" i="2" s="1"/>
  <c r="X392" i="2" s="1"/>
  <c r="V391" i="2"/>
  <c r="W391" i="2" s="1"/>
  <c r="X391" i="2" s="1"/>
  <c r="S390" i="2"/>
  <c r="V390" i="2" s="1"/>
  <c r="G390" i="2"/>
  <c r="J390" i="2" s="1"/>
  <c r="W390" i="2" s="1"/>
  <c r="X390" i="2" s="1"/>
  <c r="V389" i="2"/>
  <c r="G389" i="2"/>
  <c r="J389" i="2" s="1"/>
  <c r="W389" i="2" s="1"/>
  <c r="X389" i="2" s="1"/>
  <c r="V388" i="2"/>
  <c r="G388" i="2"/>
  <c r="J388" i="2" s="1"/>
  <c r="W388" i="2" s="1"/>
  <c r="X388" i="2" s="1"/>
  <c r="V387" i="2"/>
  <c r="G387" i="2"/>
  <c r="J387" i="2" s="1"/>
  <c r="W387" i="2" s="1"/>
  <c r="X387" i="2" s="1"/>
  <c r="V386" i="2"/>
  <c r="G386" i="2"/>
  <c r="J386" i="2" s="1"/>
  <c r="W386" i="2" s="1"/>
  <c r="X386" i="2" s="1"/>
  <c r="V385" i="2"/>
  <c r="G385" i="2"/>
  <c r="J385" i="2" s="1"/>
  <c r="W385" i="2" s="1"/>
  <c r="X385" i="2" s="1"/>
  <c r="V384" i="2"/>
  <c r="G384" i="2"/>
  <c r="J384" i="2" s="1"/>
  <c r="W384" i="2" s="1"/>
  <c r="X384" i="2" s="1"/>
  <c r="V383" i="2"/>
  <c r="G383" i="2"/>
  <c r="J383" i="2" s="1"/>
  <c r="W383" i="2" s="1"/>
  <c r="X383" i="2" s="1"/>
  <c r="V382" i="2"/>
  <c r="G382" i="2"/>
  <c r="J382" i="2" s="1"/>
  <c r="W382" i="2" s="1"/>
  <c r="X382" i="2" s="1"/>
  <c r="V381" i="2"/>
  <c r="G381" i="2"/>
  <c r="J381" i="2" s="1"/>
  <c r="W381" i="2" s="1"/>
  <c r="X381" i="2" s="1"/>
  <c r="V380" i="2"/>
  <c r="G380" i="2"/>
  <c r="J380" i="2" s="1"/>
  <c r="W380" i="2" s="1"/>
  <c r="X380" i="2" s="1"/>
  <c r="S379" i="2"/>
  <c r="V379" i="2" s="1"/>
  <c r="W379" i="2" s="1"/>
  <c r="X379" i="2" s="1"/>
  <c r="Z379" i="2" s="1"/>
  <c r="S378" i="2"/>
  <c r="V378" i="2" s="1"/>
  <c r="G378" i="2"/>
  <c r="J378" i="2" s="1"/>
  <c r="W378" i="2" s="1"/>
  <c r="X378" i="2" s="1"/>
  <c r="V377" i="2"/>
  <c r="G377" i="2"/>
  <c r="J377" i="2" s="1"/>
  <c r="W377" i="2" s="1"/>
  <c r="X377" i="2" s="1"/>
  <c r="V376" i="2"/>
  <c r="G376" i="2"/>
  <c r="J376" i="2" s="1"/>
  <c r="W376" i="2" s="1"/>
  <c r="X376" i="2" s="1"/>
  <c r="S375" i="2"/>
  <c r="V375" i="2" s="1"/>
  <c r="W375" i="2" s="1"/>
  <c r="X375" i="2" s="1"/>
  <c r="S374" i="2"/>
  <c r="V374" i="2" s="1"/>
  <c r="W374" i="2" s="1"/>
  <c r="X374" i="2" s="1"/>
  <c r="Z374" i="2" s="1"/>
  <c r="V373" i="2"/>
  <c r="W373" i="2" s="1"/>
  <c r="X373" i="2" s="1"/>
  <c r="V372" i="2"/>
  <c r="W372" i="2" s="1"/>
  <c r="X372" i="2" s="1"/>
  <c r="S371" i="2"/>
  <c r="V371" i="2" s="1"/>
  <c r="G371" i="2"/>
  <c r="J371" i="2" s="1"/>
  <c r="W371" i="2" s="1"/>
  <c r="X371" i="2" s="1"/>
  <c r="V370" i="2"/>
  <c r="G370" i="2"/>
  <c r="J370" i="2" s="1"/>
  <c r="W370" i="2" s="1"/>
  <c r="X370" i="2" s="1"/>
  <c r="S369" i="2"/>
  <c r="V369" i="2" s="1"/>
  <c r="W369" i="2" s="1"/>
  <c r="X369" i="2" s="1"/>
  <c r="S368" i="2"/>
  <c r="V368" i="2" s="1"/>
  <c r="W368" i="2" s="1"/>
  <c r="X368" i="2" s="1"/>
  <c r="S367" i="2"/>
  <c r="V367" i="2" s="1"/>
  <c r="W367" i="2" s="1"/>
  <c r="X367" i="2" s="1"/>
  <c r="Z367" i="2" s="1"/>
  <c r="V366" i="2"/>
  <c r="W366" i="2" s="1"/>
  <c r="X366" i="2" s="1"/>
  <c r="V365" i="2"/>
  <c r="W365" i="2" s="1"/>
  <c r="X365" i="2" s="1"/>
  <c r="S364" i="2"/>
  <c r="V364" i="2" s="1"/>
  <c r="G364" i="2"/>
  <c r="J364" i="2" s="1"/>
  <c r="W364" i="2" s="1"/>
  <c r="X364" i="2" s="1"/>
  <c r="V363" i="2"/>
  <c r="G363" i="2"/>
  <c r="J363" i="2" s="1"/>
  <c r="W363" i="2" s="1"/>
  <c r="X363" i="2" s="1"/>
  <c r="V362" i="2"/>
  <c r="G362" i="2"/>
  <c r="J362" i="2" s="1"/>
  <c r="W362" i="2" s="1"/>
  <c r="X362" i="2" s="1"/>
  <c r="V361" i="2"/>
  <c r="G361" i="2"/>
  <c r="J361" i="2" s="1"/>
  <c r="W361" i="2" s="1"/>
  <c r="X361" i="2" s="1"/>
  <c r="S360" i="2"/>
  <c r="V360" i="2" s="1"/>
  <c r="W360" i="2" s="1"/>
  <c r="X360" i="2" s="1"/>
  <c r="S359" i="2"/>
  <c r="V359" i="2" s="1"/>
  <c r="W359" i="2" s="1"/>
  <c r="X359" i="2" s="1"/>
  <c r="S358" i="2"/>
  <c r="V358" i="2" s="1"/>
  <c r="W358" i="2" s="1"/>
  <c r="X358" i="2" s="1"/>
  <c r="S357" i="2"/>
  <c r="V357" i="2" s="1"/>
  <c r="W357" i="2" s="1"/>
  <c r="X357" i="2" s="1"/>
  <c r="Z357" i="2" s="1"/>
  <c r="S356" i="2"/>
  <c r="V356" i="2" s="1"/>
  <c r="W356" i="2" s="1"/>
  <c r="X356" i="2" s="1"/>
  <c r="S355" i="2"/>
  <c r="V355" i="2" s="1"/>
  <c r="G355" i="2"/>
  <c r="J355" i="2" s="1"/>
  <c r="W355" i="2" s="1"/>
  <c r="X355" i="2" s="1"/>
  <c r="V354" i="2"/>
  <c r="G354" i="2"/>
  <c r="J354" i="2" s="1"/>
  <c r="W354" i="2" s="1"/>
  <c r="X354" i="2" s="1"/>
  <c r="V353" i="2"/>
  <c r="G353" i="2"/>
  <c r="J353" i="2" s="1"/>
  <c r="W353" i="2" s="1"/>
  <c r="X353" i="2" s="1"/>
  <c r="V352" i="2"/>
  <c r="G352" i="2"/>
  <c r="J352" i="2" s="1"/>
  <c r="W352" i="2" s="1"/>
  <c r="X352" i="2" s="1"/>
  <c r="V351" i="2"/>
  <c r="G351" i="2"/>
  <c r="J351" i="2" s="1"/>
  <c r="W351" i="2" s="1"/>
  <c r="X351" i="2" s="1"/>
  <c r="V350" i="2"/>
  <c r="G350" i="2"/>
  <c r="J350" i="2" s="1"/>
  <c r="W350" i="2" s="1"/>
  <c r="X350" i="2" s="1"/>
  <c r="V349" i="2"/>
  <c r="G349" i="2"/>
  <c r="J349" i="2" s="1"/>
  <c r="W349" i="2" s="1"/>
  <c r="X349" i="2" s="1"/>
  <c r="V348" i="2"/>
  <c r="G348" i="2"/>
  <c r="J348" i="2" s="1"/>
  <c r="W348" i="2" s="1"/>
  <c r="X348" i="2" s="1"/>
  <c r="V347" i="2"/>
  <c r="G347" i="2"/>
  <c r="J347" i="2" s="1"/>
  <c r="W347" i="2" s="1"/>
  <c r="X347" i="2" s="1"/>
  <c r="S346" i="2"/>
  <c r="V346" i="2" s="1"/>
  <c r="W346" i="2" s="1"/>
  <c r="X346" i="2" s="1"/>
  <c r="S345" i="2"/>
  <c r="V345" i="2" s="1"/>
  <c r="W345" i="2" s="1"/>
  <c r="X345" i="2" s="1"/>
  <c r="S344" i="2"/>
  <c r="V344" i="2" s="1"/>
  <c r="W344" i="2" s="1"/>
  <c r="X344" i="2" s="1"/>
  <c r="S343" i="2"/>
  <c r="V343" i="2" s="1"/>
  <c r="G343" i="2"/>
  <c r="J343" i="2" s="1"/>
  <c r="W343" i="2" s="1"/>
  <c r="X343" i="2" s="1"/>
  <c r="Z343" i="2" s="1"/>
  <c r="S342" i="2"/>
  <c r="V342" i="2" s="1"/>
  <c r="W342" i="2" s="1"/>
  <c r="X342" i="2" s="1"/>
  <c r="V341" i="2"/>
  <c r="W341" i="2" s="1"/>
  <c r="X341" i="2" s="1"/>
  <c r="V340" i="2"/>
  <c r="W340" i="2" s="1"/>
  <c r="X340" i="2" s="1"/>
  <c r="S339" i="2"/>
  <c r="V339" i="2" s="1"/>
  <c r="G339" i="2"/>
  <c r="J339" i="2" s="1"/>
  <c r="W339" i="2" s="1"/>
  <c r="X339" i="2" s="1"/>
  <c r="S338" i="2"/>
  <c r="V338" i="2" s="1"/>
  <c r="G338" i="2"/>
  <c r="J338" i="2" s="1"/>
  <c r="W338" i="2" s="1"/>
  <c r="X338" i="2" s="1"/>
  <c r="V337" i="2"/>
  <c r="G337" i="2"/>
  <c r="J337" i="2" s="1"/>
  <c r="W337" i="2" s="1"/>
  <c r="X337" i="2" s="1"/>
  <c r="V336" i="2"/>
  <c r="G336" i="2"/>
  <c r="J336" i="2" s="1"/>
  <c r="W336" i="2" s="1"/>
  <c r="X336" i="2" s="1"/>
  <c r="V335" i="2"/>
  <c r="G335" i="2"/>
  <c r="J335" i="2" s="1"/>
  <c r="W335" i="2" s="1"/>
  <c r="X335" i="2" s="1"/>
  <c r="V334" i="2"/>
  <c r="G334" i="2"/>
  <c r="J334" i="2" s="1"/>
  <c r="W334" i="2" s="1"/>
  <c r="X334" i="2" s="1"/>
  <c r="V333" i="2"/>
  <c r="G333" i="2"/>
  <c r="J333" i="2" s="1"/>
  <c r="W333" i="2" s="1"/>
  <c r="X333" i="2" s="1"/>
  <c r="V332" i="2"/>
  <c r="G332" i="2"/>
  <c r="J332" i="2" s="1"/>
  <c r="W332" i="2" s="1"/>
  <c r="X332" i="2" s="1"/>
  <c r="V331" i="2"/>
  <c r="G331" i="2"/>
  <c r="J331" i="2" s="1"/>
  <c r="W331" i="2" s="1"/>
  <c r="X331" i="2" s="1"/>
  <c r="V330" i="2"/>
  <c r="G330" i="2"/>
  <c r="J330" i="2" s="1"/>
  <c r="W330" i="2" s="1"/>
  <c r="X330" i="2" s="1"/>
  <c r="S329" i="2"/>
  <c r="V329" i="2" s="1"/>
  <c r="W329" i="2" s="1"/>
  <c r="X329" i="2" s="1"/>
  <c r="V328" i="2"/>
  <c r="W328" i="2" s="1"/>
  <c r="X328" i="2" s="1"/>
  <c r="V327" i="2"/>
  <c r="W327" i="2" s="1"/>
  <c r="X327" i="2" s="1"/>
  <c r="S326" i="2"/>
  <c r="V326" i="2" s="1"/>
  <c r="G326" i="2"/>
  <c r="J326" i="2" s="1"/>
  <c r="W326" i="2" s="1"/>
  <c r="X326" i="2" s="1"/>
  <c r="V325" i="2"/>
  <c r="G325" i="2"/>
  <c r="J325" i="2" s="1"/>
  <c r="W325" i="2" s="1"/>
  <c r="X325" i="2" s="1"/>
  <c r="V324" i="2"/>
  <c r="W324" i="2" s="1"/>
  <c r="X324" i="2" s="1"/>
  <c r="V323" i="2"/>
  <c r="W323" i="2" s="1"/>
  <c r="X323" i="2" s="1"/>
  <c r="S322" i="2"/>
  <c r="V322" i="2" s="1"/>
  <c r="G322" i="2"/>
  <c r="J322" i="2" s="1"/>
  <c r="W322" i="2" s="1"/>
  <c r="X322" i="2" s="1"/>
  <c r="V321" i="2"/>
  <c r="G321" i="2"/>
  <c r="J321" i="2" s="1"/>
  <c r="W321" i="2" s="1"/>
  <c r="X321" i="2" s="1"/>
  <c r="S320" i="2"/>
  <c r="V320" i="2" s="1"/>
  <c r="W320" i="2" s="1"/>
  <c r="X320" i="2" s="1"/>
  <c r="V319" i="2"/>
  <c r="W319" i="2" s="1"/>
  <c r="X319" i="2" s="1"/>
  <c r="V318" i="2"/>
  <c r="W318" i="2" s="1"/>
  <c r="X318" i="2" s="1"/>
  <c r="S317" i="2"/>
  <c r="V317" i="2" s="1"/>
  <c r="W317" i="2" s="1"/>
  <c r="X317" i="2" s="1"/>
  <c r="V316" i="2"/>
  <c r="W316" i="2" s="1"/>
  <c r="X316" i="2" s="1"/>
  <c r="V315" i="2"/>
  <c r="W315" i="2" s="1"/>
  <c r="X315" i="2" s="1"/>
  <c r="S314" i="2"/>
  <c r="V314" i="2" s="1"/>
  <c r="W314" i="2" s="1"/>
  <c r="X314" i="2" s="1"/>
  <c r="V313" i="2"/>
  <c r="W313" i="2" s="1"/>
  <c r="X313" i="2" s="1"/>
  <c r="V312" i="2"/>
  <c r="W312" i="2" s="1"/>
  <c r="X312" i="2" s="1"/>
  <c r="S311" i="2"/>
  <c r="V311" i="2" s="1"/>
  <c r="W311" i="2" s="1"/>
  <c r="X311" i="2" s="1"/>
  <c r="V310" i="2"/>
  <c r="W310" i="2" s="1"/>
  <c r="X310" i="2" s="1"/>
  <c r="V309" i="2"/>
  <c r="W309" i="2" s="1"/>
  <c r="X309" i="2" s="1"/>
  <c r="S308" i="2"/>
  <c r="V308" i="2" s="1"/>
  <c r="G308" i="2"/>
  <c r="J308" i="2" s="1"/>
  <c r="W308" i="2" s="1"/>
  <c r="X308" i="2" s="1"/>
  <c r="V307" i="2"/>
  <c r="G307" i="2"/>
  <c r="J307" i="2" s="1"/>
  <c r="W307" i="2" s="1"/>
  <c r="X307" i="2" s="1"/>
  <c r="S306" i="2"/>
  <c r="V306" i="2" s="1"/>
  <c r="W306" i="2" s="1"/>
  <c r="X306" i="2" s="1"/>
  <c r="S305" i="2"/>
  <c r="V305" i="2" s="1"/>
  <c r="W305" i="2" s="1"/>
  <c r="X305" i="2" s="1"/>
  <c r="S304" i="2"/>
  <c r="V304" i="2" s="1"/>
  <c r="G304" i="2"/>
  <c r="J304" i="2" s="1"/>
  <c r="W304" i="2" s="1"/>
  <c r="X304" i="2" s="1"/>
  <c r="V303" i="2"/>
  <c r="W303" i="2" s="1"/>
  <c r="X303" i="2" s="1"/>
  <c r="V302" i="2"/>
  <c r="W302" i="2" s="1"/>
  <c r="X302" i="2" s="1"/>
  <c r="S301" i="2"/>
  <c r="V301" i="2" s="1"/>
  <c r="G301" i="2"/>
  <c r="J301" i="2" s="1"/>
  <c r="W301" i="2" s="1"/>
  <c r="X301" i="2" s="1"/>
  <c r="S300" i="2"/>
  <c r="V300" i="2" s="1"/>
  <c r="W300" i="2" s="1"/>
  <c r="X300" i="2" s="1"/>
  <c r="S299" i="2"/>
  <c r="V299" i="2" s="1"/>
  <c r="G299" i="2"/>
  <c r="J299" i="2" s="1"/>
  <c r="W299" i="2" s="1"/>
  <c r="X299" i="2" s="1"/>
  <c r="V298" i="2"/>
  <c r="G298" i="2"/>
  <c r="J298" i="2" s="1"/>
  <c r="W298" i="2" s="1"/>
  <c r="X298" i="2" s="1"/>
  <c r="V297" i="2"/>
  <c r="G297" i="2"/>
  <c r="J297" i="2" s="1"/>
  <c r="W297" i="2" s="1"/>
  <c r="X297" i="2" s="1"/>
  <c r="S296" i="2"/>
  <c r="V296" i="2" s="1"/>
  <c r="G296" i="2"/>
  <c r="J296" i="2" s="1"/>
  <c r="W296" i="2" s="1"/>
  <c r="X296" i="2" s="1"/>
  <c r="S295" i="2"/>
  <c r="V295" i="2" s="1"/>
  <c r="W295" i="2" s="1"/>
  <c r="X295" i="2" s="1"/>
  <c r="Z295" i="2" s="1"/>
  <c r="S294" i="2"/>
  <c r="V294" i="2" s="1"/>
  <c r="G294" i="2"/>
  <c r="J294" i="2" s="1"/>
  <c r="W294" i="2" s="1"/>
  <c r="X294" i="2" s="1"/>
  <c r="V293" i="2"/>
  <c r="G293" i="2"/>
  <c r="J293" i="2" s="1"/>
  <c r="W293" i="2" s="1"/>
  <c r="X293" i="2" s="1"/>
  <c r="V292" i="2"/>
  <c r="G292" i="2"/>
  <c r="J292" i="2" s="1"/>
  <c r="W292" i="2" s="1"/>
  <c r="X292" i="2" s="1"/>
  <c r="V291" i="2"/>
  <c r="G291" i="2"/>
  <c r="J291" i="2" s="1"/>
  <c r="W291" i="2" s="1"/>
  <c r="X291" i="2" s="1"/>
  <c r="V290" i="2"/>
  <c r="G290" i="2"/>
  <c r="J290" i="2" s="1"/>
  <c r="W290" i="2" s="1"/>
  <c r="X290" i="2" s="1"/>
  <c r="V289" i="2"/>
  <c r="G289" i="2"/>
  <c r="J289" i="2" s="1"/>
  <c r="W289" i="2" s="1"/>
  <c r="X289" i="2" s="1"/>
  <c r="S288" i="2"/>
  <c r="V288" i="2" s="1"/>
  <c r="G288" i="2"/>
  <c r="J288" i="2" s="1"/>
  <c r="W288" i="2" s="1"/>
  <c r="X288" i="2" s="1"/>
  <c r="V287" i="2"/>
  <c r="G287" i="2"/>
  <c r="J287" i="2" s="1"/>
  <c r="W287" i="2" s="1"/>
  <c r="X287" i="2" s="1"/>
  <c r="V286" i="2"/>
  <c r="G286" i="2"/>
  <c r="J286" i="2" s="1"/>
  <c r="W286" i="2" s="1"/>
  <c r="X286" i="2" s="1"/>
  <c r="V285" i="2"/>
  <c r="G285" i="2"/>
  <c r="J285" i="2" s="1"/>
  <c r="W285" i="2" s="1"/>
  <c r="X285" i="2" s="1"/>
  <c r="S284" i="2"/>
  <c r="V284" i="2" s="1"/>
  <c r="G284" i="2"/>
  <c r="J284" i="2" s="1"/>
  <c r="W284" i="2" s="1"/>
  <c r="X284" i="2" s="1"/>
  <c r="S283" i="2"/>
  <c r="V283" i="2" s="1"/>
  <c r="W283" i="2" s="1"/>
  <c r="X283" i="2" s="1"/>
  <c r="S282" i="2"/>
  <c r="V282" i="2" s="1"/>
  <c r="W282" i="2" s="1"/>
  <c r="X282" i="2" s="1"/>
  <c r="Z282" i="2" s="1"/>
  <c r="V281" i="2"/>
  <c r="W281" i="2" s="1"/>
  <c r="X281" i="2" s="1"/>
  <c r="V280" i="2"/>
  <c r="W280" i="2" s="1"/>
  <c r="X280" i="2" s="1"/>
  <c r="S279" i="2"/>
  <c r="V279" i="2" s="1"/>
  <c r="G279" i="2"/>
  <c r="J279" i="2" s="1"/>
  <c r="W279" i="2" s="1"/>
  <c r="X279" i="2" s="1"/>
  <c r="V278" i="2"/>
  <c r="G278" i="2"/>
  <c r="J278" i="2" s="1"/>
  <c r="W278" i="2" s="1"/>
  <c r="X278" i="2" s="1"/>
  <c r="V277" i="2"/>
  <c r="G277" i="2"/>
  <c r="J277" i="2" s="1"/>
  <c r="W277" i="2" s="1"/>
  <c r="X277" i="2" s="1"/>
  <c r="S276" i="2"/>
  <c r="V276" i="2" s="1"/>
  <c r="G276" i="2"/>
  <c r="J276" i="2" s="1"/>
  <c r="W276" i="2" s="1"/>
  <c r="X276" i="2" s="1"/>
  <c r="V275" i="2"/>
  <c r="G275" i="2"/>
  <c r="J275" i="2" s="1"/>
  <c r="W275" i="2" s="1"/>
  <c r="X275" i="2" s="1"/>
  <c r="S274" i="2"/>
  <c r="V274" i="2" s="1"/>
  <c r="W274" i="2" s="1"/>
  <c r="X274" i="2" s="1"/>
  <c r="V273" i="2"/>
  <c r="W273" i="2" s="1"/>
  <c r="X273" i="2" s="1"/>
  <c r="V272" i="2"/>
  <c r="W272" i="2" s="1"/>
  <c r="X272" i="2" s="1"/>
  <c r="S271" i="2"/>
  <c r="V271" i="2" s="1"/>
  <c r="G271" i="2"/>
  <c r="J271" i="2" s="1"/>
  <c r="W271" i="2" s="1"/>
  <c r="X271" i="2" s="1"/>
  <c r="V270" i="2"/>
  <c r="G270" i="2"/>
  <c r="J270" i="2" s="1"/>
  <c r="W270" i="2" s="1"/>
  <c r="X270" i="2" s="1"/>
  <c r="V269" i="2"/>
  <c r="G269" i="2"/>
  <c r="J269" i="2" s="1"/>
  <c r="W269" i="2" s="1"/>
  <c r="X269" i="2" s="1"/>
  <c r="V268" i="2"/>
  <c r="G268" i="2"/>
  <c r="J268" i="2" s="1"/>
  <c r="W268" i="2" s="1"/>
  <c r="X268" i="2" s="1"/>
  <c r="V267" i="2"/>
  <c r="G267" i="2"/>
  <c r="J267" i="2" s="1"/>
  <c r="W267" i="2" s="1"/>
  <c r="X267" i="2" s="1"/>
  <c r="V266" i="2"/>
  <c r="G266" i="2"/>
  <c r="J266" i="2" s="1"/>
  <c r="W266" i="2" s="1"/>
  <c r="X266" i="2" s="1"/>
  <c r="V265" i="2"/>
  <c r="W265" i="2" s="1"/>
  <c r="X265" i="2" s="1"/>
  <c r="V264" i="2"/>
  <c r="W264" i="2" s="1"/>
  <c r="X264" i="2" s="1"/>
  <c r="S263" i="2"/>
  <c r="V263" i="2" s="1"/>
  <c r="G263" i="2"/>
  <c r="J263" i="2" s="1"/>
  <c r="W263" i="2" s="1"/>
  <c r="X263" i="2" s="1"/>
  <c r="V262" i="2"/>
  <c r="G262" i="2"/>
  <c r="J262" i="2" s="1"/>
  <c r="W262" i="2" s="1"/>
  <c r="X262" i="2" s="1"/>
  <c r="V261" i="2"/>
  <c r="W261" i="2" s="1"/>
  <c r="X261" i="2" s="1"/>
  <c r="V260" i="2"/>
  <c r="W260" i="2" s="1"/>
  <c r="X260" i="2" s="1"/>
  <c r="S259" i="2"/>
  <c r="V259" i="2" s="1"/>
  <c r="G259" i="2"/>
  <c r="J259" i="2" s="1"/>
  <c r="W259" i="2" s="1"/>
  <c r="X259" i="2" s="1"/>
  <c r="S258" i="2"/>
  <c r="V258" i="2" s="1"/>
  <c r="W258" i="2" s="1"/>
  <c r="X258" i="2" s="1"/>
  <c r="Z258" i="2" s="1"/>
  <c r="S257" i="2"/>
  <c r="V257" i="2" s="1"/>
  <c r="G257" i="2"/>
  <c r="J257" i="2" s="1"/>
  <c r="W257" i="2" s="1"/>
  <c r="X257" i="2" s="1"/>
  <c r="V256" i="2"/>
  <c r="G256" i="2"/>
  <c r="J256" i="2" s="1"/>
  <c r="W256" i="2" s="1"/>
  <c r="X256" i="2" s="1"/>
  <c r="V255" i="2"/>
  <c r="G255" i="2"/>
  <c r="J255" i="2" s="1"/>
  <c r="W255" i="2" s="1"/>
  <c r="X255" i="2" s="1"/>
  <c r="V254" i="2"/>
  <c r="G254" i="2"/>
  <c r="J254" i="2" s="1"/>
  <c r="W254" i="2" s="1"/>
  <c r="X254" i="2" s="1"/>
  <c r="V253" i="2"/>
  <c r="G253" i="2"/>
  <c r="J253" i="2" s="1"/>
  <c r="W253" i="2" s="1"/>
  <c r="X253" i="2" s="1"/>
  <c r="V252" i="2"/>
  <c r="G252" i="2"/>
  <c r="J252" i="2" s="1"/>
  <c r="W252" i="2" s="1"/>
  <c r="X252" i="2" s="1"/>
  <c r="V251" i="2"/>
  <c r="G251" i="2"/>
  <c r="J251" i="2" s="1"/>
  <c r="W251" i="2" s="1"/>
  <c r="X251" i="2" s="1"/>
  <c r="V250" i="2"/>
  <c r="G250" i="2"/>
  <c r="J250" i="2" s="1"/>
  <c r="W250" i="2" s="1"/>
  <c r="X250" i="2" s="1"/>
  <c r="S249" i="2"/>
  <c r="V249" i="2" s="1"/>
  <c r="W249" i="2" s="1"/>
  <c r="X249" i="2" s="1"/>
  <c r="S248" i="2"/>
  <c r="V248" i="2" s="1"/>
  <c r="W248" i="2" s="1"/>
  <c r="X248" i="2" s="1"/>
  <c r="S247" i="2"/>
  <c r="V247" i="2" s="1"/>
  <c r="W247" i="2" s="1"/>
  <c r="X247" i="2" s="1"/>
  <c r="S246" i="2"/>
  <c r="V246" i="2" s="1"/>
  <c r="W246" i="2" s="1"/>
  <c r="X246" i="2" s="1"/>
  <c r="S245" i="2"/>
  <c r="V245" i="2" s="1"/>
  <c r="G245" i="2"/>
  <c r="J245" i="2" s="1"/>
  <c r="W245" i="2" s="1"/>
  <c r="X245" i="2" s="1"/>
  <c r="V244" i="2"/>
  <c r="G244" i="2"/>
  <c r="J244" i="2" s="1"/>
  <c r="W244" i="2" s="1"/>
  <c r="X244" i="2" s="1"/>
  <c r="V243" i="2"/>
  <c r="G243" i="2"/>
  <c r="J243" i="2" s="1"/>
  <c r="W243" i="2" s="1"/>
  <c r="X243" i="2" s="1"/>
  <c r="S242" i="2"/>
  <c r="V242" i="2" s="1"/>
  <c r="G242" i="2"/>
  <c r="J242" i="2" s="1"/>
  <c r="W242" i="2" s="1"/>
  <c r="X242" i="2" s="1"/>
  <c r="S241" i="2"/>
  <c r="V241" i="2" s="1"/>
  <c r="W241" i="2" s="1"/>
  <c r="X241" i="2" s="1"/>
  <c r="Z241" i="2" s="1"/>
  <c r="V240" i="2"/>
  <c r="W240" i="2" s="1"/>
  <c r="X240" i="2" s="1"/>
  <c r="V239" i="2"/>
  <c r="W239" i="2" s="1"/>
  <c r="X239" i="2" s="1"/>
  <c r="S238" i="2"/>
  <c r="V238" i="2" s="1"/>
  <c r="G238" i="2"/>
  <c r="J238" i="2" s="1"/>
  <c r="W238" i="2" s="1"/>
  <c r="X238" i="2" s="1"/>
  <c r="S237" i="2"/>
  <c r="V237" i="2" s="1"/>
  <c r="W237" i="2" s="1"/>
  <c r="X237" i="2" s="1"/>
  <c r="Z237" i="2" s="1"/>
  <c r="S236" i="2"/>
  <c r="V236" i="2" s="1"/>
  <c r="G236" i="2"/>
  <c r="J236" i="2" s="1"/>
  <c r="W236" i="2" s="1"/>
  <c r="X236" i="2" s="1"/>
  <c r="V235" i="2"/>
  <c r="G235" i="2"/>
  <c r="J235" i="2" s="1"/>
  <c r="W235" i="2" s="1"/>
  <c r="X235" i="2" s="1"/>
  <c r="V234" i="2"/>
  <c r="G234" i="2"/>
  <c r="J234" i="2" s="1"/>
  <c r="W234" i="2" s="1"/>
  <c r="X234" i="2" s="1"/>
  <c r="V233" i="2"/>
  <c r="G233" i="2"/>
  <c r="J233" i="2" s="1"/>
  <c r="W233" i="2" s="1"/>
  <c r="X233" i="2" s="1"/>
  <c r="V232" i="2"/>
  <c r="G232" i="2"/>
  <c r="J232" i="2" s="1"/>
  <c r="W232" i="2" s="1"/>
  <c r="X232" i="2" s="1"/>
  <c r="S231" i="2"/>
  <c r="V231" i="2" s="1"/>
  <c r="W231" i="2" s="1"/>
  <c r="X231" i="2" s="1"/>
  <c r="S230" i="2"/>
  <c r="V230" i="2" s="1"/>
  <c r="W230" i="2" s="1"/>
  <c r="X230" i="2" s="1"/>
  <c r="Z230" i="2" s="1"/>
  <c r="S229" i="2"/>
  <c r="V229" i="2" s="1"/>
  <c r="G229" i="2"/>
  <c r="J229" i="2" s="1"/>
  <c r="W229" i="2" s="1"/>
  <c r="X229" i="2" s="1"/>
  <c r="V228" i="2"/>
  <c r="G228" i="2"/>
  <c r="J228" i="2" s="1"/>
  <c r="W228" i="2" s="1"/>
  <c r="X228" i="2" s="1"/>
  <c r="S227" i="2"/>
  <c r="V227" i="2" s="1"/>
  <c r="W227" i="2" s="1"/>
  <c r="X227" i="2" s="1"/>
  <c r="S226" i="2"/>
  <c r="V226" i="2" s="1"/>
  <c r="G226" i="2"/>
  <c r="J226" i="2" s="1"/>
  <c r="W226" i="2" s="1"/>
  <c r="X226" i="2" s="1"/>
  <c r="V225" i="2"/>
  <c r="G225" i="2"/>
  <c r="J225" i="2" s="1"/>
  <c r="W225" i="2" s="1"/>
  <c r="X225" i="2" s="1"/>
  <c r="V224" i="2"/>
  <c r="G224" i="2"/>
  <c r="J224" i="2" s="1"/>
  <c r="W224" i="2" s="1"/>
  <c r="X224" i="2" s="1"/>
  <c r="V223" i="2"/>
  <c r="G223" i="2"/>
  <c r="J223" i="2" s="1"/>
  <c r="W223" i="2" s="1"/>
  <c r="X223" i="2" s="1"/>
  <c r="S222" i="2"/>
  <c r="V222" i="2" s="1"/>
  <c r="W222" i="2" s="1"/>
  <c r="X222" i="2" s="1"/>
  <c r="S221" i="2"/>
  <c r="V221" i="2" s="1"/>
  <c r="W221" i="2" s="1"/>
  <c r="X221" i="2" s="1"/>
  <c r="S220" i="2"/>
  <c r="V220" i="2" s="1"/>
  <c r="W220" i="2" s="1"/>
  <c r="X220" i="2" s="1"/>
  <c r="S219" i="2"/>
  <c r="V219" i="2" s="1"/>
  <c r="G219" i="2"/>
  <c r="J219" i="2" s="1"/>
  <c r="W219" i="2" s="1"/>
  <c r="X219" i="2" s="1"/>
  <c r="V218" i="2"/>
  <c r="G218" i="2"/>
  <c r="J218" i="2" s="1"/>
  <c r="W218" i="2" s="1"/>
  <c r="X218" i="2" s="1"/>
  <c r="V217" i="2"/>
  <c r="W217" i="2" s="1"/>
  <c r="X217" i="2" s="1"/>
  <c r="V216" i="2"/>
  <c r="W216" i="2" s="1"/>
  <c r="X216" i="2" s="1"/>
  <c r="S215" i="2"/>
  <c r="V215" i="2" s="1"/>
  <c r="G215" i="2"/>
  <c r="J215" i="2" s="1"/>
  <c r="W215" i="2" s="1"/>
  <c r="X215" i="2" s="1"/>
  <c r="V214" i="2"/>
  <c r="G214" i="2"/>
  <c r="J214" i="2" s="1"/>
  <c r="W214" i="2" s="1"/>
  <c r="X214" i="2" s="1"/>
  <c r="S213" i="2"/>
  <c r="V213" i="2" s="1"/>
  <c r="G213" i="2"/>
  <c r="J213" i="2" s="1"/>
  <c r="W213" i="2" s="1"/>
  <c r="X213" i="2" s="1"/>
  <c r="V212" i="2"/>
  <c r="G212" i="2"/>
  <c r="J212" i="2" s="1"/>
  <c r="W212" i="2" s="1"/>
  <c r="X212" i="2" s="1"/>
  <c r="V211" i="2"/>
  <c r="G211" i="2"/>
  <c r="J211" i="2" s="1"/>
  <c r="W211" i="2" s="1"/>
  <c r="X211" i="2" s="1"/>
  <c r="V210" i="2"/>
  <c r="G210" i="2"/>
  <c r="J210" i="2" s="1"/>
  <c r="W210" i="2" s="1"/>
  <c r="X210" i="2" s="1"/>
  <c r="S209" i="2"/>
  <c r="V209" i="2" s="1"/>
  <c r="W209" i="2" s="1"/>
  <c r="X209" i="2" s="1"/>
  <c r="S208" i="2"/>
  <c r="V208" i="2" s="1"/>
  <c r="W208" i="2" s="1"/>
  <c r="X208" i="2" s="1"/>
  <c r="S207" i="2"/>
  <c r="V207" i="2" s="1"/>
  <c r="G207" i="2"/>
  <c r="J207" i="2" s="1"/>
  <c r="W207" i="2" s="1"/>
  <c r="X207" i="2" s="1"/>
  <c r="V206" i="2"/>
  <c r="G206" i="2"/>
  <c r="J206" i="2" s="1"/>
  <c r="W206" i="2" s="1"/>
  <c r="X206" i="2" s="1"/>
  <c r="V205" i="2"/>
  <c r="G205" i="2"/>
  <c r="J205" i="2" s="1"/>
  <c r="W205" i="2" s="1"/>
  <c r="X205" i="2" s="1"/>
  <c r="V204" i="2"/>
  <c r="G204" i="2"/>
  <c r="J204" i="2" s="1"/>
  <c r="W204" i="2" s="1"/>
  <c r="X204" i="2" s="1"/>
  <c r="V203" i="2"/>
  <c r="G203" i="2"/>
  <c r="J203" i="2" s="1"/>
  <c r="W203" i="2" s="1"/>
  <c r="X203" i="2" s="1"/>
  <c r="V202" i="2"/>
  <c r="G202" i="2"/>
  <c r="J202" i="2" s="1"/>
  <c r="W202" i="2" s="1"/>
  <c r="X202" i="2" s="1"/>
  <c r="S201" i="2"/>
  <c r="V201" i="2" s="1"/>
  <c r="W201" i="2" s="1"/>
  <c r="X201" i="2" s="1"/>
  <c r="V200" i="2"/>
  <c r="W200" i="2" s="1"/>
  <c r="X200" i="2" s="1"/>
  <c r="V199" i="2"/>
  <c r="W199" i="2" s="1"/>
  <c r="X199" i="2" s="1"/>
  <c r="S198" i="2"/>
  <c r="V198" i="2" s="1"/>
  <c r="G198" i="2"/>
  <c r="J198" i="2" s="1"/>
  <c r="W198" i="2" s="1"/>
  <c r="X198" i="2" s="1"/>
  <c r="S197" i="2"/>
  <c r="V197" i="2" s="1"/>
  <c r="W197" i="2" s="1"/>
  <c r="X197" i="2" s="1"/>
  <c r="Z197" i="2" s="1"/>
  <c r="S196" i="2"/>
  <c r="V196" i="2" s="1"/>
  <c r="G196" i="2"/>
  <c r="J196" i="2" s="1"/>
  <c r="W196" i="2" s="1"/>
  <c r="X196" i="2" s="1"/>
  <c r="V195" i="2"/>
  <c r="W195" i="2" s="1"/>
  <c r="X195" i="2" s="1"/>
  <c r="S194" i="2"/>
  <c r="V194" i="2" s="1"/>
  <c r="G194" i="2"/>
  <c r="J194" i="2" s="1"/>
  <c r="W194" i="2" s="1"/>
  <c r="X194" i="2" s="1"/>
  <c r="V193" i="2"/>
  <c r="G193" i="2"/>
  <c r="J193" i="2" s="1"/>
  <c r="W193" i="2" s="1"/>
  <c r="X193" i="2" s="1"/>
  <c r="V192" i="2"/>
  <c r="G192" i="2"/>
  <c r="J192" i="2" s="1"/>
  <c r="W192" i="2" s="1"/>
  <c r="X192" i="2" s="1"/>
  <c r="V191" i="2"/>
  <c r="G191" i="2"/>
  <c r="J191" i="2" s="1"/>
  <c r="W191" i="2" s="1"/>
  <c r="X191" i="2" s="1"/>
  <c r="V190" i="2"/>
  <c r="G190" i="2"/>
  <c r="J190" i="2" s="1"/>
  <c r="W190" i="2" s="1"/>
  <c r="X190" i="2" s="1"/>
  <c r="S189" i="2"/>
  <c r="V189" i="2" s="1"/>
  <c r="W189" i="2" s="1"/>
  <c r="X189" i="2" s="1"/>
  <c r="Z189" i="2" s="1"/>
  <c r="S188" i="2"/>
  <c r="V188" i="2" s="1"/>
  <c r="W188" i="2" s="1"/>
  <c r="X188" i="2" s="1"/>
  <c r="S187" i="2"/>
  <c r="V187" i="2" s="1"/>
  <c r="G187" i="2"/>
  <c r="J187" i="2" s="1"/>
  <c r="W187" i="2" s="1"/>
  <c r="X187" i="2" s="1"/>
  <c r="V186" i="2"/>
  <c r="G186" i="2"/>
  <c r="J186" i="2" s="1"/>
  <c r="W186" i="2" s="1"/>
  <c r="X186" i="2" s="1"/>
  <c r="S185" i="2"/>
  <c r="V185" i="2" s="1"/>
  <c r="W185" i="2" s="1"/>
  <c r="X185" i="2" s="1"/>
  <c r="S184" i="2"/>
  <c r="V184" i="2" s="1"/>
  <c r="W184" i="2" s="1"/>
  <c r="X184" i="2" s="1"/>
  <c r="S183" i="2"/>
  <c r="V183" i="2" s="1"/>
  <c r="W183" i="2" s="1"/>
  <c r="X183" i="2" s="1"/>
  <c r="Z183" i="2" s="1"/>
  <c r="S182" i="2"/>
  <c r="V182" i="2" s="1"/>
  <c r="G182" i="2"/>
  <c r="J182" i="2" s="1"/>
  <c r="W182" i="2" s="1"/>
  <c r="X182" i="2" s="1"/>
  <c r="V181" i="2"/>
  <c r="G181" i="2"/>
  <c r="J181" i="2" s="1"/>
  <c r="W181" i="2" s="1"/>
  <c r="X181" i="2" s="1"/>
  <c r="V180" i="2"/>
  <c r="G180" i="2"/>
  <c r="J180" i="2" s="1"/>
  <c r="W180" i="2" s="1"/>
  <c r="X180" i="2" s="1"/>
  <c r="V179" i="2"/>
  <c r="G179" i="2"/>
  <c r="J179" i="2" s="1"/>
  <c r="W179" i="2" s="1"/>
  <c r="X179" i="2" s="1"/>
  <c r="S178" i="2"/>
  <c r="V178" i="2" s="1"/>
  <c r="W178" i="2" s="1"/>
  <c r="X178" i="2" s="1"/>
  <c r="V177" i="2"/>
  <c r="W177" i="2" s="1"/>
  <c r="X177" i="2" s="1"/>
  <c r="V176" i="2"/>
  <c r="W176" i="2" s="1"/>
  <c r="X176" i="2" s="1"/>
  <c r="S175" i="2"/>
  <c r="V175" i="2" s="1"/>
  <c r="G175" i="2"/>
  <c r="J175" i="2" s="1"/>
  <c r="W175" i="2" s="1"/>
  <c r="X175" i="2" s="1"/>
  <c r="S174" i="2"/>
  <c r="V174" i="2" s="1"/>
  <c r="W174" i="2" s="1"/>
  <c r="X174" i="2" s="1"/>
  <c r="Z174" i="2" s="1"/>
  <c r="S173" i="2"/>
  <c r="V173" i="2" s="1"/>
  <c r="W173" i="2" s="1"/>
  <c r="X173" i="2" s="1"/>
  <c r="S172" i="2"/>
  <c r="V172" i="2" s="1"/>
  <c r="G172" i="2"/>
  <c r="J172" i="2" s="1"/>
  <c r="W172" i="2" s="1"/>
  <c r="X172" i="2" s="1"/>
  <c r="V171" i="2"/>
  <c r="G171" i="2"/>
  <c r="J171" i="2" s="1"/>
  <c r="W171" i="2" s="1"/>
  <c r="X171" i="2" s="1"/>
  <c r="V170" i="2"/>
  <c r="G170" i="2"/>
  <c r="J170" i="2" s="1"/>
  <c r="W170" i="2" s="1"/>
  <c r="X170" i="2" s="1"/>
  <c r="V169" i="2"/>
  <c r="G169" i="2"/>
  <c r="J169" i="2" s="1"/>
  <c r="W169" i="2" s="1"/>
  <c r="X169" i="2" s="1"/>
  <c r="S168" i="2"/>
  <c r="V168" i="2" s="1"/>
  <c r="W168" i="2" s="1"/>
  <c r="X168" i="2" s="1"/>
  <c r="Z168" i="2" s="1"/>
  <c r="V167" i="2"/>
  <c r="W167" i="2" s="1"/>
  <c r="X167" i="2" s="1"/>
  <c r="V166" i="2"/>
  <c r="W166" i="2" s="1"/>
  <c r="X166" i="2" s="1"/>
  <c r="S165" i="2"/>
  <c r="V165" i="2" s="1"/>
  <c r="G165" i="2"/>
  <c r="J165" i="2" s="1"/>
  <c r="W165" i="2" s="1"/>
  <c r="X165" i="2" s="1"/>
  <c r="V164" i="2"/>
  <c r="G164" i="2"/>
  <c r="J164" i="2" s="1"/>
  <c r="W164" i="2" s="1"/>
  <c r="X164" i="2" s="1"/>
  <c r="V163" i="2"/>
  <c r="G163" i="2"/>
  <c r="J163" i="2" s="1"/>
  <c r="W163" i="2" s="1"/>
  <c r="X163" i="2" s="1"/>
  <c r="V162" i="2"/>
  <c r="G162" i="2"/>
  <c r="J162" i="2" s="1"/>
  <c r="W162" i="2" s="1"/>
  <c r="X162" i="2" s="1"/>
  <c r="S161" i="2"/>
  <c r="V161" i="2" s="1"/>
  <c r="W161" i="2" s="1"/>
  <c r="X161" i="2" s="1"/>
  <c r="S160" i="2"/>
  <c r="V160" i="2" s="1"/>
  <c r="W160" i="2" s="1"/>
  <c r="X160" i="2" s="1"/>
  <c r="S159" i="2"/>
  <c r="V159" i="2" s="1"/>
  <c r="G159" i="2"/>
  <c r="J159" i="2" s="1"/>
  <c r="W159" i="2" s="1"/>
  <c r="X159" i="2" s="1"/>
  <c r="V158" i="2"/>
  <c r="W158" i="2" s="1"/>
  <c r="X158" i="2" s="1"/>
  <c r="V157" i="2"/>
  <c r="W157" i="2" s="1"/>
  <c r="X157" i="2" s="1"/>
  <c r="S156" i="2"/>
  <c r="V156" i="2" s="1"/>
  <c r="G156" i="2"/>
  <c r="J156" i="2" s="1"/>
  <c r="W156" i="2" s="1"/>
  <c r="X156" i="2" s="1"/>
  <c r="V155" i="2"/>
  <c r="G155" i="2"/>
  <c r="J155" i="2" s="1"/>
  <c r="W155" i="2" s="1"/>
  <c r="X155" i="2" s="1"/>
  <c r="V154" i="2"/>
  <c r="G154" i="2"/>
  <c r="J154" i="2" s="1"/>
  <c r="W154" i="2" s="1"/>
  <c r="X154" i="2" s="1"/>
  <c r="V153" i="2"/>
  <c r="G153" i="2"/>
  <c r="J153" i="2" s="1"/>
  <c r="W153" i="2" s="1"/>
  <c r="X153" i="2" s="1"/>
  <c r="V152" i="2"/>
  <c r="G152" i="2"/>
  <c r="J152" i="2" s="1"/>
  <c r="W152" i="2" s="1"/>
  <c r="X152" i="2" s="1"/>
  <c r="S151" i="2"/>
  <c r="V151" i="2" s="1"/>
  <c r="G151" i="2"/>
  <c r="J151" i="2" s="1"/>
  <c r="W151" i="2" s="1"/>
  <c r="X151" i="2" s="1"/>
  <c r="S150" i="2"/>
  <c r="V150" i="2" s="1"/>
  <c r="G150" i="2"/>
  <c r="J150" i="2" s="1"/>
  <c r="W150" i="2" s="1"/>
  <c r="X150" i="2" s="1"/>
  <c r="V149" i="2"/>
  <c r="W149" i="2" s="1"/>
  <c r="X149" i="2" s="1"/>
  <c r="V148" i="2"/>
  <c r="W148" i="2" s="1"/>
  <c r="X148" i="2" s="1"/>
  <c r="S147" i="2"/>
  <c r="V147" i="2" s="1"/>
  <c r="G147" i="2"/>
  <c r="J147" i="2" s="1"/>
  <c r="W147" i="2" s="1"/>
  <c r="X147" i="2" s="1"/>
  <c r="G146" i="2"/>
  <c r="J146" i="2" s="1"/>
  <c r="W146" i="2" s="1"/>
  <c r="X146" i="2" s="1"/>
  <c r="S145" i="2"/>
  <c r="V145" i="2" s="1"/>
  <c r="J145" i="2"/>
  <c r="W145" i="2" s="1"/>
  <c r="X145" i="2" s="1"/>
  <c r="S144" i="2"/>
  <c r="V144" i="2" s="1"/>
  <c r="G144" i="2"/>
  <c r="J144" i="2" s="1"/>
  <c r="W144" i="2" s="1"/>
  <c r="X144" i="2" s="1"/>
  <c r="V143" i="2"/>
  <c r="G143" i="2"/>
  <c r="J143" i="2" s="1"/>
  <c r="W143" i="2" s="1"/>
  <c r="X143" i="2" s="1"/>
  <c r="S142" i="2"/>
  <c r="V142" i="2" s="1"/>
  <c r="G142" i="2"/>
  <c r="J142" i="2" s="1"/>
  <c r="W142" i="2" s="1"/>
  <c r="X142" i="2" s="1"/>
  <c r="V141" i="2"/>
  <c r="G141" i="2"/>
  <c r="J141" i="2" s="1"/>
  <c r="W141" i="2" s="1"/>
  <c r="X141" i="2" s="1"/>
  <c r="V140" i="2"/>
  <c r="G140" i="2"/>
  <c r="J140" i="2" s="1"/>
  <c r="W140" i="2" s="1"/>
  <c r="X140" i="2" s="1"/>
  <c r="V139" i="2"/>
  <c r="G139" i="2"/>
  <c r="J139" i="2" s="1"/>
  <c r="W139" i="2" s="1"/>
  <c r="X139" i="2" s="1"/>
  <c r="V138" i="2"/>
  <c r="G138" i="2"/>
  <c r="J138" i="2" s="1"/>
  <c r="W138" i="2" s="1"/>
  <c r="X138" i="2" s="1"/>
  <c r="V137" i="2"/>
  <c r="G137" i="2"/>
  <c r="J137" i="2" s="1"/>
  <c r="W137" i="2" s="1"/>
  <c r="X137" i="2" s="1"/>
  <c r="V136" i="2"/>
  <c r="G136" i="2"/>
  <c r="J136" i="2" s="1"/>
  <c r="W136" i="2" s="1"/>
  <c r="X136" i="2" s="1"/>
  <c r="S135" i="2"/>
  <c r="V135" i="2" s="1"/>
  <c r="G135" i="2"/>
  <c r="J135" i="2" s="1"/>
  <c r="W135" i="2" s="1"/>
  <c r="X135" i="2" s="1"/>
  <c r="S134" i="2"/>
  <c r="V134" i="2" s="1"/>
  <c r="G134" i="2"/>
  <c r="J134" i="2" s="1"/>
  <c r="W134" i="2" s="1"/>
  <c r="X134" i="2" s="1"/>
  <c r="V133" i="2"/>
  <c r="G133" i="2"/>
  <c r="J133" i="2" s="1"/>
  <c r="W133" i="2" s="1"/>
  <c r="X133" i="2" s="1"/>
  <c r="V132" i="2"/>
  <c r="G132" i="2"/>
  <c r="J132" i="2" s="1"/>
  <c r="W132" i="2" s="1"/>
  <c r="X132" i="2" s="1"/>
  <c r="S131" i="2"/>
  <c r="V131" i="2" s="1"/>
  <c r="W131" i="2" s="1"/>
  <c r="X131" i="2" s="1"/>
  <c r="Z131" i="2" s="1"/>
  <c r="S130" i="2"/>
  <c r="V130" i="2" s="1"/>
  <c r="W130" i="2" s="1"/>
  <c r="X130" i="2" s="1"/>
  <c r="S129" i="2"/>
  <c r="V129" i="2" s="1"/>
  <c r="G129" i="2"/>
  <c r="J129" i="2" s="1"/>
  <c r="W129" i="2" s="1"/>
  <c r="X129" i="2" s="1"/>
  <c r="S128" i="2"/>
  <c r="V128" i="2" s="1"/>
  <c r="G128" i="2"/>
  <c r="J128" i="2" s="1"/>
  <c r="W128" i="2" s="1"/>
  <c r="X128" i="2" s="1"/>
  <c r="V127" i="2"/>
  <c r="G127" i="2"/>
  <c r="J127" i="2" s="1"/>
  <c r="W127" i="2" s="1"/>
  <c r="X127" i="2" s="1"/>
  <c r="V126" i="2"/>
  <c r="G126" i="2"/>
  <c r="J126" i="2" s="1"/>
  <c r="W126" i="2" s="1"/>
  <c r="X126" i="2" s="1"/>
  <c r="V125" i="2"/>
  <c r="G125" i="2"/>
  <c r="J125" i="2" s="1"/>
  <c r="W125" i="2" s="1"/>
  <c r="X125" i="2" s="1"/>
  <c r="V124" i="2"/>
  <c r="G124" i="2"/>
  <c r="J124" i="2" s="1"/>
  <c r="W124" i="2" s="1"/>
  <c r="X124" i="2" s="1"/>
  <c r="V123" i="2"/>
  <c r="G123" i="2"/>
  <c r="J123" i="2" s="1"/>
  <c r="W123" i="2" s="1"/>
  <c r="X123" i="2" s="1"/>
  <c r="V122" i="2"/>
  <c r="G122" i="2"/>
  <c r="J122" i="2" s="1"/>
  <c r="W122" i="2" s="1"/>
  <c r="X122" i="2" s="1"/>
  <c r="V121" i="2"/>
  <c r="G121" i="2"/>
  <c r="J121" i="2" s="1"/>
  <c r="W121" i="2" s="1"/>
  <c r="X121" i="2" s="1"/>
  <c r="V120" i="2"/>
  <c r="G120" i="2"/>
  <c r="J120" i="2" s="1"/>
  <c r="W120" i="2" s="1"/>
  <c r="X120" i="2" s="1"/>
  <c r="V119" i="2"/>
  <c r="G119" i="2"/>
  <c r="J119" i="2" s="1"/>
  <c r="W119" i="2" s="1"/>
  <c r="X119" i="2" s="1"/>
  <c r="V118" i="2"/>
  <c r="G118" i="2"/>
  <c r="J118" i="2" s="1"/>
  <c r="W118" i="2" s="1"/>
  <c r="X118" i="2" s="1"/>
  <c r="S117" i="2"/>
  <c r="V117" i="2" s="1"/>
  <c r="G117" i="2"/>
  <c r="J117" i="2" s="1"/>
  <c r="W117" i="2" s="1"/>
  <c r="X117" i="2" s="1"/>
  <c r="V116" i="2"/>
  <c r="G116" i="2"/>
  <c r="J116" i="2" s="1"/>
  <c r="W116" i="2" s="1"/>
  <c r="X116" i="2" s="1"/>
  <c r="S115" i="2"/>
  <c r="V115" i="2" s="1"/>
  <c r="W115" i="2" s="1"/>
  <c r="X115" i="2" s="1"/>
  <c r="V114" i="2"/>
  <c r="W114" i="2" s="1"/>
  <c r="X114" i="2" s="1"/>
  <c r="V113" i="2"/>
  <c r="W113" i="2" s="1"/>
  <c r="X113" i="2" s="1"/>
  <c r="S112" i="2"/>
  <c r="V112" i="2" s="1"/>
  <c r="G112" i="2"/>
  <c r="J112" i="2" s="1"/>
  <c r="W112" i="2" s="1"/>
  <c r="X112" i="2" s="1"/>
  <c r="V111" i="2"/>
  <c r="G111" i="2"/>
  <c r="J111" i="2" s="1"/>
  <c r="W111" i="2" s="1"/>
  <c r="X111" i="2" s="1"/>
  <c r="V110" i="2"/>
  <c r="G110" i="2"/>
  <c r="J110" i="2" s="1"/>
  <c r="W110" i="2" s="1"/>
  <c r="X110" i="2" s="1"/>
  <c r="V109" i="2"/>
  <c r="G109" i="2"/>
  <c r="J109" i="2" s="1"/>
  <c r="W109" i="2" s="1"/>
  <c r="X109" i="2" s="1"/>
  <c r="V108" i="2"/>
  <c r="G108" i="2"/>
  <c r="J108" i="2" s="1"/>
  <c r="W108" i="2" s="1"/>
  <c r="X108" i="2" s="1"/>
  <c r="V107" i="2"/>
  <c r="G107" i="2"/>
  <c r="J107" i="2" s="1"/>
  <c r="W107" i="2" s="1"/>
  <c r="X107" i="2" s="1"/>
  <c r="S106" i="2"/>
  <c r="V106" i="2" s="1"/>
  <c r="G106" i="2"/>
  <c r="J106" i="2" s="1"/>
  <c r="W106" i="2" s="1"/>
  <c r="X106" i="2" s="1"/>
  <c r="S105" i="2"/>
  <c r="V105" i="2" s="1"/>
  <c r="G105" i="2"/>
  <c r="J105" i="2" s="1"/>
  <c r="W105" i="2" s="1"/>
  <c r="X105" i="2" s="1"/>
  <c r="V104" i="2"/>
  <c r="G104" i="2"/>
  <c r="J104" i="2" s="1"/>
  <c r="W104" i="2" s="1"/>
  <c r="X104" i="2" s="1"/>
  <c r="S103" i="2"/>
  <c r="V103" i="2" s="1"/>
  <c r="W103" i="2" s="1"/>
  <c r="X103" i="2" s="1"/>
  <c r="V102" i="2"/>
  <c r="W102" i="2" s="1"/>
  <c r="X102" i="2" s="1"/>
  <c r="V101" i="2"/>
  <c r="W101" i="2" s="1"/>
  <c r="X101" i="2" s="1"/>
  <c r="S100" i="2"/>
  <c r="V100" i="2" s="1"/>
  <c r="W100" i="2" s="1"/>
  <c r="X100" i="2" s="1"/>
  <c r="S99" i="2"/>
  <c r="V99" i="2" s="1"/>
  <c r="W99" i="2" s="1"/>
  <c r="X99" i="2" s="1"/>
  <c r="Z99" i="2" s="1"/>
  <c r="S98" i="2"/>
  <c r="V98" i="2" s="1"/>
  <c r="W98" i="2" s="1"/>
  <c r="X98" i="2" s="1"/>
  <c r="V97" i="2"/>
  <c r="W97" i="2" s="1"/>
  <c r="X97" i="2" s="1"/>
  <c r="V96" i="2"/>
  <c r="W96" i="2" s="1"/>
  <c r="X96" i="2" s="1"/>
  <c r="S95" i="2"/>
  <c r="V95" i="2" s="1"/>
  <c r="G95" i="2"/>
  <c r="J95" i="2" s="1"/>
  <c r="W95" i="2" s="1"/>
  <c r="X95" i="2" s="1"/>
  <c r="V94" i="2"/>
  <c r="G94" i="2"/>
  <c r="J94" i="2" s="1"/>
  <c r="W94" i="2" s="1"/>
  <c r="X94" i="2" s="1"/>
  <c r="V93" i="2"/>
  <c r="G93" i="2"/>
  <c r="J93" i="2" s="1"/>
  <c r="W93" i="2" s="1"/>
  <c r="X93" i="2" s="1"/>
  <c r="S92" i="2"/>
  <c r="V92" i="2" s="1"/>
  <c r="W92" i="2" s="1"/>
  <c r="X92" i="2" s="1"/>
  <c r="V91" i="2"/>
  <c r="W91" i="2" s="1"/>
  <c r="X91" i="2" s="1"/>
  <c r="V90" i="2"/>
  <c r="W90" i="2" s="1"/>
  <c r="X90" i="2" s="1"/>
  <c r="S89" i="2"/>
  <c r="V89" i="2" s="1"/>
  <c r="G89" i="2"/>
  <c r="J89" i="2" s="1"/>
  <c r="W89" i="2" s="1"/>
  <c r="X89" i="2" s="1"/>
  <c r="V88" i="2"/>
  <c r="G88" i="2"/>
  <c r="J88" i="2" s="1"/>
  <c r="W88" i="2" s="1"/>
  <c r="X88" i="2" s="1"/>
  <c r="V87" i="2"/>
  <c r="G87" i="2"/>
  <c r="J87" i="2" s="1"/>
  <c r="W87" i="2" s="1"/>
  <c r="X87" i="2" s="1"/>
  <c r="V86" i="2"/>
  <c r="G86" i="2"/>
  <c r="J86" i="2" s="1"/>
  <c r="W86" i="2" s="1"/>
  <c r="X86" i="2" s="1"/>
  <c r="S85" i="2"/>
  <c r="V85" i="2" s="1"/>
  <c r="G85" i="2"/>
  <c r="J85" i="2" s="1"/>
  <c r="W85" i="2" s="1"/>
  <c r="X85" i="2" s="1"/>
  <c r="V84" i="2"/>
  <c r="G84" i="2"/>
  <c r="J84" i="2" s="1"/>
  <c r="W84" i="2" s="1"/>
  <c r="X84" i="2" s="1"/>
  <c r="V83" i="2"/>
  <c r="W83" i="2" s="1"/>
  <c r="X83" i="2" s="1"/>
  <c r="V82" i="2"/>
  <c r="W82" i="2" s="1"/>
  <c r="X82" i="2" s="1"/>
  <c r="S81" i="2"/>
  <c r="V81" i="2" s="1"/>
  <c r="G81" i="2"/>
  <c r="J81" i="2" s="1"/>
  <c r="W81" i="2" s="1"/>
  <c r="X81" i="2" s="1"/>
  <c r="V80" i="2"/>
  <c r="G80" i="2"/>
  <c r="J80" i="2" s="1"/>
  <c r="W80" i="2" s="1"/>
  <c r="X80" i="2" s="1"/>
  <c r="V79" i="2"/>
  <c r="G79" i="2"/>
  <c r="J79" i="2" s="1"/>
  <c r="W79" i="2" s="1"/>
  <c r="X79" i="2" s="1"/>
  <c r="S78" i="2"/>
  <c r="V78" i="2" s="1"/>
  <c r="W78" i="2" s="1"/>
  <c r="X78" i="2" s="1"/>
  <c r="V77" i="2"/>
  <c r="W77" i="2" s="1"/>
  <c r="X77" i="2" s="1"/>
  <c r="V76" i="2"/>
  <c r="W76" i="2" s="1"/>
  <c r="X76" i="2" s="1"/>
  <c r="S75" i="2"/>
  <c r="V75" i="2" s="1"/>
  <c r="G75" i="2"/>
  <c r="J75" i="2" s="1"/>
  <c r="W75" i="2" s="1"/>
  <c r="X75" i="2" s="1"/>
  <c r="V74" i="2"/>
  <c r="G74" i="2"/>
  <c r="J74" i="2" s="1"/>
  <c r="W74" i="2" s="1"/>
  <c r="X74" i="2" s="1"/>
  <c r="V73" i="2"/>
  <c r="G73" i="2"/>
  <c r="J73" i="2" s="1"/>
  <c r="W73" i="2" s="1"/>
  <c r="X73" i="2" s="1"/>
  <c r="V72" i="2"/>
  <c r="G72" i="2"/>
  <c r="J72" i="2" s="1"/>
  <c r="W72" i="2" s="1"/>
  <c r="X72" i="2" s="1"/>
  <c r="S71" i="2"/>
  <c r="V71" i="2" s="1"/>
  <c r="W71" i="2" s="1"/>
  <c r="X71" i="2" s="1"/>
  <c r="S70" i="2"/>
  <c r="V70" i="2" s="1"/>
  <c r="G70" i="2"/>
  <c r="J70" i="2" s="1"/>
  <c r="W70" i="2" s="1"/>
  <c r="X70" i="2" s="1"/>
  <c r="V69" i="2"/>
  <c r="G69" i="2"/>
  <c r="J69" i="2" s="1"/>
  <c r="W69" i="2" s="1"/>
  <c r="X69" i="2" s="1"/>
  <c r="V68" i="2"/>
  <c r="G68" i="2"/>
  <c r="J68" i="2" s="1"/>
  <c r="W68" i="2" s="1"/>
  <c r="X68" i="2" s="1"/>
  <c r="V67" i="2"/>
  <c r="G67" i="2"/>
  <c r="J67" i="2" s="1"/>
  <c r="W67" i="2" s="1"/>
  <c r="X67" i="2" s="1"/>
  <c r="S66" i="2"/>
  <c r="V66" i="2" s="1"/>
  <c r="W66" i="2" s="1"/>
  <c r="X66" i="2" s="1"/>
  <c r="S65" i="2"/>
  <c r="V65" i="2" s="1"/>
  <c r="W65" i="2" s="1"/>
  <c r="X65" i="2" s="1"/>
  <c r="Z65" i="2" s="1"/>
  <c r="V64" i="2"/>
  <c r="W64" i="2" s="1"/>
  <c r="X64" i="2" s="1"/>
  <c r="V63" i="2"/>
  <c r="W63" i="2" s="1"/>
  <c r="X63" i="2" s="1"/>
  <c r="S62" i="2"/>
  <c r="V62" i="2" s="1"/>
  <c r="G62" i="2"/>
  <c r="J62" i="2" s="1"/>
  <c r="W62" i="2" s="1"/>
  <c r="X62" i="2" s="1"/>
  <c r="V61" i="2"/>
  <c r="G61" i="2"/>
  <c r="J61" i="2" s="1"/>
  <c r="W61" i="2" s="1"/>
  <c r="X61" i="2" s="1"/>
  <c r="V60" i="2"/>
  <c r="G60" i="2"/>
  <c r="J60" i="2" s="1"/>
  <c r="W60" i="2" s="1"/>
  <c r="X60" i="2" s="1"/>
  <c r="V59" i="2"/>
  <c r="G59" i="2"/>
  <c r="J59" i="2" s="1"/>
  <c r="W59" i="2" s="1"/>
  <c r="X59" i="2" s="1"/>
  <c r="V58" i="2"/>
  <c r="G58" i="2"/>
  <c r="J58" i="2" s="1"/>
  <c r="W58" i="2" s="1"/>
  <c r="X58" i="2" s="1"/>
  <c r="V57" i="2"/>
  <c r="G57" i="2"/>
  <c r="J57" i="2" s="1"/>
  <c r="W57" i="2" s="1"/>
  <c r="X57" i="2" s="1"/>
  <c r="S56" i="2"/>
  <c r="V56" i="2" s="1"/>
  <c r="W56" i="2" s="1"/>
  <c r="X56" i="2" s="1"/>
  <c r="V55" i="2"/>
  <c r="W55" i="2" s="1"/>
  <c r="X55" i="2" s="1"/>
  <c r="V54" i="2"/>
  <c r="W54" i="2" s="1"/>
  <c r="X54" i="2" s="1"/>
  <c r="S53" i="2"/>
  <c r="V53" i="2" s="1"/>
  <c r="W53" i="2" s="1"/>
  <c r="X53" i="2" s="1"/>
  <c r="V52" i="2"/>
  <c r="W52" i="2" s="1"/>
  <c r="X52" i="2" s="1"/>
  <c r="V51" i="2"/>
  <c r="W51" i="2" s="1"/>
  <c r="X51" i="2" s="1"/>
  <c r="S50" i="2"/>
  <c r="V50" i="2" s="1"/>
  <c r="W50" i="2" s="1"/>
  <c r="X50" i="2" s="1"/>
  <c r="S49" i="2"/>
  <c r="V49" i="2" s="1"/>
  <c r="G49" i="2"/>
  <c r="J49" i="2" s="1"/>
  <c r="W49" i="2" s="1"/>
  <c r="X49" i="2" s="1"/>
  <c r="S48" i="2"/>
  <c r="V48" i="2" s="1"/>
  <c r="W48" i="2" s="1"/>
  <c r="X48" i="2" s="1"/>
  <c r="Z48" i="2" s="1"/>
  <c r="S47" i="2"/>
  <c r="V47" i="2" s="1"/>
  <c r="W47" i="2" s="1"/>
  <c r="X47" i="2" s="1"/>
  <c r="S46" i="2"/>
  <c r="V46" i="2" s="1"/>
  <c r="W46" i="2" s="1"/>
  <c r="X46" i="2" s="1"/>
  <c r="Z46" i="2" s="1"/>
  <c r="S45" i="2"/>
  <c r="V45" i="2" s="1"/>
  <c r="W45" i="2" s="1"/>
  <c r="X45" i="2" s="1"/>
  <c r="S44" i="2"/>
  <c r="V44" i="2" s="1"/>
  <c r="G44" i="2"/>
  <c r="J44" i="2" s="1"/>
  <c r="W44" i="2" s="1"/>
  <c r="X44" i="2" s="1"/>
  <c r="V43" i="2"/>
  <c r="G43" i="2"/>
  <c r="J43" i="2" s="1"/>
  <c r="W43" i="2" s="1"/>
  <c r="X43" i="2" s="1"/>
  <c r="V42" i="2"/>
  <c r="G42" i="2"/>
  <c r="J42" i="2" s="1"/>
  <c r="W42" i="2" s="1"/>
  <c r="X42" i="2" s="1"/>
  <c r="V41" i="2"/>
  <c r="G41" i="2"/>
  <c r="J41" i="2" s="1"/>
  <c r="W41" i="2" s="1"/>
  <c r="X41" i="2" s="1"/>
  <c r="V40" i="2"/>
  <c r="G40" i="2"/>
  <c r="J40" i="2" s="1"/>
  <c r="W40" i="2" s="1"/>
  <c r="X40" i="2" s="1"/>
  <c r="S39" i="2"/>
  <c r="V39" i="2" s="1"/>
  <c r="W39" i="2" s="1"/>
  <c r="X39" i="2" s="1"/>
  <c r="Z39" i="2" s="1"/>
  <c r="S38" i="2"/>
  <c r="V38" i="2" s="1"/>
  <c r="G38" i="2"/>
  <c r="J38" i="2" s="1"/>
  <c r="W38" i="2" s="1"/>
  <c r="X38" i="2" s="1"/>
  <c r="V37" i="2"/>
  <c r="W37" i="2" s="1"/>
  <c r="X37" i="2" s="1"/>
  <c r="V36" i="2"/>
  <c r="W36" i="2" s="1"/>
  <c r="X36" i="2" s="1"/>
  <c r="S35" i="2"/>
  <c r="V35" i="2" s="1"/>
  <c r="G35" i="2"/>
  <c r="J35" i="2" s="1"/>
  <c r="W35" i="2" s="1"/>
  <c r="X35" i="2" s="1"/>
  <c r="G34" i="2"/>
  <c r="J34" i="2" s="1"/>
  <c r="W34" i="2" s="1"/>
  <c r="X34" i="2" s="1"/>
  <c r="G33" i="2"/>
  <c r="J33" i="2" s="1"/>
  <c r="W33" i="2" s="1"/>
  <c r="X33" i="2" s="1"/>
  <c r="G32" i="2"/>
  <c r="J32" i="2" s="1"/>
  <c r="W32" i="2" s="1"/>
  <c r="X32" i="2" s="1"/>
  <c r="G31" i="2"/>
  <c r="J31" i="2" s="1"/>
  <c r="W31" i="2" s="1"/>
  <c r="X31" i="2" s="1"/>
  <c r="G30" i="2"/>
  <c r="J30" i="2" s="1"/>
  <c r="W30" i="2" s="1"/>
  <c r="X30" i="2" s="1"/>
  <c r="S29" i="2"/>
  <c r="V29" i="2" s="1"/>
  <c r="W29" i="2" s="1"/>
  <c r="X29" i="2" s="1"/>
  <c r="S28" i="2"/>
  <c r="V28" i="2" s="1"/>
  <c r="G28" i="2"/>
  <c r="J28" i="2" s="1"/>
  <c r="W28" i="2" s="1"/>
  <c r="X28" i="2" s="1"/>
  <c r="G27" i="2"/>
  <c r="J27" i="2" s="1"/>
  <c r="W27" i="2" s="1"/>
  <c r="X27" i="2" s="1"/>
  <c r="G26" i="2"/>
  <c r="J26" i="2" s="1"/>
  <c r="W26" i="2" s="1"/>
  <c r="X26" i="2" s="1"/>
  <c r="G25" i="2"/>
  <c r="J25" i="2" s="1"/>
  <c r="W25" i="2" s="1"/>
  <c r="X25" i="2" s="1"/>
  <c r="W24" i="2"/>
  <c r="X24" i="2" s="1"/>
  <c r="W23" i="2"/>
  <c r="X23" i="2" s="1"/>
  <c r="S22" i="2"/>
  <c r="V22" i="2" s="1"/>
  <c r="G22" i="2"/>
  <c r="J22" i="2" s="1"/>
  <c r="W22" i="2" s="1"/>
  <c r="X22" i="2" s="1"/>
  <c r="G21" i="2"/>
  <c r="J21" i="2" s="1"/>
  <c r="W21" i="2" s="1"/>
  <c r="X21" i="2" s="1"/>
  <c r="G20" i="2"/>
  <c r="J20" i="2" s="1"/>
  <c r="W20" i="2" s="1"/>
  <c r="X20" i="2" s="1"/>
  <c r="G19" i="2"/>
  <c r="J19" i="2" s="1"/>
  <c r="W19" i="2" s="1"/>
  <c r="X19" i="2" s="1"/>
  <c r="G18" i="2"/>
  <c r="J18" i="2" s="1"/>
  <c r="W18" i="2" s="1"/>
  <c r="X18" i="2" s="1"/>
  <c r="S17" i="2"/>
  <c r="V17" i="2" s="1"/>
  <c r="W17" i="2" s="1"/>
  <c r="X17" i="2" s="1"/>
  <c r="S16" i="2"/>
  <c r="V16" i="2" s="1"/>
  <c r="W16" i="2" s="1"/>
  <c r="X16" i="2" s="1"/>
  <c r="Z16" i="2" s="1"/>
  <c r="S15" i="2"/>
  <c r="V15" i="2" s="1"/>
  <c r="G15" i="2"/>
  <c r="J15" i="2" s="1"/>
  <c r="W15" i="2" s="1"/>
  <c r="X15" i="2" s="1"/>
  <c r="X14" i="2"/>
  <c r="S13" i="2"/>
  <c r="V13" i="2" s="1"/>
  <c r="W13" i="2" s="1"/>
  <c r="X13" i="2" s="1"/>
  <c r="S12" i="2"/>
  <c r="V12" i="2" s="1"/>
  <c r="G12" i="2"/>
  <c r="J12" i="2" s="1"/>
  <c r="W12" i="2" s="1"/>
  <c r="X12" i="2" s="1"/>
  <c r="S11" i="2"/>
  <c r="V11" i="2" s="1"/>
  <c r="W11" i="2" s="1"/>
  <c r="X11" i="2" s="1"/>
  <c r="S10" i="2"/>
  <c r="V10" i="2" s="1"/>
  <c r="G10" i="2"/>
  <c r="J10" i="2" s="1"/>
  <c r="W10" i="2" s="1"/>
  <c r="X10" i="2" s="1"/>
  <c r="G9" i="2"/>
  <c r="J9" i="2" s="1"/>
  <c r="W9" i="2" s="1"/>
  <c r="X9" i="2" s="1"/>
  <c r="H12" i="1" l="1"/>
  <c r="J12" i="1"/>
  <c r="V12" i="1"/>
  <c r="W12" i="1"/>
  <c r="H13" i="1"/>
  <c r="J13" i="1"/>
  <c r="V13" i="1"/>
  <c r="W13" i="1"/>
  <c r="H14" i="1"/>
  <c r="J14" i="1"/>
  <c r="R14" i="1"/>
  <c r="U14" i="1"/>
  <c r="V14" i="1"/>
  <c r="W14" i="1"/>
  <c r="J15" i="1"/>
  <c r="R15" i="1"/>
  <c r="U15" i="1"/>
  <c r="V15" i="1"/>
  <c r="W15" i="1"/>
  <c r="Y15" i="1"/>
  <c r="J16" i="1"/>
  <c r="R16" i="1"/>
  <c r="U16" i="1"/>
  <c r="V16" i="1"/>
  <c r="W16" i="1"/>
  <c r="Y16" i="1"/>
  <c r="J17" i="1"/>
  <c r="R17" i="1"/>
  <c r="U17" i="1"/>
  <c r="V17" i="1"/>
  <c r="W17" i="1"/>
  <c r="Y17" i="1"/>
  <c r="H18" i="1"/>
  <c r="J18" i="1"/>
  <c r="U18" i="1"/>
  <c r="V18" i="1"/>
  <c r="W18" i="1"/>
  <c r="H19" i="1"/>
  <c r="J19" i="1"/>
  <c r="U19" i="1"/>
  <c r="V19" i="1"/>
  <c r="W19" i="1"/>
  <c r="H20" i="1"/>
  <c r="J20" i="1"/>
  <c r="U20" i="1"/>
  <c r="V20" i="1"/>
  <c r="W20" i="1"/>
  <c r="H21" i="1"/>
  <c r="J21" i="1"/>
  <c r="U21" i="1"/>
  <c r="V21" i="1"/>
  <c r="W21" i="1"/>
  <c r="H22" i="1"/>
  <c r="J22" i="1"/>
  <c r="U22" i="1"/>
  <c r="V22" i="1"/>
  <c r="W22" i="1"/>
  <c r="Y22" i="1"/>
  <c r="H23" i="1"/>
  <c r="J23" i="1"/>
  <c r="R23" i="1"/>
  <c r="U23" i="1"/>
  <c r="V23" i="1"/>
  <c r="W23" i="1"/>
  <c r="J24" i="1"/>
  <c r="R24" i="1"/>
  <c r="U24" i="1"/>
  <c r="V24" i="1"/>
  <c r="W24" i="1"/>
  <c r="H25" i="1"/>
  <c r="J25" i="1"/>
  <c r="R25" i="1"/>
  <c r="U25" i="1"/>
  <c r="V25" i="1"/>
  <c r="W25" i="1"/>
  <c r="J26" i="1"/>
  <c r="R26" i="1"/>
  <c r="U26" i="1"/>
  <c r="V26" i="1"/>
  <c r="W26" i="1"/>
  <c r="Y26" i="1"/>
  <c r="H27" i="1"/>
  <c r="J27" i="1"/>
  <c r="V27" i="1"/>
  <c r="W27" i="1"/>
  <c r="H28" i="1"/>
  <c r="J28" i="1"/>
  <c r="V28" i="1"/>
  <c r="W28" i="1"/>
  <c r="H29" i="1"/>
  <c r="J29" i="1"/>
  <c r="V29" i="1"/>
  <c r="W29" i="1"/>
  <c r="H30" i="1"/>
  <c r="J30" i="1"/>
  <c r="V30" i="1"/>
  <c r="W30" i="1"/>
  <c r="H31" i="1"/>
  <c r="J31" i="1"/>
  <c r="V31" i="1"/>
  <c r="W31" i="1"/>
  <c r="H32" i="1"/>
  <c r="J32" i="1"/>
  <c r="V32" i="1"/>
  <c r="W32" i="1"/>
  <c r="H33" i="1"/>
  <c r="J33" i="1"/>
  <c r="R33" i="1"/>
  <c r="U33" i="1"/>
  <c r="V33" i="1"/>
  <c r="W33" i="1"/>
  <c r="J34" i="1"/>
  <c r="R34" i="1"/>
  <c r="U34" i="1"/>
  <c r="V34" i="1"/>
  <c r="W34" i="1"/>
  <c r="J35" i="1"/>
  <c r="R35" i="1"/>
  <c r="U35" i="1"/>
  <c r="V35" i="1"/>
  <c r="W35" i="1"/>
  <c r="J36" i="1"/>
  <c r="R36" i="1"/>
  <c r="U36" i="1"/>
  <c r="V36" i="1"/>
  <c r="W36" i="1"/>
  <c r="J37" i="1"/>
  <c r="R37" i="1"/>
  <c r="U37" i="1"/>
  <c r="V37" i="1"/>
  <c r="W37" i="1"/>
  <c r="H38" i="1"/>
  <c r="J38" i="1"/>
  <c r="V38" i="1"/>
  <c r="W38" i="1"/>
  <c r="H39" i="1"/>
  <c r="J39" i="1"/>
  <c r="V39" i="1"/>
  <c r="W39" i="1"/>
  <c r="H40" i="1"/>
  <c r="J40" i="1"/>
  <c r="R40" i="1"/>
  <c r="U40" i="1"/>
  <c r="V40" i="1"/>
  <c r="W40" i="1"/>
  <c r="H41" i="1"/>
  <c r="J41" i="1"/>
  <c r="R41" i="1"/>
  <c r="U41" i="1"/>
  <c r="V41" i="1"/>
  <c r="W41" i="1"/>
  <c r="H42" i="1"/>
  <c r="J42" i="1"/>
  <c r="V42" i="1"/>
  <c r="W42" i="1"/>
  <c r="H43" i="1"/>
  <c r="J43" i="1"/>
  <c r="V43" i="1"/>
  <c r="W43" i="1"/>
  <c r="H44" i="1"/>
  <c r="J44" i="1"/>
  <c r="R44" i="1"/>
  <c r="U44" i="1"/>
  <c r="V44" i="1"/>
  <c r="W44" i="1"/>
  <c r="H45" i="1"/>
  <c r="J45" i="1"/>
  <c r="V45" i="1"/>
  <c r="W45" i="1"/>
  <c r="H46" i="1"/>
  <c r="J46" i="1"/>
  <c r="V46" i="1"/>
  <c r="W46" i="1"/>
  <c r="H47" i="1"/>
  <c r="J47" i="1"/>
  <c r="V47" i="1"/>
  <c r="W47" i="1"/>
  <c r="H48" i="1"/>
  <c r="J48" i="1"/>
  <c r="V48" i="1"/>
  <c r="W48" i="1"/>
  <c r="H49" i="1"/>
  <c r="J49" i="1"/>
  <c r="R49" i="1"/>
  <c r="U49" i="1"/>
  <c r="V49" i="1"/>
  <c r="W49" i="1"/>
  <c r="J50" i="1"/>
  <c r="R50" i="1"/>
  <c r="U50" i="1"/>
  <c r="V50" i="1"/>
  <c r="W50" i="1"/>
  <c r="J51" i="1"/>
  <c r="R51" i="1"/>
  <c r="U51" i="1"/>
  <c r="V51" i="1"/>
  <c r="W51" i="1"/>
  <c r="Y51" i="1"/>
  <c r="H52" i="1"/>
  <c r="J52" i="1"/>
  <c r="V52" i="1"/>
  <c r="W52" i="1"/>
  <c r="H53" i="1"/>
  <c r="J53" i="1"/>
  <c r="V53" i="1"/>
  <c r="W53" i="1"/>
  <c r="H54" i="1"/>
  <c r="J54" i="1"/>
  <c r="V54" i="1"/>
  <c r="W54" i="1"/>
  <c r="H55" i="1"/>
  <c r="J55" i="1"/>
  <c r="V55" i="1"/>
  <c r="W55" i="1"/>
  <c r="H56" i="1"/>
  <c r="J56" i="1"/>
  <c r="V56" i="1"/>
  <c r="W56" i="1"/>
  <c r="H57" i="1"/>
  <c r="J57" i="1"/>
  <c r="V57" i="1"/>
  <c r="W57" i="1"/>
  <c r="H58" i="1"/>
  <c r="J58" i="1"/>
  <c r="V58" i="1"/>
  <c r="W58" i="1"/>
  <c r="H59" i="1"/>
  <c r="J59" i="1"/>
  <c r="V59" i="1"/>
  <c r="W59" i="1"/>
  <c r="H60" i="1"/>
  <c r="J60" i="1"/>
  <c r="V60" i="1"/>
  <c r="W60" i="1"/>
  <c r="H61" i="1"/>
  <c r="J61" i="1"/>
  <c r="V61" i="1"/>
  <c r="W61" i="1"/>
  <c r="H62" i="1"/>
  <c r="J62" i="1"/>
  <c r="V62" i="1"/>
  <c r="W62" i="1"/>
  <c r="H63" i="1"/>
  <c r="J63" i="1"/>
  <c r="V63" i="1"/>
  <c r="W63" i="1"/>
  <c r="H64" i="1"/>
  <c r="J64" i="1"/>
  <c r="V64" i="1"/>
  <c r="W64" i="1"/>
  <c r="H65" i="1"/>
  <c r="J65" i="1"/>
  <c r="V65" i="1"/>
  <c r="W65" i="1"/>
  <c r="H66" i="1"/>
  <c r="J66" i="1"/>
  <c r="V66" i="1"/>
  <c r="W66" i="1"/>
  <c r="H67" i="1"/>
  <c r="J67" i="1"/>
  <c r="V67" i="1"/>
  <c r="W67" i="1"/>
  <c r="Y67" i="1"/>
  <c r="H68" i="1"/>
  <c r="J68" i="1"/>
  <c r="V68" i="1"/>
  <c r="W68" i="1"/>
  <c r="Y68" i="1"/>
  <c r="H69" i="1"/>
  <c r="J69" i="1"/>
  <c r="V69" i="1"/>
  <c r="W69" i="1"/>
  <c r="Y69" i="1"/>
  <c r="H70" i="1"/>
  <c r="J70" i="1"/>
  <c r="V70" i="1"/>
  <c r="W70" i="1"/>
  <c r="Y70" i="1"/>
  <c r="H71" i="1"/>
  <c r="J71" i="1"/>
  <c r="V71" i="1"/>
  <c r="W71" i="1"/>
  <c r="Y71" i="1"/>
  <c r="H72" i="1"/>
  <c r="J72" i="1"/>
  <c r="V72" i="1"/>
  <c r="W72" i="1"/>
  <c r="H73" i="1"/>
  <c r="J73" i="1"/>
  <c r="V73" i="1"/>
  <c r="W73" i="1"/>
  <c r="Y73" i="1"/>
  <c r="H74" i="1"/>
  <c r="J74" i="1"/>
  <c r="V74" i="1"/>
  <c r="W74" i="1"/>
  <c r="H75" i="1"/>
  <c r="J75" i="1"/>
  <c r="V75" i="1"/>
  <c r="W75" i="1"/>
  <c r="H76" i="1"/>
  <c r="J76" i="1"/>
  <c r="V76" i="1"/>
  <c r="W76" i="1"/>
  <c r="H77" i="1"/>
  <c r="J77" i="1"/>
  <c r="V77" i="1"/>
  <c r="W77" i="1"/>
  <c r="H78" i="1"/>
  <c r="J78" i="1"/>
  <c r="V78" i="1"/>
  <c r="W78" i="1"/>
  <c r="H79" i="1"/>
  <c r="J79" i="1"/>
  <c r="V79" i="1"/>
  <c r="W79" i="1"/>
  <c r="Y79" i="1"/>
  <c r="H80" i="1"/>
  <c r="J80" i="1"/>
  <c r="V80" i="1"/>
  <c r="W80" i="1"/>
  <c r="Y80" i="1"/>
  <c r="H81" i="1"/>
  <c r="J81" i="1"/>
  <c r="V81" i="1"/>
  <c r="W81" i="1"/>
  <c r="H82" i="1"/>
  <c r="J82" i="1"/>
  <c r="V82" i="1"/>
  <c r="W82" i="1"/>
  <c r="H83" i="1"/>
  <c r="J83" i="1"/>
  <c r="V83" i="1"/>
  <c r="W83" i="1"/>
  <c r="H84" i="1"/>
  <c r="J84" i="1"/>
  <c r="V84" i="1"/>
  <c r="W84" i="1"/>
  <c r="H85" i="1"/>
  <c r="J85" i="1"/>
  <c r="V85" i="1"/>
  <c r="W85" i="1"/>
  <c r="H86" i="1"/>
  <c r="J86" i="1"/>
  <c r="R86" i="1"/>
  <c r="U86" i="1"/>
  <c r="V86" i="1"/>
  <c r="W86" i="1"/>
  <c r="J87" i="1"/>
  <c r="V87" i="1"/>
  <c r="W87" i="1"/>
  <c r="J88" i="1"/>
  <c r="V88" i="1"/>
  <c r="W88" i="1"/>
  <c r="J89" i="1"/>
  <c r="R89" i="1"/>
  <c r="U89" i="1"/>
  <c r="V89" i="1"/>
  <c r="W89" i="1"/>
  <c r="H90" i="1"/>
  <c r="J90" i="1"/>
  <c r="V90" i="1"/>
  <c r="W90" i="1"/>
  <c r="H91" i="1"/>
  <c r="J91" i="1"/>
  <c r="V91" i="1"/>
  <c r="W91" i="1"/>
  <c r="H92" i="1"/>
  <c r="J92" i="1"/>
  <c r="V92" i="1"/>
  <c r="W92" i="1"/>
  <c r="H93" i="1"/>
  <c r="J93" i="1"/>
  <c r="V93" i="1"/>
  <c r="W93" i="1"/>
  <c r="Y93" i="1"/>
  <c r="H94" i="1"/>
  <c r="J94" i="1"/>
  <c r="V94" i="1"/>
  <c r="W94" i="1"/>
  <c r="H95" i="1"/>
  <c r="J95" i="1"/>
  <c r="V95" i="1"/>
  <c r="W95" i="1"/>
  <c r="H96" i="1"/>
  <c r="J96" i="1"/>
  <c r="V96" i="1"/>
  <c r="W96" i="1"/>
  <c r="H97" i="1"/>
  <c r="J97" i="1"/>
  <c r="V97" i="1"/>
  <c r="W97" i="1"/>
  <c r="Y97" i="1"/>
  <c r="H98" i="1"/>
  <c r="J98" i="1"/>
  <c r="V98" i="1"/>
  <c r="W98" i="1"/>
  <c r="H99" i="1"/>
  <c r="J99" i="1"/>
  <c r="V99" i="1"/>
  <c r="W99" i="1"/>
  <c r="H100" i="1"/>
  <c r="J100" i="1"/>
  <c r="V100" i="1"/>
  <c r="W100" i="1"/>
  <c r="H101" i="1"/>
  <c r="J101" i="1"/>
  <c r="V101" i="1"/>
  <c r="W101" i="1"/>
  <c r="H102" i="1"/>
  <c r="J102" i="1"/>
  <c r="V102" i="1"/>
  <c r="W102" i="1"/>
  <c r="H103" i="1"/>
  <c r="J103" i="1"/>
  <c r="V103" i="1"/>
  <c r="W103" i="1"/>
  <c r="H104" i="1"/>
  <c r="J104" i="1"/>
  <c r="V104" i="1"/>
  <c r="W104" i="1"/>
  <c r="H105" i="1"/>
  <c r="J105" i="1"/>
  <c r="R105" i="1"/>
  <c r="U105" i="1"/>
  <c r="V105" i="1"/>
  <c r="W105" i="1"/>
  <c r="H106" i="1"/>
  <c r="J106" i="1"/>
  <c r="R106" i="1"/>
  <c r="U106" i="1"/>
  <c r="V106" i="1"/>
  <c r="W106" i="1"/>
  <c r="J107" i="1"/>
  <c r="R107" i="1"/>
  <c r="U107" i="1"/>
  <c r="V107" i="1"/>
  <c r="W107" i="1"/>
  <c r="J108" i="1"/>
  <c r="R108" i="1"/>
  <c r="U108" i="1"/>
  <c r="V108" i="1"/>
  <c r="W108" i="1"/>
  <c r="Y108" i="1"/>
  <c r="H109" i="1"/>
  <c r="J109" i="1"/>
  <c r="V109" i="1"/>
  <c r="W109" i="1"/>
  <c r="H110" i="1"/>
  <c r="J110" i="1"/>
  <c r="V110" i="1"/>
  <c r="W110" i="1"/>
  <c r="H111" i="1"/>
  <c r="J111" i="1"/>
  <c r="V111" i="1"/>
  <c r="W111" i="1"/>
  <c r="H112" i="1"/>
  <c r="J112" i="1"/>
  <c r="V112" i="1"/>
  <c r="W112" i="1"/>
  <c r="H113" i="1"/>
  <c r="J113" i="1"/>
  <c r="V113" i="1"/>
  <c r="W113" i="1"/>
  <c r="H114" i="1"/>
  <c r="J114" i="1"/>
  <c r="V114" i="1"/>
  <c r="W114" i="1"/>
  <c r="Y114" i="1"/>
  <c r="H115" i="1"/>
  <c r="J115" i="1"/>
  <c r="V115" i="1"/>
  <c r="W115" i="1"/>
  <c r="H116" i="1"/>
  <c r="J116" i="1"/>
  <c r="V116" i="1"/>
  <c r="W116" i="1"/>
  <c r="H117" i="1"/>
  <c r="J117" i="1"/>
  <c r="V117" i="1"/>
  <c r="W117" i="1"/>
  <c r="H118" i="1"/>
  <c r="J118" i="1"/>
  <c r="V118" i="1"/>
  <c r="W118" i="1"/>
  <c r="Y118" i="1"/>
  <c r="H119" i="1"/>
  <c r="J119" i="1"/>
  <c r="V119" i="1"/>
  <c r="W119" i="1"/>
  <c r="H120" i="1"/>
  <c r="J120" i="1"/>
  <c r="V120" i="1"/>
  <c r="W120" i="1"/>
  <c r="H121" i="1"/>
  <c r="J121" i="1"/>
  <c r="R121" i="1"/>
  <c r="U121" i="1"/>
  <c r="V121" i="1"/>
  <c r="W121" i="1"/>
  <c r="R122" i="1"/>
  <c r="U122" i="1"/>
  <c r="V122" i="1"/>
  <c r="W122" i="1"/>
  <c r="H123" i="1"/>
  <c r="J123" i="1"/>
  <c r="V123" i="1"/>
  <c r="W123" i="1"/>
  <c r="H124" i="1"/>
  <c r="J124" i="1"/>
  <c r="V124" i="1"/>
  <c r="W124" i="1"/>
  <c r="H125" i="1"/>
  <c r="J125" i="1"/>
  <c r="V125" i="1"/>
  <c r="W125" i="1"/>
  <c r="H126" i="1"/>
  <c r="J126" i="1"/>
  <c r="V126" i="1"/>
  <c r="W126" i="1"/>
  <c r="H127" i="1"/>
  <c r="J127" i="1"/>
  <c r="V127" i="1"/>
  <c r="W127" i="1"/>
  <c r="H128" i="1"/>
  <c r="J128" i="1"/>
  <c r="V128" i="1"/>
  <c r="W128" i="1"/>
  <c r="H129" i="1"/>
  <c r="J129" i="1"/>
  <c r="V129" i="1"/>
  <c r="W129" i="1"/>
  <c r="H130" i="1"/>
  <c r="J130" i="1"/>
  <c r="V130" i="1"/>
  <c r="W130" i="1"/>
  <c r="H131" i="1"/>
  <c r="J131" i="1"/>
  <c r="V131" i="1"/>
  <c r="W131" i="1"/>
  <c r="H132" i="1"/>
  <c r="J132" i="1"/>
  <c r="R132" i="1"/>
  <c r="U132" i="1"/>
  <c r="V132" i="1"/>
  <c r="W132" i="1"/>
  <c r="H133" i="1"/>
  <c r="J133" i="1"/>
  <c r="V133" i="1"/>
  <c r="W133" i="1"/>
  <c r="Y133" i="1"/>
  <c r="H134" i="1"/>
  <c r="J134" i="1"/>
  <c r="V134" i="1"/>
  <c r="W134" i="1"/>
  <c r="H135" i="1"/>
  <c r="J135" i="1"/>
  <c r="R135" i="1"/>
  <c r="U135" i="1"/>
  <c r="V135" i="1"/>
  <c r="W135" i="1"/>
  <c r="J136" i="1"/>
  <c r="R136" i="1"/>
  <c r="U136" i="1"/>
  <c r="V136" i="1"/>
  <c r="W136" i="1"/>
  <c r="H137" i="1"/>
  <c r="J137" i="1"/>
  <c r="V137" i="1"/>
  <c r="W137" i="1"/>
  <c r="H138" i="1"/>
  <c r="J138" i="1"/>
  <c r="V138" i="1"/>
  <c r="W138" i="1"/>
  <c r="H139" i="1"/>
  <c r="J139" i="1"/>
  <c r="V139" i="1"/>
  <c r="W139" i="1"/>
  <c r="H140" i="1"/>
  <c r="J140" i="1"/>
  <c r="V140" i="1"/>
  <c r="W140" i="1"/>
  <c r="H141" i="1"/>
  <c r="J141" i="1"/>
  <c r="V141" i="1"/>
  <c r="W141" i="1"/>
  <c r="H142" i="1"/>
  <c r="J142" i="1"/>
  <c r="V142" i="1"/>
  <c r="W142" i="1"/>
  <c r="H143" i="1"/>
  <c r="J143" i="1"/>
  <c r="V143" i="1"/>
  <c r="W143" i="1"/>
  <c r="H144" i="1"/>
  <c r="J144" i="1"/>
  <c r="V144" i="1"/>
  <c r="W144" i="1"/>
  <c r="H145" i="1"/>
  <c r="J145" i="1"/>
  <c r="V145" i="1"/>
  <c r="W145" i="1"/>
  <c r="H146" i="1"/>
  <c r="J146" i="1"/>
  <c r="V146" i="1"/>
  <c r="W146" i="1"/>
  <c r="H147" i="1"/>
  <c r="J147" i="1"/>
  <c r="R147" i="1"/>
  <c r="U147" i="1"/>
  <c r="V147" i="1"/>
  <c r="W147" i="1"/>
  <c r="R148" i="1"/>
  <c r="U148" i="1"/>
  <c r="V148" i="1"/>
  <c r="W148" i="1"/>
  <c r="H149" i="1"/>
  <c r="J149" i="1"/>
  <c r="V149" i="1"/>
  <c r="W149" i="1"/>
  <c r="Y149" i="1"/>
  <c r="H150" i="1"/>
  <c r="J150" i="1"/>
  <c r="V150" i="1"/>
  <c r="W150" i="1"/>
  <c r="H151" i="1"/>
  <c r="J151" i="1"/>
  <c r="V151" i="1"/>
  <c r="W151" i="1"/>
  <c r="H152" i="1"/>
  <c r="J152" i="1"/>
  <c r="V152" i="1"/>
  <c r="W152" i="1"/>
  <c r="H153" i="1"/>
  <c r="J153" i="1"/>
  <c r="R153" i="1"/>
  <c r="U153" i="1"/>
  <c r="V153" i="1"/>
  <c r="W153" i="1"/>
  <c r="H154" i="1"/>
  <c r="J154" i="1"/>
  <c r="R154" i="1"/>
  <c r="U154" i="1"/>
  <c r="V154" i="1"/>
  <c r="W154" i="1"/>
  <c r="J155" i="1"/>
  <c r="R155" i="1"/>
  <c r="U155" i="1"/>
  <c r="V155" i="1"/>
  <c r="W155" i="1"/>
  <c r="Y155" i="1"/>
  <c r="H156" i="1"/>
  <c r="J156" i="1"/>
  <c r="V156" i="1"/>
  <c r="W156" i="1"/>
  <c r="H157" i="1"/>
  <c r="J157" i="1"/>
  <c r="V157" i="1"/>
  <c r="W157" i="1"/>
  <c r="H158" i="1"/>
  <c r="J158" i="1"/>
  <c r="V158" i="1"/>
  <c r="W158" i="1"/>
  <c r="H159" i="1"/>
  <c r="J159" i="1"/>
  <c r="R159" i="1"/>
  <c r="U159" i="1"/>
  <c r="V159" i="1"/>
  <c r="W159" i="1"/>
  <c r="H160" i="1"/>
  <c r="J160" i="1"/>
  <c r="R160" i="1"/>
  <c r="U160" i="1"/>
  <c r="V160" i="1"/>
  <c r="W160" i="1"/>
  <c r="R161" i="1"/>
  <c r="U161" i="1"/>
  <c r="V161" i="1"/>
  <c r="W161" i="1"/>
  <c r="R162" i="1"/>
  <c r="U162" i="1"/>
  <c r="V162" i="1"/>
  <c r="W162" i="1"/>
  <c r="H163" i="1"/>
  <c r="J163" i="1"/>
  <c r="R163" i="1"/>
  <c r="U163" i="1"/>
  <c r="V163" i="1"/>
  <c r="W163" i="1"/>
  <c r="R164" i="1"/>
  <c r="U164" i="1"/>
  <c r="V164" i="1"/>
  <c r="W164" i="1"/>
  <c r="H165" i="1"/>
  <c r="J165" i="1"/>
  <c r="V165" i="1"/>
  <c r="W165" i="1"/>
  <c r="H166" i="1"/>
  <c r="J166" i="1"/>
  <c r="V166" i="1"/>
  <c r="W166" i="1"/>
  <c r="H167" i="1"/>
  <c r="J167" i="1"/>
  <c r="V167" i="1"/>
  <c r="W167" i="1"/>
  <c r="H168" i="1"/>
  <c r="J168" i="1"/>
  <c r="V168" i="1"/>
  <c r="W168" i="1"/>
  <c r="H169" i="1"/>
  <c r="J169" i="1"/>
  <c r="V169" i="1"/>
  <c r="W169" i="1"/>
  <c r="H170" i="1"/>
  <c r="J170" i="1"/>
  <c r="V170" i="1"/>
  <c r="W170" i="1"/>
  <c r="H171" i="1"/>
  <c r="J171" i="1"/>
  <c r="R171" i="1"/>
  <c r="U171" i="1"/>
  <c r="V171" i="1"/>
  <c r="W171" i="1"/>
  <c r="R172" i="1"/>
  <c r="U172" i="1"/>
  <c r="V172" i="1"/>
  <c r="W172" i="1"/>
  <c r="Y172" i="1"/>
  <c r="H173" i="1"/>
  <c r="J173" i="1"/>
  <c r="V173" i="1"/>
  <c r="W173" i="1"/>
  <c r="H174" i="1"/>
  <c r="J174" i="1"/>
  <c r="V174" i="1"/>
  <c r="W174" i="1"/>
  <c r="H175" i="1"/>
  <c r="J175" i="1"/>
  <c r="V175" i="1"/>
  <c r="W175" i="1"/>
  <c r="H176" i="1"/>
  <c r="J176" i="1"/>
  <c r="V176" i="1"/>
  <c r="W176" i="1"/>
  <c r="H177" i="1"/>
  <c r="J177" i="1"/>
  <c r="R177" i="1"/>
  <c r="U177" i="1"/>
  <c r="V177" i="1"/>
  <c r="W177" i="1"/>
  <c r="H178" i="1"/>
  <c r="J178" i="1"/>
  <c r="R178" i="1"/>
  <c r="U178" i="1"/>
  <c r="V178" i="1"/>
  <c r="W178" i="1"/>
  <c r="R179" i="1"/>
  <c r="U179" i="1"/>
  <c r="V179" i="1"/>
  <c r="W179" i="1"/>
  <c r="Y179" i="1"/>
  <c r="R180" i="1"/>
  <c r="U180" i="1"/>
  <c r="V180" i="1"/>
  <c r="W180" i="1"/>
  <c r="R181" i="1"/>
  <c r="U181" i="1"/>
  <c r="V181" i="1"/>
  <c r="W181" i="1"/>
  <c r="Y181" i="1"/>
  <c r="H182" i="1"/>
  <c r="J182" i="1"/>
  <c r="R182" i="1"/>
  <c r="U182" i="1"/>
  <c r="V182" i="1"/>
  <c r="W182" i="1"/>
  <c r="R183" i="1"/>
  <c r="U183" i="1"/>
  <c r="V183" i="1"/>
  <c r="W183" i="1"/>
  <c r="H184" i="1"/>
  <c r="J184" i="1"/>
  <c r="V184" i="1"/>
  <c r="W184" i="1"/>
  <c r="H185" i="1"/>
  <c r="J185" i="1"/>
  <c r="V185" i="1"/>
  <c r="W185" i="1"/>
  <c r="H186" i="1"/>
  <c r="J186" i="1"/>
  <c r="V186" i="1"/>
  <c r="W186" i="1"/>
  <c r="H187" i="1"/>
  <c r="J187" i="1"/>
  <c r="R187" i="1"/>
  <c r="U187" i="1"/>
  <c r="V187" i="1"/>
  <c r="W187" i="1"/>
  <c r="H188" i="1"/>
  <c r="J188" i="1"/>
  <c r="R188" i="1"/>
  <c r="U188" i="1"/>
  <c r="V188" i="1"/>
  <c r="W188" i="1"/>
  <c r="R189" i="1"/>
  <c r="U189" i="1"/>
  <c r="V189" i="1"/>
  <c r="W189" i="1"/>
  <c r="H190" i="1"/>
  <c r="J190" i="1"/>
  <c r="V190" i="1"/>
  <c r="W190" i="1"/>
  <c r="H191" i="1"/>
  <c r="J191" i="1"/>
  <c r="V191" i="1"/>
  <c r="W191" i="1"/>
  <c r="H192" i="1"/>
  <c r="J192" i="1"/>
  <c r="R192" i="1"/>
  <c r="U192" i="1"/>
  <c r="V192" i="1"/>
  <c r="W192" i="1"/>
  <c r="R193" i="1"/>
  <c r="U193" i="1"/>
  <c r="V193" i="1"/>
  <c r="W193" i="1"/>
  <c r="H194" i="1"/>
  <c r="J194" i="1"/>
  <c r="R194" i="1"/>
  <c r="U194" i="1"/>
  <c r="V194" i="1"/>
  <c r="W194" i="1"/>
  <c r="R195" i="1"/>
  <c r="U195" i="1"/>
  <c r="V195" i="1"/>
  <c r="W195" i="1"/>
  <c r="H196" i="1"/>
  <c r="J196" i="1"/>
  <c r="V196" i="1"/>
  <c r="W196" i="1"/>
  <c r="H197" i="1"/>
  <c r="J197" i="1"/>
  <c r="V197" i="1"/>
  <c r="W197" i="1"/>
  <c r="H198" i="1"/>
  <c r="J198" i="1"/>
  <c r="V198" i="1"/>
  <c r="W198" i="1"/>
  <c r="H199" i="1"/>
  <c r="J199" i="1"/>
  <c r="V199" i="1"/>
  <c r="W199" i="1"/>
  <c r="H200" i="1"/>
  <c r="J200" i="1"/>
  <c r="R200" i="1"/>
  <c r="U200" i="1"/>
  <c r="V200" i="1"/>
  <c r="W200" i="1"/>
  <c r="H201" i="1"/>
  <c r="J201" i="1"/>
  <c r="V201" i="1"/>
  <c r="W201" i="1"/>
  <c r="H202" i="1"/>
  <c r="J202" i="1"/>
  <c r="V202" i="1"/>
  <c r="W202" i="1"/>
  <c r="H203" i="1"/>
  <c r="J203" i="1"/>
  <c r="V203" i="1"/>
  <c r="W203" i="1"/>
  <c r="H204" i="1"/>
  <c r="J204" i="1"/>
  <c r="V204" i="1"/>
  <c r="W204" i="1"/>
  <c r="H205" i="1"/>
  <c r="J205" i="1"/>
  <c r="V205" i="1"/>
  <c r="W205" i="1"/>
  <c r="H206" i="1"/>
  <c r="J206" i="1"/>
  <c r="V206" i="1"/>
  <c r="W206" i="1"/>
  <c r="H207" i="1"/>
  <c r="J207" i="1"/>
  <c r="R207" i="1"/>
  <c r="U207" i="1"/>
  <c r="V207" i="1"/>
  <c r="W207" i="1"/>
  <c r="H208" i="1"/>
  <c r="J208" i="1"/>
  <c r="R208" i="1"/>
  <c r="U208" i="1"/>
  <c r="V208" i="1"/>
  <c r="W208" i="1"/>
  <c r="H209" i="1"/>
  <c r="J209" i="1"/>
  <c r="R209" i="1"/>
  <c r="U209" i="1"/>
  <c r="V209" i="1"/>
  <c r="W209" i="1"/>
  <c r="H210" i="1"/>
  <c r="J210" i="1"/>
  <c r="V210" i="1"/>
  <c r="W210" i="1"/>
  <c r="H211" i="1"/>
  <c r="J211" i="1"/>
  <c r="R211" i="1"/>
  <c r="U211" i="1"/>
  <c r="V211" i="1"/>
  <c r="W211" i="1"/>
  <c r="H212" i="1"/>
  <c r="J212" i="1"/>
  <c r="V212" i="1"/>
  <c r="W212" i="1"/>
  <c r="H213" i="1"/>
  <c r="J213" i="1"/>
  <c r="R213" i="1"/>
  <c r="U213" i="1"/>
  <c r="V213" i="1"/>
  <c r="W213" i="1"/>
  <c r="R214" i="1"/>
  <c r="U214" i="1"/>
  <c r="V214" i="1"/>
  <c r="W214" i="1"/>
  <c r="H215" i="1"/>
  <c r="J215" i="1"/>
  <c r="V215" i="1"/>
  <c r="W215" i="1"/>
  <c r="H216" i="1"/>
  <c r="J216" i="1"/>
  <c r="V216" i="1"/>
  <c r="W216" i="1"/>
  <c r="H217" i="1"/>
  <c r="J217" i="1"/>
  <c r="V217" i="1"/>
  <c r="W217" i="1"/>
  <c r="H218" i="1"/>
  <c r="J218" i="1"/>
  <c r="V218" i="1"/>
  <c r="W218" i="1"/>
  <c r="H219" i="1"/>
  <c r="J219" i="1"/>
  <c r="V219" i="1"/>
  <c r="W219" i="1"/>
  <c r="H220" i="1"/>
  <c r="J220" i="1"/>
  <c r="V220" i="1"/>
  <c r="W220" i="1"/>
  <c r="H221" i="1"/>
  <c r="J221" i="1"/>
  <c r="V221" i="1"/>
  <c r="W221" i="1"/>
  <c r="H222" i="1"/>
  <c r="J222" i="1"/>
  <c r="R222" i="1"/>
  <c r="U222" i="1"/>
  <c r="V222" i="1"/>
  <c r="W222" i="1"/>
  <c r="R223" i="1"/>
  <c r="U223" i="1"/>
  <c r="V223" i="1"/>
  <c r="W223" i="1"/>
  <c r="H224" i="1"/>
  <c r="J224" i="1"/>
  <c r="V224" i="1"/>
  <c r="W224" i="1"/>
  <c r="H225" i="1"/>
  <c r="J225" i="1"/>
  <c r="V225" i="1"/>
  <c r="W225" i="1"/>
  <c r="H226" i="1"/>
  <c r="J226" i="1"/>
  <c r="V226" i="1"/>
  <c r="W226" i="1"/>
  <c r="H227" i="1"/>
  <c r="J227" i="1"/>
  <c r="V227" i="1"/>
  <c r="W227" i="1"/>
  <c r="H228" i="1"/>
  <c r="J228" i="1"/>
  <c r="V228" i="1"/>
  <c r="W228" i="1"/>
  <c r="H229" i="1"/>
  <c r="J229" i="1"/>
  <c r="V229" i="1"/>
  <c r="W229" i="1"/>
  <c r="H230" i="1"/>
  <c r="J230" i="1"/>
  <c r="V230" i="1"/>
  <c r="W230" i="1"/>
  <c r="H231" i="1"/>
  <c r="J231" i="1"/>
  <c r="V231" i="1"/>
  <c r="W231" i="1"/>
  <c r="H232" i="1"/>
  <c r="J232" i="1"/>
  <c r="V232" i="1"/>
  <c r="W232" i="1"/>
  <c r="H233" i="1"/>
  <c r="J233" i="1"/>
  <c r="V233" i="1"/>
  <c r="W233" i="1"/>
  <c r="H234" i="1"/>
  <c r="J234" i="1"/>
  <c r="V234" i="1"/>
  <c r="W234" i="1"/>
  <c r="Y234" i="1"/>
  <c r="H235" i="1"/>
  <c r="J235" i="1"/>
  <c r="V235" i="1"/>
  <c r="W235" i="1"/>
  <c r="H236" i="1"/>
  <c r="J236" i="1"/>
  <c r="V236" i="1"/>
  <c r="W236" i="1"/>
  <c r="H237" i="1"/>
  <c r="J237" i="1"/>
  <c r="V237" i="1"/>
  <c r="W237" i="1"/>
  <c r="H238" i="1"/>
  <c r="J238" i="1"/>
  <c r="V238" i="1"/>
  <c r="W238" i="1"/>
  <c r="H239" i="1"/>
  <c r="J239" i="1"/>
  <c r="V239" i="1"/>
  <c r="W239" i="1"/>
  <c r="H240" i="1"/>
  <c r="J240" i="1"/>
  <c r="V240" i="1"/>
  <c r="W240" i="1"/>
  <c r="H241" i="1"/>
  <c r="J241" i="1"/>
  <c r="R241" i="1"/>
  <c r="U241" i="1"/>
  <c r="V241" i="1"/>
  <c r="W241" i="1"/>
  <c r="H242" i="1"/>
  <c r="J242" i="1"/>
  <c r="V242" i="1"/>
  <c r="W242" i="1"/>
  <c r="H243" i="1"/>
  <c r="J243" i="1"/>
  <c r="V243" i="1"/>
  <c r="W243" i="1"/>
  <c r="H244" i="1"/>
  <c r="J244" i="1"/>
  <c r="V244" i="1"/>
  <c r="W244" i="1"/>
  <c r="H245" i="1"/>
  <c r="J245" i="1"/>
  <c r="R245" i="1"/>
  <c r="U245" i="1"/>
  <c r="V245" i="1"/>
  <c r="W245" i="1"/>
  <c r="R246" i="1"/>
  <c r="U246" i="1"/>
  <c r="V246" i="1"/>
  <c r="W246" i="1"/>
  <c r="H247" i="1"/>
  <c r="J247" i="1"/>
  <c r="V247" i="1"/>
  <c r="W247" i="1"/>
  <c r="H248" i="1"/>
  <c r="J248" i="1"/>
  <c r="R248" i="1"/>
  <c r="U248" i="1"/>
  <c r="V248" i="1"/>
  <c r="W248" i="1"/>
  <c r="R249" i="1"/>
  <c r="U249" i="1"/>
  <c r="V249" i="1"/>
  <c r="W249" i="1"/>
  <c r="R250" i="1"/>
  <c r="U250" i="1"/>
  <c r="V250" i="1"/>
  <c r="W250" i="1"/>
  <c r="R251" i="1"/>
  <c r="U251" i="1"/>
  <c r="V251" i="1"/>
  <c r="W251" i="1"/>
  <c r="H252" i="1"/>
  <c r="J252" i="1"/>
  <c r="R252" i="1"/>
  <c r="U252" i="1"/>
  <c r="V252" i="1"/>
  <c r="W252" i="1"/>
  <c r="H253" i="1"/>
  <c r="J253" i="1"/>
  <c r="R253" i="1"/>
  <c r="U253" i="1"/>
  <c r="V253" i="1"/>
  <c r="W253" i="1"/>
  <c r="H254" i="1"/>
  <c r="J254" i="1"/>
  <c r="V254" i="1"/>
  <c r="W254" i="1"/>
  <c r="H255" i="1"/>
  <c r="J255" i="1"/>
  <c r="V255" i="1"/>
  <c r="W255" i="1"/>
  <c r="H256" i="1"/>
  <c r="J256" i="1"/>
  <c r="V256" i="1"/>
  <c r="W256" i="1"/>
  <c r="H257" i="1"/>
  <c r="J257" i="1"/>
  <c r="V257" i="1"/>
  <c r="W257" i="1"/>
  <c r="H258" i="1"/>
  <c r="J258" i="1"/>
  <c r="V258" i="1"/>
  <c r="W258" i="1"/>
  <c r="H259" i="1"/>
  <c r="J259" i="1"/>
  <c r="V259" i="1"/>
  <c r="W259" i="1"/>
  <c r="H260" i="1"/>
  <c r="J260" i="1"/>
  <c r="V260" i="1"/>
  <c r="W260" i="1"/>
  <c r="H261" i="1"/>
  <c r="J261" i="1"/>
  <c r="V261" i="1"/>
  <c r="W261" i="1"/>
  <c r="H262" i="1"/>
  <c r="J262" i="1"/>
  <c r="V262" i="1"/>
  <c r="W262" i="1"/>
  <c r="H263" i="1"/>
  <c r="J263" i="1"/>
  <c r="V263" i="1"/>
  <c r="W263" i="1"/>
  <c r="H264" i="1"/>
  <c r="J264" i="1"/>
  <c r="V264" i="1"/>
  <c r="W264" i="1"/>
  <c r="Y264" i="1"/>
  <c r="H265" i="1"/>
  <c r="J265" i="1"/>
  <c r="R265" i="1"/>
  <c r="U265" i="1"/>
  <c r="V265" i="1"/>
  <c r="W265" i="1"/>
  <c r="V266" i="1"/>
  <c r="W266" i="1"/>
  <c r="H267" i="1"/>
  <c r="J267" i="1"/>
  <c r="R267" i="1"/>
  <c r="U267" i="1"/>
  <c r="V267" i="1"/>
  <c r="W267" i="1"/>
  <c r="H268" i="1"/>
  <c r="J268" i="1"/>
  <c r="R268" i="1"/>
  <c r="U268" i="1"/>
  <c r="V268" i="1"/>
  <c r="W268" i="1"/>
  <c r="H269" i="1"/>
  <c r="J269" i="1"/>
  <c r="R269" i="1"/>
  <c r="U269" i="1"/>
  <c r="V269" i="1"/>
  <c r="W269" i="1"/>
  <c r="R270" i="1"/>
  <c r="U270" i="1"/>
  <c r="V270" i="1"/>
  <c r="W270" i="1"/>
  <c r="H271" i="1"/>
  <c r="J271" i="1"/>
  <c r="V271" i="1"/>
  <c r="W271" i="1"/>
  <c r="H272" i="1"/>
  <c r="J272" i="1"/>
  <c r="V272" i="1"/>
  <c r="W272" i="1"/>
  <c r="H273" i="1"/>
  <c r="J273" i="1"/>
  <c r="V273" i="1"/>
  <c r="W273" i="1"/>
  <c r="H274" i="1"/>
  <c r="J274" i="1"/>
  <c r="V274" i="1"/>
  <c r="W274" i="1"/>
  <c r="H275" i="1"/>
  <c r="J275" i="1"/>
  <c r="V275" i="1"/>
  <c r="W275" i="1"/>
  <c r="H276" i="1"/>
  <c r="J276" i="1"/>
  <c r="V276" i="1"/>
  <c r="W276" i="1"/>
  <c r="H277" i="1"/>
  <c r="J277" i="1"/>
  <c r="V277" i="1"/>
  <c r="W277" i="1"/>
  <c r="H278" i="1"/>
  <c r="J278" i="1"/>
  <c r="V278" i="1"/>
  <c r="W278" i="1"/>
  <c r="H279" i="1"/>
  <c r="J279" i="1"/>
  <c r="V279" i="1"/>
  <c r="W279" i="1"/>
  <c r="H280" i="1"/>
  <c r="J280" i="1"/>
  <c r="V280" i="1"/>
  <c r="W280" i="1"/>
  <c r="H281" i="1"/>
  <c r="J281" i="1"/>
  <c r="V281" i="1"/>
  <c r="W281" i="1"/>
  <c r="H282" i="1"/>
  <c r="J282" i="1"/>
  <c r="V282" i="1"/>
  <c r="W282" i="1"/>
  <c r="H283" i="1"/>
  <c r="J283" i="1"/>
  <c r="V283" i="1"/>
  <c r="W283" i="1"/>
  <c r="H284" i="1"/>
  <c r="J284" i="1"/>
  <c r="V284" i="1"/>
  <c r="W284" i="1"/>
  <c r="H285" i="1"/>
  <c r="J285" i="1"/>
  <c r="R285" i="1"/>
  <c r="U285" i="1"/>
  <c r="V285" i="1"/>
  <c r="W285" i="1"/>
  <c r="H286" i="1"/>
  <c r="J286" i="1"/>
  <c r="V286" i="1"/>
  <c r="W286" i="1"/>
  <c r="H287" i="1"/>
  <c r="J287" i="1"/>
  <c r="V287" i="1"/>
  <c r="W287" i="1"/>
  <c r="H288" i="1"/>
  <c r="J288" i="1"/>
  <c r="V288" i="1"/>
  <c r="W288" i="1"/>
  <c r="Y288" i="1"/>
  <c r="H289" i="1"/>
  <c r="J289" i="1"/>
  <c r="V289" i="1"/>
  <c r="W289" i="1"/>
  <c r="H290" i="1"/>
  <c r="J290" i="1"/>
  <c r="V290" i="1"/>
  <c r="W290" i="1"/>
  <c r="H291" i="1"/>
  <c r="J291" i="1"/>
  <c r="V291" i="1"/>
  <c r="W291" i="1"/>
  <c r="H292" i="1"/>
  <c r="J292" i="1"/>
  <c r="R292" i="1"/>
  <c r="U292" i="1"/>
  <c r="V292" i="1"/>
  <c r="W292" i="1"/>
  <c r="R293" i="1"/>
  <c r="U293" i="1"/>
  <c r="V293" i="1"/>
  <c r="W293" i="1"/>
  <c r="H294" i="1"/>
  <c r="J294" i="1"/>
  <c r="V294" i="1"/>
  <c r="W294" i="1"/>
  <c r="H295" i="1"/>
  <c r="J295" i="1"/>
  <c r="R295" i="1"/>
  <c r="U295" i="1"/>
  <c r="V295" i="1"/>
  <c r="W295" i="1"/>
  <c r="H296" i="1"/>
  <c r="J296" i="1"/>
  <c r="R296" i="1"/>
  <c r="U296" i="1"/>
  <c r="V296" i="1"/>
  <c r="W296" i="1"/>
  <c r="R297" i="1"/>
  <c r="U297" i="1"/>
  <c r="V297" i="1"/>
  <c r="W297" i="1"/>
  <c r="H298" i="1"/>
  <c r="J298" i="1"/>
  <c r="R298" i="1"/>
  <c r="U298" i="1"/>
  <c r="V298" i="1"/>
  <c r="W298" i="1"/>
  <c r="R299" i="1"/>
  <c r="U299" i="1"/>
  <c r="V299" i="1"/>
  <c r="W299" i="1"/>
  <c r="R300" i="1"/>
  <c r="U300" i="1"/>
  <c r="V300" i="1"/>
  <c r="W300" i="1"/>
  <c r="Y300" i="1"/>
  <c r="H301" i="1"/>
  <c r="J301" i="1"/>
  <c r="R301" i="1"/>
  <c r="U301" i="1"/>
  <c r="V301" i="1"/>
  <c r="W301" i="1"/>
  <c r="R302" i="1"/>
  <c r="U302" i="1"/>
  <c r="V302" i="1"/>
  <c r="W302" i="1"/>
  <c r="R303" i="1"/>
  <c r="U303" i="1"/>
  <c r="V303" i="1"/>
  <c r="W303" i="1"/>
  <c r="H304" i="1"/>
  <c r="J304" i="1"/>
  <c r="R304" i="1"/>
  <c r="U304" i="1"/>
  <c r="V304" i="1"/>
  <c r="W304" i="1"/>
  <c r="H305" i="1"/>
  <c r="J305" i="1"/>
  <c r="R305" i="1"/>
  <c r="U305" i="1"/>
  <c r="V305" i="1"/>
  <c r="W305" i="1"/>
  <c r="H306" i="1"/>
  <c r="J306" i="1"/>
  <c r="R306" i="1"/>
  <c r="U306" i="1"/>
  <c r="V306" i="1"/>
  <c r="W306" i="1"/>
  <c r="R307" i="1"/>
  <c r="U307" i="1"/>
  <c r="V307" i="1"/>
  <c r="W307" i="1"/>
  <c r="H308" i="1"/>
  <c r="J308" i="1"/>
  <c r="R308" i="1"/>
  <c r="U308" i="1"/>
  <c r="V308" i="1"/>
  <c r="W308" i="1"/>
  <c r="R309" i="1"/>
  <c r="U309" i="1"/>
  <c r="V309" i="1"/>
  <c r="W309" i="1"/>
  <c r="H310" i="1"/>
  <c r="J310" i="1"/>
  <c r="R310" i="1"/>
  <c r="U310" i="1"/>
  <c r="V310" i="1"/>
  <c r="W310" i="1"/>
  <c r="H311" i="1"/>
  <c r="J311" i="1"/>
  <c r="R311" i="1"/>
  <c r="U311" i="1"/>
  <c r="V311" i="1"/>
  <c r="W311" i="1"/>
  <c r="R312" i="1"/>
  <c r="U312" i="1"/>
  <c r="V312" i="1"/>
  <c r="W312" i="1"/>
  <c r="H313" i="1"/>
  <c r="J313" i="1"/>
  <c r="R313" i="1"/>
  <c r="U313" i="1"/>
  <c r="V313" i="1"/>
  <c r="W313" i="1"/>
  <c r="R314" i="1"/>
  <c r="U314" i="1"/>
  <c r="V314" i="1"/>
  <c r="W314" i="1"/>
  <c r="R315" i="1"/>
  <c r="U315" i="1"/>
  <c r="V315" i="1"/>
  <c r="W315" i="1"/>
  <c r="H316" i="1"/>
  <c r="J316" i="1"/>
  <c r="R316" i="1"/>
  <c r="U316" i="1"/>
  <c r="V316" i="1"/>
  <c r="W316" i="1"/>
  <c r="H317" i="1"/>
  <c r="J317" i="1"/>
  <c r="R317" i="1"/>
  <c r="U317" i="1"/>
  <c r="V317" i="1"/>
  <c r="W317" i="1"/>
  <c r="R318" i="1"/>
  <c r="U318" i="1"/>
  <c r="V318" i="1"/>
  <c r="W318" i="1"/>
  <c r="R319" i="1"/>
  <c r="U319" i="1"/>
  <c r="V319" i="1"/>
  <c r="W319" i="1"/>
  <c r="H320" i="1"/>
  <c r="J320" i="1"/>
  <c r="R320" i="1"/>
  <c r="U320" i="1"/>
  <c r="V320" i="1"/>
  <c r="W320" i="1"/>
  <c r="R321" i="1"/>
  <c r="U321" i="1"/>
  <c r="V321" i="1"/>
  <c r="W321" i="1"/>
  <c r="R322" i="1"/>
  <c r="U322" i="1"/>
  <c r="V322" i="1"/>
  <c r="W322" i="1"/>
  <c r="H323" i="1"/>
  <c r="J323" i="1"/>
  <c r="R323" i="1"/>
  <c r="U323" i="1"/>
  <c r="V323" i="1"/>
  <c r="W323" i="1"/>
  <c r="R324" i="1"/>
  <c r="U324" i="1"/>
  <c r="V324" i="1"/>
  <c r="W324" i="1"/>
  <c r="R325" i="1"/>
  <c r="U325" i="1"/>
  <c r="V325" i="1"/>
  <c r="W325" i="1"/>
  <c r="R326" i="1"/>
  <c r="U326" i="1"/>
  <c r="V326" i="1"/>
  <c r="W326" i="1"/>
  <c r="R327" i="1"/>
  <c r="U327" i="1"/>
  <c r="V327" i="1"/>
  <c r="W327" i="1"/>
  <c r="H328" i="1"/>
  <c r="J328" i="1"/>
  <c r="R328" i="1"/>
  <c r="U328" i="1"/>
  <c r="V328" i="1"/>
  <c r="W328" i="1"/>
  <c r="R329" i="1"/>
  <c r="U329" i="1"/>
  <c r="V329" i="1"/>
  <c r="W329" i="1"/>
  <c r="H330" i="1"/>
  <c r="J330" i="1"/>
  <c r="R330" i="1"/>
  <c r="U330" i="1"/>
  <c r="V330" i="1"/>
  <c r="W330" i="1"/>
  <c r="H331" i="1"/>
  <c r="J331" i="1"/>
  <c r="R331" i="1"/>
  <c r="U331" i="1"/>
  <c r="V331" i="1"/>
  <c r="W331" i="1"/>
  <c r="R332" i="1"/>
  <c r="U332" i="1"/>
  <c r="V332" i="1"/>
  <c r="W332" i="1"/>
  <c r="R333" i="1"/>
  <c r="U333" i="1"/>
  <c r="V333" i="1"/>
  <c r="W333" i="1"/>
  <c r="R334" i="1"/>
  <c r="U334" i="1"/>
  <c r="V334" i="1"/>
  <c r="W334" i="1"/>
  <c r="H335" i="1"/>
  <c r="J335" i="1"/>
  <c r="V335" i="1"/>
  <c r="W335" i="1"/>
  <c r="Y335" i="1"/>
  <c r="H336" i="1"/>
  <c r="J336" i="1"/>
  <c r="V336" i="1"/>
  <c r="W336" i="1"/>
  <c r="H337" i="1"/>
  <c r="J337" i="1"/>
  <c r="V337" i="1"/>
  <c r="W337" i="1"/>
  <c r="H338" i="1"/>
  <c r="J338" i="1"/>
  <c r="V338" i="1"/>
  <c r="W338" i="1"/>
  <c r="Y338" i="1"/>
  <c r="H339" i="1"/>
  <c r="J339" i="1"/>
  <c r="V339" i="1"/>
  <c r="W339" i="1"/>
  <c r="H340" i="1"/>
  <c r="J340" i="1"/>
  <c r="V340" i="1"/>
  <c r="W340" i="1"/>
  <c r="H341" i="1"/>
  <c r="J341" i="1"/>
  <c r="V341" i="1"/>
  <c r="W341" i="1"/>
  <c r="H342" i="1"/>
  <c r="J342" i="1"/>
  <c r="V342" i="1"/>
  <c r="W342" i="1"/>
  <c r="R343" i="1"/>
  <c r="U343" i="1"/>
  <c r="V343" i="1"/>
  <c r="W343" i="1"/>
  <c r="R344" i="1"/>
  <c r="U344" i="1"/>
  <c r="V344" i="1"/>
  <c r="W344" i="1"/>
  <c r="H345" i="1"/>
  <c r="J345" i="1"/>
  <c r="R345" i="1"/>
  <c r="U345" i="1"/>
  <c r="V345" i="1"/>
  <c r="W345" i="1"/>
  <c r="H346" i="1"/>
  <c r="J346" i="1"/>
  <c r="V346" i="1"/>
  <c r="W346" i="1"/>
  <c r="H347" i="1"/>
  <c r="J347" i="1"/>
  <c r="R347" i="1"/>
  <c r="U347" i="1"/>
  <c r="V347" i="1"/>
  <c r="W347" i="1"/>
  <c r="R348" i="1"/>
  <c r="U348" i="1"/>
  <c r="V348" i="1"/>
  <c r="W348" i="1"/>
  <c r="R349" i="1"/>
  <c r="U349" i="1"/>
  <c r="V349" i="1"/>
  <c r="W349" i="1"/>
  <c r="H350" i="1"/>
  <c r="J350" i="1"/>
  <c r="V350" i="1"/>
  <c r="W350" i="1"/>
  <c r="H351" i="1"/>
  <c r="J351" i="1"/>
  <c r="V351" i="1"/>
  <c r="W351" i="1"/>
  <c r="H352" i="1"/>
  <c r="J352" i="1"/>
  <c r="V352" i="1"/>
  <c r="W352" i="1"/>
  <c r="H353" i="1"/>
  <c r="J353" i="1"/>
  <c r="V353" i="1"/>
  <c r="W353" i="1"/>
  <c r="H354" i="1"/>
  <c r="J354" i="1"/>
  <c r="V354" i="1"/>
  <c r="W354" i="1"/>
  <c r="H355" i="1"/>
  <c r="J355" i="1"/>
  <c r="V355" i="1"/>
  <c r="W355" i="1"/>
  <c r="H356" i="1"/>
  <c r="J356" i="1"/>
  <c r="V356" i="1"/>
  <c r="W356" i="1"/>
  <c r="H357" i="1"/>
  <c r="J357" i="1"/>
  <c r="V357" i="1"/>
  <c r="W357" i="1"/>
  <c r="H358" i="1"/>
  <c r="J358" i="1"/>
  <c r="V358" i="1"/>
  <c r="W358" i="1"/>
  <c r="H359" i="1"/>
  <c r="J359" i="1"/>
  <c r="V359" i="1"/>
  <c r="W359" i="1"/>
  <c r="H360" i="1"/>
  <c r="J360" i="1"/>
  <c r="V360" i="1"/>
  <c r="W360" i="1"/>
  <c r="H361" i="1"/>
  <c r="J361" i="1"/>
  <c r="R361" i="1"/>
  <c r="U361" i="1"/>
  <c r="V361" i="1"/>
  <c r="W361" i="1"/>
  <c r="R362" i="1"/>
  <c r="U362" i="1"/>
  <c r="V362" i="1"/>
  <c r="W362" i="1"/>
  <c r="H363" i="1"/>
  <c r="J363" i="1"/>
  <c r="V363" i="1"/>
  <c r="W363" i="1"/>
  <c r="H364" i="1"/>
  <c r="J364" i="1"/>
  <c r="V364" i="1"/>
  <c r="W364" i="1"/>
  <c r="H365" i="1"/>
  <c r="J365" i="1"/>
  <c r="V365" i="1"/>
  <c r="W365" i="1"/>
  <c r="H366" i="1"/>
  <c r="J366" i="1"/>
  <c r="V366" i="1"/>
  <c r="W366" i="1"/>
  <c r="R367" i="1"/>
  <c r="U367" i="1"/>
  <c r="V367" i="1"/>
  <c r="W367" i="1"/>
  <c r="R368" i="1"/>
  <c r="U368" i="1"/>
  <c r="V368" i="1"/>
  <c r="W368" i="1"/>
  <c r="R369" i="1"/>
  <c r="U369" i="1"/>
  <c r="V369" i="1"/>
  <c r="W369" i="1"/>
  <c r="Y369" i="1"/>
  <c r="R370" i="1"/>
  <c r="U370" i="1"/>
  <c r="V370" i="1"/>
  <c r="W370" i="1"/>
  <c r="R371" i="1"/>
  <c r="U371" i="1"/>
  <c r="V371" i="1"/>
  <c r="W371" i="1"/>
  <c r="H372" i="1"/>
  <c r="J372" i="1"/>
  <c r="V372" i="1"/>
  <c r="W372" i="1"/>
  <c r="H373" i="1"/>
  <c r="J373" i="1"/>
  <c r="V373" i="1"/>
  <c r="W373" i="1"/>
  <c r="H374" i="1"/>
  <c r="J374" i="1"/>
  <c r="V374" i="1"/>
  <c r="W374" i="1"/>
  <c r="H375" i="1"/>
  <c r="J375" i="1"/>
  <c r="V375" i="1"/>
  <c r="W375" i="1"/>
  <c r="H376" i="1"/>
  <c r="J376" i="1"/>
  <c r="V376" i="1"/>
  <c r="W376" i="1"/>
  <c r="Y376" i="1"/>
  <c r="H377" i="1"/>
  <c r="J377" i="1"/>
  <c r="V377" i="1"/>
  <c r="W377" i="1"/>
  <c r="H378" i="1"/>
  <c r="J378" i="1"/>
  <c r="V378" i="1"/>
  <c r="W378" i="1"/>
  <c r="H379" i="1"/>
  <c r="J379" i="1"/>
  <c r="V379" i="1"/>
  <c r="W379" i="1"/>
  <c r="H380" i="1"/>
  <c r="J380" i="1"/>
  <c r="V380" i="1"/>
  <c r="W380" i="1"/>
  <c r="H381" i="1"/>
  <c r="J381" i="1"/>
  <c r="R381" i="1"/>
  <c r="U381" i="1"/>
  <c r="V381" i="1"/>
  <c r="W381" i="1"/>
  <c r="R382" i="1"/>
  <c r="U382" i="1"/>
  <c r="V382" i="1"/>
  <c r="W382" i="1"/>
  <c r="R383" i="1"/>
  <c r="U383" i="1"/>
  <c r="V383" i="1"/>
  <c r="W383" i="1"/>
  <c r="R384" i="1"/>
  <c r="U384" i="1"/>
  <c r="V384" i="1"/>
  <c r="W384" i="1"/>
  <c r="Y384" i="1"/>
  <c r="H385" i="1"/>
  <c r="J385" i="1"/>
  <c r="V385" i="1"/>
  <c r="W385" i="1"/>
  <c r="H386" i="1"/>
  <c r="J386" i="1"/>
  <c r="V386" i="1"/>
  <c r="W386" i="1"/>
  <c r="H387" i="1"/>
  <c r="J387" i="1"/>
  <c r="V387" i="1"/>
  <c r="W387" i="1"/>
  <c r="H388" i="1"/>
  <c r="J388" i="1"/>
  <c r="V388" i="1"/>
  <c r="W388" i="1"/>
  <c r="H389" i="1"/>
  <c r="J389" i="1"/>
  <c r="V389" i="1"/>
  <c r="W389" i="1"/>
  <c r="H390" i="1"/>
  <c r="J390" i="1"/>
  <c r="V390" i="1"/>
  <c r="W390" i="1"/>
  <c r="H391" i="1"/>
  <c r="J391" i="1"/>
  <c r="V391" i="1"/>
  <c r="W391" i="1"/>
  <c r="H392" i="1"/>
  <c r="J392" i="1"/>
  <c r="V392" i="1"/>
  <c r="W392" i="1"/>
  <c r="H393" i="1"/>
  <c r="J393" i="1"/>
  <c r="V393" i="1"/>
  <c r="W393" i="1"/>
  <c r="H394" i="1"/>
  <c r="J394" i="1"/>
  <c r="V394" i="1"/>
  <c r="W394" i="1"/>
  <c r="H395" i="1"/>
  <c r="J395" i="1"/>
  <c r="V395" i="1"/>
  <c r="W395" i="1"/>
  <c r="R396" i="1"/>
  <c r="U396" i="1"/>
  <c r="V396" i="1"/>
  <c r="W396" i="1"/>
  <c r="H397" i="1"/>
  <c r="J397" i="1"/>
  <c r="V397" i="1"/>
  <c r="W397" i="1"/>
  <c r="H398" i="1"/>
  <c r="J398" i="1"/>
  <c r="R398" i="1"/>
  <c r="U398" i="1"/>
  <c r="V398" i="1"/>
  <c r="W398" i="1"/>
  <c r="H399" i="1"/>
  <c r="J399" i="1"/>
  <c r="V399" i="1"/>
  <c r="W399" i="1"/>
  <c r="H400" i="1"/>
  <c r="J400" i="1"/>
  <c r="V400" i="1"/>
  <c r="W400" i="1"/>
  <c r="Y400" i="1"/>
  <c r="H401" i="1"/>
  <c r="J401" i="1"/>
  <c r="V401" i="1"/>
  <c r="W401" i="1"/>
  <c r="H402" i="1"/>
  <c r="J402" i="1"/>
  <c r="R402" i="1"/>
  <c r="U402" i="1"/>
  <c r="V402" i="1"/>
  <c r="W402" i="1"/>
  <c r="R403" i="1"/>
  <c r="U403" i="1"/>
  <c r="V403" i="1"/>
  <c r="W403" i="1"/>
  <c r="H404" i="1"/>
  <c r="J404" i="1"/>
  <c r="V404" i="1"/>
  <c r="W404" i="1"/>
  <c r="H405" i="1"/>
  <c r="J405" i="1"/>
  <c r="V405" i="1"/>
  <c r="W405" i="1"/>
  <c r="H406" i="1"/>
  <c r="J406" i="1"/>
  <c r="V406" i="1"/>
  <c r="W406" i="1"/>
  <c r="H407" i="1"/>
  <c r="J407" i="1"/>
  <c r="V407" i="1"/>
  <c r="W407" i="1"/>
  <c r="H408" i="1"/>
  <c r="J408" i="1"/>
  <c r="V408" i="1"/>
  <c r="W408" i="1"/>
  <c r="H409" i="1"/>
  <c r="J409" i="1"/>
  <c r="V409" i="1"/>
  <c r="W409" i="1"/>
  <c r="H410" i="1"/>
  <c r="J410" i="1"/>
  <c r="V410" i="1"/>
  <c r="W410" i="1"/>
  <c r="H411" i="1"/>
  <c r="J411" i="1"/>
  <c r="V411" i="1"/>
  <c r="W411" i="1"/>
  <c r="H412" i="1"/>
  <c r="J412" i="1"/>
  <c r="V412" i="1"/>
  <c r="W412" i="1"/>
  <c r="H413" i="1"/>
  <c r="J413" i="1"/>
  <c r="V413" i="1"/>
  <c r="W413" i="1"/>
  <c r="H414" i="1"/>
  <c r="J414" i="1"/>
  <c r="R414" i="1"/>
  <c r="U414" i="1"/>
  <c r="V414" i="1"/>
  <c r="W414" i="1"/>
  <c r="R415" i="1"/>
  <c r="U415" i="1"/>
  <c r="V415" i="1"/>
  <c r="W415" i="1"/>
  <c r="R416" i="1"/>
  <c r="U416" i="1"/>
  <c r="V416" i="1"/>
  <c r="W416" i="1"/>
  <c r="H417" i="1"/>
  <c r="J417" i="1"/>
  <c r="V417" i="1"/>
  <c r="W417" i="1"/>
  <c r="H418" i="1"/>
  <c r="J418" i="1"/>
  <c r="V418" i="1"/>
  <c r="W418" i="1"/>
  <c r="H419" i="1"/>
  <c r="J419" i="1"/>
  <c r="V419" i="1"/>
  <c r="W419" i="1"/>
  <c r="H420" i="1"/>
  <c r="J420" i="1"/>
  <c r="V420" i="1"/>
  <c r="W420" i="1"/>
  <c r="H421" i="1"/>
  <c r="J421" i="1"/>
  <c r="V421" i="1"/>
  <c r="W421" i="1"/>
  <c r="H422" i="1"/>
  <c r="J422" i="1"/>
  <c r="V422" i="1"/>
  <c r="W422" i="1"/>
  <c r="H423" i="1"/>
  <c r="J423" i="1"/>
  <c r="V423" i="1"/>
  <c r="W423" i="1"/>
  <c r="H424" i="1"/>
  <c r="J424" i="1"/>
  <c r="R424" i="1"/>
  <c r="U424" i="1"/>
  <c r="V424" i="1"/>
  <c r="W424" i="1"/>
  <c r="R425" i="1"/>
  <c r="U425" i="1"/>
  <c r="V425" i="1"/>
  <c r="W425" i="1"/>
  <c r="H426" i="1"/>
  <c r="J426" i="1"/>
  <c r="R426" i="1"/>
  <c r="U426" i="1"/>
  <c r="V426" i="1"/>
  <c r="W426" i="1"/>
  <c r="H427" i="1"/>
  <c r="J427" i="1"/>
  <c r="V427" i="1"/>
  <c r="W427" i="1"/>
  <c r="H428" i="1"/>
  <c r="J428" i="1"/>
  <c r="R428" i="1"/>
  <c r="U428" i="1"/>
  <c r="V428" i="1"/>
  <c r="W428" i="1"/>
  <c r="R429" i="1"/>
  <c r="U429" i="1"/>
  <c r="V429" i="1"/>
  <c r="W429" i="1"/>
  <c r="H430" i="1"/>
  <c r="J430" i="1"/>
  <c r="R430" i="1"/>
  <c r="U430" i="1"/>
  <c r="V430" i="1"/>
  <c r="W430" i="1"/>
  <c r="R431" i="1"/>
  <c r="U431" i="1"/>
  <c r="V431" i="1"/>
  <c r="W431" i="1"/>
  <c r="H432" i="1"/>
  <c r="J432" i="1"/>
  <c r="V432" i="1"/>
  <c r="W432" i="1"/>
  <c r="H433" i="1"/>
  <c r="J433" i="1"/>
  <c r="V433" i="1"/>
  <c r="W433" i="1"/>
  <c r="H434" i="1"/>
  <c r="J434" i="1"/>
  <c r="V434" i="1"/>
  <c r="W434" i="1"/>
  <c r="R435" i="1"/>
  <c r="U435" i="1"/>
  <c r="V435" i="1"/>
  <c r="W435" i="1"/>
  <c r="R436" i="1"/>
  <c r="U436" i="1"/>
  <c r="V436" i="1"/>
  <c r="W436" i="1"/>
  <c r="R437" i="1"/>
  <c r="U437" i="1"/>
  <c r="V437" i="1"/>
  <c r="W437" i="1"/>
  <c r="H438" i="1"/>
  <c r="J438" i="1"/>
  <c r="V438" i="1"/>
  <c r="W438" i="1"/>
  <c r="R439" i="1"/>
  <c r="U439" i="1"/>
  <c r="V439" i="1"/>
  <c r="W439" i="1"/>
  <c r="H440" i="1"/>
  <c r="J440" i="1"/>
  <c r="V440" i="1"/>
  <c r="W440" i="1"/>
  <c r="H441" i="1"/>
  <c r="J441" i="1"/>
  <c r="V441" i="1"/>
  <c r="W441" i="1"/>
  <c r="H442" i="1"/>
  <c r="J442" i="1"/>
  <c r="R442" i="1"/>
  <c r="U442" i="1"/>
  <c r="V442" i="1"/>
  <c r="W442" i="1"/>
  <c r="H443" i="1"/>
  <c r="J443" i="1"/>
  <c r="V443" i="1"/>
  <c r="W443" i="1"/>
  <c r="H444" i="1"/>
  <c r="J444" i="1"/>
  <c r="V444" i="1"/>
  <c r="W444" i="1"/>
  <c r="H445" i="1"/>
  <c r="J445" i="1"/>
  <c r="V445" i="1"/>
  <c r="W445" i="1"/>
  <c r="H446" i="1"/>
  <c r="J446" i="1"/>
  <c r="V446" i="1"/>
  <c r="W446" i="1"/>
  <c r="H447" i="1"/>
  <c r="J447" i="1"/>
  <c r="V447" i="1"/>
  <c r="W447" i="1"/>
  <c r="H448" i="1"/>
  <c r="J448" i="1"/>
  <c r="V448" i="1"/>
  <c r="W448" i="1"/>
  <c r="H449" i="1"/>
  <c r="J449" i="1"/>
  <c r="V449" i="1"/>
  <c r="W449" i="1"/>
  <c r="H450" i="1"/>
  <c r="J450" i="1"/>
  <c r="V450" i="1"/>
  <c r="W450" i="1"/>
  <c r="R451" i="1"/>
  <c r="U451" i="1"/>
  <c r="V451" i="1"/>
  <c r="W451" i="1"/>
  <c r="R452" i="1"/>
  <c r="U452" i="1"/>
  <c r="V452" i="1"/>
  <c r="W452" i="1"/>
  <c r="H453" i="1"/>
  <c r="J453" i="1"/>
  <c r="V453" i="1"/>
  <c r="W453" i="1"/>
  <c r="H454" i="1"/>
  <c r="J454" i="1"/>
  <c r="V454" i="1"/>
  <c r="W454" i="1"/>
  <c r="H455" i="1"/>
  <c r="J455" i="1"/>
  <c r="V455" i="1"/>
  <c r="W455" i="1"/>
  <c r="H456" i="1"/>
  <c r="J456" i="1"/>
  <c r="V456" i="1"/>
  <c r="W456" i="1"/>
  <c r="H457" i="1"/>
  <c r="J457" i="1"/>
  <c r="V457" i="1"/>
  <c r="W457" i="1"/>
  <c r="H458" i="1"/>
  <c r="J458" i="1"/>
  <c r="R458" i="1"/>
  <c r="U458" i="1"/>
  <c r="V458" i="1"/>
  <c r="W458" i="1"/>
  <c r="R459" i="1"/>
  <c r="U459" i="1"/>
  <c r="V459" i="1"/>
  <c r="W459" i="1"/>
  <c r="H460" i="1"/>
  <c r="J460" i="1"/>
  <c r="R460" i="1"/>
  <c r="U460" i="1"/>
  <c r="V460" i="1"/>
  <c r="W460" i="1"/>
  <c r="R461" i="1"/>
  <c r="U461" i="1"/>
  <c r="V461" i="1"/>
  <c r="W461" i="1"/>
  <c r="R462" i="1"/>
  <c r="U462" i="1"/>
  <c r="V462" i="1"/>
  <c r="W462" i="1"/>
  <c r="H463" i="1"/>
  <c r="J463" i="1"/>
  <c r="V463" i="1"/>
  <c r="W463" i="1"/>
  <c r="H464" i="1"/>
  <c r="J464" i="1"/>
  <c r="V464" i="1"/>
  <c r="W464" i="1"/>
  <c r="H465" i="1"/>
  <c r="J465" i="1"/>
  <c r="V465" i="1"/>
  <c r="W465" i="1"/>
  <c r="H466" i="1"/>
  <c r="J466" i="1"/>
  <c r="R466" i="1"/>
  <c r="U466" i="1"/>
  <c r="V466" i="1"/>
  <c r="W466" i="1"/>
  <c r="R467" i="1"/>
  <c r="U467" i="1"/>
  <c r="V467" i="1"/>
  <c r="W467" i="1"/>
  <c r="R468" i="1"/>
  <c r="U468" i="1"/>
  <c r="V468" i="1"/>
  <c r="W468" i="1"/>
  <c r="H469" i="1"/>
  <c r="J469" i="1"/>
  <c r="R469" i="1"/>
  <c r="U469" i="1"/>
  <c r="V469" i="1"/>
  <c r="W469" i="1"/>
  <c r="H470" i="1"/>
  <c r="J470" i="1"/>
  <c r="R470" i="1"/>
  <c r="U470" i="1"/>
  <c r="V470" i="1"/>
  <c r="W470" i="1"/>
  <c r="R471" i="1"/>
  <c r="U471" i="1"/>
  <c r="V471" i="1"/>
  <c r="W471" i="1"/>
  <c r="R472" i="1"/>
  <c r="U472" i="1"/>
  <c r="V472" i="1"/>
  <c r="W472" i="1"/>
  <c r="Y472" i="1"/>
  <c r="H473" i="1"/>
  <c r="J473" i="1"/>
  <c r="V473" i="1"/>
  <c r="W473" i="1"/>
  <c r="H474" i="1"/>
  <c r="J474" i="1"/>
  <c r="V474" i="1"/>
  <c r="W474" i="1"/>
  <c r="H475" i="1"/>
  <c r="J475" i="1"/>
  <c r="V475" i="1"/>
  <c r="W475" i="1"/>
  <c r="H476" i="1"/>
  <c r="J476" i="1"/>
  <c r="V476" i="1"/>
  <c r="W476" i="1"/>
  <c r="H477" i="1"/>
  <c r="J477" i="1"/>
  <c r="V477" i="1"/>
  <c r="W477" i="1"/>
  <c r="H478" i="1"/>
  <c r="J478" i="1"/>
  <c r="R478" i="1"/>
  <c r="U478" i="1"/>
  <c r="V478" i="1"/>
  <c r="W478" i="1"/>
  <c r="H479" i="1"/>
  <c r="J479" i="1"/>
  <c r="R479" i="1"/>
  <c r="U479" i="1"/>
  <c r="V479" i="1"/>
  <c r="W479" i="1"/>
  <c r="R480" i="1"/>
  <c r="U480" i="1"/>
  <c r="V480" i="1"/>
  <c r="W480" i="1"/>
  <c r="H481" i="1"/>
  <c r="J481" i="1"/>
  <c r="R481" i="1"/>
  <c r="U481" i="1"/>
  <c r="V481" i="1"/>
  <c r="W481" i="1"/>
  <c r="H482" i="1"/>
  <c r="J482" i="1"/>
  <c r="V482" i="1"/>
  <c r="W482" i="1"/>
  <c r="H483" i="1"/>
  <c r="J483" i="1"/>
  <c r="V483" i="1"/>
  <c r="W483" i="1"/>
  <c r="H484" i="1"/>
  <c r="J484" i="1"/>
  <c r="R484" i="1"/>
  <c r="U484" i="1"/>
  <c r="V484" i="1"/>
  <c r="W484" i="1"/>
  <c r="H485" i="1"/>
  <c r="J485" i="1"/>
  <c r="N485" i="1"/>
  <c r="R485" i="1"/>
  <c r="U485" i="1"/>
  <c r="V485" i="1"/>
  <c r="W485" i="1"/>
  <c r="H486" i="1"/>
  <c r="J486" i="1"/>
  <c r="V486" i="1"/>
  <c r="W486" i="1"/>
  <c r="H487" i="1"/>
  <c r="J487" i="1"/>
  <c r="V487" i="1"/>
  <c r="W487" i="1"/>
  <c r="H488" i="1"/>
  <c r="J488" i="1"/>
  <c r="V488" i="1"/>
  <c r="W488" i="1"/>
  <c r="Y488" i="1"/>
  <c r="H489" i="1"/>
  <c r="J489" i="1"/>
  <c r="V489" i="1"/>
  <c r="W489" i="1"/>
  <c r="H490" i="1"/>
  <c r="J490" i="1"/>
  <c r="R490" i="1"/>
  <c r="U490" i="1"/>
  <c r="V490" i="1"/>
  <c r="W490" i="1"/>
  <c r="R491" i="1"/>
  <c r="U491" i="1"/>
  <c r="V491" i="1"/>
  <c r="W491" i="1"/>
  <c r="H492" i="1"/>
  <c r="J492" i="1"/>
  <c r="R492" i="1"/>
  <c r="U492" i="1"/>
  <c r="V492" i="1"/>
  <c r="W492" i="1"/>
  <c r="R493" i="1"/>
  <c r="U493" i="1"/>
  <c r="V493" i="1"/>
  <c r="W493" i="1"/>
  <c r="Y493" i="1"/>
  <c r="H494" i="1"/>
  <c r="J494" i="1"/>
  <c r="V494" i="1"/>
  <c r="W494" i="1"/>
  <c r="H495" i="1"/>
  <c r="J495" i="1"/>
  <c r="V495" i="1"/>
  <c r="W495" i="1"/>
  <c r="H496" i="1"/>
  <c r="J496" i="1"/>
  <c r="V496" i="1"/>
  <c r="W496" i="1"/>
  <c r="H497" i="1"/>
  <c r="J497" i="1"/>
  <c r="V497" i="1"/>
  <c r="W497" i="1"/>
  <c r="H498" i="1"/>
  <c r="J498" i="1"/>
  <c r="V498" i="1"/>
  <c r="W498" i="1"/>
  <c r="H499" i="1"/>
  <c r="J499" i="1"/>
  <c r="V499" i="1"/>
  <c r="W499" i="1"/>
  <c r="H500" i="1"/>
  <c r="J500" i="1"/>
  <c r="V500" i="1"/>
  <c r="W500" i="1"/>
  <c r="H501" i="1"/>
  <c r="J501" i="1"/>
  <c r="V501" i="1"/>
  <c r="W501" i="1"/>
  <c r="H502" i="1"/>
  <c r="J502" i="1"/>
  <c r="R502" i="1"/>
  <c r="U502" i="1"/>
  <c r="V502" i="1"/>
  <c r="W502" i="1"/>
  <c r="H503" i="1"/>
  <c r="J503" i="1"/>
  <c r="V503" i="1"/>
  <c r="W503" i="1"/>
  <c r="H504" i="1"/>
  <c r="J504" i="1"/>
  <c r="N504" i="1"/>
  <c r="R504" i="1"/>
  <c r="U504" i="1"/>
  <c r="V504" i="1"/>
  <c r="W504" i="1"/>
  <c r="R505" i="1"/>
  <c r="U505" i="1"/>
  <c r="V505" i="1"/>
  <c r="W505" i="1"/>
  <c r="R506" i="1"/>
  <c r="U506" i="1"/>
  <c r="V506" i="1"/>
  <c r="W506" i="1"/>
  <c r="H507" i="1"/>
  <c r="J507" i="1"/>
  <c r="V507" i="1"/>
  <c r="W507" i="1"/>
  <c r="H508" i="1"/>
  <c r="J508" i="1"/>
  <c r="R508" i="1"/>
  <c r="U508" i="1"/>
  <c r="V508" i="1"/>
  <c r="W508" i="1"/>
  <c r="H509" i="1"/>
  <c r="J509" i="1"/>
  <c r="R509" i="1"/>
  <c r="U509" i="1"/>
  <c r="V509" i="1"/>
  <c r="W509" i="1"/>
  <c r="H510" i="1"/>
  <c r="J510" i="1"/>
  <c r="V510" i="1"/>
  <c r="W510" i="1"/>
  <c r="H511" i="1"/>
  <c r="J511" i="1"/>
  <c r="V511" i="1"/>
  <c r="W511" i="1"/>
  <c r="H512" i="1"/>
  <c r="J512" i="1"/>
  <c r="V512" i="1"/>
  <c r="W512" i="1"/>
  <c r="H513" i="1"/>
  <c r="J513" i="1"/>
  <c r="V513" i="1"/>
  <c r="W513" i="1"/>
  <c r="H514" i="1"/>
  <c r="J514" i="1"/>
  <c r="R514" i="1"/>
  <c r="U514" i="1"/>
  <c r="V514" i="1"/>
  <c r="W514" i="1"/>
  <c r="R515" i="1"/>
  <c r="U515" i="1"/>
  <c r="V515" i="1"/>
  <c r="W515" i="1"/>
  <c r="H516" i="1"/>
  <c r="J516" i="1"/>
  <c r="V516" i="1"/>
  <c r="W516" i="1"/>
  <c r="H517" i="1"/>
  <c r="J517" i="1"/>
  <c r="R517" i="1"/>
  <c r="U517" i="1"/>
  <c r="V517" i="1"/>
  <c r="W517" i="1"/>
  <c r="H518" i="1"/>
  <c r="J518" i="1"/>
  <c r="R518" i="1"/>
  <c r="U518" i="1"/>
  <c r="V518" i="1"/>
  <c r="W518" i="1"/>
  <c r="R519" i="1"/>
  <c r="U519" i="1"/>
  <c r="V519" i="1"/>
  <c r="W519" i="1"/>
  <c r="H520" i="1"/>
  <c r="J520" i="1"/>
  <c r="V520" i="1"/>
  <c r="W520" i="1"/>
  <c r="H521" i="1"/>
  <c r="J521" i="1"/>
  <c r="R521" i="1"/>
  <c r="U521" i="1"/>
  <c r="V521" i="1"/>
  <c r="W521" i="1"/>
  <c r="R522" i="1"/>
  <c r="U522" i="1"/>
  <c r="V522" i="1"/>
  <c r="W522" i="1"/>
  <c r="Y522" i="1"/>
  <c r="H523" i="1"/>
  <c r="J523" i="1"/>
  <c r="R523" i="1"/>
  <c r="U523" i="1"/>
  <c r="V523" i="1"/>
  <c r="W523" i="1"/>
  <c r="H524" i="1"/>
  <c r="J524" i="1"/>
  <c r="R524" i="1"/>
  <c r="U524" i="1"/>
  <c r="V524" i="1"/>
  <c r="W524" i="1"/>
  <c r="H525" i="1"/>
  <c r="J525" i="1"/>
  <c r="R525" i="1"/>
  <c r="U525" i="1"/>
  <c r="V525" i="1"/>
  <c r="W525" i="1"/>
  <c r="H526" i="1"/>
  <c r="J526" i="1"/>
  <c r="R526" i="1"/>
  <c r="U526" i="1"/>
  <c r="V526" i="1"/>
  <c r="W526" i="1"/>
  <c r="H527" i="1"/>
  <c r="J527" i="1"/>
  <c r="V527" i="1"/>
  <c r="W527" i="1"/>
  <c r="H528" i="1"/>
  <c r="J528" i="1"/>
  <c r="V528" i="1"/>
  <c r="W528" i="1"/>
  <c r="H529" i="1"/>
  <c r="J529" i="1"/>
  <c r="V529" i="1"/>
  <c r="W529" i="1"/>
  <c r="H530" i="1"/>
  <c r="J530" i="1"/>
  <c r="V530" i="1"/>
  <c r="W530" i="1"/>
  <c r="H531" i="1"/>
  <c r="J531" i="1"/>
  <c r="R531" i="1"/>
  <c r="U531" i="1"/>
  <c r="V531" i="1"/>
  <c r="W531" i="1"/>
  <c r="H532" i="1"/>
  <c r="J532" i="1"/>
  <c r="R532" i="1"/>
  <c r="U532" i="1"/>
  <c r="V532" i="1"/>
  <c r="W532" i="1"/>
  <c r="R533" i="1"/>
  <c r="U533" i="1"/>
  <c r="V533" i="1"/>
  <c r="W533" i="1"/>
  <c r="H534" i="1"/>
  <c r="J534" i="1"/>
  <c r="V534" i="1"/>
  <c r="W534" i="1"/>
  <c r="H535" i="1"/>
  <c r="J535" i="1"/>
  <c r="V535" i="1"/>
  <c r="W535" i="1"/>
  <c r="H536" i="1"/>
  <c r="J536" i="1"/>
  <c r="V536" i="1"/>
  <c r="W536" i="1"/>
  <c r="H537" i="1"/>
  <c r="J537" i="1"/>
  <c r="R537" i="1"/>
  <c r="U537" i="1"/>
  <c r="V537" i="1"/>
  <c r="W537" i="1"/>
  <c r="H538" i="1"/>
  <c r="J538" i="1"/>
  <c r="R538" i="1"/>
  <c r="U538" i="1"/>
  <c r="V538" i="1"/>
  <c r="W538" i="1"/>
  <c r="H539" i="1"/>
  <c r="J539" i="1"/>
  <c r="V539" i="1"/>
  <c r="W539" i="1"/>
  <c r="H540" i="1"/>
  <c r="J540" i="1"/>
  <c r="V540" i="1"/>
  <c r="W540" i="1"/>
  <c r="Y540" i="1"/>
  <c r="H541" i="1"/>
  <c r="J541" i="1"/>
  <c r="V541" i="1"/>
  <c r="W541" i="1"/>
  <c r="H542" i="1"/>
  <c r="J542" i="1"/>
  <c r="V542" i="1"/>
  <c r="W542" i="1"/>
  <c r="H543" i="1"/>
  <c r="J543" i="1"/>
  <c r="R543" i="1"/>
  <c r="U543" i="1"/>
  <c r="V543" i="1"/>
  <c r="W543" i="1"/>
  <c r="R544" i="1"/>
  <c r="U544" i="1"/>
  <c r="V544" i="1"/>
  <c r="W544" i="1"/>
  <c r="Y544" i="1"/>
  <c r="R545" i="1"/>
  <c r="U545" i="1"/>
  <c r="V545" i="1"/>
  <c r="W545" i="1"/>
  <c r="Y545" i="1"/>
  <c r="H546" i="1"/>
  <c r="J546" i="1"/>
  <c r="V546" i="1"/>
  <c r="W546" i="1"/>
  <c r="H547" i="1"/>
  <c r="J547" i="1"/>
  <c r="V547" i="1"/>
  <c r="W547" i="1"/>
  <c r="H548" i="1"/>
  <c r="J548" i="1"/>
  <c r="V548" i="1"/>
  <c r="W548" i="1"/>
  <c r="H549" i="1"/>
  <c r="J549" i="1"/>
  <c r="V549" i="1"/>
  <c r="W549" i="1"/>
  <c r="H550" i="1"/>
  <c r="J550" i="1"/>
  <c r="V550" i="1"/>
  <c r="W550" i="1"/>
  <c r="H551" i="1"/>
  <c r="J551" i="1"/>
  <c r="V551" i="1"/>
  <c r="W551" i="1"/>
  <c r="H552" i="1"/>
  <c r="J552" i="1"/>
  <c r="R552" i="1"/>
  <c r="U552" i="1"/>
  <c r="V552" i="1"/>
  <c r="W552" i="1"/>
  <c r="R553" i="1"/>
  <c r="U553" i="1"/>
  <c r="V553" i="1"/>
  <c r="W553" i="1"/>
  <c r="R554" i="1"/>
  <c r="U554" i="1"/>
  <c r="V554" i="1"/>
  <c r="W554" i="1"/>
  <c r="H555" i="1"/>
  <c r="J555" i="1"/>
  <c r="V555" i="1"/>
  <c r="W555" i="1"/>
  <c r="H556" i="1"/>
  <c r="J556" i="1"/>
  <c r="R556" i="1"/>
  <c r="U556" i="1"/>
  <c r="V556" i="1"/>
  <c r="W556" i="1"/>
  <c r="H557" i="1"/>
  <c r="J557" i="1"/>
  <c r="V557" i="1"/>
  <c r="W557" i="1"/>
  <c r="H558" i="1"/>
  <c r="J558" i="1"/>
  <c r="V558" i="1"/>
  <c r="W558" i="1"/>
  <c r="H559" i="1"/>
  <c r="J559" i="1"/>
  <c r="V559" i="1"/>
  <c r="W559" i="1"/>
  <c r="H560" i="1"/>
  <c r="J560" i="1"/>
  <c r="V560" i="1"/>
  <c r="W560" i="1"/>
  <c r="H561" i="1"/>
  <c r="J561" i="1"/>
  <c r="V561" i="1"/>
  <c r="W561" i="1"/>
  <c r="H562" i="1"/>
  <c r="J562" i="1"/>
  <c r="R562" i="1"/>
  <c r="U562" i="1"/>
  <c r="V562" i="1"/>
  <c r="W562" i="1"/>
  <c r="R563" i="1"/>
  <c r="U563" i="1"/>
  <c r="V563" i="1"/>
  <c r="W563" i="1"/>
  <c r="H564" i="1"/>
  <c r="J564" i="1"/>
  <c r="V564" i="1"/>
  <c r="W564" i="1"/>
  <c r="H565" i="1"/>
  <c r="J565" i="1"/>
  <c r="V565" i="1"/>
  <c r="W565" i="1"/>
  <c r="H566" i="1"/>
  <c r="J566" i="1"/>
  <c r="V566" i="1"/>
  <c r="W566" i="1"/>
  <c r="H567" i="1"/>
  <c r="J567" i="1"/>
  <c r="V567" i="1"/>
  <c r="W567" i="1"/>
  <c r="H568" i="1"/>
  <c r="J568" i="1"/>
  <c r="R568" i="1"/>
  <c r="U568" i="1"/>
  <c r="V568" i="1"/>
  <c r="W568" i="1"/>
  <c r="R569" i="1"/>
  <c r="U569" i="1"/>
  <c r="V569" i="1"/>
  <c r="W569" i="1"/>
  <c r="R570" i="1"/>
  <c r="U570" i="1"/>
  <c r="V570" i="1"/>
  <c r="W570" i="1"/>
  <c r="H571" i="1"/>
  <c r="J571" i="1"/>
  <c r="V571" i="1"/>
  <c r="W571" i="1"/>
  <c r="H572" i="1"/>
  <c r="J572" i="1"/>
  <c r="V572" i="1"/>
  <c r="W572" i="1"/>
  <c r="H573" i="1"/>
  <c r="J573" i="1"/>
  <c r="V573" i="1"/>
  <c r="W573" i="1"/>
  <c r="H574" i="1"/>
  <c r="J574" i="1"/>
  <c r="R574" i="1"/>
  <c r="U574" i="1"/>
  <c r="V574" i="1"/>
  <c r="W574" i="1"/>
  <c r="H575" i="1"/>
  <c r="J575" i="1"/>
  <c r="V575" i="1"/>
  <c r="W575" i="1"/>
  <c r="H576" i="1"/>
  <c r="J576" i="1"/>
  <c r="V576" i="1"/>
  <c r="W576" i="1"/>
  <c r="H577" i="1"/>
  <c r="J577" i="1"/>
  <c r="R577" i="1"/>
  <c r="U577" i="1"/>
  <c r="V577" i="1"/>
  <c r="W577" i="1"/>
  <c r="H578" i="1"/>
  <c r="J578" i="1"/>
  <c r="V578" i="1"/>
  <c r="W578" i="1"/>
  <c r="H579" i="1"/>
  <c r="J579" i="1"/>
  <c r="V579" i="1"/>
  <c r="W579" i="1"/>
  <c r="H580" i="1"/>
  <c r="J580" i="1"/>
  <c r="V580" i="1"/>
  <c r="W580" i="1"/>
  <c r="H581" i="1"/>
  <c r="J581" i="1"/>
  <c r="V581" i="1"/>
  <c r="W581" i="1"/>
  <c r="H582" i="1"/>
  <c r="J582" i="1"/>
  <c r="V582" i="1"/>
  <c r="W582" i="1"/>
  <c r="H583" i="1"/>
  <c r="J583" i="1"/>
  <c r="R583" i="1"/>
  <c r="U583" i="1"/>
  <c r="V583" i="1"/>
  <c r="W583" i="1"/>
  <c r="R584" i="1"/>
  <c r="U584" i="1"/>
  <c r="V584" i="1"/>
  <c r="W584" i="1"/>
  <c r="Y584" i="1"/>
  <c r="R585" i="1"/>
  <c r="U585" i="1"/>
  <c r="V585" i="1"/>
  <c r="W585" i="1"/>
  <c r="R586" i="1"/>
  <c r="U586" i="1"/>
  <c r="V586" i="1"/>
  <c r="W586" i="1"/>
  <c r="Y586" i="1"/>
  <c r="H587" i="1"/>
  <c r="J587" i="1"/>
  <c r="R587" i="1"/>
  <c r="U587" i="1"/>
  <c r="V587" i="1"/>
  <c r="W587" i="1"/>
  <c r="R588" i="1"/>
  <c r="U588" i="1"/>
  <c r="V588" i="1"/>
  <c r="W588" i="1"/>
  <c r="H589" i="1"/>
  <c r="J589" i="1"/>
  <c r="V589" i="1"/>
  <c r="W589" i="1"/>
  <c r="H590" i="1"/>
  <c r="J590" i="1"/>
  <c r="V590" i="1"/>
  <c r="W590" i="1"/>
  <c r="H591" i="1"/>
  <c r="J591" i="1"/>
  <c r="V591" i="1"/>
  <c r="W591" i="1"/>
  <c r="H592" i="1"/>
  <c r="J592" i="1"/>
  <c r="V592" i="1"/>
  <c r="W592" i="1"/>
  <c r="H593" i="1"/>
  <c r="J593" i="1"/>
  <c r="V593" i="1"/>
  <c r="W593" i="1"/>
  <c r="H594" i="1"/>
  <c r="J594" i="1"/>
  <c r="V594" i="1"/>
  <c r="W594" i="1"/>
  <c r="Y594" i="1"/>
  <c r="H595" i="1"/>
  <c r="J595" i="1"/>
  <c r="V595" i="1"/>
  <c r="W595" i="1"/>
  <c r="H596" i="1"/>
  <c r="J596" i="1"/>
  <c r="R596" i="1"/>
  <c r="U596" i="1"/>
  <c r="V596" i="1"/>
  <c r="W596" i="1"/>
  <c r="H597" i="1"/>
  <c r="J597" i="1"/>
  <c r="V597" i="1"/>
  <c r="W597" i="1"/>
  <c r="H598" i="1"/>
  <c r="J598" i="1"/>
  <c r="R598" i="1"/>
  <c r="U598" i="1"/>
  <c r="V598" i="1"/>
  <c r="W598" i="1"/>
  <c r="H599" i="1"/>
  <c r="J599" i="1"/>
  <c r="V599" i="1"/>
  <c r="W599" i="1"/>
  <c r="H600" i="1"/>
  <c r="J600" i="1"/>
  <c r="V600" i="1"/>
  <c r="W600" i="1"/>
  <c r="H601" i="1"/>
  <c r="J601" i="1"/>
  <c r="V601" i="1"/>
  <c r="W601" i="1"/>
  <c r="H602" i="1"/>
  <c r="J602" i="1"/>
  <c r="V602" i="1"/>
  <c r="W602" i="1"/>
  <c r="H603" i="1"/>
  <c r="J603" i="1"/>
  <c r="R603" i="1"/>
  <c r="U603" i="1"/>
  <c r="V603" i="1"/>
  <c r="W603" i="1"/>
  <c r="H604" i="1"/>
  <c r="J604" i="1"/>
  <c r="R604" i="1"/>
  <c r="U604" i="1"/>
  <c r="V604" i="1"/>
  <c r="W604" i="1"/>
  <c r="R605" i="1"/>
  <c r="U605" i="1"/>
  <c r="V605" i="1"/>
  <c r="W605" i="1"/>
  <c r="R606" i="1"/>
  <c r="U606" i="1"/>
  <c r="V606" i="1"/>
  <c r="W606" i="1"/>
  <c r="H607" i="1"/>
  <c r="J607" i="1"/>
  <c r="R607" i="1"/>
  <c r="U607" i="1"/>
  <c r="V607" i="1"/>
  <c r="W607" i="1"/>
  <c r="H608" i="1"/>
  <c r="J608" i="1"/>
  <c r="R608" i="1"/>
  <c r="U608" i="1"/>
  <c r="V608" i="1"/>
  <c r="W608" i="1"/>
  <c r="R609" i="1"/>
  <c r="U609" i="1"/>
  <c r="V609" i="1"/>
  <c r="W609" i="1"/>
  <c r="R610" i="1"/>
  <c r="U610" i="1"/>
  <c r="V610" i="1"/>
  <c r="W610" i="1"/>
  <c r="H611" i="1"/>
  <c r="J611" i="1"/>
  <c r="V611" i="1"/>
  <c r="W611" i="1"/>
  <c r="H612" i="1"/>
  <c r="J612" i="1"/>
  <c r="V612" i="1"/>
  <c r="W612" i="1"/>
  <c r="H613" i="1"/>
  <c r="J613" i="1"/>
  <c r="R613" i="1"/>
  <c r="U613" i="1"/>
  <c r="V613" i="1"/>
  <c r="W613" i="1"/>
  <c r="V614" i="1"/>
  <c r="W614" i="1"/>
  <c r="V615" i="1"/>
  <c r="W615" i="1"/>
  <c r="H616" i="1"/>
  <c r="J616" i="1"/>
  <c r="V616" i="1"/>
  <c r="W616" i="1"/>
  <c r="Y616" i="1"/>
  <c r="H617" i="1"/>
  <c r="J617" i="1"/>
  <c r="V617" i="1"/>
  <c r="W617" i="1"/>
  <c r="H618" i="1"/>
  <c r="J618" i="1"/>
  <c r="V618" i="1"/>
  <c r="W618" i="1"/>
  <c r="H619" i="1"/>
  <c r="J619" i="1"/>
  <c r="V619" i="1"/>
  <c r="W619" i="1"/>
  <c r="H620" i="1"/>
  <c r="J620" i="1"/>
  <c r="V620" i="1"/>
  <c r="W620" i="1"/>
  <c r="H621" i="1"/>
  <c r="J621" i="1"/>
  <c r="V621" i="1"/>
  <c r="W621" i="1"/>
  <c r="Y621" i="1"/>
  <c r="H622" i="1"/>
  <c r="J622" i="1"/>
  <c r="V622" i="1"/>
  <c r="W622" i="1"/>
  <c r="H623" i="1"/>
  <c r="J623" i="1"/>
  <c r="V623" i="1"/>
  <c r="W623" i="1"/>
  <c r="Y623" i="1"/>
  <c r="H624" i="1"/>
  <c r="J624" i="1"/>
  <c r="R624" i="1"/>
  <c r="U624" i="1"/>
  <c r="V624" i="1"/>
  <c r="W624" i="1"/>
  <c r="Y624" i="1"/>
  <c r="R625" i="1"/>
  <c r="U625" i="1"/>
  <c r="V625" i="1"/>
  <c r="W625" i="1"/>
  <c r="R626" i="1"/>
  <c r="U626" i="1"/>
  <c r="V626" i="1"/>
  <c r="W626" i="1"/>
  <c r="H627" i="1"/>
  <c r="J627" i="1"/>
  <c r="V627" i="1"/>
  <c r="W627" i="1"/>
  <c r="H628" i="1"/>
  <c r="J628" i="1"/>
  <c r="V628" i="1"/>
  <c r="W628" i="1"/>
  <c r="H629" i="1"/>
  <c r="J629" i="1"/>
  <c r="V629" i="1"/>
  <c r="W629" i="1"/>
  <c r="H630" i="1"/>
  <c r="J630" i="1"/>
  <c r="V630" i="1"/>
  <c r="W630" i="1"/>
  <c r="H631" i="1"/>
  <c r="J631" i="1"/>
  <c r="V631" i="1"/>
  <c r="W631" i="1"/>
  <c r="H632" i="1"/>
  <c r="J632" i="1"/>
  <c r="V632" i="1"/>
  <c r="W632" i="1"/>
  <c r="H633" i="1"/>
  <c r="J633" i="1"/>
  <c r="V633" i="1"/>
  <c r="W633" i="1"/>
  <c r="H634" i="1"/>
  <c r="J634" i="1"/>
  <c r="V634" i="1"/>
  <c r="W634" i="1"/>
  <c r="H635" i="1"/>
  <c r="J635" i="1"/>
  <c r="V635" i="1"/>
  <c r="W635" i="1"/>
  <c r="H636" i="1"/>
  <c r="J636" i="1"/>
  <c r="V636" i="1"/>
  <c r="W636" i="1"/>
  <c r="Y636" i="1"/>
  <c r="H637" i="1"/>
  <c r="J637" i="1"/>
  <c r="V637" i="1"/>
  <c r="W637" i="1"/>
  <c r="Y637" i="1"/>
  <c r="H638" i="1"/>
  <c r="J638" i="1"/>
  <c r="V638" i="1"/>
  <c r="W638" i="1"/>
  <c r="H639" i="1"/>
  <c r="J639" i="1"/>
  <c r="V639" i="1"/>
  <c r="W639" i="1"/>
  <c r="H640" i="1"/>
  <c r="J640" i="1"/>
  <c r="V640" i="1"/>
  <c r="W640" i="1"/>
  <c r="Y640" i="1"/>
  <c r="H641" i="1"/>
  <c r="J641" i="1"/>
  <c r="R641" i="1"/>
  <c r="U641" i="1"/>
  <c r="V641" i="1"/>
  <c r="W641" i="1"/>
  <c r="R642" i="1"/>
  <c r="U642" i="1"/>
  <c r="V642" i="1"/>
  <c r="W642" i="1"/>
  <c r="Y642" i="1"/>
  <c r="H643" i="1"/>
  <c r="J643" i="1"/>
  <c r="V643" i="1"/>
  <c r="W643" i="1"/>
  <c r="Y643" i="1"/>
  <c r="R644" i="1"/>
  <c r="U644" i="1"/>
  <c r="V644" i="1"/>
  <c r="W644" i="1"/>
  <c r="V645" i="1"/>
  <c r="W645" i="1"/>
  <c r="V646" i="1"/>
  <c r="W646" i="1"/>
  <c r="R647" i="1"/>
  <c r="U647" i="1"/>
  <c r="V647" i="1"/>
  <c r="W647" i="1"/>
  <c r="Y647" i="1"/>
  <c r="R648" i="1"/>
  <c r="U648" i="1"/>
  <c r="V648" i="1"/>
  <c r="W648" i="1"/>
  <c r="R649" i="1"/>
  <c r="U649" i="1"/>
  <c r="V649" i="1"/>
  <c r="W649" i="1"/>
  <c r="H650" i="1"/>
  <c r="J650" i="1"/>
  <c r="V650" i="1"/>
  <c r="W650" i="1"/>
  <c r="H651" i="1"/>
  <c r="J651" i="1"/>
  <c r="V651" i="1"/>
  <c r="W651" i="1"/>
  <c r="H652" i="1"/>
  <c r="J652" i="1"/>
  <c r="R652" i="1"/>
  <c r="U652" i="1"/>
  <c r="V652" i="1"/>
  <c r="W652" i="1"/>
  <c r="H653" i="1"/>
  <c r="J653" i="1"/>
  <c r="V653" i="1"/>
  <c r="W653" i="1"/>
  <c r="H654" i="1"/>
  <c r="J654" i="1"/>
  <c r="V654" i="1"/>
  <c r="W654" i="1"/>
  <c r="H655" i="1"/>
  <c r="J655" i="1"/>
  <c r="V655" i="1"/>
  <c r="W655" i="1"/>
  <c r="H656" i="1"/>
  <c r="J656" i="1"/>
  <c r="V656" i="1"/>
  <c r="W656" i="1"/>
  <c r="H657" i="1"/>
  <c r="J657" i="1"/>
  <c r="V657" i="1"/>
  <c r="W657" i="1"/>
  <c r="H658" i="1"/>
  <c r="J658" i="1"/>
  <c r="V658" i="1"/>
  <c r="W658" i="1"/>
  <c r="H659" i="1"/>
  <c r="J659" i="1"/>
  <c r="V659" i="1"/>
  <c r="W659" i="1"/>
  <c r="H660" i="1"/>
  <c r="J660" i="1"/>
  <c r="V660" i="1"/>
  <c r="W660" i="1"/>
  <c r="H661" i="1"/>
  <c r="J661" i="1"/>
  <c r="V661" i="1"/>
  <c r="W661" i="1"/>
  <c r="H662" i="1"/>
  <c r="J662" i="1"/>
  <c r="V662" i="1"/>
  <c r="W662" i="1"/>
  <c r="H663" i="1"/>
  <c r="J663" i="1"/>
  <c r="V663" i="1"/>
  <c r="W663" i="1"/>
  <c r="H664" i="1"/>
  <c r="J664" i="1"/>
  <c r="V664" i="1"/>
  <c r="W664" i="1"/>
  <c r="H665" i="1"/>
  <c r="J665" i="1"/>
  <c r="V665" i="1"/>
  <c r="W665" i="1"/>
  <c r="H666" i="1"/>
  <c r="J666" i="1"/>
  <c r="V666" i="1"/>
  <c r="W666" i="1"/>
  <c r="Y666" i="1"/>
  <c r="R667" i="1"/>
  <c r="U667" i="1"/>
  <c r="V667" i="1"/>
  <c r="W667" i="1"/>
  <c r="R668" i="1"/>
  <c r="U668" i="1"/>
  <c r="V668" i="1"/>
  <c r="W668" i="1"/>
  <c r="R669" i="1"/>
  <c r="U669" i="1"/>
  <c r="V669" i="1"/>
  <c r="W669" i="1"/>
  <c r="R670" i="1"/>
  <c r="U670" i="1"/>
  <c r="V670" i="1"/>
  <c r="W670" i="1"/>
  <c r="R671" i="1"/>
  <c r="U671" i="1"/>
  <c r="V671" i="1"/>
  <c r="W671" i="1"/>
  <c r="R672" i="1"/>
  <c r="U672" i="1"/>
  <c r="V672" i="1"/>
  <c r="W672" i="1"/>
  <c r="R673" i="1"/>
  <c r="U673" i="1"/>
  <c r="V673" i="1"/>
  <c r="W673" i="1"/>
  <c r="R674" i="1"/>
  <c r="U674" i="1"/>
  <c r="V674" i="1"/>
  <c r="W674" i="1"/>
  <c r="R675" i="1"/>
  <c r="U675" i="1"/>
  <c r="V675" i="1"/>
  <c r="W675" i="1"/>
  <c r="H676" i="1"/>
  <c r="J676" i="1"/>
  <c r="V676" i="1"/>
  <c r="W676" i="1"/>
  <c r="H677" i="1"/>
  <c r="J677" i="1"/>
  <c r="R677" i="1"/>
  <c r="U677" i="1"/>
  <c r="V677" i="1"/>
  <c r="W677" i="1"/>
  <c r="V678" i="1"/>
  <c r="W678" i="1"/>
  <c r="V679" i="1"/>
  <c r="W679" i="1"/>
  <c r="R680" i="1"/>
  <c r="U680" i="1"/>
  <c r="V680" i="1"/>
  <c r="W680" i="1"/>
  <c r="R681" i="1"/>
  <c r="U681" i="1"/>
  <c r="V681" i="1"/>
  <c r="W681" i="1"/>
  <c r="H682" i="1"/>
  <c r="J682" i="1"/>
  <c r="V682" i="1"/>
  <c r="W682" i="1"/>
  <c r="H683" i="1"/>
  <c r="J683" i="1"/>
  <c r="V683" i="1"/>
  <c r="W683" i="1"/>
  <c r="H684" i="1"/>
  <c r="J684" i="1"/>
  <c r="R684" i="1"/>
  <c r="U684" i="1"/>
  <c r="V684" i="1"/>
  <c r="W684" i="1"/>
  <c r="H685" i="1"/>
  <c r="J685" i="1"/>
  <c r="V685" i="1"/>
  <c r="W685" i="1"/>
  <c r="H686" i="1"/>
  <c r="J686" i="1"/>
  <c r="V686" i="1"/>
  <c r="W686" i="1"/>
  <c r="H687" i="1"/>
  <c r="J687" i="1"/>
  <c r="V687" i="1"/>
  <c r="W687" i="1"/>
  <c r="Y687" i="1"/>
  <c r="H688" i="1"/>
  <c r="J688" i="1"/>
  <c r="V688" i="1"/>
  <c r="W688" i="1"/>
  <c r="H689" i="1"/>
  <c r="J689" i="1"/>
  <c r="R689" i="1"/>
  <c r="U689" i="1"/>
  <c r="V689" i="1"/>
  <c r="W689" i="1"/>
  <c r="R690" i="1"/>
  <c r="U690" i="1"/>
  <c r="V690" i="1"/>
  <c r="W690" i="1"/>
  <c r="Y690" i="1"/>
  <c r="R691" i="1"/>
  <c r="U691" i="1"/>
  <c r="V691" i="1"/>
  <c r="W691" i="1"/>
  <c r="H692" i="1"/>
  <c r="J692" i="1"/>
  <c r="V692" i="1"/>
  <c r="W692" i="1"/>
  <c r="H693" i="1"/>
  <c r="J693" i="1"/>
  <c r="V693" i="1"/>
  <c r="W693" i="1"/>
  <c r="H694" i="1"/>
  <c r="J694" i="1"/>
  <c r="V694" i="1"/>
  <c r="W694" i="1"/>
  <c r="H695" i="1"/>
  <c r="J695" i="1"/>
  <c r="R695" i="1"/>
  <c r="U695" i="1"/>
  <c r="V695" i="1"/>
  <c r="W695" i="1"/>
  <c r="R696" i="1"/>
  <c r="U696" i="1"/>
  <c r="V696" i="1"/>
  <c r="W696" i="1"/>
  <c r="R697" i="1"/>
  <c r="U697" i="1"/>
  <c r="V697" i="1"/>
  <c r="W697" i="1"/>
  <c r="H698" i="1"/>
  <c r="J698" i="1"/>
  <c r="V698" i="1"/>
  <c r="W698" i="1"/>
  <c r="Y698" i="1"/>
  <c r="R699" i="1"/>
  <c r="U699" i="1"/>
  <c r="V699" i="1"/>
  <c r="W699" i="1"/>
  <c r="V700" i="1"/>
  <c r="W700" i="1"/>
  <c r="V701" i="1"/>
  <c r="W701" i="1"/>
  <c r="R702" i="1"/>
  <c r="U702" i="1"/>
  <c r="V702" i="1"/>
  <c r="W702" i="1"/>
  <c r="R703" i="1"/>
  <c r="U703" i="1"/>
  <c r="V703" i="1"/>
  <c r="W703" i="1"/>
  <c r="Y703" i="1"/>
  <c r="R704" i="1"/>
  <c r="U704" i="1"/>
  <c r="V704" i="1"/>
  <c r="W704" i="1"/>
  <c r="Y704" i="1"/>
  <c r="H705" i="1"/>
  <c r="J705" i="1"/>
  <c r="R705" i="1"/>
  <c r="U705" i="1"/>
  <c r="V705" i="1"/>
  <c r="W705" i="1"/>
  <c r="V706" i="1"/>
  <c r="W706" i="1"/>
  <c r="V707" i="1"/>
  <c r="W707" i="1"/>
  <c r="R708" i="1"/>
  <c r="U708" i="1"/>
  <c r="V708" i="1"/>
  <c r="W708" i="1"/>
  <c r="H709" i="1"/>
  <c r="J709" i="1"/>
  <c r="V709" i="1"/>
  <c r="W709" i="1"/>
  <c r="H710" i="1"/>
  <c r="J710" i="1"/>
  <c r="V710" i="1"/>
  <c r="W710" i="1"/>
  <c r="H711" i="1"/>
  <c r="J711" i="1"/>
  <c r="V711" i="1"/>
  <c r="W711" i="1"/>
  <c r="H712" i="1"/>
  <c r="J712" i="1"/>
  <c r="V712" i="1"/>
  <c r="W712" i="1"/>
  <c r="H713" i="1"/>
  <c r="J713" i="1"/>
  <c r="V713" i="1"/>
  <c r="W713" i="1"/>
  <c r="H714" i="1"/>
  <c r="J714" i="1"/>
  <c r="V714" i="1"/>
  <c r="W714" i="1"/>
  <c r="H715" i="1"/>
  <c r="J715" i="1"/>
  <c r="V715" i="1"/>
  <c r="W715" i="1"/>
  <c r="Y715" i="1"/>
  <c r="H716" i="1"/>
  <c r="J716" i="1"/>
  <c r="V716" i="1"/>
  <c r="W716" i="1"/>
  <c r="H717" i="1"/>
  <c r="J717" i="1"/>
  <c r="R717" i="1"/>
  <c r="U717" i="1"/>
  <c r="V717" i="1"/>
  <c r="W717" i="1"/>
  <c r="R718" i="1"/>
  <c r="U718" i="1"/>
  <c r="V718" i="1"/>
  <c r="W718" i="1"/>
  <c r="R719" i="1"/>
  <c r="U719" i="1"/>
  <c r="V719" i="1"/>
  <c r="W719" i="1"/>
  <c r="R720" i="1"/>
  <c r="U720" i="1"/>
  <c r="V720" i="1"/>
  <c r="W720" i="1"/>
  <c r="H721" i="1"/>
  <c r="J721" i="1"/>
  <c r="V721" i="1"/>
  <c r="W721" i="1"/>
  <c r="H722" i="1"/>
  <c r="J722" i="1"/>
  <c r="R722" i="1"/>
  <c r="U722" i="1"/>
  <c r="V722" i="1"/>
  <c r="W722" i="1"/>
  <c r="R723" i="1"/>
  <c r="U723" i="1"/>
  <c r="V723" i="1"/>
  <c r="W723" i="1"/>
  <c r="H724" i="1"/>
  <c r="J724" i="1"/>
  <c r="V724" i="1"/>
  <c r="W724" i="1"/>
  <c r="H725" i="1"/>
  <c r="J725" i="1"/>
  <c r="V725" i="1"/>
  <c r="W725" i="1"/>
  <c r="H726" i="1"/>
  <c r="J726" i="1"/>
  <c r="V726" i="1"/>
  <c r="W726" i="1"/>
  <c r="H727" i="1"/>
  <c r="J727" i="1"/>
  <c r="R727" i="1"/>
  <c r="U727" i="1"/>
  <c r="V727" i="1"/>
  <c r="W727" i="1"/>
  <c r="R728" i="1"/>
  <c r="U728" i="1"/>
  <c r="V728" i="1"/>
  <c r="W728" i="1"/>
  <c r="H729" i="1"/>
  <c r="J729" i="1"/>
  <c r="V729" i="1"/>
  <c r="W729" i="1"/>
  <c r="H730" i="1"/>
  <c r="J730" i="1"/>
  <c r="V730" i="1"/>
  <c r="W730" i="1"/>
  <c r="H731" i="1"/>
  <c r="J731" i="1"/>
  <c r="R731" i="1"/>
  <c r="U731" i="1"/>
  <c r="V731" i="1"/>
  <c r="W731" i="1"/>
  <c r="R732" i="1"/>
  <c r="U732" i="1"/>
  <c r="V732" i="1"/>
  <c r="W732" i="1"/>
  <c r="H733" i="1"/>
  <c r="J733" i="1"/>
  <c r="V733" i="1"/>
  <c r="W733" i="1"/>
  <c r="H734" i="1"/>
  <c r="J734" i="1"/>
  <c r="V734" i="1"/>
  <c r="W734" i="1"/>
  <c r="H735" i="1"/>
  <c r="J735" i="1"/>
  <c r="V735" i="1"/>
  <c r="W735" i="1"/>
  <c r="H736" i="1"/>
  <c r="J736" i="1"/>
  <c r="V736" i="1"/>
  <c r="W736" i="1"/>
  <c r="Y736" i="1"/>
  <c r="H737" i="1"/>
  <c r="J737" i="1"/>
  <c r="V737" i="1"/>
  <c r="W737" i="1"/>
  <c r="H738" i="1"/>
  <c r="J738" i="1"/>
  <c r="R738" i="1"/>
  <c r="U738" i="1"/>
  <c r="V738" i="1"/>
  <c r="W738" i="1"/>
  <c r="R739" i="1"/>
  <c r="U739" i="1"/>
  <c r="V739" i="1"/>
  <c r="W739" i="1"/>
  <c r="Y739" i="1"/>
  <c r="R740" i="1"/>
  <c r="U740" i="1"/>
  <c r="V740" i="1"/>
  <c r="W740" i="1"/>
  <c r="H741" i="1"/>
  <c r="J741" i="1"/>
  <c r="R741" i="1"/>
  <c r="U741" i="1"/>
  <c r="V741" i="1"/>
  <c r="W741" i="1"/>
  <c r="R742" i="1"/>
  <c r="U742" i="1"/>
  <c r="V742" i="1"/>
  <c r="W742" i="1"/>
  <c r="Y742" i="1"/>
  <c r="V743" i="1"/>
  <c r="W743" i="1"/>
  <c r="H744" i="1"/>
  <c r="J744" i="1"/>
  <c r="R744" i="1"/>
  <c r="U744" i="1"/>
  <c r="V744" i="1"/>
  <c r="W744" i="1"/>
  <c r="V745" i="1"/>
  <c r="W745" i="1"/>
  <c r="V746" i="1"/>
  <c r="W746" i="1"/>
  <c r="R747" i="1"/>
  <c r="U747" i="1"/>
  <c r="V747" i="1"/>
  <c r="W747" i="1"/>
  <c r="Y747" i="1"/>
  <c r="H748" i="1"/>
  <c r="J748" i="1"/>
  <c r="V748" i="1"/>
  <c r="W748" i="1"/>
  <c r="Y748" i="1"/>
  <c r="H749" i="1"/>
  <c r="J749" i="1"/>
  <c r="V749" i="1"/>
  <c r="W749" i="1"/>
  <c r="H750" i="1"/>
  <c r="J750" i="1"/>
  <c r="V750" i="1"/>
  <c r="W750" i="1"/>
  <c r="H751" i="1"/>
  <c r="J751" i="1"/>
  <c r="V751" i="1"/>
  <c r="W751" i="1"/>
  <c r="H752" i="1"/>
  <c r="J752" i="1"/>
  <c r="V752" i="1"/>
  <c r="W752" i="1"/>
  <c r="H753" i="1"/>
  <c r="J753" i="1"/>
  <c r="V753" i="1"/>
  <c r="W753" i="1"/>
  <c r="Y753" i="1"/>
  <c r="H754" i="1"/>
  <c r="J754" i="1"/>
  <c r="V754" i="1"/>
  <c r="W754" i="1"/>
  <c r="Y754" i="1"/>
  <c r="H755" i="1"/>
  <c r="J755" i="1"/>
  <c r="V755" i="1"/>
  <c r="W755" i="1"/>
  <c r="H756" i="1"/>
  <c r="J756" i="1"/>
  <c r="V756" i="1"/>
  <c r="W756" i="1"/>
  <c r="Y756" i="1"/>
  <c r="H757" i="1"/>
  <c r="J757" i="1"/>
  <c r="V757" i="1"/>
  <c r="W757" i="1"/>
  <c r="H758" i="1"/>
  <c r="J758" i="1"/>
  <c r="V758" i="1"/>
  <c r="W758" i="1"/>
  <c r="Y758" i="1"/>
  <c r="H759" i="1"/>
  <c r="J759" i="1"/>
  <c r="V759" i="1"/>
  <c r="W759" i="1"/>
  <c r="Y759" i="1"/>
  <c r="H760" i="1"/>
  <c r="J760" i="1"/>
  <c r="V760" i="1"/>
  <c r="W760" i="1"/>
  <c r="H761" i="1"/>
  <c r="J761" i="1"/>
  <c r="V761" i="1"/>
  <c r="W761" i="1"/>
  <c r="H762" i="1"/>
  <c r="J762" i="1"/>
  <c r="V762" i="1"/>
  <c r="W762" i="1"/>
  <c r="Y762" i="1"/>
  <c r="H763" i="1"/>
  <c r="J763" i="1"/>
  <c r="V763" i="1"/>
  <c r="W763" i="1"/>
  <c r="Y763" i="1"/>
  <c r="H764" i="1"/>
  <c r="J764" i="1"/>
  <c r="V764" i="1"/>
  <c r="W764" i="1"/>
  <c r="H765" i="1"/>
  <c r="J765" i="1"/>
  <c r="V765" i="1"/>
  <c r="W765" i="1"/>
  <c r="H766" i="1"/>
  <c r="J766" i="1"/>
  <c r="V766" i="1"/>
  <c r="W766" i="1"/>
  <c r="Y766" i="1"/>
  <c r="H767" i="1"/>
  <c r="J767" i="1"/>
  <c r="V767" i="1"/>
  <c r="W767" i="1"/>
  <c r="H768" i="1"/>
  <c r="J768" i="1"/>
  <c r="R768" i="1"/>
  <c r="U768" i="1"/>
  <c r="V768" i="1"/>
  <c r="W768" i="1"/>
  <c r="V769" i="1"/>
  <c r="W769" i="1"/>
  <c r="V770" i="1"/>
  <c r="W770" i="1"/>
  <c r="R771" i="1"/>
  <c r="U771" i="1"/>
  <c r="V771" i="1"/>
  <c r="W771" i="1"/>
  <c r="H772" i="1"/>
  <c r="J772" i="1"/>
  <c r="V772" i="1"/>
  <c r="W772" i="1"/>
  <c r="H773" i="1"/>
  <c r="J773" i="1"/>
  <c r="V773" i="1"/>
  <c r="W773" i="1"/>
  <c r="H774" i="1"/>
  <c r="J774" i="1"/>
  <c r="V774" i="1"/>
  <c r="W774" i="1"/>
  <c r="H775" i="1"/>
  <c r="J775" i="1"/>
  <c r="R775" i="1"/>
  <c r="U775" i="1"/>
  <c r="V775" i="1"/>
  <c r="W775" i="1"/>
  <c r="V776" i="1"/>
  <c r="W776" i="1"/>
  <c r="V777" i="1"/>
  <c r="W777" i="1"/>
  <c r="R778" i="1"/>
  <c r="U778" i="1"/>
  <c r="V778" i="1"/>
  <c r="W778" i="1"/>
  <c r="Y778" i="1"/>
  <c r="R779" i="1"/>
  <c r="U779" i="1"/>
  <c r="V779" i="1"/>
  <c r="W779" i="1"/>
  <c r="V780" i="1"/>
  <c r="W780" i="1"/>
  <c r="R781" i="1"/>
  <c r="U781" i="1"/>
  <c r="V781" i="1"/>
  <c r="W781" i="1"/>
  <c r="Y781" i="1"/>
  <c r="R782" i="1"/>
  <c r="U782" i="1"/>
  <c r="V782" i="1"/>
  <c r="W782" i="1"/>
  <c r="Y782" i="1"/>
  <c r="H783" i="1"/>
  <c r="J783" i="1"/>
  <c r="V783" i="1"/>
  <c r="W783" i="1"/>
  <c r="H784" i="1"/>
  <c r="J784" i="1"/>
  <c r="V784" i="1"/>
  <c r="W784" i="1"/>
  <c r="H785" i="1"/>
  <c r="J785" i="1"/>
  <c r="V785" i="1"/>
  <c r="W785" i="1"/>
  <c r="H786" i="1"/>
  <c r="J786" i="1"/>
  <c r="V786" i="1"/>
  <c r="W786" i="1"/>
  <c r="H787" i="1"/>
  <c r="J787" i="1"/>
  <c r="V787" i="1"/>
  <c r="W787" i="1"/>
  <c r="H788" i="1"/>
  <c r="J788" i="1"/>
  <c r="V788" i="1"/>
  <c r="W788" i="1"/>
  <c r="H789" i="1"/>
  <c r="J789" i="1"/>
  <c r="R789" i="1"/>
  <c r="U789" i="1"/>
  <c r="V789" i="1"/>
  <c r="W789" i="1"/>
  <c r="R790" i="1"/>
  <c r="U790" i="1"/>
  <c r="V790" i="1"/>
  <c r="W790" i="1"/>
  <c r="H791" i="1"/>
  <c r="J791" i="1"/>
  <c r="V791" i="1"/>
  <c r="W791" i="1"/>
  <c r="H792" i="1"/>
  <c r="J792" i="1"/>
  <c r="V792" i="1"/>
  <c r="W792" i="1"/>
  <c r="Y792" i="1"/>
  <c r="H793" i="1"/>
  <c r="J793" i="1"/>
  <c r="V793" i="1"/>
  <c r="W793" i="1"/>
  <c r="Y793" i="1"/>
  <c r="H794" i="1"/>
  <c r="J794" i="1"/>
  <c r="V794" i="1"/>
  <c r="W794" i="1"/>
  <c r="H795" i="1"/>
  <c r="J795" i="1"/>
  <c r="V795" i="1"/>
  <c r="W795" i="1"/>
  <c r="H796" i="1"/>
  <c r="J796" i="1"/>
  <c r="V796" i="1"/>
  <c r="W796" i="1"/>
  <c r="Y796" i="1"/>
  <c r="H797" i="1"/>
  <c r="J797" i="1"/>
  <c r="V797" i="1"/>
  <c r="W797" i="1"/>
  <c r="H798" i="1"/>
  <c r="J798" i="1"/>
  <c r="V798" i="1"/>
  <c r="W798" i="1"/>
  <c r="Y798" i="1"/>
  <c r="H799" i="1"/>
  <c r="J799" i="1"/>
  <c r="V799" i="1"/>
  <c r="W799" i="1"/>
  <c r="Y799" i="1"/>
  <c r="H800" i="1"/>
  <c r="J800" i="1"/>
  <c r="V800" i="1"/>
  <c r="W800" i="1"/>
  <c r="Y800" i="1"/>
  <c r="H801" i="1"/>
  <c r="J801" i="1"/>
  <c r="V801" i="1"/>
  <c r="W801" i="1"/>
  <c r="Y801" i="1"/>
  <c r="H802" i="1"/>
  <c r="J802" i="1"/>
  <c r="V802" i="1"/>
  <c r="W802" i="1"/>
  <c r="Y802" i="1"/>
  <c r="H803" i="1"/>
  <c r="J803" i="1"/>
  <c r="V803" i="1"/>
  <c r="W803" i="1"/>
  <c r="H804" i="1"/>
  <c r="J804" i="1"/>
  <c r="V804" i="1"/>
  <c r="W804" i="1"/>
  <c r="H805" i="1"/>
  <c r="J805" i="1"/>
  <c r="V805" i="1"/>
  <c r="W805" i="1"/>
  <c r="H806" i="1"/>
  <c r="J806" i="1"/>
  <c r="R806" i="1"/>
  <c r="U806" i="1"/>
  <c r="V806" i="1"/>
  <c r="W806" i="1"/>
  <c r="V807" i="1"/>
  <c r="W807" i="1"/>
  <c r="V808" i="1"/>
  <c r="W808" i="1"/>
  <c r="R809" i="1"/>
  <c r="U809" i="1"/>
  <c r="V809" i="1"/>
  <c r="W809" i="1"/>
  <c r="H810" i="1"/>
  <c r="J810" i="1"/>
  <c r="R810" i="1"/>
  <c r="U810" i="1"/>
  <c r="V810" i="1"/>
  <c r="W810" i="1"/>
  <c r="R811" i="1"/>
  <c r="U811" i="1"/>
  <c r="V811" i="1"/>
  <c r="W811" i="1"/>
  <c r="V812" i="1"/>
  <c r="W812" i="1"/>
  <c r="H813" i="1"/>
  <c r="J813" i="1"/>
  <c r="V813" i="1"/>
  <c r="W813" i="1"/>
  <c r="H814" i="1"/>
  <c r="J814" i="1"/>
  <c r="R814" i="1"/>
  <c r="U814" i="1"/>
  <c r="V814" i="1"/>
  <c r="W814" i="1"/>
  <c r="R815" i="1"/>
  <c r="U815" i="1"/>
  <c r="V815" i="1"/>
  <c r="W815" i="1"/>
  <c r="Y815" i="1"/>
  <c r="R816" i="1"/>
  <c r="U816" i="1"/>
  <c r="V816" i="1"/>
  <c r="W816" i="1"/>
  <c r="R817" i="1"/>
  <c r="U817" i="1"/>
  <c r="V817" i="1"/>
  <c r="W817" i="1"/>
  <c r="V818" i="1"/>
  <c r="W818" i="1"/>
  <c r="V819" i="1"/>
  <c r="W819" i="1"/>
  <c r="R820" i="1"/>
  <c r="U820" i="1"/>
  <c r="V820" i="1"/>
  <c r="W820" i="1"/>
  <c r="H821" i="1"/>
  <c r="J821" i="1"/>
  <c r="V821" i="1"/>
  <c r="W821" i="1"/>
  <c r="H822" i="1"/>
  <c r="J822" i="1"/>
  <c r="V822" i="1"/>
  <c r="W822" i="1"/>
  <c r="H823" i="1"/>
  <c r="J823" i="1"/>
  <c r="V823" i="1"/>
  <c r="W823" i="1"/>
  <c r="H824" i="1"/>
  <c r="J824" i="1"/>
  <c r="V824" i="1"/>
  <c r="W824" i="1"/>
  <c r="Y824" i="1"/>
  <c r="H825" i="1"/>
  <c r="J825" i="1"/>
  <c r="R825" i="1"/>
  <c r="U825" i="1"/>
  <c r="V825" i="1"/>
  <c r="W825" i="1"/>
  <c r="Y825" i="1"/>
  <c r="R826" i="1"/>
  <c r="U826" i="1"/>
  <c r="V826" i="1"/>
  <c r="W826" i="1"/>
  <c r="H827" i="1"/>
  <c r="J827" i="1"/>
  <c r="V827" i="1"/>
  <c r="W827" i="1"/>
  <c r="H828" i="1"/>
  <c r="J828" i="1"/>
  <c r="V828" i="1"/>
  <c r="W828" i="1"/>
  <c r="H829" i="1"/>
  <c r="J829" i="1"/>
  <c r="V829" i="1"/>
  <c r="W829" i="1"/>
  <c r="Y829" i="1"/>
  <c r="H830" i="1"/>
  <c r="J830" i="1"/>
  <c r="V830" i="1"/>
  <c r="W830" i="1"/>
  <c r="H831" i="1"/>
  <c r="J831" i="1"/>
  <c r="V831" i="1"/>
  <c r="W831" i="1"/>
  <c r="H832" i="1"/>
  <c r="J832" i="1"/>
  <c r="V832" i="1"/>
  <c r="W832" i="1"/>
  <c r="H833" i="1"/>
  <c r="J833" i="1"/>
  <c r="R833" i="1"/>
  <c r="U833" i="1"/>
  <c r="V833" i="1"/>
  <c r="W833" i="1"/>
  <c r="Y833" i="1"/>
  <c r="R834" i="1"/>
  <c r="U834" i="1"/>
  <c r="V834" i="1"/>
  <c r="W834" i="1"/>
  <c r="R835" i="1"/>
  <c r="U835" i="1"/>
  <c r="V835" i="1"/>
  <c r="W835" i="1"/>
  <c r="Y835" i="1"/>
  <c r="H836" i="1"/>
  <c r="J836" i="1"/>
  <c r="V836" i="1"/>
  <c r="W836" i="1"/>
  <c r="Y836" i="1"/>
  <c r="H837" i="1"/>
  <c r="J837" i="1"/>
  <c r="V837" i="1"/>
  <c r="W837" i="1"/>
  <c r="Y837" i="1"/>
  <c r="H838" i="1"/>
  <c r="J838" i="1"/>
  <c r="V838" i="1"/>
  <c r="W838" i="1"/>
  <c r="H839" i="1"/>
  <c r="J839" i="1"/>
  <c r="V839" i="1"/>
  <c r="W839" i="1"/>
  <c r="H840" i="1"/>
  <c r="J840" i="1"/>
  <c r="V840" i="1"/>
  <c r="W840" i="1"/>
  <c r="Y840" i="1"/>
  <c r="H841" i="1"/>
  <c r="J841" i="1"/>
  <c r="V841" i="1"/>
  <c r="W841" i="1"/>
  <c r="Y841" i="1"/>
  <c r="H842" i="1"/>
  <c r="J842" i="1"/>
  <c r="R842" i="1"/>
  <c r="U842" i="1"/>
  <c r="V842" i="1"/>
  <c r="W842" i="1"/>
  <c r="V843" i="1"/>
  <c r="W843" i="1"/>
  <c r="V844" i="1"/>
  <c r="W844" i="1"/>
  <c r="V845" i="1"/>
  <c r="W845" i="1"/>
  <c r="H846" i="1"/>
  <c r="J846" i="1"/>
  <c r="V846" i="1"/>
  <c r="W846" i="1"/>
  <c r="H847" i="1"/>
  <c r="J847" i="1"/>
  <c r="V847" i="1"/>
  <c r="W847" i="1"/>
  <c r="H848" i="1"/>
  <c r="J848" i="1"/>
  <c r="R848" i="1"/>
  <c r="U848" i="1"/>
  <c r="V848" i="1"/>
  <c r="W848" i="1"/>
  <c r="R849" i="1"/>
  <c r="U849" i="1"/>
  <c r="V849" i="1"/>
  <c r="W849" i="1"/>
  <c r="R850" i="1"/>
  <c r="U850" i="1"/>
  <c r="V850" i="1"/>
  <c r="W850" i="1"/>
  <c r="H851" i="1"/>
  <c r="J851" i="1"/>
  <c r="V851" i="1"/>
  <c r="W851" i="1"/>
  <c r="H852" i="1"/>
  <c r="J852" i="1"/>
  <c r="R852" i="1"/>
  <c r="U852" i="1"/>
  <c r="V852" i="1"/>
  <c r="W852" i="1"/>
  <c r="V853" i="1"/>
  <c r="W853" i="1"/>
  <c r="V854" i="1"/>
  <c r="W854" i="1"/>
  <c r="R855" i="1"/>
  <c r="U855" i="1"/>
  <c r="V855" i="1"/>
  <c r="W855" i="1"/>
  <c r="H856" i="1"/>
  <c r="J856" i="1"/>
  <c r="V856" i="1"/>
  <c r="W856" i="1"/>
  <c r="H857" i="1"/>
  <c r="J857" i="1"/>
  <c r="R857" i="1"/>
  <c r="U857" i="1"/>
  <c r="V857" i="1"/>
  <c r="W857" i="1"/>
  <c r="R858" i="1"/>
  <c r="U858" i="1"/>
  <c r="V858" i="1"/>
  <c r="W858" i="1"/>
  <c r="R859" i="1"/>
  <c r="U859" i="1"/>
  <c r="V859" i="1"/>
  <c r="W859" i="1"/>
  <c r="H860" i="1"/>
  <c r="J860" i="1"/>
  <c r="V860" i="1"/>
  <c r="W860" i="1"/>
  <c r="H861" i="1"/>
  <c r="J861" i="1"/>
  <c r="V861" i="1"/>
  <c r="W861" i="1"/>
  <c r="Y861" i="1"/>
  <c r="H862" i="1"/>
  <c r="J862" i="1"/>
  <c r="V862" i="1"/>
  <c r="W862" i="1"/>
  <c r="Y862" i="1"/>
  <c r="H863" i="1"/>
  <c r="J863" i="1"/>
  <c r="V863" i="1"/>
  <c r="W863" i="1"/>
  <c r="H864" i="1"/>
  <c r="J864" i="1"/>
  <c r="V864" i="1"/>
  <c r="W864" i="1"/>
  <c r="H865" i="1"/>
  <c r="J865" i="1"/>
  <c r="R865" i="1"/>
  <c r="U865" i="1"/>
  <c r="V865" i="1"/>
  <c r="W865" i="1"/>
  <c r="H866" i="1"/>
  <c r="J866" i="1"/>
  <c r="N866" i="1"/>
  <c r="R866" i="1"/>
  <c r="U866" i="1"/>
  <c r="V866" i="1"/>
  <c r="W866" i="1"/>
  <c r="V867" i="1"/>
  <c r="W867" i="1"/>
  <c r="V868" i="1"/>
  <c r="W868" i="1"/>
  <c r="R869" i="1"/>
  <c r="U869" i="1"/>
  <c r="V869" i="1"/>
  <c r="W869" i="1"/>
  <c r="Y869" i="1"/>
  <c r="H870" i="1"/>
  <c r="J870" i="1"/>
  <c r="V870" i="1"/>
  <c r="W870" i="1"/>
  <c r="H871" i="1"/>
  <c r="J871" i="1"/>
  <c r="V871" i="1"/>
  <c r="W871" i="1"/>
  <c r="H872" i="1"/>
  <c r="J872" i="1"/>
  <c r="V872" i="1"/>
  <c r="W872" i="1"/>
  <c r="Y872" i="1"/>
  <c r="H873" i="1"/>
  <c r="J873" i="1"/>
  <c r="R873" i="1"/>
  <c r="U873" i="1"/>
  <c r="V873" i="1"/>
  <c r="W873" i="1"/>
  <c r="H874" i="1"/>
  <c r="J874" i="1"/>
  <c r="V874" i="1"/>
  <c r="W874" i="1"/>
  <c r="H875" i="1"/>
  <c r="J875" i="1"/>
  <c r="V875" i="1"/>
  <c r="W875" i="1"/>
  <c r="H876" i="1"/>
  <c r="J876" i="1"/>
  <c r="R876" i="1"/>
  <c r="U876" i="1"/>
  <c r="V876" i="1"/>
  <c r="W876" i="1"/>
  <c r="V877" i="1"/>
  <c r="W877" i="1"/>
  <c r="V878" i="1"/>
  <c r="W878" i="1"/>
  <c r="H879" i="1"/>
  <c r="J879" i="1"/>
  <c r="V879" i="1"/>
  <c r="W879" i="1"/>
  <c r="H880" i="1"/>
  <c r="J880" i="1"/>
  <c r="R880" i="1"/>
  <c r="U880" i="1"/>
  <c r="V880" i="1"/>
  <c r="W880" i="1"/>
  <c r="R881" i="1"/>
  <c r="U881" i="1"/>
  <c r="V881" i="1"/>
  <c r="W881" i="1"/>
  <c r="R882" i="1"/>
  <c r="U882" i="1"/>
  <c r="V882" i="1"/>
  <c r="W882" i="1"/>
  <c r="H883" i="1"/>
  <c r="J883" i="1"/>
  <c r="R883" i="1"/>
  <c r="U883" i="1"/>
  <c r="V883" i="1"/>
  <c r="W883" i="1"/>
  <c r="R884" i="1"/>
  <c r="U884" i="1"/>
  <c r="V884" i="1"/>
  <c r="W884" i="1"/>
  <c r="H885" i="1"/>
  <c r="J885" i="1"/>
  <c r="V885" i="1"/>
  <c r="W885" i="1"/>
  <c r="H886" i="1"/>
  <c r="J886" i="1"/>
  <c r="V886" i="1"/>
  <c r="W886" i="1"/>
  <c r="H887" i="1"/>
  <c r="J887" i="1"/>
  <c r="V887" i="1"/>
  <c r="W887" i="1"/>
  <c r="H888" i="1"/>
  <c r="J888" i="1"/>
  <c r="V888" i="1"/>
  <c r="W888" i="1"/>
  <c r="H889" i="1"/>
  <c r="J889" i="1"/>
  <c r="V889" i="1"/>
  <c r="W889" i="1"/>
  <c r="H890" i="1"/>
  <c r="J890" i="1"/>
  <c r="N890" i="1"/>
  <c r="R890" i="1"/>
  <c r="U890" i="1"/>
  <c r="V890" i="1"/>
  <c r="W890" i="1"/>
  <c r="R891" i="1"/>
  <c r="U891" i="1"/>
  <c r="V891" i="1"/>
  <c r="W891" i="1"/>
  <c r="Y891" i="1"/>
  <c r="R892" i="1"/>
  <c r="U892" i="1"/>
  <c r="V892" i="1"/>
  <c r="W892" i="1"/>
  <c r="R893" i="1"/>
  <c r="U893" i="1"/>
  <c r="V893" i="1"/>
  <c r="W893" i="1"/>
  <c r="R894" i="1"/>
  <c r="U894" i="1"/>
  <c r="V894" i="1"/>
  <c r="W894" i="1"/>
  <c r="R895" i="1"/>
  <c r="U895" i="1"/>
  <c r="V895" i="1"/>
  <c r="W895" i="1"/>
  <c r="R896" i="1"/>
  <c r="U896" i="1"/>
  <c r="V896" i="1"/>
  <c r="W896" i="1"/>
  <c r="Y896" i="1"/>
  <c r="R897" i="1"/>
  <c r="U897" i="1"/>
  <c r="V897" i="1"/>
  <c r="W897" i="1"/>
  <c r="Y897" i="1"/>
  <c r="R898" i="1"/>
  <c r="U898" i="1"/>
  <c r="V898" i="1"/>
  <c r="W898" i="1"/>
  <c r="R899" i="1"/>
  <c r="U899" i="1"/>
  <c r="V899" i="1"/>
  <c r="W899" i="1"/>
  <c r="V900" i="1"/>
  <c r="W900" i="1"/>
  <c r="V901" i="1"/>
  <c r="W901" i="1"/>
  <c r="R902" i="1"/>
  <c r="U902" i="1"/>
  <c r="V902" i="1"/>
  <c r="W902" i="1"/>
  <c r="R903" i="1"/>
  <c r="U903" i="1"/>
  <c r="V903" i="1"/>
  <c r="W903" i="1"/>
  <c r="H904" i="1"/>
  <c r="J904" i="1"/>
  <c r="V904" i="1"/>
  <c r="W904" i="1"/>
  <c r="H905" i="1"/>
  <c r="J905" i="1"/>
  <c r="V905" i="1"/>
  <c r="W905" i="1"/>
  <c r="H906" i="1"/>
  <c r="J906" i="1"/>
  <c r="V906" i="1"/>
  <c r="W906" i="1"/>
  <c r="Y906" i="1"/>
  <c r="H907" i="1"/>
  <c r="J907" i="1"/>
  <c r="V907" i="1"/>
  <c r="W907" i="1"/>
  <c r="H908" i="1"/>
  <c r="J908" i="1"/>
  <c r="V908" i="1"/>
  <c r="W908" i="1"/>
  <c r="H909" i="1"/>
  <c r="J909" i="1"/>
  <c r="V909" i="1"/>
  <c r="W909" i="1"/>
  <c r="H910" i="1"/>
  <c r="J910" i="1"/>
  <c r="V910" i="1"/>
  <c r="W910" i="1"/>
  <c r="Y910" i="1"/>
  <c r="H911" i="1"/>
  <c r="J911" i="1"/>
  <c r="V911" i="1"/>
  <c r="W911" i="1"/>
  <c r="Y911" i="1"/>
  <c r="H912" i="1"/>
  <c r="J912" i="1"/>
  <c r="R912" i="1"/>
  <c r="U912" i="1"/>
  <c r="V912" i="1"/>
  <c r="W912" i="1"/>
  <c r="H913" i="1"/>
  <c r="J913" i="1"/>
  <c r="R913" i="1"/>
  <c r="U913" i="1"/>
  <c r="V913" i="1"/>
  <c r="W913" i="1"/>
  <c r="V914" i="1"/>
  <c r="W914" i="1"/>
  <c r="V915" i="1"/>
  <c r="W915" i="1"/>
  <c r="R916" i="1"/>
  <c r="U916" i="1"/>
  <c r="V916" i="1"/>
  <c r="W916" i="1"/>
  <c r="Y916" i="1"/>
  <c r="R917" i="1"/>
  <c r="U917" i="1"/>
  <c r="V917" i="1"/>
  <c r="W917" i="1"/>
  <c r="V918" i="1"/>
  <c r="W918" i="1"/>
  <c r="H919" i="1"/>
  <c r="J919" i="1"/>
  <c r="V919" i="1"/>
  <c r="W919" i="1"/>
  <c r="H920" i="1"/>
  <c r="J920" i="1"/>
  <c r="V920" i="1"/>
  <c r="W920" i="1"/>
  <c r="H921" i="1"/>
  <c r="J921" i="1"/>
  <c r="V921" i="1"/>
  <c r="W921" i="1"/>
  <c r="H922" i="1"/>
  <c r="J922" i="1"/>
  <c r="V922" i="1"/>
  <c r="W922" i="1"/>
  <c r="H923" i="1"/>
  <c r="J923" i="1"/>
  <c r="V923" i="1"/>
  <c r="W923" i="1"/>
  <c r="H924" i="1"/>
  <c r="J924" i="1"/>
  <c r="V924" i="1"/>
  <c r="W924" i="1"/>
  <c r="H925" i="1"/>
  <c r="J925" i="1"/>
  <c r="V925" i="1"/>
  <c r="W925" i="1"/>
  <c r="H926" i="1"/>
  <c r="J926" i="1"/>
  <c r="V926" i="1"/>
  <c r="W926" i="1"/>
  <c r="H927" i="1"/>
  <c r="J927" i="1"/>
  <c r="V927" i="1"/>
  <c r="W927" i="1"/>
  <c r="H928" i="1"/>
  <c r="J928" i="1"/>
  <c r="V928" i="1"/>
  <c r="W928" i="1"/>
  <c r="Y928" i="1"/>
  <c r="H929" i="1"/>
  <c r="J929" i="1"/>
  <c r="V929" i="1"/>
  <c r="W929" i="1"/>
  <c r="H930" i="1"/>
  <c r="J930" i="1"/>
  <c r="V930" i="1"/>
  <c r="W930" i="1"/>
  <c r="H931" i="1"/>
  <c r="J931" i="1"/>
  <c r="V931" i="1"/>
  <c r="W931" i="1"/>
  <c r="Y931" i="1"/>
  <c r="H932" i="1"/>
  <c r="J932" i="1"/>
  <c r="V932" i="1"/>
  <c r="W932" i="1"/>
  <c r="H933" i="1"/>
  <c r="J933" i="1"/>
  <c r="V933" i="1"/>
  <c r="W933" i="1"/>
  <c r="Y933" i="1"/>
  <c r="H934" i="1"/>
  <c r="J934" i="1"/>
  <c r="V934" i="1"/>
  <c r="W934" i="1"/>
  <c r="H935" i="1"/>
  <c r="J935" i="1"/>
  <c r="V935" i="1"/>
  <c r="W935" i="1"/>
  <c r="Y935" i="1"/>
  <c r="H936" i="1"/>
  <c r="J936" i="1"/>
  <c r="R936" i="1"/>
  <c r="U936" i="1"/>
  <c r="V936" i="1"/>
  <c r="W936" i="1"/>
  <c r="R937" i="1"/>
  <c r="U937" i="1"/>
  <c r="V937" i="1"/>
  <c r="W937" i="1"/>
  <c r="R938" i="1"/>
  <c r="U938" i="1"/>
  <c r="V938" i="1"/>
  <c r="W938" i="1"/>
  <c r="Y938" i="1"/>
  <c r="H939" i="1"/>
  <c r="J939" i="1"/>
  <c r="V939" i="1"/>
  <c r="W939" i="1"/>
  <c r="Y939" i="1"/>
  <c r="H940" i="1"/>
  <c r="J940" i="1"/>
  <c r="V940" i="1"/>
  <c r="W940" i="1"/>
  <c r="Y940" i="1"/>
  <c r="H941" i="1"/>
  <c r="J941" i="1"/>
  <c r="V941" i="1"/>
  <c r="W941" i="1"/>
  <c r="H942" i="1"/>
  <c r="J942" i="1"/>
  <c r="V942" i="1"/>
  <c r="W942" i="1"/>
  <c r="Y942" i="1"/>
  <c r="H943" i="1"/>
  <c r="J943" i="1"/>
  <c r="V943" i="1"/>
  <c r="W943" i="1"/>
  <c r="H944" i="1"/>
  <c r="J944" i="1"/>
  <c r="V944" i="1"/>
  <c r="W944" i="1"/>
  <c r="Y944" i="1"/>
  <c r="H945" i="1"/>
  <c r="J945" i="1"/>
  <c r="R945" i="1"/>
  <c r="U945" i="1"/>
  <c r="V945" i="1"/>
  <c r="W945" i="1"/>
  <c r="V946" i="1"/>
  <c r="W946" i="1"/>
  <c r="V947" i="1"/>
  <c r="W947" i="1"/>
  <c r="R948" i="1"/>
  <c r="U948" i="1"/>
  <c r="V948" i="1"/>
  <c r="W948" i="1"/>
  <c r="R949" i="1"/>
  <c r="U949" i="1"/>
  <c r="V949" i="1"/>
  <c r="W949" i="1"/>
  <c r="Y949" i="1"/>
  <c r="R950" i="1"/>
  <c r="U950" i="1"/>
  <c r="V950" i="1"/>
  <c r="W950" i="1"/>
  <c r="R951" i="1"/>
  <c r="U951" i="1"/>
  <c r="V951" i="1"/>
  <c r="W951" i="1"/>
  <c r="Y951" i="1"/>
  <c r="R952" i="1"/>
  <c r="U952" i="1"/>
  <c r="V952" i="1"/>
  <c r="W952" i="1"/>
  <c r="H953" i="1"/>
  <c r="J953" i="1"/>
  <c r="V953" i="1"/>
  <c r="W953" i="1"/>
  <c r="Y953" i="1"/>
  <c r="H954" i="1"/>
  <c r="J954" i="1"/>
  <c r="V954" i="1"/>
  <c r="W954" i="1"/>
  <c r="H955" i="1"/>
  <c r="J955" i="1"/>
  <c r="V955" i="1"/>
  <c r="W955" i="1"/>
  <c r="H956" i="1"/>
  <c r="J956" i="1"/>
  <c r="V956" i="1"/>
  <c r="W956" i="1"/>
  <c r="Y956" i="1"/>
  <c r="H957" i="1"/>
  <c r="J957" i="1"/>
  <c r="V957" i="1"/>
  <c r="W957" i="1"/>
  <c r="Y957" i="1"/>
  <c r="H958" i="1"/>
  <c r="J958" i="1"/>
  <c r="V958" i="1"/>
  <c r="W958" i="1"/>
  <c r="Y958" i="1"/>
  <c r="H959" i="1"/>
  <c r="J959" i="1"/>
  <c r="V959" i="1"/>
  <c r="W959" i="1"/>
  <c r="Y959" i="1"/>
  <c r="H960" i="1"/>
  <c r="J960" i="1"/>
  <c r="R960" i="1"/>
  <c r="U960" i="1"/>
  <c r="V960" i="1"/>
  <c r="W960" i="1"/>
  <c r="R961" i="1"/>
  <c r="U961" i="1"/>
  <c r="V961" i="1"/>
  <c r="W961" i="1"/>
  <c r="H962" i="1"/>
  <c r="J962" i="1"/>
  <c r="V962" i="1"/>
  <c r="W962" i="1"/>
  <c r="H963" i="1"/>
  <c r="J963" i="1"/>
  <c r="R963" i="1"/>
  <c r="U963" i="1"/>
  <c r="V963" i="1"/>
  <c r="W963" i="1"/>
  <c r="H964" i="1"/>
  <c r="J964" i="1"/>
  <c r="R964" i="1"/>
  <c r="U964" i="1"/>
  <c r="V964" i="1"/>
  <c r="W964" i="1"/>
  <c r="H965" i="1"/>
  <c r="J965" i="1"/>
  <c r="V965" i="1"/>
  <c r="W965" i="1"/>
  <c r="H966" i="1"/>
  <c r="J966" i="1"/>
  <c r="R966" i="1"/>
  <c r="U966" i="1"/>
  <c r="V966" i="1"/>
  <c r="W966" i="1"/>
  <c r="H967" i="1"/>
  <c r="J967" i="1"/>
  <c r="V967" i="1"/>
  <c r="W967" i="1"/>
  <c r="H968" i="1"/>
  <c r="J968" i="1"/>
  <c r="R968" i="1"/>
  <c r="U968" i="1"/>
  <c r="V968" i="1"/>
  <c r="W968" i="1"/>
  <c r="R969" i="1"/>
  <c r="U969" i="1"/>
  <c r="V969" i="1"/>
  <c r="W969" i="1"/>
  <c r="H970" i="1"/>
  <c r="J970" i="1"/>
  <c r="V970" i="1"/>
  <c r="W970" i="1"/>
  <c r="H971" i="1"/>
  <c r="J971" i="1"/>
  <c r="V971" i="1"/>
  <c r="W971" i="1"/>
  <c r="H972" i="1"/>
  <c r="J972" i="1"/>
  <c r="R972" i="1"/>
  <c r="U972" i="1"/>
  <c r="V972" i="1"/>
  <c r="W972" i="1"/>
  <c r="R973" i="1"/>
  <c r="U973" i="1"/>
  <c r="V973" i="1"/>
  <c r="W973" i="1"/>
  <c r="R974" i="1"/>
  <c r="U974" i="1"/>
  <c r="V974" i="1"/>
  <c r="W974" i="1"/>
  <c r="H975" i="1"/>
  <c r="J975" i="1"/>
  <c r="V975" i="1"/>
  <c r="W975" i="1"/>
  <c r="H976" i="1"/>
  <c r="J976" i="1"/>
  <c r="R976" i="1"/>
  <c r="U976" i="1"/>
  <c r="V976" i="1"/>
  <c r="W976" i="1"/>
  <c r="H977" i="1"/>
  <c r="J977" i="1"/>
  <c r="V977" i="1"/>
  <c r="W977" i="1"/>
  <c r="H978" i="1"/>
  <c r="J978" i="1"/>
  <c r="V978" i="1"/>
  <c r="W978" i="1"/>
  <c r="H979" i="1"/>
  <c r="J979" i="1"/>
  <c r="V979" i="1"/>
  <c r="W979" i="1"/>
  <c r="H980" i="1"/>
  <c r="J980" i="1"/>
  <c r="V980" i="1"/>
  <c r="W980" i="1"/>
  <c r="H981" i="1"/>
  <c r="J981" i="1"/>
  <c r="V981" i="1"/>
  <c r="W981" i="1"/>
  <c r="H982" i="1"/>
  <c r="J982" i="1"/>
  <c r="R982" i="1"/>
  <c r="U982" i="1"/>
  <c r="V982" i="1"/>
  <c r="W982" i="1"/>
  <c r="H983" i="1"/>
  <c r="J983" i="1"/>
  <c r="V983" i="1"/>
  <c r="W983" i="1"/>
  <c r="H984" i="1"/>
  <c r="J984" i="1"/>
  <c r="V984" i="1"/>
  <c r="W984" i="1"/>
  <c r="H985" i="1"/>
  <c r="J985" i="1"/>
  <c r="V985" i="1"/>
  <c r="W985" i="1"/>
  <c r="H986" i="1"/>
  <c r="J986" i="1"/>
  <c r="V986" i="1"/>
  <c r="W986" i="1"/>
  <c r="H987" i="1"/>
  <c r="J987" i="1"/>
  <c r="R987" i="1"/>
  <c r="U987" i="1"/>
  <c r="V987" i="1"/>
  <c r="W987" i="1"/>
  <c r="R988" i="1"/>
  <c r="U988" i="1"/>
  <c r="V988" i="1"/>
  <c r="W988" i="1"/>
  <c r="R989" i="1"/>
  <c r="U989" i="1"/>
  <c r="V989" i="1"/>
  <c r="W989" i="1"/>
  <c r="R990" i="1"/>
  <c r="U990" i="1"/>
  <c r="V990" i="1"/>
  <c r="W990" i="1"/>
  <c r="H991" i="1"/>
  <c r="J991" i="1"/>
  <c r="V991" i="1"/>
  <c r="W991" i="1"/>
  <c r="H992" i="1"/>
  <c r="J992" i="1"/>
  <c r="R992" i="1"/>
  <c r="U992" i="1"/>
  <c r="V992" i="1"/>
  <c r="W992" i="1"/>
  <c r="H993" i="1"/>
  <c r="J993" i="1"/>
  <c r="V993" i="1"/>
  <c r="W993" i="1"/>
  <c r="H994" i="1"/>
  <c r="J994" i="1"/>
  <c r="V994" i="1"/>
  <c r="W994" i="1"/>
  <c r="H995" i="1"/>
  <c r="J995" i="1"/>
  <c r="V995" i="1"/>
  <c r="W995" i="1"/>
  <c r="H996" i="1"/>
  <c r="J996" i="1"/>
  <c r="V996" i="1"/>
  <c r="W996" i="1"/>
  <c r="H997" i="1"/>
  <c r="J997" i="1"/>
  <c r="R997" i="1"/>
  <c r="U997" i="1"/>
  <c r="V997" i="1"/>
  <c r="W997" i="1"/>
  <c r="R998" i="1"/>
  <c r="U998" i="1"/>
  <c r="V998" i="1"/>
  <c r="W998" i="1"/>
  <c r="R999" i="1"/>
  <c r="U999" i="1"/>
  <c r="V999" i="1"/>
  <c r="W999" i="1"/>
  <c r="R1000" i="1"/>
  <c r="U1000" i="1"/>
  <c r="V1000" i="1"/>
  <c r="W1000" i="1"/>
  <c r="R1001" i="1"/>
  <c r="U1001" i="1"/>
  <c r="V1001" i="1"/>
  <c r="W1001" i="1"/>
  <c r="H1002" i="1"/>
  <c r="J1002" i="1"/>
  <c r="V1002" i="1"/>
  <c r="W1002" i="1"/>
  <c r="H1003" i="1"/>
  <c r="J1003" i="1"/>
  <c r="V1003" i="1"/>
  <c r="W1003" i="1"/>
  <c r="H1004" i="1"/>
  <c r="J1004" i="1"/>
  <c r="V1004" i="1"/>
  <c r="W1004" i="1"/>
  <c r="H1005" i="1"/>
  <c r="J1005" i="1"/>
  <c r="R1005" i="1"/>
  <c r="U1005" i="1"/>
  <c r="V1005" i="1"/>
  <c r="W1005" i="1"/>
  <c r="R1006" i="1"/>
  <c r="U1006" i="1"/>
  <c r="V1006" i="1"/>
  <c r="W1006" i="1"/>
  <c r="R1007" i="1"/>
  <c r="U1007" i="1"/>
  <c r="V1007" i="1"/>
  <c r="W1007" i="1"/>
  <c r="R1008" i="1"/>
  <c r="U1008" i="1"/>
  <c r="V1008" i="1"/>
  <c r="W1008" i="1"/>
  <c r="H1009" i="1"/>
  <c r="J1009" i="1"/>
  <c r="V1009" i="1"/>
  <c r="W1009" i="1"/>
  <c r="H1010" i="1"/>
  <c r="J1010" i="1"/>
  <c r="V1010" i="1"/>
  <c r="W1010" i="1"/>
  <c r="H1011" i="1"/>
  <c r="J1011" i="1"/>
  <c r="V1011" i="1"/>
  <c r="W1011" i="1"/>
  <c r="H1012" i="1"/>
  <c r="J1012" i="1"/>
  <c r="V1012" i="1"/>
  <c r="W1012" i="1"/>
  <c r="H1013" i="1"/>
  <c r="J1013" i="1"/>
  <c r="V1013" i="1"/>
  <c r="W1013" i="1"/>
  <c r="H1014" i="1"/>
  <c r="J1014" i="1"/>
  <c r="V1014" i="1"/>
  <c r="W1014" i="1"/>
  <c r="H1015" i="1"/>
  <c r="J1015" i="1"/>
  <c r="V1015" i="1"/>
  <c r="W1015" i="1"/>
  <c r="H1016" i="1"/>
  <c r="J1016" i="1"/>
  <c r="V1016" i="1"/>
  <c r="W1016" i="1"/>
  <c r="H1017" i="1"/>
  <c r="J1017" i="1"/>
  <c r="V1017" i="1"/>
  <c r="W1017" i="1"/>
  <c r="R1018" i="1"/>
  <c r="U1018" i="1"/>
  <c r="V1018" i="1"/>
  <c r="W1018" i="1"/>
  <c r="R1019" i="1"/>
  <c r="U1019" i="1"/>
  <c r="V1019" i="1"/>
  <c r="W1019" i="1"/>
  <c r="H1020" i="1"/>
  <c r="J1020" i="1"/>
  <c r="V1020" i="1"/>
  <c r="W1020" i="1"/>
  <c r="H1021" i="1"/>
  <c r="J1021" i="1"/>
  <c r="R1021" i="1"/>
  <c r="U1021" i="1"/>
  <c r="V1021" i="1"/>
  <c r="W1021" i="1"/>
  <c r="H1022" i="1"/>
  <c r="J1022" i="1"/>
  <c r="V1022" i="1"/>
  <c r="W1022" i="1"/>
  <c r="H1023" i="1"/>
  <c r="J1023" i="1"/>
  <c r="R1023" i="1"/>
  <c r="U1023" i="1"/>
  <c r="V1023" i="1"/>
  <c r="W1023" i="1"/>
  <c r="H1024" i="1"/>
  <c r="J1024" i="1"/>
  <c r="V1024" i="1"/>
  <c r="W1024" i="1"/>
  <c r="H1025" i="1"/>
  <c r="J1025" i="1"/>
  <c r="V1025" i="1"/>
  <c r="W1025" i="1"/>
  <c r="H1026" i="1"/>
  <c r="J1026" i="1"/>
  <c r="R1026" i="1"/>
  <c r="U1026" i="1"/>
  <c r="V1026" i="1"/>
  <c r="W1026" i="1"/>
  <c r="R1027" i="1"/>
  <c r="U1027" i="1"/>
  <c r="V1027" i="1"/>
  <c r="W1027" i="1"/>
  <c r="H1028" i="1"/>
  <c r="J1028" i="1"/>
  <c r="V1028" i="1"/>
  <c r="W1028" i="1"/>
  <c r="H1029" i="1"/>
  <c r="J1029" i="1"/>
  <c r="V1029" i="1"/>
  <c r="W1029" i="1"/>
  <c r="H1030" i="1"/>
  <c r="J1030" i="1"/>
  <c r="V1030" i="1"/>
  <c r="W1030" i="1"/>
  <c r="H1031" i="1"/>
  <c r="J1031" i="1"/>
  <c r="V1031" i="1"/>
  <c r="W1031" i="1"/>
  <c r="H1032" i="1"/>
  <c r="J1032" i="1"/>
  <c r="V1032" i="1"/>
  <c r="W1032" i="1"/>
  <c r="H1033" i="1"/>
  <c r="J1033" i="1"/>
  <c r="V1033" i="1"/>
  <c r="W1033" i="1"/>
  <c r="H1034" i="1"/>
  <c r="J1034" i="1"/>
  <c r="V1034" i="1"/>
  <c r="W1034" i="1"/>
  <c r="H1035" i="1"/>
  <c r="J1035" i="1"/>
  <c r="V1035" i="1"/>
  <c r="W1035" i="1"/>
  <c r="H1036" i="1"/>
  <c r="J1036" i="1"/>
  <c r="V1036" i="1"/>
  <c r="W1036" i="1"/>
  <c r="H1037" i="1"/>
  <c r="J1037" i="1"/>
  <c r="R1037" i="1"/>
  <c r="U1037" i="1"/>
  <c r="V1037" i="1"/>
  <c r="W1037" i="1"/>
  <c r="R1038" i="1"/>
  <c r="U1038" i="1"/>
  <c r="V1038" i="1"/>
  <c r="W1038" i="1"/>
  <c r="H1039" i="1"/>
  <c r="J1039" i="1"/>
  <c r="R1039" i="1"/>
  <c r="U1039" i="1"/>
  <c r="V1039" i="1"/>
  <c r="W1039" i="1"/>
  <c r="R1040" i="1"/>
  <c r="U1040" i="1"/>
  <c r="V1040" i="1"/>
  <c r="W1040" i="1"/>
  <c r="R1041" i="1"/>
  <c r="U1041" i="1"/>
  <c r="V1041" i="1"/>
  <c r="W1041" i="1"/>
  <c r="H1042" i="1"/>
  <c r="J1042" i="1"/>
  <c r="V1042" i="1"/>
  <c r="W1042" i="1"/>
  <c r="H1043" i="1"/>
  <c r="J1043" i="1"/>
  <c r="V1043" i="1"/>
  <c r="W1043" i="1"/>
  <c r="H1044" i="1"/>
  <c r="J1044" i="1"/>
  <c r="V1044" i="1"/>
  <c r="W1044" i="1"/>
  <c r="R1045" i="1"/>
  <c r="U1045" i="1"/>
  <c r="V1045" i="1"/>
  <c r="W1045" i="1"/>
  <c r="R1046" i="1"/>
  <c r="U1046" i="1"/>
  <c r="V1046" i="1"/>
  <c r="W1046" i="1"/>
  <c r="H1047" i="1"/>
  <c r="J1047" i="1"/>
  <c r="V1047" i="1"/>
  <c r="W1047" i="1"/>
  <c r="H1048" i="1"/>
  <c r="J1048" i="1"/>
  <c r="V1048" i="1"/>
  <c r="W1048" i="1"/>
  <c r="H1049" i="1"/>
  <c r="J1049" i="1"/>
  <c r="V1049" i="1"/>
  <c r="W1049" i="1"/>
  <c r="H1050" i="1"/>
  <c r="J1050" i="1"/>
  <c r="R1050" i="1"/>
  <c r="U1050" i="1"/>
  <c r="V1050" i="1"/>
  <c r="W1050" i="1"/>
  <c r="H1051" i="1"/>
  <c r="J1051" i="1"/>
  <c r="V1051" i="1"/>
  <c r="W1051" i="1"/>
  <c r="H1052" i="1"/>
  <c r="J1052" i="1"/>
  <c r="R1052" i="1"/>
  <c r="U1052" i="1"/>
  <c r="V1052" i="1"/>
  <c r="W1052" i="1"/>
  <c r="R1053" i="1"/>
  <c r="U1053" i="1"/>
  <c r="V1053" i="1"/>
  <c r="W1053" i="1"/>
  <c r="R1054" i="1"/>
  <c r="U1054" i="1"/>
  <c r="V1054" i="1"/>
  <c r="W1054" i="1"/>
  <c r="H1055" i="1"/>
  <c r="J1055" i="1"/>
  <c r="R1055" i="1"/>
  <c r="U1055" i="1"/>
  <c r="V1055" i="1"/>
  <c r="W1055" i="1"/>
  <c r="R1056" i="1"/>
  <c r="U1056" i="1"/>
  <c r="V1056" i="1"/>
  <c r="W1056" i="1"/>
  <c r="R1057" i="1"/>
  <c r="U1057" i="1"/>
  <c r="V1057" i="1"/>
  <c r="W1057" i="1"/>
  <c r="R1058" i="1"/>
  <c r="U1058" i="1"/>
  <c r="V1058" i="1"/>
  <c r="W1058" i="1"/>
  <c r="R1059" i="1"/>
  <c r="U1059" i="1"/>
  <c r="V1059" i="1"/>
  <c r="W1059" i="1"/>
  <c r="R1060" i="1"/>
  <c r="U1060" i="1"/>
  <c r="V1060" i="1"/>
  <c r="W1060" i="1"/>
  <c r="R1061" i="1"/>
  <c r="U1061" i="1"/>
  <c r="V1061" i="1"/>
  <c r="W1061" i="1"/>
  <c r="R1062" i="1"/>
  <c r="U1062" i="1"/>
  <c r="V1062" i="1"/>
  <c r="W1062" i="1"/>
  <c r="H1063" i="1"/>
  <c r="J1063" i="1"/>
  <c r="V1063" i="1"/>
  <c r="W1063" i="1"/>
  <c r="H1064" i="1"/>
  <c r="J1064" i="1"/>
  <c r="V1064" i="1"/>
  <c r="W1064" i="1"/>
  <c r="H1065" i="1"/>
  <c r="J1065" i="1"/>
  <c r="V1065" i="1"/>
  <c r="W1065" i="1"/>
  <c r="H1066" i="1"/>
  <c r="J1066" i="1"/>
  <c r="R1066" i="1"/>
  <c r="U1066" i="1"/>
  <c r="V1066" i="1"/>
  <c r="W1066" i="1"/>
  <c r="H1067" i="1"/>
  <c r="J1067" i="1"/>
  <c r="V1067" i="1"/>
  <c r="W1067" i="1"/>
  <c r="H1068" i="1"/>
  <c r="J1068" i="1"/>
  <c r="V1068" i="1"/>
  <c r="W1068" i="1"/>
  <c r="H1069" i="1"/>
  <c r="J1069" i="1"/>
  <c r="V1069" i="1"/>
  <c r="W1069" i="1"/>
  <c r="H1070" i="1"/>
  <c r="J1070" i="1"/>
  <c r="V1070" i="1"/>
  <c r="W1070" i="1"/>
  <c r="H1071" i="1"/>
  <c r="J1071" i="1"/>
  <c r="R1071" i="1"/>
  <c r="U1071" i="1"/>
  <c r="V1071" i="1"/>
  <c r="W1071" i="1"/>
  <c r="R1072" i="1"/>
  <c r="U1072" i="1"/>
  <c r="V1072" i="1"/>
  <c r="W1072" i="1"/>
  <c r="H1073" i="1"/>
  <c r="J1073" i="1"/>
  <c r="V1073" i="1"/>
  <c r="W1073" i="1"/>
  <c r="H1074" i="1"/>
  <c r="J1074" i="1"/>
  <c r="V1074" i="1"/>
  <c r="W1074" i="1"/>
  <c r="H1075" i="1"/>
  <c r="J1075" i="1"/>
  <c r="V1075" i="1"/>
  <c r="W1075" i="1"/>
  <c r="H1076" i="1"/>
  <c r="J1076" i="1"/>
  <c r="V1076" i="1"/>
  <c r="W1076" i="1"/>
  <c r="H1077" i="1"/>
  <c r="J1077" i="1"/>
  <c r="V1077" i="1"/>
  <c r="W1077" i="1"/>
  <c r="H1078" i="1"/>
  <c r="J1078" i="1"/>
  <c r="R1078" i="1"/>
  <c r="U1078" i="1"/>
  <c r="V1078" i="1"/>
  <c r="W1078" i="1"/>
  <c r="R1079" i="1"/>
  <c r="U1079" i="1"/>
  <c r="V1079" i="1"/>
  <c r="W1079" i="1"/>
  <c r="H1080" i="1"/>
  <c r="J1080" i="1"/>
  <c r="R1080" i="1"/>
  <c r="U1080" i="1"/>
  <c r="V1080" i="1"/>
  <c r="W1080" i="1"/>
  <c r="H1081" i="1"/>
  <c r="J1081" i="1"/>
  <c r="V1081" i="1"/>
  <c r="W1081" i="1"/>
  <c r="H1082" i="1"/>
  <c r="J1082" i="1"/>
  <c r="V1082" i="1"/>
  <c r="W1082" i="1"/>
  <c r="H1083" i="1"/>
  <c r="J1083" i="1"/>
  <c r="V1083" i="1"/>
  <c r="W1083" i="1"/>
  <c r="H1084" i="1"/>
  <c r="J1084" i="1"/>
  <c r="V1084" i="1"/>
  <c r="W1084" i="1"/>
  <c r="H1085" i="1"/>
  <c r="J1085" i="1"/>
  <c r="V1085" i="1"/>
  <c r="W1085" i="1"/>
  <c r="H1086" i="1"/>
  <c r="J1086" i="1"/>
  <c r="V1086" i="1"/>
  <c r="W1086" i="1"/>
  <c r="H1087" i="1"/>
  <c r="J1087" i="1"/>
  <c r="V1087" i="1"/>
  <c r="W1087" i="1"/>
  <c r="H1088" i="1"/>
  <c r="J1088" i="1"/>
  <c r="V1088" i="1"/>
  <c r="W1088" i="1"/>
  <c r="H1089" i="1"/>
  <c r="J1089" i="1"/>
  <c r="R1089" i="1"/>
  <c r="U1089" i="1"/>
  <c r="V1089" i="1"/>
  <c r="W1089" i="1"/>
  <c r="H1090" i="1"/>
  <c r="J1090" i="1"/>
  <c r="V1090" i="1"/>
  <c r="W1090" i="1"/>
  <c r="H1091" i="1"/>
  <c r="J1091" i="1"/>
  <c r="V1091" i="1"/>
  <c r="W1091" i="1"/>
  <c r="H1092" i="1"/>
  <c r="J1092" i="1"/>
  <c r="V1092" i="1"/>
  <c r="W1092" i="1"/>
  <c r="H1093" i="1"/>
  <c r="J1093" i="1"/>
  <c r="V1093" i="1"/>
  <c r="W1093" i="1"/>
  <c r="H1094" i="1"/>
  <c r="J1094" i="1"/>
  <c r="V1094" i="1"/>
  <c r="W1094" i="1"/>
  <c r="H1095" i="1"/>
  <c r="J1095" i="1"/>
  <c r="V1095" i="1"/>
  <c r="W1095" i="1"/>
  <c r="H1096" i="1"/>
  <c r="J1096" i="1"/>
  <c r="V1096" i="1"/>
  <c r="W1096" i="1"/>
  <c r="H1097" i="1"/>
  <c r="J1097" i="1"/>
  <c r="V1097" i="1"/>
  <c r="W1097" i="1"/>
  <c r="H1098" i="1"/>
  <c r="J1098" i="1"/>
  <c r="V1098" i="1"/>
  <c r="W1098" i="1"/>
  <c r="H1099" i="1"/>
  <c r="J1099" i="1"/>
  <c r="V1099" i="1"/>
  <c r="W1099" i="1"/>
  <c r="H1100" i="1"/>
  <c r="J1100" i="1"/>
  <c r="V1100" i="1"/>
  <c r="W1100" i="1"/>
  <c r="H1101" i="1"/>
  <c r="J1101" i="1"/>
  <c r="V1101" i="1"/>
  <c r="W1101" i="1"/>
  <c r="H1102" i="1"/>
  <c r="J1102" i="1"/>
  <c r="V1102" i="1"/>
  <c r="W1102" i="1"/>
  <c r="H1103" i="1"/>
  <c r="J1103" i="1"/>
  <c r="V1103" i="1"/>
  <c r="W1103" i="1"/>
  <c r="H1104" i="1"/>
  <c r="J1104" i="1"/>
  <c r="V1104" i="1"/>
  <c r="W1104" i="1"/>
  <c r="H1105" i="1"/>
  <c r="J1105" i="1"/>
  <c r="V1105" i="1"/>
  <c r="W1105" i="1"/>
  <c r="H1106" i="1"/>
  <c r="J1106" i="1"/>
  <c r="R1106" i="1"/>
  <c r="U1106" i="1"/>
  <c r="V1106" i="1"/>
  <c r="W1106" i="1"/>
  <c r="H1107" i="1"/>
  <c r="J1107" i="1"/>
  <c r="V1107" i="1"/>
  <c r="W1107" i="1"/>
  <c r="H1108" i="1"/>
  <c r="J1108" i="1"/>
  <c r="V1108" i="1"/>
  <c r="W1108" i="1"/>
  <c r="H1109" i="1"/>
  <c r="J1109" i="1"/>
  <c r="V1109" i="1"/>
  <c r="W1109" i="1"/>
  <c r="H1110" i="1"/>
  <c r="J1110" i="1"/>
  <c r="V1110" i="1"/>
  <c r="W1110" i="1"/>
  <c r="H1111" i="1"/>
  <c r="J1111" i="1"/>
  <c r="V1111" i="1"/>
  <c r="W1111" i="1"/>
  <c r="H1112" i="1"/>
  <c r="J1112" i="1"/>
  <c r="V1112" i="1"/>
  <c r="W1112" i="1"/>
  <c r="H1113" i="1"/>
  <c r="J1113" i="1"/>
  <c r="V1113" i="1"/>
  <c r="W1113" i="1"/>
  <c r="H1114" i="1"/>
  <c r="J1114" i="1"/>
  <c r="R1114" i="1"/>
  <c r="U1114" i="1"/>
  <c r="V1114" i="1"/>
  <c r="W1114" i="1"/>
  <c r="R1115" i="1"/>
  <c r="U1115" i="1"/>
  <c r="V1115" i="1"/>
  <c r="W1115" i="1"/>
  <c r="R1116" i="1"/>
  <c r="U1116" i="1"/>
  <c r="V1116" i="1"/>
  <c r="W1116" i="1"/>
  <c r="H1117" i="1"/>
  <c r="J1117" i="1"/>
  <c r="V1117" i="1"/>
  <c r="W1117" i="1"/>
  <c r="H1118" i="1"/>
  <c r="J1118" i="1"/>
  <c r="V1118" i="1"/>
  <c r="W1118" i="1"/>
  <c r="H1119" i="1"/>
  <c r="J1119" i="1"/>
  <c r="V1119" i="1"/>
  <c r="W1119" i="1"/>
  <c r="H1120" i="1"/>
  <c r="J1120" i="1"/>
  <c r="V1120" i="1"/>
  <c r="W1120" i="1"/>
  <c r="H1121" i="1"/>
  <c r="J1121" i="1"/>
  <c r="V1121" i="1"/>
  <c r="W1121" i="1"/>
  <c r="H1122" i="1"/>
  <c r="J1122" i="1"/>
  <c r="V1122" i="1"/>
  <c r="W1122" i="1"/>
  <c r="H1123" i="1"/>
  <c r="J1123" i="1"/>
  <c r="V1123" i="1"/>
  <c r="W1123" i="1"/>
  <c r="H1124" i="1"/>
  <c r="J1124" i="1"/>
  <c r="V1124" i="1"/>
  <c r="W1124" i="1"/>
  <c r="H1125" i="1"/>
  <c r="J1125" i="1"/>
  <c r="V1125" i="1"/>
  <c r="W1125" i="1"/>
  <c r="H1126" i="1"/>
  <c r="J1126" i="1"/>
  <c r="V1126" i="1"/>
  <c r="W1126" i="1"/>
  <c r="H1127" i="1"/>
  <c r="J1127" i="1"/>
  <c r="V1127" i="1"/>
  <c r="W1127" i="1"/>
  <c r="H1128" i="1"/>
  <c r="J1128" i="1"/>
  <c r="V1128" i="1"/>
  <c r="W1128" i="1"/>
  <c r="H1129" i="1"/>
  <c r="J1129" i="1"/>
  <c r="V1129" i="1"/>
  <c r="W1129" i="1"/>
  <c r="H1130" i="1"/>
  <c r="J1130" i="1"/>
  <c r="R1130" i="1"/>
  <c r="U1130" i="1"/>
  <c r="V1130" i="1"/>
  <c r="W1130" i="1"/>
  <c r="R1131" i="1"/>
  <c r="U1131" i="1"/>
  <c r="V1131" i="1"/>
  <c r="W1131" i="1"/>
  <c r="H1132" i="1"/>
  <c r="J1132" i="1"/>
  <c r="R1132" i="1"/>
  <c r="U1132" i="1"/>
  <c r="V1132" i="1"/>
  <c r="W1132" i="1"/>
  <c r="R1133" i="1"/>
  <c r="U1133" i="1"/>
  <c r="V1133" i="1"/>
  <c r="W1133" i="1"/>
  <c r="R1134" i="1"/>
  <c r="U1134" i="1"/>
  <c r="V1134" i="1"/>
  <c r="W1134" i="1"/>
  <c r="H1135" i="1"/>
  <c r="J1135" i="1"/>
  <c r="V1135" i="1"/>
  <c r="W1135" i="1"/>
  <c r="H1136" i="1"/>
  <c r="J1136" i="1"/>
  <c r="V1136" i="1"/>
  <c r="W1136" i="1"/>
  <c r="H1137" i="1"/>
  <c r="J1137" i="1"/>
  <c r="V1137" i="1"/>
  <c r="W1137" i="1"/>
  <c r="H1138" i="1"/>
  <c r="J1138" i="1"/>
  <c r="V1138" i="1"/>
  <c r="W1138" i="1"/>
  <c r="H1139" i="1"/>
  <c r="J1139" i="1"/>
  <c r="V1139" i="1"/>
  <c r="W1139" i="1"/>
  <c r="H1140" i="1"/>
  <c r="J1140" i="1"/>
  <c r="R1140" i="1"/>
  <c r="U1140" i="1"/>
  <c r="V1140" i="1"/>
  <c r="W1140" i="1"/>
  <c r="H1141" i="1"/>
  <c r="J1141" i="1"/>
  <c r="R1141" i="1"/>
  <c r="U1141" i="1"/>
  <c r="V1141" i="1"/>
  <c r="W1141" i="1"/>
  <c r="R1142" i="1"/>
  <c r="U1142" i="1"/>
  <c r="V1142" i="1"/>
  <c r="W1142" i="1"/>
  <c r="H1143" i="1"/>
  <c r="J1143" i="1"/>
  <c r="R1143" i="1"/>
  <c r="U1143" i="1"/>
  <c r="V1143" i="1"/>
  <c r="W1143" i="1"/>
  <c r="R1144" i="1"/>
  <c r="U1144" i="1"/>
  <c r="V1144" i="1"/>
  <c r="W1144" i="1"/>
  <c r="R1145" i="1"/>
  <c r="U1145" i="1"/>
  <c r="V1145" i="1"/>
  <c r="W1145" i="1"/>
  <c r="H1146" i="1"/>
  <c r="J1146" i="1"/>
  <c r="R1146" i="1"/>
  <c r="U1146" i="1"/>
  <c r="V1146" i="1"/>
  <c r="W1146" i="1"/>
  <c r="R1147" i="1"/>
  <c r="U1147" i="1"/>
  <c r="V1147" i="1"/>
  <c r="W1147" i="1"/>
  <c r="H1148" i="1"/>
  <c r="J1148" i="1"/>
  <c r="R1148" i="1"/>
  <c r="U1148" i="1"/>
  <c r="V1148" i="1"/>
  <c r="W1148" i="1"/>
  <c r="H1149" i="1"/>
  <c r="J1149" i="1"/>
  <c r="R1149" i="1"/>
  <c r="U1149" i="1"/>
  <c r="V1149" i="1"/>
  <c r="W1149" i="1"/>
  <c r="H1150" i="1"/>
  <c r="J1150" i="1"/>
  <c r="V1150" i="1"/>
  <c r="W1150" i="1"/>
  <c r="H1151" i="1"/>
  <c r="J1151" i="1"/>
  <c r="V1151" i="1"/>
  <c r="W1151" i="1"/>
  <c r="R1152" i="1"/>
  <c r="U1152" i="1"/>
  <c r="V1152" i="1"/>
  <c r="W1152" i="1"/>
  <c r="R1153" i="1"/>
  <c r="U1153" i="1"/>
  <c r="V1153" i="1"/>
  <c r="W1153" i="1"/>
  <c r="R1154" i="1"/>
  <c r="U1154" i="1"/>
  <c r="V1154" i="1"/>
  <c r="W1154" i="1"/>
  <c r="R1155" i="1"/>
  <c r="U1155" i="1"/>
  <c r="V1155" i="1"/>
  <c r="W1155" i="1"/>
  <c r="H1156" i="1"/>
  <c r="J1156" i="1"/>
  <c r="R1156" i="1"/>
  <c r="U1156" i="1"/>
  <c r="V1156" i="1"/>
  <c r="W1156" i="1"/>
  <c r="H1157" i="1"/>
  <c r="J1157" i="1"/>
  <c r="R1157" i="1"/>
  <c r="U1157" i="1"/>
  <c r="V1157" i="1"/>
  <c r="W1157" i="1"/>
  <c r="H1158" i="1"/>
  <c r="J1158" i="1"/>
  <c r="R1158" i="1"/>
  <c r="U1158" i="1"/>
  <c r="V1158" i="1"/>
  <c r="W1158" i="1"/>
  <c r="H1159" i="1"/>
  <c r="J1159" i="1"/>
  <c r="V1159" i="1"/>
  <c r="W1159" i="1"/>
  <c r="H1160" i="1"/>
  <c r="J1160" i="1"/>
  <c r="V1160" i="1"/>
  <c r="W1160" i="1"/>
  <c r="H1161" i="1"/>
  <c r="J1161" i="1"/>
  <c r="V1161" i="1"/>
  <c r="W1161" i="1"/>
  <c r="H1162" i="1"/>
  <c r="J1162" i="1"/>
  <c r="V1162" i="1"/>
  <c r="W1162" i="1"/>
  <c r="H1163" i="1"/>
  <c r="J1163" i="1"/>
  <c r="R1163" i="1"/>
  <c r="U1163" i="1"/>
  <c r="V1163" i="1"/>
  <c r="W1163" i="1"/>
  <c r="H1164" i="1"/>
  <c r="J1164" i="1"/>
  <c r="R1164" i="1"/>
  <c r="U1164" i="1"/>
  <c r="V1164" i="1"/>
  <c r="W1164" i="1"/>
  <c r="R1165" i="1"/>
  <c r="U1165" i="1"/>
  <c r="V1165" i="1"/>
  <c r="W1165" i="1"/>
  <c r="R1166" i="1"/>
  <c r="U1166" i="1"/>
  <c r="V1166" i="1"/>
  <c r="W1166" i="1"/>
  <c r="R1167" i="1"/>
  <c r="U1167" i="1"/>
  <c r="V1167" i="1"/>
  <c r="W1167" i="1"/>
  <c r="H1168" i="1"/>
  <c r="J1168" i="1"/>
  <c r="V1168" i="1"/>
  <c r="W1168" i="1"/>
  <c r="H1169" i="1"/>
  <c r="J1169" i="1"/>
  <c r="V1169" i="1"/>
  <c r="W1169" i="1"/>
  <c r="H1170" i="1"/>
  <c r="J1170" i="1"/>
  <c r="V1170" i="1"/>
  <c r="W1170" i="1"/>
  <c r="H1171" i="1"/>
  <c r="J1171" i="1"/>
  <c r="V1171" i="1"/>
  <c r="W1171" i="1"/>
  <c r="H1172" i="1"/>
  <c r="J1172" i="1"/>
  <c r="V1172" i="1"/>
  <c r="W1172" i="1"/>
  <c r="H1173" i="1"/>
  <c r="J1173" i="1"/>
  <c r="R1173" i="1"/>
  <c r="U1173" i="1"/>
  <c r="V1173" i="1"/>
  <c r="W1173" i="1"/>
  <c r="R1174" i="1"/>
  <c r="U1174" i="1"/>
  <c r="V1174" i="1"/>
  <c r="W1174" i="1"/>
  <c r="H1175" i="1"/>
  <c r="J1175" i="1"/>
  <c r="V1175" i="1"/>
  <c r="W1175" i="1"/>
  <c r="H1176" i="1"/>
  <c r="J1176" i="1"/>
  <c r="V1176" i="1"/>
  <c r="W1176" i="1"/>
  <c r="H1177" i="1"/>
  <c r="J1177" i="1"/>
  <c r="V1177" i="1"/>
  <c r="W1177" i="1"/>
  <c r="H1178" i="1"/>
  <c r="J1178" i="1"/>
  <c r="V1178" i="1"/>
  <c r="W1178" i="1"/>
  <c r="H1179" i="1"/>
  <c r="J1179" i="1"/>
  <c r="V1179" i="1"/>
  <c r="W1179" i="1"/>
  <c r="H1180" i="1"/>
  <c r="J1180" i="1"/>
  <c r="R1180" i="1"/>
  <c r="U1180" i="1"/>
  <c r="V1180" i="1"/>
  <c r="W1180" i="1"/>
  <c r="H1181" i="1"/>
  <c r="J1181" i="1"/>
  <c r="V1181" i="1"/>
  <c r="W1181" i="1"/>
  <c r="H1182" i="1"/>
  <c r="J1182" i="1"/>
  <c r="V1182" i="1"/>
  <c r="W1182" i="1"/>
  <c r="H1183" i="1"/>
  <c r="J1183" i="1"/>
  <c r="V1183" i="1"/>
  <c r="W1183" i="1"/>
  <c r="H1184" i="1"/>
  <c r="J1184" i="1"/>
  <c r="V1184" i="1"/>
  <c r="W1184" i="1"/>
  <c r="H1185" i="1"/>
  <c r="J1185" i="1"/>
  <c r="V1185" i="1"/>
  <c r="W1185" i="1"/>
  <c r="H1186" i="1"/>
  <c r="J1186" i="1"/>
  <c r="V1186" i="1"/>
  <c r="W1186" i="1"/>
  <c r="H1187" i="1"/>
  <c r="J1187" i="1"/>
  <c r="V1187" i="1"/>
  <c r="W1187" i="1"/>
  <c r="H1188" i="1"/>
  <c r="J1188" i="1"/>
  <c r="V1188" i="1"/>
  <c r="W1188" i="1"/>
  <c r="H1189" i="1"/>
  <c r="J1189" i="1"/>
  <c r="V1189" i="1"/>
  <c r="W1189" i="1"/>
  <c r="H1190" i="1"/>
  <c r="J1190" i="1"/>
  <c r="R1190" i="1"/>
  <c r="U1190" i="1"/>
  <c r="V1190" i="1"/>
  <c r="W1190" i="1"/>
  <c r="R1191" i="1"/>
  <c r="U1191" i="1"/>
  <c r="V1191" i="1"/>
  <c r="W1191" i="1"/>
  <c r="R1192" i="1"/>
  <c r="U1192" i="1"/>
  <c r="V1192" i="1"/>
  <c r="W1192" i="1"/>
  <c r="H1193" i="1"/>
  <c r="J1193" i="1"/>
  <c r="V1193" i="1"/>
  <c r="W1193" i="1"/>
  <c r="H1194" i="1"/>
  <c r="J1194" i="1"/>
  <c r="V1194" i="1"/>
  <c r="W1194" i="1"/>
  <c r="H1195" i="1"/>
  <c r="J1195" i="1"/>
  <c r="R1195" i="1"/>
  <c r="U1195" i="1"/>
  <c r="V1195" i="1"/>
  <c r="W1195" i="1"/>
  <c r="H1196" i="1"/>
  <c r="J1196" i="1"/>
  <c r="R1196" i="1"/>
  <c r="U1196" i="1"/>
  <c r="V1196" i="1"/>
  <c r="W1196" i="1"/>
  <c r="H1197" i="1"/>
  <c r="J1197" i="1"/>
  <c r="V1197" i="1"/>
  <c r="W1197" i="1"/>
  <c r="H1198" i="1"/>
  <c r="J1198" i="1"/>
  <c r="R1198" i="1"/>
  <c r="U1198" i="1"/>
  <c r="V1198" i="1"/>
  <c r="W1198" i="1"/>
  <c r="H1199" i="1"/>
  <c r="J1199" i="1"/>
  <c r="R1199" i="1"/>
  <c r="U1199" i="1"/>
  <c r="V1199" i="1"/>
  <c r="W1199" i="1"/>
  <c r="H1200" i="1"/>
  <c r="J1200" i="1"/>
  <c r="V1200" i="1"/>
  <c r="W1200" i="1"/>
  <c r="H1201" i="1"/>
  <c r="J1201" i="1"/>
  <c r="V1201" i="1"/>
  <c r="W1201" i="1"/>
  <c r="H1202" i="1"/>
  <c r="J1202" i="1"/>
  <c r="V1202" i="1"/>
  <c r="W1202" i="1"/>
  <c r="H1203" i="1"/>
  <c r="J1203" i="1"/>
  <c r="V1203" i="1"/>
  <c r="W1203" i="1"/>
  <c r="H1204" i="1"/>
  <c r="J1204" i="1"/>
  <c r="V1204" i="1"/>
  <c r="W1204" i="1"/>
  <c r="H1205" i="1"/>
  <c r="J1205" i="1"/>
  <c r="V1205" i="1"/>
  <c r="W1205" i="1"/>
  <c r="H1206" i="1"/>
  <c r="J1206" i="1"/>
  <c r="V1206" i="1"/>
  <c r="W1206" i="1"/>
  <c r="H1207" i="1"/>
  <c r="J1207" i="1"/>
  <c r="V1207" i="1"/>
  <c r="W1207" i="1"/>
  <c r="H1208" i="1"/>
  <c r="J1208" i="1"/>
  <c r="V1208" i="1"/>
  <c r="W1208" i="1"/>
  <c r="H1209" i="1"/>
  <c r="J1209" i="1"/>
  <c r="V1209" i="1"/>
  <c r="W1209" i="1"/>
  <c r="H1210" i="1"/>
  <c r="J1210" i="1"/>
  <c r="V1210" i="1"/>
  <c r="W1210" i="1"/>
  <c r="H1211" i="1"/>
  <c r="J1211" i="1"/>
  <c r="R1211" i="1"/>
  <c r="U1211" i="1"/>
  <c r="V1211" i="1"/>
  <c r="W1211" i="1"/>
  <c r="H1212" i="1"/>
  <c r="J1212" i="1"/>
  <c r="R1212" i="1"/>
  <c r="U1212" i="1"/>
  <c r="V1212" i="1"/>
  <c r="W1212" i="1"/>
  <c r="R1213" i="1"/>
  <c r="U1213" i="1"/>
  <c r="V1213" i="1"/>
  <c r="W1213" i="1"/>
  <c r="H1214" i="1"/>
  <c r="J1214" i="1"/>
  <c r="R1214" i="1"/>
  <c r="U1214" i="1"/>
  <c r="V1214" i="1"/>
  <c r="W1214" i="1"/>
  <c r="H1215" i="1"/>
  <c r="J1215" i="1"/>
  <c r="V1215" i="1"/>
  <c r="W1215" i="1"/>
  <c r="H1216" i="1"/>
  <c r="J1216" i="1"/>
  <c r="V1216" i="1"/>
  <c r="W1216" i="1"/>
  <c r="H1217" i="1"/>
  <c r="J1217" i="1"/>
  <c r="V1217" i="1"/>
  <c r="W1217" i="1"/>
  <c r="H1218" i="1"/>
  <c r="J1218" i="1"/>
  <c r="V1218" i="1"/>
  <c r="W1218" i="1"/>
  <c r="H1219" i="1"/>
  <c r="J1219" i="1"/>
  <c r="R1219" i="1"/>
  <c r="U1219" i="1"/>
  <c r="V1219" i="1"/>
  <c r="W1219" i="1"/>
  <c r="R1220" i="1"/>
  <c r="U1220" i="1"/>
  <c r="V1220" i="1"/>
  <c r="W1220" i="1"/>
  <c r="R1221" i="1"/>
  <c r="U1221" i="1"/>
  <c r="V1221" i="1"/>
  <c r="W1221" i="1"/>
  <c r="H1222" i="1"/>
  <c r="J1222" i="1"/>
  <c r="V1222" i="1"/>
  <c r="W1222" i="1"/>
  <c r="H1223" i="1"/>
  <c r="J1223" i="1"/>
  <c r="V1223" i="1"/>
  <c r="W1223" i="1"/>
  <c r="H1224" i="1"/>
  <c r="J1224" i="1"/>
  <c r="R1224" i="1"/>
  <c r="U1224" i="1"/>
  <c r="V1224" i="1"/>
  <c r="W1224" i="1"/>
  <c r="H1225" i="1"/>
  <c r="J1225" i="1"/>
  <c r="V1225" i="1"/>
  <c r="W1225" i="1"/>
  <c r="H1226" i="1"/>
  <c r="J1226" i="1"/>
  <c r="V1226" i="1"/>
  <c r="W1226" i="1"/>
  <c r="H1227" i="1"/>
  <c r="J1227" i="1"/>
  <c r="V1227" i="1"/>
  <c r="W1227" i="1"/>
  <c r="H1228" i="1"/>
  <c r="J1228" i="1"/>
  <c r="V1228" i="1"/>
  <c r="W1228" i="1"/>
  <c r="H1229" i="1"/>
  <c r="J1229" i="1"/>
  <c r="V1229" i="1"/>
  <c r="W1229" i="1"/>
  <c r="H1230" i="1"/>
  <c r="J1230" i="1"/>
  <c r="V1230" i="1"/>
  <c r="W1230" i="1"/>
  <c r="H1231" i="1"/>
  <c r="J1231" i="1"/>
  <c r="V1231" i="1"/>
  <c r="W1231" i="1"/>
  <c r="H1232" i="1"/>
  <c r="J1232" i="1"/>
  <c r="V1232" i="1"/>
  <c r="W1232" i="1"/>
  <c r="H1233" i="1"/>
  <c r="J1233" i="1"/>
  <c r="V1233" i="1"/>
  <c r="W1233" i="1"/>
  <c r="H1234" i="1"/>
  <c r="J1234" i="1"/>
  <c r="V1234" i="1"/>
  <c r="W1234" i="1"/>
  <c r="H1235" i="1"/>
  <c r="J1235" i="1"/>
  <c r="V1235" i="1"/>
  <c r="W1235" i="1"/>
  <c r="H1236" i="1"/>
  <c r="J1236" i="1"/>
  <c r="V1236" i="1"/>
  <c r="W1236" i="1"/>
  <c r="H1237" i="1"/>
  <c r="J1237" i="1"/>
  <c r="V1237" i="1"/>
  <c r="W1237" i="1"/>
  <c r="H1238" i="1"/>
  <c r="J1238" i="1"/>
  <c r="V1238" i="1"/>
  <c r="W1238" i="1"/>
  <c r="H1239" i="1"/>
  <c r="J1239" i="1"/>
  <c r="R1239" i="1"/>
  <c r="U1239" i="1"/>
  <c r="V1239" i="1"/>
  <c r="W1239" i="1"/>
  <c r="H1240" i="1"/>
  <c r="J1240" i="1"/>
  <c r="V1240" i="1"/>
  <c r="W1240" i="1"/>
  <c r="H1241" i="1"/>
  <c r="J1241" i="1"/>
  <c r="V1241" i="1"/>
  <c r="W1241" i="1"/>
  <c r="H1242" i="1"/>
  <c r="J1242" i="1"/>
  <c r="V1242" i="1"/>
  <c r="W1242" i="1"/>
  <c r="H1243" i="1"/>
  <c r="J1243" i="1"/>
  <c r="V1243" i="1"/>
  <c r="W1243" i="1"/>
  <c r="H1244" i="1"/>
  <c r="J1244" i="1"/>
  <c r="R1244" i="1"/>
  <c r="U1244" i="1"/>
  <c r="V1244" i="1"/>
  <c r="W1244" i="1"/>
  <c r="R1245" i="1"/>
  <c r="U1245" i="1"/>
  <c r="V1245" i="1"/>
  <c r="W1245" i="1"/>
  <c r="H1246" i="1"/>
  <c r="J1246" i="1"/>
  <c r="V1246" i="1"/>
  <c r="W1246" i="1"/>
  <c r="H1247" i="1"/>
  <c r="J1247" i="1"/>
  <c r="V1247" i="1"/>
  <c r="W1247" i="1"/>
  <c r="H1248" i="1"/>
  <c r="J1248" i="1"/>
  <c r="V1248" i="1"/>
  <c r="W1248" i="1"/>
  <c r="H1249" i="1"/>
  <c r="J1249" i="1"/>
  <c r="V1249" i="1"/>
  <c r="W1249" i="1"/>
  <c r="H1250" i="1"/>
  <c r="J1250" i="1"/>
  <c r="R1250" i="1"/>
  <c r="U1250" i="1"/>
  <c r="V1250" i="1"/>
  <c r="W1250" i="1"/>
  <c r="H1251" i="1"/>
  <c r="J1251" i="1"/>
  <c r="V1251" i="1"/>
  <c r="W1251" i="1"/>
  <c r="H1252" i="1"/>
  <c r="J1252" i="1"/>
  <c r="V1252" i="1"/>
  <c r="W1252" i="1"/>
  <c r="H1253" i="1"/>
  <c r="J1253" i="1"/>
  <c r="V1253" i="1"/>
  <c r="W1253" i="1"/>
  <c r="H1254" i="1"/>
  <c r="J1254" i="1"/>
  <c r="R1254" i="1"/>
  <c r="U1254" i="1"/>
  <c r="V1254" i="1"/>
  <c r="W1254" i="1"/>
  <c r="R1255" i="1"/>
  <c r="U1255" i="1"/>
  <c r="V1255" i="1"/>
  <c r="W1255" i="1"/>
  <c r="R1256" i="1"/>
  <c r="U1256" i="1"/>
  <c r="V1256" i="1"/>
  <c r="W1256" i="1"/>
  <c r="H1257" i="1"/>
  <c r="J1257" i="1"/>
  <c r="V1257" i="1"/>
  <c r="W1257" i="1"/>
  <c r="H1258" i="1"/>
  <c r="J1258" i="1"/>
  <c r="V1258" i="1"/>
  <c r="W1258" i="1"/>
  <c r="R1259" i="1"/>
  <c r="U1259" i="1"/>
  <c r="V1259" i="1"/>
  <c r="W1259" i="1"/>
  <c r="H1260" i="1"/>
  <c r="J1260" i="1"/>
  <c r="V1260" i="1"/>
  <c r="W1260" i="1"/>
  <c r="H1261" i="1"/>
  <c r="J1261" i="1"/>
  <c r="V1261" i="1"/>
  <c r="W1261" i="1"/>
  <c r="H1262" i="1"/>
  <c r="J1262" i="1"/>
  <c r="V1262" i="1"/>
  <c r="W1262" i="1"/>
  <c r="H1263" i="1"/>
  <c r="J1263" i="1"/>
  <c r="V1263" i="1"/>
  <c r="W1263" i="1"/>
  <c r="H1264" i="1"/>
  <c r="J1264" i="1"/>
  <c r="V1264" i="1"/>
  <c r="W1264" i="1"/>
  <c r="H1265" i="1"/>
  <c r="J1265" i="1"/>
  <c r="V1265" i="1"/>
  <c r="W1265" i="1"/>
  <c r="H1266" i="1"/>
  <c r="J1266" i="1"/>
  <c r="R1266" i="1"/>
  <c r="U1266" i="1"/>
  <c r="V1266" i="1"/>
  <c r="W1266" i="1"/>
  <c r="H1267" i="1"/>
  <c r="J1267" i="1"/>
  <c r="V1267" i="1"/>
  <c r="W1267" i="1"/>
  <c r="H1268" i="1"/>
  <c r="J1268" i="1"/>
  <c r="V1268" i="1"/>
  <c r="W1268" i="1"/>
  <c r="H1269" i="1"/>
  <c r="J1269" i="1"/>
  <c r="V1269" i="1"/>
  <c r="W1269" i="1"/>
  <c r="H1270" i="1"/>
  <c r="J1270" i="1"/>
  <c r="V1270" i="1"/>
  <c r="W1270" i="1"/>
  <c r="H1271" i="1"/>
  <c r="J1271" i="1"/>
  <c r="R1271" i="1"/>
  <c r="U1271" i="1"/>
  <c r="V1271" i="1"/>
  <c r="W1271" i="1"/>
  <c r="H1272" i="1"/>
  <c r="J1272" i="1"/>
  <c r="V1272" i="1"/>
  <c r="W1272" i="1"/>
  <c r="H1273" i="1"/>
  <c r="J1273" i="1"/>
  <c r="V1273" i="1"/>
  <c r="W1273" i="1"/>
  <c r="H1274" i="1"/>
  <c r="J1274" i="1"/>
  <c r="R1274" i="1"/>
  <c r="U1274" i="1"/>
  <c r="V1274" i="1"/>
  <c r="W1274" i="1"/>
  <c r="H1275" i="1"/>
  <c r="J1275" i="1"/>
  <c r="V1275" i="1"/>
  <c r="W1275" i="1"/>
  <c r="H1276" i="1"/>
  <c r="J1276" i="1"/>
  <c r="R1276" i="1"/>
  <c r="U1276" i="1"/>
  <c r="V1276" i="1"/>
  <c r="W1276" i="1"/>
  <c r="H1277" i="1"/>
  <c r="J1277" i="1"/>
  <c r="V1277" i="1"/>
  <c r="W1277" i="1"/>
  <c r="H1278" i="1"/>
  <c r="J1278" i="1"/>
  <c r="V1278" i="1"/>
  <c r="W1278" i="1"/>
  <c r="H1279" i="1"/>
  <c r="J1279" i="1"/>
  <c r="V1279" i="1"/>
  <c r="W1279" i="1"/>
  <c r="H1280" i="1"/>
  <c r="J1280" i="1"/>
  <c r="R1280" i="1"/>
  <c r="U1280" i="1"/>
  <c r="V1280" i="1"/>
  <c r="W1280" i="1"/>
  <c r="H1281" i="1"/>
  <c r="J1281" i="1"/>
  <c r="R1281" i="1"/>
  <c r="U1281" i="1"/>
  <c r="V1281" i="1"/>
  <c r="W1281" i="1"/>
  <c r="H1282" i="1"/>
  <c r="J1282" i="1"/>
  <c r="V1282" i="1"/>
  <c r="W1282" i="1"/>
  <c r="H1283" i="1"/>
  <c r="J1283" i="1"/>
  <c r="V1283" i="1"/>
  <c r="W1283" i="1"/>
  <c r="H1284" i="1"/>
  <c r="J1284" i="1"/>
  <c r="V1284" i="1"/>
  <c r="W1284" i="1"/>
  <c r="H1285" i="1"/>
  <c r="J1285" i="1"/>
  <c r="V1285" i="1"/>
  <c r="W1285" i="1"/>
  <c r="H1286" i="1"/>
  <c r="J1286" i="1"/>
  <c r="V1286" i="1"/>
  <c r="W1286" i="1"/>
  <c r="H1287" i="1"/>
  <c r="J1287" i="1"/>
  <c r="V1287" i="1"/>
  <c r="W1287" i="1"/>
  <c r="H1288" i="1"/>
  <c r="J1288" i="1"/>
  <c r="V1288" i="1"/>
  <c r="W1288" i="1"/>
  <c r="H1289" i="1"/>
  <c r="J1289" i="1"/>
  <c r="V1289" i="1"/>
  <c r="W1289" i="1"/>
  <c r="H1290" i="1"/>
  <c r="J1290" i="1"/>
  <c r="V1290" i="1"/>
  <c r="W1290" i="1"/>
  <c r="H1291" i="1"/>
  <c r="J1291" i="1"/>
  <c r="V1291" i="1"/>
  <c r="W1291" i="1"/>
  <c r="H1292" i="1"/>
  <c r="J1292" i="1"/>
  <c r="V1292" i="1"/>
  <c r="W1292" i="1"/>
  <c r="H1293" i="1"/>
  <c r="J1293" i="1"/>
  <c r="R1293" i="1"/>
  <c r="U1293" i="1"/>
  <c r="V1293" i="1"/>
  <c r="W1293" i="1"/>
  <c r="H1294" i="1"/>
  <c r="J1294" i="1"/>
  <c r="V1294" i="1"/>
  <c r="W1294" i="1"/>
  <c r="H1295" i="1"/>
  <c r="J1295" i="1"/>
  <c r="V1295" i="1"/>
  <c r="W1295" i="1"/>
  <c r="H1296" i="1"/>
  <c r="J1296" i="1"/>
  <c r="V1296" i="1"/>
  <c r="W1296" i="1"/>
  <c r="H1297" i="1"/>
  <c r="J1297" i="1"/>
  <c r="V1297" i="1"/>
  <c r="W1297" i="1"/>
  <c r="H1298" i="1"/>
  <c r="J1298" i="1"/>
  <c r="R1298" i="1"/>
  <c r="U1298" i="1"/>
  <c r="V1298" i="1"/>
  <c r="W1298" i="1"/>
  <c r="R1299" i="1"/>
  <c r="U1299" i="1"/>
  <c r="V1299" i="1"/>
  <c r="W1299" i="1"/>
  <c r="R1300" i="1"/>
  <c r="U1300" i="1"/>
  <c r="V1300" i="1"/>
  <c r="W1300" i="1"/>
  <c r="H1301" i="1"/>
  <c r="J1301" i="1"/>
  <c r="R1301" i="1"/>
  <c r="U1301" i="1"/>
  <c r="V1301" i="1"/>
  <c r="W1301" i="1"/>
  <c r="H1302" i="1"/>
  <c r="J1302" i="1"/>
  <c r="R1302" i="1"/>
  <c r="U1302" i="1"/>
  <c r="V1302" i="1"/>
  <c r="W1302" i="1"/>
  <c r="R1303" i="1"/>
  <c r="U1303" i="1"/>
  <c r="V1303" i="1"/>
  <c r="W1303" i="1"/>
  <c r="R1304" i="1"/>
  <c r="U1304" i="1"/>
  <c r="V1304" i="1"/>
  <c r="W1304" i="1"/>
  <c r="H1305" i="1"/>
  <c r="J1305" i="1"/>
  <c r="V1305" i="1"/>
  <c r="W1305" i="1"/>
  <c r="H1306" i="1"/>
  <c r="J1306" i="1"/>
  <c r="V1306" i="1"/>
  <c r="W1306" i="1"/>
  <c r="H1307" i="1"/>
  <c r="J1307" i="1"/>
  <c r="R1307" i="1"/>
  <c r="U1307" i="1"/>
  <c r="V1307" i="1"/>
  <c r="W1307" i="1"/>
  <c r="H1308" i="1"/>
  <c r="J1308" i="1"/>
  <c r="V1308" i="1"/>
  <c r="W1308" i="1"/>
  <c r="H1309" i="1"/>
  <c r="J1309" i="1"/>
  <c r="V1309" i="1"/>
  <c r="W1309" i="1"/>
  <c r="H1310" i="1"/>
  <c r="J1310" i="1"/>
  <c r="V1310" i="1"/>
  <c r="W1310" i="1"/>
  <c r="H1311" i="1"/>
  <c r="J1311" i="1"/>
  <c r="V1311" i="1"/>
  <c r="W1311" i="1"/>
  <c r="H1312" i="1"/>
  <c r="J1312" i="1"/>
  <c r="V1312" i="1"/>
  <c r="W1312" i="1"/>
  <c r="H1313" i="1"/>
  <c r="J1313" i="1"/>
  <c r="V1313" i="1"/>
  <c r="W1313" i="1"/>
  <c r="H1314" i="1"/>
  <c r="J1314" i="1"/>
  <c r="V1314" i="1"/>
  <c r="W1314" i="1"/>
  <c r="H1315" i="1"/>
  <c r="J1315" i="1"/>
  <c r="R1315" i="1"/>
  <c r="U1315" i="1"/>
  <c r="V1315" i="1"/>
  <c r="W1315" i="1"/>
  <c r="R1316" i="1"/>
  <c r="U1316" i="1"/>
  <c r="V1316" i="1"/>
  <c r="W1316" i="1"/>
  <c r="H1317" i="1"/>
  <c r="J1317" i="1"/>
  <c r="V1317" i="1"/>
  <c r="W1317" i="1"/>
  <c r="H1318" i="1"/>
  <c r="J1318" i="1"/>
  <c r="V1318" i="1"/>
  <c r="W1318" i="1"/>
  <c r="H1319" i="1"/>
  <c r="J1319" i="1"/>
  <c r="V1319" i="1"/>
  <c r="W1319" i="1"/>
  <c r="H1320" i="1"/>
  <c r="J1320" i="1"/>
  <c r="V1320" i="1"/>
  <c r="W1320" i="1"/>
  <c r="H1321" i="1"/>
  <c r="J1321" i="1"/>
  <c r="V1321" i="1"/>
  <c r="W1321" i="1"/>
  <c r="H1322" i="1"/>
  <c r="J1322" i="1"/>
  <c r="V1322" i="1"/>
  <c r="W1322" i="1"/>
  <c r="H1323" i="1"/>
  <c r="J1323" i="1"/>
  <c r="V1323" i="1"/>
  <c r="W1323" i="1"/>
  <c r="H1324" i="1"/>
  <c r="J1324" i="1"/>
  <c r="V1324" i="1"/>
  <c r="W1324" i="1"/>
  <c r="H1325" i="1"/>
  <c r="J1325" i="1"/>
  <c r="R1325" i="1"/>
  <c r="U1325" i="1"/>
  <c r="V1325" i="1"/>
  <c r="W1325" i="1"/>
  <c r="H1326" i="1"/>
  <c r="J1326" i="1"/>
  <c r="V1326" i="1"/>
  <c r="W1326" i="1"/>
  <c r="H1327" i="1"/>
  <c r="J1327" i="1"/>
  <c r="V1327" i="1"/>
  <c r="W1327" i="1"/>
  <c r="H1328" i="1"/>
  <c r="J1328" i="1"/>
  <c r="V1328" i="1"/>
  <c r="W1328" i="1"/>
  <c r="H1329" i="1"/>
  <c r="J1329" i="1"/>
  <c r="R1329" i="1"/>
  <c r="U1329" i="1"/>
  <c r="V1329" i="1"/>
  <c r="W1329" i="1"/>
  <c r="H1330" i="1"/>
  <c r="J1330" i="1"/>
  <c r="V1330" i="1"/>
  <c r="W1330" i="1"/>
  <c r="R1331" i="1"/>
  <c r="U1331" i="1"/>
  <c r="V1331" i="1"/>
  <c r="W1331" i="1"/>
  <c r="R1332" i="1"/>
  <c r="U1332" i="1"/>
  <c r="V1332" i="1"/>
  <c r="W1332" i="1"/>
</calcChain>
</file>

<file path=xl/sharedStrings.xml><?xml version="1.0" encoding="utf-8"?>
<sst xmlns="http://schemas.openxmlformats.org/spreadsheetml/2006/main" count="15180" uniqueCount="1456">
  <si>
    <t>ไม้</t>
  </si>
  <si>
    <t>คอก</t>
  </si>
  <si>
    <t>ตึก</t>
  </si>
  <si>
    <t>บ้านเดี่ยว 1 ชั้น</t>
  </si>
  <si>
    <t>โฉนด</t>
  </si>
  <si>
    <t>ภบท5</t>
  </si>
  <si>
    <t xml:space="preserve">บ้านเดี่ยว 1 ชั้น </t>
  </si>
  <si>
    <t>สค1</t>
  </si>
  <si>
    <t>ยุ้งข้าว</t>
  </si>
  <si>
    <t>ครึ่งตึกครึ่งไม้</t>
  </si>
  <si>
    <t>บ้านเดี่ยว 2 ชั้น</t>
  </si>
  <si>
    <t>คอกวัว</t>
  </si>
  <si>
    <t>ยุ้ง</t>
  </si>
  <si>
    <t>คอกไก่</t>
  </si>
  <si>
    <t>นส3ก</t>
  </si>
  <si>
    <t>บ้าน</t>
  </si>
  <si>
    <t>โรงรถ</t>
  </si>
  <si>
    <t>ครัว</t>
  </si>
  <si>
    <t>โรงจอดรถ</t>
  </si>
  <si>
    <t>เล้าไก่</t>
  </si>
  <si>
    <t>ครึ่งตึก/ครึ่งไม้</t>
  </si>
  <si>
    <t>นส3 ก.</t>
  </si>
  <si>
    <t>คอกสัตว์</t>
  </si>
  <si>
    <t>ภบท.5</t>
  </si>
  <si>
    <t>นส3ก.</t>
  </si>
  <si>
    <t xml:space="preserve">    </t>
  </si>
  <si>
    <t>ทค</t>
  </si>
  <si>
    <t>ร้านค้า</t>
  </si>
  <si>
    <t>ศาลา</t>
  </si>
  <si>
    <t>ครึงตึกครึ่งไม้</t>
  </si>
  <si>
    <t>คอกหมู2</t>
  </si>
  <si>
    <t>คอกหมู1</t>
  </si>
  <si>
    <t>สค.1</t>
  </si>
  <si>
    <t>บ้าน(รอง)</t>
  </si>
  <si>
    <t xml:space="preserve">ชั้นที่2 </t>
  </si>
  <si>
    <t>ชั้นที่1</t>
  </si>
  <si>
    <t>ปลูกผัก</t>
  </si>
  <si>
    <t>ชั้นที่2</t>
  </si>
  <si>
    <t>ร้านซ่อม</t>
  </si>
  <si>
    <t>บ้านเดี่ยว1ชั้น</t>
  </si>
  <si>
    <t>ชั้นที่ 2</t>
  </si>
  <si>
    <t>ชั้นที่ 1</t>
  </si>
  <si>
    <t>โรงเก็บของ</t>
  </si>
  <si>
    <t xml:space="preserve">บ้าน </t>
  </si>
  <si>
    <t>บ้านเดี่ยว2ชั้น</t>
  </si>
  <si>
    <t xml:space="preserve">ตึก </t>
  </si>
  <si>
    <t>ตึก/ไม้</t>
  </si>
  <si>
    <t>นส 3 ก</t>
  </si>
  <si>
    <t>กระท่อม</t>
  </si>
  <si>
    <t>นส3 ก</t>
  </si>
  <si>
    <t>บ้าน 2 ชั้น</t>
  </si>
  <si>
    <t>นส3.ก</t>
  </si>
  <si>
    <t>นส.3ก.</t>
  </si>
  <si>
    <t>ครึ่งตึก</t>
  </si>
  <si>
    <t>3</t>
  </si>
  <si>
    <t>38</t>
  </si>
  <si>
    <t>นส.3ก</t>
  </si>
  <si>
    <t>คบ</t>
  </si>
  <si>
    <t>เทิบ</t>
  </si>
  <si>
    <t xml:space="preserve">ชั้นที่ 2 </t>
  </si>
  <si>
    <t>1</t>
  </si>
  <si>
    <t>90</t>
  </si>
  <si>
    <t>12</t>
  </si>
  <si>
    <t xml:space="preserve">ชั้นที่ 1 </t>
  </si>
  <si>
    <t>65</t>
  </si>
  <si>
    <t>21</t>
  </si>
  <si>
    <t>5</t>
  </si>
  <si>
    <t>53</t>
  </si>
  <si>
    <t>0</t>
  </si>
  <si>
    <t>30</t>
  </si>
  <si>
    <t>12.5</t>
  </si>
  <si>
    <t>ยุ้งฉาง</t>
  </si>
  <si>
    <t>112</t>
  </si>
  <si>
    <t>78</t>
  </si>
  <si>
    <t>2</t>
  </si>
  <si>
    <t>64</t>
  </si>
  <si>
    <t>7</t>
  </si>
  <si>
    <t>4</t>
  </si>
  <si>
    <t>10</t>
  </si>
  <si>
    <t>18</t>
  </si>
  <si>
    <t>56</t>
  </si>
  <si>
    <t>92</t>
  </si>
  <si>
    <t>60</t>
  </si>
  <si>
    <t>23</t>
  </si>
  <si>
    <t>8</t>
  </si>
  <si>
    <t>15</t>
  </si>
  <si>
    <t>180</t>
  </si>
  <si>
    <t>35</t>
  </si>
  <si>
    <t>72</t>
  </si>
  <si>
    <t>20</t>
  </si>
  <si>
    <t>24</t>
  </si>
  <si>
    <t>80</t>
  </si>
  <si>
    <t>55</t>
  </si>
  <si>
    <t>71</t>
  </si>
  <si>
    <t>13</t>
  </si>
  <si>
    <t>40</t>
  </si>
  <si>
    <t>39</t>
  </si>
  <si>
    <t>28</t>
  </si>
  <si>
    <t>17</t>
  </si>
  <si>
    <t>218</t>
  </si>
  <si>
    <t>68</t>
  </si>
  <si>
    <t>33</t>
  </si>
  <si>
    <t>227</t>
  </si>
  <si>
    <t>16</t>
  </si>
  <si>
    <t>32</t>
  </si>
  <si>
    <t>31</t>
  </si>
  <si>
    <t>76</t>
  </si>
  <si>
    <t>67</t>
  </si>
  <si>
    <t>86</t>
  </si>
  <si>
    <t>19</t>
  </si>
  <si>
    <t>58</t>
  </si>
  <si>
    <t>144</t>
  </si>
  <si>
    <t>06</t>
  </si>
  <si>
    <t>01</t>
  </si>
  <si>
    <t>26</t>
  </si>
  <si>
    <t>276</t>
  </si>
  <si>
    <t>52</t>
  </si>
  <si>
    <t>70</t>
  </si>
  <si>
    <t>28.5</t>
  </si>
  <si>
    <t>บ่อเลี้ยงกบ</t>
  </si>
  <si>
    <t>105</t>
  </si>
  <si>
    <t>171</t>
  </si>
  <si>
    <t>บ่อปลา</t>
  </si>
  <si>
    <t>130.5</t>
  </si>
  <si>
    <t>48</t>
  </si>
  <si>
    <t>41</t>
  </si>
  <si>
    <t>89</t>
  </si>
  <si>
    <t>62</t>
  </si>
  <si>
    <t>42</t>
  </si>
  <si>
    <t>63</t>
  </si>
  <si>
    <t>22</t>
  </si>
  <si>
    <t>.</t>
  </si>
  <si>
    <t>240</t>
  </si>
  <si>
    <t>11</t>
  </si>
  <si>
    <t>139.5</t>
  </si>
  <si>
    <t>79</t>
  </si>
  <si>
    <t>14</t>
  </si>
  <si>
    <t>84</t>
  </si>
  <si>
    <t>6</t>
  </si>
  <si>
    <t>18/2561</t>
  </si>
  <si>
    <t>73</t>
  </si>
  <si>
    <t>50</t>
  </si>
  <si>
    <t>36</t>
  </si>
  <si>
    <t>233.5</t>
  </si>
  <si>
    <t>25</t>
  </si>
  <si>
    <t>9</t>
  </si>
  <si>
    <t>93</t>
  </si>
  <si>
    <t>ห้องเก็บของ</t>
  </si>
  <si>
    <t>87.5</t>
  </si>
  <si>
    <t>83</t>
  </si>
  <si>
    <t>91</t>
  </si>
  <si>
    <t>81</t>
  </si>
  <si>
    <t>29</t>
  </si>
  <si>
    <t>216</t>
  </si>
  <si>
    <t>บ้านเดี่ยว  2 ชั้น</t>
  </si>
  <si>
    <t>88</t>
  </si>
  <si>
    <t>130</t>
  </si>
  <si>
    <t>49</t>
  </si>
  <si>
    <t>ห้องน้ำ</t>
  </si>
  <si>
    <t>123.5</t>
  </si>
  <si>
    <t>02</t>
  </si>
  <si>
    <t>57</t>
  </si>
  <si>
    <t>27</t>
  </si>
  <si>
    <t>85</t>
  </si>
  <si>
    <t>54</t>
  </si>
  <si>
    <t>66</t>
  </si>
  <si>
    <t>87</t>
  </si>
  <si>
    <t>168</t>
  </si>
  <si>
    <t>03</t>
  </si>
  <si>
    <t>175</t>
  </si>
  <si>
    <t>243.50</t>
  </si>
  <si>
    <t>192</t>
  </si>
  <si>
    <t>246</t>
  </si>
  <si>
    <t>349</t>
  </si>
  <si>
    <t>256</t>
  </si>
  <si>
    <t>707.5</t>
  </si>
  <si>
    <t>59</t>
  </si>
  <si>
    <t>45</t>
  </si>
  <si>
    <t>207</t>
  </si>
  <si>
    <t>75</t>
  </si>
  <si>
    <t>บ้านเดี่ยว1 ชั้น</t>
  </si>
  <si>
    <t>ตึก,ไม้</t>
  </si>
  <si>
    <t>ครัว,คอกสัตว์</t>
  </si>
  <si>
    <t xml:space="preserve"> 0</t>
  </si>
  <si>
    <t>น.ส.3ก</t>
  </si>
  <si>
    <t>34</t>
  </si>
  <si>
    <t>96</t>
  </si>
  <si>
    <t>74</t>
  </si>
  <si>
    <t>09</t>
  </si>
  <si>
    <t>46</t>
  </si>
  <si>
    <t>97</t>
  </si>
  <si>
    <t>94</t>
  </si>
  <si>
    <t>ภบท. 5</t>
  </si>
  <si>
    <t>ร้านตัดผม</t>
  </si>
  <si>
    <t>98</t>
  </si>
  <si>
    <t>69</t>
  </si>
  <si>
    <t>183</t>
  </si>
  <si>
    <t>27.5</t>
  </si>
  <si>
    <t>27.3</t>
  </si>
  <si>
    <t>51</t>
  </si>
  <si>
    <t>โรงสี</t>
  </si>
  <si>
    <t>44</t>
  </si>
  <si>
    <t xml:space="preserve"> 35</t>
  </si>
  <si>
    <t>82</t>
  </si>
  <si>
    <t>04</t>
  </si>
  <si>
    <t>สค. 1</t>
  </si>
  <si>
    <t>61</t>
  </si>
  <si>
    <t>บ้านเดี่ยว 1ชั้น</t>
  </si>
  <si>
    <t xml:space="preserve"> บ้านเดี่ยว 1 ชั้น</t>
  </si>
  <si>
    <t>บ้านเดี่ยว 2ชั้น</t>
  </si>
  <si>
    <t>ใม้</t>
  </si>
  <si>
    <t>ยุ้งหลังที่2</t>
  </si>
  <si>
    <t>ยุ้งหลังที่1</t>
  </si>
  <si>
    <t>บ้านเดี่ยว 2  ชั้น</t>
  </si>
  <si>
    <t xml:space="preserve"> นส.3ก</t>
  </si>
  <si>
    <t>นส.3.ก</t>
  </si>
  <si>
    <t>สด1</t>
  </si>
  <si>
    <t>ภบท5.</t>
  </si>
  <si>
    <t>คอกหมู</t>
  </si>
  <si>
    <t>สด.</t>
  </si>
  <si>
    <t>ปั้ม</t>
  </si>
  <si>
    <t>ร้อยละ</t>
  </si>
  <si>
    <t>(บาท)</t>
  </si>
  <si>
    <t>(ล้านบาท)</t>
  </si>
  <si>
    <t>(ร้อยละ)</t>
  </si>
  <si>
    <t>(ปี)</t>
  </si>
  <si>
    <t>(ตร.ม.)</t>
  </si>
  <si>
    <t>ครึ่งไม้</t>
  </si>
  <si>
    <t>ธนารักษ์</t>
  </si>
  <si>
    <t>(ตร.ว.)</t>
  </si>
  <si>
    <t>ชำระภาษี</t>
  </si>
  <si>
    <t>ประโยชน์</t>
  </si>
  <si>
    <t>ค่าเสื่อม</t>
  </si>
  <si>
    <t>สร้าง</t>
  </si>
  <si>
    <t>ต่อ ตร.ม.</t>
  </si>
  <si>
    <t>ประโชน์</t>
  </si>
  <si>
    <t>กรม</t>
  </si>
  <si>
    <t>ที่ดิน</t>
  </si>
  <si>
    <t>ตร.ว.</t>
  </si>
  <si>
    <t>โยชน์</t>
  </si>
  <si>
    <t>ที่ต้อง</t>
  </si>
  <si>
    <t>ปารใช้</t>
  </si>
  <si>
    <t>ปลูกสร้าง</t>
  </si>
  <si>
    <t>หลังหัก</t>
  </si>
  <si>
    <t>ราคา</t>
  </si>
  <si>
    <t>ปลูก</t>
  </si>
  <si>
    <t>การใช้</t>
  </si>
  <si>
    <t>ทำ</t>
  </si>
  <si>
    <t>(ตึก/ไม้/</t>
  </si>
  <si>
    <t>ตามบัญชี</t>
  </si>
  <si>
    <t>เมิน</t>
  </si>
  <si>
    <t>ต่อ</t>
  </si>
  <si>
    <t>เป็น</t>
  </si>
  <si>
    <t>ประ</t>
  </si>
  <si>
    <t>ภาษี</t>
  </si>
  <si>
    <t>ทุนทรัพย์</t>
  </si>
  <si>
    <t>ยกเว้น</t>
  </si>
  <si>
    <t>ตามสัดส่วน</t>
  </si>
  <si>
    <t>และสิ่ง</t>
  </si>
  <si>
    <t>สิ่งปลูกสร้าง</t>
  </si>
  <si>
    <t>เสื่อม</t>
  </si>
  <si>
    <t>สิ่ง</t>
  </si>
  <si>
    <t>สิ่งปลูก</t>
  </si>
  <si>
    <t>ตาม</t>
  </si>
  <si>
    <t>การ</t>
  </si>
  <si>
    <t>ประเมิน</t>
  </si>
  <si>
    <t>คำนวณ</t>
  </si>
  <si>
    <t>ใช้</t>
  </si>
  <si>
    <t>อัตร</t>
  </si>
  <si>
    <t>ที่ได้รับ</t>
  </si>
  <si>
    <t>ของที่ดิน</t>
  </si>
  <si>
    <t>ค่า</t>
  </si>
  <si>
    <t>อายุ</t>
  </si>
  <si>
    <t>สัดส่วน</t>
  </si>
  <si>
    <t>ลักษณะ</t>
  </si>
  <si>
    <t>ของสิ่ง</t>
  </si>
  <si>
    <t>งาน</t>
  </si>
  <si>
    <t>ไร่</t>
  </si>
  <si>
    <t>ประเภท</t>
  </si>
  <si>
    <t>ฐานภาษี</t>
  </si>
  <si>
    <t>ของที่ดินและ</t>
  </si>
  <si>
    <t>รวม</t>
  </si>
  <si>
    <t>คิดเป็น</t>
  </si>
  <si>
    <t>ขนาดพื้นที่รวมของสิ่งปลูกสร้าง (ตร.ม.)</t>
  </si>
  <si>
    <t>ที่</t>
  </si>
  <si>
    <t>จำนวนเนื้อที่ดิน</t>
  </si>
  <si>
    <t>เลขที่เอกสารสิทธิ์</t>
  </si>
  <si>
    <t>คงเหลือ</t>
  </si>
  <si>
    <t>หักมูลค่า</t>
  </si>
  <si>
    <t>ราคาประเมิน</t>
  </si>
  <si>
    <t>รวมราคา</t>
  </si>
  <si>
    <t>รายการสิ่งปลูกสร้าง</t>
  </si>
  <si>
    <t>รายการที่ดิน</t>
  </si>
  <si>
    <t>ชื่อองค์กรปกครองส่วนท้องถิ่น องค์การบริหารส่วนตำบลละหานปลาค้าว  อำเภอเมืองยาง  จังหวัดนครราชสีมา</t>
  </si>
  <si>
    <t>บัญชีราคาประเมินทุนทรัพย์ของที่ดินและสิ่งปลูกสร้าง</t>
  </si>
  <si>
    <t>ภ.ด.ส.1</t>
  </si>
  <si>
    <t xml:space="preserve">                                        แบบบัญชีรายการที่ดินและสิ่งปลูกสร้าง                                    </t>
  </si>
  <si>
    <t>แบบบัญชีรายการที่ดินและสิ่งปลูกสร้าง</t>
  </si>
  <si>
    <t>รวมราคาประเมินของที่ดินและ
สิ่งปลูกสร้าง</t>
  </si>
  <si>
    <t>ราคาประเมิน
ของที่ดินและ
สิ่งปลูกสร้างตามสัดส่วนการใช้ประโยชน์</t>
  </si>
  <si>
    <t>หักมูลค่าฐานภาษีที่ได้รับยกเว้น 
(ล้านบาท)</t>
  </si>
  <si>
    <t>คงเหลือราคาประเมิน
ทุนทรัพย์
ที่ต้องชำระภาษี 
(บาท)</t>
  </si>
  <si>
    <t>อัตราภาษี
(ร้อยละ)</t>
  </si>
  <si>
    <t xml:space="preserve">ขนาดพื้นที่รวม (ตร.ว.)
</t>
  </si>
  <si>
    <t xml:space="preserve">ลักษณะการทำประโยชน์  </t>
  </si>
  <si>
    <t>ราคาประเมิน
ต่อ ตร.ว. (บาท)</t>
  </si>
  <si>
    <t>รวมราคาประเมินที่ดิน 
(บาท)</t>
  </si>
  <si>
    <t>ประเภท
สิ่งปลูกสร้าง
(ตามบัญชีกรมธนารักษ์)</t>
  </si>
  <si>
    <t>ลักษณะ
สิ่งปลูกสร้าง
(ตึก/ไม้/
ครึ่งตึกครึ่งไม้)</t>
  </si>
  <si>
    <t>ลักษณะการทำประโยชน์</t>
  </si>
  <si>
    <t>คิดเป็นสัดส่วนตามการใช้ประโยชน์
(ร้อยละ)</t>
  </si>
  <si>
    <t>ราคาประเมิน
สิ่งปลูกสร้าง
ต่อ ตร.ม.</t>
  </si>
  <si>
    <t>รวมราคา
สิ่งปลูกสร้าง 
(บาท)</t>
  </si>
  <si>
    <t>ราคาประเมิน
สิ่งปลูกสร้าง
หลังหัก
ค่าเสื่อม (บาท)</t>
  </si>
  <si>
    <t>เลข</t>
  </si>
  <si>
    <t>อายุ
สิ่งปลูกสร้าง 
(ปี)</t>
  </si>
  <si>
    <t>ค่าเสื่อม 
(ร้อยละ)</t>
  </si>
  <si>
    <t>ชั้น1</t>
  </si>
  <si>
    <t>ชั้น2</t>
  </si>
  <si>
    <t>บ้าน(ร้านค้า)</t>
  </si>
  <si>
    <t>ภทบ5</t>
  </si>
  <si>
    <t>ที่ดินนางเพชร ปลื้มธุระ</t>
  </si>
  <si>
    <t>ที่ดินนางเลิศ เพชรนิล</t>
  </si>
  <si>
    <t>ที่ดินนายสวรรค์ เพชรนิล</t>
  </si>
  <si>
    <t>คอกสัตว์ปีก</t>
  </si>
  <si>
    <t>ร้านเสริมสวย</t>
  </si>
  <si>
    <t>ครึ่งไม้ครึ่งตึก</t>
  </si>
  <si>
    <t>สระน้ำ</t>
  </si>
  <si>
    <t>ที่ดินนส.รติรส ปลอดกลาง</t>
  </si>
  <si>
    <t>ฃั้น1</t>
  </si>
  <si>
    <t>โรงครัว</t>
  </si>
  <si>
    <t>77/1</t>
  </si>
  <si>
    <t>ปั้มน้ำมันหยอดเหรียญ</t>
  </si>
  <si>
    <t>ส</t>
  </si>
  <si>
    <t>ชั้น1.</t>
  </si>
  <si>
    <t>บ้านดี่ยว1ชั้น</t>
  </si>
  <si>
    <t>โฉนด/14614</t>
  </si>
  <si>
    <t>โฉนด/20359</t>
  </si>
  <si>
    <t>โฉนด/696</t>
  </si>
  <si>
    <t>โฉนด/15047</t>
  </si>
  <si>
    <t>ซ้ำกับ 283</t>
  </si>
  <si>
    <t>โรงเลี้ยงไหม</t>
  </si>
  <si>
    <t>โฉนด/6252</t>
  </si>
  <si>
    <t>โฉนด/11652</t>
  </si>
  <si>
    <t>โฉนด/11457</t>
  </si>
  <si>
    <t>โฉนด/702</t>
  </si>
  <si>
    <t>นายณรงค์ ชีพไธสง</t>
  </si>
  <si>
    <t>โฉนด/18724</t>
  </si>
  <si>
    <t>โฉนด/20860</t>
  </si>
  <si>
    <t>โฉนด/17086</t>
  </si>
  <si>
    <t>โฉนด/16142</t>
  </si>
  <si>
    <t>ซ้ำกับ608</t>
  </si>
  <si>
    <t>โฉนด/6206</t>
  </si>
  <si>
    <t>โฉนด/694</t>
  </si>
  <si>
    <t>โฉนด/16889</t>
  </si>
  <si>
    <t>โฉนด/5423</t>
  </si>
  <si>
    <t>โฉนด/5422</t>
  </si>
  <si>
    <t>โฉนด/4146</t>
  </si>
  <si>
    <t>โฉนด/14853</t>
  </si>
  <si>
    <t>โฉนด/7297</t>
  </si>
  <si>
    <t>โฉนด/20225</t>
  </si>
  <si>
    <t>โฉนด/2193</t>
  </si>
  <si>
    <t>โฉนด/21026</t>
  </si>
  <si>
    <t>โฉนด/10261</t>
  </si>
  <si>
    <t>99/2</t>
  </si>
  <si>
    <t>โฉนด/5156</t>
  </si>
  <si>
    <t>โฉนด/4495</t>
  </si>
  <si>
    <t>โฉนด/7112</t>
  </si>
  <si>
    <t>ยังไม่มี</t>
  </si>
  <si>
    <t>ว้ำกับ664</t>
  </si>
  <si>
    <t>โฉนด/6247</t>
  </si>
  <si>
    <t>โฉนด/20258</t>
  </si>
  <si>
    <t>โฉนด/258</t>
  </si>
  <si>
    <t>โฉนด/958</t>
  </si>
  <si>
    <t>โฉนด/7330</t>
  </si>
  <si>
    <t>48/1</t>
  </si>
  <si>
    <t>โฉนด/17166</t>
  </si>
  <si>
    <t>โฉนด/6101</t>
  </si>
  <si>
    <t>โฉนด/9130</t>
  </si>
  <si>
    <t>โฉนด/18721</t>
  </si>
  <si>
    <t>โฉนด/6484</t>
  </si>
  <si>
    <t>โฉนด/13298</t>
  </si>
  <si>
    <t>โฉนด/12995</t>
  </si>
  <si>
    <t>โฉนด/12339</t>
  </si>
  <si>
    <t>พวท6</t>
  </si>
  <si>
    <t>พวท5</t>
  </si>
  <si>
    <t>โฉนด/17221</t>
  </si>
  <si>
    <t>โฉนด/29926</t>
  </si>
  <si>
    <t>โฉนด/15027</t>
  </si>
  <si>
    <t>โฉนด/29925</t>
  </si>
  <si>
    <t>โรงเห็ด</t>
  </si>
  <si>
    <t>ชั้น 2</t>
  </si>
  <si>
    <t>โฉนด/710</t>
  </si>
  <si>
    <t>ชั้น 1</t>
  </si>
  <si>
    <t>โฉนด/13694</t>
  </si>
  <si>
    <t>โฉนด/6302</t>
  </si>
  <si>
    <t>โฉนด/22339</t>
  </si>
  <si>
    <t>โฉนด/13119</t>
  </si>
  <si>
    <t>โฉนด/15371</t>
  </si>
  <si>
    <t>โฉนด/817</t>
  </si>
  <si>
    <t>โฉนด/10215</t>
  </si>
  <si>
    <t>70/1</t>
  </si>
  <si>
    <t>โฉนด/12201</t>
  </si>
  <si>
    <t>โฉนด/15352</t>
  </si>
  <si>
    <t>โฉนด/6071</t>
  </si>
  <si>
    <t>โฉนด/6283</t>
  </si>
  <si>
    <t>โฉนด/15816</t>
  </si>
  <si>
    <t>โฉนด/6627</t>
  </si>
  <si>
    <t>โฉนด/2820</t>
  </si>
  <si>
    <t>23/1</t>
  </si>
  <si>
    <t>โฉนด/6095</t>
  </si>
  <si>
    <t>โฉนด/16593</t>
  </si>
  <si>
    <t>โฉนด/16594</t>
  </si>
  <si>
    <t>โฉนด/13689</t>
  </si>
  <si>
    <t>โฉนด/8659</t>
  </si>
  <si>
    <t>โรงหม่อน</t>
  </si>
  <si>
    <t>โฉนด/20239</t>
  </si>
  <si>
    <t>โฉนด/20237</t>
  </si>
  <si>
    <t>โฉนด/14743</t>
  </si>
  <si>
    <t>โฉนด/9677</t>
  </si>
  <si>
    <t>โฉนด/6140</t>
  </si>
  <si>
    <t>โฉนด/2253</t>
  </si>
  <si>
    <t>โฉนด/17808</t>
  </si>
  <si>
    <t>โฉนด/6207</t>
  </si>
  <si>
    <t>โฉนด/6847</t>
  </si>
  <si>
    <t>โฉนด/11246</t>
  </si>
  <si>
    <t>โฉนด/5568</t>
  </si>
  <si>
    <t>โฉนด/8108</t>
  </si>
  <si>
    <t>โฉนด/2451</t>
  </si>
  <si>
    <t>โฉนด/12335</t>
  </si>
  <si>
    <t>โฉนด/10320</t>
  </si>
  <si>
    <t>โฉนด/334</t>
  </si>
  <si>
    <t>โฉนด/3985</t>
  </si>
  <si>
    <t>โฉนด/7950</t>
  </si>
  <si>
    <t>โฉนด/4551</t>
  </si>
  <si>
    <t>โฉนด/15031</t>
  </si>
  <si>
    <t>โฉนด/6269</t>
  </si>
  <si>
    <t>โฉนด/17802</t>
  </si>
  <si>
    <t>โฉนด/7124</t>
  </si>
  <si>
    <t>โฉนด/10421</t>
  </si>
  <si>
    <t>โฉนด/5421</t>
  </si>
  <si>
    <t>โฉนด/20466</t>
  </si>
  <si>
    <t>โฉนด/6268</t>
  </si>
  <si>
    <t>โฉนด/6004</t>
  </si>
  <si>
    <t>โฉนด/6081</t>
  </si>
  <si>
    <t>โฉนด/2197</t>
  </si>
  <si>
    <t>โฉนด/12051</t>
  </si>
  <si>
    <t>116/1</t>
  </si>
  <si>
    <t>โฉนด/5433</t>
  </si>
  <si>
    <t>ภบท.6</t>
  </si>
  <si>
    <t>โฉนด/9200</t>
  </si>
  <si>
    <t>โฉนด/4406</t>
  </si>
  <si>
    <t>โฉนด/15043</t>
  </si>
  <si>
    <t>โฉนด/9267</t>
  </si>
  <si>
    <t>โฉนด/13672</t>
  </si>
  <si>
    <t>โฉนด/816</t>
  </si>
  <si>
    <t>โฉนด/3988</t>
  </si>
  <si>
    <t>โฉนด/20238</t>
  </si>
  <si>
    <t>โฉนด/14744</t>
  </si>
  <si>
    <t>โฉนด/9815</t>
  </si>
  <si>
    <t>โฉนด/12232</t>
  </si>
  <si>
    <t>โฉนด/5569</t>
  </si>
  <si>
    <t>โฉนด/15360</t>
  </si>
  <si>
    <t>โฉนด/6245</t>
  </si>
  <si>
    <t>โฉนด/5429</t>
  </si>
  <si>
    <t>โฉนด/9514</t>
  </si>
  <si>
    <t>โฉนด/15365</t>
  </si>
  <si>
    <t>โฉนด/6292</t>
  </si>
  <si>
    <t>โฉนด/5698</t>
  </si>
  <si>
    <t>โฉนด/5201</t>
  </si>
  <si>
    <t>โฉนด/21029</t>
  </si>
  <si>
    <t>โฉนด/4960</t>
  </si>
  <si>
    <t>โฉนด/6257</t>
  </si>
  <si>
    <t>โฉนด/21025</t>
  </si>
  <si>
    <t>โฉนด/6001</t>
  </si>
  <si>
    <t>53/1</t>
  </si>
  <si>
    <t>โฉนด/13126</t>
  </si>
  <si>
    <t>โฉนด/13105</t>
  </si>
  <si>
    <t>โฉนด/14868</t>
  </si>
  <si>
    <t>โฉนด/14894</t>
  </si>
  <si>
    <t>โฉนด/10064</t>
  </si>
  <si>
    <t>โฉนด/5426</t>
  </si>
  <si>
    <t>โฉนด/21222</t>
  </si>
  <si>
    <t>โฉนด/17783</t>
  </si>
  <si>
    <t>โฉนด/20272</t>
  </si>
  <si>
    <t>โฉนด/7137</t>
  </si>
  <si>
    <t>โฉนด/15311</t>
  </si>
  <si>
    <t>โฉนด/6238</t>
  </si>
  <si>
    <t>โฉนด/6043</t>
  </si>
  <si>
    <t>โฉนด/15103</t>
  </si>
  <si>
    <t>โฉนด/14105</t>
  </si>
  <si>
    <t>นส.3ก/332</t>
  </si>
  <si>
    <t>โฉนด/13448</t>
  </si>
  <si>
    <t>โฉนด/5425</t>
  </si>
  <si>
    <t>โฉนด/6098</t>
  </si>
  <si>
    <t>โฉนด/6030</t>
  </si>
  <si>
    <t>โฉนด/20751</t>
  </si>
  <si>
    <t>โฉนด/5679</t>
  </si>
  <si>
    <t>นส.3ก/1775</t>
  </si>
  <si>
    <t>โฉนด/20294</t>
  </si>
  <si>
    <t>น.ส.3/226</t>
  </si>
  <si>
    <t>โฉนด/10528</t>
  </si>
  <si>
    <t>โฉนด/10529</t>
  </si>
  <si>
    <t>โฉนด/5685</t>
  </si>
  <si>
    <t>โฉนด/17780</t>
  </si>
  <si>
    <t>โฉนด/2821</t>
  </si>
  <si>
    <t>โฉนด/4338</t>
  </si>
  <si>
    <t>โฉนด/6259</t>
  </si>
  <si>
    <t>โฉนด/3175</t>
  </si>
  <si>
    <t>โฉนด/2879</t>
  </si>
  <si>
    <t>โฉนด/4959</t>
  </si>
  <si>
    <t>โฉนด/17599</t>
  </si>
  <si>
    <t>โฉนด/12202</t>
  </si>
  <si>
    <t>73/1</t>
  </si>
  <si>
    <t>โฉนด/6596</t>
  </si>
  <si>
    <t>โฉนด/9739</t>
  </si>
  <si>
    <t>โฉนด/15079</t>
  </si>
  <si>
    <t>โฉนด/21044</t>
  </si>
  <si>
    <t>โฉนด/16773</t>
  </si>
  <si>
    <t>โฉนด/5436</t>
  </si>
  <si>
    <t>โฉนด/5424</t>
  </si>
  <si>
    <t>โฉนด/13690</t>
  </si>
  <si>
    <t>โฉนด/9785</t>
  </si>
  <si>
    <t>โฉนด/6385</t>
  </si>
  <si>
    <t xml:space="preserve">                                                                             </t>
  </si>
  <si>
    <t>โฉนด/13719</t>
  </si>
  <si>
    <t>โฉนด/21010</t>
  </si>
  <si>
    <t>ห้องครัว</t>
  </si>
  <si>
    <t>โฉนด/5454</t>
  </si>
  <si>
    <t>โฉนด/13450</t>
  </si>
  <si>
    <t>โฉนด/13541</t>
  </si>
  <si>
    <t>โฉนด/686</t>
  </si>
  <si>
    <t>โฉนด/21207</t>
  </si>
  <si>
    <t>โฉนด/4012</t>
  </si>
  <si>
    <t>โฉนด/13971</t>
  </si>
  <si>
    <t>โฉนด/6003</t>
  </si>
  <si>
    <t>โฉนด/29137</t>
  </si>
  <si>
    <t>โฉนด/6064</t>
  </si>
  <si>
    <t>โฉนด/3958</t>
  </si>
  <si>
    <t>โฉนด/29100</t>
  </si>
  <si>
    <t>โรงขนมจีน</t>
  </si>
  <si>
    <t>โฉนด/20227</t>
  </si>
  <si>
    <t>โฉนด/5453</t>
  </si>
  <si>
    <t>โฉนด/5356</t>
  </si>
  <si>
    <t>โฉนด/20226</t>
  </si>
  <si>
    <t>โฉนด/81</t>
  </si>
  <si>
    <t>110/1</t>
  </si>
  <si>
    <t>โฉนด/84</t>
  </si>
  <si>
    <t>โฉนด/5681</t>
  </si>
  <si>
    <t>โฉนด/200</t>
  </si>
  <si>
    <t>โฉนด/20269</t>
  </si>
  <si>
    <t>โฉนด/20244</t>
  </si>
  <si>
    <t>โฉนด/960</t>
  </si>
  <si>
    <t>โฉนด/4013</t>
  </si>
  <si>
    <t>โฉนด/11244</t>
  </si>
  <si>
    <t>โฉนด/4011</t>
  </si>
  <si>
    <t>โฉนด/2191</t>
  </si>
  <si>
    <t>โฉนด/2196</t>
  </si>
  <si>
    <t>โฉนด/4014</t>
  </si>
  <si>
    <t>โฉนด/8739</t>
  </si>
  <si>
    <t>63/1</t>
  </si>
  <si>
    <t>โฉนด/13696</t>
  </si>
  <si>
    <t>โฉนด/5355</t>
  </si>
  <si>
    <t>โฉนด/2816</t>
  </si>
  <si>
    <t>โฉนด/5357</t>
  </si>
  <si>
    <t>โฉนด/4954</t>
  </si>
  <si>
    <t>โฉนด/2877</t>
  </si>
  <si>
    <t>โฉนด/8069</t>
  </si>
  <si>
    <t>โฉนด/20219</t>
  </si>
  <si>
    <t>โฉนด/6524</t>
  </si>
  <si>
    <t>โฉนด/20266</t>
  </si>
  <si>
    <t>โฉนด/8620</t>
  </si>
  <si>
    <t>100/2</t>
  </si>
  <si>
    <t>โฉนด/5907</t>
  </si>
  <si>
    <t>โฉนด/4405</t>
  </si>
  <si>
    <t>โฉนด/4408</t>
  </si>
  <si>
    <t>โฉนด/4404</t>
  </si>
  <si>
    <t>โรงเลี้ยงม่อน</t>
  </si>
  <si>
    <t>โฉนด/219</t>
  </si>
  <si>
    <t>โฉนด/10458</t>
  </si>
  <si>
    <t>โฉนด/10456</t>
  </si>
  <si>
    <t>โฉนด/7275</t>
  </si>
  <si>
    <t>โฉนด/10457</t>
  </si>
  <si>
    <t>โฉนด/8798</t>
  </si>
  <si>
    <t>โฉนด/15040</t>
  </si>
  <si>
    <t>โฉนด/5202</t>
  </si>
  <si>
    <t>โฉนด/5682</t>
  </si>
  <si>
    <t>โฉนด/20242</t>
  </si>
  <si>
    <t>โฉนด/6025</t>
  </si>
  <si>
    <t>โฉนด/6209</t>
  </si>
  <si>
    <t>โรงเลี้ยงหม่อน</t>
  </si>
  <si>
    <t>โฉนด/9742</t>
  </si>
  <si>
    <t>โฉนด/5680</t>
  </si>
  <si>
    <t>นส.3ก./259</t>
  </si>
  <si>
    <t>โฉนด/8199</t>
  </si>
  <si>
    <t>โฉนด/12626</t>
  </si>
  <si>
    <t>โฉนด/5450</t>
  </si>
  <si>
    <t>โฉนด/9049</t>
  </si>
  <si>
    <t>นส.3ก/323</t>
  </si>
  <si>
    <t>โฉนด/14807</t>
  </si>
  <si>
    <t>ที่เก็บของ</t>
  </si>
  <si>
    <t>โฉนด/6243</t>
  </si>
  <si>
    <t>โฉนด/6883</t>
  </si>
  <si>
    <t>โฉนด/22369</t>
  </si>
  <si>
    <t>โฉนด/6884</t>
  </si>
  <si>
    <t>โฉนด/9607</t>
  </si>
  <si>
    <t>โฉนด/2205</t>
  </si>
  <si>
    <t>โฉนด/13688</t>
  </si>
  <si>
    <t>โฉนด/3775</t>
  </si>
  <si>
    <t>โฉนด/9167</t>
  </si>
  <si>
    <t>โฉนด/9168</t>
  </si>
  <si>
    <t>โฉนด/2204</t>
  </si>
  <si>
    <t>โฉนด/3777</t>
  </si>
  <si>
    <t>โฉนด/29098</t>
  </si>
  <si>
    <t>โฉนด/9170</t>
  </si>
  <si>
    <t>โฉนด/21039</t>
  </si>
  <si>
    <t>โฉนด/6065</t>
  </si>
  <si>
    <t>บ่อกบ</t>
  </si>
  <si>
    <t>โฉนด/6241</t>
  </si>
  <si>
    <t>โฉนด/6005</t>
  </si>
  <si>
    <t>โฉนด/28757</t>
  </si>
  <si>
    <t>โฉนด/1033</t>
  </si>
  <si>
    <t>โฉนด/15045</t>
  </si>
  <si>
    <t>17/1</t>
  </si>
  <si>
    <t>โฉนด/29190</t>
  </si>
  <si>
    <t>โฉนด/587</t>
  </si>
  <si>
    <t>โฉนด/20249</t>
  </si>
  <si>
    <t>โฉนด/2254</t>
  </si>
  <si>
    <t>โฉนด/2203</t>
  </si>
  <si>
    <t>โฉนด/7111</t>
  </si>
  <si>
    <t>โฉนด/2188</t>
  </si>
  <si>
    <t>โฉนด/8287</t>
  </si>
  <si>
    <t>โฉนด/5452</t>
  </si>
  <si>
    <t>โฉนด/8082</t>
  </si>
  <si>
    <t>โฉนด/10648</t>
  </si>
  <si>
    <t>โฉนด/14802</t>
  </si>
  <si>
    <t>โฉนด/24366</t>
  </si>
  <si>
    <t>โฉนด/3959</t>
  </si>
  <si>
    <t>โฉนด/950</t>
  </si>
  <si>
    <t>โฉนด/15041</t>
  </si>
  <si>
    <t>โฉนด/11620</t>
  </si>
  <si>
    <t>โฉนด/11506</t>
  </si>
  <si>
    <t>โฉนด/9882</t>
  </si>
  <si>
    <t>โฉนด/3655</t>
  </si>
  <si>
    <t>โฉนด/3620</t>
  </si>
  <si>
    <t>โฉนด/29664</t>
  </si>
  <si>
    <t>โฉนด/945</t>
  </si>
  <si>
    <t>โฉนด/956</t>
  </si>
  <si>
    <t>โฉนด/952</t>
  </si>
  <si>
    <t>350/2561</t>
  </si>
  <si>
    <t>ภ.บ.ท.5/350/2561</t>
  </si>
  <si>
    <t>โฉนด/5922</t>
  </si>
  <si>
    <t>โฉนด/586</t>
  </si>
  <si>
    <t>97/1</t>
  </si>
  <si>
    <t>โฉนด/13740</t>
  </si>
  <si>
    <t>โฉนด/29908</t>
  </si>
  <si>
    <t>โฉนด/959</t>
  </si>
  <si>
    <t>โฉนด/955</t>
  </si>
  <si>
    <t>โฉนด/949</t>
  </si>
  <si>
    <t>โฉนด/3416</t>
  </si>
  <si>
    <t>โฉนด/11475</t>
  </si>
  <si>
    <t>โฉนด/21218</t>
  </si>
  <si>
    <t>โฉนด/21210</t>
  </si>
  <si>
    <t>โฉนด/2449</t>
  </si>
  <si>
    <t>โฉนด/5459</t>
  </si>
  <si>
    <t>โฉนด/20246</t>
  </si>
  <si>
    <t>โฉนด/13370</t>
  </si>
  <si>
    <t>โฉนด/10260</t>
  </si>
  <si>
    <t>โฉนด/5158</t>
  </si>
  <si>
    <t>โฉนด/1131</t>
  </si>
  <si>
    <t>โฉนด/6270</t>
  </si>
  <si>
    <t>โฉนด/18720</t>
  </si>
  <si>
    <t>โฉนด/3987</t>
  </si>
  <si>
    <t>โฉนด/3986</t>
  </si>
  <si>
    <t>114/2</t>
  </si>
  <si>
    <t>โฉนด/9743</t>
  </si>
  <si>
    <t>โฉนด/6957</t>
  </si>
  <si>
    <t>โฉนด/29906</t>
  </si>
  <si>
    <t>โฉนด/946</t>
  </si>
  <si>
    <t>โฉนด/957</t>
  </si>
  <si>
    <t>โฉนด/953</t>
  </si>
  <si>
    <t>99/1</t>
  </si>
  <si>
    <t>โฉนด/10259</t>
  </si>
  <si>
    <t>โฉนด/2190</t>
  </si>
  <si>
    <t>โฉนด/4016</t>
  </si>
  <si>
    <t>โฉนด/10770</t>
  </si>
  <si>
    <t>โฉนด/11508</t>
  </si>
  <si>
    <t>โฉนด/7458</t>
  </si>
  <si>
    <t>โฉนด/10399</t>
  </si>
  <si>
    <t>โฉนด/6400</t>
  </si>
  <si>
    <t>โฉนด/6092</t>
  </si>
  <si>
    <t>โฉนด/6401</t>
  </si>
  <si>
    <t>โฉนด/7460</t>
  </si>
  <si>
    <t>โฉนด/11688</t>
  </si>
  <si>
    <t>โฉนด/9760</t>
  </si>
  <si>
    <t>โฉนด/5697</t>
  </si>
  <si>
    <t>โฉนด/2201</t>
  </si>
  <si>
    <t>โฉนด/21192</t>
  </si>
  <si>
    <t>โฉนด/21033</t>
  </si>
  <si>
    <t>โฉนด/3989</t>
  </si>
  <si>
    <t>โฉนด/3083</t>
  </si>
  <si>
    <t>โฉนด/18700</t>
  </si>
  <si>
    <t>โฉนด/5666</t>
  </si>
  <si>
    <t>โฉนด/776</t>
  </si>
  <si>
    <t>โฉนด/13581</t>
  </si>
  <si>
    <t>โฉนด/15028</t>
  </si>
  <si>
    <t>โฉนด/3817</t>
  </si>
  <si>
    <t>โฉนด/22372</t>
  </si>
  <si>
    <t>โฉนด/12721</t>
  </si>
  <si>
    <t>โฉนด/16660</t>
  </si>
  <si>
    <t>โฉนด/21217</t>
  </si>
  <si>
    <t>โฉนด/13607</t>
  </si>
  <si>
    <t>โฉนด/12137</t>
  </si>
  <si>
    <t>โฉนด/24368</t>
  </si>
  <si>
    <t>โฉนด/12787</t>
  </si>
  <si>
    <t>โฉนด/21017</t>
  </si>
  <si>
    <t>โฉนด/4955</t>
  </si>
  <si>
    <t>โฉนด/15906</t>
  </si>
  <si>
    <t>โฉนด/5438</t>
  </si>
  <si>
    <t>โฉนด/6106</t>
  </si>
  <si>
    <t>โฉนด/8998</t>
  </si>
  <si>
    <t>โฉนด/5434</t>
  </si>
  <si>
    <t>โฉนด/4053</t>
  </si>
  <si>
    <t>โฉนด/5186</t>
  </si>
  <si>
    <t>โฉนด/6266</t>
  </si>
  <si>
    <t>โฉนด/20293</t>
  </si>
  <si>
    <t>โฉนด/8047</t>
  </si>
  <si>
    <t>โฉนด/6272</t>
  </si>
  <si>
    <t>โฉนด/9838</t>
  </si>
  <si>
    <t>โฉนด/8440</t>
  </si>
  <si>
    <t>โฉนด/17792</t>
  </si>
  <si>
    <t>โฉนด/22381</t>
  </si>
  <si>
    <t>โฉนด/5440</t>
  </si>
  <si>
    <t>ที่จอดรถ</t>
  </si>
  <si>
    <t>โฉนด/7459</t>
  </si>
  <si>
    <t>โฉนด/15366</t>
  </si>
  <si>
    <t>โฉนด/10691</t>
  </si>
  <si>
    <t>โฉนด/10692</t>
  </si>
  <si>
    <t>โฉนด/10690</t>
  </si>
  <si>
    <t>49/1</t>
  </si>
  <si>
    <t>โฉนด/6260</t>
  </si>
  <si>
    <t>โฉนด/370</t>
  </si>
  <si>
    <t>โฉนด/21219</t>
  </si>
  <si>
    <t>โฉนด/6640</t>
  </si>
  <si>
    <t>โฉนด/17795</t>
  </si>
  <si>
    <t>โฉนด/6163</t>
  </si>
  <si>
    <t>โฉนด/499</t>
  </si>
  <si>
    <t>โฉนด/14979</t>
  </si>
  <si>
    <t>57/1</t>
  </si>
  <si>
    <t>โฉนด/6265</t>
  </si>
  <si>
    <t>โฉนด/20235</t>
  </si>
  <si>
    <t>โฉนด/697</t>
  </si>
  <si>
    <t>โฉนด/15050</t>
  </si>
  <si>
    <t>โฉนด/3698</t>
  </si>
  <si>
    <t>โฉนด/6031</t>
  </si>
  <si>
    <t>โฉนด/4271</t>
  </si>
  <si>
    <t>โฉนด/5684</t>
  </si>
  <si>
    <t>โฉนด/5593</t>
  </si>
  <si>
    <t>โฉนด/17797</t>
  </si>
  <si>
    <t>สค.1/160</t>
  </si>
  <si>
    <t>โฉนด/3794</t>
  </si>
  <si>
    <t>โฉนด/3847</t>
  </si>
  <si>
    <t>โฉนด/4051</t>
  </si>
  <si>
    <t>โฉนด/5144</t>
  </si>
  <si>
    <t>โฉนด/1091</t>
  </si>
  <si>
    <t>โฉนด/29402</t>
  </si>
  <si>
    <t>โฉนด/15354</t>
  </si>
  <si>
    <t>โฉนด/15355</t>
  </si>
  <si>
    <t>สค.1/730</t>
  </si>
  <si>
    <t>โฉนด/21215</t>
  </si>
  <si>
    <t>โฉนด/4691</t>
  </si>
  <si>
    <t>โฉนด/21200</t>
  </si>
  <si>
    <t>โฉนด/6078</t>
  </si>
  <si>
    <t>โฉนด/20214</t>
  </si>
  <si>
    <t>โฉนด/2186</t>
  </si>
  <si>
    <t>โฉนด/2187</t>
  </si>
  <si>
    <t>โฉนด/12200</t>
  </si>
  <si>
    <t>โฉนด/6091</t>
  </si>
  <si>
    <t>โฉนด/10250</t>
  </si>
  <si>
    <t>โฉนด/7479</t>
  </si>
  <si>
    <t>โฉนด/17811</t>
  </si>
  <si>
    <t>โฉนด/2265</t>
  </si>
  <si>
    <t>โฉนด/11946</t>
  </si>
  <si>
    <t>โฉนด/28909</t>
  </si>
  <si>
    <t>โฉนด/2192</t>
  </si>
  <si>
    <t>โฉนด/28918</t>
  </si>
  <si>
    <t>โฉนด/10768</t>
  </si>
  <si>
    <t>โฉนด/6485</t>
  </si>
  <si>
    <t>โฉนด/6077</t>
  </si>
  <si>
    <t>โฉนด/18725</t>
  </si>
  <si>
    <t>โฉนด/21042</t>
  </si>
  <si>
    <t>โฉนด/5430</t>
  </si>
  <si>
    <t>โฉนด/15342</t>
  </si>
  <si>
    <t>โฉนด/21043</t>
  </si>
  <si>
    <t>โฉนด/7347</t>
  </si>
  <si>
    <t>โฉนด/881</t>
  </si>
  <si>
    <t>โฉนด/10822</t>
  </si>
  <si>
    <t>โฉนด/7697</t>
  </si>
  <si>
    <t>โฉนด/29423</t>
  </si>
  <si>
    <t>โฉนด/20223</t>
  </si>
  <si>
    <t>โฉนด/476</t>
  </si>
  <si>
    <t>โฉนด/1307</t>
  </si>
  <si>
    <t>โฉนด/6090</t>
  </si>
  <si>
    <t>โฉนด/7599</t>
  </si>
  <si>
    <t>โฉนด/6322</t>
  </si>
  <si>
    <t>โฉนด/6102</t>
  </si>
  <si>
    <t>โฉนด/12826</t>
  </si>
  <si>
    <t>โฉนด/3776</t>
  </si>
  <si>
    <t>นส.3.ก/166</t>
  </si>
  <si>
    <t>105/1</t>
  </si>
  <si>
    <t>โฉนด/2202</t>
  </si>
  <si>
    <t>25/1</t>
  </si>
  <si>
    <t>โฉนด/6100</t>
  </si>
  <si>
    <t>โฉนด/22377</t>
  </si>
  <si>
    <t>โฉนด/18723</t>
  </si>
  <si>
    <t>โฉนด/5771</t>
  </si>
  <si>
    <t>โฉนด/10213</t>
  </si>
  <si>
    <t>โฉนด/15403</t>
  </si>
  <si>
    <t>โฉนด/16511</t>
  </si>
  <si>
    <t>โฉนด/15404</t>
  </si>
  <si>
    <t>โฉนด/617</t>
  </si>
  <si>
    <t>ขายให้หมู่ 1</t>
  </si>
  <si>
    <t>โฉนด/15405</t>
  </si>
  <si>
    <t>โฉนด/6248</t>
  </si>
  <si>
    <t>140/1</t>
  </si>
  <si>
    <t>โฉนด/2450</t>
  </si>
  <si>
    <t>โฉนด/3086</t>
  </si>
  <si>
    <t>โฉนด/3085</t>
  </si>
  <si>
    <t>โฉนด/21194</t>
  </si>
  <si>
    <t>โฉนด/7951</t>
  </si>
  <si>
    <t>โฉนด/7125</t>
  </si>
  <si>
    <t>โฉนด/13699</t>
  </si>
  <si>
    <t>โฉนด/15963</t>
  </si>
  <si>
    <t>โฉนด/21201</t>
  </si>
  <si>
    <t>โฉนด/6085</t>
  </si>
  <si>
    <t>โฉนด/14954</t>
  </si>
  <si>
    <t>โฉนด/21176</t>
  </si>
  <si>
    <t>โฉนด/21212</t>
  </si>
  <si>
    <t>โฉนด/7461</t>
  </si>
  <si>
    <t>โฉนด/10910</t>
  </si>
  <si>
    <t>โฉนด/22371</t>
  </si>
  <si>
    <t>โฉนด/9017</t>
  </si>
  <si>
    <t>โฉนด/3538</t>
  </si>
  <si>
    <t>โฉนด/13449</t>
  </si>
  <si>
    <t>โฉนด/12780</t>
  </si>
  <si>
    <t>โฉนด/5683</t>
  </si>
  <si>
    <t>โฉนด/6002</t>
  </si>
  <si>
    <t>โฉนด/9608</t>
  </si>
  <si>
    <t>โฉนด/6277</t>
  </si>
  <si>
    <t>โฉนด/695</t>
  </si>
  <si>
    <t>โฉนด/747</t>
  </si>
  <si>
    <t>โฉนด/746</t>
  </si>
  <si>
    <t>โฉนด/4696</t>
  </si>
  <si>
    <t>โฉนด/21034</t>
  </si>
  <si>
    <t>โฉนด/82</t>
  </si>
  <si>
    <t>โฉนด/2200</t>
  </si>
  <si>
    <t>โฉนด2206</t>
  </si>
  <si>
    <t>โฉนด/21032</t>
  </si>
  <si>
    <t>โฉนด/8713</t>
  </si>
  <si>
    <t>โฉนด/15387</t>
  </si>
  <si>
    <t>โฉนด/3960</t>
  </si>
  <si>
    <t>โฉนด/6073</t>
  </si>
  <si>
    <t>โฉนด/15312</t>
  </si>
  <si>
    <t>โฉนด/350</t>
  </si>
  <si>
    <t>โฉนด/6639</t>
  </si>
  <si>
    <t>โฉนด/11507</t>
  </si>
  <si>
    <t>โฉนด/20211</t>
  </si>
  <si>
    <t>คอกกบ</t>
  </si>
  <si>
    <t>โฉนด/6097</t>
  </si>
  <si>
    <t>โฉนด/3621</t>
  </si>
  <si>
    <t>โฉนด/3694</t>
  </si>
  <si>
    <t>โฉนด/13578</t>
  </si>
  <si>
    <t>โฉนด/13579</t>
  </si>
  <si>
    <t>โฉนด/3845</t>
  </si>
  <si>
    <t>โฉนด/3537</t>
  </si>
  <si>
    <t>โฉนด/4496</t>
  </si>
  <si>
    <t>โฉนด/7171</t>
  </si>
  <si>
    <t>โฉนด/12822</t>
  </si>
  <si>
    <t>โฉนด/12513</t>
  </si>
  <si>
    <t>โฉนด/6088</t>
  </si>
  <si>
    <t>โฉนด/6323</t>
  </si>
  <si>
    <t>13/2</t>
  </si>
  <si>
    <t>โฉนด/7172</t>
  </si>
  <si>
    <t>โฉนด/2184</t>
  </si>
  <si>
    <t>6500'</t>
  </si>
  <si>
    <t>โฉนด/13701</t>
  </si>
  <si>
    <t>โฉนด/2899</t>
  </si>
  <si>
    <t>โฉนด/13447</t>
  </si>
  <si>
    <t>โฉนด/1363</t>
  </si>
  <si>
    <t>โฉนด/13599</t>
  </si>
  <si>
    <t>โฉนด/12873</t>
  </si>
  <si>
    <t>โฉนด/15348</t>
  </si>
  <si>
    <t>โฉนด/15347</t>
  </si>
  <si>
    <t>โฉนด/17376</t>
  </si>
  <si>
    <t>โฉนด/6094</t>
  </si>
  <si>
    <t>โฉนด/21182</t>
  </si>
  <si>
    <t>โฉนด/3792</t>
  </si>
  <si>
    <t>โฉนด/6954</t>
  </si>
  <si>
    <t>โฉนด/20229</t>
  </si>
  <si>
    <t>โฉนด/9131</t>
  </si>
  <si>
    <t>โฉนด/5567</t>
  </si>
  <si>
    <t>โฉนด/20204</t>
  </si>
  <si>
    <t>โฉนด/6488</t>
  </si>
  <si>
    <t>โฉนด/7281</t>
  </si>
  <si>
    <t>โฉนด/24468</t>
  </si>
  <si>
    <t>โฉนด/16661</t>
  </si>
  <si>
    <t>โฉนด/7280</t>
  </si>
  <si>
    <t>โฉนด/6032</t>
  </si>
  <si>
    <t>โฉนด/10262</t>
  </si>
  <si>
    <t>โฉนด/1397</t>
  </si>
  <si>
    <t>โฉนด/1399</t>
  </si>
  <si>
    <t>โฉนด/1398</t>
  </si>
  <si>
    <t>โฉนด/20232</t>
  </si>
  <si>
    <t>โฉนด/6487</t>
  </si>
  <si>
    <t>โฉนด/9839</t>
  </si>
  <si>
    <t>โฉนด/7577</t>
  </si>
  <si>
    <t>โฉนด/18727</t>
  </si>
  <si>
    <t>โฉนด/5765</t>
  </si>
  <si>
    <t>34/1</t>
  </si>
  <si>
    <t>โฉนด/8754</t>
  </si>
  <si>
    <t>โฉนด/7633</t>
  </si>
  <si>
    <t>โฉนด/17782</t>
  </si>
  <si>
    <t>โฉนด7773</t>
  </si>
  <si>
    <t>โฉนด/8755</t>
  </si>
  <si>
    <t>โฉนด/15254</t>
  </si>
  <si>
    <t>โฉนด/21041</t>
  </si>
  <si>
    <t>13/1</t>
  </si>
  <si>
    <t>โฉนด/4494</t>
  </si>
  <si>
    <t>สค.1/112</t>
  </si>
  <si>
    <t>โฉนด/481</t>
  </si>
  <si>
    <t>โฉนด/29544</t>
  </si>
  <si>
    <t>โฉนด/17810</t>
  </si>
  <si>
    <t>โฉนด/4315</t>
  </si>
  <si>
    <t>โฉนด/17847</t>
  </si>
  <si>
    <t>นส.3ก/2270</t>
  </si>
  <si>
    <t>โฉนด/13110</t>
  </si>
  <si>
    <t>โฉนด/6093</t>
  </si>
  <si>
    <t>โฉนด/8609</t>
  </si>
  <si>
    <t>โฉนด/24472</t>
  </si>
  <si>
    <t>โฉนด/21030</t>
  </si>
  <si>
    <t>โฉนด/6084</t>
  </si>
  <si>
    <t>โฉนด/15406</t>
  </si>
  <si>
    <t>30/1</t>
  </si>
  <si>
    <t>โฉนด/15959</t>
  </si>
  <si>
    <t>โฉนด/21188</t>
  </si>
  <si>
    <t>โฉนด/3953</t>
  </si>
  <si>
    <t>โฉนด/10502</t>
  </si>
  <si>
    <t>โฉนด/4227</t>
  </si>
  <si>
    <t>โฉนด/10501</t>
  </si>
  <si>
    <t>โฉนด/11947</t>
  </si>
  <si>
    <t>โฉนด/10499</t>
  </si>
  <si>
    <t>54/1</t>
  </si>
  <si>
    <t>โฉนด/4228</t>
  </si>
  <si>
    <t>โฉนด/21223</t>
  </si>
  <si>
    <t>โฉนด/21220</t>
  </si>
  <si>
    <t>46/1</t>
  </si>
  <si>
    <t>โฉนด/15960</t>
  </si>
  <si>
    <t>โฉนด/2785</t>
  </si>
  <si>
    <t>โฉนด/616</t>
  </si>
  <si>
    <t>ภบท.5/122</t>
  </si>
  <si>
    <t>โฉนด/85</t>
  </si>
  <si>
    <t>ภบท.5/346</t>
  </si>
  <si>
    <t>โฉนด/943</t>
  </si>
  <si>
    <t>114/1</t>
  </si>
  <si>
    <t>โฉนด/6080</t>
  </si>
  <si>
    <t>โฉนด/4939</t>
  </si>
  <si>
    <t>โฉนด/3995</t>
  </si>
  <si>
    <t>โฉนด/3946</t>
  </si>
  <si>
    <t>โฉนด/22346</t>
  </si>
  <si>
    <t>โฉนด/80</t>
  </si>
  <si>
    <t>โฉนด/83</t>
  </si>
  <si>
    <t>โฉนด/10251</t>
  </si>
  <si>
    <t>โฉนด/10252</t>
  </si>
  <si>
    <t>โฉนด/5696</t>
  </si>
  <si>
    <t>คอกหนู</t>
  </si>
  <si>
    <t>41/1</t>
  </si>
  <si>
    <t>โฉนด/13125</t>
  </si>
  <si>
    <t>โฉนด/2194</t>
  </si>
  <si>
    <t>โฉนด/565</t>
  </si>
  <si>
    <t>โฉนด/21190</t>
  </si>
  <si>
    <t>โฉนด/21054</t>
  </si>
  <si>
    <t>โฉนด/4958</t>
  </si>
  <si>
    <t>โฉนด/6262</t>
  </si>
  <si>
    <t>โฉนด/29978</t>
  </si>
  <si>
    <t>โฉนด/2817</t>
  </si>
  <si>
    <t>โฉนด/22379</t>
  </si>
  <si>
    <t>โฉนด/15909</t>
  </si>
  <si>
    <t>โฉนด/2818</t>
  </si>
  <si>
    <t>โฉนด/2878</t>
  </si>
  <si>
    <t>โฉนด/5762</t>
  </si>
  <si>
    <t>โฉนด/8552</t>
  </si>
  <si>
    <t>โฉนด/4899'</t>
  </si>
  <si>
    <t>โฉนด/4898</t>
  </si>
  <si>
    <t>โฉนด/4899</t>
  </si>
  <si>
    <t>โฉนด/9761</t>
  </si>
  <si>
    <t>นส.3/253</t>
  </si>
  <si>
    <t>โฉนด/5457</t>
  </si>
  <si>
    <t>โฉนด/791</t>
  </si>
  <si>
    <t>142/1</t>
  </si>
  <si>
    <t>โฉนด/6256</t>
  </si>
  <si>
    <t>โฉนด/29927</t>
  </si>
  <si>
    <t>โฉนด/14584</t>
  </si>
  <si>
    <t>โฉนด/6846</t>
  </si>
  <si>
    <t>โฉนด/15345</t>
  </si>
  <si>
    <t>โฉนด/7179</t>
  </si>
  <si>
    <t>โฉนด/9678</t>
  </si>
  <si>
    <t>โฉนด/20201</t>
  </si>
  <si>
    <t>โฉนด/20216</t>
  </si>
  <si>
    <t>78/1</t>
  </si>
  <si>
    <t>โฉนด/588</t>
  </si>
  <si>
    <t>โฉนด/8204</t>
  </si>
  <si>
    <t>โฉนด/21012</t>
  </si>
  <si>
    <t>โฉนด/5456</t>
  </si>
  <si>
    <t>โฉนด/15362</t>
  </si>
  <si>
    <t>โฉนด/24978</t>
  </si>
  <si>
    <t>สค.1/24</t>
  </si>
  <si>
    <t>โฉนด/6258</t>
  </si>
  <si>
    <t>โฉนด/24466</t>
  </si>
  <si>
    <t>โฉนด/8501</t>
  </si>
  <si>
    <t>โฉนด/4400</t>
  </si>
  <si>
    <t>20/1</t>
  </si>
  <si>
    <t>โฉนด/7130</t>
  </si>
  <si>
    <t>โฉนด/7129</t>
  </si>
  <si>
    <t>โฉนด/5667</t>
  </si>
  <si>
    <t>โฉนด/4407</t>
  </si>
  <si>
    <t>โฉนด/935</t>
  </si>
  <si>
    <t>โฉนด/2415</t>
  </si>
  <si>
    <t>โฉนด/22385</t>
  </si>
  <si>
    <t>โฉนด/29437</t>
  </si>
  <si>
    <t>ยุ้งขาว</t>
  </si>
  <si>
    <t>โฉนด/1440</t>
  </si>
  <si>
    <t>โฉนด/7379</t>
  </si>
  <si>
    <t>โฉนด/14583</t>
  </si>
  <si>
    <t>โฉนด/21198</t>
  </si>
  <si>
    <t>โฉนด/6254</t>
  </si>
  <si>
    <t>โฉนด/5903</t>
  </si>
  <si>
    <t>โฉนด/17777</t>
  </si>
  <si>
    <t>โฉนด/22370</t>
  </si>
  <si>
    <t>โรงสีข้าว</t>
  </si>
  <si>
    <t>ประกอบเกษตรกรรม</t>
  </si>
  <si>
    <t>โฉนด/8660</t>
  </si>
  <si>
    <t>โฉนด/9515</t>
  </si>
  <si>
    <t>โฉนด/14806</t>
  </si>
  <si>
    <t>โฉนด/8661</t>
  </si>
  <si>
    <t>โฉนด/5458</t>
  </si>
  <si>
    <t>โฉนด/15364</t>
  </si>
  <si>
    <t>โฉนด/5449</t>
  </si>
  <si>
    <t>โฉนด/2199</t>
  </si>
  <si>
    <t>โฉนด/29543</t>
  </si>
  <si>
    <t>โฉนด/478</t>
  </si>
  <si>
    <t>โฉนด/480</t>
  </si>
  <si>
    <t>โฉนด/9836</t>
  </si>
  <si>
    <t>โฉนด/16589</t>
  </si>
  <si>
    <t>โฉนด/24467</t>
  </si>
  <si>
    <t>โฉนด/9516</t>
  </si>
  <si>
    <t>โฉนด/15344</t>
  </si>
  <si>
    <t>โอนให้นางเดือน</t>
  </si>
  <si>
    <t>โฉนด/5523</t>
  </si>
  <si>
    <t>โฉนด/10828</t>
  </si>
  <si>
    <t>โฉนด/880</t>
  </si>
  <si>
    <t>โฉนด/8820</t>
  </si>
  <si>
    <t>โฉนด/8821</t>
  </si>
  <si>
    <t>โฉนด/20413</t>
  </si>
  <si>
    <t>โฉนด/6612</t>
  </si>
  <si>
    <t>โฉนด/8081</t>
  </si>
  <si>
    <t>42/2</t>
  </si>
  <si>
    <t>โฉนด/7650</t>
  </si>
  <si>
    <t>โฉนด/4697</t>
  </si>
  <si>
    <t>โฉนด/4692</t>
  </si>
  <si>
    <t>โฉนด/1008</t>
  </si>
  <si>
    <t>โฉนด/6278</t>
  </si>
  <si>
    <t>โฉนด/6280</t>
  </si>
  <si>
    <t>โฉนด/7581</t>
  </si>
  <si>
    <t>โฉนด/21177</t>
  </si>
  <si>
    <t>โฉนด/10674</t>
  </si>
  <si>
    <t>โฉนด/4957</t>
  </si>
  <si>
    <t>โฉนด/3964</t>
  </si>
  <si>
    <t>โฉนด/16245</t>
  </si>
  <si>
    <t>โฉนด/6108</t>
  </si>
  <si>
    <t>โฉนด/7576</t>
  </si>
  <si>
    <t>โฉนด/21014</t>
  </si>
  <si>
    <t>โฉนด/5764</t>
  </si>
  <si>
    <t>โฉนด/7568</t>
  </si>
  <si>
    <t>15/1</t>
  </si>
  <si>
    <t>โฉนด/7462</t>
  </si>
  <si>
    <t>โฉนด/16827</t>
  </si>
  <si>
    <t>โฉนด/21015</t>
  </si>
  <si>
    <t>โฉนด/5455</t>
  </si>
  <si>
    <t>โฉนด/3846</t>
  </si>
  <si>
    <t>โฉนด/5766</t>
  </si>
  <si>
    <t>โฉนด/6253</t>
  </si>
  <si>
    <t>โฉนด/7666</t>
  </si>
  <si>
    <t>โฉนด/4900</t>
  </si>
  <si>
    <t>โฉนด/1056</t>
  </si>
  <si>
    <t>โฉนด/3170</t>
  </si>
  <si>
    <t>โฉนด/13273</t>
  </si>
  <si>
    <t>โฉนด/4896</t>
  </si>
  <si>
    <t>สค.1/120</t>
  </si>
  <si>
    <t>โฉนด/4901</t>
  </si>
  <si>
    <t>นส.3/252</t>
  </si>
  <si>
    <t>โฉนด/21018</t>
  </si>
  <si>
    <t>18/1</t>
  </si>
  <si>
    <t>โฉนด/6107</t>
  </si>
  <si>
    <t>โฉนด/6208</t>
  </si>
  <si>
    <t>โฉนด/4065</t>
  </si>
  <si>
    <t>โฉนด/4064</t>
  </si>
  <si>
    <t>108/1</t>
  </si>
  <si>
    <t>โฉนด/15961</t>
  </si>
  <si>
    <t>โฉนด/15905</t>
  </si>
  <si>
    <t>โฉนด/2786</t>
  </si>
  <si>
    <t>โฉนด/6215</t>
  </si>
  <si>
    <t>47/1</t>
  </si>
  <si>
    <t>โฉนด/15962</t>
  </si>
  <si>
    <t>โฉนด/21038</t>
  </si>
  <si>
    <t>โฉนด/21047</t>
  </si>
  <si>
    <t>โฉนด/4492</t>
  </si>
  <si>
    <t>โฉนด/468</t>
  </si>
  <si>
    <t>โฉนด/7578</t>
  </si>
  <si>
    <t>โฉนด/5763</t>
  </si>
  <si>
    <t>อู่รถ</t>
  </si>
  <si>
    <t>โฉนด/6261</t>
  </si>
  <si>
    <t>โฉนด/3095</t>
  </si>
  <si>
    <t>โฉนด/21178</t>
  </si>
  <si>
    <t>โฉนด/30149</t>
  </si>
  <si>
    <t>โฉนด/17781</t>
  </si>
  <si>
    <t>โฉนด/30150</t>
  </si>
  <si>
    <t>โฉนด/6082</t>
  </si>
  <si>
    <t>โฉนด/878</t>
  </si>
  <si>
    <t>โฉนด/6399</t>
  </si>
  <si>
    <t>โฉนด/21036</t>
  </si>
  <si>
    <t>โฉนด/5692</t>
  </si>
  <si>
    <t>โฉนด/3604</t>
  </si>
  <si>
    <t>โฉนด/10935</t>
  </si>
  <si>
    <t>โฉนด/523</t>
  </si>
  <si>
    <t>โฉนด/20271</t>
  </si>
  <si>
    <t>โฉนด/467</t>
  </si>
  <si>
    <t>โฉนด/2189</t>
  </si>
  <si>
    <t>โฉนด/720</t>
  </si>
  <si>
    <t>โฉนด/6244</t>
  </si>
  <si>
    <t>โฉนด/14804</t>
  </si>
  <si>
    <t xml:space="preserve">ยุ้งข้าว </t>
  </si>
  <si>
    <t>\</t>
  </si>
  <si>
    <t>โฉนด/5592</t>
  </si>
  <si>
    <t>โฉนด/21023</t>
  </si>
  <si>
    <t>ภ.บ.ท.5</t>
  </si>
  <si>
    <t>โฉนด/4493</t>
  </si>
  <si>
    <t>โฉนด/16536</t>
  </si>
  <si>
    <t>.541.4</t>
  </si>
  <si>
    <t>โฉนด/5431</t>
  </si>
  <si>
    <t>โฉนด/9653</t>
  </si>
  <si>
    <t>โฉนด/9491</t>
  </si>
  <si>
    <t>โฉนด/4182</t>
  </si>
  <si>
    <t>โฉนด/4049</t>
  </si>
  <si>
    <t>โฉนด/6068</t>
  </si>
  <si>
    <t>โฉนด/6282</t>
  </si>
  <si>
    <t>โฉนด/6281</t>
  </si>
  <si>
    <t>โฉนด/21011</t>
  </si>
  <si>
    <t>โฉนด/6109</t>
  </si>
  <si>
    <t>โฉนด/29931</t>
  </si>
  <si>
    <t>โฉนด/17789</t>
  </si>
  <si>
    <t>โฉนด/5428</t>
  </si>
  <si>
    <t>คอกเป็ด</t>
  </si>
  <si>
    <t>โฉนด/14273</t>
  </si>
  <si>
    <t>โฉนด/6079</t>
  </si>
  <si>
    <t>โรงเก็บรถเกี่ยวข้าว</t>
  </si>
  <si>
    <t>โฉนด/6076</t>
  </si>
  <si>
    <t>โฉนด/6075</t>
  </si>
  <si>
    <t>โฉนด/20407</t>
  </si>
  <si>
    <t>โฉนด/485</t>
  </si>
  <si>
    <t>โฉนด/786</t>
  </si>
  <si>
    <t>โฉนด/703</t>
  </si>
  <si>
    <t>โฉนด/701</t>
  </si>
  <si>
    <t>โฉนด/6006</t>
  </si>
  <si>
    <t>โฉนด/6264</t>
  </si>
  <si>
    <t>โฉนด/14805</t>
  </si>
  <si>
    <t>โฉนด/21020</t>
  </si>
  <si>
    <t>โฉนด/6251</t>
  </si>
  <si>
    <t>สค.1./26</t>
  </si>
  <si>
    <t>โฉนด/1400</t>
  </si>
  <si>
    <t>โรงงสีข้าว</t>
  </si>
  <si>
    <t>โฉนด/8647</t>
  </si>
  <si>
    <t>โฉนด/29262</t>
  </si>
  <si>
    <t>โฉนด/13029</t>
  </si>
  <si>
    <t>โฉนด/26675</t>
  </si>
  <si>
    <t>โฉนด/19550</t>
  </si>
  <si>
    <t>โฉนด/737</t>
  </si>
  <si>
    <t>โฉนด/1030</t>
  </si>
  <si>
    <t>โฉนด/1031</t>
  </si>
  <si>
    <t>โฉนด/21224</t>
  </si>
  <si>
    <t>โฉนด/13717</t>
  </si>
  <si>
    <t>โฉนด/524</t>
  </si>
  <si>
    <t>โฉนด/78</t>
  </si>
  <si>
    <t>โฉนด/13452</t>
  </si>
  <si>
    <t>โฉนด/14234</t>
  </si>
  <si>
    <t>โฉนด/6597</t>
  </si>
  <si>
    <t>โฉนด/29101</t>
  </si>
  <si>
    <t>โฉนด/14446</t>
  </si>
  <si>
    <t>โฉนด/14803</t>
  </si>
  <si>
    <t>โฉนด/724</t>
  </si>
  <si>
    <t>โฉนด/21037</t>
  </si>
  <si>
    <t>โฉนด/15359</t>
  </si>
  <si>
    <t>98/1</t>
  </si>
  <si>
    <t>โฉนด/5432</t>
  </si>
  <si>
    <t>โฉนด4183</t>
  </si>
  <si>
    <t>โฉนด/14976</t>
  </si>
  <si>
    <t>โฉนด/4050</t>
  </si>
  <si>
    <t>โฉนด/15343</t>
  </si>
  <si>
    <t>โฉนด/4475</t>
  </si>
  <si>
    <t>โฉนด/21187</t>
  </si>
  <si>
    <t>โฉนด/21172</t>
  </si>
  <si>
    <t>111/1</t>
  </si>
  <si>
    <t>โฉนด/4490</t>
  </si>
  <si>
    <t>โฉนด/4431</t>
  </si>
  <si>
    <t>โฉนด/15035</t>
  </si>
  <si>
    <t>กรรม</t>
  </si>
  <si>
    <t>ประโยชน์(ตร.ว.)</t>
  </si>
  <si>
    <t>อาศัย</t>
  </si>
  <si>
    <t>เกษตร</t>
  </si>
  <si>
    <t>ต่อ (ตร.ว.)</t>
  </si>
  <si>
    <t>การทำ</t>
  </si>
  <si>
    <t>ที่ดิน/เลขที่</t>
  </si>
  <si>
    <t>ว่างเปล่า/
ไม่ทำประโยชน์</t>
  </si>
  <si>
    <t>อื่นๆ</t>
  </si>
  <si>
    <t>อยู่</t>
  </si>
  <si>
    <t>ประกอบ</t>
  </si>
  <si>
    <t>ขนาดพื้นที่รวม</t>
  </si>
  <si>
    <t>ลักษณะการทำประโยชน์ (ตร.ม.)</t>
  </si>
  <si>
    <t>นางสมศักดิ์ เจริญสุข 905/28 ต.บ้านบึง อ.บ้านบึง จ.ชลบุรี</t>
  </si>
  <si>
    <t>24/1</t>
  </si>
  <si>
    <t>ที่ดินนายด้วง กลองกลาง</t>
  </si>
  <si>
    <t>ยุ้ง้ขาว</t>
  </si>
  <si>
    <t>ที่ดินนางสุข แว่นไธสง</t>
  </si>
  <si>
    <t>ที่ดินนางกรรณิการ์ คำพล</t>
  </si>
  <si>
    <t>ปูน</t>
  </si>
  <si>
    <t>บ้านเดี่ยว</t>
  </si>
  <si>
    <t xml:space="preserve">สค.1 </t>
  </si>
  <si>
    <t>ภทบ.5</t>
  </si>
  <si>
    <t>52/1</t>
  </si>
  <si>
    <t xml:space="preserve">บ้านเดี่ยว 2 ชั้น </t>
  </si>
  <si>
    <t xml:space="preserve"> โฉนด</t>
  </si>
  <si>
    <t>47</t>
  </si>
  <si>
    <t>น.ส. 3 ก</t>
  </si>
  <si>
    <t>นางอำนวย  แว่นไธสง</t>
  </si>
  <si>
    <t>ขนาดพื้นที่รวม (ตร.ว)</t>
  </si>
  <si>
    <t xml:space="preserve"> ที่ดินนางไมล์ เพ็ชรผล</t>
  </si>
  <si>
    <t>ที่ดินนางละมุน บุญทา 4 ต.ในเมือง อ.เมือง จ.อุบล</t>
  </si>
  <si>
    <t>ที่ดินนางธมลวรรณ พลประถม</t>
  </si>
  <si>
    <t>119/1</t>
  </si>
  <si>
    <t>ที่ดินนางจันทร์ พลายงาม</t>
  </si>
  <si>
    <t>โรงผลิตน้ำดื่ม</t>
  </si>
  <si>
    <t>บ้านเดี่ยว 1  ชั้น</t>
  </si>
  <si>
    <t>ที่ดินนางสาย ปะทาเส</t>
  </si>
  <si>
    <t>89/1</t>
  </si>
  <si>
    <t>ภบท 5</t>
  </si>
  <si>
    <t>โรงเรือนเกษตร</t>
  </si>
  <si>
    <t>ที่ดินน.ส.สุพัตรา ชัยลิ้นฟ้า</t>
  </si>
  <si>
    <t>คอกฟาง</t>
  </si>
  <si>
    <t>ที่ดินนายพงษ์ ชัยลิ้นฟ้า</t>
  </si>
  <si>
    <t>ที่ดินนายแล ปะทาเส</t>
  </si>
  <si>
    <t>คอกถ่าน</t>
  </si>
  <si>
    <t>85/1</t>
  </si>
  <si>
    <t>ที่อยู่อาศัย</t>
  </si>
  <si>
    <t>ร้านซ่อมแอร์</t>
  </si>
  <si>
    <t>นางแดง ปะสาระวัน</t>
  </si>
  <si>
    <t>เหล็ก</t>
  </si>
  <si>
    <t>เสาโทรศัพท์</t>
  </si>
  <si>
    <t>ที่พัก</t>
  </si>
  <si>
    <t>สค  1</t>
  </si>
  <si>
    <t>ที่เก็บฟืน</t>
  </si>
  <si>
    <t>ที่เก็บถ่าน</t>
  </si>
  <si>
    <t>ศาลาพัก</t>
  </si>
  <si>
    <t>คอกแพะ</t>
  </si>
  <si>
    <t>บ้านเดี่ยว 1 ฃั้น</t>
  </si>
  <si>
    <t>84/1</t>
  </si>
  <si>
    <t>นส 3 ก.</t>
  </si>
  <si>
    <t>08</t>
  </si>
  <si>
    <t>นส.3 ก</t>
  </si>
  <si>
    <t>ส.ค.1</t>
  </si>
  <si>
    <t>บ้านเลขที่</t>
  </si>
  <si>
    <t>ขนาดพื้นที่รวม (ตร.ว.)</t>
  </si>
  <si>
    <t xml:space="preserve">                                                                                                                                                                              บัญชีราคาประเมินทุนทรัพย์ของที่ดินและสิ่งปลูกสร้าง</t>
  </si>
  <si>
    <t>บ้านเดียว 1 ชั้น</t>
  </si>
  <si>
    <t>ท.ค.</t>
  </si>
  <si>
    <t>ครึ่งตึกครึ่งไม่</t>
  </si>
  <si>
    <t>บ้าเดี่ยว2ชั้น</t>
  </si>
  <si>
    <t>ครึ่งตึดครึ่งไม้</t>
  </si>
  <si>
    <t>ชี้นที่2</t>
  </si>
  <si>
    <t>ขาดขนาดสิ่งปลูกสร้าง</t>
  </si>
  <si>
    <t>คอกสัตว์(2)</t>
  </si>
  <si>
    <t>คอกสัตว์(1)</t>
  </si>
  <si>
    <t>ไม้ปูน</t>
  </si>
  <si>
    <t>ท.ค</t>
  </si>
  <si>
    <t xml:space="preserve"> -</t>
  </si>
  <si>
    <t>ครึ่งปูนครึ่งไม้</t>
  </si>
  <si>
    <t>โรง</t>
  </si>
  <si>
    <t>ครึ่งตกครึ่งไม้</t>
  </si>
  <si>
    <t>บ้านเ</t>
  </si>
  <si>
    <t>07</t>
  </si>
  <si>
    <t>141.00</t>
  </si>
  <si>
    <t>ยุ้งข้าง</t>
  </si>
  <si>
    <t>โรงปุ๋ย</t>
  </si>
  <si>
    <t>05</t>
  </si>
  <si>
    <t xml:space="preserve">    -</t>
  </si>
  <si>
    <t xml:space="preserve">     -</t>
  </si>
  <si>
    <t>นส3</t>
  </si>
  <si>
    <t xml:space="preserve"> </t>
  </si>
  <si>
    <t>นส.5</t>
  </si>
  <si>
    <t>นส.3</t>
  </si>
  <si>
    <t xml:space="preserve">ทค </t>
  </si>
  <si>
    <t>นส.4</t>
  </si>
  <si>
    <t>คอดสัตว์</t>
  </si>
  <si>
    <t>บ้านเดี่ยว2 ชั้น</t>
  </si>
  <si>
    <t>โรงม่อน</t>
  </si>
  <si>
    <t>ครัวเรือน</t>
  </si>
  <si>
    <t>บ้าเดี่ยว 2 ชั้น</t>
  </si>
  <si>
    <t>หลายประเภท</t>
  </si>
  <si>
    <t>ว่างเปล่า/ไม่ทำประโยชน์</t>
  </si>
  <si>
    <t>ประกอบเกษตร
กรรม</t>
  </si>
  <si>
    <t>ลักษณะการทำประโยชน์ (ตร.ว.)</t>
  </si>
  <si>
    <t xml:space="preserve">                                                                                                                                                                                                     บัญชีราคาประเมินทุนทรัพย์ของที่ดินและสิ่งปลูกสร้าง</t>
  </si>
  <si>
    <t xml:space="preserve"> ครึ่งตึก</t>
  </si>
  <si>
    <t>14/1</t>
  </si>
  <si>
    <t>ที่ดินนายถวิล ไลไธสง</t>
  </si>
  <si>
    <t>โรงต่อ</t>
  </si>
  <si>
    <t>133</t>
  </si>
  <si>
    <t>134</t>
  </si>
  <si>
    <t>115</t>
  </si>
  <si>
    <t>น.ส.วิไลลักษณ์ เติมตัวรัมย์</t>
  </si>
  <si>
    <t>นางแหวน ทบสนธ์(ตาย)</t>
  </si>
  <si>
    <t>ครึ่งตึกครี่งไม้</t>
  </si>
  <si>
    <t>130/1</t>
  </si>
  <si>
    <t>111</t>
  </si>
  <si>
    <t>ลำพะกูด ธัญบุรี ปทุมธานี</t>
  </si>
  <si>
    <t>บ้านเดียว 2 ชั้น</t>
  </si>
  <si>
    <t>95</t>
  </si>
  <si>
    <t>นายอำนวยสินวงศ์ไธสง (ตาย)</t>
  </si>
  <si>
    <t>99</t>
  </si>
  <si>
    <t>31/1</t>
  </si>
  <si>
    <t>117</t>
  </si>
  <si>
    <t>32/1</t>
  </si>
  <si>
    <t>คอกวัว+โรงจอดรถ</t>
  </si>
  <si>
    <t>68/1</t>
  </si>
  <si>
    <t>66/1</t>
  </si>
  <si>
    <t>นางคำพันธ์ แถวโสภา</t>
  </si>
  <si>
    <t>45/1</t>
  </si>
  <si>
    <t>ห้องน้ำ+ครัว</t>
  </si>
  <si>
    <t>ที่ดินนายสุทัด ทัดไธสง</t>
  </si>
  <si>
    <t>ยุ้งข้าว2</t>
  </si>
  <si>
    <t>ยุ้งข้าว1</t>
  </si>
  <si>
    <t>ที่ดินนางสมบัติ ทบสนธ์</t>
  </si>
  <si>
    <t>เสาสัญาณโทรศัพท์</t>
  </si>
  <si>
    <t>11/1</t>
  </si>
  <si>
    <t>ที่ดินนางบุญกอง ทองคับ</t>
  </si>
  <si>
    <t>บ้าน เลขที่</t>
  </si>
  <si>
    <t xml:space="preserve">                                                                                    บัญชีราคาประเมินทุนทรัพย์ของที่ดินและสิ่งปลูกสร้าง</t>
  </si>
  <si>
    <t>3 เดือน</t>
  </si>
  <si>
    <t>โรงคัดขยะ</t>
  </si>
  <si>
    <t>1เดือน</t>
  </si>
  <si>
    <t>สาธารณะ</t>
  </si>
  <si>
    <t>4 เดือน</t>
  </si>
  <si>
    <t>ยังไม่ได้แยก ฉ</t>
  </si>
  <si>
    <t>ครี่วตึกครึ่งไม้</t>
  </si>
  <si>
    <t>6เดือน</t>
  </si>
  <si>
    <t>โรงเก็บฟาง</t>
  </si>
  <si>
    <t>สค</t>
  </si>
  <si>
    <t>บ้านสวน</t>
  </si>
  <si>
    <t>ครึ่งตึกครึ่ไงม้</t>
  </si>
  <si>
    <t xml:space="preserve">                                                                                                                  บัญชีราคาประเมินทุนทรัพย์ของที่ดินและสิ่งปลูกสร้าง</t>
  </si>
  <si>
    <t>69 ม3 ต.เมือง อ.เมืองยาง จ.นครราชสีมา</t>
  </si>
  <si>
    <t>บ้านนายสอน โดดนาดี</t>
  </si>
  <si>
    <t>ที่นายสมบูรณ์</t>
  </si>
  <si>
    <t>โรงหล่อปูน</t>
  </si>
  <si>
    <t>บ้านนางจอมใจ รักษ์ศิลป์</t>
  </si>
  <si>
    <t>น.ส.3 ก</t>
  </si>
  <si>
    <t>อยู่ที่นายสังวาลย์ พัวพันธ์</t>
  </si>
  <si>
    <t>บ้านดี่ยว 1 ชั้น</t>
  </si>
  <si>
    <t>บ้านสองชั้น</t>
  </si>
  <si>
    <t>บ้านเดี่ยว 1 ช้น</t>
  </si>
  <si>
    <t xml:space="preserve">บ้านไม้ 2 ชั้น </t>
  </si>
  <si>
    <t>77</t>
  </si>
  <si>
    <t xml:space="preserve">                                                                                                                                                                         บัญชีราคาประเมินทุนทรัพย์ของที่ดินและสิ่งปลูกสร้าง</t>
  </si>
  <si>
    <t xml:space="preserve">ชั้น 1 </t>
  </si>
  <si>
    <t>โรงหมอน</t>
  </si>
  <si>
    <t>บ้านคนพิการ</t>
  </si>
  <si>
    <t>ร้านตัดเย็บผ้า</t>
  </si>
  <si>
    <t>131/5</t>
  </si>
  <si>
    <t>ยุ้งข้าว 2</t>
  </si>
  <si>
    <t>ยุ้งข้าว 1</t>
  </si>
  <si>
    <t>นส3.</t>
  </si>
  <si>
    <t>ลาน คสล.</t>
  </si>
  <si>
    <t>ช้น 2</t>
  </si>
  <si>
    <t>ช้น 1</t>
  </si>
  <si>
    <t>คอกควาย</t>
  </si>
  <si>
    <t>บ้านเดี่นว 1 ชั้น</t>
  </si>
  <si>
    <t>เก็บของ</t>
  </si>
  <si>
    <t xml:space="preserve">                                                                                              บัญชีราคาประเมินทุนทรัพย์ของที่ดินและสิ่งปลูกสร้าง</t>
  </si>
  <si>
    <t>1/1</t>
  </si>
  <si>
    <t>221</t>
  </si>
  <si>
    <t>125</t>
  </si>
  <si>
    <t xml:space="preserve">คอกวัว </t>
  </si>
  <si>
    <t>ที่ดินน.ส.องุ่น อินม่วงไทย</t>
  </si>
  <si>
    <t>197</t>
  </si>
  <si>
    <t>267</t>
  </si>
  <si>
    <t>43</t>
  </si>
  <si>
    <t>นางทองใส สมีพันธ์</t>
  </si>
  <si>
    <t>269</t>
  </si>
  <si>
    <t>ครึ่กตึกครึ่งไม้</t>
  </si>
  <si>
    <t>น.ส.เพลิน ยิ่งยอด</t>
  </si>
  <si>
    <t>224</t>
  </si>
  <si>
    <t>223</t>
  </si>
  <si>
    <t>116</t>
  </si>
  <si>
    <t>247</t>
  </si>
  <si>
    <t>คอกววัว</t>
  </si>
  <si>
    <t>ที่แปลง304</t>
  </si>
  <si>
    <t>ครึ่งไม้ครึ่งปูน</t>
  </si>
  <si>
    <t>4/1</t>
  </si>
  <si>
    <t>นายน้อย พันสี</t>
  </si>
  <si>
    <t xml:space="preserve"> ภบท.5</t>
  </si>
  <si>
    <t>บ้านเดี๋ยว 2 ชั้น</t>
  </si>
  <si>
    <t>25/2</t>
  </si>
  <si>
    <t>36/1</t>
  </si>
  <si>
    <t xml:space="preserve">ภบท.5 </t>
  </si>
  <si>
    <t>สังกะสี</t>
  </si>
  <si>
    <t>10/1</t>
  </si>
  <si>
    <t>โรงฟาง</t>
  </si>
  <si>
    <t>123/2</t>
  </si>
  <si>
    <t>87/3</t>
  </si>
  <si>
    <t xml:space="preserve">โฉนด </t>
  </si>
  <si>
    <t>85/2</t>
  </si>
  <si>
    <t>204/1</t>
  </si>
  <si>
    <t>87/1</t>
  </si>
  <si>
    <t>ฟาร์มเลี้ยงสัตว์</t>
  </si>
  <si>
    <t>บ้านน้อย</t>
  </si>
  <si>
    <t>โกดัง</t>
  </si>
  <si>
    <t>โรงงาน</t>
  </si>
  <si>
    <t>ร้านอาหาร</t>
  </si>
  <si>
    <t>บ่อ2</t>
  </si>
  <si>
    <t>บ่อ1</t>
  </si>
  <si>
    <t>100/1</t>
  </si>
  <si>
    <t xml:space="preserve"> ชั้น1</t>
  </si>
  <si>
    <t>บ่อ</t>
  </si>
  <si>
    <t xml:space="preserve">โรงรถ </t>
  </si>
  <si>
    <t xml:space="preserve"> บ้านเดี่ยว 2ชั้น</t>
  </si>
  <si>
    <t>2/1</t>
  </si>
  <si>
    <t xml:space="preserve">                                                       บัญชีราคาประเมินทุนทรัพย์ของที่ดินและสิ่งปลูกสร้าง</t>
  </si>
  <si>
    <t>50 ม.5 ต.กู่สวนแตง</t>
  </si>
  <si>
    <t>53 ม.7</t>
  </si>
  <si>
    <t>90 ม. 3 ต.ดอนมัน</t>
  </si>
  <si>
    <t>ทค.</t>
  </si>
  <si>
    <t xml:space="preserve">ม.3 ดอนมัน </t>
  </si>
  <si>
    <t xml:space="preserve"> 13/1 </t>
  </si>
  <si>
    <t>โรงเก็บน้ำมัน</t>
  </si>
  <si>
    <t>ปั้มน้ำมัน</t>
  </si>
  <si>
    <t>127/1</t>
  </si>
  <si>
    <t>61/1</t>
  </si>
  <si>
    <t>หิองเก็บของ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</si>
</sst>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-;\-* #,##0.00_-;_-* &quot;-&quot;??_-;_-@_-"/>
    <numFmt numFmtId="187" formatCode="_-* #,##0_-;\-* #,##0_-;_-* &quot;-&quot;??_-;_-@_-"/>
    <numFmt numFmtId="188" formatCode="m/d;@"/>
    <numFmt numFmtId="189" formatCode="0.0"/>
    <numFmt numFmtId="190" formatCode="_-* #,##0.0_-;\-* #,##0.0_-;_-* &quot;-&quot;??_-;_-@_-"/>
  </numFmts>
  <fonts count="22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sz val="10"/>
      <name val="Arial"/>
      <family val="2"/>
    </font>
    <font>
      <sz val="16"/>
      <name val="TH SarabunPSK"/>
      <family val="2"/>
    </font>
    <font>
      <sz val="16"/>
      <color rgb="FFFFFF00"/>
      <name val="TH SarabunPSK"/>
      <family val="2"/>
    </font>
    <font>
      <b/>
      <sz val="16"/>
      <name val="TH SarabunPSK"/>
      <family val="2"/>
    </font>
    <font>
      <b/>
      <sz val="16"/>
      <color theme="1"/>
      <name val="TH SarabunPSK"/>
      <family val="2"/>
    </font>
    <font>
      <sz val="11"/>
      <color rgb="FFFF0000"/>
      <name val="Tahoma"/>
      <family val="2"/>
      <charset val="222"/>
      <scheme val="minor"/>
    </font>
    <font>
      <sz val="13"/>
      <name val="TH SarabunPSK"/>
      <family val="2"/>
    </font>
    <font>
      <b/>
      <sz val="13"/>
      <name val="TH SarabunPSK"/>
      <family val="2"/>
    </font>
    <font>
      <b/>
      <sz val="12"/>
      <name val="TH SarabunPSK"/>
      <family val="2"/>
    </font>
    <font>
      <sz val="10"/>
      <name val="TH SarabunPSK"/>
      <family val="2"/>
    </font>
    <font>
      <sz val="13"/>
      <color theme="1"/>
      <name val="TH SarabunPSK"/>
      <family val="2"/>
    </font>
    <font>
      <sz val="13"/>
      <color rgb="FFFF0000"/>
      <name val="TH SarabunPSK"/>
      <family val="2"/>
    </font>
    <font>
      <sz val="13"/>
      <color rgb="FF0070C0"/>
      <name val="TH SarabunPSK"/>
      <family val="2"/>
    </font>
    <font>
      <b/>
      <sz val="14"/>
      <name val="TH SarabunPSK"/>
      <family val="2"/>
    </font>
    <font>
      <sz val="12"/>
      <name val="TH SarabunPSK"/>
      <family val="2"/>
    </font>
    <font>
      <sz val="12"/>
      <color rgb="FFFF0000"/>
      <name val="TH SarabunPSK"/>
      <family val="2"/>
    </font>
    <font>
      <sz val="12"/>
      <color theme="1"/>
      <name val="TH SarabunPSK"/>
      <family val="2"/>
    </font>
    <font>
      <sz val="11"/>
      <name val="TH SarabunPSK"/>
      <family val="2"/>
    </font>
    <font>
      <sz val="13"/>
      <color rgb="FFC00000"/>
      <name val="TH SarabunPSK"/>
      <family val="2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749">
    <xf numFmtId="0" fontId="0" fillId="0" borderId="0" xfId="0"/>
    <xf numFmtId="0" fontId="2" fillId="0" borderId="0" xfId="0" applyFont="1"/>
    <xf numFmtId="0" fontId="2" fillId="0" borderId="0" xfId="0" applyFont="1" applyFill="1"/>
    <xf numFmtId="0" fontId="2" fillId="2" borderId="0" xfId="0" applyFont="1" applyFill="1"/>
    <xf numFmtId="0" fontId="2" fillId="2" borderId="1" xfId="0" applyFont="1" applyFill="1" applyBorder="1"/>
    <xf numFmtId="0" fontId="4" fillId="2" borderId="1" xfId="3" applyFont="1" applyFill="1" applyBorder="1"/>
    <xf numFmtId="0" fontId="4" fillId="0" borderId="1" xfId="3" applyFont="1" applyFill="1" applyBorder="1"/>
    <xf numFmtId="0" fontId="4" fillId="0" borderId="2" xfId="3" applyFont="1" applyFill="1" applyBorder="1"/>
    <xf numFmtId="0" fontId="4" fillId="0" borderId="3" xfId="3" applyFont="1" applyFill="1" applyBorder="1"/>
    <xf numFmtId="0" fontId="4" fillId="0" borderId="1" xfId="3" applyFont="1" applyFill="1" applyBorder="1" applyAlignment="1">
      <alignment horizontal="center"/>
    </xf>
    <xf numFmtId="0" fontId="4" fillId="0" borderId="4" xfId="3" applyFont="1" applyFill="1" applyBorder="1"/>
    <xf numFmtId="0" fontId="4" fillId="0" borderId="1" xfId="3" applyFont="1" applyFill="1" applyBorder="1" applyAlignment="1">
      <alignment horizontal="right"/>
    </xf>
    <xf numFmtId="3" fontId="4" fillId="0" borderId="1" xfId="3" applyNumberFormat="1" applyFont="1" applyFill="1" applyBorder="1"/>
    <xf numFmtId="3" fontId="4" fillId="0" borderId="1" xfId="3" applyNumberFormat="1" applyFont="1" applyFill="1" applyBorder="1" applyAlignment="1">
      <alignment horizontal="right"/>
    </xf>
    <xf numFmtId="43" fontId="4" fillId="2" borderId="1" xfId="3" applyNumberFormat="1" applyFont="1" applyFill="1" applyBorder="1"/>
    <xf numFmtId="43" fontId="4" fillId="2" borderId="1" xfId="1" applyFont="1" applyFill="1" applyBorder="1"/>
    <xf numFmtId="4" fontId="4" fillId="2" borderId="1" xfId="3" applyNumberFormat="1" applyFont="1" applyFill="1" applyBorder="1"/>
    <xf numFmtId="3" fontId="4" fillId="2" borderId="1" xfId="3" applyNumberFormat="1" applyFont="1" applyFill="1" applyBorder="1" applyAlignment="1">
      <alignment horizontal="right"/>
    </xf>
    <xf numFmtId="0" fontId="4" fillId="2" borderId="1" xfId="3" applyFont="1" applyFill="1" applyBorder="1" applyAlignment="1">
      <alignment horizontal="center"/>
    </xf>
    <xf numFmtId="0" fontId="4" fillId="2" borderId="1" xfId="3" applyNumberFormat="1" applyFont="1" applyFill="1" applyBorder="1"/>
    <xf numFmtId="0" fontId="4" fillId="2" borderId="1" xfId="3" applyFont="1" applyFill="1" applyBorder="1" applyAlignment="1">
      <alignment horizontal="right"/>
    </xf>
    <xf numFmtId="0" fontId="4" fillId="2" borderId="2" xfId="3" applyFont="1" applyFill="1" applyBorder="1"/>
    <xf numFmtId="3" fontId="4" fillId="2" borderId="1" xfId="3" applyNumberFormat="1" applyFont="1" applyFill="1" applyBorder="1"/>
    <xf numFmtId="187" fontId="4" fillId="2" borderId="4" xfId="1" applyNumberFormat="1" applyFont="1" applyFill="1" applyBorder="1"/>
    <xf numFmtId="0" fontId="4" fillId="2" borderId="4" xfId="3" applyFont="1" applyFill="1" applyBorder="1" applyAlignment="1">
      <alignment horizontal="right"/>
    </xf>
    <xf numFmtId="0" fontId="2" fillId="2" borderId="0" xfId="0" applyFont="1" applyFill="1" applyAlignment="1">
      <alignment horizontal="center"/>
    </xf>
    <xf numFmtId="0" fontId="2" fillId="0" borderId="1" xfId="0" applyFont="1" applyBorder="1"/>
    <xf numFmtId="13" fontId="4" fillId="2" borderId="1" xfId="3" applyNumberFormat="1" applyFont="1" applyFill="1" applyBorder="1" applyAlignment="1">
      <alignment horizontal="right"/>
    </xf>
    <xf numFmtId="0" fontId="2" fillId="2" borderId="1" xfId="3" applyFont="1" applyFill="1" applyBorder="1"/>
    <xf numFmtId="0" fontId="2" fillId="2" borderId="2" xfId="3" applyFont="1" applyFill="1" applyBorder="1"/>
    <xf numFmtId="0" fontId="2" fillId="0" borderId="4" xfId="0" applyFont="1" applyBorder="1"/>
    <xf numFmtId="0" fontId="4" fillId="2" borderId="4" xfId="3" applyFont="1" applyFill="1" applyBorder="1"/>
    <xf numFmtId="0" fontId="4" fillId="2" borderId="5" xfId="3" applyFont="1" applyFill="1" applyBorder="1"/>
    <xf numFmtId="0" fontId="4" fillId="0" borderId="1" xfId="3" applyFont="1" applyBorder="1"/>
    <xf numFmtId="0" fontId="2" fillId="0" borderId="5" xfId="0" applyFont="1" applyBorder="1"/>
    <xf numFmtId="0" fontId="4" fillId="2" borderId="6" xfId="3" applyFont="1" applyFill="1" applyBorder="1"/>
    <xf numFmtId="0" fontId="4" fillId="2" borderId="7" xfId="3" applyFont="1" applyFill="1" applyBorder="1"/>
    <xf numFmtId="0" fontId="4" fillId="2" borderId="8" xfId="3" applyFont="1" applyFill="1" applyBorder="1"/>
    <xf numFmtId="0" fontId="4" fillId="0" borderId="3" xfId="3" applyFont="1" applyFill="1" applyBorder="1" applyAlignment="1">
      <alignment horizontal="center"/>
    </xf>
    <xf numFmtId="49" fontId="4" fillId="2" borderId="1" xfId="3" applyNumberFormat="1" applyFont="1" applyFill="1" applyBorder="1" applyAlignment="1">
      <alignment horizontal="right"/>
    </xf>
    <xf numFmtId="0" fontId="4" fillId="0" borderId="1" xfId="3" applyFont="1" applyBorder="1" applyAlignment="1">
      <alignment horizontal="right"/>
    </xf>
    <xf numFmtId="0" fontId="4" fillId="0" borderId="1" xfId="3" applyFont="1" applyBorder="1" applyAlignment="1">
      <alignment horizontal="center"/>
    </xf>
    <xf numFmtId="4" fontId="4" fillId="0" borderId="3" xfId="3" applyNumberFormat="1" applyFont="1" applyFill="1" applyBorder="1"/>
    <xf numFmtId="43" fontId="2" fillId="2" borderId="1" xfId="3" applyNumberFormat="1" applyFont="1" applyFill="1" applyBorder="1"/>
    <xf numFmtId="4" fontId="4" fillId="0" borderId="9" xfId="3" applyNumberFormat="1" applyFont="1" applyFill="1" applyBorder="1"/>
    <xf numFmtId="4" fontId="4" fillId="0" borderId="10" xfId="3" applyNumberFormat="1" applyFont="1" applyFill="1" applyBorder="1"/>
    <xf numFmtId="0" fontId="4" fillId="0" borderId="5" xfId="3" applyFont="1" applyFill="1" applyBorder="1"/>
    <xf numFmtId="0" fontId="4" fillId="2" borderId="4" xfId="3" applyFont="1" applyFill="1" applyBorder="1" applyAlignment="1">
      <alignment horizontal="center"/>
    </xf>
    <xf numFmtId="0" fontId="4" fillId="2" borderId="1" xfId="4" applyFont="1" applyFill="1" applyBorder="1"/>
    <xf numFmtId="49" fontId="4" fillId="0" borderId="3" xfId="1" applyNumberFormat="1" applyFont="1" applyFill="1" applyBorder="1" applyAlignment="1">
      <alignment horizontal="center" vertical="center"/>
    </xf>
    <xf numFmtId="49" fontId="4" fillId="0" borderId="3" xfId="4" applyNumberFormat="1" applyFont="1" applyFill="1" applyBorder="1" applyAlignment="1">
      <alignment horizontal="center" vertical="center"/>
    </xf>
    <xf numFmtId="4" fontId="4" fillId="2" borderId="4" xfId="3" applyNumberFormat="1" applyFont="1" applyFill="1" applyBorder="1"/>
    <xf numFmtId="49" fontId="4" fillId="0" borderId="1" xfId="4" applyNumberFormat="1" applyFont="1" applyFill="1" applyBorder="1" applyAlignment="1">
      <alignment horizontal="center" vertical="center"/>
    </xf>
    <xf numFmtId="49" fontId="4" fillId="2" borderId="1" xfId="4" applyNumberFormat="1" applyFont="1" applyFill="1" applyBorder="1" applyAlignment="1">
      <alignment horizontal="right" vertical="center"/>
    </xf>
    <xf numFmtId="49" fontId="4" fillId="2" borderId="1" xfId="4" applyNumberFormat="1" applyFont="1" applyFill="1" applyBorder="1" applyAlignment="1">
      <alignment horizontal="center" vertical="center"/>
    </xf>
    <xf numFmtId="49" fontId="4" fillId="2" borderId="1" xfId="4" applyNumberFormat="1" applyFont="1" applyFill="1" applyBorder="1" applyAlignment="1">
      <alignment horizontal="right"/>
    </xf>
    <xf numFmtId="49" fontId="4" fillId="2" borderId="1" xfId="4" applyNumberFormat="1" applyFont="1" applyFill="1" applyBorder="1" applyAlignment="1">
      <alignment horizontal="center"/>
    </xf>
    <xf numFmtId="0" fontId="4" fillId="2" borderId="1" xfId="4" applyFont="1" applyFill="1" applyBorder="1" applyAlignment="1">
      <alignment horizontal="center"/>
    </xf>
    <xf numFmtId="0" fontId="2" fillId="0" borderId="1" xfId="0" applyFont="1" applyFill="1" applyBorder="1"/>
    <xf numFmtId="0" fontId="2" fillId="2" borderId="1" xfId="0" applyFont="1" applyFill="1" applyBorder="1" applyAlignment="1">
      <alignment horizontal="right"/>
    </xf>
    <xf numFmtId="0" fontId="4" fillId="0" borderId="1" xfId="4" applyFont="1" applyFill="1" applyBorder="1"/>
    <xf numFmtId="49" fontId="4" fillId="0" borderId="1" xfId="4" applyNumberFormat="1" applyFont="1" applyFill="1" applyBorder="1" applyAlignment="1">
      <alignment horizontal="right" vertical="center"/>
    </xf>
    <xf numFmtId="49" fontId="4" fillId="0" borderId="1" xfId="4" applyNumberFormat="1" applyFont="1" applyFill="1" applyBorder="1" applyAlignment="1">
      <alignment horizontal="right"/>
    </xf>
    <xf numFmtId="49" fontId="4" fillId="0" borderId="1" xfId="4" applyNumberFormat="1" applyFont="1" applyFill="1" applyBorder="1" applyAlignment="1">
      <alignment horizontal="center"/>
    </xf>
    <xf numFmtId="0" fontId="4" fillId="0" borderId="1" xfId="4" applyFont="1" applyFill="1" applyBorder="1" applyAlignment="1">
      <alignment horizontal="center"/>
    </xf>
    <xf numFmtId="49" fontId="4" fillId="2" borderId="4" xfId="4" applyNumberFormat="1" applyFont="1" applyFill="1" applyBorder="1" applyAlignment="1">
      <alignment horizontal="right"/>
    </xf>
    <xf numFmtId="0" fontId="4" fillId="0" borderId="1" xfId="4" applyNumberFormat="1" applyFont="1" applyFill="1" applyBorder="1" applyAlignment="1">
      <alignment horizontal="right"/>
    </xf>
    <xf numFmtId="49" fontId="4" fillId="0" borderId="3" xfId="4" applyNumberFormat="1" applyFont="1" applyFill="1" applyBorder="1" applyAlignment="1">
      <alignment horizontal="center"/>
    </xf>
    <xf numFmtId="0" fontId="4" fillId="2" borderId="1" xfId="4" applyNumberFormat="1" applyFont="1" applyFill="1" applyBorder="1" applyAlignment="1">
      <alignment horizontal="right"/>
    </xf>
    <xf numFmtId="0" fontId="4" fillId="2" borderId="1" xfId="4" applyNumberFormat="1" applyFont="1" applyFill="1" applyBorder="1" applyAlignment="1">
      <alignment horizontal="center"/>
    </xf>
    <xf numFmtId="0" fontId="4" fillId="0" borderId="1" xfId="3" applyNumberFormat="1" applyFont="1" applyFill="1" applyBorder="1" applyAlignment="1">
      <alignment horizontal="right"/>
    </xf>
    <xf numFmtId="0" fontId="4" fillId="0" borderId="1" xfId="3" applyNumberFormat="1" applyFont="1" applyFill="1" applyBorder="1"/>
    <xf numFmtId="0" fontId="4" fillId="0" borderId="1" xfId="4" applyNumberFormat="1" applyFont="1" applyFill="1" applyBorder="1" applyAlignment="1">
      <alignment horizontal="center"/>
    </xf>
    <xf numFmtId="49" fontId="4" fillId="2" borderId="4" xfId="4" applyNumberFormat="1" applyFont="1" applyFill="1" applyBorder="1" applyAlignment="1">
      <alignment horizontal="center"/>
    </xf>
    <xf numFmtId="0" fontId="4" fillId="2" borderId="4" xfId="4" applyFont="1" applyFill="1" applyBorder="1"/>
    <xf numFmtId="0" fontId="4" fillId="2" borderId="4" xfId="4" applyFont="1" applyFill="1" applyBorder="1" applyAlignment="1">
      <alignment horizontal="center"/>
    </xf>
    <xf numFmtId="49" fontId="4" fillId="0" borderId="9" xfId="4" applyNumberFormat="1" applyFont="1" applyFill="1" applyBorder="1" applyAlignment="1">
      <alignment horizontal="center"/>
    </xf>
    <xf numFmtId="0" fontId="4" fillId="0" borderId="4" xfId="4" applyFont="1" applyFill="1" applyBorder="1"/>
    <xf numFmtId="43" fontId="4" fillId="0" borderId="1" xfId="1" applyFont="1" applyFill="1" applyBorder="1"/>
    <xf numFmtId="0" fontId="4" fillId="0" borderId="5" xfId="4" applyFont="1" applyFill="1" applyBorder="1"/>
    <xf numFmtId="49" fontId="4" fillId="0" borderId="1" xfId="3" applyNumberFormat="1" applyFont="1" applyFill="1" applyBorder="1" applyAlignment="1">
      <alignment horizontal="right"/>
    </xf>
    <xf numFmtId="43" fontId="4" fillId="0" borderId="3" xfId="1" applyFont="1" applyFill="1" applyBorder="1"/>
    <xf numFmtId="0" fontId="4" fillId="2" borderId="1" xfId="1" applyNumberFormat="1" applyFont="1" applyFill="1" applyBorder="1"/>
    <xf numFmtId="17" fontId="4" fillId="2" borderId="1" xfId="3" applyNumberFormat="1" applyFont="1" applyFill="1" applyBorder="1" applyAlignment="1">
      <alignment horizontal="center"/>
    </xf>
    <xf numFmtId="0" fontId="4" fillId="0" borderId="3" xfId="1" applyNumberFormat="1" applyFont="1" applyFill="1" applyBorder="1"/>
    <xf numFmtId="187" fontId="4" fillId="2" borderId="1" xfId="1" applyNumberFormat="1" applyFont="1" applyFill="1" applyBorder="1"/>
    <xf numFmtId="43" fontId="4" fillId="0" borderId="3" xfId="1" applyFont="1" applyFill="1" applyBorder="1" applyAlignment="1">
      <alignment horizontal="center"/>
    </xf>
    <xf numFmtId="43" fontId="4" fillId="2" borderId="1" xfId="1" applyFont="1" applyFill="1" applyBorder="1" applyAlignment="1">
      <alignment horizontal="right"/>
    </xf>
    <xf numFmtId="187" fontId="4" fillId="2" borderId="1" xfId="1" applyNumberFormat="1" applyFont="1" applyFill="1" applyBorder="1" applyAlignment="1">
      <alignment horizontal="right"/>
    </xf>
    <xf numFmtId="49" fontId="4" fillId="2" borderId="4" xfId="3" applyNumberFormat="1" applyFont="1" applyFill="1" applyBorder="1" applyAlignment="1">
      <alignment horizontal="right"/>
    </xf>
    <xf numFmtId="43" fontId="4" fillId="0" borderId="3" xfId="3" applyNumberFormat="1" applyFont="1" applyFill="1" applyBorder="1"/>
    <xf numFmtId="187" fontId="4" fillId="2" borderId="1" xfId="3" applyNumberFormat="1" applyFont="1" applyFill="1" applyBorder="1"/>
    <xf numFmtId="43" fontId="4" fillId="0" borderId="1" xfId="1" applyFont="1" applyFill="1" applyBorder="1" applyAlignment="1">
      <alignment horizontal="right"/>
    </xf>
    <xf numFmtId="187" fontId="4" fillId="0" borderId="1" xfId="1" applyNumberFormat="1" applyFont="1" applyFill="1" applyBorder="1" applyAlignment="1">
      <alignment horizontal="right"/>
    </xf>
    <xf numFmtId="187" fontId="4" fillId="2" borderId="1" xfId="3" applyNumberFormat="1" applyFont="1" applyFill="1" applyBorder="1" applyAlignment="1">
      <alignment horizontal="right"/>
    </xf>
    <xf numFmtId="13" fontId="4" fillId="2" borderId="1" xfId="2" applyNumberFormat="1" applyFont="1" applyFill="1" applyBorder="1" applyAlignment="1">
      <alignment horizontal="right"/>
    </xf>
    <xf numFmtId="0" fontId="2" fillId="2" borderId="1" xfId="3" applyFont="1" applyFill="1" applyBorder="1" applyAlignment="1">
      <alignment horizontal="right"/>
    </xf>
    <xf numFmtId="0" fontId="2" fillId="2" borderId="1" xfId="3" applyFont="1" applyFill="1" applyBorder="1" applyAlignment="1">
      <alignment horizontal="center"/>
    </xf>
    <xf numFmtId="0" fontId="2" fillId="0" borderId="3" xfId="3" applyFont="1" applyFill="1" applyBorder="1"/>
    <xf numFmtId="0" fontId="2" fillId="0" borderId="1" xfId="3" applyFont="1" applyFill="1" applyBorder="1"/>
    <xf numFmtId="12" fontId="4" fillId="2" borderId="1" xfId="3" applyNumberFormat="1" applyFont="1" applyFill="1" applyBorder="1" applyAlignment="1">
      <alignment horizontal="right"/>
    </xf>
    <xf numFmtId="0" fontId="4" fillId="2" borderId="1" xfId="3" applyNumberFormat="1" applyFont="1" applyFill="1" applyBorder="1" applyAlignment="1">
      <alignment horizontal="right"/>
    </xf>
    <xf numFmtId="0" fontId="4" fillId="2" borderId="4" xfId="3" applyNumberFormat="1" applyFont="1" applyFill="1" applyBorder="1" applyAlignment="1">
      <alignment horizontal="right"/>
    </xf>
    <xf numFmtId="0" fontId="4" fillId="3" borderId="1" xfId="3" applyFont="1" applyFill="1" applyBorder="1" applyAlignment="1">
      <alignment horizontal="center"/>
    </xf>
    <xf numFmtId="0" fontId="5" fillId="2" borderId="1" xfId="3" applyFont="1" applyFill="1" applyBorder="1"/>
    <xf numFmtId="0" fontId="2" fillId="0" borderId="1" xfId="3" applyFont="1" applyFill="1" applyBorder="1" applyAlignment="1">
      <alignment horizontal="right"/>
    </xf>
    <xf numFmtId="0" fontId="2" fillId="0" borderId="1" xfId="3" applyFont="1" applyFill="1" applyBorder="1" applyAlignment="1">
      <alignment horizontal="center"/>
    </xf>
    <xf numFmtId="0" fontId="4" fillId="0" borderId="3" xfId="3" applyNumberFormat="1" applyFont="1" applyFill="1" applyBorder="1"/>
    <xf numFmtId="0" fontId="4" fillId="0" borderId="5" xfId="3" applyFont="1" applyBorder="1"/>
    <xf numFmtId="43" fontId="4" fillId="2" borderId="5" xfId="3" applyNumberFormat="1" applyFont="1" applyFill="1" applyBorder="1"/>
    <xf numFmtId="43" fontId="4" fillId="2" borderId="4" xfId="1" applyFont="1" applyFill="1" applyBorder="1"/>
    <xf numFmtId="0" fontId="4" fillId="0" borderId="5" xfId="3" applyFont="1" applyBorder="1" applyAlignment="1">
      <alignment horizontal="right"/>
    </xf>
    <xf numFmtId="4" fontId="4" fillId="2" borderId="5" xfId="3" applyNumberFormat="1" applyFont="1" applyFill="1" applyBorder="1"/>
    <xf numFmtId="3" fontId="4" fillId="2" borderId="5" xfId="3" applyNumberFormat="1" applyFont="1" applyFill="1" applyBorder="1"/>
    <xf numFmtId="4" fontId="4" fillId="0" borderId="5" xfId="3" applyNumberFormat="1" applyFont="1" applyBorder="1"/>
    <xf numFmtId="0" fontId="4" fillId="0" borderId="5" xfId="3" applyFont="1" applyBorder="1" applyAlignment="1">
      <alignment horizontal="center"/>
    </xf>
    <xf numFmtId="0" fontId="6" fillId="4" borderId="11" xfId="3" applyFont="1" applyFill="1" applyBorder="1" applyAlignment="1">
      <alignment horizontal="center" vertical="center"/>
    </xf>
    <xf numFmtId="0" fontId="6" fillId="4" borderId="12" xfId="3" applyFont="1" applyFill="1" applyBorder="1" applyAlignment="1">
      <alignment horizontal="center" vertical="center"/>
    </xf>
    <xf numFmtId="0" fontId="6" fillId="4" borderId="13" xfId="3" applyFont="1" applyFill="1" applyBorder="1" applyAlignment="1">
      <alignment horizontal="center" vertical="center"/>
    </xf>
    <xf numFmtId="0" fontId="6" fillId="5" borderId="11" xfId="3" applyFont="1" applyFill="1" applyBorder="1" applyAlignment="1">
      <alignment horizontal="center" vertical="center" wrapText="1"/>
    </xf>
    <xf numFmtId="0" fontId="6" fillId="5" borderId="11" xfId="3" applyFont="1" applyFill="1" applyBorder="1" applyAlignment="1">
      <alignment horizontal="center" vertical="center"/>
    </xf>
    <xf numFmtId="0" fontId="6" fillId="5" borderId="14" xfId="3" applyFont="1" applyFill="1" applyBorder="1" applyAlignment="1">
      <alignment horizontal="center"/>
    </xf>
    <xf numFmtId="0" fontId="6" fillId="5" borderId="14" xfId="3" applyFont="1" applyFill="1" applyBorder="1" applyAlignment="1">
      <alignment horizontal="center" vertical="center" wrapText="1"/>
    </xf>
    <xf numFmtId="0" fontId="6" fillId="6" borderId="13" xfId="3" applyFont="1" applyFill="1" applyBorder="1" applyAlignment="1">
      <alignment horizontal="center" vertical="center"/>
    </xf>
    <xf numFmtId="0" fontId="6" fillId="6" borderId="13" xfId="3" applyFont="1" applyFill="1" applyBorder="1" applyAlignment="1">
      <alignment horizontal="center" vertical="center" wrapText="1"/>
    </xf>
    <xf numFmtId="0" fontId="6" fillId="6" borderId="14" xfId="3" applyFont="1" applyFill="1" applyBorder="1" applyAlignment="1">
      <alignment horizontal="center" vertical="center" wrapText="1"/>
    </xf>
    <xf numFmtId="0" fontId="6" fillId="6" borderId="11" xfId="3" applyFont="1" applyFill="1" applyBorder="1" applyAlignment="1">
      <alignment vertical="center"/>
    </xf>
    <xf numFmtId="0" fontId="6" fillId="6" borderId="11" xfId="3" applyFont="1" applyFill="1" applyBorder="1" applyAlignment="1">
      <alignment horizontal="center" vertical="center" wrapText="1"/>
    </xf>
    <xf numFmtId="0" fontId="2" fillId="0" borderId="0" xfId="0" applyFont="1" applyAlignment="1"/>
    <xf numFmtId="0" fontId="6" fillId="5" borderId="14" xfId="3" applyFont="1" applyFill="1" applyBorder="1" applyAlignment="1">
      <alignment horizontal="center" vertical="center"/>
    </xf>
    <xf numFmtId="0" fontId="6" fillId="6" borderId="11" xfId="3" applyFont="1" applyFill="1" applyBorder="1" applyAlignment="1">
      <alignment horizontal="center" vertical="center"/>
    </xf>
    <xf numFmtId="0" fontId="6" fillId="6" borderId="14" xfId="3" applyFont="1" applyFill="1" applyBorder="1" applyAlignment="1">
      <alignment horizontal="center" vertical="center"/>
    </xf>
    <xf numFmtId="0" fontId="6" fillId="5" borderId="11" xfId="3" applyFont="1" applyFill="1" applyBorder="1" applyAlignment="1">
      <alignment horizontal="center"/>
    </xf>
    <xf numFmtId="0" fontId="6" fillId="5" borderId="15" xfId="3" applyFont="1" applyFill="1" applyBorder="1" applyAlignment="1">
      <alignment horizontal="center" vertical="center"/>
    </xf>
    <xf numFmtId="0" fontId="6" fillId="5" borderId="15" xfId="3" applyFont="1" applyFill="1" applyBorder="1" applyAlignment="1">
      <alignment horizontal="center"/>
    </xf>
    <xf numFmtId="0" fontId="6" fillId="6" borderId="15" xfId="3" applyFont="1" applyFill="1" applyBorder="1" applyAlignment="1">
      <alignment horizontal="center" vertical="center"/>
    </xf>
    <xf numFmtId="0" fontId="6" fillId="6" borderId="18" xfId="3" applyFont="1" applyFill="1" applyBorder="1" applyAlignment="1">
      <alignment horizontal="center" vertical="center"/>
    </xf>
    <xf numFmtId="0" fontId="6" fillId="6" borderId="15" xfId="3" applyFont="1" applyFill="1" applyBorder="1" applyAlignment="1">
      <alignment vertical="center"/>
    </xf>
    <xf numFmtId="0" fontId="6" fillId="4" borderId="15" xfId="3" applyFont="1" applyFill="1" applyBorder="1" applyAlignment="1">
      <alignment horizontal="center" vertical="center"/>
    </xf>
    <xf numFmtId="0" fontId="4" fillId="0" borderId="0" xfId="3" applyFont="1"/>
    <xf numFmtId="0" fontId="4" fillId="0" borderId="0" xfId="3" applyFont="1" applyFill="1"/>
    <xf numFmtId="0" fontId="4" fillId="0" borderId="0" xfId="3" applyFont="1" applyAlignment="1"/>
    <xf numFmtId="0" fontId="6" fillId="6" borderId="17" xfId="3" applyFont="1" applyFill="1" applyBorder="1" applyAlignment="1">
      <alignment horizontal="center"/>
    </xf>
    <xf numFmtId="0" fontId="6" fillId="6" borderId="19" xfId="3" applyFont="1" applyFill="1" applyBorder="1" applyAlignment="1">
      <alignment horizontal="center"/>
    </xf>
    <xf numFmtId="0" fontId="6" fillId="6" borderId="16" xfId="3" applyFont="1" applyFill="1" applyBorder="1" applyAlignment="1">
      <alignment horizontal="center"/>
    </xf>
    <xf numFmtId="0" fontId="6" fillId="5" borderId="17" xfId="3" applyFont="1" applyFill="1" applyBorder="1" applyAlignment="1">
      <alignment horizontal="center" vertical="center" wrapText="1"/>
    </xf>
    <xf numFmtId="0" fontId="6" fillId="5" borderId="16" xfId="3" applyFont="1" applyFill="1" applyBorder="1" applyAlignment="1">
      <alignment horizontal="center" vertical="center" wrapText="1"/>
    </xf>
    <xf numFmtId="0" fontId="6" fillId="5" borderId="15" xfId="3" applyFont="1" applyFill="1" applyBorder="1" applyAlignment="1">
      <alignment horizontal="center" vertical="center" wrapText="1"/>
    </xf>
    <xf numFmtId="0" fontId="6" fillId="5" borderId="11" xfId="3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6" fillId="6" borderId="15" xfId="3" applyFont="1" applyFill="1" applyBorder="1" applyAlignment="1">
      <alignment horizontal="center" vertical="center"/>
    </xf>
    <xf numFmtId="0" fontId="6" fillId="6" borderId="11" xfId="3" applyFont="1" applyFill="1" applyBorder="1" applyAlignment="1">
      <alignment horizontal="center" vertical="center"/>
    </xf>
    <xf numFmtId="0" fontId="6" fillId="6" borderId="13" xfId="3" applyFont="1" applyFill="1" applyBorder="1" applyAlignment="1">
      <alignment horizontal="center" vertical="center"/>
    </xf>
    <xf numFmtId="0" fontId="6" fillId="0" borderId="0" xfId="3" applyFont="1" applyAlignment="1">
      <alignment horizontal="center"/>
    </xf>
    <xf numFmtId="0" fontId="6" fillId="8" borderId="17" xfId="3" applyFont="1" applyFill="1" applyBorder="1" applyAlignment="1">
      <alignment horizontal="center"/>
    </xf>
    <xf numFmtId="0" fontId="6" fillId="8" borderId="19" xfId="3" applyFont="1" applyFill="1" applyBorder="1" applyAlignment="1">
      <alignment horizontal="center"/>
    </xf>
    <xf numFmtId="0" fontId="6" fillId="8" borderId="16" xfId="3" applyFont="1" applyFill="1" applyBorder="1" applyAlignment="1">
      <alignment horizontal="center"/>
    </xf>
    <xf numFmtId="0" fontId="6" fillId="7" borderId="17" xfId="3" applyFont="1" applyFill="1" applyBorder="1" applyAlignment="1">
      <alignment horizontal="center"/>
    </xf>
    <xf numFmtId="0" fontId="6" fillId="7" borderId="19" xfId="3" applyFont="1" applyFill="1" applyBorder="1" applyAlignment="1">
      <alignment horizontal="center"/>
    </xf>
    <xf numFmtId="0" fontId="6" fillId="6" borderId="15" xfId="3" applyFont="1" applyFill="1" applyBorder="1" applyAlignment="1">
      <alignment horizontal="center" vertical="center" wrapText="1"/>
    </xf>
    <xf numFmtId="0" fontId="6" fillId="6" borderId="11" xfId="3" applyFont="1" applyFill="1" applyBorder="1" applyAlignment="1">
      <alignment horizontal="center" vertical="center" wrapText="1"/>
    </xf>
    <xf numFmtId="0" fontId="6" fillId="0" borderId="0" xfId="3" applyFont="1" applyAlignment="1"/>
    <xf numFmtId="0" fontId="9" fillId="0" borderId="0" xfId="3" applyFont="1"/>
    <xf numFmtId="0" fontId="10" fillId="8" borderId="17" xfId="3" applyFont="1" applyFill="1" applyBorder="1" applyAlignment="1">
      <alignment horizontal="center"/>
    </xf>
    <xf numFmtId="0" fontId="10" fillId="8" borderId="19" xfId="3" applyFont="1" applyFill="1" applyBorder="1" applyAlignment="1">
      <alignment horizontal="center"/>
    </xf>
    <xf numFmtId="0" fontId="10" fillId="8" borderId="19" xfId="3" applyFont="1" applyFill="1" applyBorder="1" applyAlignment="1">
      <alignment horizontal="center"/>
    </xf>
    <xf numFmtId="0" fontId="10" fillId="7" borderId="17" xfId="3" applyFont="1" applyFill="1" applyBorder="1" applyAlignment="1">
      <alignment horizontal="center"/>
    </xf>
    <xf numFmtId="0" fontId="10" fillId="7" borderId="19" xfId="3" applyFont="1" applyFill="1" applyBorder="1" applyAlignment="1">
      <alignment horizontal="center"/>
    </xf>
    <xf numFmtId="0" fontId="10" fillId="7" borderId="16" xfId="3" applyFont="1" applyFill="1" applyBorder="1" applyAlignment="1">
      <alignment horizontal="center"/>
    </xf>
    <xf numFmtId="0" fontId="10" fillId="4" borderId="15" xfId="3" applyFont="1" applyFill="1" applyBorder="1" applyAlignment="1">
      <alignment horizontal="center" vertical="center" wrapText="1"/>
    </xf>
    <xf numFmtId="0" fontId="10" fillId="6" borderId="15" xfId="3" applyFont="1" applyFill="1" applyBorder="1" applyAlignment="1">
      <alignment horizontal="center" vertical="center" wrapText="1"/>
    </xf>
    <xf numFmtId="0" fontId="10" fillId="6" borderId="15" xfId="3" applyFont="1" applyFill="1" applyBorder="1" applyAlignment="1">
      <alignment vertical="center"/>
    </xf>
    <xf numFmtId="0" fontId="10" fillId="6" borderId="18" xfId="3" applyFont="1" applyFill="1" applyBorder="1" applyAlignment="1">
      <alignment horizontal="center" vertical="center" wrapText="1"/>
    </xf>
    <xf numFmtId="0" fontId="10" fillId="6" borderId="17" xfId="3" applyFont="1" applyFill="1" applyBorder="1" applyAlignment="1">
      <alignment horizontal="center"/>
    </xf>
    <xf numFmtId="0" fontId="10" fillId="6" borderId="19" xfId="3" applyFont="1" applyFill="1" applyBorder="1" applyAlignment="1">
      <alignment horizontal="center"/>
    </xf>
    <xf numFmtId="0" fontId="10" fillId="6" borderId="16" xfId="3" applyFont="1" applyFill="1" applyBorder="1" applyAlignment="1">
      <alignment horizontal="center"/>
    </xf>
    <xf numFmtId="0" fontId="10" fillId="5" borderId="15" xfId="3" applyFont="1" applyFill="1" applyBorder="1" applyAlignment="1">
      <alignment horizontal="center" vertical="center" wrapText="1"/>
    </xf>
    <xf numFmtId="0" fontId="10" fillId="5" borderId="15" xfId="3" applyFont="1" applyFill="1" applyBorder="1" applyAlignment="1">
      <alignment horizontal="center" vertical="center"/>
    </xf>
    <xf numFmtId="0" fontId="11" fillId="5" borderId="15" xfId="3" applyFont="1" applyFill="1" applyBorder="1" applyAlignment="1">
      <alignment horizontal="center" wrapText="1"/>
    </xf>
    <xf numFmtId="0" fontId="11" fillId="5" borderId="15" xfId="3" applyFont="1" applyFill="1" applyBorder="1" applyAlignment="1">
      <alignment horizontal="center" vertical="center" wrapText="1"/>
    </xf>
    <xf numFmtId="0" fontId="10" fillId="5" borderId="17" xfId="3" applyFont="1" applyFill="1" applyBorder="1" applyAlignment="1">
      <alignment horizontal="center" vertical="center" wrapText="1"/>
    </xf>
    <xf numFmtId="0" fontId="10" fillId="5" borderId="16" xfId="3" applyFont="1" applyFill="1" applyBorder="1" applyAlignment="1">
      <alignment horizontal="center" vertical="center" wrapText="1"/>
    </xf>
    <xf numFmtId="0" fontId="10" fillId="4" borderId="11" xfId="3" applyFont="1" applyFill="1" applyBorder="1" applyAlignment="1">
      <alignment horizontal="center" vertical="center"/>
    </xf>
    <xf numFmtId="0" fontId="10" fillId="6" borderId="11" xfId="3" applyFont="1" applyFill="1" applyBorder="1" applyAlignment="1">
      <alignment horizontal="center" vertical="center" wrapText="1"/>
    </xf>
    <xf numFmtId="0" fontId="10" fillId="6" borderId="11" xfId="3" applyFont="1" applyFill="1" applyBorder="1" applyAlignment="1">
      <alignment horizontal="center" vertical="center"/>
    </xf>
    <xf numFmtId="0" fontId="10" fillId="6" borderId="14" xfId="3" applyFont="1" applyFill="1" applyBorder="1" applyAlignment="1">
      <alignment horizontal="center" vertical="center" wrapText="1"/>
    </xf>
    <xf numFmtId="0" fontId="10" fillId="6" borderId="15" xfId="3" applyFont="1" applyFill="1" applyBorder="1" applyAlignment="1">
      <alignment horizontal="center" vertical="center"/>
    </xf>
    <xf numFmtId="0" fontId="10" fillId="6" borderId="11" xfId="3" applyFont="1" applyFill="1" applyBorder="1" applyAlignment="1">
      <alignment horizontal="center" vertical="center"/>
    </xf>
    <xf numFmtId="0" fontId="10" fillId="5" borderId="11" xfId="3" applyFont="1" applyFill="1" applyBorder="1" applyAlignment="1">
      <alignment horizontal="center" vertical="center" wrapText="1"/>
    </xf>
    <xf numFmtId="0" fontId="10" fillId="5" borderId="11" xfId="3" applyFont="1" applyFill="1" applyBorder="1" applyAlignment="1">
      <alignment horizontal="center" vertical="center"/>
    </xf>
    <xf numFmtId="0" fontId="11" fillId="5" borderId="11" xfId="3" applyFont="1" applyFill="1" applyBorder="1" applyAlignment="1">
      <alignment horizontal="center" wrapText="1"/>
    </xf>
    <xf numFmtId="0" fontId="11" fillId="5" borderId="11" xfId="3" applyFont="1" applyFill="1" applyBorder="1" applyAlignment="1">
      <alignment horizontal="center" vertical="center" wrapText="1"/>
    </xf>
    <xf numFmtId="0" fontId="10" fillId="6" borderId="13" xfId="3" applyFont="1" applyFill="1" applyBorder="1" applyAlignment="1">
      <alignment horizontal="center" vertical="center" wrapText="1"/>
    </xf>
    <xf numFmtId="0" fontId="10" fillId="6" borderId="13" xfId="3" applyFont="1" applyFill="1" applyBorder="1" applyAlignment="1">
      <alignment vertical="center"/>
    </xf>
    <xf numFmtId="0" fontId="10" fillId="6" borderId="20" xfId="3" applyFont="1" applyFill="1" applyBorder="1" applyAlignment="1">
      <alignment horizontal="center" vertical="center" wrapText="1"/>
    </xf>
    <xf numFmtId="0" fontId="10" fillId="6" borderId="13" xfId="3" applyFont="1" applyFill="1" applyBorder="1" applyAlignment="1">
      <alignment horizontal="center" vertical="center"/>
    </xf>
    <xf numFmtId="0" fontId="10" fillId="5" borderId="13" xfId="3" applyFont="1" applyFill="1" applyBorder="1" applyAlignment="1">
      <alignment horizontal="center" vertical="center" wrapText="1"/>
    </xf>
    <xf numFmtId="0" fontId="10" fillId="5" borderId="13" xfId="3" applyFont="1" applyFill="1" applyBorder="1" applyAlignment="1">
      <alignment horizontal="center" vertical="center"/>
    </xf>
    <xf numFmtId="0" fontId="11" fillId="5" borderId="13" xfId="3" applyFont="1" applyFill="1" applyBorder="1" applyAlignment="1">
      <alignment horizontal="center" wrapText="1"/>
    </xf>
    <xf numFmtId="0" fontId="11" fillId="5" borderId="13" xfId="3" applyFont="1" applyFill="1" applyBorder="1" applyAlignment="1">
      <alignment horizontal="center" vertical="center" wrapText="1"/>
    </xf>
    <xf numFmtId="0" fontId="10" fillId="4" borderId="13" xfId="3" applyFont="1" applyFill="1" applyBorder="1" applyAlignment="1">
      <alignment horizontal="center" vertical="center"/>
    </xf>
    <xf numFmtId="0" fontId="9" fillId="2" borderId="5" xfId="3" applyFont="1" applyFill="1" applyBorder="1"/>
    <xf numFmtId="0" fontId="9" fillId="2" borderId="5" xfId="3" applyFont="1" applyFill="1" applyBorder="1" applyAlignment="1">
      <alignment horizontal="center"/>
    </xf>
    <xf numFmtId="187" fontId="9" fillId="2" borderId="5" xfId="5" applyNumberFormat="1" applyFont="1" applyFill="1" applyBorder="1"/>
    <xf numFmtId="3" fontId="9" fillId="2" borderId="5" xfId="3" applyNumberFormat="1" applyFont="1" applyFill="1" applyBorder="1"/>
    <xf numFmtId="187" fontId="9" fillId="2" borderId="1" xfId="1" applyNumberFormat="1" applyFont="1" applyFill="1" applyBorder="1"/>
    <xf numFmtId="4" fontId="9" fillId="2" borderId="5" xfId="3" applyNumberFormat="1" applyFont="1" applyFill="1" applyBorder="1"/>
    <xf numFmtId="187" fontId="9" fillId="2" borderId="4" xfId="3" applyNumberFormat="1" applyFont="1" applyFill="1" applyBorder="1"/>
    <xf numFmtId="187" fontId="9" fillId="2" borderId="5" xfId="3" applyNumberFormat="1" applyFont="1" applyFill="1" applyBorder="1"/>
    <xf numFmtId="0" fontId="9" fillId="2" borderId="4" xfId="3" applyFont="1" applyFill="1" applyBorder="1"/>
    <xf numFmtId="0" fontId="9" fillId="2" borderId="4" xfId="3" applyFont="1" applyFill="1" applyBorder="1" applyAlignment="1">
      <alignment horizontal="center"/>
    </xf>
    <xf numFmtId="3" fontId="9" fillId="2" borderId="4" xfId="3" applyNumberFormat="1" applyFont="1" applyFill="1" applyBorder="1"/>
    <xf numFmtId="4" fontId="9" fillId="2" borderId="4" xfId="3" applyNumberFormat="1" applyFont="1" applyFill="1" applyBorder="1"/>
    <xf numFmtId="187" fontId="9" fillId="2" borderId="4" xfId="1" applyNumberFormat="1" applyFont="1" applyFill="1" applyBorder="1"/>
    <xf numFmtId="0" fontId="0" fillId="8" borderId="0" xfId="0" applyFill="1"/>
    <xf numFmtId="0" fontId="9" fillId="2" borderId="1" xfId="3" applyFont="1" applyFill="1" applyBorder="1"/>
    <xf numFmtId="3" fontId="9" fillId="2" borderId="1" xfId="3" applyNumberFormat="1" applyFont="1" applyFill="1" applyBorder="1"/>
    <xf numFmtId="0" fontId="9" fillId="2" borderId="1" xfId="3" applyFont="1" applyFill="1" applyBorder="1" applyAlignment="1">
      <alignment horizontal="center"/>
    </xf>
    <xf numFmtId="4" fontId="9" fillId="2" borderId="1" xfId="3" applyNumberFormat="1" applyFont="1" applyFill="1" applyBorder="1"/>
    <xf numFmtId="187" fontId="9" fillId="2" borderId="1" xfId="3" applyNumberFormat="1" applyFont="1" applyFill="1" applyBorder="1"/>
    <xf numFmtId="0" fontId="9" fillId="2" borderId="1" xfId="3" applyNumberFormat="1" applyFont="1" applyFill="1" applyBorder="1" applyAlignment="1">
      <alignment horizontal="right"/>
    </xf>
    <xf numFmtId="0" fontId="12" fillId="2" borderId="1" xfId="3" applyFont="1" applyFill="1" applyBorder="1"/>
    <xf numFmtId="3" fontId="9" fillId="2" borderId="1" xfId="3" applyNumberFormat="1" applyFont="1" applyFill="1" applyBorder="1" applyAlignment="1">
      <alignment horizontal="center"/>
    </xf>
    <xf numFmtId="3" fontId="9" fillId="2" borderId="1" xfId="3" applyNumberFormat="1" applyFont="1" applyFill="1" applyBorder="1" applyAlignment="1">
      <alignment horizontal="right"/>
    </xf>
    <xf numFmtId="0" fontId="10" fillId="2" borderId="1" xfId="3" applyFont="1" applyFill="1" applyBorder="1" applyAlignment="1">
      <alignment horizontal="center"/>
    </xf>
    <xf numFmtId="49" fontId="9" fillId="2" borderId="1" xfId="3" applyNumberFormat="1" applyFont="1" applyFill="1" applyBorder="1" applyAlignment="1">
      <alignment horizontal="right"/>
    </xf>
    <xf numFmtId="0" fontId="0" fillId="2" borderId="0" xfId="0" applyFill="1"/>
    <xf numFmtId="0" fontId="13" fillId="2" borderId="0" xfId="0" applyFont="1" applyFill="1" applyAlignment="1">
      <alignment horizontal="center"/>
    </xf>
    <xf numFmtId="1" fontId="9" fillId="2" borderId="1" xfId="3" applyNumberFormat="1" applyFont="1" applyFill="1" applyBorder="1"/>
    <xf numFmtId="0" fontId="9" fillId="0" borderId="1" xfId="3" applyFont="1" applyBorder="1"/>
    <xf numFmtId="0" fontId="9" fillId="0" borderId="1" xfId="3" applyFont="1" applyBorder="1" applyAlignment="1">
      <alignment horizontal="center"/>
    </xf>
    <xf numFmtId="187" fontId="9" fillId="0" borderId="5" xfId="3" applyNumberFormat="1" applyFont="1" applyBorder="1"/>
    <xf numFmtId="0" fontId="13" fillId="0" borderId="0" xfId="0" applyFont="1"/>
    <xf numFmtId="0" fontId="13" fillId="0" borderId="14" xfId="0" applyFont="1" applyBorder="1"/>
    <xf numFmtId="0" fontId="13" fillId="4" borderId="14" xfId="0" applyFont="1" applyFill="1" applyBorder="1"/>
    <xf numFmtId="0" fontId="13" fillId="2" borderId="14" xfId="0" applyFont="1" applyFill="1" applyBorder="1"/>
    <xf numFmtId="2" fontId="13" fillId="0" borderId="14" xfId="0" applyNumberFormat="1" applyFont="1" applyBorder="1"/>
    <xf numFmtId="0" fontId="13" fillId="2" borderId="14" xfId="0" applyFont="1" applyFill="1" applyBorder="1" applyAlignment="1">
      <alignment horizontal="center"/>
    </xf>
    <xf numFmtId="0" fontId="13" fillId="0" borderId="14" xfId="0" applyFont="1" applyBorder="1" applyAlignment="1">
      <alignment horizontal="center"/>
    </xf>
    <xf numFmtId="0" fontId="13" fillId="6" borderId="14" xfId="0" applyFont="1" applyFill="1" applyBorder="1"/>
    <xf numFmtId="0" fontId="0" fillId="6" borderId="0" xfId="0" applyFill="1"/>
    <xf numFmtId="0" fontId="0" fillId="4" borderId="0" xfId="0" applyFill="1"/>
    <xf numFmtId="0" fontId="0" fillId="2" borderId="0" xfId="0" applyFill="1" applyBorder="1"/>
    <xf numFmtId="0" fontId="13" fillId="0" borderId="20" xfId="0" applyFont="1" applyBorder="1"/>
    <xf numFmtId="0" fontId="13" fillId="0" borderId="21" xfId="0" applyFont="1" applyBorder="1"/>
    <xf numFmtId="0" fontId="13" fillId="4" borderId="4" xfId="0" applyFont="1" applyFill="1" applyBorder="1"/>
    <xf numFmtId="4" fontId="9" fillId="2" borderId="3" xfId="3" applyNumberFormat="1" applyFont="1" applyFill="1" applyBorder="1"/>
    <xf numFmtId="0" fontId="13" fillId="0" borderId="13" xfId="0" applyFont="1" applyBorder="1"/>
    <xf numFmtId="0" fontId="9" fillId="4" borderId="10" xfId="3" applyFont="1" applyFill="1" applyBorder="1"/>
    <xf numFmtId="0" fontId="9" fillId="2" borderId="3" xfId="3" applyFont="1" applyFill="1" applyBorder="1"/>
    <xf numFmtId="0" fontId="13" fillId="2" borderId="13" xfId="0" applyFont="1" applyFill="1" applyBorder="1"/>
    <xf numFmtId="2" fontId="13" fillId="0" borderId="13" xfId="0" applyNumberFormat="1" applyFont="1" applyBorder="1"/>
    <xf numFmtId="0" fontId="13" fillId="2" borderId="13" xfId="0" applyFont="1" applyFill="1" applyBorder="1" applyAlignment="1">
      <alignment horizontal="center"/>
    </xf>
    <xf numFmtId="0" fontId="13" fillId="0" borderId="13" xfId="0" applyFont="1" applyBorder="1" applyAlignment="1">
      <alignment horizontal="center"/>
    </xf>
    <xf numFmtId="0" fontId="9" fillId="6" borderId="10" xfId="3" applyFont="1" applyFill="1" applyBorder="1"/>
    <xf numFmtId="0" fontId="9" fillId="0" borderId="10" xfId="3" applyFont="1" applyBorder="1"/>
    <xf numFmtId="0" fontId="13" fillId="0" borderId="4" xfId="0" applyFont="1" applyBorder="1"/>
    <xf numFmtId="0" fontId="13" fillId="0" borderId="11" xfId="0" applyFont="1" applyBorder="1"/>
    <xf numFmtId="0" fontId="13" fillId="9" borderId="0" xfId="0" applyFont="1" applyFill="1"/>
    <xf numFmtId="0" fontId="13" fillId="9" borderId="5" xfId="0" applyFont="1" applyFill="1" applyBorder="1"/>
    <xf numFmtId="0" fontId="13" fillId="2" borderId="5" xfId="0" applyFont="1" applyFill="1" applyBorder="1"/>
    <xf numFmtId="2" fontId="13" fillId="2" borderId="5" xfId="0" applyNumberFormat="1" applyFont="1" applyFill="1" applyBorder="1"/>
    <xf numFmtId="0" fontId="13" fillId="2" borderId="5" xfId="0" applyFont="1" applyFill="1" applyBorder="1" applyAlignment="1">
      <alignment horizontal="center"/>
    </xf>
    <xf numFmtId="0" fontId="13" fillId="2" borderId="21" xfId="0" applyFont="1" applyFill="1" applyBorder="1"/>
    <xf numFmtId="0" fontId="13" fillId="2" borderId="11" xfId="0" applyFont="1" applyFill="1" applyBorder="1"/>
    <xf numFmtId="2" fontId="13" fillId="2" borderId="21" xfId="0" applyNumberFormat="1" applyFont="1" applyFill="1" applyBorder="1"/>
    <xf numFmtId="0" fontId="13" fillId="2" borderId="21" xfId="0" applyFont="1" applyFill="1" applyBorder="1" applyAlignment="1">
      <alignment horizontal="center"/>
    </xf>
    <xf numFmtId="0" fontId="13" fillId="9" borderId="21" xfId="0" applyFont="1" applyFill="1" applyBorder="1"/>
    <xf numFmtId="2" fontId="13" fillId="3" borderId="21" xfId="0" applyNumberFormat="1" applyFont="1" applyFill="1" applyBorder="1"/>
    <xf numFmtId="0" fontId="13" fillId="2" borderId="4" xfId="0" applyFont="1" applyFill="1" applyBorder="1"/>
    <xf numFmtId="0" fontId="13" fillId="10" borderId="0" xfId="0" applyFont="1" applyFill="1"/>
    <xf numFmtId="0" fontId="13" fillId="10" borderId="21" xfId="0" applyFont="1" applyFill="1" applyBorder="1"/>
    <xf numFmtId="0" fontId="14" fillId="10" borderId="0" xfId="0" applyFont="1" applyFill="1"/>
    <xf numFmtId="0" fontId="14" fillId="10" borderId="21" xfId="0" applyFont="1" applyFill="1" applyBorder="1"/>
    <xf numFmtId="0" fontId="14" fillId="2" borderId="21" xfId="0" applyFont="1" applyFill="1" applyBorder="1"/>
    <xf numFmtId="2" fontId="14" fillId="2" borderId="21" xfId="0" applyNumberFormat="1" applyFont="1" applyFill="1" applyBorder="1"/>
    <xf numFmtId="0" fontId="14" fillId="2" borderId="21" xfId="0" applyFont="1" applyFill="1" applyBorder="1" applyAlignment="1">
      <alignment horizontal="center"/>
    </xf>
    <xf numFmtId="0" fontId="14" fillId="2" borderId="11" xfId="0" applyFont="1" applyFill="1" applyBorder="1"/>
    <xf numFmtId="0" fontId="13" fillId="2" borderId="0" xfId="0" applyFont="1" applyFill="1" applyBorder="1"/>
    <xf numFmtId="2" fontId="13" fillId="2" borderId="14" xfId="0" applyNumberFormat="1" applyFont="1" applyFill="1" applyBorder="1"/>
    <xf numFmtId="0" fontId="14" fillId="9" borderId="0" xfId="0" applyFont="1" applyFill="1"/>
    <xf numFmtId="0" fontId="14" fillId="9" borderId="21" xfId="0" applyFont="1" applyFill="1" applyBorder="1"/>
    <xf numFmtId="0" fontId="13" fillId="2" borderId="0" xfId="0" applyFont="1" applyFill="1"/>
    <xf numFmtId="2" fontId="13" fillId="0" borderId="21" xfId="0" applyNumberFormat="1" applyFont="1" applyBorder="1"/>
    <xf numFmtId="0" fontId="13" fillId="0" borderId="21" xfId="0" applyFont="1" applyBorder="1" applyAlignment="1">
      <alignment horizontal="center"/>
    </xf>
    <xf numFmtId="0" fontId="14" fillId="11" borderId="0" xfId="0" applyFont="1" applyFill="1"/>
    <xf numFmtId="0" fontId="15" fillId="11" borderId="21" xfId="0" applyFont="1" applyFill="1" applyBorder="1"/>
    <xf numFmtId="2" fontId="15" fillId="11" borderId="21" xfId="0" applyNumberFormat="1" applyFont="1" applyFill="1" applyBorder="1"/>
    <xf numFmtId="0" fontId="9" fillId="11" borderId="10" xfId="3" applyFont="1" applyFill="1" applyBorder="1"/>
    <xf numFmtId="0" fontId="9" fillId="11" borderId="3" xfId="3" applyFont="1" applyFill="1" applyBorder="1"/>
    <xf numFmtId="0" fontId="15" fillId="11" borderId="21" xfId="0" applyFont="1" applyFill="1" applyBorder="1" applyAlignment="1">
      <alignment horizontal="center"/>
    </xf>
    <xf numFmtId="0" fontId="14" fillId="11" borderId="21" xfId="0" applyFont="1" applyFill="1" applyBorder="1"/>
    <xf numFmtId="0" fontId="14" fillId="11" borderId="11" xfId="0" applyFont="1" applyFill="1" applyBorder="1"/>
    <xf numFmtId="0" fontId="14" fillId="2" borderId="14" xfId="0" applyFont="1" applyFill="1" applyBorder="1"/>
    <xf numFmtId="0" fontId="13" fillId="12" borderId="0" xfId="0" applyFont="1" applyFill="1"/>
    <xf numFmtId="0" fontId="13" fillId="12" borderId="21" xfId="0" applyFont="1" applyFill="1" applyBorder="1"/>
    <xf numFmtId="0" fontId="9" fillId="12" borderId="10" xfId="3" applyFont="1" applyFill="1" applyBorder="1"/>
    <xf numFmtId="0" fontId="9" fillId="12" borderId="3" xfId="3" applyFont="1" applyFill="1" applyBorder="1"/>
    <xf numFmtId="2" fontId="13" fillId="12" borderId="21" xfId="0" applyNumberFormat="1" applyFont="1" applyFill="1" applyBorder="1"/>
    <xf numFmtId="0" fontId="13" fillId="12" borderId="0" xfId="0" applyFont="1" applyFill="1" applyBorder="1"/>
    <xf numFmtId="0" fontId="13" fillId="12" borderId="21" xfId="0" applyFont="1" applyFill="1" applyBorder="1" applyAlignment="1">
      <alignment horizontal="center"/>
    </xf>
    <xf numFmtId="0" fontId="13" fillId="12" borderId="11" xfId="0" applyFont="1" applyFill="1" applyBorder="1"/>
    <xf numFmtId="0" fontId="13" fillId="2" borderId="21" xfId="0" applyFont="1" applyFill="1" applyBorder="1" applyAlignment="1">
      <alignment horizontal="right"/>
    </xf>
    <xf numFmtId="0" fontId="13" fillId="3" borderId="0" xfId="0" applyFont="1" applyFill="1"/>
    <xf numFmtId="0" fontId="13" fillId="9" borderId="11" xfId="0" applyFont="1" applyFill="1" applyBorder="1"/>
    <xf numFmtId="2" fontId="13" fillId="2" borderId="11" xfId="0" applyNumberFormat="1" applyFont="1" applyFill="1" applyBorder="1"/>
    <xf numFmtId="0" fontId="13" fillId="2" borderId="11" xfId="0" applyFont="1" applyFill="1" applyBorder="1" applyAlignment="1">
      <alignment horizontal="center"/>
    </xf>
    <xf numFmtId="0" fontId="13" fillId="9" borderId="4" xfId="0" applyFont="1" applyFill="1" applyBorder="1"/>
    <xf numFmtId="2" fontId="13" fillId="2" borderId="4" xfId="0" applyNumberFormat="1" applyFont="1" applyFill="1" applyBorder="1"/>
    <xf numFmtId="0" fontId="13" fillId="2" borderId="4" xfId="0" applyFont="1" applyFill="1" applyBorder="1" applyAlignment="1">
      <alignment horizontal="center"/>
    </xf>
    <xf numFmtId="0" fontId="9" fillId="0" borderId="3" xfId="3" applyFont="1" applyBorder="1"/>
    <xf numFmtId="4" fontId="9" fillId="0" borderId="3" xfId="3" applyNumberFormat="1" applyFont="1" applyBorder="1"/>
    <xf numFmtId="0" fontId="13" fillId="13" borderId="0" xfId="0" applyFont="1" applyFill="1"/>
    <xf numFmtId="0" fontId="0" fillId="13" borderId="0" xfId="0" applyFill="1"/>
    <xf numFmtId="0" fontId="13" fillId="13" borderId="4" xfId="0" applyFont="1" applyFill="1" applyBorder="1"/>
    <xf numFmtId="0" fontId="13" fillId="13" borderId="14" xfId="0" applyFont="1" applyFill="1" applyBorder="1"/>
    <xf numFmtId="0" fontId="9" fillId="13" borderId="10" xfId="3" applyFont="1" applyFill="1" applyBorder="1"/>
    <xf numFmtId="0" fontId="9" fillId="13" borderId="3" xfId="3" applyFont="1" applyFill="1" applyBorder="1"/>
    <xf numFmtId="4" fontId="9" fillId="13" borderId="3" xfId="3" applyNumberFormat="1" applyFont="1" applyFill="1" applyBorder="1"/>
    <xf numFmtId="0" fontId="13" fillId="13" borderId="11" xfId="0" applyFont="1" applyFill="1" applyBorder="1"/>
    <xf numFmtId="0" fontId="14" fillId="2" borderId="5" xfId="0" applyFont="1" applyFill="1" applyBorder="1"/>
    <xf numFmtId="0" fontId="0" fillId="12" borderId="0" xfId="0" applyFill="1"/>
    <xf numFmtId="0" fontId="13" fillId="12" borderId="4" xfId="0" applyFont="1" applyFill="1" applyBorder="1"/>
    <xf numFmtId="4" fontId="9" fillId="12" borderId="3" xfId="3" applyNumberFormat="1" applyFont="1" applyFill="1" applyBorder="1"/>
    <xf numFmtId="0" fontId="13" fillId="12" borderId="14" xfId="0" applyFont="1" applyFill="1" applyBorder="1"/>
    <xf numFmtId="2" fontId="13" fillId="12" borderId="4" xfId="0" applyNumberFormat="1" applyFont="1" applyFill="1" applyBorder="1"/>
    <xf numFmtId="0" fontId="13" fillId="12" borderId="4" xfId="0" applyFont="1" applyFill="1" applyBorder="1" applyAlignment="1">
      <alignment horizontal="center"/>
    </xf>
    <xf numFmtId="2" fontId="13" fillId="0" borderId="4" xfId="0" applyNumberFormat="1" applyFont="1" applyBorder="1"/>
    <xf numFmtId="0" fontId="9" fillId="2" borderId="9" xfId="3" applyFont="1" applyFill="1" applyBorder="1" applyAlignment="1">
      <alignment horizontal="center"/>
    </xf>
    <xf numFmtId="0" fontId="9" fillId="0" borderId="9" xfId="3" applyFont="1" applyBorder="1" applyAlignment="1">
      <alignment horizontal="center"/>
    </xf>
    <xf numFmtId="0" fontId="9" fillId="0" borderId="3" xfId="3" applyFont="1" applyBorder="1" applyAlignment="1">
      <alignment horizontal="center"/>
    </xf>
    <xf numFmtId="0" fontId="13" fillId="2" borderId="9" xfId="0" applyFont="1" applyFill="1" applyBorder="1" applyAlignment="1">
      <alignment horizontal="center"/>
    </xf>
    <xf numFmtId="0" fontId="13" fillId="0" borderId="9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0" fillId="10" borderId="0" xfId="0" applyFill="1"/>
    <xf numFmtId="0" fontId="13" fillId="10" borderId="4" xfId="0" applyFont="1" applyFill="1" applyBorder="1"/>
    <xf numFmtId="0" fontId="13" fillId="0" borderId="21" xfId="0" applyFont="1" applyBorder="1" applyAlignment="1">
      <alignment horizontal="right"/>
    </xf>
    <xf numFmtId="0" fontId="13" fillId="0" borderId="5" xfId="0" applyFont="1" applyBorder="1"/>
    <xf numFmtId="2" fontId="13" fillId="0" borderId="5" xfId="0" applyNumberFormat="1" applyFont="1" applyBorder="1"/>
    <xf numFmtId="0" fontId="13" fillId="0" borderId="5" xfId="0" applyFont="1" applyBorder="1" applyAlignment="1">
      <alignment horizontal="center"/>
    </xf>
    <xf numFmtId="0" fontId="13" fillId="0" borderId="15" xfId="0" applyFont="1" applyBorder="1"/>
    <xf numFmtId="0" fontId="13" fillId="2" borderId="15" xfId="0" applyFont="1" applyFill="1" applyBorder="1"/>
    <xf numFmtId="2" fontId="13" fillId="0" borderId="15" xfId="0" applyNumberFormat="1" applyFont="1" applyBorder="1"/>
    <xf numFmtId="0" fontId="13" fillId="2" borderId="15" xfId="0" applyFont="1" applyFill="1" applyBorder="1" applyAlignment="1">
      <alignment horizontal="center"/>
    </xf>
    <xf numFmtId="0" fontId="13" fillId="0" borderId="15" xfId="0" applyFont="1" applyBorder="1" applyAlignment="1">
      <alignment horizontal="center"/>
    </xf>
    <xf numFmtId="0" fontId="9" fillId="2" borderId="3" xfId="3" applyFont="1" applyFill="1" applyBorder="1" applyAlignment="1">
      <alignment horizontal="center"/>
    </xf>
    <xf numFmtId="0" fontId="9" fillId="12" borderId="3" xfId="3" applyFont="1" applyFill="1" applyBorder="1" applyAlignment="1">
      <alignment horizontal="center"/>
    </xf>
    <xf numFmtId="0" fontId="14" fillId="0" borderId="0" xfId="0" applyFont="1"/>
    <xf numFmtId="0" fontId="8" fillId="0" borderId="0" xfId="0" applyFont="1"/>
    <xf numFmtId="0" fontId="14" fillId="0" borderId="21" xfId="0" applyFont="1" applyBorder="1"/>
    <xf numFmtId="0" fontId="14" fillId="2" borderId="3" xfId="3" applyFont="1" applyFill="1" applyBorder="1"/>
    <xf numFmtId="4" fontId="14" fillId="2" borderId="3" xfId="3" applyNumberFormat="1" applyFont="1" applyFill="1" applyBorder="1"/>
    <xf numFmtId="0" fontId="14" fillId="2" borderId="0" xfId="0" applyFont="1" applyFill="1" applyBorder="1"/>
    <xf numFmtId="2" fontId="14" fillId="0" borderId="21" xfId="0" applyNumberFormat="1" applyFont="1" applyBorder="1"/>
    <xf numFmtId="0" fontId="14" fillId="2" borderId="3" xfId="3" applyFont="1" applyFill="1" applyBorder="1" applyAlignment="1">
      <alignment horizontal="center"/>
    </xf>
    <xf numFmtId="0" fontId="14" fillId="0" borderId="3" xfId="3" applyFont="1" applyBorder="1" applyAlignment="1">
      <alignment horizontal="center"/>
    </xf>
    <xf numFmtId="0" fontId="14" fillId="0" borderId="21" xfId="0" applyFont="1" applyBorder="1" applyAlignment="1">
      <alignment horizontal="center"/>
    </xf>
    <xf numFmtId="0" fontId="13" fillId="14" borderId="21" xfId="0" applyFont="1" applyFill="1" applyBorder="1"/>
    <xf numFmtId="188" fontId="13" fillId="0" borderId="21" xfId="0" applyNumberFormat="1" applyFont="1" applyBorder="1"/>
    <xf numFmtId="0" fontId="9" fillId="2" borderId="22" xfId="3" applyFont="1" applyFill="1" applyBorder="1" applyAlignment="1">
      <alignment horizontal="center"/>
    </xf>
    <xf numFmtId="0" fontId="9" fillId="0" borderId="22" xfId="3" applyFont="1" applyBorder="1" applyAlignment="1">
      <alignment horizontal="center"/>
    </xf>
    <xf numFmtId="0" fontId="9" fillId="0" borderId="21" xfId="3" applyFont="1" applyBorder="1" applyAlignment="1">
      <alignment horizontal="center"/>
    </xf>
    <xf numFmtId="0" fontId="9" fillId="2" borderId="21" xfId="3" applyFont="1" applyFill="1" applyBorder="1" applyAlignment="1">
      <alignment horizontal="center"/>
    </xf>
    <xf numFmtId="0" fontId="13" fillId="13" borderId="21" xfId="0" applyFont="1" applyFill="1" applyBorder="1"/>
    <xf numFmtId="2" fontId="13" fillId="13" borderId="21" xfId="0" applyNumberFormat="1" applyFont="1" applyFill="1" applyBorder="1"/>
    <xf numFmtId="0" fontId="13" fillId="13" borderId="21" xfId="0" applyFont="1" applyFill="1" applyBorder="1" applyAlignment="1">
      <alignment horizontal="center"/>
    </xf>
    <xf numFmtId="0" fontId="9" fillId="13" borderId="21" xfId="3" applyFont="1" applyFill="1" applyBorder="1" applyAlignment="1">
      <alignment horizontal="center"/>
    </xf>
    <xf numFmtId="0" fontId="9" fillId="13" borderId="3" xfId="3" applyFont="1" applyFill="1" applyBorder="1" applyAlignment="1">
      <alignment horizontal="center"/>
    </xf>
    <xf numFmtId="0" fontId="13" fillId="0" borderId="21" xfId="0" applyFont="1" applyFill="1" applyBorder="1"/>
    <xf numFmtId="0" fontId="9" fillId="2" borderId="10" xfId="3" applyFont="1" applyFill="1" applyBorder="1"/>
    <xf numFmtId="0" fontId="13" fillId="15" borderId="0" xfId="0" applyFont="1" applyFill="1"/>
    <xf numFmtId="0" fontId="0" fillId="15" borderId="0" xfId="0" applyFill="1"/>
    <xf numFmtId="0" fontId="13" fillId="15" borderId="21" xfId="0" applyFont="1" applyFill="1" applyBorder="1"/>
    <xf numFmtId="0" fontId="9" fillId="12" borderId="21" xfId="3" applyFont="1" applyFill="1" applyBorder="1" applyAlignment="1">
      <alignment horizontal="center"/>
    </xf>
    <xf numFmtId="188" fontId="13" fillId="2" borderId="21" xfId="0" applyNumberFormat="1" applyFont="1" applyFill="1" applyBorder="1"/>
    <xf numFmtId="0" fontId="13" fillId="0" borderId="3" xfId="0" applyFont="1" applyBorder="1"/>
    <xf numFmtId="0" fontId="13" fillId="0" borderId="23" xfId="0" applyFont="1" applyBorder="1"/>
    <xf numFmtId="0" fontId="13" fillId="0" borderId="24" xfId="0" applyFont="1" applyBorder="1"/>
    <xf numFmtId="0" fontId="9" fillId="0" borderId="13" xfId="3" applyFont="1" applyBorder="1" applyAlignment="1">
      <alignment horizontal="center"/>
    </xf>
    <xf numFmtId="0" fontId="13" fillId="0" borderId="1" xfId="0" applyFont="1" applyBorder="1"/>
    <xf numFmtId="0" fontId="9" fillId="0" borderId="4" xfId="3" applyFont="1" applyBorder="1" applyAlignment="1">
      <alignment horizontal="center"/>
    </xf>
    <xf numFmtId="0" fontId="13" fillId="2" borderId="3" xfId="0" applyFont="1" applyFill="1" applyBorder="1"/>
    <xf numFmtId="2" fontId="13" fillId="0" borderId="3" xfId="0" applyNumberFormat="1" applyFont="1" applyBorder="1"/>
    <xf numFmtId="0" fontId="13" fillId="2" borderId="3" xfId="0" applyFont="1" applyFill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13" fillId="12" borderId="1" xfId="0" applyFont="1" applyFill="1" applyBorder="1"/>
    <xf numFmtId="0" fontId="13" fillId="12" borderId="3" xfId="0" applyFont="1" applyFill="1" applyBorder="1"/>
    <xf numFmtId="2" fontId="13" fillId="12" borderId="3" xfId="0" applyNumberFormat="1" applyFont="1" applyFill="1" applyBorder="1"/>
    <xf numFmtId="0" fontId="13" fillId="12" borderId="3" xfId="0" applyFont="1" applyFill="1" applyBorder="1" applyAlignment="1">
      <alignment horizontal="center"/>
    </xf>
    <xf numFmtId="0" fontId="13" fillId="0" borderId="9" xfId="0" applyFont="1" applyBorder="1"/>
    <xf numFmtId="0" fontId="13" fillId="2" borderId="9" xfId="0" applyFont="1" applyFill="1" applyBorder="1"/>
    <xf numFmtId="2" fontId="13" fillId="0" borderId="9" xfId="0" applyNumberFormat="1" applyFont="1" applyBorder="1"/>
    <xf numFmtId="0" fontId="13" fillId="2" borderId="10" xfId="0" applyFont="1" applyFill="1" applyBorder="1"/>
    <xf numFmtId="2" fontId="9" fillId="0" borderId="3" xfId="3" applyNumberFormat="1" applyFont="1" applyBorder="1"/>
    <xf numFmtId="2" fontId="9" fillId="2" borderId="3" xfId="3" applyNumberFormat="1" applyFont="1" applyFill="1" applyBorder="1"/>
    <xf numFmtId="0" fontId="9" fillId="12" borderId="1" xfId="3" applyFont="1" applyFill="1" applyBorder="1"/>
    <xf numFmtId="2" fontId="9" fillId="12" borderId="3" xfId="3" applyNumberFormat="1" applyFont="1" applyFill="1" applyBorder="1"/>
    <xf numFmtId="0" fontId="9" fillId="13" borderId="1" xfId="3" applyFont="1" applyFill="1" applyBorder="1"/>
    <xf numFmtId="2" fontId="9" fillId="13" borderId="3" xfId="3" applyNumberFormat="1" applyFont="1" applyFill="1" applyBorder="1"/>
    <xf numFmtId="17" fontId="9" fillId="13" borderId="3" xfId="3" applyNumberFormat="1" applyFont="1" applyFill="1" applyBorder="1" applyAlignment="1">
      <alignment horizontal="center"/>
    </xf>
    <xf numFmtId="0" fontId="14" fillId="0" borderId="1" xfId="3" applyFont="1" applyBorder="1"/>
    <xf numFmtId="0" fontId="14" fillId="0" borderId="3" xfId="3" applyFont="1" applyBorder="1"/>
    <xf numFmtId="2" fontId="14" fillId="0" borderId="3" xfId="3" applyNumberFormat="1" applyFont="1" applyBorder="1"/>
    <xf numFmtId="188" fontId="9" fillId="0" borderId="3" xfId="3" applyNumberFormat="1" applyFont="1" applyBorder="1"/>
    <xf numFmtId="16" fontId="9" fillId="2" borderId="3" xfId="3" applyNumberFormat="1" applyFont="1" applyFill="1" applyBorder="1"/>
    <xf numFmtId="0" fontId="9" fillId="0" borderId="10" xfId="3" applyFont="1" applyBorder="1" applyAlignment="1">
      <alignment horizontal="center"/>
    </xf>
    <xf numFmtId="188" fontId="9" fillId="2" borderId="3" xfId="3" applyNumberFormat="1" applyFont="1" applyFill="1" applyBorder="1"/>
    <xf numFmtId="0" fontId="14" fillId="2" borderId="0" xfId="0" applyFont="1" applyFill="1"/>
    <xf numFmtId="2" fontId="10" fillId="0" borderId="3" xfId="3" applyNumberFormat="1" applyFont="1" applyBorder="1" applyAlignment="1">
      <alignment horizontal="center"/>
    </xf>
    <xf numFmtId="0" fontId="12" fillId="0" borderId="3" xfId="3" applyFont="1" applyBorder="1"/>
    <xf numFmtId="189" fontId="9" fillId="0" borderId="3" xfId="3" applyNumberFormat="1" applyFont="1" applyBorder="1"/>
    <xf numFmtId="0" fontId="9" fillId="15" borderId="1" xfId="3" applyFont="1" applyFill="1" applyBorder="1"/>
    <xf numFmtId="0" fontId="9" fillId="15" borderId="3" xfId="3" applyFont="1" applyFill="1" applyBorder="1"/>
    <xf numFmtId="49" fontId="9" fillId="0" borderId="3" xfId="3" applyNumberFormat="1" applyFont="1" applyBorder="1" applyAlignment="1">
      <alignment horizontal="right"/>
    </xf>
    <xf numFmtId="0" fontId="9" fillId="0" borderId="11" xfId="3" applyFont="1" applyBorder="1"/>
    <xf numFmtId="0" fontId="9" fillId="0" borderId="14" xfId="3" applyFont="1" applyBorder="1"/>
    <xf numFmtId="0" fontId="9" fillId="2" borderId="14" xfId="3" applyFont="1" applyFill="1" applyBorder="1"/>
    <xf numFmtId="2" fontId="12" fillId="0" borderId="3" xfId="3" applyNumberFormat="1" applyFont="1" applyBorder="1"/>
    <xf numFmtId="0" fontId="9" fillId="10" borderId="3" xfId="3" applyFont="1" applyFill="1" applyBorder="1"/>
    <xf numFmtId="3" fontId="9" fillId="2" borderId="3" xfId="3" applyNumberFormat="1" applyFont="1" applyFill="1" applyBorder="1"/>
    <xf numFmtId="0" fontId="9" fillId="10" borderId="0" xfId="3" applyFont="1" applyFill="1"/>
    <xf numFmtId="3" fontId="9" fillId="0" borderId="3" xfId="3" applyNumberFormat="1" applyFont="1" applyBorder="1"/>
    <xf numFmtId="0" fontId="9" fillId="0" borderId="9" xfId="3" applyFont="1" applyBorder="1"/>
    <xf numFmtId="0" fontId="9" fillId="0" borderId="5" xfId="3" applyFont="1" applyBorder="1"/>
    <xf numFmtId="4" fontId="9" fillId="2" borderId="10" xfId="3" applyNumberFormat="1" applyFont="1" applyFill="1" applyBorder="1"/>
    <xf numFmtId="4" fontId="9" fillId="0" borderId="10" xfId="3" applyNumberFormat="1" applyFont="1" applyBorder="1"/>
    <xf numFmtId="2" fontId="9" fillId="0" borderId="10" xfId="3" applyNumberFormat="1" applyFont="1" applyBorder="1"/>
    <xf numFmtId="0" fontId="9" fillId="2" borderId="10" xfId="3" applyFont="1" applyFill="1" applyBorder="1" applyAlignment="1">
      <alignment horizontal="center"/>
    </xf>
    <xf numFmtId="0" fontId="16" fillId="5" borderId="20" xfId="3" applyFont="1" applyFill="1" applyBorder="1" applyAlignment="1">
      <alignment horizontal="center" vertical="center" wrapText="1"/>
    </xf>
    <xf numFmtId="0" fontId="16" fillId="5" borderId="13" xfId="3" applyFont="1" applyFill="1" applyBorder="1" applyAlignment="1">
      <alignment horizontal="center" vertical="center" wrapText="1"/>
    </xf>
    <xf numFmtId="0" fontId="10" fillId="5" borderId="20" xfId="3" applyFont="1" applyFill="1" applyBorder="1" applyAlignment="1">
      <alignment horizontal="center" vertical="center" wrapText="1"/>
    </xf>
    <xf numFmtId="2" fontId="10" fillId="5" borderId="20" xfId="3" applyNumberFormat="1" applyFont="1" applyFill="1" applyBorder="1" applyAlignment="1">
      <alignment horizontal="center" vertical="center" wrapText="1"/>
    </xf>
    <xf numFmtId="2" fontId="10" fillId="5" borderId="20" xfId="3" applyNumberFormat="1" applyFont="1" applyFill="1" applyBorder="1" applyAlignment="1">
      <alignment horizontal="center" vertical="center"/>
    </xf>
    <xf numFmtId="0" fontId="10" fillId="5" borderId="20" xfId="3" applyFont="1" applyFill="1" applyBorder="1" applyAlignment="1">
      <alignment horizontal="center" vertical="center"/>
    </xf>
    <xf numFmtId="0" fontId="10" fillId="6" borderId="20" xfId="3" applyFont="1" applyFill="1" applyBorder="1" applyAlignment="1">
      <alignment horizontal="center" vertical="center"/>
    </xf>
    <xf numFmtId="0" fontId="10" fillId="6" borderId="20" xfId="3" applyFont="1" applyFill="1" applyBorder="1" applyAlignment="1">
      <alignment horizontal="center" vertical="center"/>
    </xf>
    <xf numFmtId="0" fontId="9" fillId="6" borderId="20" xfId="3" applyFont="1" applyFill="1" applyBorder="1" applyAlignment="1">
      <alignment vertical="center"/>
    </xf>
    <xf numFmtId="0" fontId="16" fillId="5" borderId="14" xfId="3" applyFont="1" applyFill="1" applyBorder="1" applyAlignment="1">
      <alignment horizontal="center" vertical="center" wrapText="1"/>
    </xf>
    <xf numFmtId="0" fontId="16" fillId="5" borderId="11" xfId="3" applyFont="1" applyFill="1" applyBorder="1" applyAlignment="1">
      <alignment horizontal="center" vertical="center" wrapText="1"/>
    </xf>
    <xf numFmtId="0" fontId="10" fillId="5" borderId="14" xfId="3" applyFont="1" applyFill="1" applyBorder="1" applyAlignment="1">
      <alignment horizontal="center" vertical="center" wrapText="1"/>
    </xf>
    <xf numFmtId="2" fontId="10" fillId="5" borderId="14" xfId="3" applyNumberFormat="1" applyFont="1" applyFill="1" applyBorder="1" applyAlignment="1">
      <alignment horizontal="center" vertical="center" wrapText="1"/>
    </xf>
    <xf numFmtId="2" fontId="10" fillId="5" borderId="14" xfId="3" applyNumberFormat="1" applyFont="1" applyFill="1" applyBorder="1" applyAlignment="1">
      <alignment horizontal="center" vertical="center"/>
    </xf>
    <xf numFmtId="0" fontId="10" fillId="5" borderId="14" xfId="3" applyFont="1" applyFill="1" applyBorder="1" applyAlignment="1">
      <alignment horizontal="center" vertical="center"/>
    </xf>
    <xf numFmtId="0" fontId="10" fillId="6" borderId="14" xfId="3" applyFont="1" applyFill="1" applyBorder="1" applyAlignment="1">
      <alignment horizontal="center" vertical="center"/>
    </xf>
    <xf numFmtId="0" fontId="10" fillId="6" borderId="14" xfId="3" applyFont="1" applyFill="1" applyBorder="1" applyAlignment="1">
      <alignment horizontal="center" vertical="center"/>
    </xf>
    <xf numFmtId="0" fontId="9" fillId="6" borderId="14" xfId="3" applyFont="1" applyFill="1" applyBorder="1" applyAlignment="1">
      <alignment horizontal="center" vertical="center"/>
    </xf>
    <xf numFmtId="0" fontId="10" fillId="0" borderId="0" xfId="3" applyFont="1"/>
    <xf numFmtId="0" fontId="16" fillId="5" borderId="15" xfId="3" applyFont="1" applyFill="1" applyBorder="1" applyAlignment="1">
      <alignment horizontal="center" vertical="center" wrapText="1"/>
    </xf>
    <xf numFmtId="0" fontId="10" fillId="5" borderId="18" xfId="3" applyFont="1" applyFill="1" applyBorder="1" applyAlignment="1">
      <alignment horizontal="center" vertical="center" wrapText="1"/>
    </xf>
    <xf numFmtId="2" fontId="10" fillId="5" borderId="18" xfId="3" applyNumberFormat="1" applyFont="1" applyFill="1" applyBorder="1" applyAlignment="1">
      <alignment horizontal="center" vertical="center" wrapText="1"/>
    </xf>
    <xf numFmtId="2" fontId="10" fillId="5" borderId="18" xfId="3" applyNumberFormat="1" applyFont="1" applyFill="1" applyBorder="1" applyAlignment="1">
      <alignment horizontal="center" vertical="center"/>
    </xf>
    <xf numFmtId="0" fontId="10" fillId="5" borderId="18" xfId="3" applyFont="1" applyFill="1" applyBorder="1" applyAlignment="1">
      <alignment horizontal="center" vertical="center"/>
    </xf>
    <xf numFmtId="0" fontId="10" fillId="6" borderId="18" xfId="3" applyFont="1" applyFill="1" applyBorder="1" applyAlignment="1">
      <alignment horizontal="center" vertical="center"/>
    </xf>
    <xf numFmtId="0" fontId="10" fillId="6" borderId="18" xfId="3" applyFont="1" applyFill="1" applyBorder="1" applyAlignment="1">
      <alignment horizontal="center" vertical="center"/>
    </xf>
    <xf numFmtId="0" fontId="16" fillId="5" borderId="18" xfId="3" applyFont="1" applyFill="1" applyBorder="1" applyAlignment="1">
      <alignment horizontal="center" vertical="center" wrapText="1"/>
    </xf>
    <xf numFmtId="0" fontId="16" fillId="5" borderId="16" xfId="3" applyFont="1" applyFill="1" applyBorder="1" applyAlignment="1">
      <alignment horizontal="center" vertical="center" wrapText="1"/>
    </xf>
    <xf numFmtId="0" fontId="16" fillId="5" borderId="17" xfId="3" applyFont="1" applyFill="1" applyBorder="1" applyAlignment="1">
      <alignment horizontal="center" vertical="center" wrapText="1"/>
    </xf>
    <xf numFmtId="0" fontId="10" fillId="5" borderId="16" xfId="3" applyFont="1" applyFill="1" applyBorder="1" applyAlignment="1">
      <alignment horizontal="center"/>
    </xf>
    <xf numFmtId="0" fontId="10" fillId="5" borderId="19" xfId="3" applyFont="1" applyFill="1" applyBorder="1" applyAlignment="1">
      <alignment horizontal="center"/>
    </xf>
    <xf numFmtId="0" fontId="10" fillId="5" borderId="17" xfId="3" applyFont="1" applyFill="1" applyBorder="1" applyAlignment="1">
      <alignment horizontal="center"/>
    </xf>
    <xf numFmtId="0" fontId="10" fillId="6" borderId="19" xfId="3" applyFont="1" applyFill="1" applyBorder="1" applyAlignment="1">
      <alignment horizontal="center"/>
    </xf>
    <xf numFmtId="0" fontId="9" fillId="6" borderId="18" xfId="3" applyFont="1" applyFill="1" applyBorder="1" applyAlignment="1">
      <alignment vertical="center"/>
    </xf>
    <xf numFmtId="0" fontId="10" fillId="8" borderId="16" xfId="3" applyFont="1" applyFill="1" applyBorder="1" applyAlignment="1">
      <alignment horizontal="center"/>
    </xf>
    <xf numFmtId="0" fontId="9" fillId="0" borderId="0" xfId="3" applyFont="1" applyBorder="1"/>
    <xf numFmtId="0" fontId="9" fillId="4" borderId="0" xfId="3" applyFont="1" applyFill="1" applyBorder="1"/>
    <xf numFmtId="0" fontId="9" fillId="2" borderId="0" xfId="3" applyFont="1" applyFill="1" applyBorder="1"/>
    <xf numFmtId="2" fontId="9" fillId="0" borderId="0" xfId="3" applyNumberFormat="1" applyFont="1" applyBorder="1"/>
    <xf numFmtId="0" fontId="9" fillId="2" borderId="0" xfId="3" applyFont="1" applyFill="1" applyBorder="1" applyAlignment="1">
      <alignment horizontal="center"/>
    </xf>
    <xf numFmtId="0" fontId="9" fillId="0" borderId="0" xfId="3" applyFont="1" applyBorder="1" applyAlignment="1">
      <alignment horizontal="center"/>
    </xf>
    <xf numFmtId="0" fontId="9" fillId="0" borderId="20" xfId="3" applyFont="1" applyBorder="1"/>
    <xf numFmtId="0" fontId="9" fillId="6" borderId="0" xfId="3" applyFont="1" applyFill="1" applyBorder="1"/>
    <xf numFmtId="0" fontId="7" fillId="0" borderId="0" xfId="0" applyFont="1" applyAlignment="1">
      <alignment horizontal="center"/>
    </xf>
    <xf numFmtId="187" fontId="9" fillId="0" borderId="4" xfId="3" applyNumberFormat="1" applyFont="1" applyBorder="1"/>
    <xf numFmtId="187" fontId="9" fillId="0" borderId="4" xfId="1" applyNumberFormat="1" applyFont="1" applyBorder="1"/>
    <xf numFmtId="43" fontId="9" fillId="0" borderId="1" xfId="3" applyNumberFormat="1" applyFont="1" applyBorder="1"/>
    <xf numFmtId="43" fontId="9" fillId="0" borderId="1" xfId="1" applyFont="1" applyBorder="1"/>
    <xf numFmtId="0" fontId="0" fillId="16" borderId="0" xfId="0" applyFill="1"/>
    <xf numFmtId="0" fontId="9" fillId="16" borderId="1" xfId="3" applyFont="1" applyFill="1" applyBorder="1"/>
    <xf numFmtId="187" fontId="9" fillId="16" borderId="4" xfId="3" applyNumberFormat="1" applyFont="1" applyFill="1" applyBorder="1"/>
    <xf numFmtId="187" fontId="9" fillId="16" borderId="4" xfId="1" applyNumberFormat="1" applyFont="1" applyFill="1" applyBorder="1"/>
    <xf numFmtId="43" fontId="9" fillId="16" borderId="1" xfId="3" applyNumberFormat="1" applyFont="1" applyFill="1" applyBorder="1"/>
    <xf numFmtId="43" fontId="9" fillId="16" borderId="1" xfId="1" applyFont="1" applyFill="1" applyBorder="1"/>
    <xf numFmtId="0" fontId="9" fillId="16" borderId="1" xfId="3" applyFont="1" applyFill="1" applyBorder="1" applyAlignment="1">
      <alignment horizontal="center"/>
    </xf>
    <xf numFmtId="0" fontId="9" fillId="16" borderId="4" xfId="3" applyFont="1" applyFill="1" applyBorder="1"/>
    <xf numFmtId="0" fontId="9" fillId="0" borderId="4" xfId="3" applyFont="1" applyBorder="1"/>
    <xf numFmtId="0" fontId="0" fillId="0" borderId="0" xfId="0" applyFill="1"/>
    <xf numFmtId="0" fontId="9" fillId="0" borderId="1" xfId="3" applyFont="1" applyFill="1" applyBorder="1"/>
    <xf numFmtId="187" fontId="9" fillId="0" borderId="4" xfId="1" applyNumberFormat="1" applyFont="1" applyFill="1" applyBorder="1"/>
    <xf numFmtId="43" fontId="9" fillId="0" borderId="1" xfId="3" applyNumberFormat="1" applyFont="1" applyFill="1" applyBorder="1"/>
    <xf numFmtId="43" fontId="9" fillId="0" borderId="1" xfId="1" applyFont="1" applyFill="1" applyBorder="1"/>
    <xf numFmtId="0" fontId="9" fillId="0" borderId="1" xfId="3" applyFont="1" applyFill="1" applyBorder="1" applyAlignment="1">
      <alignment horizontal="center"/>
    </xf>
    <xf numFmtId="49" fontId="9" fillId="0" borderId="1" xfId="3" applyNumberFormat="1" applyFont="1" applyBorder="1"/>
    <xf numFmtId="1" fontId="9" fillId="0" borderId="1" xfId="3" applyNumberFormat="1" applyFont="1" applyBorder="1"/>
    <xf numFmtId="187" fontId="9" fillId="0" borderId="1" xfId="3" applyNumberFormat="1" applyFont="1" applyBorder="1"/>
    <xf numFmtId="0" fontId="9" fillId="8" borderId="1" xfId="3" applyFont="1" applyFill="1" applyBorder="1"/>
    <xf numFmtId="187" fontId="9" fillId="8" borderId="4" xfId="1" applyNumberFormat="1" applyFont="1" applyFill="1" applyBorder="1"/>
    <xf numFmtId="43" fontId="9" fillId="8" borderId="1" xfId="3" applyNumberFormat="1" applyFont="1" applyFill="1" applyBorder="1"/>
    <xf numFmtId="43" fontId="9" fillId="8" borderId="1" xfId="1" applyFont="1" applyFill="1" applyBorder="1"/>
    <xf numFmtId="0" fontId="9" fillId="8" borderId="1" xfId="3" applyFont="1" applyFill="1" applyBorder="1" applyAlignment="1">
      <alignment horizontal="center"/>
    </xf>
    <xf numFmtId="0" fontId="9" fillId="8" borderId="4" xfId="3" applyFont="1" applyFill="1" applyBorder="1"/>
    <xf numFmtId="0" fontId="9" fillId="17" borderId="1" xfId="3" applyFont="1" applyFill="1" applyBorder="1"/>
    <xf numFmtId="0" fontId="9" fillId="17" borderId="1" xfId="3" applyFont="1" applyFill="1" applyBorder="1" applyAlignment="1">
      <alignment horizontal="center"/>
    </xf>
    <xf numFmtId="0" fontId="10" fillId="0" borderId="1" xfId="3" applyFont="1" applyBorder="1" applyAlignment="1">
      <alignment horizontal="center"/>
    </xf>
    <xf numFmtId="0" fontId="12" fillId="0" borderId="1" xfId="3" applyFont="1" applyBorder="1"/>
    <xf numFmtId="0" fontId="9" fillId="18" borderId="1" xfId="3" applyFont="1" applyFill="1" applyBorder="1" applyAlignment="1">
      <alignment horizontal="center"/>
    </xf>
    <xf numFmtId="49" fontId="9" fillId="0" borderId="1" xfId="3" applyNumberFormat="1" applyFont="1" applyBorder="1" applyAlignment="1">
      <alignment horizontal="right"/>
    </xf>
    <xf numFmtId="16" fontId="9" fillId="0" borderId="1" xfId="3" applyNumberFormat="1" applyFont="1" applyBorder="1"/>
    <xf numFmtId="4" fontId="9" fillId="0" borderId="1" xfId="3" applyNumberFormat="1" applyFont="1" applyBorder="1"/>
    <xf numFmtId="3" fontId="9" fillId="0" borderId="1" xfId="3" applyNumberFormat="1" applyFont="1" applyBorder="1"/>
    <xf numFmtId="4" fontId="9" fillId="8" borderId="1" xfId="3" applyNumberFormat="1" applyFont="1" applyFill="1" applyBorder="1"/>
    <xf numFmtId="0" fontId="9" fillId="8" borderId="4" xfId="3" applyFont="1" applyFill="1" applyBorder="1" applyAlignment="1">
      <alignment horizontal="center"/>
    </xf>
    <xf numFmtId="187" fontId="9" fillId="0" borderId="1" xfId="1" applyNumberFormat="1" applyFont="1" applyBorder="1"/>
    <xf numFmtId="0" fontId="9" fillId="16" borderId="5" xfId="3" applyFont="1" applyFill="1" applyBorder="1"/>
    <xf numFmtId="4" fontId="9" fillId="0" borderId="4" xfId="3" applyNumberFormat="1" applyFont="1" applyBorder="1"/>
    <xf numFmtId="4" fontId="9" fillId="16" borderId="5" xfId="3" applyNumberFormat="1" applyFont="1" applyFill="1" applyBorder="1"/>
    <xf numFmtId="0" fontId="9" fillId="16" borderId="5" xfId="3" applyFont="1" applyFill="1" applyBorder="1" applyAlignment="1">
      <alignment horizontal="center"/>
    </xf>
    <xf numFmtId="0" fontId="10" fillId="0" borderId="25" xfId="3" applyFont="1" applyFill="1" applyBorder="1" applyAlignment="1">
      <alignment horizontal="center"/>
    </xf>
    <xf numFmtId="0" fontId="10" fillId="6" borderId="13" xfId="3" applyFont="1" applyFill="1" applyBorder="1" applyAlignment="1">
      <alignment horizontal="center"/>
    </xf>
    <xf numFmtId="0" fontId="10" fillId="0" borderId="0" xfId="3" applyFont="1" applyFill="1" applyBorder="1" applyAlignment="1">
      <alignment horizontal="center"/>
    </xf>
    <xf numFmtId="0" fontId="10" fillId="6" borderId="11" xfId="3" applyFont="1" applyFill="1" applyBorder="1" applyAlignment="1">
      <alignment horizontal="center"/>
    </xf>
    <xf numFmtId="0" fontId="10" fillId="6" borderId="15" xfId="3" applyFont="1" applyFill="1" applyBorder="1" applyAlignment="1">
      <alignment horizontal="center" wrapText="1"/>
    </xf>
    <xf numFmtId="0" fontId="10" fillId="0" borderId="0" xfId="3" applyFont="1" applyAlignment="1">
      <alignment horizontal="center"/>
    </xf>
    <xf numFmtId="0" fontId="13" fillId="0" borderId="0" xfId="0" applyFont="1" applyFill="1"/>
    <xf numFmtId="0" fontId="13" fillId="0" borderId="0" xfId="0" applyFont="1" applyFill="1" applyAlignment="1">
      <alignment horizontal="center"/>
    </xf>
    <xf numFmtId="0" fontId="13" fillId="0" borderId="0" xfId="0" applyFont="1" applyAlignment="1">
      <alignment horizontal="center"/>
    </xf>
    <xf numFmtId="0" fontId="13" fillId="0" borderId="26" xfId="0" applyFont="1" applyBorder="1"/>
    <xf numFmtId="0" fontId="13" fillId="0" borderId="26" xfId="0" applyFont="1" applyFill="1" applyBorder="1"/>
    <xf numFmtId="0" fontId="13" fillId="0" borderId="26" xfId="0" applyFont="1" applyFill="1" applyBorder="1" applyAlignment="1">
      <alignment horizontal="center"/>
    </xf>
    <xf numFmtId="0" fontId="13" fillId="0" borderId="26" xfId="0" applyFont="1" applyBorder="1" applyAlignment="1">
      <alignment horizontal="center"/>
    </xf>
    <xf numFmtId="0" fontId="10" fillId="0" borderId="1" xfId="3" applyFont="1" applyFill="1" applyBorder="1" applyAlignment="1">
      <alignment horizontal="center"/>
    </xf>
    <xf numFmtId="0" fontId="10" fillId="8" borderId="1" xfId="3" applyFont="1" applyFill="1" applyBorder="1" applyAlignment="1">
      <alignment horizontal="center"/>
    </xf>
    <xf numFmtId="0" fontId="10" fillId="17" borderId="1" xfId="3" applyFont="1" applyFill="1" applyBorder="1" applyAlignment="1">
      <alignment horizontal="center"/>
    </xf>
    <xf numFmtId="0" fontId="10" fillId="0" borderId="6" xfId="3" applyFont="1" applyBorder="1" applyAlignment="1">
      <alignment horizontal="center"/>
    </xf>
    <xf numFmtId="0" fontId="13" fillId="0" borderId="1" xfId="0" applyFont="1" applyFill="1" applyBorder="1"/>
    <xf numFmtId="0" fontId="13" fillId="0" borderId="1" xfId="0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0" fontId="9" fillId="0" borderId="1" xfId="0" applyFont="1" applyBorder="1"/>
    <xf numFmtId="0" fontId="9" fillId="0" borderId="1" xfId="0" applyFont="1" applyBorder="1" applyAlignment="1">
      <alignment horizontal="center"/>
    </xf>
    <xf numFmtId="0" fontId="9" fillId="0" borderId="0" xfId="0" applyFont="1"/>
    <xf numFmtId="0" fontId="9" fillId="0" borderId="1" xfId="0" applyFont="1" applyFill="1" applyBorder="1"/>
    <xf numFmtId="0" fontId="9" fillId="0" borderId="6" xfId="0" applyFont="1" applyBorder="1" applyAlignment="1">
      <alignment horizontal="center"/>
    </xf>
    <xf numFmtId="0" fontId="13" fillId="0" borderId="1" xfId="0" applyFont="1" applyBorder="1" applyAlignment="1">
      <alignment horizontal="right"/>
    </xf>
    <xf numFmtId="187" fontId="13" fillId="0" borderId="1" xfId="0" applyNumberFormat="1" applyFont="1" applyBorder="1"/>
    <xf numFmtId="0" fontId="13" fillId="0" borderId="1" xfId="0" applyNumberFormat="1" applyFont="1" applyBorder="1"/>
    <xf numFmtId="0" fontId="9" fillId="0" borderId="1" xfId="3" applyNumberFormat="1" applyFont="1" applyBorder="1"/>
    <xf numFmtId="0" fontId="9" fillId="0" borderId="6" xfId="3" applyFont="1" applyBorder="1" applyAlignment="1">
      <alignment horizontal="center"/>
    </xf>
    <xf numFmtId="0" fontId="9" fillId="8" borderId="5" xfId="3" applyFont="1" applyFill="1" applyBorder="1" applyAlignment="1">
      <alignment horizontal="center"/>
    </xf>
    <xf numFmtId="0" fontId="9" fillId="0" borderId="1" xfId="3" applyFont="1" applyBorder="1" applyAlignment="1">
      <alignment horizontal="right"/>
    </xf>
    <xf numFmtId="0" fontId="11" fillId="5" borderId="20" xfId="3" applyFont="1" applyFill="1" applyBorder="1" applyAlignment="1">
      <alignment horizontal="center" vertical="center" wrapText="1"/>
    </xf>
    <xf numFmtId="0" fontId="9" fillId="6" borderId="13" xfId="3" applyFont="1" applyFill="1" applyBorder="1" applyAlignment="1">
      <alignment vertical="center"/>
    </xf>
    <xf numFmtId="0" fontId="11" fillId="5" borderId="14" xfId="3" applyFont="1" applyFill="1" applyBorder="1" applyAlignment="1">
      <alignment horizontal="center" vertical="center" wrapText="1"/>
    </xf>
    <xf numFmtId="0" fontId="9" fillId="6" borderId="11" xfId="3" applyFont="1" applyFill="1" applyBorder="1" applyAlignment="1">
      <alignment horizontal="center" vertical="center"/>
    </xf>
    <xf numFmtId="0" fontId="11" fillId="5" borderId="18" xfId="3" applyFont="1" applyFill="1" applyBorder="1" applyAlignment="1">
      <alignment horizontal="center" vertical="center" wrapText="1"/>
    </xf>
    <xf numFmtId="0" fontId="9" fillId="6" borderId="15" xfId="3" applyFont="1" applyFill="1" applyBorder="1" applyAlignment="1">
      <alignment vertical="center"/>
    </xf>
    <xf numFmtId="0" fontId="10" fillId="7" borderId="19" xfId="3" applyFont="1" applyFill="1" applyBorder="1" applyAlignment="1">
      <alignment horizontal="center"/>
    </xf>
    <xf numFmtId="0" fontId="9" fillId="0" borderId="0" xfId="3" applyFont="1" applyFill="1"/>
    <xf numFmtId="0" fontId="9" fillId="0" borderId="0" xfId="3" applyFont="1" applyFill="1" applyAlignment="1">
      <alignment horizontal="center"/>
    </xf>
    <xf numFmtId="0" fontId="9" fillId="0" borderId="0" xfId="3" applyFont="1" applyAlignment="1">
      <alignment horizontal="center"/>
    </xf>
    <xf numFmtId="0" fontId="17" fillId="2" borderId="11" xfId="4" applyFont="1" applyFill="1" applyBorder="1"/>
    <xf numFmtId="0" fontId="17" fillId="2" borderId="1" xfId="4" applyFont="1" applyFill="1" applyBorder="1"/>
    <xf numFmtId="0" fontId="17" fillId="0" borderId="4" xfId="4" applyFont="1" applyBorder="1"/>
    <xf numFmtId="4" fontId="17" fillId="0" borderId="4" xfId="4" applyNumberFormat="1" applyFont="1" applyBorder="1"/>
    <xf numFmtId="4" fontId="17" fillId="0" borderId="1" xfId="4" applyNumberFormat="1" applyFont="1" applyBorder="1"/>
    <xf numFmtId="0" fontId="17" fillId="2" borderId="1" xfId="4" applyFont="1" applyFill="1" applyBorder="1" applyAlignment="1">
      <alignment horizontal="center"/>
    </xf>
    <xf numFmtId="0" fontId="18" fillId="2" borderId="1" xfId="4" applyFont="1" applyFill="1" applyBorder="1" applyAlignment="1">
      <alignment horizontal="center"/>
    </xf>
    <xf numFmtId="0" fontId="18" fillId="2" borderId="1" xfId="4" applyFont="1" applyFill="1" applyBorder="1"/>
    <xf numFmtId="49" fontId="17" fillId="2" borderId="1" xfId="4" applyNumberFormat="1" applyFont="1" applyFill="1" applyBorder="1" applyAlignment="1">
      <alignment horizontal="right"/>
    </xf>
    <xf numFmtId="49" fontId="17" fillId="2" borderId="1" xfId="4" applyNumberFormat="1" applyFont="1" applyFill="1" applyBorder="1"/>
    <xf numFmtId="0" fontId="11" fillId="2" borderId="1" xfId="4" applyFont="1" applyFill="1" applyBorder="1" applyAlignment="1">
      <alignment horizontal="center"/>
    </xf>
    <xf numFmtId="4" fontId="17" fillId="2" borderId="1" xfId="4" applyNumberFormat="1" applyFont="1" applyFill="1" applyBorder="1"/>
    <xf numFmtId="4" fontId="17" fillId="2" borderId="1" xfId="4" applyNumberFormat="1" applyFont="1" applyFill="1" applyBorder="1" applyAlignment="1">
      <alignment horizontal="center"/>
    </xf>
    <xf numFmtId="0" fontId="17" fillId="2" borderId="4" xfId="4" applyFont="1" applyFill="1" applyBorder="1"/>
    <xf numFmtId="4" fontId="17" fillId="2" borderId="4" xfId="4" applyNumberFormat="1" applyFont="1" applyFill="1" applyBorder="1"/>
    <xf numFmtId="0" fontId="17" fillId="2" borderId="4" xfId="4" applyFont="1" applyFill="1" applyBorder="1" applyAlignment="1">
      <alignment horizontal="center"/>
    </xf>
    <xf numFmtId="187" fontId="17" fillId="2" borderId="4" xfId="6" applyNumberFormat="1" applyFont="1" applyFill="1" applyBorder="1"/>
    <xf numFmtId="0" fontId="19" fillId="2" borderId="1" xfId="0" applyFont="1" applyFill="1" applyBorder="1" applyAlignment="1">
      <alignment horizontal="center"/>
    </xf>
    <xf numFmtId="0" fontId="19" fillId="2" borderId="6" xfId="0" applyFont="1" applyFill="1" applyBorder="1"/>
    <xf numFmtId="0" fontId="17" fillId="2" borderId="6" xfId="4" applyFont="1" applyFill="1" applyBorder="1"/>
    <xf numFmtId="0" fontId="17" fillId="2" borderId="0" xfId="4" applyFont="1" applyFill="1" applyBorder="1"/>
    <xf numFmtId="0" fontId="19" fillId="2" borderId="1" xfId="0" applyFont="1" applyFill="1" applyBorder="1"/>
    <xf numFmtId="0" fontId="19" fillId="2" borderId="0" xfId="0" applyFont="1" applyFill="1"/>
    <xf numFmtId="0" fontId="17" fillId="2" borderId="1" xfId="4" applyFont="1" applyFill="1" applyBorder="1" applyAlignment="1">
      <alignment horizontal="left"/>
    </xf>
    <xf numFmtId="0" fontId="17" fillId="0" borderId="1" xfId="4" applyFont="1" applyBorder="1"/>
    <xf numFmtId="0" fontId="17" fillId="0" borderId="1" xfId="4" applyFont="1" applyBorder="1" applyAlignment="1">
      <alignment horizontal="center"/>
    </xf>
    <xf numFmtId="0" fontId="17" fillId="0" borderId="4" xfId="4" applyFont="1" applyBorder="1" applyAlignment="1">
      <alignment horizontal="center"/>
    </xf>
    <xf numFmtId="0" fontId="17" fillId="0" borderId="11" xfId="4" applyFont="1" applyBorder="1"/>
    <xf numFmtId="0" fontId="17" fillId="0" borderId="5" xfId="4" applyFont="1" applyBorder="1"/>
    <xf numFmtId="4" fontId="17" fillId="0" borderId="5" xfId="4" applyNumberFormat="1" applyFont="1" applyBorder="1"/>
    <xf numFmtId="0" fontId="17" fillId="0" borderId="5" xfId="4" applyFont="1" applyBorder="1" applyAlignment="1">
      <alignment horizontal="center"/>
    </xf>
    <xf numFmtId="187" fontId="17" fillId="0" borderId="5" xfId="6" applyNumberFormat="1" applyFont="1" applyBorder="1"/>
    <xf numFmtId="0" fontId="10" fillId="4" borderId="13" xfId="4" applyFont="1" applyFill="1" applyBorder="1" applyAlignment="1">
      <alignment horizontal="center" vertical="center"/>
    </xf>
    <xf numFmtId="0" fontId="11" fillId="4" borderId="13" xfId="4" applyFont="1" applyFill="1" applyBorder="1" applyAlignment="1">
      <alignment horizontal="center" vertical="center"/>
    </xf>
    <xf numFmtId="0" fontId="11" fillId="5" borderId="20" xfId="4" applyFont="1" applyFill="1" applyBorder="1" applyAlignment="1">
      <alignment horizontal="center" vertical="center" wrapText="1"/>
    </xf>
    <xf numFmtId="0" fontId="10" fillId="5" borderId="13" xfId="4" applyFont="1" applyFill="1" applyBorder="1" applyAlignment="1">
      <alignment horizontal="center" vertical="center" wrapText="1"/>
    </xf>
    <xf numFmtId="0" fontId="11" fillId="5" borderId="13" xfId="4" applyFont="1" applyFill="1" applyBorder="1" applyAlignment="1">
      <alignment horizontal="center" vertical="center" wrapText="1"/>
    </xf>
    <xf numFmtId="0" fontId="11" fillId="5" borderId="13" xfId="4" applyFont="1" applyFill="1" applyBorder="1" applyAlignment="1">
      <alignment horizontal="center" wrapText="1"/>
    </xf>
    <xf numFmtId="0" fontId="11" fillId="5" borderId="13" xfId="4" applyFont="1" applyFill="1" applyBorder="1" applyAlignment="1">
      <alignment horizontal="center" vertical="center"/>
    </xf>
    <xf numFmtId="0" fontId="11" fillId="6" borderId="13" xfId="4" applyFont="1" applyFill="1" applyBorder="1" applyAlignment="1">
      <alignment horizontal="center" vertical="center"/>
    </xf>
    <xf numFmtId="0" fontId="11" fillId="6" borderId="13" xfId="4" applyFont="1" applyFill="1" applyBorder="1" applyAlignment="1">
      <alignment horizontal="center" vertical="center"/>
    </xf>
    <xf numFmtId="0" fontId="11" fillId="6" borderId="13" xfId="4" applyFont="1" applyFill="1" applyBorder="1" applyAlignment="1">
      <alignment horizontal="center" vertical="center" wrapText="1"/>
    </xf>
    <xf numFmtId="0" fontId="11" fillId="6" borderId="13" xfId="4" applyFont="1" applyFill="1" applyBorder="1" applyAlignment="1">
      <alignment vertical="center"/>
    </xf>
    <xf numFmtId="0" fontId="11" fillId="6" borderId="20" xfId="4" applyFont="1" applyFill="1" applyBorder="1" applyAlignment="1">
      <alignment horizontal="center" vertical="center" wrapText="1"/>
    </xf>
    <xf numFmtId="0" fontId="10" fillId="4" borderId="11" xfId="4" applyFont="1" applyFill="1" applyBorder="1" applyAlignment="1">
      <alignment horizontal="center" vertical="center"/>
    </xf>
    <xf numFmtId="0" fontId="11" fillId="4" borderId="11" xfId="4" applyFont="1" applyFill="1" applyBorder="1" applyAlignment="1">
      <alignment horizontal="center" vertical="center"/>
    </xf>
    <xf numFmtId="0" fontId="11" fillId="5" borderId="14" xfId="4" applyFont="1" applyFill="1" applyBorder="1" applyAlignment="1">
      <alignment horizontal="center" vertical="center" wrapText="1"/>
    </xf>
    <xf numFmtId="0" fontId="10" fillId="5" borderId="11" xfId="4" applyFont="1" applyFill="1" applyBorder="1" applyAlignment="1">
      <alignment horizontal="center" vertical="center" wrapText="1"/>
    </xf>
    <xf numFmtId="0" fontId="11" fillId="5" borderId="11" xfId="4" applyFont="1" applyFill="1" applyBorder="1" applyAlignment="1">
      <alignment horizontal="center" vertical="center" wrapText="1"/>
    </xf>
    <xf numFmtId="0" fontId="11" fillId="5" borderId="11" xfId="4" applyFont="1" applyFill="1" applyBorder="1" applyAlignment="1">
      <alignment horizontal="center" wrapText="1"/>
    </xf>
    <xf numFmtId="0" fontId="11" fillId="5" borderId="11" xfId="4" applyFont="1" applyFill="1" applyBorder="1" applyAlignment="1">
      <alignment horizontal="center" vertical="center"/>
    </xf>
    <xf numFmtId="0" fontId="11" fillId="6" borderId="11" xfId="4" applyFont="1" applyFill="1" applyBorder="1" applyAlignment="1">
      <alignment horizontal="center" vertical="center"/>
    </xf>
    <xf numFmtId="0" fontId="11" fillId="6" borderId="11" xfId="4" applyFont="1" applyFill="1" applyBorder="1" applyAlignment="1">
      <alignment horizontal="center" vertical="center"/>
    </xf>
    <xf numFmtId="0" fontId="11" fillId="6" borderId="11" xfId="4" applyFont="1" applyFill="1" applyBorder="1" applyAlignment="1">
      <alignment horizontal="center" vertical="center" wrapText="1"/>
    </xf>
    <xf numFmtId="0" fontId="11" fillId="6" borderId="14" xfId="4" applyFont="1" applyFill="1" applyBorder="1" applyAlignment="1">
      <alignment horizontal="center" vertical="center" wrapText="1"/>
    </xf>
    <xf numFmtId="0" fontId="10" fillId="5" borderId="15" xfId="4" applyFont="1" applyFill="1" applyBorder="1" applyAlignment="1">
      <alignment horizontal="center" vertical="center" wrapText="1"/>
    </xf>
    <xf numFmtId="0" fontId="11" fillId="5" borderId="15" xfId="4" applyFont="1" applyFill="1" applyBorder="1" applyAlignment="1">
      <alignment horizontal="center" vertical="center" wrapText="1"/>
    </xf>
    <xf numFmtId="0" fontId="11" fillId="5" borderId="15" xfId="4" applyFont="1" applyFill="1" applyBorder="1" applyAlignment="1">
      <alignment horizontal="center" vertical="center"/>
    </xf>
    <xf numFmtId="0" fontId="11" fillId="6" borderId="15" xfId="4" applyFont="1" applyFill="1" applyBorder="1" applyAlignment="1">
      <alignment horizontal="center" vertical="center"/>
    </xf>
    <xf numFmtId="0" fontId="11" fillId="6" borderId="15" xfId="4" applyFont="1" applyFill="1" applyBorder="1" applyAlignment="1">
      <alignment horizontal="center" vertical="center" wrapText="1"/>
    </xf>
    <xf numFmtId="0" fontId="11" fillId="6" borderId="15" xfId="4" applyFont="1" applyFill="1" applyBorder="1" applyAlignment="1">
      <alignment horizontal="center" vertical="center"/>
    </xf>
    <xf numFmtId="0" fontId="11" fillId="5" borderId="18" xfId="4" applyFont="1" applyFill="1" applyBorder="1" applyAlignment="1">
      <alignment horizontal="center" vertical="center" wrapText="1"/>
    </xf>
    <xf numFmtId="0" fontId="10" fillId="5" borderId="16" xfId="4" applyFont="1" applyFill="1" applyBorder="1" applyAlignment="1">
      <alignment horizontal="center" vertical="center" wrapText="1"/>
    </xf>
    <xf numFmtId="0" fontId="10" fillId="5" borderId="17" xfId="4" applyFont="1" applyFill="1" applyBorder="1" applyAlignment="1">
      <alignment horizontal="center" vertical="center" wrapText="1"/>
    </xf>
    <xf numFmtId="0" fontId="11" fillId="5" borderId="15" xfId="4" applyFont="1" applyFill="1" applyBorder="1" applyAlignment="1">
      <alignment horizontal="center" wrapText="1"/>
    </xf>
    <xf numFmtId="0" fontId="11" fillId="5" borderId="23" xfId="4" applyFont="1" applyFill="1" applyBorder="1" applyAlignment="1">
      <alignment horizontal="center"/>
    </xf>
    <xf numFmtId="0" fontId="11" fillId="5" borderId="25" xfId="4" applyFont="1" applyFill="1" applyBorder="1" applyAlignment="1">
      <alignment horizontal="center"/>
    </xf>
    <xf numFmtId="0" fontId="11" fillId="5" borderId="20" xfId="4" applyFont="1" applyFill="1" applyBorder="1" applyAlignment="1">
      <alignment horizontal="center"/>
    </xf>
    <xf numFmtId="0" fontId="11" fillId="6" borderId="16" xfId="4" applyFont="1" applyFill="1" applyBorder="1" applyAlignment="1">
      <alignment horizontal="center"/>
    </xf>
    <xf numFmtId="0" fontId="11" fillId="6" borderId="19" xfId="4" applyFont="1" applyFill="1" applyBorder="1" applyAlignment="1">
      <alignment horizontal="center"/>
    </xf>
    <xf numFmtId="0" fontId="11" fillId="6" borderId="17" xfId="4" applyFont="1" applyFill="1" applyBorder="1" applyAlignment="1">
      <alignment horizontal="center"/>
    </xf>
    <xf numFmtId="0" fontId="11" fillId="6" borderId="18" xfId="4" applyFont="1" applyFill="1" applyBorder="1" applyAlignment="1">
      <alignment horizontal="center" vertical="center" wrapText="1"/>
    </xf>
    <xf numFmtId="0" fontId="11" fillId="6" borderId="15" xfId="4" applyFont="1" applyFill="1" applyBorder="1" applyAlignment="1">
      <alignment vertical="center"/>
    </xf>
    <xf numFmtId="0" fontId="10" fillId="4" borderId="15" xfId="4" applyFont="1" applyFill="1" applyBorder="1" applyAlignment="1">
      <alignment horizontal="center" vertical="center" wrapText="1"/>
    </xf>
    <xf numFmtId="0" fontId="11" fillId="4" borderId="15" xfId="4" applyFont="1" applyFill="1" applyBorder="1" applyAlignment="1">
      <alignment horizontal="center" vertical="center" wrapText="1"/>
    </xf>
    <xf numFmtId="0" fontId="11" fillId="7" borderId="19" xfId="4" applyFont="1" applyFill="1" applyBorder="1" applyAlignment="1">
      <alignment horizontal="center"/>
    </xf>
    <xf numFmtId="0" fontId="11" fillId="7" borderId="17" xfId="4" applyFont="1" applyFill="1" applyBorder="1" applyAlignment="1">
      <alignment horizontal="center"/>
    </xf>
    <xf numFmtId="0" fontId="11" fillId="8" borderId="19" xfId="4" applyFont="1" applyFill="1" applyBorder="1" applyAlignment="1">
      <alignment horizontal="center"/>
    </xf>
    <xf numFmtId="0" fontId="11" fillId="8" borderId="16" xfId="4" applyFont="1" applyFill="1" applyBorder="1" applyAlignment="1">
      <alignment horizontal="center"/>
    </xf>
    <xf numFmtId="0" fontId="11" fillId="8" borderId="19" xfId="4" applyFont="1" applyFill="1" applyBorder="1" applyAlignment="1">
      <alignment horizontal="center"/>
    </xf>
    <xf numFmtId="0" fontId="11" fillId="8" borderId="17" xfId="4" applyFont="1" applyFill="1" applyBorder="1" applyAlignment="1">
      <alignment horizontal="center"/>
    </xf>
    <xf numFmtId="0" fontId="17" fillId="0" borderId="0" xfId="4" applyFont="1"/>
    <xf numFmtId="0" fontId="6" fillId="0" borderId="0" xfId="4" applyFont="1" applyAlignment="1">
      <alignment horizontal="center"/>
    </xf>
    <xf numFmtId="0" fontId="6" fillId="0" borderId="0" xfId="4" applyFont="1" applyAlignment="1"/>
    <xf numFmtId="190" fontId="9" fillId="0" borderId="4" xfId="1" applyNumberFormat="1" applyFont="1" applyBorder="1"/>
    <xf numFmtId="49" fontId="9" fillId="8" borderId="1" xfId="3" applyNumberFormat="1" applyFont="1" applyFill="1" applyBorder="1" applyAlignment="1">
      <alignment horizontal="right"/>
    </xf>
    <xf numFmtId="49" fontId="9" fillId="17" borderId="1" xfId="3" applyNumberFormat="1" applyFont="1" applyFill="1" applyBorder="1" applyAlignment="1">
      <alignment horizontal="right"/>
    </xf>
    <xf numFmtId="0" fontId="9" fillId="8" borderId="1" xfId="3" applyNumberFormat="1" applyFont="1" applyFill="1" applyBorder="1" applyAlignment="1">
      <alignment horizontal="right"/>
    </xf>
    <xf numFmtId="0" fontId="9" fillId="0" borderId="1" xfId="3" applyNumberFormat="1" applyFont="1" applyBorder="1" applyAlignment="1">
      <alignment horizontal="right"/>
    </xf>
    <xf numFmtId="3" fontId="9" fillId="0" borderId="4" xfId="3" applyNumberFormat="1" applyFont="1" applyBorder="1"/>
    <xf numFmtId="0" fontId="17" fillId="0" borderId="1" xfId="3" applyFont="1" applyBorder="1" applyAlignment="1">
      <alignment horizontal="center"/>
    </xf>
    <xf numFmtId="49" fontId="20" fillId="0" borderId="1" xfId="3" applyNumberFormat="1" applyFont="1" applyBorder="1" applyAlignment="1">
      <alignment horizontal="right"/>
    </xf>
    <xf numFmtId="0" fontId="9" fillId="17" borderId="1" xfId="3" applyNumberFormat="1" applyFont="1" applyFill="1" applyBorder="1" applyAlignment="1">
      <alignment horizontal="right"/>
    </xf>
    <xf numFmtId="190" fontId="9" fillId="0" borderId="1" xfId="3" applyNumberFormat="1" applyFont="1" applyBorder="1"/>
    <xf numFmtId="190" fontId="9" fillId="0" borderId="4" xfId="3" applyNumberFormat="1" applyFont="1" applyBorder="1"/>
    <xf numFmtId="0" fontId="9" fillId="0" borderId="4" xfId="3" applyFont="1" applyFill="1" applyBorder="1"/>
    <xf numFmtId="49" fontId="9" fillId="0" borderId="4" xfId="3" applyNumberFormat="1" applyFont="1" applyBorder="1" applyAlignment="1">
      <alignment horizontal="right"/>
    </xf>
    <xf numFmtId="0" fontId="9" fillId="0" borderId="5" xfId="3" applyFont="1" applyFill="1" applyBorder="1"/>
    <xf numFmtId="4" fontId="9" fillId="0" borderId="5" xfId="3" applyNumberFormat="1" applyFont="1" applyBorder="1"/>
    <xf numFmtId="0" fontId="9" fillId="0" borderId="5" xfId="3" applyFont="1" applyBorder="1" applyAlignment="1">
      <alignment horizontal="center"/>
    </xf>
    <xf numFmtId="49" fontId="9" fillId="0" borderId="5" xfId="3" applyNumberFormat="1" applyFont="1" applyBorder="1" applyAlignment="1">
      <alignment horizontal="right"/>
    </xf>
    <xf numFmtId="187" fontId="9" fillId="0" borderId="15" xfId="3" applyNumberFormat="1" applyFont="1" applyBorder="1"/>
    <xf numFmtId="0" fontId="9" fillId="0" borderId="4" xfId="3" applyFont="1" applyFill="1" applyBorder="1" applyAlignment="1">
      <alignment horizontal="center"/>
    </xf>
    <xf numFmtId="0" fontId="0" fillId="0" borderId="26" xfId="0" applyBorder="1"/>
    <xf numFmtId="0" fontId="13" fillId="0" borderId="1" xfId="0" applyFont="1" applyFill="1" applyBorder="1" applyAlignment="1">
      <alignment horizontal="center"/>
    </xf>
    <xf numFmtId="0" fontId="0" fillId="0" borderId="27" xfId="0" applyBorder="1"/>
    <xf numFmtId="0" fontId="9" fillId="0" borderId="2" xfId="3" applyFont="1" applyBorder="1"/>
    <xf numFmtId="4" fontId="9" fillId="0" borderId="1" xfId="3" applyNumberFormat="1" applyFont="1" applyBorder="1" applyAlignment="1">
      <alignment horizontal="center"/>
    </xf>
    <xf numFmtId="4" fontId="12" fillId="0" borderId="1" xfId="3" applyNumberFormat="1" applyFont="1" applyBorder="1"/>
    <xf numFmtId="0" fontId="9" fillId="0" borderId="24" xfId="3" applyFont="1" applyBorder="1"/>
    <xf numFmtId="4" fontId="9" fillId="0" borderId="28" xfId="3" applyNumberFormat="1" applyFont="1" applyBorder="1"/>
    <xf numFmtId="4" fontId="9" fillId="0" borderId="11" xfId="3" applyNumberFormat="1" applyFont="1" applyBorder="1"/>
    <xf numFmtId="0" fontId="9" fillId="0" borderId="5" xfId="3" applyFont="1" applyFill="1" applyBorder="1" applyAlignment="1">
      <alignment horizontal="center"/>
    </xf>
    <xf numFmtId="187" fontId="9" fillId="0" borderId="5" xfId="5" applyNumberFormat="1" applyFont="1" applyBorder="1"/>
    <xf numFmtId="0" fontId="10" fillId="6" borderId="13" xfId="3" applyFont="1" applyFill="1" applyBorder="1" applyAlignment="1">
      <alignment horizontal="center" vertical="center"/>
    </xf>
    <xf numFmtId="0" fontId="10" fillId="6" borderId="15" xfId="3" applyFont="1" applyFill="1" applyBorder="1" applyAlignment="1">
      <alignment horizontal="center" vertical="center"/>
    </xf>
    <xf numFmtId="0" fontId="10" fillId="6" borderId="29" xfId="3" applyFont="1" applyFill="1" applyBorder="1" applyAlignment="1">
      <alignment horizontal="center"/>
    </xf>
    <xf numFmtId="0" fontId="10" fillId="6" borderId="18" xfId="3" applyFont="1" applyFill="1" applyBorder="1" applyAlignment="1">
      <alignment horizontal="center"/>
    </xf>
    <xf numFmtId="0" fontId="13" fillId="0" borderId="0" xfId="0" applyFont="1" applyBorder="1"/>
    <xf numFmtId="0" fontId="9" fillId="8" borderId="0" xfId="3" applyFont="1" applyFill="1" applyBorder="1"/>
    <xf numFmtId="17" fontId="9" fillId="2" borderId="1" xfId="3" applyNumberFormat="1" applyFont="1" applyFill="1" applyBorder="1"/>
    <xf numFmtId="0" fontId="13" fillId="2" borderId="1" xfId="0" applyFont="1" applyFill="1" applyBorder="1"/>
    <xf numFmtId="0" fontId="13" fillId="0" borderId="0" xfId="0" applyFont="1" applyAlignment="1">
      <alignment wrapText="1"/>
    </xf>
    <xf numFmtId="0" fontId="13" fillId="2" borderId="1" xfId="0" applyFont="1" applyFill="1" applyBorder="1" applyAlignment="1">
      <alignment horizontal="center" vertical="center"/>
    </xf>
    <xf numFmtId="3" fontId="9" fillId="0" borderId="5" xfId="3" applyNumberFormat="1" applyFont="1" applyBorder="1"/>
    <xf numFmtId="187" fontId="9" fillId="2" borderId="5" xfId="1" applyNumberFormat="1" applyFont="1" applyFill="1" applyBorder="1"/>
    <xf numFmtId="0" fontId="14" fillId="0" borderId="1" xfId="3" applyFont="1" applyBorder="1" applyAlignment="1">
      <alignment horizontal="center"/>
    </xf>
    <xf numFmtId="0" fontId="13" fillId="8" borderId="0" xfId="0" applyFont="1" applyFill="1"/>
    <xf numFmtId="187" fontId="9" fillId="0" borderId="5" xfId="1" applyNumberFormat="1" applyFont="1" applyBorder="1"/>
    <xf numFmtId="0" fontId="10" fillId="0" borderId="0" xfId="3" applyFont="1" applyAlignment="1"/>
    <xf numFmtId="43" fontId="9" fillId="0" borderId="5" xfId="3" applyNumberFormat="1" applyFont="1" applyBorder="1"/>
    <xf numFmtId="43" fontId="9" fillId="0" borderId="4" xfId="1" applyFont="1" applyBorder="1"/>
    <xf numFmtId="189" fontId="9" fillId="0" borderId="1" xfId="3" applyNumberFormat="1" applyFont="1" applyBorder="1"/>
    <xf numFmtId="49" fontId="20" fillId="8" borderId="1" xfId="3" applyNumberFormat="1" applyFont="1" applyFill="1" applyBorder="1" applyAlignment="1">
      <alignment horizontal="right"/>
    </xf>
    <xf numFmtId="0" fontId="0" fillId="3" borderId="0" xfId="0" applyFill="1"/>
    <xf numFmtId="0" fontId="9" fillId="3" borderId="1" xfId="3" applyFont="1" applyFill="1" applyBorder="1"/>
    <xf numFmtId="0" fontId="9" fillId="3" borderId="1" xfId="3" applyFont="1" applyFill="1" applyBorder="1" applyAlignment="1">
      <alignment horizontal="center"/>
    </xf>
    <xf numFmtId="49" fontId="9" fillId="3" borderId="1" xfId="3" applyNumberFormat="1" applyFont="1" applyFill="1" applyBorder="1" applyAlignment="1">
      <alignment horizontal="right"/>
    </xf>
    <xf numFmtId="187" fontId="9" fillId="8" borderId="1" xfId="1" applyNumberFormat="1" applyFont="1" applyFill="1" applyBorder="1"/>
    <xf numFmtId="3" fontId="9" fillId="8" borderId="1" xfId="3" applyNumberFormat="1" applyFont="1" applyFill="1" applyBorder="1"/>
    <xf numFmtId="43" fontId="9" fillId="8" borderId="4" xfId="1" applyFont="1" applyFill="1" applyBorder="1"/>
    <xf numFmtId="43" fontId="9" fillId="0" borderId="15" xfId="1" applyFont="1" applyBorder="1"/>
    <xf numFmtId="0" fontId="10" fillId="5" borderId="13" xfId="3" applyFont="1" applyFill="1" applyBorder="1" applyAlignment="1">
      <alignment horizontal="center" vertical="center" wrapText="1"/>
    </xf>
    <xf numFmtId="0" fontId="10" fillId="6" borderId="13" xfId="4" applyFont="1" applyFill="1" applyBorder="1" applyAlignment="1">
      <alignment horizontal="center" vertical="center"/>
    </xf>
    <xf numFmtId="0" fontId="10" fillId="6" borderId="13" xfId="4" applyFont="1" applyFill="1" applyBorder="1" applyAlignment="1">
      <alignment horizontal="center" vertical="center" wrapText="1"/>
    </xf>
    <xf numFmtId="0" fontId="10" fillId="5" borderId="11" xfId="3" applyFont="1" applyFill="1" applyBorder="1" applyAlignment="1">
      <alignment horizontal="center" vertical="center" wrapText="1"/>
    </xf>
    <xf numFmtId="0" fontId="10" fillId="6" borderId="11" xfId="4" applyFont="1" applyFill="1" applyBorder="1" applyAlignment="1">
      <alignment horizontal="center" vertical="center"/>
    </xf>
    <xf numFmtId="0" fontId="10" fillId="6" borderId="11" xfId="4" applyFont="1" applyFill="1" applyBorder="1" applyAlignment="1">
      <alignment horizontal="center" vertical="center" wrapText="1"/>
    </xf>
    <xf numFmtId="0" fontId="10" fillId="5" borderId="15" xfId="3" applyFont="1" applyFill="1" applyBorder="1" applyAlignment="1">
      <alignment horizontal="center" vertical="center" wrapText="1"/>
    </xf>
    <xf numFmtId="0" fontId="10" fillId="6" borderId="15" xfId="4" applyFont="1" applyFill="1" applyBorder="1" applyAlignment="1">
      <alignment horizontal="center" vertical="center" wrapText="1"/>
    </xf>
    <xf numFmtId="0" fontId="0" fillId="0" borderId="0" xfId="0" applyFont="1"/>
    <xf numFmtId="0" fontId="9" fillId="0" borderId="1" xfId="4" applyFont="1" applyBorder="1"/>
    <xf numFmtId="187" fontId="9" fillId="0" borderId="4" xfId="4" applyNumberFormat="1" applyFont="1" applyBorder="1"/>
    <xf numFmtId="0" fontId="14" fillId="0" borderId="1" xfId="4" applyFont="1" applyBorder="1"/>
    <xf numFmtId="0" fontId="0" fillId="0" borderId="1" xfId="0" applyBorder="1"/>
    <xf numFmtId="16" fontId="9" fillId="8" borderId="1" xfId="3" applyNumberFormat="1" applyFont="1" applyFill="1" applyBorder="1"/>
    <xf numFmtId="0" fontId="9" fillId="2" borderId="1" xfId="4" applyFont="1" applyFill="1" applyBorder="1"/>
    <xf numFmtId="17" fontId="9" fillId="8" borderId="1" xfId="3" applyNumberFormat="1" applyFont="1" applyFill="1" applyBorder="1"/>
    <xf numFmtId="0" fontId="21" fillId="0" borderId="1" xfId="4" applyFont="1" applyBorder="1"/>
    <xf numFmtId="0" fontId="21" fillId="0" borderId="1" xfId="3" applyFont="1" applyBorder="1"/>
    <xf numFmtId="0" fontId="21" fillId="0" borderId="1" xfId="3" applyFont="1" applyBorder="1" applyAlignment="1">
      <alignment horizontal="center"/>
    </xf>
    <xf numFmtId="43" fontId="9" fillId="0" borderId="4" xfId="1" applyNumberFormat="1" applyFont="1" applyBorder="1"/>
    <xf numFmtId="0" fontId="17" fillId="0" borderId="1" xfId="3" applyFont="1" applyBorder="1"/>
    <xf numFmtId="4" fontId="9" fillId="0" borderId="1" xfId="4" applyNumberFormat="1" applyFont="1" applyBorder="1"/>
    <xf numFmtId="3" fontId="9" fillId="0" borderId="1" xfId="4" applyNumberFormat="1" applyFont="1" applyBorder="1"/>
    <xf numFmtId="0" fontId="9" fillId="0" borderId="0" xfId="4" applyFont="1"/>
    <xf numFmtId="0" fontId="9" fillId="0" borderId="4" xfId="4" applyFont="1" applyBorder="1"/>
    <xf numFmtId="3" fontId="9" fillId="0" borderId="4" xfId="4" applyNumberFormat="1" applyFont="1" applyBorder="1"/>
    <xf numFmtId="4" fontId="9" fillId="0" borderId="4" xfId="4" applyNumberFormat="1" applyFont="1" applyBorder="1"/>
    <xf numFmtId="0" fontId="9" fillId="0" borderId="5" xfId="4" applyFont="1" applyBorder="1"/>
    <xf numFmtId="187" fontId="9" fillId="0" borderId="5" xfId="4" applyNumberFormat="1" applyFont="1" applyBorder="1"/>
    <xf numFmtId="3" fontId="9" fillId="0" borderId="5" xfId="4" applyNumberFormat="1" applyFont="1" applyBorder="1"/>
    <xf numFmtId="4" fontId="9" fillId="0" borderId="5" xfId="4" applyNumberFormat="1" applyFont="1" applyBorder="1"/>
    <xf numFmtId="43" fontId="9" fillId="0" borderId="5" xfId="1" applyFont="1" applyBorder="1"/>
    <xf numFmtId="0" fontId="10" fillId="6" borderId="20" xfId="4" applyFont="1" applyFill="1" applyBorder="1" applyAlignment="1">
      <alignment horizontal="center" vertical="center" wrapText="1"/>
    </xf>
    <xf numFmtId="0" fontId="9" fillId="6" borderId="13" xfId="4" applyFont="1" applyFill="1" applyBorder="1" applyAlignment="1">
      <alignment vertical="center"/>
    </xf>
    <xf numFmtId="0" fontId="10" fillId="6" borderId="14" xfId="4" applyFont="1" applyFill="1" applyBorder="1" applyAlignment="1">
      <alignment horizontal="center" vertical="center" wrapText="1"/>
    </xf>
    <xf numFmtId="0" fontId="9" fillId="6" borderId="11" xfId="4" applyFont="1" applyFill="1" applyBorder="1" applyAlignment="1">
      <alignment horizontal="center" vertical="center"/>
    </xf>
    <xf numFmtId="0" fontId="10" fillId="0" borderId="0" xfId="4" applyFont="1"/>
    <xf numFmtId="0" fontId="10" fillId="6" borderId="15" xfId="4" applyFont="1" applyFill="1" applyBorder="1" applyAlignment="1">
      <alignment horizontal="center" vertical="center"/>
    </xf>
    <xf numFmtId="0" fontId="10" fillId="6" borderId="16" xfId="4" applyFont="1" applyFill="1" applyBorder="1" applyAlignment="1">
      <alignment horizontal="center"/>
    </xf>
    <xf numFmtId="0" fontId="10" fillId="6" borderId="19" xfId="4" applyFont="1" applyFill="1" applyBorder="1" applyAlignment="1">
      <alignment horizontal="center"/>
    </xf>
    <xf numFmtId="0" fontId="10" fillId="6" borderId="17" xfId="4" applyFont="1" applyFill="1" applyBorder="1" applyAlignment="1">
      <alignment horizontal="center"/>
    </xf>
    <xf numFmtId="0" fontId="10" fillId="6" borderId="18" xfId="4" applyFont="1" applyFill="1" applyBorder="1" applyAlignment="1">
      <alignment horizontal="center" vertical="center" wrapText="1"/>
    </xf>
    <xf numFmtId="0" fontId="9" fillId="6" borderId="15" xfId="4" applyFont="1" applyFill="1" applyBorder="1" applyAlignment="1">
      <alignment vertical="center"/>
    </xf>
    <xf numFmtId="0" fontId="10" fillId="7" borderId="19" xfId="4" applyFont="1" applyFill="1" applyBorder="1" applyAlignment="1">
      <alignment horizontal="center"/>
    </xf>
    <xf numFmtId="0" fontId="10" fillId="7" borderId="17" xfId="4" applyFont="1" applyFill="1" applyBorder="1" applyAlignment="1">
      <alignment horizontal="center"/>
    </xf>
    <xf numFmtId="0" fontId="10" fillId="8" borderId="16" xfId="4" applyFont="1" applyFill="1" applyBorder="1" applyAlignment="1">
      <alignment horizontal="center"/>
    </xf>
    <xf numFmtId="0" fontId="10" fillId="8" borderId="19" xfId="4" applyFont="1" applyFill="1" applyBorder="1" applyAlignment="1">
      <alignment horizontal="center"/>
    </xf>
    <xf numFmtId="0" fontId="10" fillId="8" borderId="17" xfId="4" applyFont="1" applyFill="1" applyBorder="1" applyAlignment="1">
      <alignment horizontal="center"/>
    </xf>
    <xf numFmtId="0" fontId="10" fillId="0" borderId="0" xfId="4" applyFont="1" applyAlignment="1"/>
  </cellXfs>
  <cellStyles count="7">
    <cellStyle name="Comma" xfId="1" builtinId="3"/>
    <cellStyle name="Comma 2" xfId="5"/>
    <cellStyle name="Comma 2 2" xfId="6"/>
    <cellStyle name="Normal" xfId="0" builtinId="0"/>
    <cellStyle name="Normal 2" xfId="3"/>
    <cellStyle name="Normal 2 2" xfId="4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A1:AB1534"/>
  <sheetViews>
    <sheetView zoomScale="64" zoomScaleNormal="64" workbookViewId="0">
      <pane ySplit="480"/>
      <selection activeCell="X1" sqref="X1"/>
      <selection pane="bottomLeft" activeCell="L24" sqref="L24"/>
    </sheetView>
  </sheetViews>
  <sheetFormatPr defaultColWidth="9" defaultRowHeight="21" x14ac:dyDescent="0.35"/>
  <cols>
    <col min="1" max="1" width="5.875" style="1" customWidth="1"/>
    <col min="2" max="2" width="7.125" style="1" customWidth="1"/>
    <col min="3" max="3" width="6.875" style="1" customWidth="1"/>
    <col min="4" max="4" width="4" style="1" customWidth="1"/>
    <col min="5" max="5" width="3.75" style="1" customWidth="1"/>
    <col min="6" max="6" width="5.125" style="1" customWidth="1"/>
    <col min="7" max="7" width="8.75" style="1" customWidth="1"/>
    <col min="8" max="8" width="7.5" style="1" customWidth="1"/>
    <col min="9" max="9" width="6.75" style="1" customWidth="1"/>
    <col min="10" max="10" width="10.5" style="1" customWidth="1"/>
    <col min="11" max="11" width="3.25" style="2" customWidth="1"/>
    <col min="12" max="12" width="10.875" style="1" customWidth="1"/>
    <col min="13" max="13" width="10.625" style="1" customWidth="1"/>
    <col min="14" max="14" width="11.25" style="1" customWidth="1"/>
    <col min="15" max="15" width="8.125" style="2" customWidth="1"/>
    <col min="16" max="16" width="9.75" style="2" customWidth="1"/>
    <col min="17" max="17" width="9.125" style="1" customWidth="1"/>
    <col min="18" max="18" width="12.25" style="1" customWidth="1"/>
    <col min="19" max="19" width="8.625" style="1" customWidth="1"/>
    <col min="20" max="20" width="7.625" style="1" customWidth="1"/>
    <col min="21" max="21" width="13.125" style="1" customWidth="1"/>
    <col min="22" max="22" width="12.75" style="1" customWidth="1"/>
    <col min="23" max="23" width="13.125" style="1" customWidth="1"/>
    <col min="24" max="24" width="10.875" style="1" customWidth="1"/>
    <col min="25" max="25" width="13.25" style="1" customWidth="1"/>
    <col min="26" max="26" width="8.25" style="1" customWidth="1"/>
    <col min="27" max="27" width="9" style="1"/>
    <col min="28" max="28" width="16" style="1" customWidth="1"/>
    <col min="29" max="16384" width="9" style="1"/>
  </cols>
  <sheetData>
    <row r="1" spans="1:28" x14ac:dyDescent="0.35">
      <c r="Y1" s="149" t="s">
        <v>295</v>
      </c>
      <c r="Z1" s="149"/>
    </row>
    <row r="2" spans="1:28" x14ac:dyDescent="0.35">
      <c r="A2" s="153" t="s">
        <v>294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B2" s="141"/>
    </row>
    <row r="3" spans="1:28" x14ac:dyDescent="0.35">
      <c r="A3" s="153" t="s">
        <v>293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B3" s="141"/>
    </row>
    <row r="4" spans="1:28" x14ac:dyDescent="0.35">
      <c r="A4" s="139"/>
      <c r="B4" s="139"/>
      <c r="C4" s="139"/>
      <c r="D4" s="139"/>
      <c r="E4" s="139"/>
      <c r="F4" s="139"/>
      <c r="G4" s="139"/>
      <c r="H4" s="139"/>
      <c r="I4" s="139"/>
      <c r="J4" s="139"/>
      <c r="K4" s="140"/>
      <c r="L4" s="139"/>
      <c r="M4" s="139"/>
      <c r="N4" s="139"/>
      <c r="O4" s="140"/>
      <c r="P4" s="140"/>
      <c r="Q4" s="139"/>
      <c r="R4" s="139"/>
      <c r="S4" s="139"/>
      <c r="T4" s="139"/>
      <c r="U4" s="139"/>
      <c r="V4" s="139"/>
      <c r="W4" s="139"/>
      <c r="X4" s="139"/>
      <c r="Y4" s="139"/>
      <c r="Z4" s="139"/>
      <c r="AB4" s="139"/>
    </row>
    <row r="5" spans="1:28" x14ac:dyDescent="0.35">
      <c r="A5" s="154" t="s">
        <v>292</v>
      </c>
      <c r="B5" s="155"/>
      <c r="C5" s="155"/>
      <c r="D5" s="155"/>
      <c r="E5" s="155"/>
      <c r="F5" s="155"/>
      <c r="G5" s="155"/>
      <c r="H5" s="155"/>
      <c r="I5" s="155"/>
      <c r="J5" s="156"/>
      <c r="K5" s="157" t="s">
        <v>291</v>
      </c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38" t="s">
        <v>290</v>
      </c>
      <c r="W5" s="138" t="s">
        <v>289</v>
      </c>
      <c r="X5" s="138" t="s">
        <v>288</v>
      </c>
      <c r="Y5" s="138" t="s">
        <v>287</v>
      </c>
      <c r="Z5" s="138"/>
    </row>
    <row r="6" spans="1:28" ht="17.25" customHeight="1" x14ac:dyDescent="0.35">
      <c r="A6" s="159" t="s">
        <v>284</v>
      </c>
      <c r="B6" s="137"/>
      <c r="C6" s="159" t="s">
        <v>286</v>
      </c>
      <c r="D6" s="142" t="s">
        <v>285</v>
      </c>
      <c r="E6" s="143"/>
      <c r="F6" s="144"/>
      <c r="G6" s="136" t="s">
        <v>274</v>
      </c>
      <c r="H6" s="135"/>
      <c r="I6" s="135"/>
      <c r="J6" s="135" t="s">
        <v>281</v>
      </c>
      <c r="K6" s="147" t="s">
        <v>284</v>
      </c>
      <c r="L6" s="133" t="s">
        <v>278</v>
      </c>
      <c r="M6" s="133" t="s">
        <v>274</v>
      </c>
      <c r="N6" s="147" t="s">
        <v>283</v>
      </c>
      <c r="O6" s="133"/>
      <c r="P6" s="134" t="s">
        <v>282</v>
      </c>
      <c r="Q6" s="133" t="s">
        <v>244</v>
      </c>
      <c r="R6" s="133" t="s">
        <v>281</v>
      </c>
      <c r="S6" s="145" t="s">
        <v>232</v>
      </c>
      <c r="T6" s="146"/>
      <c r="U6" s="133" t="s">
        <v>244</v>
      </c>
      <c r="V6" s="116" t="s">
        <v>265</v>
      </c>
      <c r="W6" s="116" t="s">
        <v>280</v>
      </c>
      <c r="X6" s="116" t="s">
        <v>279</v>
      </c>
      <c r="Y6" s="116" t="s">
        <v>244</v>
      </c>
      <c r="Z6" s="116"/>
    </row>
    <row r="7" spans="1:28" ht="17.25" customHeight="1" x14ac:dyDescent="0.35">
      <c r="A7" s="160"/>
      <c r="B7" s="130" t="s">
        <v>278</v>
      </c>
      <c r="C7" s="160"/>
      <c r="D7" s="150" t="s">
        <v>277</v>
      </c>
      <c r="E7" s="150" t="s">
        <v>276</v>
      </c>
      <c r="F7" s="150" t="s">
        <v>238</v>
      </c>
      <c r="G7" s="131" t="s">
        <v>264</v>
      </c>
      <c r="H7" s="130"/>
      <c r="I7" s="130" t="s">
        <v>244</v>
      </c>
      <c r="J7" s="130" t="s">
        <v>244</v>
      </c>
      <c r="K7" s="148"/>
      <c r="L7" s="120" t="s">
        <v>275</v>
      </c>
      <c r="M7" s="120" t="s">
        <v>262</v>
      </c>
      <c r="N7" s="148"/>
      <c r="O7" s="120" t="s">
        <v>274</v>
      </c>
      <c r="P7" s="132" t="s">
        <v>273</v>
      </c>
      <c r="Q7" s="120" t="s">
        <v>265</v>
      </c>
      <c r="R7" s="120" t="s">
        <v>244</v>
      </c>
      <c r="S7" s="133" t="s">
        <v>272</v>
      </c>
      <c r="T7" s="133" t="s">
        <v>271</v>
      </c>
      <c r="U7" s="120" t="s">
        <v>265</v>
      </c>
      <c r="V7" s="116" t="s">
        <v>270</v>
      </c>
      <c r="W7" s="116" t="s">
        <v>259</v>
      </c>
      <c r="X7" s="116" t="s">
        <v>269</v>
      </c>
      <c r="Y7" s="116" t="s">
        <v>265</v>
      </c>
      <c r="Z7" s="116" t="s">
        <v>268</v>
      </c>
    </row>
    <row r="8" spans="1:28" x14ac:dyDescent="0.35">
      <c r="A8" s="160"/>
      <c r="B8" s="130" t="s">
        <v>237</v>
      </c>
      <c r="C8" s="160"/>
      <c r="D8" s="151"/>
      <c r="E8" s="151"/>
      <c r="F8" s="151"/>
      <c r="G8" s="131" t="s">
        <v>267</v>
      </c>
      <c r="H8" s="130" t="s">
        <v>266</v>
      </c>
      <c r="I8" s="130" t="s">
        <v>265</v>
      </c>
      <c r="J8" s="130" t="s">
        <v>253</v>
      </c>
      <c r="K8" s="148"/>
      <c r="L8" s="120" t="s">
        <v>242</v>
      </c>
      <c r="M8" s="120" t="s">
        <v>233</v>
      </c>
      <c r="N8" s="148"/>
      <c r="O8" s="120" t="s">
        <v>264</v>
      </c>
      <c r="P8" s="132" t="s">
        <v>263</v>
      </c>
      <c r="Q8" s="120" t="s">
        <v>261</v>
      </c>
      <c r="R8" s="120" t="s">
        <v>262</v>
      </c>
      <c r="S8" s="120" t="s">
        <v>261</v>
      </c>
      <c r="T8" s="120" t="s">
        <v>260</v>
      </c>
      <c r="U8" s="120" t="s">
        <v>259</v>
      </c>
      <c r="V8" s="116" t="s">
        <v>258</v>
      </c>
      <c r="W8" s="116" t="s">
        <v>257</v>
      </c>
      <c r="X8" s="116" t="s">
        <v>256</v>
      </c>
      <c r="Y8" s="116" t="s">
        <v>255</v>
      </c>
      <c r="Z8" s="116" t="s">
        <v>254</v>
      </c>
    </row>
    <row r="9" spans="1:28" x14ac:dyDescent="0.35">
      <c r="A9" s="160"/>
      <c r="B9" s="126"/>
      <c r="C9" s="160"/>
      <c r="D9" s="151"/>
      <c r="E9" s="151"/>
      <c r="F9" s="151"/>
      <c r="G9" s="131" t="s">
        <v>253</v>
      </c>
      <c r="H9" s="130" t="s">
        <v>252</v>
      </c>
      <c r="I9" s="130" t="s">
        <v>251</v>
      </c>
      <c r="J9" s="130" t="s">
        <v>250</v>
      </c>
      <c r="K9" s="148"/>
      <c r="L9" s="120" t="s">
        <v>249</v>
      </c>
      <c r="M9" s="120" t="s">
        <v>248</v>
      </c>
      <c r="N9" s="148"/>
      <c r="O9" s="120" t="s">
        <v>247</v>
      </c>
      <c r="P9" s="132" t="s">
        <v>246</v>
      </c>
      <c r="Q9" s="120" t="s">
        <v>242</v>
      </c>
      <c r="R9" s="120" t="s">
        <v>233</v>
      </c>
      <c r="S9" s="120" t="s">
        <v>245</v>
      </c>
      <c r="T9" s="120" t="s">
        <v>244</v>
      </c>
      <c r="U9" s="120" t="s">
        <v>243</v>
      </c>
      <c r="V9" s="116" t="s">
        <v>242</v>
      </c>
      <c r="W9" s="116" t="s">
        <v>241</v>
      </c>
      <c r="X9" s="116"/>
      <c r="Y9" s="116" t="s">
        <v>240</v>
      </c>
      <c r="Z9" s="116"/>
    </row>
    <row r="10" spans="1:28" s="128" customFormat="1" ht="26.25" customHeight="1" x14ac:dyDescent="0.35">
      <c r="A10" s="130"/>
      <c r="B10" s="126"/>
      <c r="C10" s="131"/>
      <c r="D10" s="151"/>
      <c r="E10" s="151"/>
      <c r="F10" s="151"/>
      <c r="G10" s="131" t="s">
        <v>239</v>
      </c>
      <c r="H10" s="130"/>
      <c r="I10" s="130" t="s">
        <v>238</v>
      </c>
      <c r="J10" s="130" t="s">
        <v>237</v>
      </c>
      <c r="K10" s="120"/>
      <c r="L10" s="120" t="s">
        <v>236</v>
      </c>
      <c r="M10" s="120" t="s">
        <v>53</v>
      </c>
      <c r="N10" s="120"/>
      <c r="O10" s="129" t="s">
        <v>231</v>
      </c>
      <c r="P10" s="129" t="s">
        <v>235</v>
      </c>
      <c r="Q10" s="120" t="s">
        <v>234</v>
      </c>
      <c r="R10" s="120"/>
      <c r="S10" s="120" t="s">
        <v>233</v>
      </c>
      <c r="T10" s="120"/>
      <c r="U10" s="120" t="s">
        <v>232</v>
      </c>
      <c r="V10" s="116"/>
      <c r="W10" s="116" t="s">
        <v>231</v>
      </c>
      <c r="X10" s="117"/>
      <c r="Y10" s="116" t="s">
        <v>230</v>
      </c>
      <c r="Z10" s="116"/>
    </row>
    <row r="11" spans="1:28" ht="27.75" customHeight="1" x14ac:dyDescent="0.35">
      <c r="A11" s="127"/>
      <c r="B11" s="126"/>
      <c r="C11" s="125"/>
      <c r="D11" s="152"/>
      <c r="E11" s="152"/>
      <c r="F11" s="152"/>
      <c r="G11" s="125"/>
      <c r="H11" s="124" t="s">
        <v>229</v>
      </c>
      <c r="I11" s="123" t="s">
        <v>222</v>
      </c>
      <c r="J11" s="123" t="s">
        <v>222</v>
      </c>
      <c r="K11" s="119"/>
      <c r="L11" s="119" t="s">
        <v>228</v>
      </c>
      <c r="M11" s="119" t="s">
        <v>227</v>
      </c>
      <c r="N11" s="119" t="s">
        <v>226</v>
      </c>
      <c r="O11" s="122"/>
      <c r="P11" s="121" t="s">
        <v>224</v>
      </c>
      <c r="Q11" s="120" t="s">
        <v>222</v>
      </c>
      <c r="R11" s="119" t="s">
        <v>222</v>
      </c>
      <c r="S11" s="119" t="s">
        <v>225</v>
      </c>
      <c r="T11" s="119" t="s">
        <v>224</v>
      </c>
      <c r="U11" s="119" t="s">
        <v>222</v>
      </c>
      <c r="V11" s="118" t="s">
        <v>222</v>
      </c>
      <c r="W11" s="116" t="s">
        <v>222</v>
      </c>
      <c r="X11" s="117" t="s">
        <v>223</v>
      </c>
      <c r="Y11" s="116" t="s">
        <v>222</v>
      </c>
      <c r="Z11" s="116" t="s">
        <v>221</v>
      </c>
    </row>
    <row r="12" spans="1:28" s="3" customFormat="1" x14ac:dyDescent="0.35">
      <c r="A12" s="108">
        <v>1</v>
      </c>
      <c r="B12" s="115" t="s">
        <v>4</v>
      </c>
      <c r="C12" s="108">
        <v>19694</v>
      </c>
      <c r="D12" s="108">
        <v>25</v>
      </c>
      <c r="E12" s="108">
        <v>3</v>
      </c>
      <c r="F12" s="111">
        <v>50</v>
      </c>
      <c r="G12" s="111">
        <v>1</v>
      </c>
      <c r="H12" s="24">
        <f>SUM((D12*400)+(E12*100)+F12)</f>
        <v>10350</v>
      </c>
      <c r="I12" s="31">
        <v>75</v>
      </c>
      <c r="J12" s="23">
        <f>H12*I12</f>
        <v>776250</v>
      </c>
      <c r="K12" s="46"/>
      <c r="L12" s="115"/>
      <c r="M12" s="115"/>
      <c r="N12" s="114"/>
      <c r="O12" s="45"/>
      <c r="P12" s="45"/>
      <c r="Q12" s="113"/>
      <c r="R12" s="112"/>
      <c r="S12" s="111"/>
      <c r="T12" s="32"/>
      <c r="U12" s="32"/>
      <c r="V12" s="110">
        <f t="shared" ref="V12:V74" si="0">SUM(J12+U12)</f>
        <v>776250</v>
      </c>
      <c r="W12" s="109">
        <f>V12</f>
        <v>776250</v>
      </c>
      <c r="X12" s="37">
        <v>50</v>
      </c>
      <c r="Y12" s="32">
        <v>0</v>
      </c>
      <c r="Z12" s="32">
        <v>0.01</v>
      </c>
    </row>
    <row r="13" spans="1:28" s="3" customFormat="1" x14ac:dyDescent="0.35">
      <c r="A13" s="31">
        <v>2</v>
      </c>
      <c r="B13" s="47" t="s">
        <v>4</v>
      </c>
      <c r="C13" s="31">
        <v>4607</v>
      </c>
      <c r="D13" s="31">
        <v>4</v>
      </c>
      <c r="E13" s="31">
        <v>0</v>
      </c>
      <c r="F13" s="24">
        <v>14</v>
      </c>
      <c r="G13" s="24">
        <v>1</v>
      </c>
      <c r="H13" s="24">
        <f>SUM((D13*400)+(E13*100)+F13)</f>
        <v>1614</v>
      </c>
      <c r="I13" s="31">
        <v>75</v>
      </c>
      <c r="J13" s="23">
        <f>SUM(H13*I13)</f>
        <v>121050</v>
      </c>
      <c r="K13" s="10"/>
      <c r="L13" s="47"/>
      <c r="M13" s="47"/>
      <c r="N13" s="51"/>
      <c r="O13" s="44"/>
      <c r="P13" s="44"/>
      <c r="Q13" s="22"/>
      <c r="R13" s="16"/>
      <c r="S13" s="24"/>
      <c r="T13" s="5"/>
      <c r="U13" s="5"/>
      <c r="V13" s="15">
        <f t="shared" si="0"/>
        <v>121050</v>
      </c>
      <c r="W13" s="14">
        <f>V13</f>
        <v>121050</v>
      </c>
      <c r="X13" s="36">
        <v>50</v>
      </c>
      <c r="Y13" s="31">
        <v>0</v>
      </c>
      <c r="Z13" s="31">
        <v>0.01</v>
      </c>
    </row>
    <row r="14" spans="1:28" s="3" customFormat="1" x14ac:dyDescent="0.35">
      <c r="A14" s="5">
        <v>3</v>
      </c>
      <c r="B14" s="47" t="s">
        <v>184</v>
      </c>
      <c r="C14" s="31">
        <v>3401</v>
      </c>
      <c r="D14" s="31">
        <v>0</v>
      </c>
      <c r="E14" s="31">
        <v>1</v>
      </c>
      <c r="F14" s="24">
        <v>60</v>
      </c>
      <c r="G14" s="24">
        <v>5</v>
      </c>
      <c r="H14" s="24">
        <f>SUM((D14*400)+(E14*100)+F14)</f>
        <v>160</v>
      </c>
      <c r="I14" s="5">
        <v>200</v>
      </c>
      <c r="J14" s="23">
        <f>SUM(H14*I14)</f>
        <v>32000</v>
      </c>
      <c r="K14" s="6"/>
      <c r="L14" s="18" t="s">
        <v>39</v>
      </c>
      <c r="M14" s="18" t="s">
        <v>2</v>
      </c>
      <c r="N14" s="19">
        <v>140</v>
      </c>
      <c r="O14" s="107">
        <v>2</v>
      </c>
      <c r="P14" s="42"/>
      <c r="Q14" s="22">
        <v>6500</v>
      </c>
      <c r="R14" s="16">
        <f>SUM(N14*Q14)</f>
        <v>910000</v>
      </c>
      <c r="S14" s="20">
        <v>23</v>
      </c>
      <c r="T14" s="5">
        <v>36</v>
      </c>
      <c r="U14" s="15">
        <f t="shared" ref="U14:U26" si="1">SUM(R14-(R14*T14/100))</f>
        <v>582400</v>
      </c>
      <c r="V14" s="15">
        <f t="shared" si="0"/>
        <v>614400</v>
      </c>
      <c r="W14" s="14">
        <f>V14+J14</f>
        <v>646400</v>
      </c>
      <c r="X14" s="21">
        <v>10</v>
      </c>
      <c r="Y14" s="5">
        <v>0</v>
      </c>
      <c r="Z14" s="5">
        <v>0.02</v>
      </c>
    </row>
    <row r="15" spans="1:28" s="3" customFormat="1" x14ac:dyDescent="0.35">
      <c r="A15" s="5"/>
      <c r="B15" s="18"/>
      <c r="C15" s="5"/>
      <c r="D15" s="5"/>
      <c r="E15" s="5"/>
      <c r="F15" s="20"/>
      <c r="G15" s="20"/>
      <c r="H15" s="24">
        <v>20</v>
      </c>
      <c r="I15" s="5">
        <v>200</v>
      </c>
      <c r="J15" s="23">
        <f>H15*I15</f>
        <v>4000</v>
      </c>
      <c r="K15" s="6"/>
      <c r="L15" s="18" t="s">
        <v>27</v>
      </c>
      <c r="M15" s="18" t="s">
        <v>2</v>
      </c>
      <c r="N15" s="19">
        <v>80</v>
      </c>
      <c r="O15" s="107">
        <v>3</v>
      </c>
      <c r="P15" s="42"/>
      <c r="Q15" s="22">
        <v>6500</v>
      </c>
      <c r="R15" s="16">
        <f>SUM(N15*Q15)</f>
        <v>520000</v>
      </c>
      <c r="S15" s="20">
        <v>23</v>
      </c>
      <c r="T15" s="5">
        <v>36</v>
      </c>
      <c r="U15" s="15">
        <f t="shared" si="1"/>
        <v>332800</v>
      </c>
      <c r="V15" s="15">
        <f t="shared" si="0"/>
        <v>336800</v>
      </c>
      <c r="W15" s="14">
        <f>V15+J15</f>
        <v>340800</v>
      </c>
      <c r="X15" s="21">
        <v>0</v>
      </c>
      <c r="Y15" s="14">
        <f>J15+V15</f>
        <v>340800</v>
      </c>
      <c r="Z15" s="5">
        <v>0.3</v>
      </c>
    </row>
    <row r="16" spans="1:28" s="3" customFormat="1" x14ac:dyDescent="0.35">
      <c r="A16" s="5"/>
      <c r="B16" s="18"/>
      <c r="C16" s="5"/>
      <c r="D16" s="5"/>
      <c r="E16" s="5"/>
      <c r="F16" s="20"/>
      <c r="G16" s="20"/>
      <c r="H16" s="24">
        <v>24.5</v>
      </c>
      <c r="I16" s="5">
        <v>200</v>
      </c>
      <c r="J16" s="23">
        <f>H16*I16</f>
        <v>4900</v>
      </c>
      <c r="K16" s="6"/>
      <c r="L16" s="18" t="s">
        <v>16</v>
      </c>
      <c r="M16" s="18" t="s">
        <v>0</v>
      </c>
      <c r="N16" s="19">
        <v>98</v>
      </c>
      <c r="O16" s="107">
        <v>3</v>
      </c>
      <c r="P16" s="42"/>
      <c r="Q16" s="22">
        <v>2400</v>
      </c>
      <c r="R16" s="16">
        <f>SUM(N16*Q16)</f>
        <v>235200</v>
      </c>
      <c r="S16" s="20">
        <v>23</v>
      </c>
      <c r="T16" s="5">
        <v>93</v>
      </c>
      <c r="U16" s="15">
        <f t="shared" si="1"/>
        <v>16464</v>
      </c>
      <c r="V16" s="15">
        <f t="shared" si="0"/>
        <v>21364</v>
      </c>
      <c r="W16" s="14">
        <f t="shared" ref="W16:W78" si="2">V16</f>
        <v>21364</v>
      </c>
      <c r="X16" s="21">
        <v>0</v>
      </c>
      <c r="Y16" s="14">
        <f>J16+V16</f>
        <v>26264</v>
      </c>
      <c r="Z16" s="5">
        <v>0.3</v>
      </c>
    </row>
    <row r="17" spans="1:28" s="3" customFormat="1" x14ac:dyDescent="0.35">
      <c r="A17" s="5"/>
      <c r="B17" s="18"/>
      <c r="C17" s="5"/>
      <c r="D17" s="5"/>
      <c r="E17" s="5"/>
      <c r="F17" s="20"/>
      <c r="G17" s="20"/>
      <c r="H17" s="24">
        <v>2</v>
      </c>
      <c r="I17" s="5">
        <v>200</v>
      </c>
      <c r="J17" s="23">
        <f>H17*I17</f>
        <v>400</v>
      </c>
      <c r="K17" s="6"/>
      <c r="L17" s="18" t="s">
        <v>220</v>
      </c>
      <c r="M17" s="18" t="s">
        <v>0</v>
      </c>
      <c r="N17" s="19">
        <v>8</v>
      </c>
      <c r="O17" s="107">
        <v>3</v>
      </c>
      <c r="P17" s="42"/>
      <c r="Q17" s="22">
        <v>5100</v>
      </c>
      <c r="R17" s="16">
        <f>SUM(N17*Q17)</f>
        <v>40800</v>
      </c>
      <c r="S17" s="20">
        <v>23</v>
      </c>
      <c r="T17" s="5">
        <v>93</v>
      </c>
      <c r="U17" s="15">
        <f t="shared" si="1"/>
        <v>2856</v>
      </c>
      <c r="V17" s="15">
        <f t="shared" si="0"/>
        <v>3256</v>
      </c>
      <c r="W17" s="14">
        <f t="shared" si="2"/>
        <v>3256</v>
      </c>
      <c r="X17" s="21">
        <v>0</v>
      </c>
      <c r="Y17" s="14">
        <f>J17+V17</f>
        <v>3656</v>
      </c>
      <c r="Z17" s="5">
        <v>0.3</v>
      </c>
    </row>
    <row r="18" spans="1:28" s="3" customFormat="1" x14ac:dyDescent="0.35">
      <c r="A18" s="5">
        <v>4</v>
      </c>
      <c r="B18" s="18" t="s">
        <v>4</v>
      </c>
      <c r="C18" s="5">
        <v>138</v>
      </c>
      <c r="D18" s="5">
        <v>1</v>
      </c>
      <c r="E18" s="5">
        <v>3</v>
      </c>
      <c r="F18" s="20">
        <v>23</v>
      </c>
      <c r="G18" s="20">
        <v>1</v>
      </c>
      <c r="H18" s="24">
        <f t="shared" ref="H18:H23" si="3">SUM((D18*400)+(E18*100)+F18)</f>
        <v>723</v>
      </c>
      <c r="I18" s="5">
        <v>75</v>
      </c>
      <c r="J18" s="23">
        <f t="shared" ref="J18:J48" si="4">SUM(H18*I18)</f>
        <v>54225</v>
      </c>
      <c r="K18" s="6"/>
      <c r="L18" s="18"/>
      <c r="M18" s="18"/>
      <c r="N18" s="19"/>
      <c r="O18" s="107"/>
      <c r="P18" s="42"/>
      <c r="Q18" s="22"/>
      <c r="R18" s="16"/>
      <c r="S18" s="20"/>
      <c r="T18" s="5"/>
      <c r="U18" s="15">
        <f t="shared" si="1"/>
        <v>0</v>
      </c>
      <c r="V18" s="15">
        <f t="shared" si="0"/>
        <v>54225</v>
      </c>
      <c r="W18" s="14">
        <f t="shared" si="2"/>
        <v>54225</v>
      </c>
      <c r="X18" s="21">
        <v>50</v>
      </c>
      <c r="Y18" s="5">
        <v>0</v>
      </c>
      <c r="Z18" s="5">
        <v>0.01</v>
      </c>
    </row>
    <row r="19" spans="1:28" s="3" customFormat="1" x14ac:dyDescent="0.35">
      <c r="A19" s="5">
        <v>5</v>
      </c>
      <c r="B19" s="18" t="s">
        <v>4</v>
      </c>
      <c r="C19" s="5">
        <v>14991</v>
      </c>
      <c r="D19" s="5">
        <v>17</v>
      </c>
      <c r="E19" s="5">
        <v>1</v>
      </c>
      <c r="F19" s="20">
        <v>19</v>
      </c>
      <c r="G19" s="20">
        <v>1</v>
      </c>
      <c r="H19" s="24">
        <f t="shared" si="3"/>
        <v>6919</v>
      </c>
      <c r="I19" s="5">
        <v>75</v>
      </c>
      <c r="J19" s="23">
        <f t="shared" si="4"/>
        <v>518925</v>
      </c>
      <c r="K19" s="6"/>
      <c r="L19" s="18"/>
      <c r="M19" s="18"/>
      <c r="N19" s="16"/>
      <c r="O19" s="42"/>
      <c r="P19" s="42"/>
      <c r="Q19" s="22"/>
      <c r="R19" s="16"/>
      <c r="S19" s="20"/>
      <c r="T19" s="5"/>
      <c r="U19" s="15">
        <f t="shared" si="1"/>
        <v>0</v>
      </c>
      <c r="V19" s="15">
        <f t="shared" si="0"/>
        <v>518925</v>
      </c>
      <c r="W19" s="14">
        <f t="shared" si="2"/>
        <v>518925</v>
      </c>
      <c r="X19" s="21">
        <v>50</v>
      </c>
      <c r="Y19" s="5">
        <v>0</v>
      </c>
      <c r="Z19" s="5">
        <v>0.01</v>
      </c>
    </row>
    <row r="20" spans="1:28" s="3" customFormat="1" x14ac:dyDescent="0.35">
      <c r="A20" s="5">
        <v>6</v>
      </c>
      <c r="B20" s="18" t="s">
        <v>4</v>
      </c>
      <c r="C20" s="5">
        <v>1983</v>
      </c>
      <c r="D20" s="5">
        <v>1</v>
      </c>
      <c r="E20" s="5">
        <v>1</v>
      </c>
      <c r="F20" s="20">
        <v>99</v>
      </c>
      <c r="G20" s="20">
        <v>1</v>
      </c>
      <c r="H20" s="24">
        <f t="shared" si="3"/>
        <v>599</v>
      </c>
      <c r="I20" s="5">
        <v>180</v>
      </c>
      <c r="J20" s="23">
        <f t="shared" si="4"/>
        <v>107820</v>
      </c>
      <c r="K20" s="6"/>
      <c r="L20" s="18"/>
      <c r="M20" s="18"/>
      <c r="N20" s="16"/>
      <c r="O20" s="42"/>
      <c r="P20" s="42"/>
      <c r="Q20" s="22"/>
      <c r="R20" s="16"/>
      <c r="S20" s="20"/>
      <c r="T20" s="5"/>
      <c r="U20" s="15">
        <f t="shared" si="1"/>
        <v>0</v>
      </c>
      <c r="V20" s="15">
        <f t="shared" si="0"/>
        <v>107820</v>
      </c>
      <c r="W20" s="14">
        <f t="shared" si="2"/>
        <v>107820</v>
      </c>
      <c r="X20" s="21">
        <v>50</v>
      </c>
      <c r="Y20" s="5">
        <v>0</v>
      </c>
      <c r="Z20" s="5">
        <v>0.01</v>
      </c>
    </row>
    <row r="21" spans="1:28" s="3" customFormat="1" x14ac:dyDescent="0.35">
      <c r="A21" s="5">
        <v>7</v>
      </c>
      <c r="B21" s="18" t="s">
        <v>4</v>
      </c>
      <c r="C21" s="5">
        <v>13409</v>
      </c>
      <c r="D21" s="5">
        <v>15</v>
      </c>
      <c r="E21" s="5">
        <v>3</v>
      </c>
      <c r="F21" s="20">
        <v>74</v>
      </c>
      <c r="G21" s="20">
        <v>1</v>
      </c>
      <c r="H21" s="24">
        <f t="shared" si="3"/>
        <v>6374</v>
      </c>
      <c r="I21" s="5">
        <v>75</v>
      </c>
      <c r="J21" s="23">
        <f t="shared" si="4"/>
        <v>478050</v>
      </c>
      <c r="K21" s="6"/>
      <c r="L21" s="18"/>
      <c r="M21" s="18"/>
      <c r="N21" s="16"/>
      <c r="O21" s="42"/>
      <c r="P21" s="42"/>
      <c r="Q21" s="22"/>
      <c r="R21" s="16"/>
      <c r="S21" s="20"/>
      <c r="T21" s="5"/>
      <c r="U21" s="15">
        <f t="shared" si="1"/>
        <v>0</v>
      </c>
      <c r="V21" s="15">
        <f t="shared" si="0"/>
        <v>478050</v>
      </c>
      <c r="W21" s="14">
        <f t="shared" si="2"/>
        <v>478050</v>
      </c>
      <c r="X21" s="21">
        <v>50</v>
      </c>
      <c r="Y21" s="5">
        <v>0</v>
      </c>
      <c r="Z21" s="5">
        <v>0.01</v>
      </c>
    </row>
    <row r="22" spans="1:28" s="3" customFormat="1" x14ac:dyDescent="0.35">
      <c r="A22" s="5">
        <v>8</v>
      </c>
      <c r="B22" s="18" t="s">
        <v>4</v>
      </c>
      <c r="C22" s="5">
        <v>14</v>
      </c>
      <c r="D22" s="5">
        <v>0</v>
      </c>
      <c r="E22" s="5">
        <v>2</v>
      </c>
      <c r="F22" s="20">
        <v>11</v>
      </c>
      <c r="G22" s="20">
        <v>4</v>
      </c>
      <c r="H22" s="24">
        <f t="shared" si="3"/>
        <v>211</v>
      </c>
      <c r="I22" s="5">
        <v>75</v>
      </c>
      <c r="J22" s="23">
        <f t="shared" si="4"/>
        <v>15825</v>
      </c>
      <c r="K22" s="6"/>
      <c r="L22" s="18"/>
      <c r="M22" s="18"/>
      <c r="N22" s="16"/>
      <c r="O22" s="42"/>
      <c r="P22" s="42"/>
      <c r="Q22" s="22"/>
      <c r="R22" s="16"/>
      <c r="S22" s="20"/>
      <c r="T22" s="5"/>
      <c r="U22" s="15">
        <f t="shared" si="1"/>
        <v>0</v>
      </c>
      <c r="V22" s="15">
        <f t="shared" si="0"/>
        <v>15825</v>
      </c>
      <c r="W22" s="14">
        <f t="shared" si="2"/>
        <v>15825</v>
      </c>
      <c r="X22" s="21">
        <v>0</v>
      </c>
      <c r="Y22" s="14">
        <f>W22</f>
        <v>15825</v>
      </c>
      <c r="Z22" s="5">
        <v>0.3</v>
      </c>
    </row>
    <row r="23" spans="1:28" s="3" customFormat="1" x14ac:dyDescent="0.35">
      <c r="A23" s="5">
        <v>9</v>
      </c>
      <c r="B23" s="18" t="s">
        <v>4</v>
      </c>
      <c r="C23" s="5">
        <v>6836</v>
      </c>
      <c r="D23" s="5">
        <v>0</v>
      </c>
      <c r="E23" s="5">
        <v>2</v>
      </c>
      <c r="F23" s="20">
        <v>26</v>
      </c>
      <c r="G23" s="20">
        <v>1</v>
      </c>
      <c r="H23" s="24">
        <f t="shared" si="3"/>
        <v>226</v>
      </c>
      <c r="I23" s="5">
        <v>75</v>
      </c>
      <c r="J23" s="23">
        <f t="shared" si="4"/>
        <v>16950</v>
      </c>
      <c r="K23" s="6"/>
      <c r="L23" s="18" t="s">
        <v>22</v>
      </c>
      <c r="M23" s="18" t="s">
        <v>0</v>
      </c>
      <c r="N23" s="19">
        <v>96</v>
      </c>
      <c r="O23" s="107"/>
      <c r="P23" s="107"/>
      <c r="Q23" s="22">
        <v>2050</v>
      </c>
      <c r="R23" s="16">
        <f>SUM(N23*Q23)</f>
        <v>196800</v>
      </c>
      <c r="S23" s="20">
        <v>20</v>
      </c>
      <c r="T23" s="5">
        <v>93</v>
      </c>
      <c r="U23" s="15">
        <f t="shared" si="1"/>
        <v>13776</v>
      </c>
      <c r="V23" s="15">
        <f t="shared" si="0"/>
        <v>30726</v>
      </c>
      <c r="W23" s="14">
        <f t="shared" si="2"/>
        <v>30726</v>
      </c>
      <c r="X23" s="21">
        <v>50</v>
      </c>
      <c r="Y23" s="5">
        <v>0</v>
      </c>
      <c r="Z23" s="5">
        <v>0.01</v>
      </c>
    </row>
    <row r="24" spans="1:28" s="3" customFormat="1" x14ac:dyDescent="0.35">
      <c r="A24" s="5"/>
      <c r="B24" s="18"/>
      <c r="C24" s="5"/>
      <c r="D24" s="5"/>
      <c r="E24" s="5"/>
      <c r="F24" s="20"/>
      <c r="G24" s="20"/>
      <c r="H24" s="24"/>
      <c r="I24" s="5"/>
      <c r="J24" s="23">
        <f t="shared" si="4"/>
        <v>0</v>
      </c>
      <c r="K24" s="6"/>
      <c r="L24" s="18" t="s">
        <v>12</v>
      </c>
      <c r="M24" s="18" t="s">
        <v>0</v>
      </c>
      <c r="N24" s="19">
        <v>20</v>
      </c>
      <c r="O24" s="107"/>
      <c r="P24" s="107"/>
      <c r="Q24" s="22">
        <v>5400</v>
      </c>
      <c r="R24" s="16">
        <f>SUM(N24*Q24)</f>
        <v>108000</v>
      </c>
      <c r="S24" s="20">
        <v>20</v>
      </c>
      <c r="T24" s="5">
        <v>93</v>
      </c>
      <c r="U24" s="15">
        <f t="shared" si="1"/>
        <v>7560</v>
      </c>
      <c r="V24" s="15">
        <f t="shared" si="0"/>
        <v>7560</v>
      </c>
      <c r="W24" s="14">
        <f t="shared" si="2"/>
        <v>7560</v>
      </c>
      <c r="X24" s="21">
        <v>50</v>
      </c>
      <c r="Y24" s="5">
        <v>0</v>
      </c>
      <c r="Z24" s="5">
        <v>0.01</v>
      </c>
    </row>
    <row r="25" spans="1:28" s="3" customFormat="1" x14ac:dyDescent="0.35">
      <c r="A25" s="5">
        <v>10</v>
      </c>
      <c r="B25" s="18" t="s">
        <v>56</v>
      </c>
      <c r="C25" s="5">
        <v>36</v>
      </c>
      <c r="D25" s="5">
        <v>0</v>
      </c>
      <c r="E25" s="5">
        <v>1</v>
      </c>
      <c r="F25" s="20">
        <v>1</v>
      </c>
      <c r="G25" s="20">
        <v>1</v>
      </c>
      <c r="H25" s="24">
        <f>SUM((D25*400)+(E25*100)+F25)</f>
        <v>101</v>
      </c>
      <c r="I25" s="5">
        <v>250</v>
      </c>
      <c r="J25" s="23">
        <f t="shared" si="4"/>
        <v>25250</v>
      </c>
      <c r="K25" s="6"/>
      <c r="L25" s="18" t="s">
        <v>44</v>
      </c>
      <c r="M25" s="18" t="s">
        <v>9</v>
      </c>
      <c r="N25" s="19">
        <v>283</v>
      </c>
      <c r="O25" s="107"/>
      <c r="P25" s="107"/>
      <c r="Q25" s="22">
        <v>6500</v>
      </c>
      <c r="R25" s="16">
        <f>SUM(N25*Q25)</f>
        <v>1839500</v>
      </c>
      <c r="S25" s="20">
        <v>35</v>
      </c>
      <c r="T25" s="5">
        <v>85</v>
      </c>
      <c r="U25" s="15">
        <f t="shared" si="1"/>
        <v>275925</v>
      </c>
      <c r="V25" s="15">
        <f t="shared" si="0"/>
        <v>301175</v>
      </c>
      <c r="W25" s="14">
        <f t="shared" si="2"/>
        <v>301175</v>
      </c>
      <c r="X25" s="21">
        <v>50</v>
      </c>
      <c r="Y25" s="5">
        <v>0</v>
      </c>
      <c r="Z25" s="5">
        <v>0.01</v>
      </c>
    </row>
    <row r="26" spans="1:28" s="3" customFormat="1" x14ac:dyDescent="0.35">
      <c r="A26" s="5"/>
      <c r="B26" s="18"/>
      <c r="C26" s="5"/>
      <c r="D26" s="5"/>
      <c r="E26" s="5"/>
      <c r="F26" s="20"/>
      <c r="G26" s="20"/>
      <c r="H26" s="24"/>
      <c r="I26" s="5"/>
      <c r="J26" s="23">
        <f t="shared" si="4"/>
        <v>0</v>
      </c>
      <c r="K26" s="6"/>
      <c r="L26" s="18" t="s">
        <v>16</v>
      </c>
      <c r="M26" s="18" t="s">
        <v>0</v>
      </c>
      <c r="N26" s="19">
        <v>66</v>
      </c>
      <c r="O26" s="107"/>
      <c r="P26" s="107"/>
      <c r="Q26" s="22">
        <v>2400</v>
      </c>
      <c r="R26" s="16">
        <f>SUM(N26*Q26)</f>
        <v>158400</v>
      </c>
      <c r="S26" s="20">
        <v>20</v>
      </c>
      <c r="T26" s="5">
        <v>93</v>
      </c>
      <c r="U26" s="15">
        <f t="shared" si="1"/>
        <v>11088</v>
      </c>
      <c r="V26" s="15">
        <f t="shared" si="0"/>
        <v>11088</v>
      </c>
      <c r="W26" s="14">
        <f t="shared" si="2"/>
        <v>11088</v>
      </c>
      <c r="X26" s="21">
        <v>0</v>
      </c>
      <c r="Y26" s="14">
        <f>W26</f>
        <v>11088</v>
      </c>
      <c r="Z26" s="5">
        <v>0.03</v>
      </c>
      <c r="AB26" s="1"/>
    </row>
    <row r="27" spans="1:28" s="3" customFormat="1" x14ac:dyDescent="0.35">
      <c r="A27" s="5">
        <v>11</v>
      </c>
      <c r="B27" s="18" t="s">
        <v>4</v>
      </c>
      <c r="C27" s="5">
        <v>1902</v>
      </c>
      <c r="D27" s="5">
        <v>10</v>
      </c>
      <c r="E27" s="5">
        <v>0</v>
      </c>
      <c r="F27" s="101">
        <v>0</v>
      </c>
      <c r="G27" s="101">
        <v>1</v>
      </c>
      <c r="H27" s="24">
        <f t="shared" ref="H27:H33" si="5">SUM((D27*400)+(E27*100)+F27)</f>
        <v>4000</v>
      </c>
      <c r="I27" s="5">
        <v>75</v>
      </c>
      <c r="J27" s="23">
        <f t="shared" si="4"/>
        <v>300000</v>
      </c>
      <c r="K27" s="6"/>
      <c r="L27" s="18"/>
      <c r="M27" s="18"/>
      <c r="N27" s="5"/>
      <c r="O27" s="42"/>
      <c r="P27" s="42"/>
      <c r="Q27" s="22"/>
      <c r="R27" s="16"/>
      <c r="S27" s="20"/>
      <c r="T27" s="5"/>
      <c r="U27" s="15"/>
      <c r="V27" s="15">
        <f t="shared" si="0"/>
        <v>300000</v>
      </c>
      <c r="W27" s="14">
        <f t="shared" si="2"/>
        <v>300000</v>
      </c>
      <c r="X27" s="21">
        <v>50</v>
      </c>
      <c r="Y27" s="5">
        <v>0</v>
      </c>
      <c r="Z27" s="5">
        <v>0.01</v>
      </c>
      <c r="AB27" s="1"/>
    </row>
    <row r="28" spans="1:28" s="3" customFormat="1" x14ac:dyDescent="0.35">
      <c r="A28" s="5">
        <v>12</v>
      </c>
      <c r="B28" s="18" t="s">
        <v>4</v>
      </c>
      <c r="C28" s="5">
        <v>14967</v>
      </c>
      <c r="D28" s="5">
        <v>4</v>
      </c>
      <c r="E28" s="5">
        <v>2</v>
      </c>
      <c r="F28" s="20">
        <v>0</v>
      </c>
      <c r="G28" s="20">
        <v>1</v>
      </c>
      <c r="H28" s="24">
        <f t="shared" si="5"/>
        <v>1800</v>
      </c>
      <c r="I28" s="5">
        <v>75</v>
      </c>
      <c r="J28" s="23">
        <f t="shared" si="4"/>
        <v>135000</v>
      </c>
      <c r="K28" s="6"/>
      <c r="L28" s="18"/>
      <c r="M28" s="18"/>
      <c r="N28" s="16"/>
      <c r="O28" s="42"/>
      <c r="P28" s="42"/>
      <c r="Q28" s="22"/>
      <c r="R28" s="16"/>
      <c r="S28" s="20"/>
      <c r="T28" s="5"/>
      <c r="U28" s="15"/>
      <c r="V28" s="15">
        <f t="shared" si="0"/>
        <v>135000</v>
      </c>
      <c r="W28" s="14">
        <f t="shared" si="2"/>
        <v>135000</v>
      </c>
      <c r="X28" s="21">
        <v>50</v>
      </c>
      <c r="Y28" s="5">
        <v>0</v>
      </c>
      <c r="Z28" s="5">
        <v>0.01</v>
      </c>
      <c r="AB28" s="1"/>
    </row>
    <row r="29" spans="1:28" s="3" customFormat="1" x14ac:dyDescent="0.35">
      <c r="A29" s="5">
        <v>13</v>
      </c>
      <c r="B29" s="18" t="s">
        <v>4</v>
      </c>
      <c r="C29" s="5">
        <v>794</v>
      </c>
      <c r="D29" s="5">
        <v>10</v>
      </c>
      <c r="E29" s="5">
        <v>0</v>
      </c>
      <c r="F29" s="20">
        <v>80</v>
      </c>
      <c r="G29" s="20">
        <v>1</v>
      </c>
      <c r="H29" s="24">
        <f t="shared" si="5"/>
        <v>4080</v>
      </c>
      <c r="I29" s="5">
        <v>75</v>
      </c>
      <c r="J29" s="23">
        <f t="shared" si="4"/>
        <v>306000</v>
      </c>
      <c r="K29" s="6"/>
      <c r="L29" s="18"/>
      <c r="M29" s="18"/>
      <c r="N29" s="16"/>
      <c r="O29" s="42"/>
      <c r="P29" s="42"/>
      <c r="Q29" s="22"/>
      <c r="R29" s="16"/>
      <c r="S29" s="20"/>
      <c r="T29" s="5"/>
      <c r="U29" s="15"/>
      <c r="V29" s="15">
        <f t="shared" si="0"/>
        <v>306000</v>
      </c>
      <c r="W29" s="14">
        <f t="shared" si="2"/>
        <v>306000</v>
      </c>
      <c r="X29" s="21">
        <v>50</v>
      </c>
      <c r="Y29" s="5">
        <v>0</v>
      </c>
      <c r="Z29" s="5">
        <v>0.01</v>
      </c>
      <c r="AB29" s="1"/>
    </row>
    <row r="30" spans="1:28" s="3" customFormat="1" x14ac:dyDescent="0.35">
      <c r="A30" s="5">
        <v>14</v>
      </c>
      <c r="B30" s="18" t="s">
        <v>4</v>
      </c>
      <c r="C30" s="5">
        <v>1986</v>
      </c>
      <c r="D30" s="5">
        <v>0</v>
      </c>
      <c r="E30" s="5">
        <v>1</v>
      </c>
      <c r="F30" s="20">
        <v>25</v>
      </c>
      <c r="G30" s="20">
        <v>1</v>
      </c>
      <c r="H30" s="24">
        <f t="shared" si="5"/>
        <v>125</v>
      </c>
      <c r="I30" s="5">
        <v>200</v>
      </c>
      <c r="J30" s="23">
        <f t="shared" si="4"/>
        <v>25000</v>
      </c>
      <c r="K30" s="6"/>
      <c r="L30" s="18"/>
      <c r="M30" s="18"/>
      <c r="N30" s="16"/>
      <c r="O30" s="42"/>
      <c r="P30" s="42"/>
      <c r="Q30" s="22"/>
      <c r="R30" s="16"/>
      <c r="S30" s="20"/>
      <c r="T30" s="5"/>
      <c r="U30" s="15"/>
      <c r="V30" s="15">
        <f t="shared" si="0"/>
        <v>25000</v>
      </c>
      <c r="W30" s="14">
        <f t="shared" si="2"/>
        <v>25000</v>
      </c>
      <c r="X30" s="21">
        <v>50</v>
      </c>
      <c r="Y30" s="5">
        <v>0</v>
      </c>
      <c r="Z30" s="5">
        <v>0.01</v>
      </c>
      <c r="AB30" s="1"/>
    </row>
    <row r="31" spans="1:28" s="3" customFormat="1" x14ac:dyDescent="0.35">
      <c r="A31" s="5">
        <v>15</v>
      </c>
      <c r="B31" s="18" t="s">
        <v>4</v>
      </c>
      <c r="C31" s="5">
        <v>20468</v>
      </c>
      <c r="D31" s="5">
        <v>20</v>
      </c>
      <c r="E31" s="5">
        <v>2</v>
      </c>
      <c r="F31" s="20">
        <v>23</v>
      </c>
      <c r="G31" s="20">
        <v>1</v>
      </c>
      <c r="H31" s="24">
        <f t="shared" si="5"/>
        <v>8223</v>
      </c>
      <c r="I31" s="5">
        <v>100</v>
      </c>
      <c r="J31" s="23">
        <f t="shared" si="4"/>
        <v>822300</v>
      </c>
      <c r="K31" s="6"/>
      <c r="L31" s="18"/>
      <c r="M31" s="18"/>
      <c r="N31" s="16"/>
      <c r="O31" s="42"/>
      <c r="P31" s="42"/>
      <c r="Q31" s="22"/>
      <c r="R31" s="16"/>
      <c r="S31" s="20"/>
      <c r="T31" s="5"/>
      <c r="U31" s="15"/>
      <c r="V31" s="15">
        <f t="shared" si="0"/>
        <v>822300</v>
      </c>
      <c r="W31" s="14">
        <f t="shared" si="2"/>
        <v>822300</v>
      </c>
      <c r="X31" s="21">
        <v>50</v>
      </c>
      <c r="Y31" s="5">
        <v>0</v>
      </c>
      <c r="Z31" s="5">
        <v>0.01</v>
      </c>
      <c r="AB31" s="1"/>
    </row>
    <row r="32" spans="1:28" s="3" customFormat="1" x14ac:dyDescent="0.35">
      <c r="A32" s="5">
        <v>16</v>
      </c>
      <c r="B32" s="18" t="s">
        <v>4</v>
      </c>
      <c r="C32" s="28">
        <v>4610</v>
      </c>
      <c r="D32" s="5">
        <v>4</v>
      </c>
      <c r="E32" s="5">
        <v>0</v>
      </c>
      <c r="F32" s="20">
        <v>14</v>
      </c>
      <c r="G32" s="20">
        <v>1</v>
      </c>
      <c r="H32" s="24">
        <f t="shared" si="5"/>
        <v>1614</v>
      </c>
      <c r="I32" s="5">
        <v>75</v>
      </c>
      <c r="J32" s="23">
        <f t="shared" si="4"/>
        <v>121050</v>
      </c>
      <c r="K32" s="6"/>
      <c r="L32" s="18"/>
      <c r="M32" s="18"/>
      <c r="N32" s="16"/>
      <c r="O32" s="42"/>
      <c r="P32" s="42"/>
      <c r="Q32" s="22"/>
      <c r="R32" s="16"/>
      <c r="S32" s="20"/>
      <c r="T32" s="5"/>
      <c r="U32" s="15"/>
      <c r="V32" s="15">
        <f t="shared" si="0"/>
        <v>121050</v>
      </c>
      <c r="W32" s="14">
        <f t="shared" si="2"/>
        <v>121050</v>
      </c>
      <c r="X32" s="21">
        <v>50</v>
      </c>
      <c r="Y32" s="5">
        <v>0</v>
      </c>
      <c r="Z32" s="5">
        <v>0.01</v>
      </c>
      <c r="AB32" s="1"/>
    </row>
    <row r="33" spans="1:28" s="3" customFormat="1" x14ac:dyDescent="0.35">
      <c r="A33" s="5">
        <v>17</v>
      </c>
      <c r="B33" s="18" t="s">
        <v>4</v>
      </c>
      <c r="C33" s="5">
        <v>1918</v>
      </c>
      <c r="D33" s="5">
        <v>2</v>
      </c>
      <c r="E33" s="5">
        <v>1</v>
      </c>
      <c r="F33" s="20">
        <v>48</v>
      </c>
      <c r="G33" s="20">
        <v>1</v>
      </c>
      <c r="H33" s="24">
        <f t="shared" si="5"/>
        <v>948</v>
      </c>
      <c r="I33" s="5">
        <v>190</v>
      </c>
      <c r="J33" s="23">
        <f t="shared" si="4"/>
        <v>180120</v>
      </c>
      <c r="K33" s="6"/>
      <c r="L33" s="18" t="s">
        <v>15</v>
      </c>
      <c r="M33" s="18" t="s">
        <v>2</v>
      </c>
      <c r="N33" s="22">
        <v>120</v>
      </c>
      <c r="O33" s="42"/>
      <c r="P33" s="42"/>
      <c r="Q33" s="22">
        <v>6500</v>
      </c>
      <c r="R33" s="16">
        <f>SUM(N33*Q33)</f>
        <v>780000</v>
      </c>
      <c r="S33" s="5">
        <v>20</v>
      </c>
      <c r="T33" s="5">
        <v>30</v>
      </c>
      <c r="U33" s="15">
        <f>SUM(R33-(R33*T33/100))</f>
        <v>546000</v>
      </c>
      <c r="V33" s="15">
        <f t="shared" si="0"/>
        <v>726120</v>
      </c>
      <c r="W33" s="14">
        <f t="shared" si="2"/>
        <v>726120</v>
      </c>
      <c r="X33" s="21">
        <v>50</v>
      </c>
      <c r="Y33" s="5">
        <v>0</v>
      </c>
      <c r="Z33" s="5">
        <v>0.01</v>
      </c>
      <c r="AB33" s="1"/>
    </row>
    <row r="34" spans="1:28" s="3" customFormat="1" x14ac:dyDescent="0.35">
      <c r="A34" s="5"/>
      <c r="B34" s="18"/>
      <c r="C34" s="5"/>
      <c r="D34" s="5"/>
      <c r="E34" s="5"/>
      <c r="F34" s="20"/>
      <c r="G34" s="20"/>
      <c r="H34" s="24"/>
      <c r="I34" s="5"/>
      <c r="J34" s="23">
        <f t="shared" si="4"/>
        <v>0</v>
      </c>
      <c r="K34" s="6"/>
      <c r="L34" s="18" t="s">
        <v>15</v>
      </c>
      <c r="M34" s="18" t="s">
        <v>2</v>
      </c>
      <c r="N34" s="22">
        <v>54</v>
      </c>
      <c r="O34" s="42"/>
      <c r="P34" s="42"/>
      <c r="Q34" s="22">
        <v>6500</v>
      </c>
      <c r="R34" s="16">
        <f>SUM(N34*Q34)</f>
        <v>351000</v>
      </c>
      <c r="S34" s="5">
        <v>20</v>
      </c>
      <c r="T34" s="5">
        <v>30</v>
      </c>
      <c r="U34" s="15">
        <f>SUM(R34-(R34*T34/100))</f>
        <v>245700</v>
      </c>
      <c r="V34" s="15">
        <f t="shared" si="0"/>
        <v>245700</v>
      </c>
      <c r="W34" s="14">
        <f t="shared" si="2"/>
        <v>245700</v>
      </c>
      <c r="X34" s="21">
        <v>50</v>
      </c>
      <c r="Y34" s="5">
        <v>0</v>
      </c>
      <c r="Z34" s="5">
        <v>0.01</v>
      </c>
      <c r="AB34" s="1"/>
    </row>
    <row r="35" spans="1:28" s="3" customFormat="1" x14ac:dyDescent="0.35">
      <c r="A35" s="5"/>
      <c r="B35" s="18"/>
      <c r="C35" s="5"/>
      <c r="D35" s="5"/>
      <c r="E35" s="5"/>
      <c r="F35" s="20"/>
      <c r="G35" s="20"/>
      <c r="H35" s="24"/>
      <c r="I35" s="5"/>
      <c r="J35" s="23">
        <f t="shared" si="4"/>
        <v>0</v>
      </c>
      <c r="K35" s="6"/>
      <c r="L35" s="18" t="s">
        <v>15</v>
      </c>
      <c r="M35" s="18" t="s">
        <v>2</v>
      </c>
      <c r="N35" s="22">
        <v>96</v>
      </c>
      <c r="O35" s="8"/>
      <c r="P35" s="8"/>
      <c r="Q35" s="22">
        <v>6500</v>
      </c>
      <c r="R35" s="16">
        <f>SUM(N35*Q35)</f>
        <v>624000</v>
      </c>
      <c r="S35" s="5">
        <v>20</v>
      </c>
      <c r="T35" s="5">
        <v>30</v>
      </c>
      <c r="U35" s="15">
        <f>SUM(R35-(R35*T35/100))</f>
        <v>436800</v>
      </c>
      <c r="V35" s="15">
        <f t="shared" si="0"/>
        <v>436800</v>
      </c>
      <c r="W35" s="14">
        <f t="shared" si="2"/>
        <v>436800</v>
      </c>
      <c r="X35" s="21">
        <v>50</v>
      </c>
      <c r="Y35" s="5">
        <v>0</v>
      </c>
      <c r="Z35" s="5">
        <v>0.01</v>
      </c>
      <c r="AB35" s="1"/>
    </row>
    <row r="36" spans="1:28" s="3" customFormat="1" x14ac:dyDescent="0.35">
      <c r="A36" s="5"/>
      <c r="B36" s="18"/>
      <c r="C36" s="5"/>
      <c r="D36" s="5"/>
      <c r="E36" s="5"/>
      <c r="F36" s="20"/>
      <c r="G36" s="20"/>
      <c r="H36" s="24"/>
      <c r="I36" s="5"/>
      <c r="J36" s="23">
        <f t="shared" si="4"/>
        <v>0</v>
      </c>
      <c r="K36" s="6"/>
      <c r="L36" s="18" t="s">
        <v>12</v>
      </c>
      <c r="M36" s="18" t="s">
        <v>0</v>
      </c>
      <c r="N36" s="5">
        <v>12.5</v>
      </c>
      <c r="O36" s="8"/>
      <c r="P36" s="8"/>
      <c r="Q36" s="22">
        <v>5400</v>
      </c>
      <c r="R36" s="16">
        <f>SUM(N36*Q36)</f>
        <v>67500</v>
      </c>
      <c r="S36" s="5">
        <v>20</v>
      </c>
      <c r="T36" s="5">
        <v>93</v>
      </c>
      <c r="U36" s="15">
        <f>SUM(R36-(R36*T36/100))</f>
        <v>4725</v>
      </c>
      <c r="V36" s="15">
        <f t="shared" si="0"/>
        <v>4725</v>
      </c>
      <c r="W36" s="14">
        <f t="shared" si="2"/>
        <v>4725</v>
      </c>
      <c r="X36" s="21">
        <v>50</v>
      </c>
      <c r="Y36" s="5">
        <v>0</v>
      </c>
      <c r="Z36" s="5">
        <v>0.01</v>
      </c>
      <c r="AB36" s="1"/>
    </row>
    <row r="37" spans="1:28" s="3" customFormat="1" x14ac:dyDescent="0.35">
      <c r="A37" s="5"/>
      <c r="B37" s="18"/>
      <c r="C37" s="5"/>
      <c r="D37" s="5"/>
      <c r="E37" s="5"/>
      <c r="F37" s="20"/>
      <c r="G37" s="20"/>
      <c r="H37" s="24"/>
      <c r="I37" s="5"/>
      <c r="J37" s="23">
        <f t="shared" si="4"/>
        <v>0</v>
      </c>
      <c r="K37" s="6"/>
      <c r="L37" s="18" t="s">
        <v>17</v>
      </c>
      <c r="M37" s="18" t="s">
        <v>2</v>
      </c>
      <c r="N37" s="5">
        <v>24</v>
      </c>
      <c r="O37" s="8"/>
      <c r="P37" s="8"/>
      <c r="Q37" s="22">
        <v>6500</v>
      </c>
      <c r="R37" s="16">
        <f>SUM(N37*Q37)</f>
        <v>156000</v>
      </c>
      <c r="S37" s="5">
        <v>20</v>
      </c>
      <c r="T37" s="5">
        <v>30</v>
      </c>
      <c r="U37" s="15">
        <f>SUM(R37-(R37*T37/100))</f>
        <v>109200</v>
      </c>
      <c r="V37" s="15">
        <f t="shared" si="0"/>
        <v>109200</v>
      </c>
      <c r="W37" s="14">
        <f t="shared" si="2"/>
        <v>109200</v>
      </c>
      <c r="X37" s="21">
        <v>50</v>
      </c>
      <c r="Y37" s="5">
        <v>0</v>
      </c>
      <c r="Z37" s="5">
        <v>0.01</v>
      </c>
      <c r="AB37" s="1"/>
    </row>
    <row r="38" spans="1:28" s="3" customFormat="1" x14ac:dyDescent="0.35">
      <c r="A38" s="5">
        <v>18</v>
      </c>
      <c r="B38" s="18" t="s">
        <v>14</v>
      </c>
      <c r="C38" s="5"/>
      <c r="D38" s="5">
        <v>15</v>
      </c>
      <c r="E38" s="5">
        <v>0</v>
      </c>
      <c r="F38" s="20">
        <v>0</v>
      </c>
      <c r="G38" s="20">
        <v>1</v>
      </c>
      <c r="H38" s="24">
        <f t="shared" ref="H38:H49" si="6">SUM((D38*400)+(E38*100)+F38)</f>
        <v>6000</v>
      </c>
      <c r="I38" s="5">
        <v>100</v>
      </c>
      <c r="J38" s="23">
        <f t="shared" si="4"/>
        <v>600000</v>
      </c>
      <c r="K38" s="6"/>
      <c r="L38" s="18"/>
      <c r="M38" s="18"/>
      <c r="N38" s="5"/>
      <c r="O38" s="8"/>
      <c r="P38" s="8"/>
      <c r="Q38" s="22"/>
      <c r="R38" s="16"/>
      <c r="S38" s="20"/>
      <c r="T38" s="5"/>
      <c r="U38" s="15"/>
      <c r="V38" s="15">
        <f t="shared" si="0"/>
        <v>600000</v>
      </c>
      <c r="W38" s="14">
        <f t="shared" si="2"/>
        <v>600000</v>
      </c>
      <c r="X38" s="21">
        <v>50</v>
      </c>
      <c r="Y38" s="5">
        <v>0</v>
      </c>
      <c r="Z38" s="5">
        <v>0.01</v>
      </c>
      <c r="AB38" s="1"/>
    </row>
    <row r="39" spans="1:28" s="3" customFormat="1" x14ac:dyDescent="0.35">
      <c r="A39" s="5">
        <v>19</v>
      </c>
      <c r="B39" s="18" t="s">
        <v>23</v>
      </c>
      <c r="C39" s="5"/>
      <c r="D39" s="5">
        <v>2</v>
      </c>
      <c r="E39" s="5">
        <v>0</v>
      </c>
      <c r="F39" s="20">
        <v>0</v>
      </c>
      <c r="G39" s="20">
        <v>1</v>
      </c>
      <c r="H39" s="24">
        <f t="shared" si="6"/>
        <v>800</v>
      </c>
      <c r="I39" s="5">
        <v>100</v>
      </c>
      <c r="J39" s="23">
        <f t="shared" si="4"/>
        <v>80000</v>
      </c>
      <c r="K39" s="6"/>
      <c r="L39" s="18"/>
      <c r="M39" s="18"/>
      <c r="N39" s="5"/>
      <c r="O39" s="8"/>
      <c r="P39" s="8"/>
      <c r="Q39" s="22"/>
      <c r="R39" s="16"/>
      <c r="S39" s="20"/>
      <c r="T39" s="5"/>
      <c r="U39" s="15"/>
      <c r="V39" s="15">
        <f t="shared" si="0"/>
        <v>80000</v>
      </c>
      <c r="W39" s="14">
        <f t="shared" si="2"/>
        <v>80000</v>
      </c>
      <c r="X39" s="21">
        <v>50</v>
      </c>
      <c r="Y39" s="5">
        <v>0</v>
      </c>
      <c r="Z39" s="5">
        <v>0.01</v>
      </c>
      <c r="AB39" s="1"/>
    </row>
    <row r="40" spans="1:28" s="3" customFormat="1" x14ac:dyDescent="0.35">
      <c r="A40" s="6">
        <v>21</v>
      </c>
      <c r="B40" s="9" t="s">
        <v>4</v>
      </c>
      <c r="C40" s="6">
        <v>18034</v>
      </c>
      <c r="D40" s="6">
        <v>0</v>
      </c>
      <c r="E40" s="6">
        <v>3</v>
      </c>
      <c r="F40" s="11">
        <v>60</v>
      </c>
      <c r="G40" s="11">
        <v>1</v>
      </c>
      <c r="H40" s="24">
        <f t="shared" si="6"/>
        <v>360</v>
      </c>
      <c r="I40" s="5">
        <v>75</v>
      </c>
      <c r="J40" s="23">
        <f t="shared" si="4"/>
        <v>27000</v>
      </c>
      <c r="K40" s="6"/>
      <c r="L40" s="9" t="s">
        <v>39</v>
      </c>
      <c r="M40" s="9" t="s">
        <v>2</v>
      </c>
      <c r="N40" s="6">
        <v>180</v>
      </c>
      <c r="O40" s="8"/>
      <c r="P40" s="8"/>
      <c r="Q40" s="22">
        <v>6500</v>
      </c>
      <c r="R40" s="16">
        <f>SUM(N40*Q40)</f>
        <v>1170000</v>
      </c>
      <c r="S40" s="11">
        <v>6</v>
      </c>
      <c r="T40" s="5">
        <v>6</v>
      </c>
      <c r="U40" s="15">
        <f>SUM(R40-(R40*T40/100))</f>
        <v>1099800</v>
      </c>
      <c r="V40" s="15">
        <f t="shared" si="0"/>
        <v>1126800</v>
      </c>
      <c r="W40" s="14">
        <f t="shared" si="2"/>
        <v>1126800</v>
      </c>
      <c r="X40" s="21">
        <v>50</v>
      </c>
      <c r="Y40" s="5">
        <v>0</v>
      </c>
      <c r="Z40" s="5">
        <v>0.01</v>
      </c>
      <c r="AB40" s="1"/>
    </row>
    <row r="41" spans="1:28" s="3" customFormat="1" x14ac:dyDescent="0.35">
      <c r="A41" s="5">
        <v>22</v>
      </c>
      <c r="B41" s="18" t="s">
        <v>4</v>
      </c>
      <c r="C41" s="5">
        <v>2174</v>
      </c>
      <c r="D41" s="5">
        <v>0</v>
      </c>
      <c r="E41" s="5">
        <v>1</v>
      </c>
      <c r="F41" s="20">
        <v>31</v>
      </c>
      <c r="G41" s="20">
        <v>1</v>
      </c>
      <c r="H41" s="24">
        <f t="shared" si="6"/>
        <v>131</v>
      </c>
      <c r="I41" s="5">
        <v>75</v>
      </c>
      <c r="J41" s="23">
        <f t="shared" si="4"/>
        <v>9825</v>
      </c>
      <c r="K41" s="6"/>
      <c r="L41" s="9" t="s">
        <v>39</v>
      </c>
      <c r="M41" s="18" t="s">
        <v>2</v>
      </c>
      <c r="N41" s="5">
        <v>180</v>
      </c>
      <c r="O41" s="8"/>
      <c r="P41" s="8"/>
      <c r="Q41" s="22">
        <v>6500</v>
      </c>
      <c r="R41" s="16">
        <f>SUM(N41*Q41)</f>
        <v>1170000</v>
      </c>
      <c r="S41" s="20">
        <v>6</v>
      </c>
      <c r="T41" s="5">
        <v>6</v>
      </c>
      <c r="U41" s="15">
        <f>SUM(R41-(R41*T41/100))</f>
        <v>1099800</v>
      </c>
      <c r="V41" s="15">
        <f t="shared" si="0"/>
        <v>1109625</v>
      </c>
      <c r="W41" s="14">
        <f t="shared" si="2"/>
        <v>1109625</v>
      </c>
      <c r="X41" s="21">
        <v>50</v>
      </c>
      <c r="Y41" s="5">
        <v>0</v>
      </c>
      <c r="Z41" s="5">
        <v>0.01</v>
      </c>
      <c r="AB41" s="1"/>
    </row>
    <row r="42" spans="1:28" s="3" customFormat="1" x14ac:dyDescent="0.35">
      <c r="A42" s="5">
        <v>23</v>
      </c>
      <c r="B42" s="18" t="s">
        <v>4</v>
      </c>
      <c r="C42" s="5">
        <v>18034</v>
      </c>
      <c r="D42" s="5">
        <v>30</v>
      </c>
      <c r="E42" s="5">
        <v>3</v>
      </c>
      <c r="F42" s="20">
        <v>9</v>
      </c>
      <c r="G42" s="20">
        <v>1</v>
      </c>
      <c r="H42" s="24">
        <f t="shared" si="6"/>
        <v>12309</v>
      </c>
      <c r="I42" s="5">
        <v>120</v>
      </c>
      <c r="J42" s="23">
        <f t="shared" si="4"/>
        <v>1477080</v>
      </c>
      <c r="K42" s="6"/>
      <c r="L42" s="18"/>
      <c r="M42" s="18"/>
      <c r="N42" s="5"/>
      <c r="O42" s="8"/>
      <c r="P42" s="8"/>
      <c r="Q42" s="22"/>
      <c r="R42" s="16"/>
      <c r="S42" s="20"/>
      <c r="T42" s="5"/>
      <c r="U42" s="15"/>
      <c r="V42" s="15">
        <f t="shared" si="0"/>
        <v>1477080</v>
      </c>
      <c r="W42" s="14">
        <f t="shared" si="2"/>
        <v>1477080</v>
      </c>
      <c r="X42" s="21">
        <v>50</v>
      </c>
      <c r="Y42" s="5">
        <v>0</v>
      </c>
      <c r="Z42" s="5">
        <v>0.01</v>
      </c>
      <c r="AB42" s="1"/>
    </row>
    <row r="43" spans="1:28" s="3" customFormat="1" x14ac:dyDescent="0.35">
      <c r="A43" s="5">
        <v>24</v>
      </c>
      <c r="B43" s="18" t="s">
        <v>4</v>
      </c>
      <c r="C43" s="5">
        <v>18031</v>
      </c>
      <c r="D43" s="5">
        <v>1</v>
      </c>
      <c r="E43" s="5">
        <v>1</v>
      </c>
      <c r="F43" s="20">
        <v>14</v>
      </c>
      <c r="G43" s="20">
        <v>1</v>
      </c>
      <c r="H43" s="24">
        <f t="shared" si="6"/>
        <v>514</v>
      </c>
      <c r="I43" s="5">
        <v>75</v>
      </c>
      <c r="J43" s="23">
        <f t="shared" si="4"/>
        <v>38550</v>
      </c>
      <c r="K43" s="6"/>
      <c r="L43" s="18"/>
      <c r="M43" s="18"/>
      <c r="N43" s="5"/>
      <c r="O43" s="8"/>
      <c r="P43" s="8"/>
      <c r="Q43" s="22"/>
      <c r="R43" s="16"/>
      <c r="S43" s="20"/>
      <c r="T43" s="5"/>
      <c r="U43" s="15"/>
      <c r="V43" s="15">
        <f t="shared" si="0"/>
        <v>38550</v>
      </c>
      <c r="W43" s="14">
        <f t="shared" si="2"/>
        <v>38550</v>
      </c>
      <c r="X43" s="21">
        <v>50</v>
      </c>
      <c r="Y43" s="5">
        <v>0</v>
      </c>
      <c r="Z43" s="5">
        <v>0.01</v>
      </c>
      <c r="AB43" s="1"/>
    </row>
    <row r="44" spans="1:28" s="3" customFormat="1" x14ac:dyDescent="0.35">
      <c r="A44" s="5">
        <v>25</v>
      </c>
      <c r="B44" s="18" t="s">
        <v>4</v>
      </c>
      <c r="C44" s="5">
        <v>21</v>
      </c>
      <c r="D44" s="5">
        <v>0</v>
      </c>
      <c r="E44" s="5">
        <v>2</v>
      </c>
      <c r="F44" s="20">
        <v>24</v>
      </c>
      <c r="G44" s="20">
        <v>1</v>
      </c>
      <c r="H44" s="24">
        <f t="shared" si="6"/>
        <v>224</v>
      </c>
      <c r="I44" s="5">
        <v>200</v>
      </c>
      <c r="J44" s="23">
        <f t="shared" si="4"/>
        <v>44800</v>
      </c>
      <c r="K44" s="6"/>
      <c r="L44" s="9" t="s">
        <v>200</v>
      </c>
      <c r="M44" s="9" t="s">
        <v>0</v>
      </c>
      <c r="N44" s="6">
        <v>50</v>
      </c>
      <c r="O44" s="8"/>
      <c r="P44" s="8"/>
      <c r="Q44" s="22">
        <v>5900</v>
      </c>
      <c r="R44" s="16">
        <f>SUM(N44*Q44)</f>
        <v>295000</v>
      </c>
      <c r="S44" s="11">
        <v>20</v>
      </c>
      <c r="T44" s="5">
        <v>93</v>
      </c>
      <c r="U44" s="15">
        <f>SUM(R44-(R44*T44/100))</f>
        <v>20650</v>
      </c>
      <c r="V44" s="15">
        <f t="shared" si="0"/>
        <v>65450</v>
      </c>
      <c r="W44" s="14">
        <f t="shared" si="2"/>
        <v>65450</v>
      </c>
      <c r="X44" s="21">
        <v>50</v>
      </c>
      <c r="Y44" s="5">
        <v>0</v>
      </c>
      <c r="Z44" s="5">
        <v>0.01</v>
      </c>
      <c r="AB44" s="1"/>
    </row>
    <row r="45" spans="1:28" s="3" customFormat="1" x14ac:dyDescent="0.35">
      <c r="A45" s="5">
        <v>26</v>
      </c>
      <c r="B45" s="18" t="s">
        <v>4</v>
      </c>
      <c r="C45" s="5">
        <v>1826</v>
      </c>
      <c r="D45" s="5">
        <v>2</v>
      </c>
      <c r="E45" s="5">
        <v>0</v>
      </c>
      <c r="F45" s="20">
        <v>30</v>
      </c>
      <c r="G45" s="20">
        <v>1</v>
      </c>
      <c r="H45" s="24">
        <f t="shared" si="6"/>
        <v>830</v>
      </c>
      <c r="I45" s="28">
        <v>75</v>
      </c>
      <c r="J45" s="23">
        <f t="shared" si="4"/>
        <v>62250</v>
      </c>
      <c r="K45" s="6"/>
      <c r="L45" s="18"/>
      <c r="M45" s="18"/>
      <c r="N45" s="5"/>
      <c r="O45" s="8"/>
      <c r="P45" s="8"/>
      <c r="Q45" s="22"/>
      <c r="R45" s="16"/>
      <c r="S45" s="20"/>
      <c r="T45" s="28"/>
      <c r="U45" s="15"/>
      <c r="V45" s="15">
        <f t="shared" si="0"/>
        <v>62250</v>
      </c>
      <c r="W45" s="14">
        <f t="shared" si="2"/>
        <v>62250</v>
      </c>
      <c r="X45" s="29">
        <v>50</v>
      </c>
      <c r="Y45" s="28">
        <v>0</v>
      </c>
      <c r="Z45" s="28">
        <v>0.01</v>
      </c>
      <c r="AB45" s="1"/>
    </row>
    <row r="46" spans="1:28" s="3" customFormat="1" x14ac:dyDescent="0.35">
      <c r="A46" s="5">
        <v>27</v>
      </c>
      <c r="B46" s="18" t="s">
        <v>4</v>
      </c>
      <c r="C46" s="5">
        <v>15121</v>
      </c>
      <c r="D46" s="5">
        <v>33</v>
      </c>
      <c r="E46" s="5">
        <v>0</v>
      </c>
      <c r="F46" s="101">
        <v>89</v>
      </c>
      <c r="G46" s="101">
        <v>1</v>
      </c>
      <c r="H46" s="24">
        <f t="shared" si="6"/>
        <v>13289</v>
      </c>
      <c r="I46" s="5">
        <v>75</v>
      </c>
      <c r="J46" s="23">
        <f t="shared" si="4"/>
        <v>996675</v>
      </c>
      <c r="K46" s="6"/>
      <c r="L46" s="18"/>
      <c r="M46" s="18"/>
      <c r="N46" s="5"/>
      <c r="O46" s="8"/>
      <c r="P46" s="8"/>
      <c r="Q46" s="22"/>
      <c r="R46" s="16"/>
      <c r="S46" s="20"/>
      <c r="T46" s="5"/>
      <c r="U46" s="15"/>
      <c r="V46" s="15">
        <f t="shared" si="0"/>
        <v>996675</v>
      </c>
      <c r="W46" s="14">
        <f t="shared" si="2"/>
        <v>996675</v>
      </c>
      <c r="X46" s="21">
        <v>50</v>
      </c>
      <c r="Y46" s="5">
        <v>0</v>
      </c>
      <c r="Z46" s="5">
        <v>0.01</v>
      </c>
      <c r="AB46" s="1"/>
    </row>
    <row r="47" spans="1:28" s="3" customFormat="1" x14ac:dyDescent="0.35">
      <c r="A47" s="5">
        <v>28</v>
      </c>
      <c r="B47" s="18" t="s">
        <v>4</v>
      </c>
      <c r="C47" s="5">
        <v>15110</v>
      </c>
      <c r="D47" s="5">
        <v>7</v>
      </c>
      <c r="E47" s="5">
        <v>2</v>
      </c>
      <c r="F47" s="20">
        <v>2</v>
      </c>
      <c r="G47" s="20">
        <v>1</v>
      </c>
      <c r="H47" s="24">
        <f t="shared" si="6"/>
        <v>3002</v>
      </c>
      <c r="I47" s="5">
        <v>75</v>
      </c>
      <c r="J47" s="23">
        <f t="shared" si="4"/>
        <v>225150</v>
      </c>
      <c r="K47" s="99"/>
      <c r="L47" s="18"/>
      <c r="M47" s="18"/>
      <c r="N47" s="5"/>
      <c r="O47" s="98"/>
      <c r="P47" s="98"/>
      <c r="Q47" s="22"/>
      <c r="R47" s="16"/>
      <c r="S47" s="20"/>
      <c r="T47" s="5"/>
      <c r="U47" s="15"/>
      <c r="V47" s="15">
        <f t="shared" si="0"/>
        <v>225150</v>
      </c>
      <c r="W47" s="14">
        <f t="shared" si="2"/>
        <v>225150</v>
      </c>
      <c r="X47" s="21">
        <v>50</v>
      </c>
      <c r="Y47" s="5">
        <v>0</v>
      </c>
      <c r="Z47" s="5">
        <v>0.01</v>
      </c>
      <c r="AB47" s="1"/>
    </row>
    <row r="48" spans="1:28" s="3" customFormat="1" x14ac:dyDescent="0.35">
      <c r="A48" s="5">
        <v>29</v>
      </c>
      <c r="B48" s="18" t="s">
        <v>4</v>
      </c>
      <c r="C48" s="5">
        <v>22</v>
      </c>
      <c r="D48" s="5">
        <v>0</v>
      </c>
      <c r="E48" s="5">
        <v>1</v>
      </c>
      <c r="F48" s="20">
        <v>10</v>
      </c>
      <c r="G48" s="20">
        <v>1</v>
      </c>
      <c r="H48" s="24">
        <f t="shared" si="6"/>
        <v>110</v>
      </c>
      <c r="I48" s="5">
        <v>75</v>
      </c>
      <c r="J48" s="23">
        <f t="shared" si="4"/>
        <v>8250</v>
      </c>
      <c r="K48" s="6"/>
      <c r="L48" s="18"/>
      <c r="M48" s="18"/>
      <c r="N48" s="5"/>
      <c r="O48" s="8"/>
      <c r="P48" s="8"/>
      <c r="Q48" s="22"/>
      <c r="R48" s="16"/>
      <c r="S48" s="20"/>
      <c r="T48" s="5"/>
      <c r="U48" s="15"/>
      <c r="V48" s="15">
        <f t="shared" si="0"/>
        <v>8250</v>
      </c>
      <c r="W48" s="14">
        <f t="shared" si="2"/>
        <v>8250</v>
      </c>
      <c r="X48" s="21">
        <v>50</v>
      </c>
      <c r="Y48" s="5">
        <v>0</v>
      </c>
      <c r="Z48" s="5">
        <v>0.01</v>
      </c>
      <c r="AB48" s="1"/>
    </row>
    <row r="49" spans="1:28" s="3" customFormat="1" x14ac:dyDescent="0.35">
      <c r="A49" s="5">
        <v>30</v>
      </c>
      <c r="B49" s="106" t="s">
        <v>4</v>
      </c>
      <c r="C49" s="99">
        <v>30232</v>
      </c>
      <c r="D49" s="99">
        <v>0</v>
      </c>
      <c r="E49" s="99">
        <v>2</v>
      </c>
      <c r="F49" s="105">
        <v>72</v>
      </c>
      <c r="G49" s="105">
        <v>1</v>
      </c>
      <c r="H49" s="24">
        <f t="shared" si="6"/>
        <v>272</v>
      </c>
      <c r="I49" s="5">
        <v>180</v>
      </c>
      <c r="J49" s="23">
        <f t="shared" ref="J49:J80" si="7">SUM(H49*I49)</f>
        <v>48960</v>
      </c>
      <c r="K49" s="6"/>
      <c r="L49" s="106" t="s">
        <v>209</v>
      </c>
      <c r="M49" s="106" t="s">
        <v>9</v>
      </c>
      <c r="N49" s="99">
        <v>336</v>
      </c>
      <c r="O49" s="8"/>
      <c r="P49" s="8"/>
      <c r="Q49" s="22">
        <v>6500</v>
      </c>
      <c r="R49" s="16">
        <f>SUM(N49*Q49)</f>
        <v>2184000</v>
      </c>
      <c r="S49" s="105">
        <v>38</v>
      </c>
      <c r="T49" s="5">
        <v>85</v>
      </c>
      <c r="U49" s="15">
        <f>SUM(R49-(R49*T49/100))</f>
        <v>327600</v>
      </c>
      <c r="V49" s="15">
        <f t="shared" si="0"/>
        <v>376560</v>
      </c>
      <c r="W49" s="14">
        <f t="shared" si="2"/>
        <v>376560</v>
      </c>
      <c r="X49" s="21">
        <v>50</v>
      </c>
      <c r="Y49" s="5">
        <v>0</v>
      </c>
      <c r="Z49" s="5">
        <v>0.01</v>
      </c>
      <c r="AB49" s="1"/>
    </row>
    <row r="50" spans="1:28" s="3" customFormat="1" x14ac:dyDescent="0.35">
      <c r="A50" s="6"/>
      <c r="B50" s="9"/>
      <c r="C50" s="6"/>
      <c r="D50" s="6"/>
      <c r="E50" s="6"/>
      <c r="F50" s="11"/>
      <c r="G50" s="11"/>
      <c r="H50" s="24"/>
      <c r="I50" s="5"/>
      <c r="J50" s="23">
        <f t="shared" si="7"/>
        <v>0</v>
      </c>
      <c r="K50" s="6"/>
      <c r="L50" s="9" t="s">
        <v>12</v>
      </c>
      <c r="M50" s="9" t="s">
        <v>0</v>
      </c>
      <c r="N50" s="6">
        <v>20</v>
      </c>
      <c r="O50" s="8"/>
      <c r="P50" s="8"/>
      <c r="Q50" s="22">
        <v>5400</v>
      </c>
      <c r="R50" s="16">
        <f>SUM(N50*Q50)</f>
        <v>108000</v>
      </c>
      <c r="S50" s="11">
        <v>38</v>
      </c>
      <c r="T50" s="5">
        <v>93</v>
      </c>
      <c r="U50" s="15">
        <f>SUM(R50-(R50*T50/100))</f>
        <v>7560</v>
      </c>
      <c r="V50" s="15">
        <f t="shared" si="0"/>
        <v>7560</v>
      </c>
      <c r="W50" s="14">
        <f t="shared" si="2"/>
        <v>7560</v>
      </c>
      <c r="X50" s="21">
        <v>50</v>
      </c>
      <c r="Y50" s="5">
        <v>0</v>
      </c>
      <c r="Z50" s="5">
        <v>0.01</v>
      </c>
      <c r="AB50" s="1"/>
    </row>
    <row r="51" spans="1:28" s="3" customFormat="1" x14ac:dyDescent="0.35">
      <c r="A51" s="6"/>
      <c r="B51" s="9"/>
      <c r="C51" s="6"/>
      <c r="D51" s="6"/>
      <c r="E51" s="6"/>
      <c r="F51" s="80"/>
      <c r="G51" s="80"/>
      <c r="H51" s="24"/>
      <c r="I51" s="5"/>
      <c r="J51" s="23">
        <f t="shared" si="7"/>
        <v>0</v>
      </c>
      <c r="K51" s="6"/>
      <c r="L51" s="9" t="s">
        <v>16</v>
      </c>
      <c r="M51" s="9" t="s">
        <v>0</v>
      </c>
      <c r="N51" s="6">
        <v>50</v>
      </c>
      <c r="O51" s="8"/>
      <c r="P51" s="8"/>
      <c r="Q51" s="22">
        <v>2400</v>
      </c>
      <c r="R51" s="16">
        <f>SUM(N51*Q51)</f>
        <v>120000</v>
      </c>
      <c r="S51" s="11">
        <v>4</v>
      </c>
      <c r="T51" s="5">
        <v>12</v>
      </c>
      <c r="U51" s="15">
        <f>SUM(R51-(R51*T51/100))</f>
        <v>105600</v>
      </c>
      <c r="V51" s="15">
        <f t="shared" si="0"/>
        <v>105600</v>
      </c>
      <c r="W51" s="14">
        <f t="shared" si="2"/>
        <v>105600</v>
      </c>
      <c r="X51" s="21">
        <v>0</v>
      </c>
      <c r="Y51" s="14">
        <f>W51</f>
        <v>105600</v>
      </c>
      <c r="Z51" s="5">
        <v>0.03</v>
      </c>
      <c r="AB51" s="1"/>
    </row>
    <row r="52" spans="1:28" s="3" customFormat="1" x14ac:dyDescent="0.35">
      <c r="A52" s="5">
        <v>31</v>
      </c>
      <c r="B52" s="18" t="s">
        <v>4</v>
      </c>
      <c r="C52" s="5">
        <v>13446</v>
      </c>
      <c r="D52" s="5">
        <v>8</v>
      </c>
      <c r="E52" s="5">
        <v>3</v>
      </c>
      <c r="F52" s="20">
        <v>61</v>
      </c>
      <c r="G52" s="20">
        <v>1</v>
      </c>
      <c r="H52" s="24">
        <f t="shared" ref="H52:H86" si="8">SUM((D52*400)+(E52*100)+F52)</f>
        <v>3561</v>
      </c>
      <c r="I52" s="5">
        <v>75</v>
      </c>
      <c r="J52" s="23">
        <f t="shared" si="7"/>
        <v>267075</v>
      </c>
      <c r="K52" s="6"/>
      <c r="L52" s="18"/>
      <c r="M52" s="18"/>
      <c r="N52" s="5"/>
      <c r="O52" s="8"/>
      <c r="P52" s="8"/>
      <c r="Q52" s="22"/>
      <c r="R52" s="16"/>
      <c r="S52" s="20"/>
      <c r="T52" s="5"/>
      <c r="U52" s="15"/>
      <c r="V52" s="15">
        <f t="shared" si="0"/>
        <v>267075</v>
      </c>
      <c r="W52" s="14">
        <f t="shared" si="2"/>
        <v>267075</v>
      </c>
      <c r="X52" s="21">
        <v>50</v>
      </c>
      <c r="Y52" s="5">
        <v>0</v>
      </c>
      <c r="Z52" s="5">
        <v>0.01</v>
      </c>
      <c r="AB52" s="1"/>
    </row>
    <row r="53" spans="1:28" s="3" customFormat="1" x14ac:dyDescent="0.35">
      <c r="A53" s="5">
        <v>32</v>
      </c>
      <c r="B53" s="18" t="s">
        <v>4</v>
      </c>
      <c r="C53" s="5">
        <v>13445</v>
      </c>
      <c r="D53" s="5">
        <v>4</v>
      </c>
      <c r="E53" s="5">
        <v>1</v>
      </c>
      <c r="F53" s="20">
        <v>22</v>
      </c>
      <c r="G53" s="20">
        <v>1</v>
      </c>
      <c r="H53" s="24">
        <f t="shared" si="8"/>
        <v>1722</v>
      </c>
      <c r="I53" s="5">
        <v>75</v>
      </c>
      <c r="J53" s="23">
        <f t="shared" si="7"/>
        <v>129150</v>
      </c>
      <c r="K53" s="6"/>
      <c r="L53" s="18"/>
      <c r="M53" s="18"/>
      <c r="N53" s="5"/>
      <c r="O53" s="8"/>
      <c r="P53" s="8"/>
      <c r="Q53" s="22"/>
      <c r="R53" s="16"/>
      <c r="S53" s="20"/>
      <c r="T53" s="5"/>
      <c r="U53" s="15"/>
      <c r="V53" s="15">
        <f t="shared" si="0"/>
        <v>129150</v>
      </c>
      <c r="W53" s="14">
        <f t="shared" si="2"/>
        <v>129150</v>
      </c>
      <c r="X53" s="21">
        <v>50</v>
      </c>
      <c r="Y53" s="5">
        <v>0</v>
      </c>
      <c r="Z53" s="5">
        <v>0.01</v>
      </c>
      <c r="AB53" s="1"/>
    </row>
    <row r="54" spans="1:28" s="3" customFormat="1" x14ac:dyDescent="0.35">
      <c r="A54" s="5">
        <v>33</v>
      </c>
      <c r="B54" s="18" t="s">
        <v>4</v>
      </c>
      <c r="C54" s="5">
        <v>2076</v>
      </c>
      <c r="D54" s="5">
        <v>9</v>
      </c>
      <c r="E54" s="5">
        <v>0</v>
      </c>
      <c r="F54" s="20">
        <v>55</v>
      </c>
      <c r="G54" s="20">
        <v>1</v>
      </c>
      <c r="H54" s="24">
        <f t="shared" si="8"/>
        <v>3655</v>
      </c>
      <c r="I54" s="5">
        <v>75</v>
      </c>
      <c r="J54" s="23">
        <f t="shared" si="7"/>
        <v>274125</v>
      </c>
      <c r="K54" s="6"/>
      <c r="L54" s="18"/>
      <c r="M54" s="18"/>
      <c r="N54" s="5"/>
      <c r="O54" s="8"/>
      <c r="P54" s="8"/>
      <c r="Q54" s="22"/>
      <c r="R54" s="16"/>
      <c r="S54" s="20"/>
      <c r="T54" s="5"/>
      <c r="U54" s="15"/>
      <c r="V54" s="15">
        <f t="shared" si="0"/>
        <v>274125</v>
      </c>
      <c r="W54" s="14">
        <f t="shared" si="2"/>
        <v>274125</v>
      </c>
      <c r="X54" s="21">
        <v>50</v>
      </c>
      <c r="Y54" s="5">
        <v>0</v>
      </c>
      <c r="Z54" s="5">
        <v>0.01</v>
      </c>
      <c r="AB54" s="1"/>
    </row>
    <row r="55" spans="1:28" s="3" customFormat="1" x14ac:dyDescent="0.35">
      <c r="A55" s="5">
        <v>34</v>
      </c>
      <c r="B55" s="18" t="s">
        <v>4</v>
      </c>
      <c r="C55" s="5">
        <v>7115</v>
      </c>
      <c r="D55" s="5">
        <v>11</v>
      </c>
      <c r="E55" s="5">
        <v>3</v>
      </c>
      <c r="F55" s="20">
        <v>49</v>
      </c>
      <c r="G55" s="20">
        <v>1</v>
      </c>
      <c r="H55" s="24">
        <f t="shared" si="8"/>
        <v>4749</v>
      </c>
      <c r="I55" s="5">
        <v>75</v>
      </c>
      <c r="J55" s="23">
        <f t="shared" si="7"/>
        <v>356175</v>
      </c>
      <c r="K55" s="6"/>
      <c r="L55" s="18"/>
      <c r="M55" s="18"/>
      <c r="N55" s="5"/>
      <c r="O55" s="8"/>
      <c r="P55" s="8"/>
      <c r="Q55" s="22"/>
      <c r="R55" s="16"/>
      <c r="S55" s="20"/>
      <c r="T55" s="5"/>
      <c r="U55" s="15"/>
      <c r="V55" s="15">
        <f t="shared" si="0"/>
        <v>356175</v>
      </c>
      <c r="W55" s="14">
        <f t="shared" si="2"/>
        <v>356175</v>
      </c>
      <c r="X55" s="21">
        <v>50</v>
      </c>
      <c r="Y55" s="5">
        <v>0</v>
      </c>
      <c r="Z55" s="5">
        <v>0.01</v>
      </c>
      <c r="AB55" s="1"/>
    </row>
    <row r="56" spans="1:28" s="3" customFormat="1" x14ac:dyDescent="0.35">
      <c r="A56" s="5">
        <v>35</v>
      </c>
      <c r="B56" s="18" t="s">
        <v>4</v>
      </c>
      <c r="C56" s="5">
        <v>15443</v>
      </c>
      <c r="D56" s="5">
        <v>21</v>
      </c>
      <c r="E56" s="5">
        <v>3</v>
      </c>
      <c r="F56" s="20">
        <v>85</v>
      </c>
      <c r="G56" s="20">
        <v>1</v>
      </c>
      <c r="H56" s="24">
        <f t="shared" si="8"/>
        <v>8785</v>
      </c>
      <c r="I56" s="5">
        <v>75</v>
      </c>
      <c r="J56" s="23">
        <f t="shared" si="7"/>
        <v>658875</v>
      </c>
      <c r="K56" s="6"/>
      <c r="L56" s="18"/>
      <c r="M56" s="18"/>
      <c r="N56" s="5"/>
      <c r="O56" s="8"/>
      <c r="P56" s="8"/>
      <c r="Q56" s="22"/>
      <c r="R56" s="16"/>
      <c r="S56" s="20"/>
      <c r="T56" s="5"/>
      <c r="U56" s="15"/>
      <c r="V56" s="15">
        <f t="shared" si="0"/>
        <v>658875</v>
      </c>
      <c r="W56" s="14">
        <f t="shared" si="2"/>
        <v>658875</v>
      </c>
      <c r="X56" s="21">
        <v>50</v>
      </c>
      <c r="Y56" s="5">
        <v>0</v>
      </c>
      <c r="Z56" s="5">
        <v>0.01</v>
      </c>
      <c r="AB56" s="1"/>
    </row>
    <row r="57" spans="1:28" s="3" customFormat="1" x14ac:dyDescent="0.35">
      <c r="A57" s="5">
        <v>36</v>
      </c>
      <c r="B57" s="18" t="s">
        <v>4</v>
      </c>
      <c r="C57" s="5">
        <v>15127</v>
      </c>
      <c r="D57" s="5">
        <v>17</v>
      </c>
      <c r="E57" s="5">
        <v>3</v>
      </c>
      <c r="F57" s="20">
        <v>40</v>
      </c>
      <c r="G57" s="20">
        <v>1</v>
      </c>
      <c r="H57" s="24">
        <f t="shared" si="8"/>
        <v>7140</v>
      </c>
      <c r="I57" s="5">
        <v>75</v>
      </c>
      <c r="J57" s="23">
        <f t="shared" si="7"/>
        <v>535500</v>
      </c>
      <c r="K57" s="6"/>
      <c r="L57" s="18"/>
      <c r="M57" s="18"/>
      <c r="N57" s="5"/>
      <c r="O57" s="8"/>
      <c r="P57" s="8"/>
      <c r="Q57" s="22"/>
      <c r="R57" s="16"/>
      <c r="S57" s="20"/>
      <c r="T57" s="5"/>
      <c r="U57" s="15"/>
      <c r="V57" s="15">
        <f t="shared" si="0"/>
        <v>535500</v>
      </c>
      <c r="W57" s="14">
        <f t="shared" si="2"/>
        <v>535500</v>
      </c>
      <c r="X57" s="21">
        <v>50</v>
      </c>
      <c r="Y57" s="5">
        <v>0</v>
      </c>
      <c r="Z57" s="5">
        <v>0.01</v>
      </c>
      <c r="AB57" s="1"/>
    </row>
    <row r="58" spans="1:28" s="3" customFormat="1" x14ac:dyDescent="0.35">
      <c r="A58" s="5">
        <v>37</v>
      </c>
      <c r="B58" s="18" t="s">
        <v>23</v>
      </c>
      <c r="C58" s="5"/>
      <c r="D58" s="5">
        <v>6</v>
      </c>
      <c r="E58" s="5">
        <v>0</v>
      </c>
      <c r="F58" s="20">
        <v>0</v>
      </c>
      <c r="G58" s="20">
        <v>1</v>
      </c>
      <c r="H58" s="24">
        <f t="shared" si="8"/>
        <v>2400</v>
      </c>
      <c r="I58" s="5">
        <v>75</v>
      </c>
      <c r="J58" s="23">
        <f t="shared" si="7"/>
        <v>180000</v>
      </c>
      <c r="K58" s="6"/>
      <c r="L58" s="18"/>
      <c r="M58" s="18"/>
      <c r="N58" s="5"/>
      <c r="O58" s="8"/>
      <c r="P58" s="8"/>
      <c r="Q58" s="22"/>
      <c r="R58" s="16"/>
      <c r="S58" s="20"/>
      <c r="T58" s="5"/>
      <c r="U58" s="15"/>
      <c r="V58" s="15">
        <f t="shared" si="0"/>
        <v>180000</v>
      </c>
      <c r="W58" s="14">
        <f t="shared" si="2"/>
        <v>180000</v>
      </c>
      <c r="X58" s="21">
        <v>50</v>
      </c>
      <c r="Y58" s="5">
        <v>0</v>
      </c>
      <c r="Z58" s="5">
        <v>0.01</v>
      </c>
      <c r="AB58" s="1"/>
    </row>
    <row r="59" spans="1:28" s="3" customFormat="1" x14ac:dyDescent="0.35">
      <c r="A59" s="5">
        <v>38</v>
      </c>
      <c r="B59" s="18" t="s">
        <v>23</v>
      </c>
      <c r="C59" s="5"/>
      <c r="D59" s="5">
        <v>4</v>
      </c>
      <c r="E59" s="5">
        <v>0</v>
      </c>
      <c r="F59" s="20">
        <v>43</v>
      </c>
      <c r="G59" s="20">
        <v>1</v>
      </c>
      <c r="H59" s="24">
        <f t="shared" si="8"/>
        <v>1643</v>
      </c>
      <c r="I59" s="5">
        <v>75</v>
      </c>
      <c r="J59" s="23">
        <f t="shared" si="7"/>
        <v>123225</v>
      </c>
      <c r="K59" s="6"/>
      <c r="L59" s="18"/>
      <c r="M59" s="18"/>
      <c r="N59" s="5"/>
      <c r="O59" s="8"/>
      <c r="P59" s="8"/>
      <c r="Q59" s="22"/>
      <c r="R59" s="16"/>
      <c r="S59" s="20"/>
      <c r="T59" s="5"/>
      <c r="U59" s="15"/>
      <c r="V59" s="15">
        <f t="shared" si="0"/>
        <v>123225</v>
      </c>
      <c r="W59" s="14">
        <f t="shared" si="2"/>
        <v>123225</v>
      </c>
      <c r="X59" s="21">
        <v>50</v>
      </c>
      <c r="Y59" s="5">
        <v>0</v>
      </c>
      <c r="Z59" s="5">
        <v>0.01</v>
      </c>
      <c r="AB59" s="1"/>
    </row>
    <row r="60" spans="1:28" s="3" customFormat="1" x14ac:dyDescent="0.35">
      <c r="A60" s="5">
        <v>39</v>
      </c>
      <c r="B60" s="18" t="s">
        <v>23</v>
      </c>
      <c r="C60" s="5"/>
      <c r="D60" s="5">
        <v>2</v>
      </c>
      <c r="E60" s="5">
        <v>0</v>
      </c>
      <c r="F60" s="20">
        <v>0</v>
      </c>
      <c r="G60" s="20">
        <v>1</v>
      </c>
      <c r="H60" s="24">
        <f t="shared" si="8"/>
        <v>800</v>
      </c>
      <c r="I60" s="5">
        <v>75</v>
      </c>
      <c r="J60" s="23">
        <f t="shared" si="7"/>
        <v>60000</v>
      </c>
      <c r="K60" s="6"/>
      <c r="L60" s="18"/>
      <c r="M60" s="18"/>
      <c r="N60" s="5"/>
      <c r="O60" s="8"/>
      <c r="P60" s="8"/>
      <c r="Q60" s="22"/>
      <c r="R60" s="16"/>
      <c r="S60" s="20"/>
      <c r="T60" s="5"/>
      <c r="U60" s="15"/>
      <c r="V60" s="15">
        <f t="shared" si="0"/>
        <v>60000</v>
      </c>
      <c r="W60" s="14">
        <f t="shared" si="2"/>
        <v>60000</v>
      </c>
      <c r="X60" s="21">
        <v>50</v>
      </c>
      <c r="Y60" s="5">
        <v>0</v>
      </c>
      <c r="Z60" s="5">
        <v>0.01</v>
      </c>
      <c r="AB60" s="1"/>
    </row>
    <row r="61" spans="1:28" s="3" customFormat="1" x14ac:dyDescent="0.35">
      <c r="A61" s="5">
        <v>40</v>
      </c>
      <c r="B61" s="18" t="s">
        <v>4</v>
      </c>
      <c r="C61" s="5">
        <v>30377</v>
      </c>
      <c r="D61" s="5">
        <v>5</v>
      </c>
      <c r="E61" s="5">
        <v>0</v>
      </c>
      <c r="F61" s="20">
        <v>65</v>
      </c>
      <c r="G61" s="20">
        <v>1</v>
      </c>
      <c r="H61" s="24">
        <f t="shared" si="8"/>
        <v>2065</v>
      </c>
      <c r="I61" s="5">
        <v>75</v>
      </c>
      <c r="J61" s="23">
        <f t="shared" si="7"/>
        <v>154875</v>
      </c>
      <c r="K61" s="6"/>
      <c r="L61" s="18"/>
      <c r="M61" s="18"/>
      <c r="N61" s="5"/>
      <c r="O61" s="8"/>
      <c r="P61" s="8"/>
      <c r="Q61" s="22"/>
      <c r="R61" s="16"/>
      <c r="S61" s="20"/>
      <c r="T61" s="5"/>
      <c r="U61" s="15"/>
      <c r="V61" s="15">
        <f t="shared" si="0"/>
        <v>154875</v>
      </c>
      <c r="W61" s="14">
        <f t="shared" si="2"/>
        <v>154875</v>
      </c>
      <c r="X61" s="21">
        <v>50</v>
      </c>
      <c r="Y61" s="5">
        <v>0</v>
      </c>
      <c r="Z61" s="5">
        <v>0.01</v>
      </c>
      <c r="AB61" s="1"/>
    </row>
    <row r="62" spans="1:28" s="3" customFormat="1" x14ac:dyDescent="0.35">
      <c r="A62" s="5">
        <v>41</v>
      </c>
      <c r="B62" s="18" t="s">
        <v>4</v>
      </c>
      <c r="C62" s="5">
        <v>15007</v>
      </c>
      <c r="D62" s="5">
        <v>22</v>
      </c>
      <c r="E62" s="5">
        <v>1</v>
      </c>
      <c r="F62" s="20">
        <v>65</v>
      </c>
      <c r="G62" s="20">
        <v>1</v>
      </c>
      <c r="H62" s="24">
        <f t="shared" si="8"/>
        <v>8965</v>
      </c>
      <c r="I62" s="5">
        <v>75</v>
      </c>
      <c r="J62" s="23">
        <f t="shared" si="7"/>
        <v>672375</v>
      </c>
      <c r="K62" s="6"/>
      <c r="L62" s="18"/>
      <c r="M62" s="18"/>
      <c r="N62" s="5"/>
      <c r="O62" s="8"/>
      <c r="P62" s="8"/>
      <c r="Q62" s="22"/>
      <c r="R62" s="16"/>
      <c r="S62" s="20"/>
      <c r="T62" s="5"/>
      <c r="U62" s="15"/>
      <c r="V62" s="15">
        <f t="shared" si="0"/>
        <v>672375</v>
      </c>
      <c r="W62" s="14">
        <f t="shared" si="2"/>
        <v>672375</v>
      </c>
      <c r="X62" s="21">
        <v>50</v>
      </c>
      <c r="Y62" s="5">
        <v>0</v>
      </c>
      <c r="Z62" s="5">
        <v>0.01</v>
      </c>
      <c r="AB62" s="1"/>
    </row>
    <row r="63" spans="1:28" s="3" customFormat="1" x14ac:dyDescent="0.35">
      <c r="A63" s="5">
        <v>42</v>
      </c>
      <c r="B63" s="18" t="s">
        <v>4</v>
      </c>
      <c r="C63" s="5">
        <v>1105</v>
      </c>
      <c r="D63" s="5">
        <v>5</v>
      </c>
      <c r="E63" s="5">
        <v>0</v>
      </c>
      <c r="F63" s="20">
        <v>0</v>
      </c>
      <c r="G63" s="20">
        <v>1</v>
      </c>
      <c r="H63" s="24">
        <f t="shared" si="8"/>
        <v>2000</v>
      </c>
      <c r="I63" s="5">
        <v>75</v>
      </c>
      <c r="J63" s="23">
        <f t="shared" si="7"/>
        <v>150000</v>
      </c>
      <c r="K63" s="6"/>
      <c r="L63" s="18"/>
      <c r="M63" s="18"/>
      <c r="N63" s="5"/>
      <c r="O63" s="8"/>
      <c r="P63" s="8"/>
      <c r="Q63" s="22"/>
      <c r="R63" s="16"/>
      <c r="S63" s="20"/>
      <c r="T63" s="5"/>
      <c r="U63" s="15"/>
      <c r="V63" s="15">
        <f t="shared" si="0"/>
        <v>150000</v>
      </c>
      <c r="W63" s="14">
        <f t="shared" si="2"/>
        <v>150000</v>
      </c>
      <c r="X63" s="21">
        <v>50</v>
      </c>
      <c r="Y63" s="5">
        <v>0</v>
      </c>
      <c r="Z63" s="5">
        <v>0.01</v>
      </c>
      <c r="AB63" s="1"/>
    </row>
    <row r="64" spans="1:28" s="3" customFormat="1" x14ac:dyDescent="0.35">
      <c r="A64" s="5">
        <v>43</v>
      </c>
      <c r="B64" s="18" t="s">
        <v>4</v>
      </c>
      <c r="C64" s="5">
        <v>1998</v>
      </c>
      <c r="D64" s="5">
        <v>3</v>
      </c>
      <c r="E64" s="5">
        <v>3</v>
      </c>
      <c r="F64" s="20">
        <v>64</v>
      </c>
      <c r="G64" s="20">
        <v>1</v>
      </c>
      <c r="H64" s="24">
        <f t="shared" si="8"/>
        <v>1564</v>
      </c>
      <c r="I64" s="5">
        <v>190</v>
      </c>
      <c r="J64" s="23">
        <f t="shared" si="7"/>
        <v>297160</v>
      </c>
      <c r="K64" s="6"/>
      <c r="L64" s="18"/>
      <c r="M64" s="18"/>
      <c r="N64" s="5"/>
      <c r="O64" s="8"/>
      <c r="P64" s="8"/>
      <c r="Q64" s="22"/>
      <c r="R64" s="16"/>
      <c r="S64" s="20"/>
      <c r="T64" s="5"/>
      <c r="U64" s="15"/>
      <c r="V64" s="15">
        <f t="shared" si="0"/>
        <v>297160</v>
      </c>
      <c r="W64" s="14">
        <f t="shared" si="2"/>
        <v>297160</v>
      </c>
      <c r="X64" s="21">
        <v>50</v>
      </c>
      <c r="Y64" s="5">
        <v>0</v>
      </c>
      <c r="Z64" s="5">
        <v>0.01</v>
      </c>
      <c r="AB64" s="1"/>
    </row>
    <row r="65" spans="1:28" s="3" customFormat="1" x14ac:dyDescent="0.35">
      <c r="A65" s="5">
        <v>44</v>
      </c>
      <c r="B65" s="18" t="s">
        <v>4</v>
      </c>
      <c r="C65" s="5">
        <v>1995</v>
      </c>
      <c r="D65" s="5">
        <v>12</v>
      </c>
      <c r="E65" s="5">
        <v>0</v>
      </c>
      <c r="F65" s="20">
        <v>55</v>
      </c>
      <c r="G65" s="20">
        <v>1</v>
      </c>
      <c r="H65" s="24">
        <f t="shared" si="8"/>
        <v>4855</v>
      </c>
      <c r="I65" s="5">
        <v>100</v>
      </c>
      <c r="J65" s="23">
        <f t="shared" si="7"/>
        <v>485500</v>
      </c>
      <c r="K65" s="6"/>
      <c r="L65" s="18"/>
      <c r="M65" s="18"/>
      <c r="N65" s="5"/>
      <c r="O65" s="8"/>
      <c r="P65" s="8"/>
      <c r="Q65" s="22"/>
      <c r="R65" s="16"/>
      <c r="S65" s="20"/>
      <c r="T65" s="5"/>
      <c r="U65" s="15"/>
      <c r="V65" s="15">
        <f t="shared" si="0"/>
        <v>485500</v>
      </c>
      <c r="W65" s="14">
        <f t="shared" si="2"/>
        <v>485500</v>
      </c>
      <c r="X65" s="21">
        <v>50</v>
      </c>
      <c r="Y65" s="5">
        <v>0</v>
      </c>
      <c r="Z65" s="5">
        <v>0.01</v>
      </c>
      <c r="AB65" s="1"/>
    </row>
    <row r="66" spans="1:28" s="3" customFormat="1" x14ac:dyDescent="0.35">
      <c r="A66" s="5">
        <v>45</v>
      </c>
      <c r="B66" s="18" t="s">
        <v>4</v>
      </c>
      <c r="C66" s="5">
        <v>18111</v>
      </c>
      <c r="D66" s="5">
        <v>14</v>
      </c>
      <c r="E66" s="5">
        <v>2</v>
      </c>
      <c r="F66" s="20">
        <v>51</v>
      </c>
      <c r="G66" s="20">
        <v>1</v>
      </c>
      <c r="H66" s="24">
        <f t="shared" si="8"/>
        <v>5851</v>
      </c>
      <c r="I66" s="5">
        <v>110</v>
      </c>
      <c r="J66" s="23">
        <f t="shared" si="7"/>
        <v>643610</v>
      </c>
      <c r="K66" s="6"/>
      <c r="L66" s="18"/>
      <c r="M66" s="18"/>
      <c r="N66" s="5"/>
      <c r="O66" s="8"/>
      <c r="P66" s="8"/>
      <c r="Q66" s="22"/>
      <c r="R66" s="16"/>
      <c r="S66" s="20"/>
      <c r="T66" s="5"/>
      <c r="U66" s="15"/>
      <c r="V66" s="15">
        <f t="shared" si="0"/>
        <v>643610</v>
      </c>
      <c r="W66" s="14">
        <f t="shared" si="2"/>
        <v>643610</v>
      </c>
      <c r="X66" s="21">
        <v>50</v>
      </c>
      <c r="Y66" s="5">
        <v>0</v>
      </c>
      <c r="Z66" s="5">
        <v>0.01</v>
      </c>
      <c r="AB66" s="1"/>
    </row>
    <row r="67" spans="1:28" s="3" customFormat="1" x14ac:dyDescent="0.35">
      <c r="A67" s="5">
        <v>46</v>
      </c>
      <c r="B67" s="18" t="s">
        <v>4</v>
      </c>
      <c r="C67" s="5">
        <v>2180</v>
      </c>
      <c r="D67" s="5">
        <v>0</v>
      </c>
      <c r="E67" s="5">
        <v>2</v>
      </c>
      <c r="F67" s="20">
        <v>25</v>
      </c>
      <c r="G67" s="20">
        <v>3</v>
      </c>
      <c r="H67" s="24">
        <f t="shared" si="8"/>
        <v>225</v>
      </c>
      <c r="I67" s="5">
        <v>75</v>
      </c>
      <c r="J67" s="23">
        <f t="shared" si="7"/>
        <v>16875</v>
      </c>
      <c r="K67" s="6"/>
      <c r="L67" s="18"/>
      <c r="M67" s="18"/>
      <c r="N67" s="5"/>
      <c r="O67" s="8"/>
      <c r="P67" s="8"/>
      <c r="Q67" s="22"/>
      <c r="R67" s="16"/>
      <c r="S67" s="20"/>
      <c r="T67" s="5"/>
      <c r="U67" s="15"/>
      <c r="V67" s="15">
        <f t="shared" si="0"/>
        <v>16875</v>
      </c>
      <c r="W67" s="14">
        <f t="shared" si="2"/>
        <v>16875</v>
      </c>
      <c r="X67" s="21">
        <v>0</v>
      </c>
      <c r="Y67" s="14">
        <f>W67</f>
        <v>16875</v>
      </c>
      <c r="Z67" s="5">
        <v>0.3</v>
      </c>
      <c r="AB67" s="1"/>
    </row>
    <row r="68" spans="1:28" s="3" customFormat="1" x14ac:dyDescent="0.35">
      <c r="A68" s="5">
        <v>47</v>
      </c>
      <c r="B68" s="18" t="s">
        <v>4</v>
      </c>
      <c r="C68" s="5">
        <v>2179</v>
      </c>
      <c r="D68" s="5">
        <v>0</v>
      </c>
      <c r="E68" s="5">
        <v>0</v>
      </c>
      <c r="F68" s="20">
        <v>52</v>
      </c>
      <c r="G68" s="20">
        <v>3</v>
      </c>
      <c r="H68" s="24">
        <f t="shared" si="8"/>
        <v>52</v>
      </c>
      <c r="I68" s="5">
        <v>75</v>
      </c>
      <c r="J68" s="23">
        <f t="shared" si="7"/>
        <v>3900</v>
      </c>
      <c r="K68" s="6"/>
      <c r="L68" s="18"/>
      <c r="M68" s="18"/>
      <c r="N68" s="5"/>
      <c r="O68" s="8"/>
      <c r="P68" s="8"/>
      <c r="Q68" s="22"/>
      <c r="R68" s="16"/>
      <c r="S68" s="20"/>
      <c r="T68" s="5"/>
      <c r="U68" s="15"/>
      <c r="V68" s="15">
        <f t="shared" si="0"/>
        <v>3900</v>
      </c>
      <c r="W68" s="14">
        <f t="shared" si="2"/>
        <v>3900</v>
      </c>
      <c r="X68" s="21">
        <v>0</v>
      </c>
      <c r="Y68" s="14">
        <f>W68</f>
        <v>3900</v>
      </c>
      <c r="Z68" s="5">
        <v>0.3</v>
      </c>
      <c r="AB68" s="1"/>
    </row>
    <row r="69" spans="1:28" s="3" customFormat="1" x14ac:dyDescent="0.35">
      <c r="A69" s="5">
        <v>48</v>
      </c>
      <c r="B69" s="18" t="s">
        <v>24</v>
      </c>
      <c r="C69" s="5">
        <v>6367</v>
      </c>
      <c r="D69" s="5">
        <v>0</v>
      </c>
      <c r="E69" s="5">
        <v>1</v>
      </c>
      <c r="F69" s="20">
        <v>43</v>
      </c>
      <c r="G69" s="20">
        <v>3</v>
      </c>
      <c r="H69" s="24">
        <f t="shared" si="8"/>
        <v>143</v>
      </c>
      <c r="I69" s="26">
        <v>100</v>
      </c>
      <c r="J69" s="23">
        <f t="shared" si="7"/>
        <v>14300</v>
      </c>
      <c r="K69" s="6"/>
      <c r="L69" s="18"/>
      <c r="M69" s="18"/>
      <c r="N69" s="5"/>
      <c r="O69" s="8"/>
      <c r="P69" s="8"/>
      <c r="Q69" s="22"/>
      <c r="R69" s="16"/>
      <c r="S69" s="20"/>
      <c r="T69" s="5"/>
      <c r="U69" s="15"/>
      <c r="V69" s="15">
        <f t="shared" si="0"/>
        <v>14300</v>
      </c>
      <c r="W69" s="14">
        <f t="shared" si="2"/>
        <v>14300</v>
      </c>
      <c r="X69" s="21">
        <v>0</v>
      </c>
      <c r="Y69" s="14">
        <f>W69</f>
        <v>14300</v>
      </c>
      <c r="Z69" s="5">
        <v>0.3</v>
      </c>
      <c r="AB69" s="1"/>
    </row>
    <row r="70" spans="1:28" s="3" customFormat="1" x14ac:dyDescent="0.35">
      <c r="A70" s="5">
        <v>49</v>
      </c>
      <c r="B70" s="18" t="s">
        <v>24</v>
      </c>
      <c r="C70" s="5">
        <v>1610</v>
      </c>
      <c r="D70" s="5">
        <v>0</v>
      </c>
      <c r="E70" s="5">
        <v>2</v>
      </c>
      <c r="F70" s="20">
        <v>40</v>
      </c>
      <c r="G70" s="20">
        <v>3</v>
      </c>
      <c r="H70" s="24">
        <f t="shared" si="8"/>
        <v>240</v>
      </c>
      <c r="I70" s="26">
        <v>75</v>
      </c>
      <c r="J70" s="23">
        <f t="shared" si="7"/>
        <v>18000</v>
      </c>
      <c r="K70" s="6"/>
      <c r="L70" s="18"/>
      <c r="M70" s="18"/>
      <c r="N70" s="5"/>
      <c r="O70" s="8"/>
      <c r="P70" s="8"/>
      <c r="Q70" s="22"/>
      <c r="R70" s="16"/>
      <c r="S70" s="20"/>
      <c r="T70" s="5"/>
      <c r="U70" s="15"/>
      <c r="V70" s="15">
        <f t="shared" si="0"/>
        <v>18000</v>
      </c>
      <c r="W70" s="14">
        <f t="shared" si="2"/>
        <v>18000</v>
      </c>
      <c r="X70" s="21">
        <v>0</v>
      </c>
      <c r="Y70" s="14">
        <f>W70</f>
        <v>18000</v>
      </c>
      <c r="Z70" s="5">
        <v>0.3</v>
      </c>
      <c r="AB70" s="1"/>
    </row>
    <row r="71" spans="1:28" s="3" customFormat="1" x14ac:dyDescent="0.35">
      <c r="A71" s="5">
        <v>50</v>
      </c>
      <c r="B71" s="18" t="s">
        <v>24</v>
      </c>
      <c r="C71" s="5">
        <v>1600</v>
      </c>
      <c r="D71" s="5">
        <v>0</v>
      </c>
      <c r="E71" s="5">
        <v>2</v>
      </c>
      <c r="F71" s="20">
        <v>0</v>
      </c>
      <c r="G71" s="20">
        <v>3</v>
      </c>
      <c r="H71" s="24">
        <f t="shared" si="8"/>
        <v>200</v>
      </c>
      <c r="I71" s="26">
        <v>75</v>
      </c>
      <c r="J71" s="23">
        <f t="shared" si="7"/>
        <v>15000</v>
      </c>
      <c r="K71" s="6"/>
      <c r="L71" s="18"/>
      <c r="M71" s="18"/>
      <c r="N71" s="5"/>
      <c r="O71" s="8"/>
      <c r="P71" s="8"/>
      <c r="Q71" s="22"/>
      <c r="R71" s="16"/>
      <c r="S71" s="20"/>
      <c r="T71" s="5"/>
      <c r="U71" s="15"/>
      <c r="V71" s="15">
        <f t="shared" si="0"/>
        <v>15000</v>
      </c>
      <c r="W71" s="14">
        <f t="shared" si="2"/>
        <v>15000</v>
      </c>
      <c r="X71" s="21">
        <v>0</v>
      </c>
      <c r="Y71" s="14">
        <f>W71</f>
        <v>15000</v>
      </c>
      <c r="Z71" s="5">
        <v>0.3</v>
      </c>
      <c r="AB71" s="1"/>
    </row>
    <row r="72" spans="1:28" s="3" customFormat="1" x14ac:dyDescent="0.35">
      <c r="A72" s="5">
        <v>51</v>
      </c>
      <c r="B72" s="18" t="s">
        <v>24</v>
      </c>
      <c r="C72" s="5">
        <v>1107</v>
      </c>
      <c r="D72" s="5">
        <v>3</v>
      </c>
      <c r="E72" s="5">
        <v>3</v>
      </c>
      <c r="F72" s="20">
        <v>68</v>
      </c>
      <c r="G72" s="20">
        <v>1</v>
      </c>
      <c r="H72" s="24">
        <f t="shared" si="8"/>
        <v>1568</v>
      </c>
      <c r="I72" s="26">
        <v>100</v>
      </c>
      <c r="J72" s="23">
        <f t="shared" si="7"/>
        <v>156800</v>
      </c>
      <c r="K72" s="6"/>
      <c r="L72" s="18"/>
      <c r="M72" s="18"/>
      <c r="N72" s="5"/>
      <c r="O72" s="8"/>
      <c r="P72" s="8"/>
      <c r="Q72" s="22"/>
      <c r="R72" s="16"/>
      <c r="S72" s="20"/>
      <c r="T72" s="5"/>
      <c r="U72" s="15"/>
      <c r="V72" s="15">
        <f t="shared" si="0"/>
        <v>156800</v>
      </c>
      <c r="W72" s="14">
        <f t="shared" si="2"/>
        <v>156800</v>
      </c>
      <c r="X72" s="21">
        <v>50</v>
      </c>
      <c r="Y72" s="5">
        <v>0</v>
      </c>
      <c r="Z72" s="5">
        <v>0.01</v>
      </c>
      <c r="AB72" s="1"/>
    </row>
    <row r="73" spans="1:28" s="3" customFormat="1" x14ac:dyDescent="0.35">
      <c r="A73" s="5">
        <v>52</v>
      </c>
      <c r="B73" s="18" t="s">
        <v>24</v>
      </c>
      <c r="C73" s="5">
        <v>145</v>
      </c>
      <c r="D73" s="5">
        <v>0</v>
      </c>
      <c r="E73" s="5">
        <v>2</v>
      </c>
      <c r="F73" s="20">
        <v>41</v>
      </c>
      <c r="G73" s="20">
        <v>3</v>
      </c>
      <c r="H73" s="24">
        <f t="shared" si="8"/>
        <v>241</v>
      </c>
      <c r="I73" s="26">
        <v>75</v>
      </c>
      <c r="J73" s="23">
        <f t="shared" si="7"/>
        <v>18075</v>
      </c>
      <c r="K73" s="6"/>
      <c r="L73" s="18"/>
      <c r="M73" s="18"/>
      <c r="N73" s="5"/>
      <c r="O73" s="8"/>
      <c r="P73" s="8"/>
      <c r="Q73" s="22"/>
      <c r="R73" s="16"/>
      <c r="S73" s="20"/>
      <c r="T73" s="5"/>
      <c r="U73" s="15"/>
      <c r="V73" s="15">
        <f t="shared" si="0"/>
        <v>18075</v>
      </c>
      <c r="W73" s="14">
        <f t="shared" si="2"/>
        <v>18075</v>
      </c>
      <c r="X73" s="21">
        <v>0</v>
      </c>
      <c r="Y73" s="14">
        <f>W73</f>
        <v>18075</v>
      </c>
      <c r="Z73" s="5">
        <v>0.3</v>
      </c>
      <c r="AB73" s="1"/>
    </row>
    <row r="74" spans="1:28" s="3" customFormat="1" x14ac:dyDescent="0.35">
      <c r="A74" s="5">
        <v>53</v>
      </c>
      <c r="B74" s="18" t="s">
        <v>4</v>
      </c>
      <c r="C74" s="5">
        <v>2174</v>
      </c>
      <c r="D74" s="5">
        <v>0</v>
      </c>
      <c r="E74" s="5">
        <v>1</v>
      </c>
      <c r="F74" s="20">
        <v>31</v>
      </c>
      <c r="G74" s="20">
        <v>1</v>
      </c>
      <c r="H74" s="24">
        <f t="shared" si="8"/>
        <v>131</v>
      </c>
      <c r="I74" s="5">
        <v>75</v>
      </c>
      <c r="J74" s="23">
        <f t="shared" si="7"/>
        <v>9825</v>
      </c>
      <c r="K74" s="6"/>
      <c r="L74" s="18"/>
      <c r="M74" s="18"/>
      <c r="N74" s="5"/>
      <c r="O74" s="8"/>
      <c r="P74" s="8"/>
      <c r="Q74" s="22"/>
      <c r="R74" s="16"/>
      <c r="S74" s="20"/>
      <c r="T74" s="5"/>
      <c r="U74" s="15"/>
      <c r="V74" s="15">
        <f t="shared" si="0"/>
        <v>9825</v>
      </c>
      <c r="W74" s="14">
        <f t="shared" si="2"/>
        <v>9825</v>
      </c>
      <c r="X74" s="21">
        <v>50</v>
      </c>
      <c r="Y74" s="5">
        <v>0</v>
      </c>
      <c r="Z74" s="5">
        <v>0.01</v>
      </c>
      <c r="AB74" s="1"/>
    </row>
    <row r="75" spans="1:28" s="3" customFormat="1" x14ac:dyDescent="0.35">
      <c r="A75" s="5">
        <v>54</v>
      </c>
      <c r="B75" s="18" t="s">
        <v>4</v>
      </c>
      <c r="C75" s="5">
        <v>14809</v>
      </c>
      <c r="D75" s="5">
        <v>12</v>
      </c>
      <c r="E75" s="5">
        <v>3</v>
      </c>
      <c r="F75" s="20">
        <v>39</v>
      </c>
      <c r="G75" s="20">
        <v>1</v>
      </c>
      <c r="H75" s="24">
        <f t="shared" si="8"/>
        <v>5139</v>
      </c>
      <c r="I75" s="5">
        <v>75</v>
      </c>
      <c r="J75" s="23">
        <f t="shared" si="7"/>
        <v>385425</v>
      </c>
      <c r="K75" s="6"/>
      <c r="L75" s="18"/>
      <c r="M75" s="18"/>
      <c r="N75" s="5"/>
      <c r="O75" s="8"/>
      <c r="P75" s="8"/>
      <c r="Q75" s="22"/>
      <c r="R75" s="16"/>
      <c r="S75" s="20"/>
      <c r="T75" s="5"/>
      <c r="U75" s="15"/>
      <c r="V75" s="15">
        <f t="shared" ref="V75:V138" si="9">SUM(J75+U75)</f>
        <v>385425</v>
      </c>
      <c r="W75" s="14">
        <f t="shared" si="2"/>
        <v>385425</v>
      </c>
      <c r="X75" s="21">
        <v>50</v>
      </c>
      <c r="Y75" s="5">
        <v>0</v>
      </c>
      <c r="Z75" s="5">
        <v>0.01</v>
      </c>
      <c r="AB75" s="1"/>
    </row>
    <row r="76" spans="1:28" s="3" customFormat="1" x14ac:dyDescent="0.35">
      <c r="A76" s="5">
        <v>55</v>
      </c>
      <c r="B76" s="18" t="s">
        <v>4</v>
      </c>
      <c r="C76" s="5">
        <v>18589</v>
      </c>
      <c r="D76" s="5">
        <v>15</v>
      </c>
      <c r="E76" s="5">
        <v>3</v>
      </c>
      <c r="F76" s="20">
        <v>77</v>
      </c>
      <c r="G76" s="20">
        <v>1</v>
      </c>
      <c r="H76" s="24">
        <f t="shared" si="8"/>
        <v>6377</v>
      </c>
      <c r="I76" s="5">
        <v>75</v>
      </c>
      <c r="J76" s="23">
        <f t="shared" si="7"/>
        <v>478275</v>
      </c>
      <c r="K76" s="6"/>
      <c r="L76" s="18"/>
      <c r="M76" s="18"/>
      <c r="N76" s="5"/>
      <c r="O76" s="8"/>
      <c r="P76" s="8"/>
      <c r="Q76" s="22"/>
      <c r="R76" s="16"/>
      <c r="S76" s="20"/>
      <c r="T76" s="5"/>
      <c r="U76" s="15"/>
      <c r="V76" s="15">
        <f t="shared" si="9"/>
        <v>478275</v>
      </c>
      <c r="W76" s="14">
        <f t="shared" si="2"/>
        <v>478275</v>
      </c>
      <c r="X76" s="21">
        <v>50</v>
      </c>
      <c r="Y76" s="5">
        <v>0</v>
      </c>
      <c r="Z76" s="5">
        <v>0.01</v>
      </c>
      <c r="AB76" s="1"/>
    </row>
    <row r="77" spans="1:28" s="3" customFormat="1" x14ac:dyDescent="0.35">
      <c r="A77" s="5">
        <v>56</v>
      </c>
      <c r="B77" s="18" t="s">
        <v>24</v>
      </c>
      <c r="C77" s="5">
        <v>18572</v>
      </c>
      <c r="D77" s="5">
        <v>1</v>
      </c>
      <c r="E77" s="5">
        <v>3</v>
      </c>
      <c r="F77" s="20">
        <v>4</v>
      </c>
      <c r="G77" s="20">
        <v>1</v>
      </c>
      <c r="H77" s="24">
        <f t="shared" si="8"/>
        <v>704</v>
      </c>
      <c r="I77" s="5">
        <v>75</v>
      </c>
      <c r="J77" s="23">
        <f t="shared" si="7"/>
        <v>52800</v>
      </c>
      <c r="K77" s="6"/>
      <c r="L77" s="18"/>
      <c r="M77" s="18"/>
      <c r="N77" s="5"/>
      <c r="O77" s="8"/>
      <c r="P77" s="8"/>
      <c r="Q77" s="22"/>
      <c r="R77" s="16"/>
      <c r="S77" s="20"/>
      <c r="T77" s="5"/>
      <c r="U77" s="15"/>
      <c r="V77" s="15">
        <f t="shared" si="9"/>
        <v>52800</v>
      </c>
      <c r="W77" s="14">
        <f t="shared" si="2"/>
        <v>52800</v>
      </c>
      <c r="X77" s="21">
        <v>50</v>
      </c>
      <c r="Y77" s="5">
        <v>0</v>
      </c>
      <c r="Z77" s="5">
        <v>0.01</v>
      </c>
      <c r="AB77" s="1"/>
    </row>
    <row r="78" spans="1:28" s="3" customFormat="1" x14ac:dyDescent="0.35">
      <c r="A78" s="5">
        <v>57</v>
      </c>
      <c r="B78" s="18" t="s">
        <v>4</v>
      </c>
      <c r="C78" s="5">
        <v>1928</v>
      </c>
      <c r="D78" s="5">
        <v>16</v>
      </c>
      <c r="E78" s="5">
        <v>1</v>
      </c>
      <c r="F78" s="20">
        <v>39</v>
      </c>
      <c r="G78" s="20">
        <v>1</v>
      </c>
      <c r="H78" s="24">
        <f t="shared" si="8"/>
        <v>6539</v>
      </c>
      <c r="I78" s="5">
        <v>110</v>
      </c>
      <c r="J78" s="23">
        <f t="shared" si="7"/>
        <v>719290</v>
      </c>
      <c r="K78" s="6"/>
      <c r="L78" s="18"/>
      <c r="M78" s="18"/>
      <c r="N78" s="5"/>
      <c r="O78" s="8"/>
      <c r="P78" s="8"/>
      <c r="Q78" s="22"/>
      <c r="R78" s="16"/>
      <c r="S78" s="20"/>
      <c r="T78" s="5"/>
      <c r="U78" s="15"/>
      <c r="V78" s="15">
        <f t="shared" si="9"/>
        <v>719290</v>
      </c>
      <c r="W78" s="14">
        <f t="shared" si="2"/>
        <v>719290</v>
      </c>
      <c r="X78" s="21">
        <v>50</v>
      </c>
      <c r="Y78" s="5">
        <v>0</v>
      </c>
      <c r="Z78" s="5">
        <v>0.01</v>
      </c>
      <c r="AB78" s="1"/>
    </row>
    <row r="79" spans="1:28" s="3" customFormat="1" x14ac:dyDescent="0.35">
      <c r="A79" s="5">
        <v>58</v>
      </c>
      <c r="B79" s="18" t="s">
        <v>4</v>
      </c>
      <c r="C79" s="5">
        <v>14294</v>
      </c>
      <c r="D79" s="5">
        <v>0</v>
      </c>
      <c r="E79" s="5">
        <v>2</v>
      </c>
      <c r="F79" s="20">
        <v>84</v>
      </c>
      <c r="G79" s="20">
        <v>3</v>
      </c>
      <c r="H79" s="24">
        <f t="shared" si="8"/>
        <v>284</v>
      </c>
      <c r="I79" s="5">
        <v>75</v>
      </c>
      <c r="J79" s="23">
        <f t="shared" si="7"/>
        <v>21300</v>
      </c>
      <c r="K79" s="6"/>
      <c r="L79" s="18"/>
      <c r="M79" s="18"/>
      <c r="N79" s="5"/>
      <c r="O79" s="8"/>
      <c r="P79" s="8"/>
      <c r="Q79" s="22"/>
      <c r="R79" s="16"/>
      <c r="S79" s="20"/>
      <c r="T79" s="5"/>
      <c r="U79" s="15"/>
      <c r="V79" s="15">
        <f t="shared" si="9"/>
        <v>21300</v>
      </c>
      <c r="W79" s="14">
        <f t="shared" ref="W79:W142" si="10">V79</f>
        <v>21300</v>
      </c>
      <c r="X79" s="21">
        <v>0</v>
      </c>
      <c r="Y79" s="14">
        <f>W79</f>
        <v>21300</v>
      </c>
      <c r="Z79" s="5">
        <v>0.3</v>
      </c>
      <c r="AB79" s="1"/>
    </row>
    <row r="80" spans="1:28" s="3" customFormat="1" x14ac:dyDescent="0.35">
      <c r="A80" s="5">
        <v>59</v>
      </c>
      <c r="B80" s="18" t="s">
        <v>4</v>
      </c>
      <c r="C80" s="5">
        <v>14293</v>
      </c>
      <c r="D80" s="5">
        <v>0</v>
      </c>
      <c r="E80" s="5">
        <v>1</v>
      </c>
      <c r="F80" s="20">
        <v>89</v>
      </c>
      <c r="G80" s="20">
        <v>3</v>
      </c>
      <c r="H80" s="24">
        <f t="shared" si="8"/>
        <v>189</v>
      </c>
      <c r="I80" s="5">
        <v>75</v>
      </c>
      <c r="J80" s="23">
        <f t="shared" si="7"/>
        <v>14175</v>
      </c>
      <c r="K80" s="6"/>
      <c r="L80" s="18"/>
      <c r="M80" s="18"/>
      <c r="N80" s="5"/>
      <c r="O80" s="8"/>
      <c r="P80" s="8"/>
      <c r="Q80" s="22"/>
      <c r="R80" s="16"/>
      <c r="S80" s="20"/>
      <c r="T80" s="5"/>
      <c r="U80" s="15"/>
      <c r="V80" s="15">
        <f t="shared" si="9"/>
        <v>14175</v>
      </c>
      <c r="W80" s="14">
        <f t="shared" si="10"/>
        <v>14175</v>
      </c>
      <c r="X80" s="21">
        <v>0</v>
      </c>
      <c r="Y80" s="14">
        <f>W80</f>
        <v>14175</v>
      </c>
      <c r="Z80" s="5">
        <v>0.3</v>
      </c>
      <c r="AB80" s="1"/>
    </row>
    <row r="81" spans="1:28" s="3" customFormat="1" x14ac:dyDescent="0.35">
      <c r="A81" s="5">
        <v>60</v>
      </c>
      <c r="B81" s="18" t="s">
        <v>5</v>
      </c>
      <c r="C81" s="5"/>
      <c r="D81" s="5">
        <v>1</v>
      </c>
      <c r="E81" s="5">
        <v>0</v>
      </c>
      <c r="F81" s="20">
        <v>50</v>
      </c>
      <c r="G81" s="20">
        <v>1</v>
      </c>
      <c r="H81" s="24">
        <f t="shared" si="8"/>
        <v>450</v>
      </c>
      <c r="I81" s="5">
        <v>75</v>
      </c>
      <c r="J81" s="23">
        <f t="shared" ref="J81:J112" si="11">SUM(H81*I81)</f>
        <v>33750</v>
      </c>
      <c r="K81" s="6"/>
      <c r="L81" s="18"/>
      <c r="M81" s="18"/>
      <c r="N81" s="5"/>
      <c r="O81" s="8"/>
      <c r="P81" s="8"/>
      <c r="Q81" s="22"/>
      <c r="R81" s="16"/>
      <c r="S81" s="20"/>
      <c r="T81" s="5"/>
      <c r="U81" s="15"/>
      <c r="V81" s="15">
        <f t="shared" si="9"/>
        <v>33750</v>
      </c>
      <c r="W81" s="14">
        <f t="shared" si="10"/>
        <v>33750</v>
      </c>
      <c r="X81" s="21">
        <v>50</v>
      </c>
      <c r="Y81" s="5">
        <v>0</v>
      </c>
      <c r="Z81" s="5">
        <v>0.01</v>
      </c>
      <c r="AB81" s="1"/>
    </row>
    <row r="82" spans="1:28" s="3" customFormat="1" x14ac:dyDescent="0.35">
      <c r="A82" s="5">
        <v>61</v>
      </c>
      <c r="B82" s="18" t="s">
        <v>4</v>
      </c>
      <c r="C82" s="5">
        <v>24484</v>
      </c>
      <c r="D82" s="5">
        <v>23</v>
      </c>
      <c r="E82" s="5">
        <v>2</v>
      </c>
      <c r="F82" s="20">
        <v>48</v>
      </c>
      <c r="G82" s="20">
        <v>1</v>
      </c>
      <c r="H82" s="24">
        <f t="shared" si="8"/>
        <v>9448</v>
      </c>
      <c r="I82" s="5">
        <v>75</v>
      </c>
      <c r="J82" s="23">
        <f t="shared" si="11"/>
        <v>708600</v>
      </c>
      <c r="K82" s="6"/>
      <c r="L82" s="18"/>
      <c r="M82" s="18"/>
      <c r="N82" s="5"/>
      <c r="O82" s="8"/>
      <c r="P82" s="8"/>
      <c r="Q82" s="22"/>
      <c r="R82" s="16"/>
      <c r="S82" s="20"/>
      <c r="T82" s="5"/>
      <c r="U82" s="15"/>
      <c r="V82" s="15">
        <f t="shared" si="9"/>
        <v>708600</v>
      </c>
      <c r="W82" s="14">
        <f t="shared" si="10"/>
        <v>708600</v>
      </c>
      <c r="X82" s="21">
        <v>50</v>
      </c>
      <c r="Y82" s="5">
        <v>0</v>
      </c>
      <c r="Z82" s="5">
        <v>0.01</v>
      </c>
      <c r="AB82" s="1"/>
    </row>
    <row r="83" spans="1:28" s="3" customFormat="1" x14ac:dyDescent="0.35">
      <c r="A83" s="5">
        <v>62</v>
      </c>
      <c r="B83" s="18" t="s">
        <v>4</v>
      </c>
      <c r="C83" s="5">
        <v>18052</v>
      </c>
      <c r="D83" s="5">
        <v>24</v>
      </c>
      <c r="E83" s="5">
        <v>2</v>
      </c>
      <c r="F83" s="20">
        <v>50</v>
      </c>
      <c r="G83" s="20">
        <v>1</v>
      </c>
      <c r="H83" s="24">
        <f t="shared" si="8"/>
        <v>9850</v>
      </c>
      <c r="I83" s="5">
        <v>75</v>
      </c>
      <c r="J83" s="23">
        <f t="shared" si="11"/>
        <v>738750</v>
      </c>
      <c r="K83" s="6"/>
      <c r="L83" s="18"/>
      <c r="M83" s="18"/>
      <c r="N83" s="5"/>
      <c r="O83" s="8"/>
      <c r="P83" s="8"/>
      <c r="Q83" s="22"/>
      <c r="R83" s="16"/>
      <c r="S83" s="20"/>
      <c r="T83" s="5"/>
      <c r="U83" s="15"/>
      <c r="V83" s="15">
        <f t="shared" si="9"/>
        <v>738750</v>
      </c>
      <c r="W83" s="14">
        <f t="shared" si="10"/>
        <v>738750</v>
      </c>
      <c r="X83" s="21">
        <v>50</v>
      </c>
      <c r="Y83" s="5">
        <v>0</v>
      </c>
      <c r="Z83" s="5">
        <v>0.01</v>
      </c>
      <c r="AB83" s="1"/>
    </row>
    <row r="84" spans="1:28" s="3" customFormat="1" x14ac:dyDescent="0.35">
      <c r="A84" s="5">
        <v>63</v>
      </c>
      <c r="B84" s="18" t="s">
        <v>4</v>
      </c>
      <c r="C84" s="5">
        <v>15131</v>
      </c>
      <c r="D84" s="5">
        <v>18</v>
      </c>
      <c r="E84" s="5">
        <v>0</v>
      </c>
      <c r="F84" s="20">
        <v>95</v>
      </c>
      <c r="G84" s="20">
        <v>1</v>
      </c>
      <c r="H84" s="24">
        <f t="shared" si="8"/>
        <v>7295</v>
      </c>
      <c r="I84" s="5">
        <v>75</v>
      </c>
      <c r="J84" s="23">
        <f t="shared" si="11"/>
        <v>547125</v>
      </c>
      <c r="K84" s="6"/>
      <c r="L84" s="18"/>
      <c r="M84" s="18"/>
      <c r="N84" s="5"/>
      <c r="O84" s="8"/>
      <c r="P84" s="8"/>
      <c r="Q84" s="22"/>
      <c r="R84" s="16"/>
      <c r="S84" s="20"/>
      <c r="T84" s="5"/>
      <c r="U84" s="15"/>
      <c r="V84" s="15">
        <f t="shared" si="9"/>
        <v>547125</v>
      </c>
      <c r="W84" s="14">
        <f t="shared" si="10"/>
        <v>547125</v>
      </c>
      <c r="X84" s="21">
        <v>50</v>
      </c>
      <c r="Y84" s="5">
        <v>0</v>
      </c>
      <c r="Z84" s="5">
        <v>0.01</v>
      </c>
      <c r="AB84" s="1"/>
    </row>
    <row r="85" spans="1:28" s="3" customFormat="1" x14ac:dyDescent="0.35">
      <c r="A85" s="5">
        <v>64</v>
      </c>
      <c r="B85" s="18" t="s">
        <v>4</v>
      </c>
      <c r="C85" s="5">
        <v>116</v>
      </c>
      <c r="D85" s="5">
        <v>12</v>
      </c>
      <c r="E85" s="5">
        <v>0</v>
      </c>
      <c r="F85" s="20">
        <v>0</v>
      </c>
      <c r="G85" s="20">
        <v>1</v>
      </c>
      <c r="H85" s="24">
        <f t="shared" si="8"/>
        <v>4800</v>
      </c>
      <c r="I85" s="5">
        <v>75</v>
      </c>
      <c r="J85" s="23">
        <f t="shared" si="11"/>
        <v>360000</v>
      </c>
      <c r="K85" s="6"/>
      <c r="L85" s="18"/>
      <c r="M85" s="18"/>
      <c r="N85" s="5"/>
      <c r="O85" s="8"/>
      <c r="P85" s="8"/>
      <c r="Q85" s="22"/>
      <c r="R85" s="16"/>
      <c r="S85" s="20"/>
      <c r="T85" s="5"/>
      <c r="U85" s="15"/>
      <c r="V85" s="15">
        <f t="shared" si="9"/>
        <v>360000</v>
      </c>
      <c r="W85" s="14">
        <f t="shared" si="10"/>
        <v>360000</v>
      </c>
      <c r="X85" s="21">
        <v>50</v>
      </c>
      <c r="Y85" s="5">
        <v>0</v>
      </c>
      <c r="Z85" s="5">
        <v>0.01</v>
      </c>
      <c r="AB85" s="1"/>
    </row>
    <row r="86" spans="1:28" s="3" customFormat="1" x14ac:dyDescent="0.35">
      <c r="A86" s="5">
        <v>65</v>
      </c>
      <c r="B86" s="18" t="s">
        <v>24</v>
      </c>
      <c r="C86" s="5">
        <v>33</v>
      </c>
      <c r="D86" s="5">
        <v>0</v>
      </c>
      <c r="E86" s="5">
        <v>1</v>
      </c>
      <c r="F86" s="20">
        <v>31</v>
      </c>
      <c r="G86" s="20">
        <v>2</v>
      </c>
      <c r="H86" s="24">
        <f t="shared" si="8"/>
        <v>131</v>
      </c>
      <c r="I86" s="5">
        <v>75</v>
      </c>
      <c r="J86" s="23">
        <f t="shared" si="11"/>
        <v>9825</v>
      </c>
      <c r="K86" s="6"/>
      <c r="L86" s="18" t="s">
        <v>44</v>
      </c>
      <c r="M86" s="18" t="s">
        <v>9</v>
      </c>
      <c r="N86" s="5">
        <v>276</v>
      </c>
      <c r="O86" s="8"/>
      <c r="P86" s="8"/>
      <c r="Q86" s="22">
        <v>6500</v>
      </c>
      <c r="R86" s="16">
        <f>SUM(N86*Q86)</f>
        <v>1794000</v>
      </c>
      <c r="S86" s="20">
        <v>33</v>
      </c>
      <c r="T86" s="5">
        <v>85</v>
      </c>
      <c r="U86" s="15">
        <f>SUM(R86-(R86*T86/100))</f>
        <v>269100</v>
      </c>
      <c r="V86" s="15">
        <f t="shared" si="9"/>
        <v>278925</v>
      </c>
      <c r="W86" s="14">
        <f t="shared" si="10"/>
        <v>278925</v>
      </c>
      <c r="X86" s="21">
        <v>10</v>
      </c>
      <c r="Y86" s="5">
        <v>0</v>
      </c>
      <c r="Z86" s="5">
        <v>0.02</v>
      </c>
      <c r="AB86" s="1"/>
    </row>
    <row r="87" spans="1:28" s="3" customFormat="1" x14ac:dyDescent="0.35">
      <c r="A87" s="5"/>
      <c r="B87" s="18"/>
      <c r="C87" s="5"/>
      <c r="D87" s="5"/>
      <c r="E87" s="5"/>
      <c r="F87" s="20"/>
      <c r="G87" s="20"/>
      <c r="H87" s="24"/>
      <c r="I87" s="5"/>
      <c r="J87" s="23">
        <f t="shared" si="11"/>
        <v>0</v>
      </c>
      <c r="K87" s="6"/>
      <c r="L87" s="18"/>
      <c r="M87" s="18"/>
      <c r="N87" s="5"/>
      <c r="O87" s="8"/>
      <c r="P87" s="8"/>
      <c r="Q87" s="22"/>
      <c r="R87" s="16"/>
      <c r="S87" s="20"/>
      <c r="T87" s="5"/>
      <c r="U87" s="15"/>
      <c r="V87" s="15">
        <f t="shared" si="9"/>
        <v>0</v>
      </c>
      <c r="W87" s="14">
        <f t="shared" si="10"/>
        <v>0</v>
      </c>
      <c r="X87" s="21"/>
      <c r="Y87" s="5"/>
      <c r="Z87" s="5"/>
      <c r="AB87" s="1"/>
    </row>
    <row r="88" spans="1:28" s="3" customFormat="1" x14ac:dyDescent="0.35">
      <c r="A88" s="5"/>
      <c r="B88" s="18"/>
      <c r="C88" s="5"/>
      <c r="D88" s="5"/>
      <c r="E88" s="5"/>
      <c r="F88" s="20"/>
      <c r="G88" s="20"/>
      <c r="H88" s="24"/>
      <c r="I88" s="5"/>
      <c r="J88" s="23">
        <f t="shared" si="11"/>
        <v>0</v>
      </c>
      <c r="K88" s="6"/>
      <c r="L88" s="18"/>
      <c r="M88" s="18"/>
      <c r="N88" s="5"/>
      <c r="O88" s="8"/>
      <c r="P88" s="8"/>
      <c r="Q88" s="22"/>
      <c r="R88" s="16"/>
      <c r="S88" s="20"/>
      <c r="T88" s="5"/>
      <c r="U88" s="15"/>
      <c r="V88" s="15">
        <f t="shared" si="9"/>
        <v>0</v>
      </c>
      <c r="W88" s="14">
        <f t="shared" si="10"/>
        <v>0</v>
      </c>
      <c r="X88" s="21"/>
      <c r="Y88" s="5"/>
      <c r="Z88" s="5"/>
      <c r="AB88" s="1"/>
    </row>
    <row r="89" spans="1:28" s="3" customFormat="1" x14ac:dyDescent="0.35">
      <c r="A89" s="5"/>
      <c r="B89" s="18"/>
      <c r="C89" s="5"/>
      <c r="D89" s="5"/>
      <c r="E89" s="5"/>
      <c r="F89" s="20"/>
      <c r="G89" s="20"/>
      <c r="H89" s="24"/>
      <c r="I89" s="5"/>
      <c r="J89" s="23">
        <f t="shared" si="11"/>
        <v>0</v>
      </c>
      <c r="K89" s="6"/>
      <c r="L89" s="18" t="s">
        <v>12</v>
      </c>
      <c r="M89" s="18" t="s">
        <v>0</v>
      </c>
      <c r="N89" s="5">
        <v>20</v>
      </c>
      <c r="O89" s="8"/>
      <c r="P89" s="8"/>
      <c r="Q89" s="22">
        <v>5400</v>
      </c>
      <c r="R89" s="16">
        <f>SUM(N89*Q89)</f>
        <v>108000</v>
      </c>
      <c r="S89" s="20">
        <v>33</v>
      </c>
      <c r="T89" s="5">
        <v>93</v>
      </c>
      <c r="U89" s="15">
        <f>SUM(R89-(R89*T89/100))</f>
        <v>7560</v>
      </c>
      <c r="V89" s="15">
        <f t="shared" si="9"/>
        <v>7560</v>
      </c>
      <c r="W89" s="14">
        <f t="shared" si="10"/>
        <v>7560</v>
      </c>
      <c r="X89" s="21">
        <v>50</v>
      </c>
      <c r="Y89" s="5">
        <v>0</v>
      </c>
      <c r="Z89" s="5">
        <v>0.01</v>
      </c>
      <c r="AB89" s="1"/>
    </row>
    <row r="90" spans="1:28" s="3" customFormat="1" x14ac:dyDescent="0.35">
      <c r="A90" s="5">
        <v>66</v>
      </c>
      <c r="B90" s="18" t="s">
        <v>4</v>
      </c>
      <c r="C90" s="5">
        <v>17091</v>
      </c>
      <c r="D90" s="5">
        <v>7</v>
      </c>
      <c r="E90" s="5">
        <v>2</v>
      </c>
      <c r="F90" s="20">
        <v>50</v>
      </c>
      <c r="G90" s="20">
        <v>1</v>
      </c>
      <c r="H90" s="24">
        <f t="shared" ref="H90:H106" si="12">SUM((D90*400)+(E90*100)+F90)</f>
        <v>3050</v>
      </c>
      <c r="I90" s="5">
        <v>75</v>
      </c>
      <c r="J90" s="23">
        <f t="shared" si="11"/>
        <v>228750</v>
      </c>
      <c r="K90" s="6"/>
      <c r="L90" s="18"/>
      <c r="M90" s="18"/>
      <c r="N90" s="5"/>
      <c r="O90" s="8"/>
      <c r="P90" s="8"/>
      <c r="Q90" s="22"/>
      <c r="R90" s="16"/>
      <c r="S90" s="20"/>
      <c r="T90" s="5"/>
      <c r="U90" s="15"/>
      <c r="V90" s="15">
        <f t="shared" si="9"/>
        <v>228750</v>
      </c>
      <c r="W90" s="14">
        <f t="shared" si="10"/>
        <v>228750</v>
      </c>
      <c r="X90" s="21">
        <v>50</v>
      </c>
      <c r="Y90" s="5">
        <v>0</v>
      </c>
      <c r="Z90" s="5">
        <v>0.01</v>
      </c>
      <c r="AB90" s="1"/>
    </row>
    <row r="91" spans="1:28" s="3" customFormat="1" x14ac:dyDescent="0.35">
      <c r="A91" s="5">
        <v>67</v>
      </c>
      <c r="B91" s="18" t="s">
        <v>5</v>
      </c>
      <c r="C91" s="104"/>
      <c r="D91" s="5">
        <v>14</v>
      </c>
      <c r="E91" s="5">
        <v>2</v>
      </c>
      <c r="F91" s="20">
        <v>15</v>
      </c>
      <c r="G91" s="20">
        <v>1</v>
      </c>
      <c r="H91" s="24">
        <f t="shared" si="12"/>
        <v>5815</v>
      </c>
      <c r="I91" s="5">
        <v>75</v>
      </c>
      <c r="J91" s="23">
        <f t="shared" si="11"/>
        <v>436125</v>
      </c>
      <c r="K91" s="6"/>
      <c r="L91" s="18"/>
      <c r="M91" s="18"/>
      <c r="N91" s="5"/>
      <c r="O91" s="8"/>
      <c r="P91" s="8"/>
      <c r="Q91" s="22"/>
      <c r="R91" s="16"/>
      <c r="S91" s="20"/>
      <c r="T91" s="5"/>
      <c r="U91" s="15"/>
      <c r="V91" s="15">
        <f t="shared" si="9"/>
        <v>436125</v>
      </c>
      <c r="W91" s="14">
        <f t="shared" si="10"/>
        <v>436125</v>
      </c>
      <c r="X91" s="21">
        <v>50</v>
      </c>
      <c r="Y91" s="5">
        <v>0</v>
      </c>
      <c r="Z91" s="5">
        <v>0.01</v>
      </c>
      <c r="AB91" s="1"/>
    </row>
    <row r="92" spans="1:28" s="3" customFormat="1" x14ac:dyDescent="0.35">
      <c r="A92" s="5">
        <v>68</v>
      </c>
      <c r="B92" s="18" t="s">
        <v>4</v>
      </c>
      <c r="C92" s="5">
        <v>122</v>
      </c>
      <c r="D92" s="5">
        <v>0</v>
      </c>
      <c r="E92" s="5">
        <v>0</v>
      </c>
      <c r="F92" s="20">
        <v>70</v>
      </c>
      <c r="G92" s="20">
        <v>1</v>
      </c>
      <c r="H92" s="24">
        <f t="shared" si="12"/>
        <v>70</v>
      </c>
      <c r="I92" s="5">
        <v>75</v>
      </c>
      <c r="J92" s="23">
        <f t="shared" si="11"/>
        <v>5250</v>
      </c>
      <c r="K92" s="6"/>
      <c r="L92" s="18"/>
      <c r="M92" s="18"/>
      <c r="N92" s="5"/>
      <c r="O92" s="8"/>
      <c r="P92" s="8"/>
      <c r="Q92" s="22"/>
      <c r="R92" s="16"/>
      <c r="S92" s="20"/>
      <c r="T92" s="5"/>
      <c r="U92" s="15"/>
      <c r="V92" s="15">
        <f t="shared" si="9"/>
        <v>5250</v>
      </c>
      <c r="W92" s="14">
        <f t="shared" si="10"/>
        <v>5250</v>
      </c>
      <c r="X92" s="21">
        <v>50</v>
      </c>
      <c r="Y92" s="5">
        <v>0</v>
      </c>
      <c r="Z92" s="5">
        <v>0.01</v>
      </c>
      <c r="AB92" s="1"/>
    </row>
    <row r="93" spans="1:28" s="3" customFormat="1" x14ac:dyDescent="0.35">
      <c r="A93" s="5">
        <v>69</v>
      </c>
      <c r="B93" s="18" t="s">
        <v>4</v>
      </c>
      <c r="C93" s="5">
        <v>7119</v>
      </c>
      <c r="D93" s="5">
        <v>0</v>
      </c>
      <c r="E93" s="5">
        <v>1</v>
      </c>
      <c r="F93" s="20">
        <v>19</v>
      </c>
      <c r="G93" s="20">
        <v>4</v>
      </c>
      <c r="H93" s="24">
        <f t="shared" si="12"/>
        <v>119</v>
      </c>
      <c r="I93" s="5">
        <v>200</v>
      </c>
      <c r="J93" s="23">
        <f t="shared" si="11"/>
        <v>23800</v>
      </c>
      <c r="K93" s="6"/>
      <c r="L93" s="18"/>
      <c r="M93" s="18"/>
      <c r="N93" s="5"/>
      <c r="O93" s="8"/>
      <c r="P93" s="8"/>
      <c r="Q93" s="22"/>
      <c r="R93" s="16"/>
      <c r="S93" s="20"/>
      <c r="T93" s="5"/>
      <c r="U93" s="15"/>
      <c r="V93" s="15">
        <f t="shared" si="9"/>
        <v>23800</v>
      </c>
      <c r="W93" s="14">
        <f t="shared" si="10"/>
        <v>23800</v>
      </c>
      <c r="X93" s="21">
        <v>0</v>
      </c>
      <c r="Y93" s="14">
        <f>W93</f>
        <v>23800</v>
      </c>
      <c r="Z93" s="5">
        <v>0.3</v>
      </c>
      <c r="AB93" s="1"/>
    </row>
    <row r="94" spans="1:28" s="3" customFormat="1" x14ac:dyDescent="0.35">
      <c r="A94" s="5">
        <v>70</v>
      </c>
      <c r="B94" s="18" t="s">
        <v>4</v>
      </c>
      <c r="C94" s="5">
        <v>24491</v>
      </c>
      <c r="D94" s="5">
        <v>14</v>
      </c>
      <c r="E94" s="5">
        <v>1</v>
      </c>
      <c r="F94" s="20">
        <v>24</v>
      </c>
      <c r="G94" s="20">
        <v>1</v>
      </c>
      <c r="H94" s="24">
        <f t="shared" si="12"/>
        <v>5724</v>
      </c>
      <c r="I94" s="5">
        <v>100</v>
      </c>
      <c r="J94" s="23">
        <f t="shared" si="11"/>
        <v>572400</v>
      </c>
      <c r="K94" s="6"/>
      <c r="L94" s="18"/>
      <c r="M94" s="18"/>
      <c r="N94" s="5"/>
      <c r="O94" s="8"/>
      <c r="P94" s="8"/>
      <c r="Q94" s="22"/>
      <c r="R94" s="16"/>
      <c r="S94" s="20"/>
      <c r="T94" s="5"/>
      <c r="U94" s="15"/>
      <c r="V94" s="15">
        <f t="shared" si="9"/>
        <v>572400</v>
      </c>
      <c r="W94" s="14">
        <f t="shared" si="10"/>
        <v>572400</v>
      </c>
      <c r="X94" s="21">
        <v>50</v>
      </c>
      <c r="Y94" s="5">
        <v>0</v>
      </c>
      <c r="Z94" s="5">
        <v>0.01</v>
      </c>
      <c r="AB94" s="1"/>
    </row>
    <row r="95" spans="1:28" s="3" customFormat="1" x14ac:dyDescent="0.35">
      <c r="A95" s="5">
        <v>71</v>
      </c>
      <c r="B95" s="18" t="s">
        <v>4</v>
      </c>
      <c r="C95" s="5">
        <v>3878</v>
      </c>
      <c r="D95" s="5">
        <v>4</v>
      </c>
      <c r="E95" s="5">
        <v>0</v>
      </c>
      <c r="F95" s="20">
        <v>9</v>
      </c>
      <c r="G95" s="20">
        <v>1</v>
      </c>
      <c r="H95" s="24">
        <f t="shared" si="12"/>
        <v>1609</v>
      </c>
      <c r="I95" s="5">
        <v>75</v>
      </c>
      <c r="J95" s="23">
        <f t="shared" si="11"/>
        <v>120675</v>
      </c>
      <c r="K95" s="6"/>
      <c r="L95" s="18"/>
      <c r="M95" s="18"/>
      <c r="N95" s="5"/>
      <c r="O95" s="8"/>
      <c r="P95" s="8"/>
      <c r="Q95" s="22"/>
      <c r="R95" s="16"/>
      <c r="S95" s="20"/>
      <c r="T95" s="5"/>
      <c r="U95" s="15"/>
      <c r="V95" s="15">
        <f t="shared" si="9"/>
        <v>120675</v>
      </c>
      <c r="W95" s="14">
        <f t="shared" si="10"/>
        <v>120675</v>
      </c>
      <c r="X95" s="21">
        <v>50</v>
      </c>
      <c r="Y95" s="5">
        <v>0</v>
      </c>
      <c r="Z95" s="5">
        <v>0.01</v>
      </c>
      <c r="AB95" s="1"/>
    </row>
    <row r="96" spans="1:28" s="3" customFormat="1" x14ac:dyDescent="0.35">
      <c r="A96" s="5">
        <v>72</v>
      </c>
      <c r="B96" s="18" t="s">
        <v>4</v>
      </c>
      <c r="C96" s="5">
        <v>3877</v>
      </c>
      <c r="D96" s="5">
        <v>4</v>
      </c>
      <c r="E96" s="5">
        <v>0</v>
      </c>
      <c r="F96" s="20">
        <v>3</v>
      </c>
      <c r="G96" s="20">
        <v>1</v>
      </c>
      <c r="H96" s="24">
        <f t="shared" si="12"/>
        <v>1603</v>
      </c>
      <c r="I96" s="5">
        <v>75</v>
      </c>
      <c r="J96" s="23">
        <f t="shared" si="11"/>
        <v>120225</v>
      </c>
      <c r="K96" s="6"/>
      <c r="L96" s="18"/>
      <c r="M96" s="18"/>
      <c r="N96" s="5"/>
      <c r="O96" s="8"/>
      <c r="P96" s="8"/>
      <c r="Q96" s="22"/>
      <c r="R96" s="16"/>
      <c r="S96" s="20"/>
      <c r="T96" s="5"/>
      <c r="U96" s="15"/>
      <c r="V96" s="15">
        <f t="shared" si="9"/>
        <v>120225</v>
      </c>
      <c r="W96" s="14">
        <f t="shared" si="10"/>
        <v>120225</v>
      </c>
      <c r="X96" s="21">
        <v>50</v>
      </c>
      <c r="Y96" s="5">
        <v>0</v>
      </c>
      <c r="Z96" s="5">
        <v>0.01</v>
      </c>
      <c r="AB96" s="1"/>
    </row>
    <row r="97" spans="1:28" s="3" customFormat="1" x14ac:dyDescent="0.35">
      <c r="A97" s="5">
        <v>73</v>
      </c>
      <c r="B97" s="18" t="s">
        <v>4</v>
      </c>
      <c r="C97" s="5">
        <v>15226</v>
      </c>
      <c r="D97" s="5">
        <v>3</v>
      </c>
      <c r="E97" s="5">
        <v>0</v>
      </c>
      <c r="F97" s="101">
        <v>84</v>
      </c>
      <c r="G97" s="101">
        <v>3</v>
      </c>
      <c r="H97" s="24">
        <f t="shared" si="12"/>
        <v>1284</v>
      </c>
      <c r="I97" s="5">
        <v>75</v>
      </c>
      <c r="J97" s="23">
        <f t="shared" si="11"/>
        <v>96300</v>
      </c>
      <c r="K97" s="6"/>
      <c r="L97" s="18"/>
      <c r="M97" s="18"/>
      <c r="N97" s="5"/>
      <c r="O97" s="8"/>
      <c r="P97" s="8"/>
      <c r="Q97" s="22"/>
      <c r="R97" s="16"/>
      <c r="S97" s="20"/>
      <c r="T97" s="5"/>
      <c r="U97" s="15"/>
      <c r="V97" s="15">
        <f t="shared" si="9"/>
        <v>96300</v>
      </c>
      <c r="W97" s="14">
        <f t="shared" si="10"/>
        <v>96300</v>
      </c>
      <c r="X97" s="21">
        <v>0</v>
      </c>
      <c r="Y97" s="14">
        <f>W97</f>
        <v>96300</v>
      </c>
      <c r="Z97" s="5">
        <v>0.3</v>
      </c>
      <c r="AB97" s="1"/>
    </row>
    <row r="98" spans="1:28" s="3" customFormat="1" x14ac:dyDescent="0.35">
      <c r="A98" s="5">
        <v>74</v>
      </c>
      <c r="B98" s="18" t="s">
        <v>4</v>
      </c>
      <c r="C98" s="5">
        <v>18113</v>
      </c>
      <c r="D98" s="5">
        <v>15</v>
      </c>
      <c r="E98" s="5">
        <v>3</v>
      </c>
      <c r="F98" s="101">
        <v>72</v>
      </c>
      <c r="G98" s="101">
        <v>1</v>
      </c>
      <c r="H98" s="24">
        <f t="shared" si="12"/>
        <v>6372</v>
      </c>
      <c r="I98" s="5">
        <v>75</v>
      </c>
      <c r="J98" s="23">
        <f t="shared" si="11"/>
        <v>477900</v>
      </c>
      <c r="K98" s="6"/>
      <c r="L98" s="18"/>
      <c r="M98" s="18"/>
      <c r="N98" s="5"/>
      <c r="O98" s="8"/>
      <c r="P98" s="8"/>
      <c r="Q98" s="22"/>
      <c r="R98" s="16"/>
      <c r="S98" s="20"/>
      <c r="T98" s="5"/>
      <c r="U98" s="15"/>
      <c r="V98" s="15">
        <f t="shared" si="9"/>
        <v>477900</v>
      </c>
      <c r="W98" s="14">
        <f t="shared" si="10"/>
        <v>477900</v>
      </c>
      <c r="X98" s="21">
        <v>50</v>
      </c>
      <c r="Y98" s="5">
        <v>0</v>
      </c>
      <c r="Z98" s="5">
        <v>0.01</v>
      </c>
      <c r="AB98" s="1"/>
    </row>
    <row r="99" spans="1:28" s="3" customFormat="1" x14ac:dyDescent="0.35">
      <c r="A99" s="5">
        <v>75</v>
      </c>
      <c r="B99" s="18" t="s">
        <v>4</v>
      </c>
      <c r="C99" s="5">
        <v>18119</v>
      </c>
      <c r="D99" s="5">
        <v>5</v>
      </c>
      <c r="E99" s="5">
        <v>0</v>
      </c>
      <c r="F99" s="101">
        <v>39</v>
      </c>
      <c r="G99" s="101">
        <v>1</v>
      </c>
      <c r="H99" s="24">
        <f t="shared" si="12"/>
        <v>2039</v>
      </c>
      <c r="I99" s="5">
        <v>130</v>
      </c>
      <c r="J99" s="23">
        <f t="shared" si="11"/>
        <v>265070</v>
      </c>
      <c r="K99" s="6"/>
      <c r="L99" s="18"/>
      <c r="M99" s="18"/>
      <c r="N99" s="5"/>
      <c r="O99" s="8"/>
      <c r="P99" s="8"/>
      <c r="Q99" s="22"/>
      <c r="R99" s="16"/>
      <c r="S99" s="20"/>
      <c r="T99" s="5"/>
      <c r="U99" s="15"/>
      <c r="V99" s="15">
        <f t="shared" si="9"/>
        <v>265070</v>
      </c>
      <c r="W99" s="14">
        <f t="shared" si="10"/>
        <v>265070</v>
      </c>
      <c r="X99" s="21">
        <v>50</v>
      </c>
      <c r="Y99" s="5">
        <v>0</v>
      </c>
      <c r="Z99" s="5">
        <v>0.01</v>
      </c>
      <c r="AB99" s="1"/>
    </row>
    <row r="100" spans="1:28" s="3" customFormat="1" x14ac:dyDescent="0.35">
      <c r="A100" s="5">
        <v>76</v>
      </c>
      <c r="B100" s="18" t="s">
        <v>4</v>
      </c>
      <c r="C100" s="5">
        <v>15333</v>
      </c>
      <c r="D100" s="5">
        <v>11</v>
      </c>
      <c r="E100" s="5">
        <v>3</v>
      </c>
      <c r="F100" s="101">
        <v>48</v>
      </c>
      <c r="G100" s="101">
        <v>1</v>
      </c>
      <c r="H100" s="24">
        <f t="shared" si="12"/>
        <v>4748</v>
      </c>
      <c r="I100" s="5">
        <v>75</v>
      </c>
      <c r="J100" s="23">
        <f t="shared" si="11"/>
        <v>356100</v>
      </c>
      <c r="K100" s="6"/>
      <c r="L100" s="18"/>
      <c r="M100" s="18"/>
      <c r="N100" s="5"/>
      <c r="O100" s="8"/>
      <c r="P100" s="8"/>
      <c r="Q100" s="22"/>
      <c r="R100" s="16"/>
      <c r="S100" s="20"/>
      <c r="T100" s="5"/>
      <c r="U100" s="15"/>
      <c r="V100" s="15">
        <f t="shared" si="9"/>
        <v>356100</v>
      </c>
      <c r="W100" s="14">
        <f t="shared" si="10"/>
        <v>356100</v>
      </c>
      <c r="X100" s="21">
        <v>50</v>
      </c>
      <c r="Y100" s="5">
        <v>0</v>
      </c>
      <c r="Z100" s="5">
        <v>0.01</v>
      </c>
      <c r="AB100" s="1"/>
    </row>
    <row r="101" spans="1:28" s="3" customFormat="1" x14ac:dyDescent="0.35">
      <c r="A101" s="5">
        <v>77</v>
      </c>
      <c r="B101" s="18" t="s">
        <v>24</v>
      </c>
      <c r="C101" s="5">
        <v>6359</v>
      </c>
      <c r="D101" s="5">
        <v>0</v>
      </c>
      <c r="E101" s="5">
        <v>3</v>
      </c>
      <c r="F101" s="101">
        <v>15</v>
      </c>
      <c r="G101" s="101">
        <v>1</v>
      </c>
      <c r="H101" s="24">
        <f t="shared" si="12"/>
        <v>315</v>
      </c>
      <c r="I101" s="5">
        <v>75</v>
      </c>
      <c r="J101" s="23">
        <f t="shared" si="11"/>
        <v>23625</v>
      </c>
      <c r="K101" s="6"/>
      <c r="L101" s="18"/>
      <c r="M101" s="18"/>
      <c r="N101" s="5"/>
      <c r="O101" s="8"/>
      <c r="P101" s="8"/>
      <c r="Q101" s="22"/>
      <c r="R101" s="16"/>
      <c r="S101" s="20"/>
      <c r="T101" s="5"/>
      <c r="U101" s="15"/>
      <c r="V101" s="15">
        <f t="shared" si="9"/>
        <v>23625</v>
      </c>
      <c r="W101" s="14">
        <f t="shared" si="10"/>
        <v>23625</v>
      </c>
      <c r="X101" s="21">
        <v>50</v>
      </c>
      <c r="Y101" s="5">
        <v>0</v>
      </c>
      <c r="Z101" s="5">
        <v>0.01</v>
      </c>
      <c r="AB101" s="1"/>
    </row>
    <row r="102" spans="1:28" s="3" customFormat="1" x14ac:dyDescent="0.35">
      <c r="A102" s="5">
        <v>78</v>
      </c>
      <c r="B102" s="18" t="s">
        <v>4</v>
      </c>
      <c r="C102" s="5">
        <v>7446</v>
      </c>
      <c r="D102" s="5">
        <v>8</v>
      </c>
      <c r="E102" s="5">
        <v>1</v>
      </c>
      <c r="F102" s="101">
        <v>84</v>
      </c>
      <c r="G102" s="101">
        <v>1</v>
      </c>
      <c r="H102" s="24">
        <f t="shared" si="12"/>
        <v>3384</v>
      </c>
      <c r="I102" s="5">
        <v>100</v>
      </c>
      <c r="J102" s="23">
        <f t="shared" si="11"/>
        <v>338400</v>
      </c>
      <c r="K102" s="6"/>
      <c r="L102" s="18"/>
      <c r="M102" s="18"/>
      <c r="N102" s="5"/>
      <c r="O102" s="8"/>
      <c r="P102" s="8"/>
      <c r="Q102" s="22"/>
      <c r="R102" s="16"/>
      <c r="S102" s="20"/>
      <c r="T102" s="5"/>
      <c r="U102" s="15"/>
      <c r="V102" s="15">
        <f t="shared" si="9"/>
        <v>338400</v>
      </c>
      <c r="W102" s="14">
        <f t="shared" si="10"/>
        <v>338400</v>
      </c>
      <c r="X102" s="21">
        <v>50</v>
      </c>
      <c r="Y102" s="5">
        <v>0</v>
      </c>
      <c r="Z102" s="5">
        <v>0.01</v>
      </c>
      <c r="AB102" s="1"/>
    </row>
    <row r="103" spans="1:28" s="3" customFormat="1" x14ac:dyDescent="0.35">
      <c r="A103" s="5">
        <v>79</v>
      </c>
      <c r="B103" s="18" t="s">
        <v>24</v>
      </c>
      <c r="C103" s="5">
        <v>6466</v>
      </c>
      <c r="D103" s="5">
        <v>2</v>
      </c>
      <c r="E103" s="5">
        <v>0</v>
      </c>
      <c r="F103" s="101">
        <v>55</v>
      </c>
      <c r="G103" s="101">
        <v>1</v>
      </c>
      <c r="H103" s="24">
        <f t="shared" si="12"/>
        <v>855</v>
      </c>
      <c r="I103" s="5">
        <v>75</v>
      </c>
      <c r="J103" s="23">
        <f t="shared" si="11"/>
        <v>64125</v>
      </c>
      <c r="K103" s="6"/>
      <c r="L103" s="18"/>
      <c r="M103" s="18"/>
      <c r="N103" s="5"/>
      <c r="O103" s="8"/>
      <c r="P103" s="8"/>
      <c r="Q103" s="22"/>
      <c r="R103" s="16"/>
      <c r="S103" s="20"/>
      <c r="T103" s="5"/>
      <c r="U103" s="15"/>
      <c r="V103" s="15">
        <f t="shared" si="9"/>
        <v>64125</v>
      </c>
      <c r="W103" s="14">
        <f t="shared" si="10"/>
        <v>64125</v>
      </c>
      <c r="X103" s="21">
        <v>50</v>
      </c>
      <c r="Y103" s="5">
        <v>0</v>
      </c>
      <c r="Z103" s="5">
        <v>0.01</v>
      </c>
      <c r="AB103" s="1"/>
    </row>
    <row r="104" spans="1:28" s="3" customFormat="1" x14ac:dyDescent="0.35">
      <c r="A104" s="5">
        <v>80</v>
      </c>
      <c r="B104" s="18" t="s">
        <v>4</v>
      </c>
      <c r="C104" s="5">
        <v>32</v>
      </c>
      <c r="D104" s="5">
        <v>6</v>
      </c>
      <c r="E104" s="5">
        <v>1</v>
      </c>
      <c r="F104" s="101">
        <v>14</v>
      </c>
      <c r="G104" s="101">
        <v>1</v>
      </c>
      <c r="H104" s="24">
        <f t="shared" si="12"/>
        <v>2514</v>
      </c>
      <c r="I104" s="5">
        <v>75</v>
      </c>
      <c r="J104" s="23">
        <f t="shared" si="11"/>
        <v>188550</v>
      </c>
      <c r="K104" s="6"/>
      <c r="L104" s="18"/>
      <c r="M104" s="18"/>
      <c r="N104" s="5"/>
      <c r="O104" s="8"/>
      <c r="P104" s="8"/>
      <c r="Q104" s="22"/>
      <c r="R104" s="16"/>
      <c r="S104" s="20"/>
      <c r="T104" s="5"/>
      <c r="U104" s="15"/>
      <c r="V104" s="15">
        <f t="shared" si="9"/>
        <v>188550</v>
      </c>
      <c r="W104" s="14">
        <f t="shared" si="10"/>
        <v>188550</v>
      </c>
      <c r="X104" s="21">
        <v>50</v>
      </c>
      <c r="Y104" s="5">
        <v>0</v>
      </c>
      <c r="Z104" s="5">
        <v>0.01</v>
      </c>
      <c r="AB104" s="1"/>
    </row>
    <row r="105" spans="1:28" s="3" customFormat="1" x14ac:dyDescent="0.35">
      <c r="A105" s="5">
        <v>81</v>
      </c>
      <c r="B105" s="18" t="s">
        <v>4</v>
      </c>
      <c r="C105" s="5">
        <v>9679</v>
      </c>
      <c r="D105" s="5">
        <v>0</v>
      </c>
      <c r="E105" s="5">
        <v>0</v>
      </c>
      <c r="F105" s="101">
        <v>47</v>
      </c>
      <c r="G105" s="101">
        <v>1</v>
      </c>
      <c r="H105" s="24">
        <f t="shared" si="12"/>
        <v>47</v>
      </c>
      <c r="I105" s="5">
        <v>75</v>
      </c>
      <c r="J105" s="23">
        <f t="shared" si="11"/>
        <v>3525</v>
      </c>
      <c r="K105" s="6"/>
      <c r="L105" s="18" t="s">
        <v>12</v>
      </c>
      <c r="M105" s="18" t="s">
        <v>0</v>
      </c>
      <c r="N105" s="5">
        <v>17.5</v>
      </c>
      <c r="O105" s="8"/>
      <c r="P105" s="8"/>
      <c r="Q105" s="22">
        <v>5400</v>
      </c>
      <c r="R105" s="16">
        <f>SUM(N105*Q105)</f>
        <v>94500</v>
      </c>
      <c r="S105" s="20">
        <v>20</v>
      </c>
      <c r="T105" s="5">
        <v>93</v>
      </c>
      <c r="U105" s="15">
        <f>SUM(R105-(R105*T105/100))</f>
        <v>6615</v>
      </c>
      <c r="V105" s="15">
        <f t="shared" si="9"/>
        <v>10140</v>
      </c>
      <c r="W105" s="14">
        <f t="shared" si="10"/>
        <v>10140</v>
      </c>
      <c r="X105" s="21">
        <v>50</v>
      </c>
      <c r="Y105" s="5">
        <v>0</v>
      </c>
      <c r="Z105" s="5">
        <v>0.01</v>
      </c>
      <c r="AB105" s="1"/>
    </row>
    <row r="106" spans="1:28" s="3" customFormat="1" x14ac:dyDescent="0.35">
      <c r="A106" s="5">
        <v>82</v>
      </c>
      <c r="B106" s="9" t="s">
        <v>14</v>
      </c>
      <c r="C106" s="6">
        <v>288</v>
      </c>
      <c r="D106" s="6">
        <v>0</v>
      </c>
      <c r="E106" s="6">
        <v>1</v>
      </c>
      <c r="F106" s="70">
        <v>37</v>
      </c>
      <c r="G106" s="70">
        <v>2</v>
      </c>
      <c r="H106" s="24">
        <f t="shared" si="12"/>
        <v>137</v>
      </c>
      <c r="I106" s="5">
        <v>75</v>
      </c>
      <c r="J106" s="23">
        <f t="shared" si="11"/>
        <v>10275</v>
      </c>
      <c r="K106" s="6"/>
      <c r="L106" s="9" t="s">
        <v>10</v>
      </c>
      <c r="M106" s="9" t="s">
        <v>9</v>
      </c>
      <c r="N106" s="6">
        <v>267</v>
      </c>
      <c r="O106" s="8"/>
      <c r="P106" s="8"/>
      <c r="Q106" s="22">
        <v>6500</v>
      </c>
      <c r="R106" s="16">
        <f>SUM(N106*Q106)</f>
        <v>1735500</v>
      </c>
      <c r="S106" s="11">
        <v>70</v>
      </c>
      <c r="T106" s="5">
        <v>85</v>
      </c>
      <c r="U106" s="15">
        <f>SUM(R106-(R106*T106/100))</f>
        <v>260325</v>
      </c>
      <c r="V106" s="15">
        <f t="shared" si="9"/>
        <v>270600</v>
      </c>
      <c r="W106" s="14">
        <f t="shared" si="10"/>
        <v>270600</v>
      </c>
      <c r="X106" s="21">
        <v>10</v>
      </c>
      <c r="Y106" s="5">
        <v>0</v>
      </c>
      <c r="Z106" s="5">
        <v>0.02</v>
      </c>
      <c r="AB106" s="1"/>
    </row>
    <row r="107" spans="1:28" s="3" customFormat="1" x14ac:dyDescent="0.35">
      <c r="A107" s="6"/>
      <c r="B107" s="9"/>
      <c r="C107" s="6"/>
      <c r="D107" s="6"/>
      <c r="E107" s="6"/>
      <c r="F107" s="70"/>
      <c r="G107" s="70"/>
      <c r="H107" s="24"/>
      <c r="I107" s="5"/>
      <c r="J107" s="23">
        <f t="shared" si="11"/>
        <v>0</v>
      </c>
      <c r="K107" s="6"/>
      <c r="L107" s="9" t="s">
        <v>22</v>
      </c>
      <c r="M107" s="9" t="s">
        <v>0</v>
      </c>
      <c r="N107" s="6">
        <v>15</v>
      </c>
      <c r="O107" s="8"/>
      <c r="P107" s="8"/>
      <c r="Q107" s="22">
        <v>2050</v>
      </c>
      <c r="R107" s="16">
        <f>SUM(N107*Q107)</f>
        <v>30750</v>
      </c>
      <c r="S107" s="11">
        <v>20</v>
      </c>
      <c r="T107" s="5">
        <v>93</v>
      </c>
      <c r="U107" s="15">
        <f>SUM(R107-(R107*T107/100))</f>
        <v>2152.5</v>
      </c>
      <c r="V107" s="15">
        <f t="shared" si="9"/>
        <v>2152.5</v>
      </c>
      <c r="W107" s="14">
        <f t="shared" si="10"/>
        <v>2152.5</v>
      </c>
      <c r="X107" s="21">
        <v>50</v>
      </c>
      <c r="Y107" s="5">
        <v>0</v>
      </c>
      <c r="Z107" s="5">
        <v>0.01</v>
      </c>
      <c r="AB107" s="1"/>
    </row>
    <row r="108" spans="1:28" s="3" customFormat="1" x14ac:dyDescent="0.35">
      <c r="A108" s="6"/>
      <c r="B108" s="9"/>
      <c r="C108" s="6"/>
      <c r="D108" s="6"/>
      <c r="E108" s="6"/>
      <c r="F108" s="70"/>
      <c r="G108" s="70"/>
      <c r="H108" s="24"/>
      <c r="I108" s="5"/>
      <c r="J108" s="23">
        <f t="shared" si="11"/>
        <v>0</v>
      </c>
      <c r="K108" s="6"/>
      <c r="L108" s="9" t="s">
        <v>16</v>
      </c>
      <c r="M108" s="9" t="s">
        <v>0</v>
      </c>
      <c r="N108" s="6">
        <v>45</v>
      </c>
      <c r="O108" s="8"/>
      <c r="P108" s="8"/>
      <c r="Q108" s="22">
        <v>2400</v>
      </c>
      <c r="R108" s="16">
        <f>SUM(N108*Q108)</f>
        <v>108000</v>
      </c>
      <c r="S108" s="11">
        <v>20</v>
      </c>
      <c r="T108" s="5">
        <v>93</v>
      </c>
      <c r="U108" s="15">
        <f>SUM(R108-(R108*T108/100))</f>
        <v>7560</v>
      </c>
      <c r="V108" s="15">
        <f t="shared" si="9"/>
        <v>7560</v>
      </c>
      <c r="W108" s="14">
        <f t="shared" si="10"/>
        <v>7560</v>
      </c>
      <c r="X108" s="21">
        <v>0</v>
      </c>
      <c r="Y108" s="14">
        <f>W108</f>
        <v>7560</v>
      </c>
      <c r="Z108" s="5">
        <v>0.03</v>
      </c>
      <c r="AB108" s="1"/>
    </row>
    <row r="109" spans="1:28" s="3" customFormat="1" x14ac:dyDescent="0.35">
      <c r="A109" s="5">
        <v>83</v>
      </c>
      <c r="B109" s="18" t="s">
        <v>217</v>
      </c>
      <c r="C109" s="5"/>
      <c r="D109" s="5">
        <v>20</v>
      </c>
      <c r="E109" s="5">
        <v>1</v>
      </c>
      <c r="F109" s="101">
        <v>40</v>
      </c>
      <c r="G109" s="101">
        <v>1</v>
      </c>
      <c r="H109" s="24">
        <f t="shared" ref="H109:H121" si="13">SUM((D109*400)+(E109*100)+F109)</f>
        <v>8140</v>
      </c>
      <c r="I109" s="5">
        <v>75</v>
      </c>
      <c r="J109" s="23">
        <f t="shared" si="11"/>
        <v>610500</v>
      </c>
      <c r="K109" s="6"/>
      <c r="L109" s="18"/>
      <c r="M109" s="18"/>
      <c r="N109" s="5"/>
      <c r="O109" s="8"/>
      <c r="P109" s="8"/>
      <c r="Q109" s="22"/>
      <c r="R109" s="16"/>
      <c r="S109" s="20"/>
      <c r="T109" s="5"/>
      <c r="U109" s="15"/>
      <c r="V109" s="15">
        <f t="shared" si="9"/>
        <v>610500</v>
      </c>
      <c r="W109" s="14">
        <f t="shared" si="10"/>
        <v>610500</v>
      </c>
      <c r="X109" s="21">
        <v>50</v>
      </c>
      <c r="Y109" s="5">
        <v>0</v>
      </c>
      <c r="Z109" s="5">
        <v>0.01</v>
      </c>
      <c r="AB109" s="1"/>
    </row>
    <row r="110" spans="1:28" s="3" customFormat="1" x14ac:dyDescent="0.35">
      <c r="A110" s="5">
        <v>84</v>
      </c>
      <c r="B110" s="18" t="s">
        <v>217</v>
      </c>
      <c r="C110" s="5"/>
      <c r="D110" s="5">
        <v>3</v>
      </c>
      <c r="E110" s="5">
        <v>1</v>
      </c>
      <c r="F110" s="101">
        <v>80</v>
      </c>
      <c r="G110" s="101">
        <v>1</v>
      </c>
      <c r="H110" s="24">
        <f t="shared" si="13"/>
        <v>1380</v>
      </c>
      <c r="I110" s="5">
        <v>75</v>
      </c>
      <c r="J110" s="23">
        <f t="shared" si="11"/>
        <v>103500</v>
      </c>
      <c r="K110" s="6"/>
      <c r="L110" s="18"/>
      <c r="M110" s="18"/>
      <c r="N110" s="5"/>
      <c r="O110" s="8"/>
      <c r="P110" s="8"/>
      <c r="Q110" s="22"/>
      <c r="R110" s="16"/>
      <c r="S110" s="20"/>
      <c r="T110" s="5"/>
      <c r="U110" s="15"/>
      <c r="V110" s="15">
        <f t="shared" si="9"/>
        <v>103500</v>
      </c>
      <c r="W110" s="14">
        <f t="shared" si="10"/>
        <v>103500</v>
      </c>
      <c r="X110" s="21">
        <v>50</v>
      </c>
      <c r="Y110" s="5">
        <v>0</v>
      </c>
      <c r="Z110" s="5">
        <v>0.01</v>
      </c>
      <c r="AB110" s="1"/>
    </row>
    <row r="111" spans="1:28" s="3" customFormat="1" x14ac:dyDescent="0.35">
      <c r="A111" s="5">
        <v>85</v>
      </c>
      <c r="B111" s="18" t="s">
        <v>4</v>
      </c>
      <c r="C111" s="5">
        <v>9686</v>
      </c>
      <c r="D111" s="5">
        <v>4</v>
      </c>
      <c r="E111" s="5">
        <v>3</v>
      </c>
      <c r="F111" s="101">
        <v>74</v>
      </c>
      <c r="G111" s="101">
        <v>1</v>
      </c>
      <c r="H111" s="24">
        <f t="shared" si="13"/>
        <v>1974</v>
      </c>
      <c r="I111" s="5">
        <v>75</v>
      </c>
      <c r="J111" s="23">
        <f t="shared" si="11"/>
        <v>148050</v>
      </c>
      <c r="K111" s="6"/>
      <c r="L111" s="18"/>
      <c r="M111" s="18"/>
      <c r="N111" s="5"/>
      <c r="O111" s="8"/>
      <c r="P111" s="8"/>
      <c r="Q111" s="22"/>
      <c r="R111" s="16"/>
      <c r="S111" s="20"/>
      <c r="T111" s="5"/>
      <c r="U111" s="15"/>
      <c r="V111" s="15">
        <f t="shared" si="9"/>
        <v>148050</v>
      </c>
      <c r="W111" s="14">
        <f t="shared" si="10"/>
        <v>148050</v>
      </c>
      <c r="X111" s="21">
        <v>50</v>
      </c>
      <c r="Y111" s="5">
        <v>0</v>
      </c>
      <c r="Z111" s="5">
        <v>0.01</v>
      </c>
      <c r="AB111" s="1"/>
    </row>
    <row r="112" spans="1:28" s="3" customFormat="1" x14ac:dyDescent="0.35">
      <c r="A112" s="5">
        <v>86</v>
      </c>
      <c r="B112" s="18" t="s">
        <v>219</v>
      </c>
      <c r="C112" s="5"/>
      <c r="D112" s="5">
        <v>3</v>
      </c>
      <c r="E112" s="5">
        <v>1</v>
      </c>
      <c r="F112" s="101">
        <v>80</v>
      </c>
      <c r="G112" s="101">
        <v>1</v>
      </c>
      <c r="H112" s="24">
        <f t="shared" si="13"/>
        <v>1380</v>
      </c>
      <c r="I112" s="5">
        <v>75</v>
      </c>
      <c r="J112" s="23">
        <f t="shared" si="11"/>
        <v>103500</v>
      </c>
      <c r="K112" s="6"/>
      <c r="L112" s="18"/>
      <c r="M112" s="18"/>
      <c r="N112" s="5"/>
      <c r="O112" s="8"/>
      <c r="P112" s="8"/>
      <c r="Q112" s="22"/>
      <c r="R112" s="16"/>
      <c r="S112" s="20"/>
      <c r="T112" s="5"/>
      <c r="U112" s="15"/>
      <c r="V112" s="15">
        <f t="shared" si="9"/>
        <v>103500</v>
      </c>
      <c r="W112" s="14">
        <f t="shared" si="10"/>
        <v>103500</v>
      </c>
      <c r="X112" s="21">
        <v>50</v>
      </c>
      <c r="Y112" s="5">
        <v>0</v>
      </c>
      <c r="Z112" s="5">
        <v>0.01</v>
      </c>
      <c r="AB112" s="1"/>
    </row>
    <row r="113" spans="1:28" s="3" customFormat="1" x14ac:dyDescent="0.35">
      <c r="A113" s="5">
        <v>87</v>
      </c>
      <c r="B113" s="18" t="s">
        <v>4</v>
      </c>
      <c r="C113" s="5">
        <v>6426</v>
      </c>
      <c r="D113" s="5">
        <v>9</v>
      </c>
      <c r="E113" s="5">
        <v>3</v>
      </c>
      <c r="F113" s="101">
        <v>33</v>
      </c>
      <c r="G113" s="101">
        <v>1</v>
      </c>
      <c r="H113" s="24">
        <f t="shared" si="13"/>
        <v>3933</v>
      </c>
      <c r="I113" s="5">
        <v>75</v>
      </c>
      <c r="J113" s="23">
        <f t="shared" ref="J113:J121" si="14">SUM(H113*I113)</f>
        <v>294975</v>
      </c>
      <c r="K113" s="6"/>
      <c r="L113" s="18"/>
      <c r="M113" s="18"/>
      <c r="N113" s="5"/>
      <c r="O113" s="8"/>
      <c r="P113" s="8"/>
      <c r="Q113" s="22"/>
      <c r="R113" s="16"/>
      <c r="S113" s="20"/>
      <c r="T113" s="5"/>
      <c r="U113" s="15"/>
      <c r="V113" s="15">
        <f t="shared" si="9"/>
        <v>294975</v>
      </c>
      <c r="W113" s="14">
        <f t="shared" si="10"/>
        <v>294975</v>
      </c>
      <c r="X113" s="21">
        <v>50</v>
      </c>
      <c r="Y113" s="5">
        <v>0</v>
      </c>
      <c r="Z113" s="5">
        <v>0.01</v>
      </c>
      <c r="AB113" s="1"/>
    </row>
    <row r="114" spans="1:28" s="3" customFormat="1" x14ac:dyDescent="0.35">
      <c r="A114" s="5">
        <v>88</v>
      </c>
      <c r="B114" s="18" t="s">
        <v>4</v>
      </c>
      <c r="C114" s="5">
        <v>15062</v>
      </c>
      <c r="D114" s="5">
        <v>1</v>
      </c>
      <c r="E114" s="5">
        <v>1</v>
      </c>
      <c r="F114" s="101">
        <v>30</v>
      </c>
      <c r="G114" s="101">
        <v>3</v>
      </c>
      <c r="H114" s="24">
        <f t="shared" si="13"/>
        <v>530</v>
      </c>
      <c r="I114" s="5">
        <v>75</v>
      </c>
      <c r="J114" s="23">
        <f t="shared" si="14"/>
        <v>39750</v>
      </c>
      <c r="K114" s="6"/>
      <c r="L114" s="18"/>
      <c r="M114" s="18"/>
      <c r="N114" s="5"/>
      <c r="O114" s="8"/>
      <c r="P114" s="8"/>
      <c r="Q114" s="22"/>
      <c r="R114" s="16"/>
      <c r="S114" s="20"/>
      <c r="T114" s="5"/>
      <c r="U114" s="15"/>
      <c r="V114" s="15">
        <f t="shared" si="9"/>
        <v>39750</v>
      </c>
      <c r="W114" s="14">
        <f t="shared" si="10"/>
        <v>39750</v>
      </c>
      <c r="X114" s="21">
        <v>0</v>
      </c>
      <c r="Y114" s="14">
        <f>W114</f>
        <v>39750</v>
      </c>
      <c r="Z114" s="5">
        <v>0.3</v>
      </c>
      <c r="AB114" s="1"/>
    </row>
    <row r="115" spans="1:28" s="3" customFormat="1" x14ac:dyDescent="0.35">
      <c r="A115" s="5">
        <v>89</v>
      </c>
      <c r="B115" s="18" t="s">
        <v>4</v>
      </c>
      <c r="C115" s="5">
        <v>8729</v>
      </c>
      <c r="D115" s="5">
        <v>4</v>
      </c>
      <c r="E115" s="5">
        <v>2</v>
      </c>
      <c r="F115" s="101">
        <v>87</v>
      </c>
      <c r="G115" s="101">
        <v>1</v>
      </c>
      <c r="H115" s="24">
        <f t="shared" si="13"/>
        <v>1887</v>
      </c>
      <c r="I115" s="5">
        <v>130</v>
      </c>
      <c r="J115" s="23">
        <f t="shared" si="14"/>
        <v>245310</v>
      </c>
      <c r="K115" s="6"/>
      <c r="L115" s="18"/>
      <c r="M115" s="18"/>
      <c r="N115" s="5"/>
      <c r="O115" s="8"/>
      <c r="P115" s="8"/>
      <c r="Q115" s="22"/>
      <c r="R115" s="16"/>
      <c r="S115" s="20"/>
      <c r="T115" s="5"/>
      <c r="U115" s="15"/>
      <c r="V115" s="15">
        <f t="shared" si="9"/>
        <v>245310</v>
      </c>
      <c r="W115" s="14">
        <f t="shared" si="10"/>
        <v>245310</v>
      </c>
      <c r="X115" s="21">
        <v>50</v>
      </c>
      <c r="Y115" s="5">
        <v>0</v>
      </c>
      <c r="Z115" s="5">
        <v>0.01</v>
      </c>
      <c r="AB115" s="1"/>
    </row>
    <row r="116" spans="1:28" s="3" customFormat="1" x14ac:dyDescent="0.35">
      <c r="A116" s="5">
        <v>90</v>
      </c>
      <c r="B116" s="18" t="s">
        <v>4</v>
      </c>
      <c r="C116" s="5">
        <v>18567</v>
      </c>
      <c r="D116" s="5">
        <v>22</v>
      </c>
      <c r="E116" s="5">
        <v>2</v>
      </c>
      <c r="F116" s="101">
        <v>48</v>
      </c>
      <c r="G116" s="101">
        <v>1</v>
      </c>
      <c r="H116" s="24">
        <f t="shared" si="13"/>
        <v>9048</v>
      </c>
      <c r="I116" s="5">
        <v>75</v>
      </c>
      <c r="J116" s="23">
        <f t="shared" si="14"/>
        <v>678600</v>
      </c>
      <c r="K116" s="6"/>
      <c r="L116" s="18"/>
      <c r="M116" s="18"/>
      <c r="N116" s="5"/>
      <c r="O116" s="8"/>
      <c r="P116" s="8"/>
      <c r="Q116" s="22"/>
      <c r="R116" s="16"/>
      <c r="S116" s="20"/>
      <c r="T116" s="5"/>
      <c r="U116" s="15"/>
      <c r="V116" s="15">
        <f t="shared" si="9"/>
        <v>678600</v>
      </c>
      <c r="W116" s="14">
        <f t="shared" si="10"/>
        <v>678600</v>
      </c>
      <c r="X116" s="21">
        <v>50</v>
      </c>
      <c r="Y116" s="5">
        <v>0</v>
      </c>
      <c r="Z116" s="5">
        <v>0.01</v>
      </c>
      <c r="AB116" s="1"/>
    </row>
    <row r="117" spans="1:28" s="3" customFormat="1" x14ac:dyDescent="0.35">
      <c r="A117" s="5">
        <v>91</v>
      </c>
      <c r="B117" s="18" t="s">
        <v>4</v>
      </c>
      <c r="C117" s="5">
        <v>18072</v>
      </c>
      <c r="D117" s="5">
        <v>3</v>
      </c>
      <c r="E117" s="5">
        <v>2</v>
      </c>
      <c r="F117" s="101">
        <v>92</v>
      </c>
      <c r="G117" s="101">
        <v>1</v>
      </c>
      <c r="H117" s="24">
        <f t="shared" si="13"/>
        <v>1492</v>
      </c>
      <c r="I117" s="5">
        <v>190</v>
      </c>
      <c r="J117" s="23">
        <f t="shared" si="14"/>
        <v>283480</v>
      </c>
      <c r="K117" s="6"/>
      <c r="L117" s="18"/>
      <c r="M117" s="18"/>
      <c r="N117" s="5"/>
      <c r="O117" s="8"/>
      <c r="P117" s="8"/>
      <c r="Q117" s="22"/>
      <c r="R117" s="16"/>
      <c r="S117" s="20"/>
      <c r="T117" s="5"/>
      <c r="U117" s="15"/>
      <c r="V117" s="15">
        <f t="shared" si="9"/>
        <v>283480</v>
      </c>
      <c r="W117" s="14">
        <f t="shared" si="10"/>
        <v>283480</v>
      </c>
      <c r="X117" s="21">
        <v>50</v>
      </c>
      <c r="Y117" s="5">
        <v>0</v>
      </c>
      <c r="Z117" s="5">
        <v>0.01</v>
      </c>
      <c r="AB117" s="1"/>
    </row>
    <row r="118" spans="1:28" s="3" customFormat="1" x14ac:dyDescent="0.35">
      <c r="A118" s="5">
        <v>92</v>
      </c>
      <c r="B118" s="18" t="s">
        <v>4</v>
      </c>
      <c r="C118" s="5">
        <v>17565</v>
      </c>
      <c r="D118" s="5">
        <v>0</v>
      </c>
      <c r="E118" s="5">
        <v>1</v>
      </c>
      <c r="F118" s="20">
        <v>57</v>
      </c>
      <c r="G118" s="20">
        <v>4</v>
      </c>
      <c r="H118" s="24">
        <f t="shared" si="13"/>
        <v>157</v>
      </c>
      <c r="I118" s="5">
        <v>75</v>
      </c>
      <c r="J118" s="23">
        <f t="shared" si="14"/>
        <v>11775</v>
      </c>
      <c r="K118" s="6"/>
      <c r="L118" s="18"/>
      <c r="M118" s="18"/>
      <c r="N118" s="5"/>
      <c r="O118" s="8"/>
      <c r="P118" s="8"/>
      <c r="Q118" s="22"/>
      <c r="R118" s="16"/>
      <c r="S118" s="20"/>
      <c r="T118" s="5"/>
      <c r="U118" s="15"/>
      <c r="V118" s="15">
        <f t="shared" si="9"/>
        <v>11775</v>
      </c>
      <c r="W118" s="14">
        <f t="shared" si="10"/>
        <v>11775</v>
      </c>
      <c r="X118" s="21">
        <v>0</v>
      </c>
      <c r="Y118" s="14">
        <f>W118</f>
        <v>11775</v>
      </c>
      <c r="Z118" s="5">
        <v>0.03</v>
      </c>
      <c r="AB118" s="1"/>
    </row>
    <row r="119" spans="1:28" s="3" customFormat="1" x14ac:dyDescent="0.35">
      <c r="A119" s="5">
        <v>93</v>
      </c>
      <c r="B119" s="18" t="s">
        <v>4</v>
      </c>
      <c r="C119" s="5">
        <v>17564</v>
      </c>
      <c r="D119" s="5">
        <v>10</v>
      </c>
      <c r="E119" s="5">
        <v>0</v>
      </c>
      <c r="F119" s="20">
        <v>0</v>
      </c>
      <c r="G119" s="20">
        <v>1</v>
      </c>
      <c r="H119" s="24">
        <f t="shared" si="13"/>
        <v>4000</v>
      </c>
      <c r="I119" s="5">
        <v>75</v>
      </c>
      <c r="J119" s="23">
        <f t="shared" si="14"/>
        <v>300000</v>
      </c>
      <c r="K119" s="6"/>
      <c r="L119" s="18"/>
      <c r="M119" s="18"/>
      <c r="N119" s="5"/>
      <c r="O119" s="8"/>
      <c r="P119" s="8"/>
      <c r="Q119" s="22"/>
      <c r="R119" s="16"/>
      <c r="S119" s="20"/>
      <c r="T119" s="5"/>
      <c r="U119" s="15"/>
      <c r="V119" s="15">
        <f t="shared" si="9"/>
        <v>300000</v>
      </c>
      <c r="W119" s="14">
        <f t="shared" si="10"/>
        <v>300000</v>
      </c>
      <c r="X119" s="21">
        <v>50</v>
      </c>
      <c r="Y119" s="5">
        <v>0</v>
      </c>
      <c r="Z119" s="5">
        <v>0.01</v>
      </c>
      <c r="AB119" s="1"/>
    </row>
    <row r="120" spans="1:28" s="3" customFormat="1" x14ac:dyDescent="0.35">
      <c r="A120" s="5">
        <v>94</v>
      </c>
      <c r="B120" s="18" t="s">
        <v>4</v>
      </c>
      <c r="C120" s="5">
        <v>17139</v>
      </c>
      <c r="D120" s="5">
        <v>7</v>
      </c>
      <c r="E120" s="5">
        <v>2</v>
      </c>
      <c r="F120" s="101">
        <v>88</v>
      </c>
      <c r="G120" s="101">
        <v>1</v>
      </c>
      <c r="H120" s="24">
        <f t="shared" si="13"/>
        <v>3088</v>
      </c>
      <c r="I120" s="5">
        <v>75</v>
      </c>
      <c r="J120" s="23">
        <f t="shared" si="14"/>
        <v>231600</v>
      </c>
      <c r="K120" s="6"/>
      <c r="L120" s="18"/>
      <c r="M120" s="18"/>
      <c r="N120" s="5"/>
      <c r="O120" s="8"/>
      <c r="P120" s="8"/>
      <c r="Q120" s="22"/>
      <c r="R120" s="16"/>
      <c r="S120" s="20"/>
      <c r="T120" s="5"/>
      <c r="U120" s="15"/>
      <c r="V120" s="15">
        <f t="shared" si="9"/>
        <v>231600</v>
      </c>
      <c r="W120" s="14">
        <f t="shared" si="10"/>
        <v>231600</v>
      </c>
      <c r="X120" s="21">
        <v>50</v>
      </c>
      <c r="Y120" s="5">
        <v>0</v>
      </c>
      <c r="Z120" s="5">
        <v>0.01</v>
      </c>
      <c r="AB120" s="1"/>
    </row>
    <row r="121" spans="1:28" s="3" customFormat="1" x14ac:dyDescent="0.35">
      <c r="A121" s="5">
        <v>95</v>
      </c>
      <c r="B121" s="18" t="s">
        <v>4</v>
      </c>
      <c r="C121" s="5">
        <v>17138</v>
      </c>
      <c r="D121" s="5">
        <v>0</v>
      </c>
      <c r="E121" s="5">
        <v>1</v>
      </c>
      <c r="F121" s="101">
        <v>33</v>
      </c>
      <c r="G121" s="101">
        <v>1</v>
      </c>
      <c r="H121" s="24">
        <f t="shared" si="13"/>
        <v>133</v>
      </c>
      <c r="I121" s="5">
        <v>75</v>
      </c>
      <c r="J121" s="23">
        <f t="shared" si="14"/>
        <v>9975</v>
      </c>
      <c r="K121" s="6"/>
      <c r="L121" s="18" t="s">
        <v>15</v>
      </c>
      <c r="M121" s="18" t="s">
        <v>2</v>
      </c>
      <c r="N121" s="5">
        <v>220</v>
      </c>
      <c r="O121" s="8"/>
      <c r="P121" s="8"/>
      <c r="Q121" s="22">
        <v>6500</v>
      </c>
      <c r="R121" s="16">
        <f>SUM(N121*Q121)</f>
        <v>1430000</v>
      </c>
      <c r="S121" s="20">
        <v>20</v>
      </c>
      <c r="T121" s="5">
        <v>30</v>
      </c>
      <c r="U121" s="15">
        <f>SUM(R121-(R121*T121/100))</f>
        <v>1001000</v>
      </c>
      <c r="V121" s="15">
        <f t="shared" si="9"/>
        <v>1010975</v>
      </c>
      <c r="W121" s="14">
        <f t="shared" si="10"/>
        <v>1010975</v>
      </c>
      <c r="X121" s="21">
        <v>50</v>
      </c>
      <c r="Y121" s="5">
        <v>0</v>
      </c>
      <c r="Z121" s="5">
        <v>0.01</v>
      </c>
      <c r="AB121" s="1"/>
    </row>
    <row r="122" spans="1:28" s="3" customFormat="1" x14ac:dyDescent="0.35">
      <c r="A122" s="5"/>
      <c r="B122" s="18"/>
      <c r="C122" s="5"/>
      <c r="D122" s="5"/>
      <c r="E122" s="5"/>
      <c r="F122" s="101"/>
      <c r="G122" s="101"/>
      <c r="H122" s="24"/>
      <c r="I122" s="5"/>
      <c r="J122" s="23"/>
      <c r="K122" s="6"/>
      <c r="L122" s="18" t="s">
        <v>12</v>
      </c>
      <c r="M122" s="18" t="s">
        <v>0</v>
      </c>
      <c r="N122" s="5">
        <v>40</v>
      </c>
      <c r="O122" s="8"/>
      <c r="P122" s="8"/>
      <c r="Q122" s="22">
        <v>5400</v>
      </c>
      <c r="R122" s="16">
        <f>SUM(N122*Q122)</f>
        <v>216000</v>
      </c>
      <c r="S122" s="20">
        <v>20</v>
      </c>
      <c r="T122" s="5">
        <v>93</v>
      </c>
      <c r="U122" s="15">
        <f>SUM(R122-(R122*T122/100))</f>
        <v>15120</v>
      </c>
      <c r="V122" s="15">
        <f t="shared" si="9"/>
        <v>15120</v>
      </c>
      <c r="W122" s="14">
        <f t="shared" si="10"/>
        <v>15120</v>
      </c>
      <c r="X122" s="21">
        <v>50</v>
      </c>
      <c r="Y122" s="5">
        <v>0</v>
      </c>
      <c r="Z122" s="5">
        <v>0.01</v>
      </c>
      <c r="AB122" s="1"/>
    </row>
    <row r="123" spans="1:28" s="3" customFormat="1" x14ac:dyDescent="0.35">
      <c r="A123" s="5">
        <v>96</v>
      </c>
      <c r="B123" s="18" t="s">
        <v>4</v>
      </c>
      <c r="C123" s="5">
        <v>17563</v>
      </c>
      <c r="D123" s="5">
        <v>8</v>
      </c>
      <c r="E123" s="5">
        <v>0</v>
      </c>
      <c r="F123" s="20">
        <v>56</v>
      </c>
      <c r="G123" s="20">
        <v>1</v>
      </c>
      <c r="H123" s="24">
        <f t="shared" ref="H123:H135" si="15">SUM((D123*400)+(E123*100)+F123)</f>
        <v>3256</v>
      </c>
      <c r="I123" s="5">
        <v>75</v>
      </c>
      <c r="J123" s="23">
        <f t="shared" ref="J123:J147" si="16">SUM(H123*I123)</f>
        <v>244200</v>
      </c>
      <c r="K123" s="6"/>
      <c r="L123" s="18"/>
      <c r="M123" s="18"/>
      <c r="N123" s="5"/>
      <c r="O123" s="8"/>
      <c r="P123" s="8"/>
      <c r="Q123" s="22"/>
      <c r="R123" s="16"/>
      <c r="S123" s="20"/>
      <c r="T123" s="5"/>
      <c r="U123" s="15"/>
      <c r="V123" s="15">
        <f t="shared" si="9"/>
        <v>244200</v>
      </c>
      <c r="W123" s="14">
        <f t="shared" si="10"/>
        <v>244200</v>
      </c>
      <c r="X123" s="21">
        <v>50</v>
      </c>
      <c r="Y123" s="5">
        <v>0</v>
      </c>
      <c r="Z123" s="5">
        <v>0.01</v>
      </c>
      <c r="AB123" s="1"/>
    </row>
    <row r="124" spans="1:28" s="3" customFormat="1" x14ac:dyDescent="0.35">
      <c r="A124" s="5">
        <v>97</v>
      </c>
      <c r="B124" s="18" t="s">
        <v>4</v>
      </c>
      <c r="C124" s="5">
        <v>15088</v>
      </c>
      <c r="D124" s="5">
        <v>5</v>
      </c>
      <c r="E124" s="5">
        <v>2</v>
      </c>
      <c r="F124" s="101">
        <v>86</v>
      </c>
      <c r="G124" s="101">
        <v>1</v>
      </c>
      <c r="H124" s="24">
        <f t="shared" si="15"/>
        <v>2286</v>
      </c>
      <c r="I124" s="5">
        <v>75</v>
      </c>
      <c r="J124" s="23">
        <f t="shared" si="16"/>
        <v>171450</v>
      </c>
      <c r="K124" s="6"/>
      <c r="L124" s="18"/>
      <c r="M124" s="18"/>
      <c r="N124" s="5"/>
      <c r="O124" s="8"/>
      <c r="P124" s="8"/>
      <c r="Q124" s="22"/>
      <c r="R124" s="16"/>
      <c r="S124" s="20"/>
      <c r="T124" s="5"/>
      <c r="U124" s="15"/>
      <c r="V124" s="15">
        <f t="shared" si="9"/>
        <v>171450</v>
      </c>
      <c r="W124" s="14">
        <f t="shared" si="10"/>
        <v>171450</v>
      </c>
      <c r="X124" s="21">
        <v>50</v>
      </c>
      <c r="Y124" s="5">
        <v>0</v>
      </c>
      <c r="Z124" s="5">
        <v>0.01</v>
      </c>
      <c r="AB124" s="1"/>
    </row>
    <row r="125" spans="1:28" s="3" customFormat="1" x14ac:dyDescent="0.35">
      <c r="A125" s="5">
        <v>98</v>
      </c>
      <c r="B125" s="18" t="s">
        <v>4</v>
      </c>
      <c r="C125" s="5">
        <v>15065</v>
      </c>
      <c r="D125" s="5">
        <v>6</v>
      </c>
      <c r="E125" s="5">
        <v>0</v>
      </c>
      <c r="F125" s="101">
        <v>83</v>
      </c>
      <c r="G125" s="101">
        <v>1</v>
      </c>
      <c r="H125" s="24">
        <f t="shared" si="15"/>
        <v>2483</v>
      </c>
      <c r="I125" s="5">
        <v>75</v>
      </c>
      <c r="J125" s="23">
        <f t="shared" si="16"/>
        <v>186225</v>
      </c>
      <c r="K125" s="6"/>
      <c r="L125" s="18"/>
      <c r="M125" s="18"/>
      <c r="N125" s="5"/>
      <c r="O125" s="8"/>
      <c r="P125" s="8"/>
      <c r="Q125" s="22"/>
      <c r="R125" s="16"/>
      <c r="S125" s="20"/>
      <c r="T125" s="5"/>
      <c r="U125" s="15"/>
      <c r="V125" s="15">
        <f t="shared" si="9"/>
        <v>186225</v>
      </c>
      <c r="W125" s="14">
        <f t="shared" si="10"/>
        <v>186225</v>
      </c>
      <c r="X125" s="21">
        <v>50</v>
      </c>
      <c r="Y125" s="5">
        <v>0</v>
      </c>
      <c r="Z125" s="5">
        <v>0.01</v>
      </c>
      <c r="AB125" s="1"/>
    </row>
    <row r="126" spans="1:28" s="3" customFormat="1" x14ac:dyDescent="0.35">
      <c r="A126" s="5">
        <v>99</v>
      </c>
      <c r="B126" s="18" t="s">
        <v>4</v>
      </c>
      <c r="C126" s="5">
        <v>18687</v>
      </c>
      <c r="D126" s="5">
        <v>6</v>
      </c>
      <c r="E126" s="5">
        <v>3</v>
      </c>
      <c r="F126" s="101">
        <v>29</v>
      </c>
      <c r="G126" s="101">
        <v>1</v>
      </c>
      <c r="H126" s="24">
        <f t="shared" si="15"/>
        <v>2729</v>
      </c>
      <c r="I126" s="5">
        <v>75</v>
      </c>
      <c r="J126" s="23">
        <f t="shared" si="16"/>
        <v>204675</v>
      </c>
      <c r="K126" s="6"/>
      <c r="L126" s="18"/>
      <c r="M126" s="18"/>
      <c r="N126" s="5"/>
      <c r="O126" s="8"/>
      <c r="P126" s="8"/>
      <c r="Q126" s="22"/>
      <c r="R126" s="16"/>
      <c r="S126" s="20"/>
      <c r="T126" s="5"/>
      <c r="U126" s="15"/>
      <c r="V126" s="15">
        <f t="shared" si="9"/>
        <v>204675</v>
      </c>
      <c r="W126" s="14">
        <f t="shared" si="10"/>
        <v>204675</v>
      </c>
      <c r="X126" s="21">
        <v>50</v>
      </c>
      <c r="Y126" s="5">
        <v>0</v>
      </c>
      <c r="Z126" s="5">
        <v>0.01</v>
      </c>
      <c r="AB126" s="1"/>
    </row>
    <row r="127" spans="1:28" s="3" customFormat="1" x14ac:dyDescent="0.35">
      <c r="A127" s="5">
        <v>100</v>
      </c>
      <c r="B127" s="18" t="s">
        <v>4</v>
      </c>
      <c r="C127" s="5">
        <v>15106</v>
      </c>
      <c r="D127" s="5">
        <v>12</v>
      </c>
      <c r="E127" s="5">
        <v>1</v>
      </c>
      <c r="F127" s="101">
        <v>83</v>
      </c>
      <c r="G127" s="101">
        <v>1</v>
      </c>
      <c r="H127" s="24">
        <f t="shared" si="15"/>
        <v>4983</v>
      </c>
      <c r="I127" s="5">
        <v>100</v>
      </c>
      <c r="J127" s="23">
        <f t="shared" si="16"/>
        <v>498300</v>
      </c>
      <c r="K127" s="6"/>
      <c r="L127" s="18"/>
      <c r="M127" s="18"/>
      <c r="N127" s="5"/>
      <c r="O127" s="8"/>
      <c r="P127" s="8"/>
      <c r="Q127" s="22"/>
      <c r="R127" s="16"/>
      <c r="S127" s="20"/>
      <c r="T127" s="5"/>
      <c r="U127" s="15"/>
      <c r="V127" s="15">
        <f t="shared" si="9"/>
        <v>498300</v>
      </c>
      <c r="W127" s="14">
        <f t="shared" si="10"/>
        <v>498300</v>
      </c>
      <c r="X127" s="21">
        <v>50</v>
      </c>
      <c r="Y127" s="5">
        <v>0</v>
      </c>
      <c r="Z127" s="5">
        <v>0.01</v>
      </c>
      <c r="AB127" s="1"/>
    </row>
    <row r="128" spans="1:28" s="3" customFormat="1" x14ac:dyDescent="0.35">
      <c r="A128" s="5">
        <v>101</v>
      </c>
      <c r="B128" s="18" t="s">
        <v>14</v>
      </c>
      <c r="C128" s="5">
        <v>283</v>
      </c>
      <c r="D128" s="5">
        <v>1</v>
      </c>
      <c r="E128" s="5">
        <v>2</v>
      </c>
      <c r="F128" s="101">
        <v>69</v>
      </c>
      <c r="G128" s="101">
        <v>1</v>
      </c>
      <c r="H128" s="24">
        <f t="shared" si="15"/>
        <v>669</v>
      </c>
      <c r="I128" s="5">
        <v>130</v>
      </c>
      <c r="J128" s="23">
        <f t="shared" si="16"/>
        <v>86970</v>
      </c>
      <c r="K128" s="6"/>
      <c r="L128" s="18"/>
      <c r="M128" s="18"/>
      <c r="N128" s="5"/>
      <c r="O128" s="8"/>
      <c r="P128" s="8"/>
      <c r="Q128" s="22"/>
      <c r="R128" s="16"/>
      <c r="S128" s="20"/>
      <c r="T128" s="5"/>
      <c r="U128" s="15"/>
      <c r="V128" s="15">
        <f t="shared" si="9"/>
        <v>86970</v>
      </c>
      <c r="W128" s="14">
        <f t="shared" si="10"/>
        <v>86970</v>
      </c>
      <c r="X128" s="21">
        <v>50</v>
      </c>
      <c r="Y128" s="5">
        <v>0</v>
      </c>
      <c r="Z128" s="5">
        <v>0.01</v>
      </c>
      <c r="AB128" s="1"/>
    </row>
    <row r="129" spans="1:28" s="3" customFormat="1" x14ac:dyDescent="0.35">
      <c r="A129" s="5">
        <v>102</v>
      </c>
      <c r="B129" s="18" t="s">
        <v>217</v>
      </c>
      <c r="C129" s="5"/>
      <c r="D129" s="5">
        <v>5</v>
      </c>
      <c r="E129" s="5">
        <v>0</v>
      </c>
      <c r="F129" s="101">
        <v>0</v>
      </c>
      <c r="G129" s="101">
        <v>1</v>
      </c>
      <c r="H129" s="24">
        <f t="shared" si="15"/>
        <v>2000</v>
      </c>
      <c r="I129" s="5">
        <v>75</v>
      </c>
      <c r="J129" s="23">
        <f t="shared" si="16"/>
        <v>150000</v>
      </c>
      <c r="K129" s="6"/>
      <c r="L129" s="18"/>
      <c r="M129" s="18"/>
      <c r="N129" s="5"/>
      <c r="O129" s="8"/>
      <c r="P129" s="8"/>
      <c r="Q129" s="22"/>
      <c r="R129" s="16"/>
      <c r="S129" s="20"/>
      <c r="T129" s="5"/>
      <c r="U129" s="15"/>
      <c r="V129" s="15">
        <f t="shared" si="9"/>
        <v>150000</v>
      </c>
      <c r="W129" s="14">
        <f t="shared" si="10"/>
        <v>150000</v>
      </c>
      <c r="X129" s="21">
        <v>50</v>
      </c>
      <c r="Y129" s="5">
        <v>0</v>
      </c>
      <c r="Z129" s="5">
        <v>0.01</v>
      </c>
      <c r="AB129" s="1"/>
    </row>
    <row r="130" spans="1:28" s="3" customFormat="1" x14ac:dyDescent="0.35">
      <c r="A130" s="5">
        <v>103</v>
      </c>
      <c r="B130" s="18" t="s">
        <v>217</v>
      </c>
      <c r="C130" s="5"/>
      <c r="D130" s="5">
        <v>3</v>
      </c>
      <c r="E130" s="5">
        <v>0</v>
      </c>
      <c r="F130" s="101">
        <v>0</v>
      </c>
      <c r="G130" s="101">
        <v>1</v>
      </c>
      <c r="H130" s="24">
        <f t="shared" si="15"/>
        <v>1200</v>
      </c>
      <c r="I130" s="5">
        <v>75</v>
      </c>
      <c r="J130" s="23">
        <f t="shared" si="16"/>
        <v>90000</v>
      </c>
      <c r="K130" s="6"/>
      <c r="L130" s="18"/>
      <c r="M130" s="18"/>
      <c r="N130" s="5"/>
      <c r="O130" s="8"/>
      <c r="P130" s="8"/>
      <c r="Q130" s="22"/>
      <c r="R130" s="16"/>
      <c r="S130" s="20"/>
      <c r="T130" s="5"/>
      <c r="U130" s="15"/>
      <c r="V130" s="15">
        <f t="shared" si="9"/>
        <v>90000</v>
      </c>
      <c r="W130" s="14">
        <f t="shared" si="10"/>
        <v>90000</v>
      </c>
      <c r="X130" s="21">
        <v>50</v>
      </c>
      <c r="Y130" s="5">
        <v>0</v>
      </c>
      <c r="Z130" s="5">
        <v>0.01</v>
      </c>
      <c r="AB130" s="1"/>
    </row>
    <row r="131" spans="1:28" s="3" customFormat="1" x14ac:dyDescent="0.35">
      <c r="A131" s="5">
        <v>104</v>
      </c>
      <c r="B131" s="18" t="s">
        <v>4</v>
      </c>
      <c r="C131" s="5">
        <v>6304</v>
      </c>
      <c r="D131" s="5">
        <v>2</v>
      </c>
      <c r="E131" s="5">
        <v>2</v>
      </c>
      <c r="F131" s="101">
        <v>74</v>
      </c>
      <c r="G131" s="101">
        <v>1</v>
      </c>
      <c r="H131" s="24">
        <f t="shared" si="15"/>
        <v>1074</v>
      </c>
      <c r="I131" s="5">
        <v>75</v>
      </c>
      <c r="J131" s="23">
        <f t="shared" si="16"/>
        <v>80550</v>
      </c>
      <c r="K131" s="6"/>
      <c r="L131" s="18"/>
      <c r="M131" s="18"/>
      <c r="N131" s="5"/>
      <c r="O131" s="8"/>
      <c r="P131" s="8"/>
      <c r="Q131" s="22"/>
      <c r="R131" s="16"/>
      <c r="S131" s="20"/>
      <c r="T131" s="5"/>
      <c r="U131" s="15"/>
      <c r="V131" s="15">
        <f t="shared" si="9"/>
        <v>80550</v>
      </c>
      <c r="W131" s="14">
        <f t="shared" si="10"/>
        <v>80550</v>
      </c>
      <c r="X131" s="21">
        <v>50</v>
      </c>
      <c r="Y131" s="5">
        <v>0</v>
      </c>
      <c r="Z131" s="5">
        <v>0.01</v>
      </c>
      <c r="AB131" s="1"/>
    </row>
    <row r="132" spans="1:28" s="3" customFormat="1" x14ac:dyDescent="0.35">
      <c r="A132" s="5">
        <v>105</v>
      </c>
      <c r="B132" s="18" t="s">
        <v>4</v>
      </c>
      <c r="C132" s="5"/>
      <c r="D132" s="5">
        <v>0</v>
      </c>
      <c r="E132" s="5">
        <v>0</v>
      </c>
      <c r="F132" s="101">
        <v>90</v>
      </c>
      <c r="G132" s="101">
        <v>1</v>
      </c>
      <c r="H132" s="24">
        <f t="shared" si="15"/>
        <v>90</v>
      </c>
      <c r="I132" s="5">
        <v>75</v>
      </c>
      <c r="J132" s="23">
        <f t="shared" si="16"/>
        <v>6750</v>
      </c>
      <c r="K132" s="6"/>
      <c r="L132" s="18" t="s">
        <v>10</v>
      </c>
      <c r="M132" s="18" t="s">
        <v>9</v>
      </c>
      <c r="N132" s="5">
        <v>164</v>
      </c>
      <c r="O132" s="8"/>
      <c r="P132" s="8"/>
      <c r="Q132" s="22">
        <v>6500</v>
      </c>
      <c r="R132" s="16">
        <f>SUM(N132*Q132)</f>
        <v>1066000</v>
      </c>
      <c r="S132" s="20">
        <v>23</v>
      </c>
      <c r="T132" s="5">
        <v>85</v>
      </c>
      <c r="U132" s="15">
        <f>SUM(R132-(R132*T132/100))</f>
        <v>159900</v>
      </c>
      <c r="V132" s="15">
        <f t="shared" si="9"/>
        <v>166650</v>
      </c>
      <c r="W132" s="14">
        <f t="shared" si="10"/>
        <v>166650</v>
      </c>
      <c r="X132" s="21">
        <v>50</v>
      </c>
      <c r="Y132" s="5">
        <v>0</v>
      </c>
      <c r="Z132" s="5">
        <v>0.01</v>
      </c>
      <c r="AB132" s="1"/>
    </row>
    <row r="133" spans="1:28" s="3" customFormat="1" x14ac:dyDescent="0.35">
      <c r="A133" s="5">
        <v>106</v>
      </c>
      <c r="B133" s="18" t="s">
        <v>4</v>
      </c>
      <c r="C133" s="5">
        <v>6</v>
      </c>
      <c r="D133" s="5">
        <v>0</v>
      </c>
      <c r="E133" s="5">
        <v>2</v>
      </c>
      <c r="F133" s="101">
        <v>48</v>
      </c>
      <c r="G133" s="101">
        <v>3</v>
      </c>
      <c r="H133" s="24">
        <f t="shared" si="15"/>
        <v>248</v>
      </c>
      <c r="I133" s="5">
        <v>75</v>
      </c>
      <c r="J133" s="23">
        <f t="shared" si="16"/>
        <v>18600</v>
      </c>
      <c r="K133" s="6"/>
      <c r="L133" s="18"/>
      <c r="M133" s="18"/>
      <c r="N133" s="5"/>
      <c r="O133" s="8"/>
      <c r="P133" s="8"/>
      <c r="Q133" s="22"/>
      <c r="R133" s="16"/>
      <c r="S133" s="20"/>
      <c r="T133" s="5"/>
      <c r="U133" s="15"/>
      <c r="V133" s="15">
        <f t="shared" si="9"/>
        <v>18600</v>
      </c>
      <c r="W133" s="14">
        <f t="shared" si="10"/>
        <v>18600</v>
      </c>
      <c r="X133" s="21">
        <v>0</v>
      </c>
      <c r="Y133" s="14">
        <f>W133</f>
        <v>18600</v>
      </c>
      <c r="Z133" s="5">
        <v>0.3</v>
      </c>
      <c r="AB133" s="1"/>
    </row>
    <row r="134" spans="1:28" s="3" customFormat="1" x14ac:dyDescent="0.35">
      <c r="A134" s="5">
        <v>107</v>
      </c>
      <c r="B134" s="18" t="s">
        <v>4</v>
      </c>
      <c r="C134" s="5">
        <v>15015</v>
      </c>
      <c r="D134" s="5">
        <v>5</v>
      </c>
      <c r="E134" s="5">
        <v>1</v>
      </c>
      <c r="F134" s="101">
        <v>23</v>
      </c>
      <c r="G134" s="101">
        <v>1</v>
      </c>
      <c r="H134" s="24">
        <f t="shared" si="15"/>
        <v>2123</v>
      </c>
      <c r="I134" s="5">
        <v>75</v>
      </c>
      <c r="J134" s="23">
        <f t="shared" si="16"/>
        <v>159225</v>
      </c>
      <c r="K134" s="6"/>
      <c r="L134" s="18"/>
      <c r="M134" s="18"/>
      <c r="N134" s="5"/>
      <c r="O134" s="8"/>
      <c r="P134" s="8"/>
      <c r="Q134" s="22"/>
      <c r="R134" s="16"/>
      <c r="S134" s="20"/>
      <c r="T134" s="5"/>
      <c r="U134" s="15"/>
      <c r="V134" s="15">
        <f t="shared" si="9"/>
        <v>159225</v>
      </c>
      <c r="W134" s="14">
        <f t="shared" si="10"/>
        <v>159225</v>
      </c>
      <c r="X134" s="21">
        <v>50</v>
      </c>
      <c r="Y134" s="5">
        <v>0</v>
      </c>
      <c r="Z134" s="5">
        <v>0.01</v>
      </c>
      <c r="AB134" s="1"/>
    </row>
    <row r="135" spans="1:28" s="3" customFormat="1" x14ac:dyDescent="0.35">
      <c r="A135" s="5">
        <v>108</v>
      </c>
      <c r="B135" s="18" t="s">
        <v>4</v>
      </c>
      <c r="C135" s="5">
        <v>5006</v>
      </c>
      <c r="D135" s="5">
        <v>0</v>
      </c>
      <c r="E135" s="5">
        <v>1</v>
      </c>
      <c r="F135" s="101">
        <v>15</v>
      </c>
      <c r="G135" s="101">
        <v>1</v>
      </c>
      <c r="H135" s="24">
        <f t="shared" si="15"/>
        <v>115</v>
      </c>
      <c r="I135" s="5">
        <v>200</v>
      </c>
      <c r="J135" s="23">
        <f t="shared" si="16"/>
        <v>23000</v>
      </c>
      <c r="K135" s="6"/>
      <c r="L135" s="18" t="s">
        <v>10</v>
      </c>
      <c r="M135" s="18" t="s">
        <v>9</v>
      </c>
      <c r="N135" s="101">
        <v>231</v>
      </c>
      <c r="O135" s="8"/>
      <c r="P135" s="8"/>
      <c r="Q135" s="22">
        <v>6500</v>
      </c>
      <c r="R135" s="16">
        <f>SUM(N135*Q135)</f>
        <v>1501500</v>
      </c>
      <c r="S135" s="20">
        <v>12</v>
      </c>
      <c r="T135" s="5">
        <v>38</v>
      </c>
      <c r="U135" s="15">
        <f>SUM(R135-(R135*T135/100))</f>
        <v>930930</v>
      </c>
      <c r="V135" s="15">
        <f t="shared" si="9"/>
        <v>953930</v>
      </c>
      <c r="W135" s="14">
        <f t="shared" si="10"/>
        <v>953930</v>
      </c>
      <c r="X135" s="21">
        <v>10</v>
      </c>
      <c r="Y135" s="5">
        <v>0</v>
      </c>
      <c r="Z135" s="5">
        <v>0.02</v>
      </c>
      <c r="AB135" s="1"/>
    </row>
    <row r="136" spans="1:28" s="3" customFormat="1" x14ac:dyDescent="0.35">
      <c r="A136" s="5"/>
      <c r="B136" s="18"/>
      <c r="C136" s="5"/>
      <c r="D136" s="5"/>
      <c r="E136" s="5"/>
      <c r="F136" s="101"/>
      <c r="G136" s="101"/>
      <c r="H136" s="24"/>
      <c r="I136" s="5"/>
      <c r="J136" s="23">
        <f t="shared" si="16"/>
        <v>0</v>
      </c>
      <c r="K136" s="6"/>
      <c r="L136" s="18" t="s">
        <v>71</v>
      </c>
      <c r="M136" s="18" t="s">
        <v>0</v>
      </c>
      <c r="N136" s="5">
        <v>15</v>
      </c>
      <c r="O136" s="8"/>
      <c r="P136" s="8"/>
      <c r="Q136" s="22">
        <v>5400</v>
      </c>
      <c r="R136" s="16">
        <f>SUM(N136*Q136)</f>
        <v>81000</v>
      </c>
      <c r="S136" s="20">
        <v>12</v>
      </c>
      <c r="T136" s="5">
        <v>65</v>
      </c>
      <c r="U136" s="15">
        <f>SUM(R136-(R136*T136/100))</f>
        <v>28350</v>
      </c>
      <c r="V136" s="15">
        <f t="shared" si="9"/>
        <v>28350</v>
      </c>
      <c r="W136" s="14">
        <f t="shared" si="10"/>
        <v>28350</v>
      </c>
      <c r="X136" s="21">
        <v>50</v>
      </c>
      <c r="Y136" s="5">
        <v>0</v>
      </c>
      <c r="Z136" s="5">
        <v>0.01</v>
      </c>
      <c r="AB136" s="1"/>
    </row>
    <row r="137" spans="1:28" s="3" customFormat="1" x14ac:dyDescent="0.35">
      <c r="A137" s="5">
        <v>109</v>
      </c>
      <c r="B137" s="18" t="s">
        <v>4</v>
      </c>
      <c r="C137" s="5">
        <v>1992</v>
      </c>
      <c r="D137" s="5">
        <v>0</v>
      </c>
      <c r="E137" s="5">
        <v>3</v>
      </c>
      <c r="F137" s="101">
        <v>89</v>
      </c>
      <c r="G137" s="101">
        <v>1</v>
      </c>
      <c r="H137" s="24">
        <f t="shared" ref="H137:H147" si="17">SUM((D137*400)+(E137*100)+F137)</f>
        <v>389</v>
      </c>
      <c r="I137" s="5">
        <v>75</v>
      </c>
      <c r="J137" s="23">
        <f t="shared" si="16"/>
        <v>29175</v>
      </c>
      <c r="K137" s="6"/>
      <c r="L137" s="18"/>
      <c r="M137" s="18"/>
      <c r="N137" s="5"/>
      <c r="O137" s="8"/>
      <c r="P137" s="8"/>
      <c r="Q137" s="22"/>
      <c r="R137" s="16"/>
      <c r="S137" s="20"/>
      <c r="T137" s="5"/>
      <c r="U137" s="15"/>
      <c r="V137" s="15">
        <f t="shared" si="9"/>
        <v>29175</v>
      </c>
      <c r="W137" s="14">
        <f t="shared" si="10"/>
        <v>29175</v>
      </c>
      <c r="X137" s="21">
        <v>50</v>
      </c>
      <c r="Y137" s="5">
        <v>0</v>
      </c>
      <c r="Z137" s="5">
        <v>0.01</v>
      </c>
      <c r="AB137" s="1"/>
    </row>
    <row r="138" spans="1:28" s="3" customFormat="1" x14ac:dyDescent="0.35">
      <c r="A138" s="5">
        <v>110</v>
      </c>
      <c r="B138" s="18" t="s">
        <v>4</v>
      </c>
      <c r="C138" s="5">
        <v>18073</v>
      </c>
      <c r="D138" s="5">
        <v>12</v>
      </c>
      <c r="E138" s="5">
        <v>3</v>
      </c>
      <c r="F138" s="101">
        <v>63</v>
      </c>
      <c r="G138" s="101">
        <v>1</v>
      </c>
      <c r="H138" s="24">
        <f t="shared" si="17"/>
        <v>5163</v>
      </c>
      <c r="I138" s="5">
        <v>100</v>
      </c>
      <c r="J138" s="23">
        <f t="shared" si="16"/>
        <v>516300</v>
      </c>
      <c r="K138" s="6"/>
      <c r="L138" s="18"/>
      <c r="M138" s="18"/>
      <c r="N138" s="5"/>
      <c r="O138" s="8"/>
      <c r="P138" s="8"/>
      <c r="Q138" s="22"/>
      <c r="R138" s="16"/>
      <c r="S138" s="20"/>
      <c r="T138" s="5"/>
      <c r="U138" s="15"/>
      <c r="V138" s="15">
        <f t="shared" si="9"/>
        <v>516300</v>
      </c>
      <c r="W138" s="14">
        <f t="shared" si="10"/>
        <v>516300</v>
      </c>
      <c r="X138" s="21">
        <v>50</v>
      </c>
      <c r="Y138" s="5">
        <v>0</v>
      </c>
      <c r="Z138" s="5">
        <v>0.01</v>
      </c>
      <c r="AB138" s="1"/>
    </row>
    <row r="139" spans="1:28" s="3" customFormat="1" x14ac:dyDescent="0.35">
      <c r="A139" s="5">
        <v>111</v>
      </c>
      <c r="B139" s="18" t="s">
        <v>4</v>
      </c>
      <c r="C139" s="5">
        <v>12475</v>
      </c>
      <c r="D139" s="5">
        <v>6</v>
      </c>
      <c r="E139" s="5">
        <v>1</v>
      </c>
      <c r="F139" s="101">
        <v>32</v>
      </c>
      <c r="G139" s="101">
        <v>1</v>
      </c>
      <c r="H139" s="24">
        <f t="shared" si="17"/>
        <v>2532</v>
      </c>
      <c r="I139" s="5">
        <v>75</v>
      </c>
      <c r="J139" s="23">
        <f t="shared" si="16"/>
        <v>189900</v>
      </c>
      <c r="K139" s="6"/>
      <c r="L139" s="18"/>
      <c r="M139" s="18"/>
      <c r="N139" s="5"/>
      <c r="O139" s="8"/>
      <c r="P139" s="8"/>
      <c r="Q139" s="22"/>
      <c r="R139" s="16"/>
      <c r="S139" s="20"/>
      <c r="T139" s="5"/>
      <c r="U139" s="15"/>
      <c r="V139" s="15">
        <f t="shared" ref="V139:V202" si="18">SUM(J139+U139)</f>
        <v>189900</v>
      </c>
      <c r="W139" s="14">
        <f t="shared" si="10"/>
        <v>189900</v>
      </c>
      <c r="X139" s="21">
        <v>50</v>
      </c>
      <c r="Y139" s="5">
        <v>0</v>
      </c>
      <c r="Z139" s="5">
        <v>0.01</v>
      </c>
      <c r="AB139" s="1"/>
    </row>
    <row r="140" spans="1:28" s="3" customFormat="1" x14ac:dyDescent="0.35">
      <c r="A140" s="5">
        <v>112</v>
      </c>
      <c r="B140" s="18" t="s">
        <v>4</v>
      </c>
      <c r="C140" s="5">
        <v>15005</v>
      </c>
      <c r="D140" s="5">
        <v>9</v>
      </c>
      <c r="E140" s="5">
        <v>0</v>
      </c>
      <c r="F140" s="101">
        <v>3</v>
      </c>
      <c r="G140" s="101">
        <v>1</v>
      </c>
      <c r="H140" s="24">
        <f t="shared" si="17"/>
        <v>3603</v>
      </c>
      <c r="I140" s="5">
        <v>75</v>
      </c>
      <c r="J140" s="23">
        <f t="shared" si="16"/>
        <v>270225</v>
      </c>
      <c r="K140" s="6"/>
      <c r="L140" s="18"/>
      <c r="M140" s="18"/>
      <c r="N140" s="5"/>
      <c r="O140" s="8"/>
      <c r="P140" s="8"/>
      <c r="Q140" s="22"/>
      <c r="R140" s="16"/>
      <c r="S140" s="20"/>
      <c r="T140" s="5"/>
      <c r="U140" s="15"/>
      <c r="V140" s="15">
        <f t="shared" si="18"/>
        <v>270225</v>
      </c>
      <c r="W140" s="14">
        <f t="shared" si="10"/>
        <v>270225</v>
      </c>
      <c r="X140" s="21">
        <v>50</v>
      </c>
      <c r="Y140" s="5">
        <v>0</v>
      </c>
      <c r="Z140" s="5">
        <v>0.01</v>
      </c>
      <c r="AB140" s="1"/>
    </row>
    <row r="141" spans="1:28" s="3" customFormat="1" x14ac:dyDescent="0.35">
      <c r="A141" s="5">
        <v>113</v>
      </c>
      <c r="B141" s="18" t="s">
        <v>4</v>
      </c>
      <c r="C141" s="5">
        <v>15012</v>
      </c>
      <c r="D141" s="5">
        <v>12</v>
      </c>
      <c r="E141" s="5">
        <v>2</v>
      </c>
      <c r="F141" s="101">
        <v>62</v>
      </c>
      <c r="G141" s="101">
        <v>1</v>
      </c>
      <c r="H141" s="24">
        <f t="shared" si="17"/>
        <v>5062</v>
      </c>
      <c r="I141" s="5">
        <v>75</v>
      </c>
      <c r="J141" s="23">
        <f t="shared" si="16"/>
        <v>379650</v>
      </c>
      <c r="K141" s="6"/>
      <c r="L141" s="18"/>
      <c r="M141" s="18"/>
      <c r="N141" s="5"/>
      <c r="O141" s="8"/>
      <c r="P141" s="8"/>
      <c r="Q141" s="22"/>
      <c r="R141" s="16"/>
      <c r="S141" s="20"/>
      <c r="T141" s="5"/>
      <c r="U141" s="15"/>
      <c r="V141" s="15">
        <f t="shared" si="18"/>
        <v>379650</v>
      </c>
      <c r="W141" s="14">
        <f t="shared" si="10"/>
        <v>379650</v>
      </c>
      <c r="X141" s="21">
        <v>50</v>
      </c>
      <c r="Y141" s="5">
        <v>0</v>
      </c>
      <c r="Z141" s="5">
        <v>0.01</v>
      </c>
      <c r="AB141" s="1"/>
    </row>
    <row r="142" spans="1:28" s="3" customFormat="1" x14ac:dyDescent="0.35">
      <c r="A142" s="5">
        <v>114</v>
      </c>
      <c r="B142" s="18" t="s">
        <v>217</v>
      </c>
      <c r="C142" s="5"/>
      <c r="D142" s="5">
        <v>6</v>
      </c>
      <c r="E142" s="5">
        <v>0</v>
      </c>
      <c r="F142" s="101">
        <v>0</v>
      </c>
      <c r="G142" s="101">
        <v>1</v>
      </c>
      <c r="H142" s="24">
        <f t="shared" si="17"/>
        <v>2400</v>
      </c>
      <c r="I142" s="5">
        <v>75</v>
      </c>
      <c r="J142" s="23">
        <f t="shared" si="16"/>
        <v>180000</v>
      </c>
      <c r="K142" s="6"/>
      <c r="L142" s="18"/>
      <c r="M142" s="18"/>
      <c r="N142" s="5"/>
      <c r="O142" s="8"/>
      <c r="P142" s="8"/>
      <c r="Q142" s="22"/>
      <c r="R142" s="16"/>
      <c r="S142" s="20"/>
      <c r="T142" s="5"/>
      <c r="U142" s="15"/>
      <c r="V142" s="15">
        <f t="shared" si="18"/>
        <v>180000</v>
      </c>
      <c r="W142" s="14">
        <f t="shared" si="10"/>
        <v>180000</v>
      </c>
      <c r="X142" s="21">
        <v>50</v>
      </c>
      <c r="Y142" s="5">
        <v>0</v>
      </c>
      <c r="Z142" s="5">
        <v>0.01</v>
      </c>
      <c r="AB142" s="1"/>
    </row>
    <row r="143" spans="1:28" s="3" customFormat="1" x14ac:dyDescent="0.35">
      <c r="A143" s="5">
        <v>115</v>
      </c>
      <c r="B143" s="18" t="s">
        <v>217</v>
      </c>
      <c r="C143" s="5"/>
      <c r="D143" s="5">
        <v>5</v>
      </c>
      <c r="E143" s="5">
        <v>3</v>
      </c>
      <c r="F143" s="101">
        <v>0</v>
      </c>
      <c r="G143" s="101">
        <v>1</v>
      </c>
      <c r="H143" s="24">
        <f t="shared" si="17"/>
        <v>2300</v>
      </c>
      <c r="I143" s="5">
        <v>75</v>
      </c>
      <c r="J143" s="23">
        <f t="shared" si="16"/>
        <v>172500</v>
      </c>
      <c r="K143" s="6"/>
      <c r="L143" s="18"/>
      <c r="M143" s="18"/>
      <c r="N143" s="5"/>
      <c r="O143" s="8"/>
      <c r="P143" s="8"/>
      <c r="Q143" s="22"/>
      <c r="R143" s="16"/>
      <c r="S143" s="20"/>
      <c r="T143" s="5"/>
      <c r="U143" s="15"/>
      <c r="V143" s="15">
        <f t="shared" si="18"/>
        <v>172500</v>
      </c>
      <c r="W143" s="14">
        <f t="shared" ref="W143:W206" si="19">V143</f>
        <v>172500</v>
      </c>
      <c r="X143" s="21">
        <v>50</v>
      </c>
      <c r="Y143" s="5">
        <v>0</v>
      </c>
      <c r="Z143" s="5">
        <v>0.01</v>
      </c>
      <c r="AB143" s="1"/>
    </row>
    <row r="144" spans="1:28" s="3" customFormat="1" x14ac:dyDescent="0.35">
      <c r="A144" s="5">
        <v>116</v>
      </c>
      <c r="B144" s="18" t="s">
        <v>4</v>
      </c>
      <c r="C144" s="5">
        <v>18053</v>
      </c>
      <c r="D144" s="5">
        <v>7</v>
      </c>
      <c r="E144" s="5">
        <v>1</v>
      </c>
      <c r="F144" s="101">
        <v>79</v>
      </c>
      <c r="G144" s="101">
        <v>1</v>
      </c>
      <c r="H144" s="24">
        <f t="shared" si="17"/>
        <v>2979</v>
      </c>
      <c r="I144" s="5">
        <v>130</v>
      </c>
      <c r="J144" s="23">
        <f t="shared" si="16"/>
        <v>387270</v>
      </c>
      <c r="K144" s="6"/>
      <c r="L144" s="18"/>
      <c r="M144" s="18"/>
      <c r="N144" s="5"/>
      <c r="O144" s="8"/>
      <c r="P144" s="8"/>
      <c r="Q144" s="22"/>
      <c r="R144" s="16"/>
      <c r="S144" s="20"/>
      <c r="T144" s="5"/>
      <c r="U144" s="15"/>
      <c r="V144" s="15">
        <f t="shared" si="18"/>
        <v>387270</v>
      </c>
      <c r="W144" s="14">
        <f t="shared" si="19"/>
        <v>387270</v>
      </c>
      <c r="X144" s="21">
        <v>50</v>
      </c>
      <c r="Y144" s="5">
        <v>0</v>
      </c>
      <c r="Z144" s="5">
        <v>0.01</v>
      </c>
      <c r="AB144" s="1"/>
    </row>
    <row r="145" spans="1:28" s="3" customFormat="1" x14ac:dyDescent="0.35">
      <c r="A145" s="5">
        <v>117</v>
      </c>
      <c r="B145" s="18" t="s">
        <v>4</v>
      </c>
      <c r="C145" s="5">
        <v>793</v>
      </c>
      <c r="D145" s="5">
        <v>11</v>
      </c>
      <c r="E145" s="5">
        <v>1</v>
      </c>
      <c r="F145" s="101">
        <v>78</v>
      </c>
      <c r="G145" s="101">
        <v>1</v>
      </c>
      <c r="H145" s="24">
        <f t="shared" si="17"/>
        <v>4578</v>
      </c>
      <c r="I145" s="5">
        <v>75</v>
      </c>
      <c r="J145" s="23">
        <f t="shared" si="16"/>
        <v>343350</v>
      </c>
      <c r="K145" s="6"/>
      <c r="L145" s="18"/>
      <c r="M145" s="18"/>
      <c r="N145" s="5"/>
      <c r="O145" s="8"/>
      <c r="P145" s="8"/>
      <c r="Q145" s="22"/>
      <c r="R145" s="16"/>
      <c r="S145" s="20"/>
      <c r="T145" s="5"/>
      <c r="U145" s="15"/>
      <c r="V145" s="15">
        <f t="shared" si="18"/>
        <v>343350</v>
      </c>
      <c r="W145" s="14">
        <f t="shared" si="19"/>
        <v>343350</v>
      </c>
      <c r="X145" s="21">
        <v>50</v>
      </c>
      <c r="Y145" s="5">
        <v>0</v>
      </c>
      <c r="Z145" s="5">
        <v>0.01</v>
      </c>
      <c r="AB145" s="1"/>
    </row>
    <row r="146" spans="1:28" s="3" customFormat="1" x14ac:dyDescent="0.35">
      <c r="A146" s="5">
        <v>118</v>
      </c>
      <c r="B146" s="18" t="s">
        <v>4</v>
      </c>
      <c r="C146" s="5">
        <v>13859</v>
      </c>
      <c r="D146" s="5">
        <v>1</v>
      </c>
      <c r="E146" s="5">
        <v>0</v>
      </c>
      <c r="F146" s="101">
        <v>70</v>
      </c>
      <c r="G146" s="101">
        <v>1</v>
      </c>
      <c r="H146" s="24">
        <f t="shared" si="17"/>
        <v>470</v>
      </c>
      <c r="I146" s="5">
        <v>150</v>
      </c>
      <c r="J146" s="23">
        <f t="shared" si="16"/>
        <v>70500</v>
      </c>
      <c r="K146" s="6"/>
      <c r="L146" s="18"/>
      <c r="M146" s="18"/>
      <c r="N146" s="5"/>
      <c r="O146" s="8"/>
      <c r="P146" s="8"/>
      <c r="Q146" s="22"/>
      <c r="R146" s="16"/>
      <c r="S146" s="20"/>
      <c r="T146" s="5"/>
      <c r="U146" s="15"/>
      <c r="V146" s="15">
        <f t="shared" si="18"/>
        <v>70500</v>
      </c>
      <c r="W146" s="14">
        <f t="shared" si="19"/>
        <v>70500</v>
      </c>
      <c r="X146" s="21">
        <v>50</v>
      </c>
      <c r="Y146" s="5">
        <v>0</v>
      </c>
      <c r="Z146" s="5">
        <v>0.01</v>
      </c>
      <c r="AB146" s="1"/>
    </row>
    <row r="147" spans="1:28" s="3" customFormat="1" x14ac:dyDescent="0.35">
      <c r="A147" s="5">
        <v>119</v>
      </c>
      <c r="B147" s="18" t="s">
        <v>4</v>
      </c>
      <c r="C147" s="5">
        <v>1916</v>
      </c>
      <c r="D147" s="5">
        <v>0</v>
      </c>
      <c r="E147" s="5">
        <v>1</v>
      </c>
      <c r="F147" s="101">
        <v>77</v>
      </c>
      <c r="G147" s="101">
        <v>1</v>
      </c>
      <c r="H147" s="24">
        <f t="shared" si="17"/>
        <v>177</v>
      </c>
      <c r="I147" s="5">
        <v>75</v>
      </c>
      <c r="J147" s="23">
        <f t="shared" si="16"/>
        <v>13275</v>
      </c>
      <c r="K147" s="6"/>
      <c r="L147" s="18" t="s">
        <v>207</v>
      </c>
      <c r="M147" s="18" t="s">
        <v>2</v>
      </c>
      <c r="N147" s="5">
        <v>152</v>
      </c>
      <c r="O147" s="8"/>
      <c r="P147" s="8"/>
      <c r="Q147" s="22">
        <v>6500</v>
      </c>
      <c r="R147" s="16">
        <f>SUM(N147*Q147)</f>
        <v>988000</v>
      </c>
      <c r="S147" s="20">
        <v>15</v>
      </c>
      <c r="T147" s="5">
        <v>20</v>
      </c>
      <c r="U147" s="15">
        <f>SUM(R147-(R147*T147/100))</f>
        <v>790400</v>
      </c>
      <c r="V147" s="15">
        <f t="shared" si="18"/>
        <v>803675</v>
      </c>
      <c r="W147" s="14">
        <f t="shared" si="19"/>
        <v>803675</v>
      </c>
      <c r="X147" s="21">
        <v>50</v>
      </c>
      <c r="Y147" s="5">
        <v>0</v>
      </c>
      <c r="Z147" s="5">
        <v>0.01</v>
      </c>
      <c r="AB147" s="1"/>
    </row>
    <row r="148" spans="1:28" s="3" customFormat="1" x14ac:dyDescent="0.35">
      <c r="A148" s="5"/>
      <c r="B148" s="18"/>
      <c r="C148" s="5"/>
      <c r="D148" s="5"/>
      <c r="E148" s="5"/>
      <c r="F148" s="101"/>
      <c r="G148" s="101"/>
      <c r="H148" s="24"/>
      <c r="I148" s="5"/>
      <c r="J148" s="23"/>
      <c r="K148" s="6"/>
      <c r="L148" s="18" t="s">
        <v>12</v>
      </c>
      <c r="M148" s="18" t="s">
        <v>0</v>
      </c>
      <c r="N148" s="5">
        <v>15</v>
      </c>
      <c r="O148" s="8"/>
      <c r="P148" s="8"/>
      <c r="Q148" s="22">
        <v>5400</v>
      </c>
      <c r="R148" s="16">
        <f>SUM(N148*Q148)</f>
        <v>81000</v>
      </c>
      <c r="S148" s="20">
        <v>10</v>
      </c>
      <c r="T148" s="5">
        <v>40</v>
      </c>
      <c r="U148" s="15">
        <f>SUM(R148-(R148*T148/100))</f>
        <v>48600</v>
      </c>
      <c r="V148" s="15">
        <f t="shared" si="18"/>
        <v>48600</v>
      </c>
      <c r="W148" s="14">
        <f t="shared" si="19"/>
        <v>48600</v>
      </c>
      <c r="X148" s="21">
        <v>50</v>
      </c>
      <c r="Y148" s="5">
        <v>0</v>
      </c>
      <c r="Z148" s="5">
        <v>0.01</v>
      </c>
      <c r="AB148" s="1"/>
    </row>
    <row r="149" spans="1:28" s="3" customFormat="1" x14ac:dyDescent="0.35">
      <c r="A149" s="5">
        <v>120</v>
      </c>
      <c r="B149" s="18" t="s">
        <v>4</v>
      </c>
      <c r="C149" s="5">
        <v>1861</v>
      </c>
      <c r="D149" s="5">
        <v>1</v>
      </c>
      <c r="E149" s="5">
        <v>1</v>
      </c>
      <c r="F149" s="101">
        <v>32</v>
      </c>
      <c r="G149" s="101">
        <v>3</v>
      </c>
      <c r="H149" s="24">
        <f t="shared" ref="H149:H154" si="20">SUM((D149*400)+(E149*100)+F149)</f>
        <v>532</v>
      </c>
      <c r="I149" s="5">
        <v>75</v>
      </c>
      <c r="J149" s="23">
        <f t="shared" ref="J149:J160" si="21">SUM(H149*I149)</f>
        <v>39900</v>
      </c>
      <c r="K149" s="6"/>
      <c r="L149" s="18"/>
      <c r="M149" s="18"/>
      <c r="N149" s="5"/>
      <c r="O149" s="8"/>
      <c r="P149" s="8"/>
      <c r="Q149" s="22"/>
      <c r="R149" s="16"/>
      <c r="S149" s="20"/>
      <c r="T149" s="5"/>
      <c r="U149" s="15"/>
      <c r="V149" s="15">
        <f t="shared" si="18"/>
        <v>39900</v>
      </c>
      <c r="W149" s="14">
        <f t="shared" si="19"/>
        <v>39900</v>
      </c>
      <c r="X149" s="21">
        <v>0</v>
      </c>
      <c r="Y149" s="14">
        <f>W149</f>
        <v>39900</v>
      </c>
      <c r="Z149" s="5">
        <v>0.3</v>
      </c>
      <c r="AB149" s="1"/>
    </row>
    <row r="150" spans="1:28" s="3" customFormat="1" x14ac:dyDescent="0.35">
      <c r="A150" s="5">
        <v>121</v>
      </c>
      <c r="B150" s="18" t="s">
        <v>4</v>
      </c>
      <c r="C150" s="5">
        <v>18044</v>
      </c>
      <c r="D150" s="5">
        <v>8</v>
      </c>
      <c r="E150" s="5">
        <v>2</v>
      </c>
      <c r="F150" s="101">
        <v>20</v>
      </c>
      <c r="G150" s="101">
        <v>1</v>
      </c>
      <c r="H150" s="24">
        <f t="shared" si="20"/>
        <v>3420</v>
      </c>
      <c r="I150" s="5">
        <v>75</v>
      </c>
      <c r="J150" s="23">
        <f t="shared" si="21"/>
        <v>256500</v>
      </c>
      <c r="K150" s="6"/>
      <c r="L150" s="18"/>
      <c r="M150" s="18"/>
      <c r="N150" s="5"/>
      <c r="O150" s="8"/>
      <c r="P150" s="8"/>
      <c r="Q150" s="22"/>
      <c r="R150" s="16"/>
      <c r="S150" s="20"/>
      <c r="T150" s="5"/>
      <c r="U150" s="15"/>
      <c r="V150" s="15">
        <f t="shared" si="18"/>
        <v>256500</v>
      </c>
      <c r="W150" s="14">
        <f t="shared" si="19"/>
        <v>256500</v>
      </c>
      <c r="X150" s="21">
        <v>50</v>
      </c>
      <c r="Y150" s="5">
        <v>0</v>
      </c>
      <c r="Z150" s="5">
        <v>0.01</v>
      </c>
      <c r="AB150" s="1"/>
    </row>
    <row r="151" spans="1:28" s="3" customFormat="1" x14ac:dyDescent="0.35">
      <c r="A151" s="5">
        <v>122</v>
      </c>
      <c r="B151" s="18" t="s">
        <v>4</v>
      </c>
      <c r="C151" s="5">
        <v>1395</v>
      </c>
      <c r="D151" s="5">
        <v>4</v>
      </c>
      <c r="E151" s="5">
        <v>2</v>
      </c>
      <c r="F151" s="101">
        <v>83</v>
      </c>
      <c r="G151" s="101">
        <v>1</v>
      </c>
      <c r="H151" s="24">
        <f t="shared" si="20"/>
        <v>1883</v>
      </c>
      <c r="I151" s="5">
        <v>100</v>
      </c>
      <c r="J151" s="23">
        <f t="shared" si="21"/>
        <v>188300</v>
      </c>
      <c r="K151" s="6"/>
      <c r="L151" s="18"/>
      <c r="M151" s="18"/>
      <c r="N151" s="5"/>
      <c r="O151" s="8"/>
      <c r="P151" s="8"/>
      <c r="Q151" s="22"/>
      <c r="R151" s="16"/>
      <c r="S151" s="20"/>
      <c r="T151" s="5"/>
      <c r="U151" s="15"/>
      <c r="V151" s="15">
        <f t="shared" si="18"/>
        <v>188300</v>
      </c>
      <c r="W151" s="14">
        <f t="shared" si="19"/>
        <v>188300</v>
      </c>
      <c r="X151" s="21">
        <v>50</v>
      </c>
      <c r="Y151" s="5">
        <v>0</v>
      </c>
      <c r="Z151" s="5">
        <v>0.01</v>
      </c>
      <c r="AB151" s="1"/>
    </row>
    <row r="152" spans="1:28" s="3" customFormat="1" x14ac:dyDescent="0.35">
      <c r="A152" s="5">
        <v>123</v>
      </c>
      <c r="B152" s="18" t="s">
        <v>24</v>
      </c>
      <c r="C152" s="5">
        <v>35</v>
      </c>
      <c r="D152" s="5">
        <v>0</v>
      </c>
      <c r="E152" s="5">
        <v>0</v>
      </c>
      <c r="F152" s="101">
        <v>77</v>
      </c>
      <c r="G152" s="101">
        <v>1</v>
      </c>
      <c r="H152" s="24">
        <f t="shared" si="20"/>
        <v>77</v>
      </c>
      <c r="I152" s="5">
        <v>100</v>
      </c>
      <c r="J152" s="23">
        <f t="shared" si="21"/>
        <v>7700</v>
      </c>
      <c r="K152" s="6"/>
      <c r="L152" s="18"/>
      <c r="M152" s="18"/>
      <c r="N152" s="5"/>
      <c r="O152" s="8"/>
      <c r="P152" s="8"/>
      <c r="Q152" s="22"/>
      <c r="R152" s="16"/>
      <c r="S152" s="20"/>
      <c r="T152" s="5"/>
      <c r="U152" s="15"/>
      <c r="V152" s="15">
        <f t="shared" si="18"/>
        <v>7700</v>
      </c>
      <c r="W152" s="14">
        <f t="shared" si="19"/>
        <v>7700</v>
      </c>
      <c r="X152" s="21">
        <v>50</v>
      </c>
      <c r="Y152" s="5">
        <v>0</v>
      </c>
      <c r="Z152" s="5">
        <v>0.01</v>
      </c>
      <c r="AB152" s="1"/>
    </row>
    <row r="153" spans="1:28" s="3" customFormat="1" x14ac:dyDescent="0.35">
      <c r="A153" s="5">
        <v>124</v>
      </c>
      <c r="B153" s="18" t="s">
        <v>4</v>
      </c>
      <c r="C153" s="5">
        <v>12409</v>
      </c>
      <c r="D153" s="5">
        <v>3</v>
      </c>
      <c r="E153" s="5">
        <v>0</v>
      </c>
      <c r="F153" s="101">
        <v>0</v>
      </c>
      <c r="G153" s="101">
        <v>1</v>
      </c>
      <c r="H153" s="24">
        <f t="shared" si="20"/>
        <v>1200</v>
      </c>
      <c r="I153" s="5">
        <v>75</v>
      </c>
      <c r="J153" s="23">
        <f t="shared" si="21"/>
        <v>90000</v>
      </c>
      <c r="K153" s="6"/>
      <c r="L153" s="18" t="s">
        <v>22</v>
      </c>
      <c r="M153" s="18" t="s">
        <v>0</v>
      </c>
      <c r="N153" s="5">
        <v>132</v>
      </c>
      <c r="O153" s="8"/>
      <c r="P153" s="8"/>
      <c r="Q153" s="22">
        <v>2050</v>
      </c>
      <c r="R153" s="16">
        <f>SUM(N153*Q153)</f>
        <v>270600</v>
      </c>
      <c r="S153" s="20">
        <v>15</v>
      </c>
      <c r="T153" s="5">
        <v>65</v>
      </c>
      <c r="U153" s="15">
        <f>SUM(R153-(R153*T153/100))</f>
        <v>94710</v>
      </c>
      <c r="V153" s="15">
        <f t="shared" si="18"/>
        <v>184710</v>
      </c>
      <c r="W153" s="14">
        <f t="shared" si="19"/>
        <v>184710</v>
      </c>
      <c r="X153" s="21">
        <v>50</v>
      </c>
      <c r="Y153" s="5">
        <v>0</v>
      </c>
      <c r="Z153" s="5">
        <v>0.01</v>
      </c>
      <c r="AB153" s="1"/>
    </row>
    <row r="154" spans="1:28" s="3" customFormat="1" x14ac:dyDescent="0.35">
      <c r="A154" s="5">
        <v>125</v>
      </c>
      <c r="B154" s="103" t="s">
        <v>24</v>
      </c>
      <c r="C154" s="5">
        <v>3400</v>
      </c>
      <c r="D154" s="5">
        <v>0</v>
      </c>
      <c r="E154" s="5">
        <v>0</v>
      </c>
      <c r="F154" s="101">
        <v>47</v>
      </c>
      <c r="G154" s="101">
        <v>1</v>
      </c>
      <c r="H154" s="24">
        <f t="shared" si="20"/>
        <v>47</v>
      </c>
      <c r="I154" s="5">
        <v>200</v>
      </c>
      <c r="J154" s="23">
        <f t="shared" si="21"/>
        <v>9400</v>
      </c>
      <c r="K154" s="6"/>
      <c r="L154" s="18" t="s">
        <v>209</v>
      </c>
      <c r="M154" s="18" t="s">
        <v>9</v>
      </c>
      <c r="N154" s="5">
        <v>222</v>
      </c>
      <c r="O154" s="8"/>
      <c r="P154" s="8"/>
      <c r="Q154" s="22">
        <v>6500</v>
      </c>
      <c r="R154" s="16">
        <f>SUM(N154*Q154)</f>
        <v>1443000</v>
      </c>
      <c r="S154" s="20">
        <v>15</v>
      </c>
      <c r="T154" s="5">
        <v>50</v>
      </c>
      <c r="U154" s="15">
        <f>SUM(R154-(R154*T154/100))</f>
        <v>721500</v>
      </c>
      <c r="V154" s="15">
        <f t="shared" si="18"/>
        <v>730900</v>
      </c>
      <c r="W154" s="14">
        <f t="shared" si="19"/>
        <v>730900</v>
      </c>
      <c r="X154" s="21">
        <v>50</v>
      </c>
      <c r="Y154" s="5">
        <v>0</v>
      </c>
      <c r="Z154" s="5">
        <v>0.01</v>
      </c>
      <c r="AB154" s="1"/>
    </row>
    <row r="155" spans="1:28" s="3" customFormat="1" x14ac:dyDescent="0.35">
      <c r="A155" s="5"/>
      <c r="B155" s="18"/>
      <c r="C155" s="5"/>
      <c r="D155" s="5"/>
      <c r="E155" s="5"/>
      <c r="F155" s="101"/>
      <c r="G155" s="101"/>
      <c r="H155" s="24"/>
      <c r="I155" s="5"/>
      <c r="J155" s="23">
        <f t="shared" si="21"/>
        <v>0</v>
      </c>
      <c r="K155" s="6"/>
      <c r="L155" s="18" t="s">
        <v>16</v>
      </c>
      <c r="M155" s="18" t="s">
        <v>0</v>
      </c>
      <c r="N155" s="5">
        <v>63</v>
      </c>
      <c r="O155" s="8"/>
      <c r="P155" s="8"/>
      <c r="Q155" s="22">
        <v>2400</v>
      </c>
      <c r="R155" s="16">
        <f>SUM(N155*Q155)</f>
        <v>151200</v>
      </c>
      <c r="S155" s="20">
        <v>5</v>
      </c>
      <c r="T155" s="5">
        <v>15</v>
      </c>
      <c r="U155" s="15">
        <f>SUM(R155-(R155*T155/100))</f>
        <v>128520</v>
      </c>
      <c r="V155" s="15">
        <f t="shared" si="18"/>
        <v>128520</v>
      </c>
      <c r="W155" s="14">
        <f t="shared" si="19"/>
        <v>128520</v>
      </c>
      <c r="X155" s="21">
        <v>0</v>
      </c>
      <c r="Y155" s="14">
        <f>W155</f>
        <v>128520</v>
      </c>
      <c r="Z155" s="5">
        <v>0.03</v>
      </c>
      <c r="AB155" s="1"/>
    </row>
    <row r="156" spans="1:28" s="3" customFormat="1" x14ac:dyDescent="0.35">
      <c r="A156" s="5">
        <v>126</v>
      </c>
      <c r="B156" s="18" t="s">
        <v>4</v>
      </c>
      <c r="C156" s="5">
        <v>1825</v>
      </c>
      <c r="D156" s="5">
        <v>10</v>
      </c>
      <c r="E156" s="5">
        <v>1</v>
      </c>
      <c r="F156" s="101">
        <v>35</v>
      </c>
      <c r="G156" s="101">
        <v>1</v>
      </c>
      <c r="H156" s="24">
        <f>SUM((D156*400)+(E156*100)+F156)</f>
        <v>4135</v>
      </c>
      <c r="I156" s="5">
        <v>75</v>
      </c>
      <c r="J156" s="23">
        <f t="shared" si="21"/>
        <v>310125</v>
      </c>
      <c r="K156" s="6"/>
      <c r="L156" s="18"/>
      <c r="M156" s="18"/>
      <c r="N156" s="5"/>
      <c r="O156" s="8"/>
      <c r="P156" s="8"/>
      <c r="Q156" s="22"/>
      <c r="R156" s="16"/>
      <c r="S156" s="20"/>
      <c r="T156" s="5"/>
      <c r="U156" s="15"/>
      <c r="V156" s="15">
        <f t="shared" si="18"/>
        <v>310125</v>
      </c>
      <c r="W156" s="14">
        <f t="shared" si="19"/>
        <v>310125</v>
      </c>
      <c r="X156" s="21">
        <v>50</v>
      </c>
      <c r="Y156" s="5">
        <v>0</v>
      </c>
      <c r="Z156" s="5">
        <v>0.01</v>
      </c>
      <c r="AB156" s="1"/>
    </row>
    <row r="157" spans="1:28" s="3" customFormat="1" x14ac:dyDescent="0.35">
      <c r="A157" s="5">
        <v>127</v>
      </c>
      <c r="B157" s="18" t="s">
        <v>216</v>
      </c>
      <c r="C157" s="5"/>
      <c r="D157" s="5">
        <v>3</v>
      </c>
      <c r="E157" s="5">
        <v>0</v>
      </c>
      <c r="F157" s="101">
        <v>0</v>
      </c>
      <c r="G157" s="101">
        <v>1</v>
      </c>
      <c r="H157" s="24">
        <f>SUM((D157*400)+(E157*100)+F157)</f>
        <v>1200</v>
      </c>
      <c r="I157" s="5">
        <v>75</v>
      </c>
      <c r="J157" s="23">
        <f t="shared" si="21"/>
        <v>90000</v>
      </c>
      <c r="K157" s="6"/>
      <c r="L157" s="18"/>
      <c r="M157" s="18"/>
      <c r="N157" s="5"/>
      <c r="O157" s="8"/>
      <c r="P157" s="8"/>
      <c r="Q157" s="22"/>
      <c r="R157" s="16"/>
      <c r="S157" s="20"/>
      <c r="T157" s="5"/>
      <c r="U157" s="15"/>
      <c r="V157" s="15">
        <f t="shared" si="18"/>
        <v>90000</v>
      </c>
      <c r="W157" s="14">
        <f t="shared" si="19"/>
        <v>90000</v>
      </c>
      <c r="X157" s="21">
        <v>50</v>
      </c>
      <c r="Y157" s="5">
        <v>0</v>
      </c>
      <c r="Z157" s="5">
        <v>0.01</v>
      </c>
      <c r="AB157" s="1"/>
    </row>
    <row r="158" spans="1:28" s="3" customFormat="1" x14ac:dyDescent="0.35">
      <c r="A158" s="5">
        <v>128</v>
      </c>
      <c r="B158" s="18" t="s">
        <v>4</v>
      </c>
      <c r="C158" s="5">
        <v>18590</v>
      </c>
      <c r="D158" s="5">
        <v>12</v>
      </c>
      <c r="E158" s="5">
        <v>0</v>
      </c>
      <c r="F158" s="101">
        <v>33</v>
      </c>
      <c r="G158" s="101">
        <v>1</v>
      </c>
      <c r="H158" s="24">
        <f>SUM((D158*400)+(E158*100)+F158)</f>
        <v>4833</v>
      </c>
      <c r="I158" s="5">
        <v>100</v>
      </c>
      <c r="J158" s="23">
        <f t="shared" si="21"/>
        <v>483300</v>
      </c>
      <c r="K158" s="6"/>
      <c r="L158" s="18"/>
      <c r="M158" s="18"/>
      <c r="N158" s="5"/>
      <c r="O158" s="8"/>
      <c r="P158" s="8"/>
      <c r="Q158" s="22"/>
      <c r="R158" s="16"/>
      <c r="S158" s="20"/>
      <c r="T158" s="5"/>
      <c r="U158" s="15"/>
      <c r="V158" s="15">
        <f t="shared" si="18"/>
        <v>483300</v>
      </c>
      <c r="W158" s="14">
        <f t="shared" si="19"/>
        <v>483300</v>
      </c>
      <c r="X158" s="21">
        <v>50</v>
      </c>
      <c r="Y158" s="5">
        <v>0</v>
      </c>
      <c r="Z158" s="5">
        <v>0.01</v>
      </c>
      <c r="AB158" s="1"/>
    </row>
    <row r="159" spans="1:28" s="3" customFormat="1" x14ac:dyDescent="0.35">
      <c r="A159" s="5">
        <v>129</v>
      </c>
      <c r="B159" s="18" t="s">
        <v>4</v>
      </c>
      <c r="C159" s="6">
        <v>17365</v>
      </c>
      <c r="D159" s="6">
        <v>0</v>
      </c>
      <c r="E159" s="6">
        <v>0</v>
      </c>
      <c r="F159" s="11">
        <v>15.1</v>
      </c>
      <c r="G159" s="11">
        <v>1</v>
      </c>
      <c r="H159" s="24">
        <f>SUM((D159*400)+(E159*100)+F159)</f>
        <v>15.1</v>
      </c>
      <c r="I159" s="5">
        <v>75</v>
      </c>
      <c r="J159" s="23">
        <f t="shared" si="21"/>
        <v>1132.5</v>
      </c>
      <c r="K159" s="6"/>
      <c r="L159" s="9" t="s">
        <v>12</v>
      </c>
      <c r="M159" s="9" t="s">
        <v>0</v>
      </c>
      <c r="N159" s="6">
        <v>30</v>
      </c>
      <c r="O159" s="8"/>
      <c r="P159" s="8"/>
      <c r="Q159" s="22">
        <v>5400</v>
      </c>
      <c r="R159" s="16">
        <f t="shared" ref="R159:R164" si="22">SUM(N159*Q159)</f>
        <v>162000</v>
      </c>
      <c r="S159" s="11">
        <v>20</v>
      </c>
      <c r="T159" s="5">
        <v>93</v>
      </c>
      <c r="U159" s="15">
        <f t="shared" ref="U159:U164" si="23">SUM(R159-(R159*T159/100))</f>
        <v>11340</v>
      </c>
      <c r="V159" s="15">
        <f t="shared" si="18"/>
        <v>12472.5</v>
      </c>
      <c r="W159" s="14">
        <f t="shared" si="19"/>
        <v>12472.5</v>
      </c>
      <c r="X159" s="21">
        <v>50</v>
      </c>
      <c r="Y159" s="5">
        <v>0</v>
      </c>
      <c r="Z159" s="5">
        <v>0.01</v>
      </c>
      <c r="AB159" s="1"/>
    </row>
    <row r="160" spans="1:28" s="3" customFormat="1" x14ac:dyDescent="0.35">
      <c r="A160" s="5">
        <v>130</v>
      </c>
      <c r="B160" s="18" t="s">
        <v>4</v>
      </c>
      <c r="C160" s="5">
        <v>13</v>
      </c>
      <c r="D160" s="5">
        <v>0</v>
      </c>
      <c r="E160" s="5">
        <v>1</v>
      </c>
      <c r="F160" s="101">
        <v>83.4</v>
      </c>
      <c r="G160" s="101">
        <v>1</v>
      </c>
      <c r="H160" s="24">
        <f>SUM((D160*400)+(E160*100)+F160)</f>
        <v>183.4</v>
      </c>
      <c r="I160" s="5">
        <v>75</v>
      </c>
      <c r="J160" s="23">
        <f t="shared" si="21"/>
        <v>13755</v>
      </c>
      <c r="K160" s="6"/>
      <c r="L160" s="18" t="s">
        <v>15</v>
      </c>
      <c r="M160" s="18" t="s">
        <v>9</v>
      </c>
      <c r="N160" s="5">
        <v>211.5</v>
      </c>
      <c r="O160" s="8"/>
      <c r="P160" s="8"/>
      <c r="Q160" s="22">
        <v>6500</v>
      </c>
      <c r="R160" s="16">
        <f t="shared" si="22"/>
        <v>1374750</v>
      </c>
      <c r="S160" s="20">
        <v>12</v>
      </c>
      <c r="T160" s="5">
        <v>38</v>
      </c>
      <c r="U160" s="15">
        <f t="shared" si="23"/>
        <v>852345</v>
      </c>
      <c r="V160" s="15">
        <f t="shared" si="18"/>
        <v>866100</v>
      </c>
      <c r="W160" s="14">
        <f t="shared" si="19"/>
        <v>866100</v>
      </c>
      <c r="X160" s="21">
        <v>50</v>
      </c>
      <c r="Y160" s="5">
        <v>0</v>
      </c>
      <c r="Z160" s="5">
        <v>0.01</v>
      </c>
      <c r="AB160" s="1"/>
    </row>
    <row r="161" spans="1:28" s="3" customFormat="1" x14ac:dyDescent="0.35">
      <c r="A161" s="5"/>
      <c r="B161" s="18"/>
      <c r="C161" s="5"/>
      <c r="D161" s="5"/>
      <c r="E161" s="5"/>
      <c r="F161" s="101"/>
      <c r="G161" s="101"/>
      <c r="H161" s="24"/>
      <c r="I161" s="5"/>
      <c r="J161" s="23"/>
      <c r="K161" s="6"/>
      <c r="L161" s="18" t="s">
        <v>12</v>
      </c>
      <c r="M161" s="18" t="s">
        <v>0</v>
      </c>
      <c r="N161" s="5">
        <v>15</v>
      </c>
      <c r="O161" s="8"/>
      <c r="P161" s="8"/>
      <c r="Q161" s="22">
        <v>5400</v>
      </c>
      <c r="R161" s="16">
        <f t="shared" si="22"/>
        <v>81000</v>
      </c>
      <c r="S161" s="20">
        <v>20</v>
      </c>
      <c r="T161" s="5">
        <v>93</v>
      </c>
      <c r="U161" s="15">
        <f t="shared" si="23"/>
        <v>5670</v>
      </c>
      <c r="V161" s="15">
        <f t="shared" si="18"/>
        <v>5670</v>
      </c>
      <c r="W161" s="14">
        <f t="shared" si="19"/>
        <v>5670</v>
      </c>
      <c r="X161" s="21">
        <v>50</v>
      </c>
      <c r="Y161" s="5">
        <v>0</v>
      </c>
      <c r="Z161" s="5">
        <v>0.01</v>
      </c>
      <c r="AB161" s="1"/>
    </row>
    <row r="162" spans="1:28" s="3" customFormat="1" x14ac:dyDescent="0.35">
      <c r="A162" s="5"/>
      <c r="B162" s="18"/>
      <c r="C162" s="5"/>
      <c r="D162" s="5"/>
      <c r="E162" s="5"/>
      <c r="F162" s="101"/>
      <c r="G162" s="101"/>
      <c r="H162" s="24"/>
      <c r="I162" s="5"/>
      <c r="J162" s="23"/>
      <c r="K162" s="6"/>
      <c r="L162" s="18" t="s">
        <v>44</v>
      </c>
      <c r="M162" s="18" t="s">
        <v>9</v>
      </c>
      <c r="N162" s="5">
        <v>164</v>
      </c>
      <c r="O162" s="8"/>
      <c r="P162" s="8"/>
      <c r="Q162" s="22">
        <v>6500</v>
      </c>
      <c r="R162" s="16">
        <f t="shared" si="22"/>
        <v>1066000</v>
      </c>
      <c r="S162" s="20">
        <v>15</v>
      </c>
      <c r="T162" s="5">
        <v>50</v>
      </c>
      <c r="U162" s="15">
        <f t="shared" si="23"/>
        <v>533000</v>
      </c>
      <c r="V162" s="15">
        <f t="shared" si="18"/>
        <v>533000</v>
      </c>
      <c r="W162" s="14">
        <f t="shared" si="19"/>
        <v>533000</v>
      </c>
      <c r="X162" s="21">
        <v>50</v>
      </c>
      <c r="Y162" s="5">
        <v>0</v>
      </c>
      <c r="Z162" s="5">
        <v>0.01</v>
      </c>
      <c r="AB162" s="1"/>
    </row>
    <row r="163" spans="1:28" s="3" customFormat="1" x14ac:dyDescent="0.35">
      <c r="A163" s="5">
        <v>131</v>
      </c>
      <c r="B163" s="18" t="s">
        <v>4</v>
      </c>
      <c r="C163" s="5">
        <v>16570</v>
      </c>
      <c r="D163" s="5">
        <v>0</v>
      </c>
      <c r="E163" s="5">
        <v>1</v>
      </c>
      <c r="F163" s="100">
        <v>15.5</v>
      </c>
      <c r="G163" s="102">
        <v>1</v>
      </c>
      <c r="H163" s="24">
        <f>SUM((D163*400)+(E163*100)+F163)</f>
        <v>115.5</v>
      </c>
      <c r="I163" s="5">
        <v>75</v>
      </c>
      <c r="J163" s="23">
        <f>SUM(H163*I163)</f>
        <v>8662.5</v>
      </c>
      <c r="K163" s="6"/>
      <c r="L163" s="18" t="s">
        <v>44</v>
      </c>
      <c r="M163" s="18" t="s">
        <v>9</v>
      </c>
      <c r="N163" s="5">
        <v>164</v>
      </c>
      <c r="O163" s="8"/>
      <c r="P163" s="8"/>
      <c r="Q163" s="22">
        <v>6500</v>
      </c>
      <c r="R163" s="16">
        <f t="shared" si="22"/>
        <v>1066000</v>
      </c>
      <c r="S163" s="20">
        <v>14</v>
      </c>
      <c r="T163" s="5">
        <v>46</v>
      </c>
      <c r="U163" s="15">
        <f t="shared" si="23"/>
        <v>575640</v>
      </c>
      <c r="V163" s="15">
        <f t="shared" si="18"/>
        <v>584302.5</v>
      </c>
      <c r="W163" s="14">
        <f t="shared" si="19"/>
        <v>584302.5</v>
      </c>
      <c r="X163" s="21">
        <v>50</v>
      </c>
      <c r="Y163" s="5">
        <v>0</v>
      </c>
      <c r="Z163" s="5">
        <v>0.01</v>
      </c>
      <c r="AB163" s="1"/>
    </row>
    <row r="164" spans="1:28" s="3" customFormat="1" x14ac:dyDescent="0.35">
      <c r="A164" s="5"/>
      <c r="B164" s="18"/>
      <c r="C164" s="5"/>
      <c r="D164" s="5"/>
      <c r="E164" s="5"/>
      <c r="F164" s="101"/>
      <c r="G164" s="101"/>
      <c r="H164" s="24"/>
      <c r="I164" s="5"/>
      <c r="J164" s="23"/>
      <c r="K164" s="6"/>
      <c r="L164" s="18" t="s">
        <v>13</v>
      </c>
      <c r="M164" s="18" t="s">
        <v>0</v>
      </c>
      <c r="N164" s="5">
        <v>88</v>
      </c>
      <c r="O164" s="8"/>
      <c r="P164" s="8"/>
      <c r="Q164" s="22">
        <v>2050</v>
      </c>
      <c r="R164" s="16">
        <f t="shared" si="22"/>
        <v>180400</v>
      </c>
      <c r="S164" s="20">
        <v>10</v>
      </c>
      <c r="T164" s="5">
        <v>40</v>
      </c>
      <c r="U164" s="15">
        <f t="shared" si="23"/>
        <v>108240</v>
      </c>
      <c r="V164" s="15">
        <f t="shared" si="18"/>
        <v>108240</v>
      </c>
      <c r="W164" s="14">
        <f t="shared" si="19"/>
        <v>108240</v>
      </c>
      <c r="X164" s="21">
        <v>50</v>
      </c>
      <c r="Y164" s="5">
        <v>0</v>
      </c>
      <c r="Z164" s="5">
        <v>0.01</v>
      </c>
      <c r="AB164" s="1"/>
    </row>
    <row r="165" spans="1:28" s="3" customFormat="1" x14ac:dyDescent="0.35">
      <c r="A165" s="5">
        <v>132</v>
      </c>
      <c r="B165" s="18" t="s">
        <v>4</v>
      </c>
      <c r="C165" s="5">
        <v>6976</v>
      </c>
      <c r="D165" s="5">
        <v>4</v>
      </c>
      <c r="E165" s="5">
        <v>4</v>
      </c>
      <c r="F165" s="101">
        <v>67</v>
      </c>
      <c r="G165" s="101">
        <v>1</v>
      </c>
      <c r="H165" s="24">
        <f t="shared" ref="H165:H171" si="24">SUM((D165*400)+(E165*100)+F165)</f>
        <v>2067</v>
      </c>
      <c r="I165" s="5">
        <v>75</v>
      </c>
      <c r="J165" s="23">
        <f t="shared" ref="J165:J171" si="25">SUM(H165*I165)</f>
        <v>155025</v>
      </c>
      <c r="K165" s="6"/>
      <c r="L165" s="18"/>
      <c r="M165" s="18"/>
      <c r="N165" s="5"/>
      <c r="O165" s="8"/>
      <c r="P165" s="8"/>
      <c r="Q165" s="22"/>
      <c r="R165" s="16"/>
      <c r="S165" s="20"/>
      <c r="T165" s="5"/>
      <c r="U165" s="15"/>
      <c r="V165" s="15">
        <f t="shared" si="18"/>
        <v>155025</v>
      </c>
      <c r="W165" s="14">
        <f t="shared" si="19"/>
        <v>155025</v>
      </c>
      <c r="X165" s="21">
        <v>50</v>
      </c>
      <c r="Y165" s="5">
        <v>0</v>
      </c>
      <c r="Z165" s="5">
        <v>0.01</v>
      </c>
      <c r="AB165" s="1"/>
    </row>
    <row r="166" spans="1:28" s="3" customFormat="1" x14ac:dyDescent="0.35">
      <c r="A166" s="5">
        <v>133</v>
      </c>
      <c r="B166" s="18" t="s">
        <v>4</v>
      </c>
      <c r="C166" s="5">
        <v>8241</v>
      </c>
      <c r="D166" s="5">
        <v>4</v>
      </c>
      <c r="E166" s="5">
        <v>0</v>
      </c>
      <c r="F166" s="101">
        <v>8</v>
      </c>
      <c r="G166" s="101">
        <v>1</v>
      </c>
      <c r="H166" s="24">
        <f t="shared" si="24"/>
        <v>1608</v>
      </c>
      <c r="I166" s="5">
        <v>75</v>
      </c>
      <c r="J166" s="23">
        <f t="shared" si="25"/>
        <v>120600</v>
      </c>
      <c r="K166" s="6"/>
      <c r="L166" s="18"/>
      <c r="M166" s="18"/>
      <c r="N166" s="5"/>
      <c r="O166" s="8"/>
      <c r="P166" s="8"/>
      <c r="Q166" s="22"/>
      <c r="R166" s="16"/>
      <c r="S166" s="20"/>
      <c r="T166" s="5"/>
      <c r="U166" s="15"/>
      <c r="V166" s="15">
        <f t="shared" si="18"/>
        <v>120600</v>
      </c>
      <c r="W166" s="14">
        <f t="shared" si="19"/>
        <v>120600</v>
      </c>
      <c r="X166" s="21">
        <v>50</v>
      </c>
      <c r="Y166" s="5">
        <v>0</v>
      </c>
      <c r="Z166" s="5">
        <v>0.01</v>
      </c>
      <c r="AB166" s="1"/>
    </row>
    <row r="167" spans="1:28" s="3" customFormat="1" x14ac:dyDescent="0.35">
      <c r="A167" s="5">
        <v>134</v>
      </c>
      <c r="B167" s="18" t="s">
        <v>4</v>
      </c>
      <c r="C167" s="5">
        <v>13995</v>
      </c>
      <c r="D167" s="5">
        <v>0</v>
      </c>
      <c r="E167" s="5">
        <v>2</v>
      </c>
      <c r="F167" s="101">
        <v>88</v>
      </c>
      <c r="G167" s="101">
        <v>1</v>
      </c>
      <c r="H167" s="24">
        <f t="shared" si="24"/>
        <v>288</v>
      </c>
      <c r="I167" s="5">
        <v>75</v>
      </c>
      <c r="J167" s="23">
        <f t="shared" si="25"/>
        <v>21600</v>
      </c>
      <c r="K167" s="6"/>
      <c r="L167" s="18"/>
      <c r="M167" s="18"/>
      <c r="N167" s="5"/>
      <c r="O167" s="8"/>
      <c r="P167" s="8"/>
      <c r="Q167" s="22"/>
      <c r="R167" s="16"/>
      <c r="S167" s="20"/>
      <c r="T167" s="5"/>
      <c r="U167" s="15"/>
      <c r="V167" s="15">
        <f t="shared" si="18"/>
        <v>21600</v>
      </c>
      <c r="W167" s="14">
        <f t="shared" si="19"/>
        <v>21600</v>
      </c>
      <c r="X167" s="21">
        <v>50</v>
      </c>
      <c r="Y167" s="5">
        <v>0</v>
      </c>
      <c r="Z167" s="5">
        <v>0.01</v>
      </c>
      <c r="AB167" s="1"/>
    </row>
    <row r="168" spans="1:28" s="3" customFormat="1" x14ac:dyDescent="0.35">
      <c r="A168" s="5">
        <v>135</v>
      </c>
      <c r="B168" s="18" t="s">
        <v>5</v>
      </c>
      <c r="C168" s="5"/>
      <c r="D168" s="5">
        <v>10</v>
      </c>
      <c r="E168" s="5">
        <v>1</v>
      </c>
      <c r="F168" s="101">
        <v>19</v>
      </c>
      <c r="G168" s="101">
        <v>1</v>
      </c>
      <c r="H168" s="24">
        <f t="shared" si="24"/>
        <v>4119</v>
      </c>
      <c r="I168" s="5">
        <v>75</v>
      </c>
      <c r="J168" s="23">
        <f t="shared" si="25"/>
        <v>308925</v>
      </c>
      <c r="K168" s="6"/>
      <c r="L168" s="18"/>
      <c r="M168" s="18"/>
      <c r="N168" s="5"/>
      <c r="O168" s="8"/>
      <c r="P168" s="8"/>
      <c r="Q168" s="22"/>
      <c r="R168" s="16"/>
      <c r="S168" s="20"/>
      <c r="T168" s="5"/>
      <c r="U168" s="15"/>
      <c r="V168" s="15">
        <f t="shared" si="18"/>
        <v>308925</v>
      </c>
      <c r="W168" s="14">
        <f t="shared" si="19"/>
        <v>308925</v>
      </c>
      <c r="X168" s="21">
        <v>50</v>
      </c>
      <c r="Y168" s="5">
        <v>0</v>
      </c>
      <c r="Z168" s="5">
        <v>0.01</v>
      </c>
      <c r="AB168" s="1"/>
    </row>
    <row r="169" spans="1:28" s="3" customFormat="1" x14ac:dyDescent="0.35">
      <c r="A169" s="5">
        <v>136</v>
      </c>
      <c r="B169" s="18" t="s">
        <v>4</v>
      </c>
      <c r="C169" s="5">
        <v>18569</v>
      </c>
      <c r="D169" s="5">
        <v>8</v>
      </c>
      <c r="E169" s="5">
        <v>0</v>
      </c>
      <c r="F169" s="101">
        <v>84</v>
      </c>
      <c r="G169" s="101">
        <v>1</v>
      </c>
      <c r="H169" s="24">
        <f t="shared" si="24"/>
        <v>3284</v>
      </c>
      <c r="I169" s="5">
        <v>100</v>
      </c>
      <c r="J169" s="23">
        <f t="shared" si="25"/>
        <v>328400</v>
      </c>
      <c r="K169" s="6"/>
      <c r="L169" s="18"/>
      <c r="M169" s="18"/>
      <c r="N169" s="5"/>
      <c r="O169" s="8"/>
      <c r="P169" s="8"/>
      <c r="Q169" s="22"/>
      <c r="R169" s="16"/>
      <c r="S169" s="20"/>
      <c r="T169" s="5"/>
      <c r="U169" s="15"/>
      <c r="V169" s="15">
        <f t="shared" si="18"/>
        <v>328400</v>
      </c>
      <c r="W169" s="14">
        <f t="shared" si="19"/>
        <v>328400</v>
      </c>
      <c r="X169" s="21">
        <v>50</v>
      </c>
      <c r="Y169" s="5">
        <v>0</v>
      </c>
      <c r="Z169" s="5">
        <v>0.01</v>
      </c>
      <c r="AB169" s="1"/>
    </row>
    <row r="170" spans="1:28" s="3" customFormat="1" x14ac:dyDescent="0.35">
      <c r="A170" s="5">
        <v>137</v>
      </c>
      <c r="B170" s="18" t="s">
        <v>24</v>
      </c>
      <c r="C170" s="5">
        <v>559</v>
      </c>
      <c r="D170" s="5">
        <v>2</v>
      </c>
      <c r="E170" s="5">
        <v>0</v>
      </c>
      <c r="F170" s="101">
        <v>25</v>
      </c>
      <c r="G170" s="101">
        <v>1</v>
      </c>
      <c r="H170" s="24">
        <f t="shared" si="24"/>
        <v>825</v>
      </c>
      <c r="I170" s="5">
        <v>75</v>
      </c>
      <c r="J170" s="23">
        <f t="shared" si="25"/>
        <v>61875</v>
      </c>
      <c r="K170" s="6"/>
      <c r="L170" s="18"/>
      <c r="M170" s="18"/>
      <c r="N170" s="5"/>
      <c r="O170" s="8"/>
      <c r="P170" s="8"/>
      <c r="Q170" s="22"/>
      <c r="R170" s="16"/>
      <c r="S170" s="20"/>
      <c r="T170" s="5"/>
      <c r="U170" s="15"/>
      <c r="V170" s="15">
        <f t="shared" si="18"/>
        <v>61875</v>
      </c>
      <c r="W170" s="14">
        <f t="shared" si="19"/>
        <v>61875</v>
      </c>
      <c r="X170" s="21">
        <v>50</v>
      </c>
      <c r="Y170" s="5">
        <v>0</v>
      </c>
      <c r="Z170" s="5">
        <v>0.01</v>
      </c>
      <c r="AB170" s="1"/>
    </row>
    <row r="171" spans="1:28" s="3" customFormat="1" x14ac:dyDescent="0.35">
      <c r="A171" s="5">
        <v>138</v>
      </c>
      <c r="B171" s="18" t="s">
        <v>4</v>
      </c>
      <c r="C171" s="5">
        <v>128</v>
      </c>
      <c r="D171" s="5">
        <v>0</v>
      </c>
      <c r="E171" s="5">
        <v>0</v>
      </c>
      <c r="F171" s="20">
        <v>64</v>
      </c>
      <c r="G171" s="20">
        <v>1</v>
      </c>
      <c r="H171" s="24">
        <f t="shared" si="24"/>
        <v>64</v>
      </c>
      <c r="I171" s="5">
        <v>200</v>
      </c>
      <c r="J171" s="23">
        <f t="shared" si="25"/>
        <v>12800</v>
      </c>
      <c r="K171" s="6"/>
      <c r="L171" s="18" t="s">
        <v>3</v>
      </c>
      <c r="M171" s="18" t="s">
        <v>2</v>
      </c>
      <c r="N171" s="5">
        <v>125</v>
      </c>
      <c r="O171" s="8"/>
      <c r="P171" s="8"/>
      <c r="Q171" s="22">
        <v>6500</v>
      </c>
      <c r="R171" s="16">
        <f>SUM(N171*Q171)</f>
        <v>812500</v>
      </c>
      <c r="S171" s="20">
        <v>10</v>
      </c>
      <c r="T171" s="5">
        <v>10</v>
      </c>
      <c r="U171" s="15">
        <f>SUM(R171-(R171*T171/100))</f>
        <v>731250</v>
      </c>
      <c r="V171" s="15">
        <f t="shared" si="18"/>
        <v>744050</v>
      </c>
      <c r="W171" s="14">
        <f t="shared" si="19"/>
        <v>744050</v>
      </c>
      <c r="X171" s="21">
        <v>50</v>
      </c>
      <c r="Y171" s="5">
        <v>0</v>
      </c>
      <c r="Z171" s="5">
        <v>0.01</v>
      </c>
      <c r="AB171" s="1"/>
    </row>
    <row r="172" spans="1:28" s="3" customFormat="1" x14ac:dyDescent="0.35">
      <c r="A172" s="5"/>
      <c r="B172" s="18"/>
      <c r="C172" s="5"/>
      <c r="D172" s="5"/>
      <c r="E172" s="5"/>
      <c r="F172" s="20"/>
      <c r="G172" s="20"/>
      <c r="H172" s="24"/>
      <c r="I172" s="5"/>
      <c r="J172" s="23"/>
      <c r="K172" s="6"/>
      <c r="L172" s="18" t="s">
        <v>16</v>
      </c>
      <c r="M172" s="18" t="s">
        <v>0</v>
      </c>
      <c r="N172" s="5">
        <v>32</v>
      </c>
      <c r="O172" s="8"/>
      <c r="P172" s="8"/>
      <c r="Q172" s="22">
        <v>2400</v>
      </c>
      <c r="R172" s="16">
        <f>SUM(N172*Q172)</f>
        <v>76800</v>
      </c>
      <c r="S172" s="20">
        <v>10</v>
      </c>
      <c r="T172" s="5">
        <v>40</v>
      </c>
      <c r="U172" s="15">
        <f>SUM(R172-(R172*T172/100))</f>
        <v>46080</v>
      </c>
      <c r="V172" s="15">
        <f t="shared" si="18"/>
        <v>46080</v>
      </c>
      <c r="W172" s="14">
        <f t="shared" si="19"/>
        <v>46080</v>
      </c>
      <c r="X172" s="21">
        <v>0</v>
      </c>
      <c r="Y172" s="14">
        <f>W172</f>
        <v>46080</v>
      </c>
      <c r="Z172" s="5">
        <v>0.03</v>
      </c>
      <c r="AB172" s="1"/>
    </row>
    <row r="173" spans="1:28" s="3" customFormat="1" x14ac:dyDescent="0.35">
      <c r="A173" s="5">
        <v>139</v>
      </c>
      <c r="B173" s="18" t="s">
        <v>7</v>
      </c>
      <c r="C173" s="5"/>
      <c r="D173" s="5">
        <v>12</v>
      </c>
      <c r="E173" s="5">
        <v>0</v>
      </c>
      <c r="F173" s="101">
        <v>0</v>
      </c>
      <c r="G173" s="101">
        <v>1</v>
      </c>
      <c r="H173" s="24">
        <f t="shared" ref="H173:H178" si="26">SUM((D173*400)+(E173*100)+F173)</f>
        <v>4800</v>
      </c>
      <c r="I173" s="5">
        <v>75</v>
      </c>
      <c r="J173" s="23">
        <f t="shared" ref="J173:J178" si="27">SUM(H173*I173)</f>
        <v>360000</v>
      </c>
      <c r="K173" s="6"/>
      <c r="L173" s="18"/>
      <c r="M173" s="18"/>
      <c r="N173" s="5"/>
      <c r="O173" s="8"/>
      <c r="P173" s="8"/>
      <c r="Q173" s="22"/>
      <c r="R173" s="16"/>
      <c r="S173" s="20"/>
      <c r="T173" s="5"/>
      <c r="U173" s="15"/>
      <c r="V173" s="15">
        <f t="shared" si="18"/>
        <v>360000</v>
      </c>
      <c r="W173" s="14">
        <f t="shared" si="19"/>
        <v>360000</v>
      </c>
      <c r="X173" s="21">
        <v>50</v>
      </c>
      <c r="Y173" s="5">
        <v>0</v>
      </c>
      <c r="Z173" s="5">
        <v>0.01</v>
      </c>
      <c r="AB173" s="1"/>
    </row>
    <row r="174" spans="1:28" s="3" customFormat="1" x14ac:dyDescent="0.35">
      <c r="A174" s="5">
        <v>140</v>
      </c>
      <c r="B174" s="18" t="s">
        <v>4</v>
      </c>
      <c r="C174" s="5">
        <v>1863</v>
      </c>
      <c r="D174" s="5">
        <v>10</v>
      </c>
      <c r="E174" s="5">
        <v>0</v>
      </c>
      <c r="F174" s="101">
        <v>67</v>
      </c>
      <c r="G174" s="101">
        <v>1</v>
      </c>
      <c r="H174" s="24">
        <f t="shared" si="26"/>
        <v>4067</v>
      </c>
      <c r="I174" s="5">
        <v>130</v>
      </c>
      <c r="J174" s="23">
        <f t="shared" si="27"/>
        <v>528710</v>
      </c>
      <c r="K174" s="6"/>
      <c r="L174" s="18"/>
      <c r="M174" s="18"/>
      <c r="N174" s="5"/>
      <c r="O174" s="8"/>
      <c r="P174" s="8"/>
      <c r="Q174" s="22"/>
      <c r="R174" s="16"/>
      <c r="S174" s="20"/>
      <c r="T174" s="5"/>
      <c r="U174" s="15"/>
      <c r="V174" s="15">
        <f t="shared" si="18"/>
        <v>528710</v>
      </c>
      <c r="W174" s="14">
        <f t="shared" si="19"/>
        <v>528710</v>
      </c>
      <c r="X174" s="21">
        <v>50</v>
      </c>
      <c r="Y174" s="5">
        <v>0</v>
      </c>
      <c r="Z174" s="5">
        <v>0.01</v>
      </c>
      <c r="AB174" s="1"/>
    </row>
    <row r="175" spans="1:28" s="3" customFormat="1" x14ac:dyDescent="0.35">
      <c r="A175" s="5">
        <v>141</v>
      </c>
      <c r="B175" s="18" t="s">
        <v>4</v>
      </c>
      <c r="C175" s="5">
        <v>9687</v>
      </c>
      <c r="D175" s="5">
        <v>4</v>
      </c>
      <c r="E175" s="5">
        <v>3</v>
      </c>
      <c r="F175" s="101">
        <v>74</v>
      </c>
      <c r="G175" s="101">
        <v>1</v>
      </c>
      <c r="H175" s="24">
        <f t="shared" si="26"/>
        <v>1974</v>
      </c>
      <c r="I175" s="5">
        <v>75</v>
      </c>
      <c r="J175" s="23">
        <f t="shared" si="27"/>
        <v>148050</v>
      </c>
      <c r="K175" s="6"/>
      <c r="L175" s="18"/>
      <c r="M175" s="18"/>
      <c r="N175" s="5"/>
      <c r="O175" s="8"/>
      <c r="P175" s="8"/>
      <c r="Q175" s="22"/>
      <c r="R175" s="16"/>
      <c r="S175" s="20"/>
      <c r="T175" s="5"/>
      <c r="U175" s="15"/>
      <c r="V175" s="15">
        <f t="shared" si="18"/>
        <v>148050</v>
      </c>
      <c r="W175" s="14">
        <f t="shared" si="19"/>
        <v>148050</v>
      </c>
      <c r="X175" s="21">
        <v>50</v>
      </c>
      <c r="Y175" s="5">
        <v>0</v>
      </c>
      <c r="Z175" s="5">
        <v>0.01</v>
      </c>
      <c r="AB175" s="1"/>
    </row>
    <row r="176" spans="1:28" s="3" customFormat="1" x14ac:dyDescent="0.35">
      <c r="A176" s="5">
        <v>142</v>
      </c>
      <c r="B176" s="18" t="s">
        <v>4</v>
      </c>
      <c r="C176" s="5">
        <v>15300</v>
      </c>
      <c r="D176" s="5">
        <v>1</v>
      </c>
      <c r="E176" s="5">
        <v>3</v>
      </c>
      <c r="F176" s="101">
        <v>10</v>
      </c>
      <c r="G176" s="101">
        <v>1</v>
      </c>
      <c r="H176" s="24">
        <f t="shared" si="26"/>
        <v>710</v>
      </c>
      <c r="I176" s="5">
        <v>75</v>
      </c>
      <c r="J176" s="23">
        <f t="shared" si="27"/>
        <v>53250</v>
      </c>
      <c r="K176" s="6"/>
      <c r="L176" s="18"/>
      <c r="M176" s="18"/>
      <c r="N176" s="5"/>
      <c r="O176" s="8"/>
      <c r="P176" s="8"/>
      <c r="Q176" s="22"/>
      <c r="R176" s="16"/>
      <c r="S176" s="20"/>
      <c r="T176" s="5"/>
      <c r="U176" s="15"/>
      <c r="V176" s="15">
        <f t="shared" si="18"/>
        <v>53250</v>
      </c>
      <c r="W176" s="14">
        <f t="shared" si="19"/>
        <v>53250</v>
      </c>
      <c r="X176" s="21">
        <v>50</v>
      </c>
      <c r="Y176" s="5">
        <v>0</v>
      </c>
      <c r="Z176" s="5">
        <v>0.01</v>
      </c>
      <c r="AB176" s="1"/>
    </row>
    <row r="177" spans="1:28" s="3" customFormat="1" x14ac:dyDescent="0.35">
      <c r="A177" s="5">
        <v>143</v>
      </c>
      <c r="B177" s="18" t="s">
        <v>4</v>
      </c>
      <c r="C177" s="5">
        <v>10743</v>
      </c>
      <c r="D177" s="5">
        <v>0</v>
      </c>
      <c r="E177" s="5">
        <v>1</v>
      </c>
      <c r="F177" s="101">
        <v>34</v>
      </c>
      <c r="G177" s="101">
        <v>1</v>
      </c>
      <c r="H177" s="24">
        <f t="shared" si="26"/>
        <v>134</v>
      </c>
      <c r="I177" s="5">
        <v>75</v>
      </c>
      <c r="J177" s="23">
        <f t="shared" si="27"/>
        <v>10050</v>
      </c>
      <c r="K177" s="6"/>
      <c r="L177" s="18" t="s">
        <v>12</v>
      </c>
      <c r="M177" s="18" t="s">
        <v>0</v>
      </c>
      <c r="N177" s="5">
        <v>10</v>
      </c>
      <c r="O177" s="8"/>
      <c r="P177" s="8"/>
      <c r="Q177" s="22">
        <v>5400</v>
      </c>
      <c r="R177" s="16">
        <f t="shared" ref="R177:R183" si="28">SUM(N177*Q177)</f>
        <v>54000</v>
      </c>
      <c r="S177" s="20">
        <v>20</v>
      </c>
      <c r="T177" s="5">
        <v>93</v>
      </c>
      <c r="U177" s="15">
        <f t="shared" ref="U177:U183" si="29">SUM(R177-(R177*T177/100))</f>
        <v>3780</v>
      </c>
      <c r="V177" s="15">
        <f t="shared" si="18"/>
        <v>13830</v>
      </c>
      <c r="W177" s="14">
        <f t="shared" si="19"/>
        <v>13830</v>
      </c>
      <c r="X177" s="21">
        <v>50</v>
      </c>
      <c r="Y177" s="5">
        <v>0</v>
      </c>
      <c r="Z177" s="5">
        <v>0.01</v>
      </c>
      <c r="AB177" s="1"/>
    </row>
    <row r="178" spans="1:28" s="3" customFormat="1" x14ac:dyDescent="0.35">
      <c r="A178" s="5">
        <v>144</v>
      </c>
      <c r="B178" s="18" t="s">
        <v>24</v>
      </c>
      <c r="C178" s="5">
        <v>3419</v>
      </c>
      <c r="D178" s="5">
        <v>0</v>
      </c>
      <c r="E178" s="5">
        <v>2</v>
      </c>
      <c r="F178" s="101">
        <v>21</v>
      </c>
      <c r="G178" s="101">
        <v>2</v>
      </c>
      <c r="H178" s="24">
        <f t="shared" si="26"/>
        <v>221</v>
      </c>
      <c r="I178" s="5">
        <v>100</v>
      </c>
      <c r="J178" s="23">
        <f t="shared" si="27"/>
        <v>22100</v>
      </c>
      <c r="K178" s="6"/>
      <c r="L178" s="18" t="s">
        <v>44</v>
      </c>
      <c r="M178" s="18" t="s">
        <v>9</v>
      </c>
      <c r="N178" s="5">
        <v>272</v>
      </c>
      <c r="O178" s="8"/>
      <c r="P178" s="8"/>
      <c r="Q178" s="22">
        <v>6500</v>
      </c>
      <c r="R178" s="16">
        <f t="shared" si="28"/>
        <v>1768000</v>
      </c>
      <c r="S178" s="20">
        <v>23</v>
      </c>
      <c r="T178" s="5">
        <v>85</v>
      </c>
      <c r="U178" s="15">
        <f t="shared" si="29"/>
        <v>265200</v>
      </c>
      <c r="V178" s="15">
        <f t="shared" si="18"/>
        <v>287300</v>
      </c>
      <c r="W178" s="14">
        <f t="shared" si="19"/>
        <v>287300</v>
      </c>
      <c r="X178" s="21">
        <v>50</v>
      </c>
      <c r="Y178" s="5">
        <v>0</v>
      </c>
      <c r="Z178" s="5">
        <v>0.02</v>
      </c>
      <c r="AB178" s="1"/>
    </row>
    <row r="179" spans="1:28" s="3" customFormat="1" x14ac:dyDescent="0.35">
      <c r="A179" s="5"/>
      <c r="B179" s="18"/>
      <c r="C179" s="5"/>
      <c r="D179" s="5"/>
      <c r="E179" s="5"/>
      <c r="F179" s="101"/>
      <c r="G179" s="101"/>
      <c r="H179" s="24"/>
      <c r="I179" s="5"/>
      <c r="J179" s="23"/>
      <c r="K179" s="6"/>
      <c r="L179" s="18" t="s">
        <v>16</v>
      </c>
      <c r="M179" s="18" t="s">
        <v>0</v>
      </c>
      <c r="N179" s="5">
        <v>15</v>
      </c>
      <c r="O179" s="8"/>
      <c r="P179" s="8"/>
      <c r="Q179" s="22">
        <v>2400</v>
      </c>
      <c r="R179" s="16">
        <f t="shared" si="28"/>
        <v>36000</v>
      </c>
      <c r="S179" s="20">
        <v>10</v>
      </c>
      <c r="T179" s="5">
        <v>40</v>
      </c>
      <c r="U179" s="15">
        <f t="shared" si="29"/>
        <v>21600</v>
      </c>
      <c r="V179" s="15">
        <f t="shared" si="18"/>
        <v>21600</v>
      </c>
      <c r="W179" s="14">
        <f t="shared" si="19"/>
        <v>21600</v>
      </c>
      <c r="X179" s="21">
        <v>0</v>
      </c>
      <c r="Y179" s="14">
        <f>W179</f>
        <v>21600</v>
      </c>
      <c r="Z179" s="5">
        <v>0.3</v>
      </c>
      <c r="AB179" s="1"/>
    </row>
    <row r="180" spans="1:28" s="3" customFormat="1" x14ac:dyDescent="0.35">
      <c r="A180" s="5"/>
      <c r="B180" s="18"/>
      <c r="C180" s="5"/>
      <c r="D180" s="5"/>
      <c r="E180" s="5"/>
      <c r="F180" s="101"/>
      <c r="G180" s="101"/>
      <c r="H180" s="24"/>
      <c r="I180" s="5"/>
      <c r="J180" s="23"/>
      <c r="K180" s="6"/>
      <c r="L180" s="18" t="s">
        <v>39</v>
      </c>
      <c r="M180" s="18" t="s">
        <v>2</v>
      </c>
      <c r="N180" s="5">
        <v>88</v>
      </c>
      <c r="O180" s="8"/>
      <c r="P180" s="8"/>
      <c r="Q180" s="22">
        <v>6500</v>
      </c>
      <c r="R180" s="16">
        <f t="shared" si="28"/>
        <v>572000</v>
      </c>
      <c r="S180" s="20">
        <v>10</v>
      </c>
      <c r="T180" s="5">
        <v>10</v>
      </c>
      <c r="U180" s="15">
        <f t="shared" si="29"/>
        <v>514800</v>
      </c>
      <c r="V180" s="15">
        <f t="shared" si="18"/>
        <v>514800</v>
      </c>
      <c r="W180" s="14">
        <f t="shared" si="19"/>
        <v>514800</v>
      </c>
      <c r="X180" s="21">
        <v>10</v>
      </c>
      <c r="Y180" s="5">
        <v>0</v>
      </c>
      <c r="Z180" s="5">
        <v>0.2</v>
      </c>
      <c r="AB180" s="1"/>
    </row>
    <row r="181" spans="1:28" s="3" customFormat="1" x14ac:dyDescent="0.35">
      <c r="A181" s="5"/>
      <c r="B181" s="18"/>
      <c r="C181" s="5"/>
      <c r="D181" s="5"/>
      <c r="E181" s="5"/>
      <c r="F181" s="101"/>
      <c r="G181" s="101"/>
      <c r="H181" s="24"/>
      <c r="I181" s="5"/>
      <c r="J181" s="23"/>
      <c r="K181" s="6"/>
      <c r="L181" s="18" t="s">
        <v>16</v>
      </c>
      <c r="M181" s="18" t="s">
        <v>0</v>
      </c>
      <c r="N181" s="5">
        <v>24</v>
      </c>
      <c r="O181" s="8"/>
      <c r="P181" s="8"/>
      <c r="Q181" s="22">
        <v>2400</v>
      </c>
      <c r="R181" s="16">
        <f t="shared" si="28"/>
        <v>57600</v>
      </c>
      <c r="S181" s="20">
        <v>5</v>
      </c>
      <c r="T181" s="5">
        <v>15</v>
      </c>
      <c r="U181" s="15">
        <f t="shared" si="29"/>
        <v>48960</v>
      </c>
      <c r="V181" s="15">
        <f t="shared" si="18"/>
        <v>48960</v>
      </c>
      <c r="W181" s="14">
        <f t="shared" si="19"/>
        <v>48960</v>
      </c>
      <c r="X181" s="21">
        <v>0</v>
      </c>
      <c r="Y181" s="14">
        <f>W181</f>
        <v>48960</v>
      </c>
      <c r="Z181" s="5">
        <v>0.3</v>
      </c>
      <c r="AB181" s="1"/>
    </row>
    <row r="182" spans="1:28" s="3" customFormat="1" x14ac:dyDescent="0.35">
      <c r="A182" s="5">
        <v>145</v>
      </c>
      <c r="B182" s="18" t="s">
        <v>24</v>
      </c>
      <c r="C182" s="5">
        <v>3420</v>
      </c>
      <c r="D182" s="5">
        <v>0</v>
      </c>
      <c r="E182" s="5">
        <v>1</v>
      </c>
      <c r="F182" s="101">
        <v>87</v>
      </c>
      <c r="G182" s="101">
        <v>1</v>
      </c>
      <c r="H182" s="24">
        <f>SUM((D182*400)+(E182*100)+F182)</f>
        <v>187</v>
      </c>
      <c r="I182" s="5">
        <v>100</v>
      </c>
      <c r="J182" s="23">
        <f>SUM(H182*I182)</f>
        <v>18700</v>
      </c>
      <c r="K182" s="6"/>
      <c r="L182" s="18" t="s">
        <v>218</v>
      </c>
      <c r="M182" s="18" t="s">
        <v>0</v>
      </c>
      <c r="N182" s="5">
        <v>75</v>
      </c>
      <c r="O182" s="8"/>
      <c r="P182" s="8"/>
      <c r="Q182" s="22">
        <v>2050</v>
      </c>
      <c r="R182" s="16">
        <f t="shared" si="28"/>
        <v>153750</v>
      </c>
      <c r="S182" s="20">
        <v>10</v>
      </c>
      <c r="T182" s="5">
        <v>40</v>
      </c>
      <c r="U182" s="15">
        <f t="shared" si="29"/>
        <v>92250</v>
      </c>
      <c r="V182" s="15">
        <f t="shared" si="18"/>
        <v>110950</v>
      </c>
      <c r="W182" s="14">
        <f t="shared" si="19"/>
        <v>110950</v>
      </c>
      <c r="X182" s="21">
        <v>50</v>
      </c>
      <c r="Y182" s="5">
        <v>0</v>
      </c>
      <c r="Z182" s="5">
        <v>0.01</v>
      </c>
      <c r="AB182" s="1"/>
    </row>
    <row r="183" spans="1:28" s="3" customFormat="1" x14ac:dyDescent="0.35">
      <c r="A183" s="5"/>
      <c r="B183" s="18"/>
      <c r="C183" s="5"/>
      <c r="D183" s="5"/>
      <c r="E183" s="5"/>
      <c r="F183" s="101"/>
      <c r="G183" s="101"/>
      <c r="H183" s="24"/>
      <c r="I183" s="5"/>
      <c r="J183" s="23"/>
      <c r="K183" s="6"/>
      <c r="L183" s="18" t="s">
        <v>19</v>
      </c>
      <c r="M183" s="18" t="s">
        <v>0</v>
      </c>
      <c r="N183" s="5">
        <v>48</v>
      </c>
      <c r="O183" s="8"/>
      <c r="P183" s="8"/>
      <c r="Q183" s="22">
        <v>2050</v>
      </c>
      <c r="R183" s="16">
        <f t="shared" si="28"/>
        <v>98400</v>
      </c>
      <c r="S183" s="20">
        <v>5</v>
      </c>
      <c r="T183" s="5">
        <v>15</v>
      </c>
      <c r="U183" s="15">
        <f t="shared" si="29"/>
        <v>83640</v>
      </c>
      <c r="V183" s="15">
        <f t="shared" si="18"/>
        <v>83640</v>
      </c>
      <c r="W183" s="14">
        <f t="shared" si="19"/>
        <v>83640</v>
      </c>
      <c r="X183" s="21">
        <v>50</v>
      </c>
      <c r="Y183" s="5">
        <v>0</v>
      </c>
      <c r="Z183" s="5">
        <v>0.01</v>
      </c>
      <c r="AB183" s="1"/>
    </row>
    <row r="184" spans="1:28" s="3" customFormat="1" x14ac:dyDescent="0.35">
      <c r="A184" s="5">
        <v>146</v>
      </c>
      <c r="B184" s="18" t="s">
        <v>4</v>
      </c>
      <c r="C184" s="5">
        <v>4978</v>
      </c>
      <c r="D184" s="5">
        <v>8</v>
      </c>
      <c r="E184" s="5">
        <v>1</v>
      </c>
      <c r="F184" s="101">
        <v>95</v>
      </c>
      <c r="G184" s="101">
        <v>1</v>
      </c>
      <c r="H184" s="24">
        <f>SUM((D184*400)+(E184*100)+F184)</f>
        <v>3395</v>
      </c>
      <c r="I184" s="5">
        <v>75</v>
      </c>
      <c r="J184" s="23">
        <f>SUM(H184*I184)</f>
        <v>254625</v>
      </c>
      <c r="K184" s="6"/>
      <c r="L184" s="18"/>
      <c r="M184" s="18"/>
      <c r="N184" s="5"/>
      <c r="O184" s="8"/>
      <c r="P184" s="8"/>
      <c r="Q184" s="22"/>
      <c r="R184" s="16"/>
      <c r="S184" s="20"/>
      <c r="T184" s="5"/>
      <c r="U184" s="15"/>
      <c r="V184" s="15">
        <f t="shared" si="18"/>
        <v>254625</v>
      </c>
      <c r="W184" s="14">
        <f t="shared" si="19"/>
        <v>254625</v>
      </c>
      <c r="X184" s="21">
        <v>50</v>
      </c>
      <c r="Y184" s="5">
        <v>0</v>
      </c>
      <c r="Z184" s="5">
        <v>0.01</v>
      </c>
      <c r="AB184" s="1"/>
    </row>
    <row r="185" spans="1:28" s="3" customFormat="1" x14ac:dyDescent="0.35">
      <c r="A185" s="5">
        <v>147</v>
      </c>
      <c r="B185" s="18" t="s">
        <v>4</v>
      </c>
      <c r="C185" s="5">
        <v>6772</v>
      </c>
      <c r="D185" s="5">
        <v>5</v>
      </c>
      <c r="E185" s="5">
        <v>1</v>
      </c>
      <c r="F185" s="101">
        <v>68</v>
      </c>
      <c r="G185" s="101">
        <v>1</v>
      </c>
      <c r="H185" s="24">
        <f>SUM((D185*400)+(E185*100)+F185)</f>
        <v>2168</v>
      </c>
      <c r="I185" s="5">
        <v>100</v>
      </c>
      <c r="J185" s="23">
        <f>SUM(H185*I185)</f>
        <v>216800</v>
      </c>
      <c r="K185" s="6"/>
      <c r="L185" s="18"/>
      <c r="M185" s="18"/>
      <c r="N185" s="5"/>
      <c r="O185" s="8"/>
      <c r="P185" s="8"/>
      <c r="Q185" s="22"/>
      <c r="R185" s="16"/>
      <c r="S185" s="20"/>
      <c r="T185" s="5"/>
      <c r="U185" s="15"/>
      <c r="V185" s="15">
        <f t="shared" si="18"/>
        <v>216800</v>
      </c>
      <c r="W185" s="14">
        <f t="shared" si="19"/>
        <v>216800</v>
      </c>
      <c r="X185" s="21">
        <v>50</v>
      </c>
      <c r="Y185" s="5">
        <v>0</v>
      </c>
      <c r="Z185" s="5">
        <v>0.01</v>
      </c>
      <c r="AB185" s="1"/>
    </row>
    <row r="186" spans="1:28" s="3" customFormat="1" x14ac:dyDescent="0.35">
      <c r="A186" s="5">
        <v>148</v>
      </c>
      <c r="B186" s="18" t="s">
        <v>4</v>
      </c>
      <c r="C186" s="5">
        <v>28</v>
      </c>
      <c r="D186" s="5">
        <v>0</v>
      </c>
      <c r="E186" s="5">
        <v>1</v>
      </c>
      <c r="F186" s="101">
        <v>81</v>
      </c>
      <c r="G186" s="101">
        <v>1</v>
      </c>
      <c r="H186" s="24">
        <f>SUM((D186*400)+(E186*100)+F186)</f>
        <v>181</v>
      </c>
      <c r="I186" s="5">
        <v>200</v>
      </c>
      <c r="J186" s="23">
        <f>SUM(H186*I186)</f>
        <v>36200</v>
      </c>
      <c r="K186" s="6"/>
      <c r="L186" s="18"/>
      <c r="M186" s="18"/>
      <c r="N186" s="5"/>
      <c r="O186" s="8"/>
      <c r="P186" s="8"/>
      <c r="Q186" s="22"/>
      <c r="R186" s="16"/>
      <c r="S186" s="20"/>
      <c r="T186" s="5"/>
      <c r="U186" s="15"/>
      <c r="V186" s="15">
        <f t="shared" si="18"/>
        <v>36200</v>
      </c>
      <c r="W186" s="14">
        <f t="shared" si="19"/>
        <v>36200</v>
      </c>
      <c r="X186" s="21">
        <v>50</v>
      </c>
      <c r="Y186" s="5">
        <v>0</v>
      </c>
      <c r="Z186" s="5">
        <v>0.01</v>
      </c>
      <c r="AB186" s="1"/>
    </row>
    <row r="187" spans="1:28" s="3" customFormat="1" x14ac:dyDescent="0.35">
      <c r="A187" s="5">
        <v>149</v>
      </c>
      <c r="B187" s="18" t="s">
        <v>4</v>
      </c>
      <c r="C187" s="5">
        <v>27</v>
      </c>
      <c r="D187" s="5">
        <v>0</v>
      </c>
      <c r="E187" s="5">
        <v>1</v>
      </c>
      <c r="F187" s="101">
        <v>98</v>
      </c>
      <c r="G187" s="101">
        <v>1</v>
      </c>
      <c r="H187" s="24">
        <f>SUM((D187*400)+(E187*100)+F187)</f>
        <v>198</v>
      </c>
      <c r="I187" s="5">
        <v>75</v>
      </c>
      <c r="J187" s="23">
        <f>SUM(H187*I187)</f>
        <v>14850</v>
      </c>
      <c r="K187" s="6"/>
      <c r="L187" s="18" t="s">
        <v>12</v>
      </c>
      <c r="M187" s="18" t="s">
        <v>0</v>
      </c>
      <c r="N187" s="5">
        <v>15</v>
      </c>
      <c r="O187" s="8"/>
      <c r="P187" s="8"/>
      <c r="Q187" s="22">
        <v>5400</v>
      </c>
      <c r="R187" s="16">
        <f>SUM(N187*Q187)</f>
        <v>81000</v>
      </c>
      <c r="S187" s="20">
        <v>10</v>
      </c>
      <c r="T187" s="5">
        <v>40</v>
      </c>
      <c r="U187" s="15">
        <f>SUM(R187-(R187*T187/100))</f>
        <v>48600</v>
      </c>
      <c r="V187" s="15">
        <f t="shared" si="18"/>
        <v>63450</v>
      </c>
      <c r="W187" s="14">
        <f t="shared" si="19"/>
        <v>63450</v>
      </c>
      <c r="X187" s="21">
        <v>50</v>
      </c>
      <c r="Y187" s="5">
        <v>0</v>
      </c>
      <c r="Z187" s="5">
        <v>0.01</v>
      </c>
      <c r="AB187" s="1"/>
    </row>
    <row r="188" spans="1:28" s="3" customFormat="1" x14ac:dyDescent="0.35">
      <c r="A188" s="5">
        <v>150</v>
      </c>
      <c r="B188" s="18" t="s">
        <v>4</v>
      </c>
      <c r="C188" s="5">
        <v>176</v>
      </c>
      <c r="D188" s="5">
        <v>0</v>
      </c>
      <c r="E188" s="5">
        <v>2</v>
      </c>
      <c r="F188" s="101">
        <v>41</v>
      </c>
      <c r="G188" s="101">
        <v>2</v>
      </c>
      <c r="H188" s="24">
        <f>SUM((D188*400)+(E188*100)+F188)</f>
        <v>241</v>
      </c>
      <c r="I188" s="5">
        <v>200</v>
      </c>
      <c r="J188" s="23">
        <f>SUM(H188*I188)</f>
        <v>48200</v>
      </c>
      <c r="K188" s="6"/>
      <c r="L188" s="18" t="s">
        <v>10</v>
      </c>
      <c r="M188" s="18" t="s">
        <v>9</v>
      </c>
      <c r="N188" s="5">
        <v>134.5</v>
      </c>
      <c r="O188" s="8"/>
      <c r="P188" s="8"/>
      <c r="Q188" s="22">
        <v>6500</v>
      </c>
      <c r="R188" s="16">
        <f>SUM(N188*Q188)</f>
        <v>874250</v>
      </c>
      <c r="S188" s="20">
        <v>10</v>
      </c>
      <c r="T188" s="5">
        <v>30</v>
      </c>
      <c r="U188" s="15">
        <f>SUM(R188-(R188*T188/100))</f>
        <v>611975</v>
      </c>
      <c r="V188" s="15">
        <f t="shared" si="18"/>
        <v>660175</v>
      </c>
      <c r="W188" s="14">
        <f t="shared" si="19"/>
        <v>660175</v>
      </c>
      <c r="X188" s="21">
        <v>50</v>
      </c>
      <c r="Y188" s="5">
        <v>0</v>
      </c>
      <c r="Z188" s="5">
        <v>0.02</v>
      </c>
      <c r="AB188" s="1"/>
    </row>
    <row r="189" spans="1:28" s="3" customFormat="1" x14ac:dyDescent="0.35">
      <c r="A189" s="5"/>
      <c r="B189" s="18"/>
      <c r="C189" s="5"/>
      <c r="D189" s="5"/>
      <c r="E189" s="5"/>
      <c r="F189" s="101"/>
      <c r="G189" s="101"/>
      <c r="H189" s="24"/>
      <c r="I189" s="5"/>
      <c r="J189" s="23"/>
      <c r="K189" s="6"/>
      <c r="L189" s="18" t="s">
        <v>3</v>
      </c>
      <c r="M189" s="18" t="s">
        <v>2</v>
      </c>
      <c r="N189" s="5">
        <v>331.5</v>
      </c>
      <c r="O189" s="8"/>
      <c r="P189" s="8"/>
      <c r="Q189" s="22">
        <v>6500</v>
      </c>
      <c r="R189" s="16">
        <f>SUM(N189*Q189)</f>
        <v>2154750</v>
      </c>
      <c r="S189" s="20">
        <v>2</v>
      </c>
      <c r="T189" s="5">
        <v>2</v>
      </c>
      <c r="U189" s="15">
        <f>SUM(R189-(R189*T189/100))</f>
        <v>2111655</v>
      </c>
      <c r="V189" s="15">
        <f t="shared" si="18"/>
        <v>2111655</v>
      </c>
      <c r="W189" s="14">
        <f t="shared" si="19"/>
        <v>2111655</v>
      </c>
      <c r="X189" s="21">
        <v>10</v>
      </c>
      <c r="Y189" s="5">
        <v>0</v>
      </c>
      <c r="Z189" s="5">
        <v>0.02</v>
      </c>
      <c r="AB189" s="1"/>
    </row>
    <row r="190" spans="1:28" s="3" customFormat="1" x14ac:dyDescent="0.35">
      <c r="A190" s="5">
        <v>151</v>
      </c>
      <c r="B190" s="18" t="s">
        <v>4</v>
      </c>
      <c r="C190" s="5">
        <v>5155</v>
      </c>
      <c r="D190" s="5">
        <v>10</v>
      </c>
      <c r="E190" s="5">
        <v>0</v>
      </c>
      <c r="F190" s="101">
        <v>20</v>
      </c>
      <c r="G190" s="101">
        <v>1</v>
      </c>
      <c r="H190" s="24">
        <f>SUM((D190*400)+(E190*100)+F190)</f>
        <v>4020</v>
      </c>
      <c r="I190" s="5">
        <v>100</v>
      </c>
      <c r="J190" s="23">
        <f>SUM(H190*I190)</f>
        <v>402000</v>
      </c>
      <c r="K190" s="6"/>
      <c r="L190" s="18"/>
      <c r="M190" s="18"/>
      <c r="N190" s="5"/>
      <c r="O190" s="8"/>
      <c r="P190" s="8"/>
      <c r="Q190" s="22"/>
      <c r="R190" s="16"/>
      <c r="S190" s="20"/>
      <c r="T190" s="5"/>
      <c r="U190" s="15"/>
      <c r="V190" s="15">
        <f t="shared" si="18"/>
        <v>402000</v>
      </c>
      <c r="W190" s="14">
        <f t="shared" si="19"/>
        <v>402000</v>
      </c>
      <c r="X190" s="21">
        <v>50</v>
      </c>
      <c r="Y190" s="5">
        <v>0</v>
      </c>
      <c r="Z190" s="5">
        <v>0.01</v>
      </c>
      <c r="AB190" s="1"/>
    </row>
    <row r="191" spans="1:28" s="3" customFormat="1" x14ac:dyDescent="0.35">
      <c r="A191" s="5">
        <v>152</v>
      </c>
      <c r="B191" s="18" t="s">
        <v>4</v>
      </c>
      <c r="C191" s="5">
        <v>15130</v>
      </c>
      <c r="D191" s="5">
        <v>9</v>
      </c>
      <c r="E191" s="5">
        <v>3</v>
      </c>
      <c r="F191" s="101">
        <v>33</v>
      </c>
      <c r="G191" s="101">
        <v>1</v>
      </c>
      <c r="H191" s="24">
        <f>SUM((D191*400)+(E191*100)+F191)</f>
        <v>3933</v>
      </c>
      <c r="I191" s="5">
        <v>75</v>
      </c>
      <c r="J191" s="23">
        <f>SUM(H191*I191)</f>
        <v>294975</v>
      </c>
      <c r="K191" s="6"/>
      <c r="L191" s="18"/>
      <c r="M191" s="18"/>
      <c r="N191" s="5"/>
      <c r="O191" s="8"/>
      <c r="P191" s="8"/>
      <c r="Q191" s="22"/>
      <c r="R191" s="16"/>
      <c r="S191" s="20"/>
      <c r="T191" s="5"/>
      <c r="U191" s="15"/>
      <c r="V191" s="15">
        <f t="shared" si="18"/>
        <v>294975</v>
      </c>
      <c r="W191" s="14">
        <f t="shared" si="19"/>
        <v>294975</v>
      </c>
      <c r="X191" s="21">
        <v>50</v>
      </c>
      <c r="Y191" s="5">
        <v>0</v>
      </c>
      <c r="Z191" s="5">
        <v>0.01</v>
      </c>
      <c r="AB191" s="1"/>
    </row>
    <row r="192" spans="1:28" s="3" customFormat="1" x14ac:dyDescent="0.35">
      <c r="A192" s="5">
        <v>153</v>
      </c>
      <c r="B192" s="18" t="s">
        <v>4</v>
      </c>
      <c r="C192" s="5">
        <v>5007</v>
      </c>
      <c r="D192" s="5">
        <v>0</v>
      </c>
      <c r="E192" s="5">
        <v>2</v>
      </c>
      <c r="F192" s="101">
        <v>72</v>
      </c>
      <c r="G192" s="101">
        <v>2</v>
      </c>
      <c r="H192" s="24">
        <f>SUM((D192*400)+(E192*100)+F192)</f>
        <v>272</v>
      </c>
      <c r="I192" s="28">
        <v>180</v>
      </c>
      <c r="J192" s="23">
        <f>SUM(H192*I192)</f>
        <v>48960</v>
      </c>
      <c r="K192" s="6"/>
      <c r="L192" s="18" t="s">
        <v>207</v>
      </c>
      <c r="M192" s="18" t="s">
        <v>2</v>
      </c>
      <c r="N192" s="5">
        <v>108</v>
      </c>
      <c r="O192" s="8"/>
      <c r="P192" s="8"/>
      <c r="Q192" s="22">
        <v>6500</v>
      </c>
      <c r="R192" s="16">
        <f>SUM(N192*Q192)</f>
        <v>702000</v>
      </c>
      <c r="S192" s="20">
        <v>10</v>
      </c>
      <c r="T192" s="28">
        <v>10</v>
      </c>
      <c r="U192" s="15">
        <f>SUM(R192-(R192*T192/100))</f>
        <v>631800</v>
      </c>
      <c r="V192" s="15">
        <f t="shared" si="18"/>
        <v>680760</v>
      </c>
      <c r="W192" s="14">
        <f t="shared" si="19"/>
        <v>680760</v>
      </c>
      <c r="X192" s="29">
        <v>10</v>
      </c>
      <c r="Y192" s="28">
        <v>0</v>
      </c>
      <c r="Z192" s="28">
        <v>0.02</v>
      </c>
      <c r="AB192" s="1"/>
    </row>
    <row r="193" spans="1:28" s="3" customFormat="1" x14ac:dyDescent="0.35">
      <c r="A193" s="5"/>
      <c r="B193" s="18"/>
      <c r="C193" s="5"/>
      <c r="D193" s="5"/>
      <c r="E193" s="5"/>
      <c r="F193" s="101"/>
      <c r="G193" s="101"/>
      <c r="H193" s="24"/>
      <c r="I193" s="5"/>
      <c r="J193" s="23"/>
      <c r="K193" s="6"/>
      <c r="L193" s="18" t="s">
        <v>12</v>
      </c>
      <c r="M193" s="18" t="s">
        <v>0</v>
      </c>
      <c r="N193" s="5">
        <v>15</v>
      </c>
      <c r="O193" s="8"/>
      <c r="P193" s="8"/>
      <c r="Q193" s="22">
        <v>5400</v>
      </c>
      <c r="R193" s="16">
        <f>SUM(N193*Q193)</f>
        <v>81000</v>
      </c>
      <c r="S193" s="20">
        <v>10</v>
      </c>
      <c r="T193" s="5">
        <v>40</v>
      </c>
      <c r="U193" s="15">
        <f>SUM(R193-(R193*T193/100))</f>
        <v>48600</v>
      </c>
      <c r="V193" s="15">
        <f t="shared" si="18"/>
        <v>48600</v>
      </c>
      <c r="W193" s="14">
        <f t="shared" si="19"/>
        <v>48600</v>
      </c>
      <c r="X193" s="21">
        <v>50</v>
      </c>
      <c r="Y193" s="5">
        <v>0</v>
      </c>
      <c r="Z193" s="5">
        <v>0.01</v>
      </c>
      <c r="AB193" s="1"/>
    </row>
    <row r="194" spans="1:28" s="3" customFormat="1" x14ac:dyDescent="0.35">
      <c r="A194" s="5">
        <v>154</v>
      </c>
      <c r="B194" s="18" t="s">
        <v>24</v>
      </c>
      <c r="C194" s="5">
        <v>3419</v>
      </c>
      <c r="D194" s="5">
        <v>0</v>
      </c>
      <c r="E194" s="5">
        <v>0</v>
      </c>
      <c r="F194" s="101">
        <v>97</v>
      </c>
      <c r="G194" s="101">
        <v>2</v>
      </c>
      <c r="H194" s="24">
        <f>SUM((D194*400)+(E194*100)+F194)</f>
        <v>97</v>
      </c>
      <c r="I194" s="5">
        <v>100</v>
      </c>
      <c r="J194" s="23">
        <f>SUM(H194*I194)</f>
        <v>9700</v>
      </c>
      <c r="K194" s="6"/>
      <c r="L194" s="18" t="s">
        <v>39</v>
      </c>
      <c r="M194" s="18" t="s">
        <v>2</v>
      </c>
      <c r="N194" s="5">
        <v>144</v>
      </c>
      <c r="O194" s="8"/>
      <c r="P194" s="8"/>
      <c r="Q194" s="22">
        <v>6500</v>
      </c>
      <c r="R194" s="16">
        <f>SUM(N194*Q194)</f>
        <v>936000</v>
      </c>
      <c r="S194" s="20">
        <v>2</v>
      </c>
      <c r="T194" s="5">
        <v>2</v>
      </c>
      <c r="U194" s="15">
        <f>SUM(R194-(R194*T194/100))</f>
        <v>917280</v>
      </c>
      <c r="V194" s="15">
        <f t="shared" si="18"/>
        <v>926980</v>
      </c>
      <c r="W194" s="14">
        <f t="shared" si="19"/>
        <v>926980</v>
      </c>
      <c r="X194" s="21">
        <v>10</v>
      </c>
      <c r="Y194" s="5">
        <v>0</v>
      </c>
      <c r="Z194" s="5">
        <v>0.02</v>
      </c>
      <c r="AB194" s="1"/>
    </row>
    <row r="195" spans="1:28" s="3" customFormat="1" x14ac:dyDescent="0.35">
      <c r="A195" s="5"/>
      <c r="B195" s="18"/>
      <c r="C195" s="5"/>
      <c r="D195" s="5"/>
      <c r="E195" s="5"/>
      <c r="F195" s="101"/>
      <c r="G195" s="101"/>
      <c r="H195" s="24"/>
      <c r="I195" s="5"/>
      <c r="J195" s="23"/>
      <c r="K195" s="6"/>
      <c r="L195" s="18" t="s">
        <v>13</v>
      </c>
      <c r="M195" s="18" t="s">
        <v>0</v>
      </c>
      <c r="N195" s="5">
        <v>32</v>
      </c>
      <c r="O195" s="8"/>
      <c r="P195" s="8"/>
      <c r="Q195" s="22">
        <v>2050</v>
      </c>
      <c r="R195" s="16">
        <f>SUM(N195*Q195)</f>
        <v>65600</v>
      </c>
      <c r="S195" s="20">
        <v>1</v>
      </c>
      <c r="T195" s="5">
        <v>3</v>
      </c>
      <c r="U195" s="15">
        <f>SUM(R195-(R195*T195/100))</f>
        <v>63632</v>
      </c>
      <c r="V195" s="15">
        <f t="shared" si="18"/>
        <v>63632</v>
      </c>
      <c r="W195" s="14">
        <f t="shared" si="19"/>
        <v>63632</v>
      </c>
      <c r="X195" s="21">
        <v>50</v>
      </c>
      <c r="Y195" s="5">
        <v>0</v>
      </c>
      <c r="Z195" s="5">
        <v>0.01</v>
      </c>
      <c r="AB195" s="1"/>
    </row>
    <row r="196" spans="1:28" s="3" customFormat="1" x14ac:dyDescent="0.35">
      <c r="A196" s="5">
        <v>155</v>
      </c>
      <c r="B196" s="18" t="s">
        <v>4</v>
      </c>
      <c r="C196" s="5">
        <v>9688</v>
      </c>
      <c r="D196" s="5">
        <v>4</v>
      </c>
      <c r="E196" s="5">
        <v>3</v>
      </c>
      <c r="F196" s="101">
        <v>74</v>
      </c>
      <c r="G196" s="101">
        <v>1</v>
      </c>
      <c r="H196" s="24">
        <f t="shared" ref="H196:H213" si="30">SUM((D196*400)+(E196*100)+F196)</f>
        <v>1974</v>
      </c>
      <c r="I196" s="5">
        <v>75</v>
      </c>
      <c r="J196" s="23">
        <f t="shared" ref="J196:J213" si="31">SUM(H196*I196)</f>
        <v>148050</v>
      </c>
      <c r="K196" s="6"/>
      <c r="L196" s="18"/>
      <c r="M196" s="18"/>
      <c r="N196" s="5"/>
      <c r="O196" s="8"/>
      <c r="P196" s="8"/>
      <c r="Q196" s="22"/>
      <c r="R196" s="16"/>
      <c r="S196" s="20"/>
      <c r="T196" s="5"/>
      <c r="U196" s="15"/>
      <c r="V196" s="15">
        <f t="shared" si="18"/>
        <v>148050</v>
      </c>
      <c r="W196" s="14">
        <f t="shared" si="19"/>
        <v>148050</v>
      </c>
      <c r="X196" s="21">
        <v>50</v>
      </c>
      <c r="Y196" s="5">
        <v>0</v>
      </c>
      <c r="Z196" s="5">
        <v>0.01</v>
      </c>
      <c r="AB196" s="1"/>
    </row>
    <row r="197" spans="1:28" s="3" customFormat="1" x14ac:dyDescent="0.35">
      <c r="A197" s="5">
        <v>156</v>
      </c>
      <c r="B197" s="18" t="s">
        <v>4</v>
      </c>
      <c r="C197" s="5">
        <v>9680</v>
      </c>
      <c r="D197" s="5">
        <v>0</v>
      </c>
      <c r="E197" s="5">
        <v>0</v>
      </c>
      <c r="F197" s="101">
        <v>42</v>
      </c>
      <c r="G197" s="101">
        <v>2</v>
      </c>
      <c r="H197" s="24">
        <f t="shared" si="30"/>
        <v>42</v>
      </c>
      <c r="I197" s="5">
        <v>75</v>
      </c>
      <c r="J197" s="23">
        <f t="shared" si="31"/>
        <v>3150</v>
      </c>
      <c r="K197" s="6"/>
      <c r="L197" s="18"/>
      <c r="M197" s="18"/>
      <c r="N197" s="5"/>
      <c r="O197" s="8"/>
      <c r="P197" s="8"/>
      <c r="Q197" s="22"/>
      <c r="R197" s="16"/>
      <c r="S197" s="20"/>
      <c r="T197" s="5"/>
      <c r="U197" s="15"/>
      <c r="V197" s="15">
        <f t="shared" si="18"/>
        <v>3150</v>
      </c>
      <c r="W197" s="14">
        <f t="shared" si="19"/>
        <v>3150</v>
      </c>
      <c r="X197" s="21">
        <v>10</v>
      </c>
      <c r="Y197" s="5">
        <v>0</v>
      </c>
      <c r="Z197" s="5">
        <v>0.02</v>
      </c>
      <c r="AB197" s="1"/>
    </row>
    <row r="198" spans="1:28" s="3" customFormat="1" x14ac:dyDescent="0.35">
      <c r="A198" s="5">
        <v>157</v>
      </c>
      <c r="B198" s="18" t="s">
        <v>217</v>
      </c>
      <c r="C198" s="5"/>
      <c r="D198" s="5">
        <v>4</v>
      </c>
      <c r="E198" s="5">
        <v>2</v>
      </c>
      <c r="F198" s="101">
        <v>0</v>
      </c>
      <c r="G198" s="101">
        <v>1</v>
      </c>
      <c r="H198" s="24">
        <f t="shared" si="30"/>
        <v>1800</v>
      </c>
      <c r="I198" s="5">
        <v>75</v>
      </c>
      <c r="J198" s="23">
        <f t="shared" si="31"/>
        <v>135000</v>
      </c>
      <c r="K198" s="6"/>
      <c r="L198" s="18"/>
      <c r="M198" s="18"/>
      <c r="N198" s="5"/>
      <c r="O198" s="8"/>
      <c r="P198" s="8"/>
      <c r="Q198" s="22"/>
      <c r="R198" s="16"/>
      <c r="S198" s="20"/>
      <c r="T198" s="5"/>
      <c r="U198" s="15"/>
      <c r="V198" s="15">
        <f t="shared" si="18"/>
        <v>135000</v>
      </c>
      <c r="W198" s="14">
        <f t="shared" si="19"/>
        <v>135000</v>
      </c>
      <c r="X198" s="21">
        <v>50</v>
      </c>
      <c r="Y198" s="5">
        <v>0</v>
      </c>
      <c r="Z198" s="5">
        <v>0.01</v>
      </c>
      <c r="AB198" s="1"/>
    </row>
    <row r="199" spans="1:28" s="3" customFormat="1" x14ac:dyDescent="0.35">
      <c r="A199" s="5">
        <v>158</v>
      </c>
      <c r="B199" s="18" t="s">
        <v>23</v>
      </c>
      <c r="C199" s="5"/>
      <c r="D199" s="5">
        <v>10</v>
      </c>
      <c r="E199" s="5">
        <v>0</v>
      </c>
      <c r="F199" s="101">
        <v>0</v>
      </c>
      <c r="G199" s="101">
        <v>1</v>
      </c>
      <c r="H199" s="24">
        <f t="shared" si="30"/>
        <v>4000</v>
      </c>
      <c r="I199" s="5">
        <v>75</v>
      </c>
      <c r="J199" s="23">
        <f t="shared" si="31"/>
        <v>300000</v>
      </c>
      <c r="K199" s="6"/>
      <c r="L199" s="18"/>
      <c r="M199" s="18"/>
      <c r="N199" s="5"/>
      <c r="O199" s="8"/>
      <c r="P199" s="8"/>
      <c r="Q199" s="22"/>
      <c r="R199" s="16"/>
      <c r="S199" s="20"/>
      <c r="T199" s="5"/>
      <c r="U199" s="15"/>
      <c r="V199" s="15">
        <f t="shared" si="18"/>
        <v>300000</v>
      </c>
      <c r="W199" s="14">
        <f t="shared" si="19"/>
        <v>300000</v>
      </c>
      <c r="X199" s="21">
        <v>50</v>
      </c>
      <c r="Y199" s="5">
        <v>0</v>
      </c>
      <c r="Z199" s="5">
        <v>0.01</v>
      </c>
      <c r="AB199" s="1"/>
    </row>
    <row r="200" spans="1:28" s="3" customFormat="1" x14ac:dyDescent="0.35">
      <c r="A200" s="5">
        <v>159</v>
      </c>
      <c r="B200" s="18" t="s">
        <v>4</v>
      </c>
      <c r="C200" s="5">
        <v>10923</v>
      </c>
      <c r="D200" s="5">
        <v>0</v>
      </c>
      <c r="E200" s="5">
        <v>1</v>
      </c>
      <c r="F200" s="101">
        <v>60</v>
      </c>
      <c r="G200" s="101">
        <v>1</v>
      </c>
      <c r="H200" s="24">
        <f t="shared" si="30"/>
        <v>160</v>
      </c>
      <c r="I200" s="5">
        <v>200</v>
      </c>
      <c r="J200" s="23">
        <f t="shared" si="31"/>
        <v>32000</v>
      </c>
      <c r="K200" s="6"/>
      <c r="L200" s="18" t="s">
        <v>39</v>
      </c>
      <c r="M200" s="18" t="s">
        <v>2</v>
      </c>
      <c r="N200" s="5">
        <v>60</v>
      </c>
      <c r="O200" s="8"/>
      <c r="P200" s="8"/>
      <c r="Q200" s="22">
        <v>6500</v>
      </c>
      <c r="R200" s="16">
        <f>SUM(N200*Q200)</f>
        <v>390000</v>
      </c>
      <c r="S200" s="20">
        <v>12</v>
      </c>
      <c r="T200" s="5">
        <v>14</v>
      </c>
      <c r="U200" s="15">
        <f>SUM(R200-(R200*T200/100))</f>
        <v>335400</v>
      </c>
      <c r="V200" s="15">
        <f t="shared" si="18"/>
        <v>367400</v>
      </c>
      <c r="W200" s="14">
        <f t="shared" si="19"/>
        <v>367400</v>
      </c>
      <c r="X200" s="21">
        <v>50</v>
      </c>
      <c r="Y200" s="5">
        <v>0</v>
      </c>
      <c r="Z200" s="5">
        <v>0.01</v>
      </c>
      <c r="AB200" s="1"/>
    </row>
    <row r="201" spans="1:28" s="3" customFormat="1" x14ac:dyDescent="0.35">
      <c r="A201" s="5">
        <v>160</v>
      </c>
      <c r="B201" s="18" t="s">
        <v>4</v>
      </c>
      <c r="C201" s="5">
        <v>10361</v>
      </c>
      <c r="D201" s="5">
        <v>2</v>
      </c>
      <c r="E201" s="5">
        <v>1</v>
      </c>
      <c r="F201" s="101">
        <v>76</v>
      </c>
      <c r="G201" s="101">
        <v>1</v>
      </c>
      <c r="H201" s="24">
        <f t="shared" si="30"/>
        <v>976</v>
      </c>
      <c r="I201" s="5">
        <v>75</v>
      </c>
      <c r="J201" s="23">
        <f t="shared" si="31"/>
        <v>73200</v>
      </c>
      <c r="K201" s="6"/>
      <c r="L201" s="18"/>
      <c r="M201" s="18"/>
      <c r="N201" s="5"/>
      <c r="O201" s="8"/>
      <c r="P201" s="8"/>
      <c r="Q201" s="22"/>
      <c r="R201" s="16"/>
      <c r="S201" s="20"/>
      <c r="T201" s="5"/>
      <c r="U201" s="15"/>
      <c r="V201" s="15">
        <f t="shared" si="18"/>
        <v>73200</v>
      </c>
      <c r="W201" s="14">
        <f t="shared" si="19"/>
        <v>73200</v>
      </c>
      <c r="X201" s="21">
        <v>50</v>
      </c>
      <c r="Y201" s="5">
        <v>0</v>
      </c>
      <c r="Z201" s="5">
        <v>0.01</v>
      </c>
      <c r="AB201" s="1"/>
    </row>
    <row r="202" spans="1:28" s="3" customFormat="1" x14ac:dyDescent="0.35">
      <c r="A202" s="5">
        <v>161</v>
      </c>
      <c r="B202" s="18" t="s">
        <v>4</v>
      </c>
      <c r="C202" s="5">
        <v>10322</v>
      </c>
      <c r="D202" s="5">
        <v>2</v>
      </c>
      <c r="E202" s="5">
        <v>1</v>
      </c>
      <c r="F202" s="101">
        <v>76</v>
      </c>
      <c r="G202" s="101">
        <v>1</v>
      </c>
      <c r="H202" s="24">
        <f t="shared" si="30"/>
        <v>976</v>
      </c>
      <c r="I202" s="5">
        <v>75</v>
      </c>
      <c r="J202" s="23">
        <f t="shared" si="31"/>
        <v>73200</v>
      </c>
      <c r="K202" s="6"/>
      <c r="L202" s="18"/>
      <c r="M202" s="18"/>
      <c r="N202" s="5"/>
      <c r="O202" s="8"/>
      <c r="P202" s="8"/>
      <c r="Q202" s="22"/>
      <c r="R202" s="16"/>
      <c r="S202" s="20"/>
      <c r="T202" s="5"/>
      <c r="U202" s="15"/>
      <c r="V202" s="15">
        <f t="shared" si="18"/>
        <v>73200</v>
      </c>
      <c r="W202" s="14">
        <f t="shared" si="19"/>
        <v>73200</v>
      </c>
      <c r="X202" s="21">
        <v>50</v>
      </c>
      <c r="Y202" s="5">
        <v>0</v>
      </c>
      <c r="Z202" s="5">
        <v>0.01</v>
      </c>
      <c r="AB202" s="1"/>
    </row>
    <row r="203" spans="1:28" s="3" customFormat="1" x14ac:dyDescent="0.35">
      <c r="A203" s="5">
        <v>162</v>
      </c>
      <c r="B203" s="18" t="s">
        <v>4</v>
      </c>
      <c r="C203" s="5">
        <v>10358</v>
      </c>
      <c r="D203" s="5">
        <v>2</v>
      </c>
      <c r="E203" s="5">
        <v>1</v>
      </c>
      <c r="F203" s="101">
        <v>76</v>
      </c>
      <c r="G203" s="101">
        <v>1</v>
      </c>
      <c r="H203" s="24">
        <f t="shared" si="30"/>
        <v>976</v>
      </c>
      <c r="I203" s="5">
        <v>75</v>
      </c>
      <c r="J203" s="23">
        <f t="shared" si="31"/>
        <v>73200</v>
      </c>
      <c r="K203" s="6"/>
      <c r="L203" s="18"/>
      <c r="M203" s="18"/>
      <c r="N203" s="5"/>
      <c r="O203" s="8"/>
      <c r="P203" s="8"/>
      <c r="Q203" s="22"/>
      <c r="R203" s="16"/>
      <c r="S203" s="20"/>
      <c r="T203" s="5"/>
      <c r="U203" s="15"/>
      <c r="V203" s="15">
        <f t="shared" ref="V203:V266" si="32">SUM(J203+U203)</f>
        <v>73200</v>
      </c>
      <c r="W203" s="14">
        <f t="shared" si="19"/>
        <v>73200</v>
      </c>
      <c r="X203" s="21">
        <v>50</v>
      </c>
      <c r="Y203" s="5">
        <v>0</v>
      </c>
      <c r="Z203" s="5">
        <v>0.01</v>
      </c>
      <c r="AB203" s="1"/>
    </row>
    <row r="204" spans="1:28" s="3" customFormat="1" x14ac:dyDescent="0.35">
      <c r="A204" s="5">
        <v>163</v>
      </c>
      <c r="B204" s="18" t="s">
        <v>4</v>
      </c>
      <c r="C204" s="5">
        <v>977</v>
      </c>
      <c r="D204" s="5">
        <v>3</v>
      </c>
      <c r="E204" s="5">
        <v>0</v>
      </c>
      <c r="F204" s="101">
        <v>15</v>
      </c>
      <c r="G204" s="101">
        <v>1</v>
      </c>
      <c r="H204" s="24">
        <f t="shared" si="30"/>
        <v>1215</v>
      </c>
      <c r="I204" s="5">
        <v>75</v>
      </c>
      <c r="J204" s="23">
        <f t="shared" si="31"/>
        <v>91125</v>
      </c>
      <c r="K204" s="6"/>
      <c r="L204" s="18"/>
      <c r="M204" s="18"/>
      <c r="N204" s="5"/>
      <c r="O204" s="8"/>
      <c r="P204" s="8"/>
      <c r="Q204" s="22"/>
      <c r="R204" s="16"/>
      <c r="S204" s="20"/>
      <c r="T204" s="5"/>
      <c r="U204" s="15"/>
      <c r="V204" s="15">
        <f t="shared" si="32"/>
        <v>91125</v>
      </c>
      <c r="W204" s="14">
        <f t="shared" si="19"/>
        <v>91125</v>
      </c>
      <c r="X204" s="21">
        <v>50</v>
      </c>
      <c r="Y204" s="5">
        <v>0</v>
      </c>
      <c r="Z204" s="5">
        <v>0.01</v>
      </c>
      <c r="AB204" s="1"/>
    </row>
    <row r="205" spans="1:28" s="3" customFormat="1" x14ac:dyDescent="0.35">
      <c r="A205" s="5">
        <v>164</v>
      </c>
      <c r="B205" s="18" t="s">
        <v>4</v>
      </c>
      <c r="C205" s="5">
        <v>10351</v>
      </c>
      <c r="D205" s="5">
        <v>0</v>
      </c>
      <c r="E205" s="5">
        <v>2</v>
      </c>
      <c r="F205" s="101">
        <v>16</v>
      </c>
      <c r="G205" s="101">
        <v>1</v>
      </c>
      <c r="H205" s="24">
        <f t="shared" si="30"/>
        <v>216</v>
      </c>
      <c r="I205" s="5">
        <v>75</v>
      </c>
      <c r="J205" s="23">
        <f t="shared" si="31"/>
        <v>16200</v>
      </c>
      <c r="K205" s="6"/>
      <c r="L205" s="18"/>
      <c r="M205" s="18"/>
      <c r="N205" s="5"/>
      <c r="O205" s="8"/>
      <c r="P205" s="8"/>
      <c r="Q205" s="22"/>
      <c r="R205" s="16"/>
      <c r="S205" s="20"/>
      <c r="T205" s="5"/>
      <c r="U205" s="15"/>
      <c r="V205" s="15">
        <f t="shared" si="32"/>
        <v>16200</v>
      </c>
      <c r="W205" s="14">
        <f t="shared" si="19"/>
        <v>16200</v>
      </c>
      <c r="X205" s="21">
        <v>50</v>
      </c>
      <c r="Y205" s="5">
        <v>0</v>
      </c>
      <c r="Z205" s="5">
        <v>0.01</v>
      </c>
      <c r="AB205" s="1"/>
    </row>
    <row r="206" spans="1:28" s="3" customFormat="1" x14ac:dyDescent="0.35">
      <c r="A206" s="5">
        <v>165</v>
      </c>
      <c r="B206" s="18" t="s">
        <v>23</v>
      </c>
      <c r="C206" s="5"/>
      <c r="D206" s="5">
        <v>4</v>
      </c>
      <c r="E206" s="5">
        <v>1</v>
      </c>
      <c r="F206" s="101">
        <v>0</v>
      </c>
      <c r="G206" s="101">
        <v>1</v>
      </c>
      <c r="H206" s="24">
        <f t="shared" si="30"/>
        <v>1700</v>
      </c>
      <c r="I206" s="5">
        <v>75</v>
      </c>
      <c r="J206" s="23">
        <f t="shared" si="31"/>
        <v>127500</v>
      </c>
      <c r="K206" s="6"/>
      <c r="L206" s="18"/>
      <c r="M206" s="18"/>
      <c r="N206" s="5"/>
      <c r="O206" s="8"/>
      <c r="P206" s="8"/>
      <c r="Q206" s="22"/>
      <c r="R206" s="16"/>
      <c r="S206" s="20"/>
      <c r="T206" s="5"/>
      <c r="U206" s="15"/>
      <c r="V206" s="15">
        <f t="shared" si="32"/>
        <v>127500</v>
      </c>
      <c r="W206" s="14">
        <f t="shared" si="19"/>
        <v>127500</v>
      </c>
      <c r="X206" s="21">
        <v>50</v>
      </c>
      <c r="Y206" s="5">
        <v>0</v>
      </c>
      <c r="Z206" s="5">
        <v>0.01</v>
      </c>
      <c r="AB206" s="1"/>
    </row>
    <row r="207" spans="1:28" s="3" customFormat="1" x14ac:dyDescent="0.35">
      <c r="A207" s="5">
        <v>166</v>
      </c>
      <c r="B207" s="18" t="s">
        <v>4</v>
      </c>
      <c r="C207" s="5">
        <v>10951</v>
      </c>
      <c r="D207" s="5">
        <v>0</v>
      </c>
      <c r="E207" s="5">
        <v>1</v>
      </c>
      <c r="F207" s="101">
        <v>68</v>
      </c>
      <c r="G207" s="101">
        <v>2</v>
      </c>
      <c r="H207" s="24">
        <f t="shared" si="30"/>
        <v>168</v>
      </c>
      <c r="I207" s="5">
        <v>75</v>
      </c>
      <c r="J207" s="23">
        <f t="shared" si="31"/>
        <v>12600</v>
      </c>
      <c r="K207" s="6"/>
      <c r="L207" s="18" t="s">
        <v>10</v>
      </c>
      <c r="M207" s="18" t="s">
        <v>9</v>
      </c>
      <c r="N207" s="5">
        <v>214</v>
      </c>
      <c r="O207" s="8"/>
      <c r="P207" s="8"/>
      <c r="Q207" s="22">
        <v>6500</v>
      </c>
      <c r="R207" s="16">
        <f>SUM(N207*Q207)</f>
        <v>1391000</v>
      </c>
      <c r="S207" s="20">
        <v>11</v>
      </c>
      <c r="T207" s="5">
        <v>34</v>
      </c>
      <c r="U207" s="15">
        <f>SUM(R207-(R207*T207/100))</f>
        <v>918060</v>
      </c>
      <c r="V207" s="15">
        <f t="shared" si="32"/>
        <v>930660</v>
      </c>
      <c r="W207" s="14">
        <f t="shared" ref="W207:W270" si="33">V207</f>
        <v>930660</v>
      </c>
      <c r="X207" s="21">
        <v>10</v>
      </c>
      <c r="Y207" s="5">
        <v>0</v>
      </c>
      <c r="Z207" s="5">
        <v>0.02</v>
      </c>
      <c r="AB207" s="1"/>
    </row>
    <row r="208" spans="1:28" s="3" customFormat="1" x14ac:dyDescent="0.35">
      <c r="A208" s="5">
        <v>167</v>
      </c>
      <c r="B208" s="18" t="s">
        <v>4</v>
      </c>
      <c r="C208" s="5">
        <v>10350</v>
      </c>
      <c r="D208" s="5">
        <v>0</v>
      </c>
      <c r="E208" s="5">
        <v>2</v>
      </c>
      <c r="F208" s="101">
        <v>16</v>
      </c>
      <c r="G208" s="101">
        <v>1</v>
      </c>
      <c r="H208" s="24">
        <f t="shared" si="30"/>
        <v>216</v>
      </c>
      <c r="I208" s="5">
        <v>75</v>
      </c>
      <c r="J208" s="23">
        <f t="shared" si="31"/>
        <v>16200</v>
      </c>
      <c r="K208" s="6"/>
      <c r="L208" s="18" t="s">
        <v>22</v>
      </c>
      <c r="M208" s="18" t="s">
        <v>0</v>
      </c>
      <c r="N208" s="5">
        <v>32</v>
      </c>
      <c r="O208" s="8"/>
      <c r="P208" s="8"/>
      <c r="Q208" s="22">
        <v>2050</v>
      </c>
      <c r="R208" s="16">
        <f>SUM(N208*Q208)</f>
        <v>65600</v>
      </c>
      <c r="S208" s="20">
        <v>6</v>
      </c>
      <c r="T208" s="5">
        <v>20</v>
      </c>
      <c r="U208" s="15">
        <f>SUM(R208-(R208*T208/100))</f>
        <v>52480</v>
      </c>
      <c r="V208" s="15">
        <f t="shared" si="32"/>
        <v>68680</v>
      </c>
      <c r="W208" s="14">
        <f t="shared" si="33"/>
        <v>68680</v>
      </c>
      <c r="X208" s="21">
        <v>50</v>
      </c>
      <c r="Y208" s="5">
        <v>0</v>
      </c>
      <c r="Z208" s="5">
        <v>0.01</v>
      </c>
      <c r="AB208" s="1"/>
    </row>
    <row r="209" spans="1:28" s="3" customFormat="1" x14ac:dyDescent="0.35">
      <c r="A209" s="5">
        <v>168</v>
      </c>
      <c r="B209" s="18" t="s">
        <v>4</v>
      </c>
      <c r="C209" s="5">
        <v>10351</v>
      </c>
      <c r="D209" s="5">
        <v>0</v>
      </c>
      <c r="E209" s="5">
        <v>2</v>
      </c>
      <c r="F209" s="101">
        <v>41</v>
      </c>
      <c r="G209" s="101">
        <v>1</v>
      </c>
      <c r="H209" s="24">
        <f t="shared" si="30"/>
        <v>241</v>
      </c>
      <c r="I209" s="5">
        <v>75</v>
      </c>
      <c r="J209" s="23">
        <f t="shared" si="31"/>
        <v>18075</v>
      </c>
      <c r="K209" s="6"/>
      <c r="L209" s="18" t="s">
        <v>39</v>
      </c>
      <c r="M209" s="18" t="s">
        <v>2</v>
      </c>
      <c r="N209" s="5">
        <v>45</v>
      </c>
      <c r="O209" s="8"/>
      <c r="P209" s="8"/>
      <c r="Q209" s="22">
        <v>6500</v>
      </c>
      <c r="R209" s="16">
        <f>SUM(N209*Q209)</f>
        <v>292500</v>
      </c>
      <c r="S209" s="20">
        <v>1</v>
      </c>
      <c r="T209" s="5">
        <v>1</v>
      </c>
      <c r="U209" s="15">
        <f>SUM(R209-(R209*T209/100))</f>
        <v>289575</v>
      </c>
      <c r="V209" s="15">
        <f t="shared" si="32"/>
        <v>307650</v>
      </c>
      <c r="W209" s="14">
        <f t="shared" si="33"/>
        <v>307650</v>
      </c>
      <c r="X209" s="21">
        <v>50</v>
      </c>
      <c r="Y209" s="5">
        <v>0</v>
      </c>
      <c r="Z209" s="5">
        <v>0.01</v>
      </c>
      <c r="AB209" s="1"/>
    </row>
    <row r="210" spans="1:28" s="3" customFormat="1" x14ac:dyDescent="0.35">
      <c r="A210" s="5">
        <v>169</v>
      </c>
      <c r="B210" s="18" t="s">
        <v>23</v>
      </c>
      <c r="C210" s="5"/>
      <c r="D210" s="5">
        <v>8</v>
      </c>
      <c r="E210" s="5">
        <v>0</v>
      </c>
      <c r="F210" s="101">
        <v>20</v>
      </c>
      <c r="G210" s="101">
        <v>1</v>
      </c>
      <c r="H210" s="24">
        <f t="shared" si="30"/>
        <v>3220</v>
      </c>
      <c r="I210" s="5">
        <v>75</v>
      </c>
      <c r="J210" s="23">
        <f t="shared" si="31"/>
        <v>241500</v>
      </c>
      <c r="K210" s="6"/>
      <c r="L210" s="18"/>
      <c r="M210" s="18"/>
      <c r="N210" s="5"/>
      <c r="O210" s="8"/>
      <c r="P210" s="8"/>
      <c r="Q210" s="22"/>
      <c r="R210" s="16"/>
      <c r="S210" s="20"/>
      <c r="T210" s="5"/>
      <c r="U210" s="15"/>
      <c r="V210" s="15">
        <f t="shared" si="32"/>
        <v>241500</v>
      </c>
      <c r="W210" s="14">
        <f t="shared" si="33"/>
        <v>241500</v>
      </c>
      <c r="X210" s="21">
        <v>50</v>
      </c>
      <c r="Y210" s="5">
        <v>0</v>
      </c>
      <c r="Z210" s="5">
        <v>0.01</v>
      </c>
      <c r="AB210" s="1"/>
    </row>
    <row r="211" spans="1:28" s="3" customFormat="1" x14ac:dyDescent="0.35">
      <c r="A211" s="5">
        <v>170</v>
      </c>
      <c r="B211" s="18" t="s">
        <v>4</v>
      </c>
      <c r="C211" s="5">
        <v>7508</v>
      </c>
      <c r="D211" s="5">
        <v>1</v>
      </c>
      <c r="E211" s="5">
        <v>2</v>
      </c>
      <c r="F211" s="101">
        <v>93</v>
      </c>
      <c r="G211" s="101">
        <v>2</v>
      </c>
      <c r="H211" s="24">
        <f t="shared" si="30"/>
        <v>693</v>
      </c>
      <c r="I211" s="5">
        <v>150</v>
      </c>
      <c r="J211" s="23">
        <f t="shared" si="31"/>
        <v>103950</v>
      </c>
      <c r="K211" s="6"/>
      <c r="L211" s="18" t="s">
        <v>39</v>
      </c>
      <c r="M211" s="18" t="s">
        <v>2</v>
      </c>
      <c r="N211" s="5">
        <v>73.5</v>
      </c>
      <c r="O211" s="8"/>
      <c r="P211" s="8"/>
      <c r="Q211" s="22">
        <v>6500</v>
      </c>
      <c r="R211" s="16">
        <f>SUM(N211*Q211)</f>
        <v>477750</v>
      </c>
      <c r="S211" s="20">
        <v>3</v>
      </c>
      <c r="T211" s="5">
        <v>3</v>
      </c>
      <c r="U211" s="15">
        <f>SUM(R211-(R211*T211/100))</f>
        <v>463417.5</v>
      </c>
      <c r="V211" s="15">
        <f t="shared" si="32"/>
        <v>567367.5</v>
      </c>
      <c r="W211" s="14">
        <f t="shared" si="33"/>
        <v>567367.5</v>
      </c>
      <c r="X211" s="21">
        <v>10</v>
      </c>
      <c r="Y211" s="5">
        <v>0</v>
      </c>
      <c r="Z211" s="5">
        <v>0.02</v>
      </c>
      <c r="AB211" s="1"/>
    </row>
    <row r="212" spans="1:28" s="3" customFormat="1" x14ac:dyDescent="0.35">
      <c r="A212" s="5">
        <v>171</v>
      </c>
      <c r="B212" s="18" t="s">
        <v>4</v>
      </c>
      <c r="C212" s="5">
        <v>7253</v>
      </c>
      <c r="D212" s="5">
        <v>0</v>
      </c>
      <c r="E212" s="5">
        <v>0</v>
      </c>
      <c r="F212" s="101">
        <v>71</v>
      </c>
      <c r="G212" s="101">
        <v>1</v>
      </c>
      <c r="H212" s="24">
        <f t="shared" si="30"/>
        <v>71</v>
      </c>
      <c r="I212" s="5">
        <v>75</v>
      </c>
      <c r="J212" s="23">
        <f t="shared" si="31"/>
        <v>5325</v>
      </c>
      <c r="K212" s="6"/>
      <c r="L212" s="18"/>
      <c r="M212" s="18"/>
      <c r="N212" s="5"/>
      <c r="O212" s="8"/>
      <c r="P212" s="8"/>
      <c r="Q212" s="22"/>
      <c r="R212" s="16"/>
      <c r="S212" s="20"/>
      <c r="T212" s="5"/>
      <c r="U212" s="15"/>
      <c r="V212" s="15">
        <f t="shared" si="32"/>
        <v>5325</v>
      </c>
      <c r="W212" s="14">
        <f t="shared" si="33"/>
        <v>5325</v>
      </c>
      <c r="X212" s="21">
        <v>50</v>
      </c>
      <c r="Y212" s="5">
        <v>0</v>
      </c>
      <c r="Z212" s="5">
        <v>0.01</v>
      </c>
      <c r="AB212" s="1"/>
    </row>
    <row r="213" spans="1:28" s="3" customFormat="1" x14ac:dyDescent="0.35">
      <c r="A213" s="5">
        <v>172</v>
      </c>
      <c r="B213" s="18" t="s">
        <v>4</v>
      </c>
      <c r="C213" s="5">
        <v>50</v>
      </c>
      <c r="D213" s="5">
        <v>0</v>
      </c>
      <c r="E213" s="5">
        <v>1</v>
      </c>
      <c r="F213" s="101">
        <v>44</v>
      </c>
      <c r="G213" s="101">
        <v>1</v>
      </c>
      <c r="H213" s="24">
        <f t="shared" si="30"/>
        <v>144</v>
      </c>
      <c r="I213" s="5">
        <v>75</v>
      </c>
      <c r="J213" s="23">
        <f t="shared" si="31"/>
        <v>10800</v>
      </c>
      <c r="K213" s="6"/>
      <c r="L213" s="18" t="s">
        <v>44</v>
      </c>
      <c r="M213" s="18" t="s">
        <v>9</v>
      </c>
      <c r="N213" s="5">
        <v>294</v>
      </c>
      <c r="O213" s="8"/>
      <c r="P213" s="8"/>
      <c r="Q213" s="22">
        <v>6500</v>
      </c>
      <c r="R213" s="16">
        <f>SUM(N213*Q213)</f>
        <v>1911000</v>
      </c>
      <c r="S213" s="20">
        <v>50</v>
      </c>
      <c r="T213" s="5">
        <v>85</v>
      </c>
      <c r="U213" s="15">
        <f>SUM(R213-(R213*T213/100))</f>
        <v>286650</v>
      </c>
      <c r="V213" s="15">
        <f t="shared" si="32"/>
        <v>297450</v>
      </c>
      <c r="W213" s="14">
        <f t="shared" si="33"/>
        <v>297450</v>
      </c>
      <c r="X213" s="21">
        <v>50</v>
      </c>
      <c r="Y213" s="5">
        <v>0</v>
      </c>
      <c r="Z213" s="5">
        <v>0.01</v>
      </c>
      <c r="AB213" s="1"/>
    </row>
    <row r="214" spans="1:28" s="3" customFormat="1" x14ac:dyDescent="0.35">
      <c r="A214" s="5"/>
      <c r="B214" s="18"/>
      <c r="C214" s="5"/>
      <c r="D214" s="5"/>
      <c r="E214" s="5"/>
      <c r="F214" s="101"/>
      <c r="G214" s="101"/>
      <c r="H214" s="24"/>
      <c r="I214" s="5"/>
      <c r="J214" s="23"/>
      <c r="K214" s="6"/>
      <c r="L214" s="18" t="s">
        <v>10</v>
      </c>
      <c r="M214" s="18" t="s">
        <v>9</v>
      </c>
      <c r="N214" s="5">
        <v>75</v>
      </c>
      <c r="O214" s="8"/>
      <c r="P214" s="8"/>
      <c r="Q214" s="22">
        <v>6500</v>
      </c>
      <c r="R214" s="16">
        <f>SUM(N214*Q214)</f>
        <v>487500</v>
      </c>
      <c r="S214" s="20">
        <v>20</v>
      </c>
      <c r="T214" s="5">
        <v>75</v>
      </c>
      <c r="U214" s="15">
        <f>SUM(R214-(R214*T214/100))</f>
        <v>121875</v>
      </c>
      <c r="V214" s="15">
        <f t="shared" si="32"/>
        <v>121875</v>
      </c>
      <c r="W214" s="14">
        <f t="shared" si="33"/>
        <v>121875</v>
      </c>
      <c r="X214" s="21">
        <v>50</v>
      </c>
      <c r="Y214" s="5">
        <v>0</v>
      </c>
      <c r="Z214" s="5">
        <v>0.01</v>
      </c>
      <c r="AB214" s="1"/>
    </row>
    <row r="215" spans="1:28" s="3" customFormat="1" x14ac:dyDescent="0.35">
      <c r="A215" s="5">
        <v>173</v>
      </c>
      <c r="B215" s="18" t="s">
        <v>14</v>
      </c>
      <c r="C215" s="5"/>
      <c r="D215" s="5">
        <v>1</v>
      </c>
      <c r="E215" s="5">
        <v>2</v>
      </c>
      <c r="F215" s="101">
        <v>65</v>
      </c>
      <c r="G215" s="101">
        <v>1</v>
      </c>
      <c r="H215" s="24">
        <f t="shared" ref="H215:H222" si="34">SUM((D215*400)+(E215*100)+F215)</f>
        <v>665</v>
      </c>
      <c r="I215" s="5">
        <v>75</v>
      </c>
      <c r="J215" s="23">
        <f t="shared" ref="J215:J222" si="35">SUM(H215*I215)</f>
        <v>49875</v>
      </c>
      <c r="K215" s="6"/>
      <c r="L215" s="18"/>
      <c r="M215" s="18"/>
      <c r="N215" s="5"/>
      <c r="O215" s="8"/>
      <c r="P215" s="8"/>
      <c r="Q215" s="22"/>
      <c r="R215" s="16"/>
      <c r="S215" s="20"/>
      <c r="T215" s="5"/>
      <c r="U215" s="15"/>
      <c r="V215" s="15">
        <f t="shared" si="32"/>
        <v>49875</v>
      </c>
      <c r="W215" s="14">
        <f t="shared" si="33"/>
        <v>49875</v>
      </c>
      <c r="X215" s="21">
        <v>50</v>
      </c>
      <c r="Y215" s="5">
        <v>0</v>
      </c>
      <c r="Z215" s="5">
        <v>0.01</v>
      </c>
      <c r="AB215" s="1"/>
    </row>
    <row r="216" spans="1:28" s="3" customFormat="1" x14ac:dyDescent="0.35">
      <c r="A216" s="5">
        <v>174</v>
      </c>
      <c r="B216" s="18" t="s">
        <v>4</v>
      </c>
      <c r="C216" s="5">
        <v>17349</v>
      </c>
      <c r="D216" s="5">
        <v>7</v>
      </c>
      <c r="E216" s="5">
        <v>2</v>
      </c>
      <c r="F216" s="20">
        <v>50</v>
      </c>
      <c r="G216" s="20">
        <v>1</v>
      </c>
      <c r="H216" s="24">
        <f t="shared" si="34"/>
        <v>3050</v>
      </c>
      <c r="I216" s="5">
        <v>75</v>
      </c>
      <c r="J216" s="23">
        <f t="shared" si="35"/>
        <v>228750</v>
      </c>
      <c r="K216" s="6"/>
      <c r="L216" s="18"/>
      <c r="M216" s="18"/>
      <c r="N216" s="5"/>
      <c r="O216" s="8"/>
      <c r="P216" s="8"/>
      <c r="Q216" s="22"/>
      <c r="R216" s="16"/>
      <c r="S216" s="20"/>
      <c r="T216" s="5"/>
      <c r="U216" s="15"/>
      <c r="V216" s="15">
        <f t="shared" si="32"/>
        <v>228750</v>
      </c>
      <c r="W216" s="14">
        <f t="shared" si="33"/>
        <v>228750</v>
      </c>
      <c r="X216" s="21">
        <v>50</v>
      </c>
      <c r="Y216" s="5">
        <v>0</v>
      </c>
      <c r="Z216" s="5">
        <v>0.01</v>
      </c>
      <c r="AB216" s="1"/>
    </row>
    <row r="217" spans="1:28" s="3" customFormat="1" x14ac:dyDescent="0.35">
      <c r="A217" s="5">
        <v>175</v>
      </c>
      <c r="B217" s="9" t="s">
        <v>4</v>
      </c>
      <c r="C217" s="6">
        <v>18051</v>
      </c>
      <c r="D217" s="6">
        <v>15</v>
      </c>
      <c r="E217" s="6">
        <v>0</v>
      </c>
      <c r="F217" s="11">
        <v>27</v>
      </c>
      <c r="G217" s="11">
        <v>1</v>
      </c>
      <c r="H217" s="24">
        <f t="shared" si="34"/>
        <v>6027</v>
      </c>
      <c r="I217" s="5">
        <v>75</v>
      </c>
      <c r="J217" s="23">
        <f t="shared" si="35"/>
        <v>452025</v>
      </c>
      <c r="K217" s="6"/>
      <c r="L217" s="9"/>
      <c r="M217" s="9"/>
      <c r="N217" s="6"/>
      <c r="O217" s="8"/>
      <c r="P217" s="8"/>
      <c r="Q217" s="22"/>
      <c r="R217" s="16"/>
      <c r="S217" s="11"/>
      <c r="T217" s="5"/>
      <c r="U217" s="15"/>
      <c r="V217" s="15">
        <f t="shared" si="32"/>
        <v>452025</v>
      </c>
      <c r="W217" s="14">
        <f t="shared" si="33"/>
        <v>452025</v>
      </c>
      <c r="X217" s="21">
        <v>50</v>
      </c>
      <c r="Y217" s="5">
        <v>0</v>
      </c>
      <c r="Z217" s="5">
        <v>0.01</v>
      </c>
      <c r="AB217" s="1"/>
    </row>
    <row r="218" spans="1:28" s="3" customFormat="1" x14ac:dyDescent="0.35">
      <c r="A218" s="5">
        <v>176</v>
      </c>
      <c r="B218" s="9" t="s">
        <v>23</v>
      </c>
      <c r="C218" s="6"/>
      <c r="D218" s="6">
        <v>4</v>
      </c>
      <c r="E218" s="6">
        <v>0</v>
      </c>
      <c r="F218" s="11">
        <v>0</v>
      </c>
      <c r="G218" s="11">
        <v>1</v>
      </c>
      <c r="H218" s="24">
        <f t="shared" si="34"/>
        <v>1600</v>
      </c>
      <c r="I218" s="5">
        <v>75</v>
      </c>
      <c r="J218" s="23">
        <f t="shared" si="35"/>
        <v>120000</v>
      </c>
      <c r="K218" s="6"/>
      <c r="L218" s="9"/>
      <c r="M218" s="9"/>
      <c r="N218" s="6"/>
      <c r="O218" s="8"/>
      <c r="P218" s="8"/>
      <c r="Q218" s="22"/>
      <c r="R218" s="16"/>
      <c r="S218" s="11"/>
      <c r="T218" s="5"/>
      <c r="U218" s="15"/>
      <c r="V218" s="15">
        <f t="shared" si="32"/>
        <v>120000</v>
      </c>
      <c r="W218" s="14">
        <f t="shared" si="33"/>
        <v>120000</v>
      </c>
      <c r="X218" s="21">
        <v>50</v>
      </c>
      <c r="Y218" s="5">
        <v>0</v>
      </c>
      <c r="Z218" s="5">
        <v>0.01</v>
      </c>
      <c r="AB218" s="1"/>
    </row>
    <row r="219" spans="1:28" s="3" customFormat="1" x14ac:dyDescent="0.35">
      <c r="A219" s="5">
        <v>177</v>
      </c>
      <c r="B219" s="18" t="s">
        <v>23</v>
      </c>
      <c r="C219" s="5"/>
      <c r="D219" s="5">
        <v>0</v>
      </c>
      <c r="E219" s="5">
        <v>2</v>
      </c>
      <c r="F219" s="20">
        <v>0</v>
      </c>
      <c r="G219" s="20">
        <v>1</v>
      </c>
      <c r="H219" s="24">
        <f t="shared" si="34"/>
        <v>200</v>
      </c>
      <c r="I219" s="5">
        <v>75</v>
      </c>
      <c r="J219" s="23">
        <f t="shared" si="35"/>
        <v>15000</v>
      </c>
      <c r="K219" s="6"/>
      <c r="L219" s="18"/>
      <c r="M219" s="18"/>
      <c r="N219" s="5"/>
      <c r="O219" s="8"/>
      <c r="P219" s="8"/>
      <c r="Q219" s="22"/>
      <c r="R219" s="16"/>
      <c r="S219" s="20"/>
      <c r="T219" s="5"/>
      <c r="U219" s="15"/>
      <c r="V219" s="15">
        <f t="shared" si="32"/>
        <v>15000</v>
      </c>
      <c r="W219" s="14">
        <f t="shared" si="33"/>
        <v>15000</v>
      </c>
      <c r="X219" s="21">
        <v>50</v>
      </c>
      <c r="Y219" s="5">
        <v>0</v>
      </c>
      <c r="Z219" s="5">
        <v>0.01</v>
      </c>
      <c r="AB219" s="1"/>
    </row>
    <row r="220" spans="1:28" s="3" customFormat="1" x14ac:dyDescent="0.35">
      <c r="A220" s="5">
        <v>178</v>
      </c>
      <c r="B220" s="18" t="s">
        <v>14</v>
      </c>
      <c r="C220" s="5">
        <v>1583</v>
      </c>
      <c r="D220" s="5">
        <v>0</v>
      </c>
      <c r="E220" s="5">
        <v>2</v>
      </c>
      <c r="F220" s="20">
        <v>20</v>
      </c>
      <c r="G220" s="20">
        <v>1</v>
      </c>
      <c r="H220" s="24">
        <f t="shared" si="34"/>
        <v>220</v>
      </c>
      <c r="I220" s="5">
        <v>75</v>
      </c>
      <c r="J220" s="23">
        <f t="shared" si="35"/>
        <v>16500</v>
      </c>
      <c r="K220" s="6"/>
      <c r="L220" s="18"/>
      <c r="M220" s="18"/>
      <c r="N220" s="5"/>
      <c r="O220" s="8"/>
      <c r="P220" s="8"/>
      <c r="Q220" s="22"/>
      <c r="R220" s="16"/>
      <c r="S220" s="20"/>
      <c r="T220" s="5"/>
      <c r="U220" s="15"/>
      <c r="V220" s="15">
        <f t="shared" si="32"/>
        <v>16500</v>
      </c>
      <c r="W220" s="14">
        <f t="shared" si="33"/>
        <v>16500</v>
      </c>
      <c r="X220" s="21">
        <v>50</v>
      </c>
      <c r="Y220" s="5">
        <v>0</v>
      </c>
      <c r="Z220" s="5">
        <v>0.01</v>
      </c>
      <c r="AB220" s="1"/>
    </row>
    <row r="221" spans="1:28" s="3" customFormat="1" x14ac:dyDescent="0.35">
      <c r="A221" s="5">
        <v>179</v>
      </c>
      <c r="B221" s="18" t="s">
        <v>216</v>
      </c>
      <c r="C221" s="5"/>
      <c r="D221" s="5">
        <v>4</v>
      </c>
      <c r="E221" s="5">
        <v>0</v>
      </c>
      <c r="F221" s="20">
        <v>0</v>
      </c>
      <c r="G221" s="20">
        <v>1</v>
      </c>
      <c r="H221" s="24">
        <f t="shared" si="34"/>
        <v>1600</v>
      </c>
      <c r="I221" s="5">
        <v>75</v>
      </c>
      <c r="J221" s="23">
        <f t="shared" si="35"/>
        <v>120000</v>
      </c>
      <c r="K221" s="6"/>
      <c r="L221" s="18"/>
      <c r="M221" s="18"/>
      <c r="N221" s="5"/>
      <c r="O221" s="8"/>
      <c r="P221" s="8"/>
      <c r="Q221" s="22"/>
      <c r="R221" s="16"/>
      <c r="S221" s="20"/>
      <c r="T221" s="5"/>
      <c r="U221" s="15"/>
      <c r="V221" s="15">
        <f t="shared" si="32"/>
        <v>120000</v>
      </c>
      <c r="W221" s="14">
        <f t="shared" si="33"/>
        <v>120000</v>
      </c>
      <c r="X221" s="21">
        <v>50</v>
      </c>
      <c r="Y221" s="5">
        <v>0</v>
      </c>
      <c r="Z221" s="5">
        <v>0.01</v>
      </c>
      <c r="AB221" s="1"/>
    </row>
    <row r="222" spans="1:28" s="3" customFormat="1" x14ac:dyDescent="0.35">
      <c r="A222" s="5">
        <v>180</v>
      </c>
      <c r="B222" s="18" t="s">
        <v>215</v>
      </c>
      <c r="C222" s="5">
        <v>6510</v>
      </c>
      <c r="D222" s="5">
        <v>0</v>
      </c>
      <c r="E222" s="5">
        <v>1</v>
      </c>
      <c r="F222" s="20">
        <v>60</v>
      </c>
      <c r="G222" s="20">
        <v>1</v>
      </c>
      <c r="H222" s="24">
        <f t="shared" si="34"/>
        <v>160</v>
      </c>
      <c r="I222" s="5">
        <v>75</v>
      </c>
      <c r="J222" s="23">
        <f t="shared" si="35"/>
        <v>12000</v>
      </c>
      <c r="K222" s="6"/>
      <c r="L222" s="18" t="s">
        <v>3</v>
      </c>
      <c r="M222" s="18" t="s">
        <v>2</v>
      </c>
      <c r="N222" s="5">
        <v>75</v>
      </c>
      <c r="O222" s="8"/>
      <c r="P222" s="8"/>
      <c r="Q222" s="22">
        <v>6500</v>
      </c>
      <c r="R222" s="16">
        <f>SUM(N222*Q222)</f>
        <v>487500</v>
      </c>
      <c r="S222" s="20">
        <v>10</v>
      </c>
      <c r="T222" s="5">
        <v>10</v>
      </c>
      <c r="U222" s="15">
        <f>SUM(R222-(R222*T222/100))</f>
        <v>438750</v>
      </c>
      <c r="V222" s="15">
        <f t="shared" si="32"/>
        <v>450750</v>
      </c>
      <c r="W222" s="14">
        <f t="shared" si="33"/>
        <v>450750</v>
      </c>
      <c r="X222" s="21">
        <v>50</v>
      </c>
      <c r="Y222" s="5">
        <v>0</v>
      </c>
      <c r="Z222" s="5">
        <v>0.01</v>
      </c>
      <c r="AB222" s="1"/>
    </row>
    <row r="223" spans="1:28" s="3" customFormat="1" x14ac:dyDescent="0.35">
      <c r="A223" s="5"/>
      <c r="B223" s="18"/>
      <c r="C223" s="5"/>
      <c r="D223" s="5"/>
      <c r="E223" s="5"/>
      <c r="F223" s="20"/>
      <c r="G223" s="20"/>
      <c r="H223" s="24"/>
      <c r="I223" s="5"/>
      <c r="J223" s="23"/>
      <c r="K223" s="6"/>
      <c r="L223" s="18" t="s">
        <v>3</v>
      </c>
      <c r="M223" s="18" t="s">
        <v>2</v>
      </c>
      <c r="N223" s="5">
        <v>101.75</v>
      </c>
      <c r="O223" s="8"/>
      <c r="P223" s="8"/>
      <c r="Q223" s="22">
        <v>6500</v>
      </c>
      <c r="R223" s="16">
        <f>SUM(N223*Q223)</f>
        <v>661375</v>
      </c>
      <c r="S223" s="20">
        <v>10</v>
      </c>
      <c r="T223" s="5">
        <v>10</v>
      </c>
      <c r="U223" s="15">
        <f>SUM(R223-(R223*T223/100))</f>
        <v>595237.5</v>
      </c>
      <c r="V223" s="15">
        <f t="shared" si="32"/>
        <v>595237.5</v>
      </c>
      <c r="W223" s="14">
        <f t="shared" si="33"/>
        <v>595237.5</v>
      </c>
      <c r="X223" s="21">
        <v>50</v>
      </c>
      <c r="Y223" s="5">
        <v>0</v>
      </c>
      <c r="Z223" s="5">
        <v>0.01</v>
      </c>
      <c r="AB223" s="1"/>
    </row>
    <row r="224" spans="1:28" s="3" customFormat="1" x14ac:dyDescent="0.35">
      <c r="A224" s="5">
        <v>181</v>
      </c>
      <c r="B224" s="18" t="s">
        <v>4</v>
      </c>
      <c r="C224" s="5">
        <v>4129</v>
      </c>
      <c r="D224" s="5">
        <v>0</v>
      </c>
      <c r="E224" s="5">
        <v>3</v>
      </c>
      <c r="F224" s="20">
        <v>75</v>
      </c>
      <c r="G224" s="20">
        <v>1</v>
      </c>
      <c r="H224" s="24">
        <f t="shared" ref="H224:H245" si="36">SUM((D224*400)+(E224*100)+F224)</f>
        <v>375</v>
      </c>
      <c r="I224" s="5">
        <v>75</v>
      </c>
      <c r="J224" s="23">
        <f t="shared" ref="J224:J245" si="37">SUM(H224*I224)</f>
        <v>28125</v>
      </c>
      <c r="K224" s="6"/>
      <c r="L224" s="18"/>
      <c r="M224" s="18"/>
      <c r="N224" s="5"/>
      <c r="O224" s="8"/>
      <c r="P224" s="8"/>
      <c r="Q224" s="22"/>
      <c r="R224" s="16"/>
      <c r="S224" s="20"/>
      <c r="T224" s="5"/>
      <c r="U224" s="15"/>
      <c r="V224" s="15">
        <f t="shared" si="32"/>
        <v>28125</v>
      </c>
      <c r="W224" s="14">
        <f t="shared" si="33"/>
        <v>28125</v>
      </c>
      <c r="X224" s="21">
        <v>50</v>
      </c>
      <c r="Y224" s="5">
        <v>0</v>
      </c>
      <c r="Z224" s="5">
        <v>0.01</v>
      </c>
      <c r="AB224" s="1"/>
    </row>
    <row r="225" spans="1:28" s="3" customFormat="1" x14ac:dyDescent="0.35">
      <c r="A225" s="5">
        <v>182</v>
      </c>
      <c r="B225" s="18" t="s">
        <v>4</v>
      </c>
      <c r="C225" s="5">
        <v>4127</v>
      </c>
      <c r="D225" s="5">
        <v>0</v>
      </c>
      <c r="E225" s="5">
        <v>3</v>
      </c>
      <c r="F225" s="20">
        <v>65</v>
      </c>
      <c r="G225" s="20">
        <v>1</v>
      </c>
      <c r="H225" s="24">
        <f t="shared" si="36"/>
        <v>365</v>
      </c>
      <c r="I225" s="5">
        <v>75</v>
      </c>
      <c r="J225" s="23">
        <f t="shared" si="37"/>
        <v>27375</v>
      </c>
      <c r="K225" s="6"/>
      <c r="L225" s="18"/>
      <c r="M225" s="18"/>
      <c r="N225" s="5"/>
      <c r="O225" s="8"/>
      <c r="P225" s="8"/>
      <c r="Q225" s="22"/>
      <c r="R225" s="16"/>
      <c r="S225" s="20"/>
      <c r="T225" s="5"/>
      <c r="U225" s="15"/>
      <c r="V225" s="15">
        <f t="shared" si="32"/>
        <v>27375</v>
      </c>
      <c r="W225" s="14">
        <f t="shared" si="33"/>
        <v>27375</v>
      </c>
      <c r="X225" s="21">
        <v>50</v>
      </c>
      <c r="Y225" s="5">
        <v>0</v>
      </c>
      <c r="Z225" s="5">
        <v>0.01</v>
      </c>
      <c r="AB225" s="1"/>
    </row>
    <row r="226" spans="1:28" s="3" customFormat="1" x14ac:dyDescent="0.35">
      <c r="A226" s="5">
        <v>183</v>
      </c>
      <c r="B226" s="18" t="s">
        <v>4</v>
      </c>
      <c r="C226" s="5">
        <v>3924</v>
      </c>
      <c r="D226" s="5">
        <v>0</v>
      </c>
      <c r="E226" s="5">
        <v>2</v>
      </c>
      <c r="F226" s="20">
        <v>76</v>
      </c>
      <c r="G226" s="20">
        <v>1</v>
      </c>
      <c r="H226" s="24">
        <f t="shared" si="36"/>
        <v>276</v>
      </c>
      <c r="I226" s="5">
        <v>75</v>
      </c>
      <c r="J226" s="23">
        <f t="shared" si="37"/>
        <v>20700</v>
      </c>
      <c r="K226" s="6"/>
      <c r="L226" s="18"/>
      <c r="M226" s="18"/>
      <c r="N226" s="5"/>
      <c r="O226" s="8"/>
      <c r="P226" s="8"/>
      <c r="Q226" s="22"/>
      <c r="R226" s="16"/>
      <c r="S226" s="20"/>
      <c r="T226" s="5"/>
      <c r="U226" s="15"/>
      <c r="V226" s="15">
        <f t="shared" si="32"/>
        <v>20700</v>
      </c>
      <c r="W226" s="14">
        <f t="shared" si="33"/>
        <v>20700</v>
      </c>
      <c r="X226" s="21">
        <v>50</v>
      </c>
      <c r="Y226" s="5">
        <v>0</v>
      </c>
      <c r="Z226" s="5">
        <v>0.01</v>
      </c>
      <c r="AB226" s="1"/>
    </row>
    <row r="227" spans="1:28" s="3" customFormat="1" x14ac:dyDescent="0.35">
      <c r="A227" s="5">
        <v>184</v>
      </c>
      <c r="B227" s="18" t="s">
        <v>4</v>
      </c>
      <c r="C227" s="5">
        <v>3440</v>
      </c>
      <c r="D227" s="5">
        <v>8</v>
      </c>
      <c r="E227" s="5">
        <v>3</v>
      </c>
      <c r="F227" s="20">
        <v>6</v>
      </c>
      <c r="G227" s="20">
        <v>1</v>
      </c>
      <c r="H227" s="24">
        <f t="shared" si="36"/>
        <v>3506</v>
      </c>
      <c r="I227" s="5">
        <v>75</v>
      </c>
      <c r="J227" s="23">
        <f t="shared" si="37"/>
        <v>262950</v>
      </c>
      <c r="K227" s="6"/>
      <c r="L227" s="18"/>
      <c r="M227" s="18"/>
      <c r="N227" s="5"/>
      <c r="O227" s="8"/>
      <c r="P227" s="8"/>
      <c r="Q227" s="22"/>
      <c r="R227" s="16"/>
      <c r="S227" s="20"/>
      <c r="T227" s="5"/>
      <c r="U227" s="15"/>
      <c r="V227" s="15">
        <f t="shared" si="32"/>
        <v>262950</v>
      </c>
      <c r="W227" s="14">
        <f t="shared" si="33"/>
        <v>262950</v>
      </c>
      <c r="X227" s="21">
        <v>50</v>
      </c>
      <c r="Y227" s="5">
        <v>0</v>
      </c>
      <c r="Z227" s="5">
        <v>0.01</v>
      </c>
      <c r="AB227" s="1"/>
    </row>
    <row r="228" spans="1:28" s="3" customFormat="1" x14ac:dyDescent="0.35">
      <c r="A228" s="5">
        <v>185</v>
      </c>
      <c r="B228" s="18" t="s">
        <v>4</v>
      </c>
      <c r="C228" s="5">
        <v>4128</v>
      </c>
      <c r="D228" s="5">
        <v>0</v>
      </c>
      <c r="E228" s="5">
        <v>3</v>
      </c>
      <c r="F228" s="20">
        <v>7</v>
      </c>
      <c r="G228" s="20">
        <v>1</v>
      </c>
      <c r="H228" s="24">
        <f t="shared" si="36"/>
        <v>307</v>
      </c>
      <c r="I228" s="5">
        <v>75</v>
      </c>
      <c r="J228" s="23">
        <f t="shared" si="37"/>
        <v>23025</v>
      </c>
      <c r="K228" s="6"/>
      <c r="L228" s="18"/>
      <c r="M228" s="18"/>
      <c r="N228" s="5"/>
      <c r="O228" s="8"/>
      <c r="P228" s="8"/>
      <c r="Q228" s="22"/>
      <c r="R228" s="16"/>
      <c r="S228" s="20"/>
      <c r="T228" s="5"/>
      <c r="U228" s="15"/>
      <c r="V228" s="15">
        <f t="shared" si="32"/>
        <v>23025</v>
      </c>
      <c r="W228" s="14">
        <f t="shared" si="33"/>
        <v>23025</v>
      </c>
      <c r="X228" s="21">
        <v>50</v>
      </c>
      <c r="Y228" s="5">
        <v>0</v>
      </c>
      <c r="Z228" s="5">
        <v>0.01</v>
      </c>
      <c r="AB228" s="1"/>
    </row>
    <row r="229" spans="1:28" s="3" customFormat="1" x14ac:dyDescent="0.35">
      <c r="A229" s="5">
        <v>186</v>
      </c>
      <c r="B229" s="18" t="s">
        <v>4</v>
      </c>
      <c r="C229" s="5">
        <v>3891</v>
      </c>
      <c r="D229" s="5">
        <v>4</v>
      </c>
      <c r="E229" s="5">
        <v>0</v>
      </c>
      <c r="F229" s="20">
        <v>40</v>
      </c>
      <c r="G229" s="20">
        <v>1</v>
      </c>
      <c r="H229" s="24">
        <f t="shared" si="36"/>
        <v>1640</v>
      </c>
      <c r="I229" s="5">
        <v>75</v>
      </c>
      <c r="J229" s="23">
        <f t="shared" si="37"/>
        <v>123000</v>
      </c>
      <c r="K229" s="6"/>
      <c r="L229" s="18"/>
      <c r="M229" s="18"/>
      <c r="N229" s="5"/>
      <c r="O229" s="8"/>
      <c r="P229" s="8"/>
      <c r="Q229" s="22"/>
      <c r="R229" s="16"/>
      <c r="S229" s="20"/>
      <c r="T229" s="5"/>
      <c r="U229" s="15"/>
      <c r="V229" s="15">
        <f t="shared" si="32"/>
        <v>123000</v>
      </c>
      <c r="W229" s="14">
        <f t="shared" si="33"/>
        <v>123000</v>
      </c>
      <c r="X229" s="21">
        <v>50</v>
      </c>
      <c r="Y229" s="5">
        <v>0</v>
      </c>
      <c r="Z229" s="5">
        <v>0.01</v>
      </c>
      <c r="AB229" s="1"/>
    </row>
    <row r="230" spans="1:28" s="3" customFormat="1" x14ac:dyDescent="0.35">
      <c r="A230" s="5">
        <v>187</v>
      </c>
      <c r="B230" s="18" t="s">
        <v>4</v>
      </c>
      <c r="C230" s="5">
        <v>3872</v>
      </c>
      <c r="D230" s="5">
        <v>4</v>
      </c>
      <c r="E230" s="5">
        <v>1</v>
      </c>
      <c r="F230" s="20">
        <v>14</v>
      </c>
      <c r="G230" s="20">
        <v>1</v>
      </c>
      <c r="H230" s="24">
        <f t="shared" si="36"/>
        <v>1714</v>
      </c>
      <c r="I230" s="5">
        <v>75</v>
      </c>
      <c r="J230" s="23">
        <f t="shared" si="37"/>
        <v>128550</v>
      </c>
      <c r="K230" s="99"/>
      <c r="L230" s="18"/>
      <c r="M230" s="18"/>
      <c r="N230" s="5"/>
      <c r="O230" s="98"/>
      <c r="P230" s="98"/>
      <c r="Q230" s="22"/>
      <c r="R230" s="16"/>
      <c r="S230" s="20"/>
      <c r="T230" s="5"/>
      <c r="U230" s="15"/>
      <c r="V230" s="15">
        <f t="shared" si="32"/>
        <v>128550</v>
      </c>
      <c r="W230" s="14">
        <f t="shared" si="33"/>
        <v>128550</v>
      </c>
      <c r="X230" s="21">
        <v>50</v>
      </c>
      <c r="Y230" s="5">
        <v>0</v>
      </c>
      <c r="Z230" s="5">
        <v>0.01</v>
      </c>
      <c r="AB230" s="1"/>
    </row>
    <row r="231" spans="1:28" s="3" customFormat="1" x14ac:dyDescent="0.35">
      <c r="A231" s="5">
        <v>188</v>
      </c>
      <c r="B231" s="18" t="s">
        <v>4</v>
      </c>
      <c r="C231" s="5">
        <v>4976</v>
      </c>
      <c r="D231" s="5">
        <v>5</v>
      </c>
      <c r="E231" s="5">
        <v>1</v>
      </c>
      <c r="F231" s="20">
        <v>22</v>
      </c>
      <c r="G231" s="20">
        <v>1</v>
      </c>
      <c r="H231" s="24">
        <f t="shared" si="36"/>
        <v>2122</v>
      </c>
      <c r="I231" s="5">
        <v>75</v>
      </c>
      <c r="J231" s="23">
        <f t="shared" si="37"/>
        <v>159150</v>
      </c>
      <c r="K231" s="99"/>
      <c r="L231" s="18"/>
      <c r="M231" s="18"/>
      <c r="N231" s="5"/>
      <c r="O231" s="98"/>
      <c r="P231" s="98"/>
      <c r="Q231" s="22"/>
      <c r="R231" s="16"/>
      <c r="S231" s="20"/>
      <c r="T231" s="5"/>
      <c r="U231" s="15"/>
      <c r="V231" s="15">
        <f t="shared" si="32"/>
        <v>159150</v>
      </c>
      <c r="W231" s="14">
        <f t="shared" si="33"/>
        <v>159150</v>
      </c>
      <c r="X231" s="21">
        <v>50</v>
      </c>
      <c r="Y231" s="5">
        <v>0</v>
      </c>
      <c r="Z231" s="5">
        <v>0.01</v>
      </c>
      <c r="AB231" s="1"/>
    </row>
    <row r="232" spans="1:28" s="3" customFormat="1" x14ac:dyDescent="0.35">
      <c r="A232" s="5">
        <v>189</v>
      </c>
      <c r="B232" s="18" t="s">
        <v>4</v>
      </c>
      <c r="C232" s="5">
        <v>5009</v>
      </c>
      <c r="D232" s="5">
        <v>0</v>
      </c>
      <c r="E232" s="5">
        <v>2</v>
      </c>
      <c r="F232" s="20">
        <v>14</v>
      </c>
      <c r="G232" s="20">
        <v>1</v>
      </c>
      <c r="H232" s="24">
        <f t="shared" si="36"/>
        <v>214</v>
      </c>
      <c r="I232" s="5">
        <v>180</v>
      </c>
      <c r="J232" s="23">
        <f t="shared" si="37"/>
        <v>38520</v>
      </c>
      <c r="K232" s="99"/>
      <c r="L232" s="18"/>
      <c r="M232" s="18"/>
      <c r="N232" s="5"/>
      <c r="O232" s="98"/>
      <c r="P232" s="98"/>
      <c r="Q232" s="22"/>
      <c r="R232" s="16"/>
      <c r="S232" s="20"/>
      <c r="T232" s="5"/>
      <c r="U232" s="15"/>
      <c r="V232" s="15">
        <f t="shared" si="32"/>
        <v>38520</v>
      </c>
      <c r="W232" s="14">
        <f t="shared" si="33"/>
        <v>38520</v>
      </c>
      <c r="X232" s="21">
        <v>50</v>
      </c>
      <c r="Y232" s="5">
        <v>0</v>
      </c>
      <c r="Z232" s="5">
        <v>0.01</v>
      </c>
      <c r="AB232" s="1"/>
    </row>
    <row r="233" spans="1:28" s="3" customFormat="1" x14ac:dyDescent="0.35">
      <c r="A233" s="5">
        <v>190</v>
      </c>
      <c r="B233" s="18" t="s">
        <v>4</v>
      </c>
      <c r="C233" s="5">
        <v>3875</v>
      </c>
      <c r="D233" s="5">
        <v>4</v>
      </c>
      <c r="E233" s="5">
        <v>0</v>
      </c>
      <c r="F233" s="20">
        <v>78</v>
      </c>
      <c r="G233" s="20">
        <v>1</v>
      </c>
      <c r="H233" s="24">
        <f t="shared" si="36"/>
        <v>1678</v>
      </c>
      <c r="I233" s="5">
        <v>75</v>
      </c>
      <c r="J233" s="23">
        <f t="shared" si="37"/>
        <v>125850</v>
      </c>
      <c r="K233" s="6"/>
      <c r="L233" s="18"/>
      <c r="M233" s="18"/>
      <c r="N233" s="5"/>
      <c r="O233" s="8"/>
      <c r="P233" s="8"/>
      <c r="Q233" s="22"/>
      <c r="R233" s="16"/>
      <c r="S233" s="20"/>
      <c r="T233" s="5"/>
      <c r="U233" s="15"/>
      <c r="V233" s="15">
        <f t="shared" si="32"/>
        <v>125850</v>
      </c>
      <c r="W233" s="14">
        <f t="shared" si="33"/>
        <v>125850</v>
      </c>
      <c r="X233" s="21">
        <v>50</v>
      </c>
      <c r="Y233" s="5">
        <v>0</v>
      </c>
      <c r="Z233" s="5">
        <v>0.01</v>
      </c>
      <c r="AB233" s="1"/>
    </row>
    <row r="234" spans="1:28" s="3" customFormat="1" x14ac:dyDescent="0.35">
      <c r="A234" s="5">
        <v>191</v>
      </c>
      <c r="B234" s="18" t="s">
        <v>4</v>
      </c>
      <c r="C234" s="5">
        <v>6501</v>
      </c>
      <c r="D234" s="5">
        <v>0</v>
      </c>
      <c r="E234" s="5">
        <v>2</v>
      </c>
      <c r="F234" s="20">
        <v>31</v>
      </c>
      <c r="G234" s="20">
        <v>4</v>
      </c>
      <c r="H234" s="24">
        <f t="shared" si="36"/>
        <v>231</v>
      </c>
      <c r="I234" s="5">
        <v>200</v>
      </c>
      <c r="J234" s="23">
        <f t="shared" si="37"/>
        <v>46200</v>
      </c>
      <c r="K234" s="6"/>
      <c r="L234" s="18"/>
      <c r="M234" s="18"/>
      <c r="N234" s="5"/>
      <c r="O234" s="8"/>
      <c r="P234" s="8"/>
      <c r="Q234" s="22"/>
      <c r="R234" s="16"/>
      <c r="S234" s="20"/>
      <c r="T234" s="5"/>
      <c r="U234" s="15"/>
      <c r="V234" s="15">
        <f t="shared" si="32"/>
        <v>46200</v>
      </c>
      <c r="W234" s="14">
        <f t="shared" si="33"/>
        <v>46200</v>
      </c>
      <c r="X234" s="21">
        <v>0</v>
      </c>
      <c r="Y234" s="14">
        <f>W234</f>
        <v>46200</v>
      </c>
      <c r="Z234" s="5">
        <v>0.03</v>
      </c>
      <c r="AB234" s="1"/>
    </row>
    <row r="235" spans="1:28" s="3" customFormat="1" x14ac:dyDescent="0.35">
      <c r="A235" s="5">
        <v>192</v>
      </c>
      <c r="B235" s="97" t="s">
        <v>4</v>
      </c>
      <c r="C235" s="28">
        <v>1545</v>
      </c>
      <c r="D235" s="28">
        <v>6</v>
      </c>
      <c r="E235" s="28">
        <v>1</v>
      </c>
      <c r="F235" s="96">
        <v>58</v>
      </c>
      <c r="G235" s="96">
        <v>1</v>
      </c>
      <c r="H235" s="24">
        <f t="shared" si="36"/>
        <v>2558</v>
      </c>
      <c r="I235" s="5">
        <v>75</v>
      </c>
      <c r="J235" s="23">
        <f t="shared" si="37"/>
        <v>191850</v>
      </c>
      <c r="K235" s="6"/>
      <c r="L235" s="97"/>
      <c r="M235" s="97"/>
      <c r="N235" s="28"/>
      <c r="O235" s="8"/>
      <c r="P235" s="8"/>
      <c r="Q235" s="22"/>
      <c r="R235" s="16"/>
      <c r="S235" s="96"/>
      <c r="T235" s="5"/>
      <c r="U235" s="15"/>
      <c r="V235" s="15">
        <f t="shared" si="32"/>
        <v>191850</v>
      </c>
      <c r="W235" s="14">
        <f t="shared" si="33"/>
        <v>191850</v>
      </c>
      <c r="X235" s="21">
        <v>50</v>
      </c>
      <c r="Y235" s="5">
        <v>0</v>
      </c>
      <c r="Z235" s="5">
        <v>0.01</v>
      </c>
      <c r="AB235" s="1"/>
    </row>
    <row r="236" spans="1:28" s="3" customFormat="1" x14ac:dyDescent="0.35">
      <c r="A236" s="5">
        <v>193</v>
      </c>
      <c r="B236" s="97" t="s">
        <v>23</v>
      </c>
      <c r="C236" s="28"/>
      <c r="D236" s="28">
        <v>12</v>
      </c>
      <c r="E236" s="28">
        <v>0</v>
      </c>
      <c r="F236" s="96">
        <v>0</v>
      </c>
      <c r="G236" s="96">
        <v>1</v>
      </c>
      <c r="H236" s="24">
        <f t="shared" si="36"/>
        <v>4800</v>
      </c>
      <c r="I236" s="5">
        <v>75</v>
      </c>
      <c r="J236" s="23">
        <f t="shared" si="37"/>
        <v>360000</v>
      </c>
      <c r="K236" s="6"/>
      <c r="L236" s="97"/>
      <c r="M236" s="97"/>
      <c r="N236" s="28"/>
      <c r="O236" s="8"/>
      <c r="P236" s="8"/>
      <c r="Q236" s="22"/>
      <c r="R236" s="16"/>
      <c r="S236" s="96"/>
      <c r="T236" s="5"/>
      <c r="U236" s="15"/>
      <c r="V236" s="15">
        <f t="shared" si="32"/>
        <v>360000</v>
      </c>
      <c r="W236" s="14">
        <f t="shared" si="33"/>
        <v>360000</v>
      </c>
      <c r="X236" s="21">
        <v>50</v>
      </c>
      <c r="Y236" s="5">
        <v>0</v>
      </c>
      <c r="Z236" s="5">
        <v>0.01</v>
      </c>
      <c r="AB236" s="1"/>
    </row>
    <row r="237" spans="1:28" s="3" customFormat="1" x14ac:dyDescent="0.35">
      <c r="A237" s="5">
        <v>194</v>
      </c>
      <c r="B237" s="97" t="s">
        <v>4</v>
      </c>
      <c r="C237" s="28">
        <v>18591</v>
      </c>
      <c r="D237" s="28">
        <v>2</v>
      </c>
      <c r="E237" s="28">
        <v>3</v>
      </c>
      <c r="F237" s="96">
        <v>61</v>
      </c>
      <c r="G237" s="96">
        <v>1</v>
      </c>
      <c r="H237" s="24">
        <f t="shared" si="36"/>
        <v>1161</v>
      </c>
      <c r="I237" s="5">
        <v>100</v>
      </c>
      <c r="J237" s="23">
        <f t="shared" si="37"/>
        <v>116100</v>
      </c>
      <c r="K237" s="6"/>
      <c r="L237" s="97"/>
      <c r="M237" s="97"/>
      <c r="N237" s="28"/>
      <c r="O237" s="8"/>
      <c r="P237" s="8"/>
      <c r="Q237" s="22"/>
      <c r="R237" s="16"/>
      <c r="S237" s="96"/>
      <c r="T237" s="5"/>
      <c r="U237" s="15"/>
      <c r="V237" s="15">
        <f t="shared" si="32"/>
        <v>116100</v>
      </c>
      <c r="W237" s="14">
        <f t="shared" si="33"/>
        <v>116100</v>
      </c>
      <c r="X237" s="21">
        <v>50</v>
      </c>
      <c r="Y237" s="5">
        <v>0</v>
      </c>
      <c r="Z237" s="5">
        <v>0.01</v>
      </c>
      <c r="AB237" s="1"/>
    </row>
    <row r="238" spans="1:28" s="3" customFormat="1" x14ac:dyDescent="0.35">
      <c r="A238" s="5">
        <v>195</v>
      </c>
      <c r="B238" s="18" t="s">
        <v>4</v>
      </c>
      <c r="C238" s="5">
        <v>4129</v>
      </c>
      <c r="D238" s="5">
        <v>0</v>
      </c>
      <c r="E238" s="5">
        <v>3</v>
      </c>
      <c r="F238" s="20">
        <v>75</v>
      </c>
      <c r="G238" s="20">
        <v>1</v>
      </c>
      <c r="H238" s="24">
        <f t="shared" si="36"/>
        <v>375</v>
      </c>
      <c r="I238" s="5">
        <v>75</v>
      </c>
      <c r="J238" s="23">
        <f t="shared" si="37"/>
        <v>28125</v>
      </c>
      <c r="K238" s="6"/>
      <c r="L238" s="18"/>
      <c r="M238" s="18"/>
      <c r="N238" s="5"/>
      <c r="O238" s="8"/>
      <c r="P238" s="8"/>
      <c r="Q238" s="22"/>
      <c r="R238" s="16"/>
      <c r="S238" s="20"/>
      <c r="T238" s="5"/>
      <c r="U238" s="15"/>
      <c r="V238" s="15">
        <f t="shared" si="32"/>
        <v>28125</v>
      </c>
      <c r="W238" s="14">
        <f t="shared" si="33"/>
        <v>28125</v>
      </c>
      <c r="X238" s="21">
        <v>50</v>
      </c>
      <c r="Y238" s="5">
        <v>0</v>
      </c>
      <c r="Z238" s="5">
        <v>0.01</v>
      </c>
      <c r="AB238" s="1"/>
    </row>
    <row r="239" spans="1:28" s="3" customFormat="1" x14ac:dyDescent="0.35">
      <c r="A239" s="5">
        <v>196</v>
      </c>
      <c r="B239" s="18" t="s">
        <v>4</v>
      </c>
      <c r="C239" s="5">
        <v>4127</v>
      </c>
      <c r="D239" s="5">
        <v>0</v>
      </c>
      <c r="E239" s="5">
        <v>3</v>
      </c>
      <c r="F239" s="20">
        <v>65</v>
      </c>
      <c r="G239" s="20">
        <v>1</v>
      </c>
      <c r="H239" s="24">
        <f t="shared" si="36"/>
        <v>365</v>
      </c>
      <c r="I239" s="5">
        <v>75</v>
      </c>
      <c r="J239" s="23">
        <f t="shared" si="37"/>
        <v>27375</v>
      </c>
      <c r="K239" s="6"/>
      <c r="L239" s="18"/>
      <c r="M239" s="18"/>
      <c r="N239" s="5"/>
      <c r="O239" s="8"/>
      <c r="P239" s="8"/>
      <c r="Q239" s="22"/>
      <c r="R239" s="16"/>
      <c r="S239" s="20"/>
      <c r="T239" s="5"/>
      <c r="U239" s="15"/>
      <c r="V239" s="15">
        <f t="shared" si="32"/>
        <v>27375</v>
      </c>
      <c r="W239" s="14">
        <f t="shared" si="33"/>
        <v>27375</v>
      </c>
      <c r="X239" s="21">
        <v>50</v>
      </c>
      <c r="Y239" s="5">
        <v>0</v>
      </c>
      <c r="Z239" s="5">
        <v>0.01</v>
      </c>
      <c r="AB239" s="1"/>
    </row>
    <row r="240" spans="1:28" s="3" customFormat="1" x14ac:dyDescent="0.35">
      <c r="A240" s="5">
        <v>197</v>
      </c>
      <c r="B240" s="18" t="s">
        <v>4</v>
      </c>
      <c r="C240" s="5">
        <v>3874</v>
      </c>
      <c r="D240" s="5">
        <v>4</v>
      </c>
      <c r="E240" s="5">
        <v>1</v>
      </c>
      <c r="F240" s="20">
        <v>39</v>
      </c>
      <c r="G240" s="20">
        <v>1</v>
      </c>
      <c r="H240" s="24">
        <f t="shared" si="36"/>
        <v>1739</v>
      </c>
      <c r="I240" s="5">
        <v>75</v>
      </c>
      <c r="J240" s="23">
        <f t="shared" si="37"/>
        <v>130425</v>
      </c>
      <c r="K240" s="6"/>
      <c r="L240" s="18"/>
      <c r="M240" s="18"/>
      <c r="N240" s="5"/>
      <c r="O240" s="8"/>
      <c r="P240" s="8"/>
      <c r="Q240" s="22"/>
      <c r="R240" s="16"/>
      <c r="S240" s="20"/>
      <c r="T240" s="5"/>
      <c r="U240" s="15"/>
      <c r="V240" s="15">
        <f t="shared" si="32"/>
        <v>130425</v>
      </c>
      <c r="W240" s="14">
        <f t="shared" si="33"/>
        <v>130425</v>
      </c>
      <c r="X240" s="21">
        <v>50</v>
      </c>
      <c r="Y240" s="5">
        <v>0</v>
      </c>
      <c r="Z240" s="5">
        <v>0.01</v>
      </c>
      <c r="AB240" s="1"/>
    </row>
    <row r="241" spans="1:28" s="3" customFormat="1" x14ac:dyDescent="0.35">
      <c r="A241" s="5">
        <v>198</v>
      </c>
      <c r="B241" s="18" t="s">
        <v>4</v>
      </c>
      <c r="C241" s="5">
        <v>3881</v>
      </c>
      <c r="D241" s="5">
        <v>0</v>
      </c>
      <c r="E241" s="5">
        <v>0</v>
      </c>
      <c r="F241" s="20">
        <v>60</v>
      </c>
      <c r="G241" s="20">
        <v>1</v>
      </c>
      <c r="H241" s="24">
        <f t="shared" si="36"/>
        <v>60</v>
      </c>
      <c r="I241" s="5">
        <v>200</v>
      </c>
      <c r="J241" s="23">
        <f t="shared" si="37"/>
        <v>12000</v>
      </c>
      <c r="K241" s="6"/>
      <c r="L241" s="18" t="s">
        <v>10</v>
      </c>
      <c r="M241" s="18" t="s">
        <v>9</v>
      </c>
      <c r="N241" s="5">
        <v>179</v>
      </c>
      <c r="O241" s="8"/>
      <c r="P241" s="8"/>
      <c r="Q241" s="22">
        <v>6500</v>
      </c>
      <c r="R241" s="16">
        <f>SUM(N241*Q241)</f>
        <v>1163500</v>
      </c>
      <c r="S241" s="20">
        <v>20</v>
      </c>
      <c r="T241" s="5">
        <v>75</v>
      </c>
      <c r="U241" s="15">
        <f>SUM(R241-(R241*T241/100))</f>
        <v>290875</v>
      </c>
      <c r="V241" s="15">
        <f t="shared" si="32"/>
        <v>302875</v>
      </c>
      <c r="W241" s="14">
        <f t="shared" si="33"/>
        <v>302875</v>
      </c>
      <c r="X241" s="21">
        <v>50</v>
      </c>
      <c r="Y241" s="5">
        <v>0</v>
      </c>
      <c r="Z241" s="5">
        <v>0.01</v>
      </c>
      <c r="AB241" s="1"/>
    </row>
    <row r="242" spans="1:28" s="3" customFormat="1" x14ac:dyDescent="0.35">
      <c r="A242" s="5">
        <v>199</v>
      </c>
      <c r="B242" s="18" t="s">
        <v>4</v>
      </c>
      <c r="C242" s="5"/>
      <c r="D242" s="5">
        <v>10</v>
      </c>
      <c r="E242" s="5">
        <v>0</v>
      </c>
      <c r="F242" s="20">
        <v>0</v>
      </c>
      <c r="G242" s="20">
        <v>1</v>
      </c>
      <c r="H242" s="24">
        <f t="shared" si="36"/>
        <v>4000</v>
      </c>
      <c r="I242" s="5">
        <v>75</v>
      </c>
      <c r="J242" s="23">
        <f t="shared" si="37"/>
        <v>300000</v>
      </c>
      <c r="K242" s="6"/>
      <c r="L242" s="18"/>
      <c r="M242" s="18"/>
      <c r="N242" s="5"/>
      <c r="O242" s="8"/>
      <c r="P242" s="8"/>
      <c r="Q242" s="22"/>
      <c r="R242" s="16"/>
      <c r="S242" s="20"/>
      <c r="T242" s="5"/>
      <c r="U242" s="15"/>
      <c r="V242" s="15">
        <f t="shared" si="32"/>
        <v>300000</v>
      </c>
      <c r="W242" s="14">
        <f t="shared" si="33"/>
        <v>300000</v>
      </c>
      <c r="X242" s="21">
        <v>50</v>
      </c>
      <c r="Y242" s="5">
        <v>0</v>
      </c>
      <c r="Z242" s="5">
        <v>0.01</v>
      </c>
      <c r="AB242" s="1"/>
    </row>
    <row r="243" spans="1:28" s="3" customFormat="1" x14ac:dyDescent="0.35">
      <c r="A243" s="5">
        <v>200</v>
      </c>
      <c r="B243" s="18" t="s">
        <v>4</v>
      </c>
      <c r="C243" s="5">
        <v>7936</v>
      </c>
      <c r="D243" s="5">
        <v>10</v>
      </c>
      <c r="E243" s="5">
        <v>0</v>
      </c>
      <c r="F243" s="20">
        <v>0</v>
      </c>
      <c r="G243" s="20">
        <v>1</v>
      </c>
      <c r="H243" s="24">
        <f t="shared" si="36"/>
        <v>4000</v>
      </c>
      <c r="I243" s="5">
        <v>75</v>
      </c>
      <c r="J243" s="23">
        <f t="shared" si="37"/>
        <v>300000</v>
      </c>
      <c r="K243" s="6"/>
      <c r="L243" s="18"/>
      <c r="M243" s="18"/>
      <c r="N243" s="5"/>
      <c r="O243" s="8"/>
      <c r="P243" s="8"/>
      <c r="Q243" s="22"/>
      <c r="R243" s="16"/>
      <c r="S243" s="20"/>
      <c r="T243" s="5"/>
      <c r="U243" s="15"/>
      <c r="V243" s="15">
        <f t="shared" si="32"/>
        <v>300000</v>
      </c>
      <c r="W243" s="14">
        <f t="shared" si="33"/>
        <v>300000</v>
      </c>
      <c r="X243" s="21">
        <v>50</v>
      </c>
      <c r="Y243" s="5">
        <v>0</v>
      </c>
      <c r="Z243" s="5">
        <v>0.01</v>
      </c>
      <c r="AB243" s="1"/>
    </row>
    <row r="244" spans="1:28" s="3" customFormat="1" x14ac:dyDescent="0.35">
      <c r="A244" s="5">
        <v>201</v>
      </c>
      <c r="B244" s="18" t="s">
        <v>4</v>
      </c>
      <c r="C244" s="5">
        <v>1952</v>
      </c>
      <c r="D244" s="5">
        <v>3</v>
      </c>
      <c r="E244" s="5">
        <v>3</v>
      </c>
      <c r="F244" s="20">
        <v>28</v>
      </c>
      <c r="G244" s="20">
        <v>1</v>
      </c>
      <c r="H244" s="24">
        <f t="shared" si="36"/>
        <v>1528</v>
      </c>
      <c r="I244" s="5">
        <v>110</v>
      </c>
      <c r="J244" s="23">
        <f t="shared" si="37"/>
        <v>168080</v>
      </c>
      <c r="K244" s="6"/>
      <c r="L244" s="18"/>
      <c r="M244" s="18"/>
      <c r="N244" s="5"/>
      <c r="O244" s="8"/>
      <c r="P244" s="8"/>
      <c r="Q244" s="22"/>
      <c r="R244" s="16"/>
      <c r="S244" s="20"/>
      <c r="T244" s="5"/>
      <c r="U244" s="15"/>
      <c r="V244" s="15">
        <f t="shared" si="32"/>
        <v>168080</v>
      </c>
      <c r="W244" s="14">
        <f t="shared" si="33"/>
        <v>168080</v>
      </c>
      <c r="X244" s="21">
        <v>50</v>
      </c>
      <c r="Y244" s="5">
        <v>0</v>
      </c>
      <c r="Z244" s="5">
        <v>0.01</v>
      </c>
      <c r="AB244" s="1"/>
    </row>
    <row r="245" spans="1:28" s="3" customFormat="1" x14ac:dyDescent="0.35">
      <c r="A245" s="5">
        <v>202</v>
      </c>
      <c r="B245" s="18" t="s">
        <v>4</v>
      </c>
      <c r="C245" s="5">
        <v>61</v>
      </c>
      <c r="D245" s="5">
        <v>0</v>
      </c>
      <c r="E245" s="5">
        <v>0</v>
      </c>
      <c r="F245" s="20">
        <v>77</v>
      </c>
      <c r="G245" s="20">
        <v>2</v>
      </c>
      <c r="H245" s="24">
        <f t="shared" si="36"/>
        <v>77</v>
      </c>
      <c r="I245" s="5">
        <v>200</v>
      </c>
      <c r="J245" s="23">
        <f t="shared" si="37"/>
        <v>15400</v>
      </c>
      <c r="K245" s="99"/>
      <c r="L245" s="18" t="s">
        <v>209</v>
      </c>
      <c r="M245" s="18" t="s">
        <v>9</v>
      </c>
      <c r="N245" s="5">
        <v>315</v>
      </c>
      <c r="O245" s="98"/>
      <c r="P245" s="98"/>
      <c r="Q245" s="22">
        <v>6500</v>
      </c>
      <c r="R245" s="16">
        <f>SUM(N245*Q245)</f>
        <v>2047500</v>
      </c>
      <c r="S245" s="20">
        <v>20</v>
      </c>
      <c r="T245" s="5">
        <v>75</v>
      </c>
      <c r="U245" s="15">
        <f>SUM(R245-(R245*T245/100))</f>
        <v>511875</v>
      </c>
      <c r="V245" s="15">
        <f t="shared" si="32"/>
        <v>527275</v>
      </c>
      <c r="W245" s="14">
        <f t="shared" si="33"/>
        <v>527275</v>
      </c>
      <c r="X245" s="21">
        <v>10</v>
      </c>
      <c r="Y245" s="5">
        <v>0</v>
      </c>
      <c r="Z245" s="5">
        <v>0.02</v>
      </c>
      <c r="AB245" s="1"/>
    </row>
    <row r="246" spans="1:28" s="3" customFormat="1" x14ac:dyDescent="0.35">
      <c r="A246" s="5"/>
      <c r="B246" s="18"/>
      <c r="C246" s="5"/>
      <c r="D246" s="5"/>
      <c r="E246" s="5"/>
      <c r="F246" s="20"/>
      <c r="G246" s="20"/>
      <c r="H246" s="24"/>
      <c r="I246" s="5"/>
      <c r="J246" s="23"/>
      <c r="K246" s="99"/>
      <c r="L246" s="18" t="s">
        <v>12</v>
      </c>
      <c r="M246" s="18" t="s">
        <v>0</v>
      </c>
      <c r="N246" s="5">
        <v>30</v>
      </c>
      <c r="O246" s="98"/>
      <c r="P246" s="98"/>
      <c r="Q246" s="22">
        <v>5400</v>
      </c>
      <c r="R246" s="16">
        <f>SUM(N246*Q246)</f>
        <v>162000</v>
      </c>
      <c r="S246" s="20">
        <v>20</v>
      </c>
      <c r="T246" s="5">
        <v>93</v>
      </c>
      <c r="U246" s="15">
        <f>SUM(R246-(R246*T246/100))</f>
        <v>11340</v>
      </c>
      <c r="V246" s="15">
        <f t="shared" si="32"/>
        <v>11340</v>
      </c>
      <c r="W246" s="14">
        <f t="shared" si="33"/>
        <v>11340</v>
      </c>
      <c r="X246" s="21">
        <v>50</v>
      </c>
      <c r="Y246" s="5">
        <v>0</v>
      </c>
      <c r="Z246" s="5">
        <v>0.01</v>
      </c>
      <c r="AB246" s="1"/>
    </row>
    <row r="247" spans="1:28" s="3" customFormat="1" x14ac:dyDescent="0.35">
      <c r="A247" s="5">
        <v>203</v>
      </c>
      <c r="B247" s="18" t="s">
        <v>23</v>
      </c>
      <c r="C247" s="5"/>
      <c r="D247" s="5">
        <v>2</v>
      </c>
      <c r="E247" s="5">
        <v>3</v>
      </c>
      <c r="F247" s="20">
        <v>0</v>
      </c>
      <c r="G247" s="20">
        <v>1</v>
      </c>
      <c r="H247" s="24">
        <f>SUM((D247*400)+(E247*100)+F247)</f>
        <v>1100</v>
      </c>
      <c r="I247" s="5">
        <v>75</v>
      </c>
      <c r="J247" s="23">
        <f>SUM(H247*I247)</f>
        <v>82500</v>
      </c>
      <c r="K247" s="99"/>
      <c r="L247" s="18"/>
      <c r="M247" s="18"/>
      <c r="N247" s="5"/>
      <c r="O247" s="98"/>
      <c r="P247" s="98"/>
      <c r="Q247" s="22"/>
      <c r="R247" s="16"/>
      <c r="S247" s="20"/>
      <c r="T247" s="5"/>
      <c r="U247" s="15"/>
      <c r="V247" s="15">
        <f t="shared" si="32"/>
        <v>82500</v>
      </c>
      <c r="W247" s="14">
        <f t="shared" si="33"/>
        <v>82500</v>
      </c>
      <c r="X247" s="21">
        <v>50</v>
      </c>
      <c r="Y247" s="5">
        <v>0</v>
      </c>
      <c r="Z247" s="5">
        <v>0.01</v>
      </c>
      <c r="AB247" s="1"/>
    </row>
    <row r="248" spans="1:28" s="3" customFormat="1" x14ac:dyDescent="0.35">
      <c r="A248" s="28">
        <v>204</v>
      </c>
      <c r="B248" s="97" t="s">
        <v>14</v>
      </c>
      <c r="C248" s="28">
        <v>3402</v>
      </c>
      <c r="D248" s="28">
        <v>0</v>
      </c>
      <c r="E248" s="28">
        <v>2</v>
      </c>
      <c r="F248" s="96">
        <v>99</v>
      </c>
      <c r="G248" s="96">
        <v>2</v>
      </c>
      <c r="H248" s="24">
        <f>SUM((D248*400)+(E248*100)+F248)</f>
        <v>299</v>
      </c>
      <c r="I248" s="5">
        <v>100</v>
      </c>
      <c r="J248" s="23">
        <f>SUM(H248*I248)</f>
        <v>29900</v>
      </c>
      <c r="K248" s="99"/>
      <c r="L248" s="97" t="s">
        <v>10</v>
      </c>
      <c r="M248" s="97" t="s">
        <v>9</v>
      </c>
      <c r="N248" s="28">
        <v>292.5</v>
      </c>
      <c r="O248" s="98"/>
      <c r="P248" s="98"/>
      <c r="Q248" s="22">
        <v>6500</v>
      </c>
      <c r="R248" s="16">
        <f t="shared" ref="R248:R253" si="38">SUM(N248*Q248)</f>
        <v>1901250</v>
      </c>
      <c r="S248" s="96">
        <v>32</v>
      </c>
      <c r="T248" s="5">
        <v>85</v>
      </c>
      <c r="U248" s="15">
        <f t="shared" ref="U248:U253" si="39">SUM(R248-(R248*T248/100))</f>
        <v>285187.5</v>
      </c>
      <c r="V248" s="15">
        <f t="shared" si="32"/>
        <v>315087.5</v>
      </c>
      <c r="W248" s="14">
        <f t="shared" si="33"/>
        <v>315087.5</v>
      </c>
      <c r="X248" s="21">
        <v>10</v>
      </c>
      <c r="Y248" s="5">
        <v>0</v>
      </c>
      <c r="Z248" s="5">
        <v>0.02</v>
      </c>
      <c r="AB248" s="1"/>
    </row>
    <row r="249" spans="1:28" s="3" customFormat="1" x14ac:dyDescent="0.35">
      <c r="A249" s="28"/>
      <c r="B249" s="97"/>
      <c r="C249" s="28"/>
      <c r="D249" s="28"/>
      <c r="E249" s="28"/>
      <c r="F249" s="96"/>
      <c r="G249" s="96"/>
      <c r="H249" s="24"/>
      <c r="I249" s="5"/>
      <c r="J249" s="23"/>
      <c r="K249" s="6"/>
      <c r="L249" s="97" t="s">
        <v>8</v>
      </c>
      <c r="M249" s="97" t="s">
        <v>0</v>
      </c>
      <c r="N249" s="28">
        <v>20</v>
      </c>
      <c r="O249" s="8"/>
      <c r="P249" s="8"/>
      <c r="Q249" s="22">
        <v>5400</v>
      </c>
      <c r="R249" s="16">
        <f t="shared" si="38"/>
        <v>108000</v>
      </c>
      <c r="S249" s="96">
        <v>20</v>
      </c>
      <c r="T249" s="5">
        <v>93</v>
      </c>
      <c r="U249" s="15">
        <f t="shared" si="39"/>
        <v>7560</v>
      </c>
      <c r="V249" s="15">
        <f t="shared" si="32"/>
        <v>7560</v>
      </c>
      <c r="W249" s="14">
        <f t="shared" si="33"/>
        <v>7560</v>
      </c>
      <c r="X249" s="21">
        <v>50</v>
      </c>
      <c r="Y249" s="5">
        <v>0</v>
      </c>
      <c r="Z249" s="5">
        <v>0.01</v>
      </c>
      <c r="AB249" s="1"/>
    </row>
    <row r="250" spans="1:28" s="3" customFormat="1" x14ac:dyDescent="0.35">
      <c r="A250" s="28"/>
      <c r="B250" s="97"/>
      <c r="C250" s="28"/>
      <c r="D250" s="28"/>
      <c r="E250" s="28"/>
      <c r="F250" s="96"/>
      <c r="G250" s="96"/>
      <c r="H250" s="24"/>
      <c r="I250" s="5"/>
      <c r="J250" s="23"/>
      <c r="K250" s="6"/>
      <c r="L250" s="97" t="s">
        <v>22</v>
      </c>
      <c r="M250" s="97" t="s">
        <v>0</v>
      </c>
      <c r="N250" s="28">
        <v>15</v>
      </c>
      <c r="O250" s="8"/>
      <c r="P250" s="8"/>
      <c r="Q250" s="22">
        <v>2050</v>
      </c>
      <c r="R250" s="16">
        <f t="shared" si="38"/>
        <v>30750</v>
      </c>
      <c r="S250" s="96">
        <v>5</v>
      </c>
      <c r="T250" s="5">
        <v>15</v>
      </c>
      <c r="U250" s="15">
        <f t="shared" si="39"/>
        <v>26137.5</v>
      </c>
      <c r="V250" s="15">
        <f t="shared" si="32"/>
        <v>26137.5</v>
      </c>
      <c r="W250" s="14">
        <f t="shared" si="33"/>
        <v>26137.5</v>
      </c>
      <c r="X250" s="21">
        <v>50</v>
      </c>
      <c r="Y250" s="5">
        <v>0</v>
      </c>
      <c r="Z250" s="5">
        <v>0.01</v>
      </c>
      <c r="AB250" s="1"/>
    </row>
    <row r="251" spans="1:28" s="3" customFormat="1" x14ac:dyDescent="0.35">
      <c r="A251" s="28"/>
      <c r="B251" s="97"/>
      <c r="C251" s="28"/>
      <c r="D251" s="28"/>
      <c r="E251" s="28"/>
      <c r="F251" s="96"/>
      <c r="G251" s="96"/>
      <c r="H251" s="24"/>
      <c r="I251" s="5"/>
      <c r="J251" s="23"/>
      <c r="K251" s="6"/>
      <c r="L251" s="97" t="s">
        <v>200</v>
      </c>
      <c r="M251" s="97" t="s">
        <v>0</v>
      </c>
      <c r="N251" s="28">
        <v>80</v>
      </c>
      <c r="O251" s="8"/>
      <c r="P251" s="8"/>
      <c r="Q251" s="22">
        <v>5900</v>
      </c>
      <c r="R251" s="16">
        <f t="shared" si="38"/>
        <v>472000</v>
      </c>
      <c r="S251" s="96">
        <v>32</v>
      </c>
      <c r="T251" s="5">
        <v>93</v>
      </c>
      <c r="U251" s="15">
        <f t="shared" si="39"/>
        <v>33040</v>
      </c>
      <c r="V251" s="15">
        <f t="shared" si="32"/>
        <v>33040</v>
      </c>
      <c r="W251" s="14">
        <f t="shared" si="33"/>
        <v>33040</v>
      </c>
      <c r="X251" s="21">
        <v>50</v>
      </c>
      <c r="Y251" s="5">
        <v>0</v>
      </c>
      <c r="Z251" s="5">
        <v>0.01</v>
      </c>
      <c r="AB251" s="1"/>
    </row>
    <row r="252" spans="1:28" s="3" customFormat="1" x14ac:dyDescent="0.35">
      <c r="A252" s="5">
        <v>205</v>
      </c>
      <c r="B252" s="18" t="s">
        <v>4</v>
      </c>
      <c r="C252" s="5">
        <v>1948</v>
      </c>
      <c r="D252" s="5">
        <v>3</v>
      </c>
      <c r="E252" s="5">
        <v>3</v>
      </c>
      <c r="F252" s="20">
        <v>31</v>
      </c>
      <c r="G252" s="20">
        <v>1</v>
      </c>
      <c r="H252" s="24">
        <f t="shared" ref="H252:H265" si="40">SUM((D252*400)+(E252*100)+F252)</f>
        <v>1531</v>
      </c>
      <c r="I252" s="5">
        <v>75</v>
      </c>
      <c r="J252" s="23">
        <f t="shared" ref="J252:J265" si="41">SUM(H252*I252)</f>
        <v>114825</v>
      </c>
      <c r="K252" s="6"/>
      <c r="L252" s="18" t="s">
        <v>39</v>
      </c>
      <c r="M252" s="18" t="s">
        <v>2</v>
      </c>
      <c r="N252" s="5">
        <v>63</v>
      </c>
      <c r="O252" s="8"/>
      <c r="P252" s="8"/>
      <c r="Q252" s="22">
        <v>6500</v>
      </c>
      <c r="R252" s="16">
        <f t="shared" si="38"/>
        <v>409500</v>
      </c>
      <c r="S252" s="20">
        <v>1</v>
      </c>
      <c r="T252" s="5">
        <v>1</v>
      </c>
      <c r="U252" s="15">
        <f t="shared" si="39"/>
        <v>405405</v>
      </c>
      <c r="V252" s="15">
        <f t="shared" si="32"/>
        <v>520230</v>
      </c>
      <c r="W252" s="14">
        <f t="shared" si="33"/>
        <v>520230</v>
      </c>
      <c r="X252" s="21">
        <v>50</v>
      </c>
      <c r="Y252" s="5">
        <v>0</v>
      </c>
      <c r="Z252" s="5">
        <v>0.01</v>
      </c>
      <c r="AB252" s="1"/>
    </row>
    <row r="253" spans="1:28" s="3" customFormat="1" x14ac:dyDescent="0.35">
      <c r="A253" s="5">
        <v>206</v>
      </c>
      <c r="B253" s="18" t="s">
        <v>4</v>
      </c>
      <c r="C253" s="5">
        <v>4631</v>
      </c>
      <c r="D253" s="5">
        <v>0</v>
      </c>
      <c r="E253" s="5">
        <v>0</v>
      </c>
      <c r="F253" s="20">
        <v>98</v>
      </c>
      <c r="G253" s="20">
        <v>1</v>
      </c>
      <c r="H253" s="24">
        <f t="shared" si="40"/>
        <v>98</v>
      </c>
      <c r="I253" s="5">
        <v>200</v>
      </c>
      <c r="J253" s="23">
        <f t="shared" si="41"/>
        <v>19600</v>
      </c>
      <c r="K253" s="6"/>
      <c r="L253" s="18" t="s">
        <v>3</v>
      </c>
      <c r="M253" s="18" t="s">
        <v>2</v>
      </c>
      <c r="N253" s="5">
        <v>123.5</v>
      </c>
      <c r="O253" s="8"/>
      <c r="P253" s="8"/>
      <c r="Q253" s="22">
        <v>6500</v>
      </c>
      <c r="R253" s="16">
        <f t="shared" si="38"/>
        <v>802750</v>
      </c>
      <c r="S253" s="20">
        <v>1</v>
      </c>
      <c r="T253" s="5">
        <v>1</v>
      </c>
      <c r="U253" s="15">
        <f t="shared" si="39"/>
        <v>794722.5</v>
      </c>
      <c r="V253" s="15">
        <f t="shared" si="32"/>
        <v>814322.5</v>
      </c>
      <c r="W253" s="14">
        <f t="shared" si="33"/>
        <v>814322.5</v>
      </c>
      <c r="X253" s="21">
        <v>50</v>
      </c>
      <c r="Y253" s="5">
        <v>0</v>
      </c>
      <c r="Z253" s="5">
        <v>0.01</v>
      </c>
      <c r="AB253" s="1"/>
    </row>
    <row r="254" spans="1:28" s="3" customFormat="1" x14ac:dyDescent="0.35">
      <c r="A254" s="5">
        <v>207</v>
      </c>
      <c r="B254" s="18" t="s">
        <v>4</v>
      </c>
      <c r="C254" s="5">
        <v>2147</v>
      </c>
      <c r="D254" s="5">
        <v>9</v>
      </c>
      <c r="E254" s="5">
        <v>3</v>
      </c>
      <c r="F254" s="20">
        <v>55</v>
      </c>
      <c r="G254" s="20">
        <v>1</v>
      </c>
      <c r="H254" s="24">
        <f t="shared" si="40"/>
        <v>3955</v>
      </c>
      <c r="I254" s="5">
        <v>75</v>
      </c>
      <c r="J254" s="23">
        <f t="shared" si="41"/>
        <v>296625</v>
      </c>
      <c r="K254" s="6"/>
      <c r="L254" s="18"/>
      <c r="M254" s="18"/>
      <c r="N254" s="5"/>
      <c r="O254" s="8"/>
      <c r="P254" s="8"/>
      <c r="Q254" s="22"/>
      <c r="R254" s="16"/>
      <c r="S254" s="20"/>
      <c r="T254" s="5"/>
      <c r="U254" s="15"/>
      <c r="V254" s="15">
        <f t="shared" si="32"/>
        <v>296625</v>
      </c>
      <c r="W254" s="14">
        <f t="shared" si="33"/>
        <v>296625</v>
      </c>
      <c r="X254" s="21">
        <v>50</v>
      </c>
      <c r="Y254" s="5">
        <v>0</v>
      </c>
      <c r="Z254" s="5">
        <v>0.01</v>
      </c>
      <c r="AB254" s="1"/>
    </row>
    <row r="255" spans="1:28" s="3" customFormat="1" x14ac:dyDescent="0.35">
      <c r="A255" s="5">
        <v>208</v>
      </c>
      <c r="B255" s="18" t="s">
        <v>4</v>
      </c>
      <c r="C255" s="5">
        <v>15010</v>
      </c>
      <c r="D255" s="5">
        <v>6</v>
      </c>
      <c r="E255" s="5">
        <v>3</v>
      </c>
      <c r="F255" s="20">
        <v>21</v>
      </c>
      <c r="G255" s="20">
        <v>1</v>
      </c>
      <c r="H255" s="24">
        <f t="shared" si="40"/>
        <v>2721</v>
      </c>
      <c r="I255" s="5">
        <v>75</v>
      </c>
      <c r="J255" s="23">
        <f t="shared" si="41"/>
        <v>204075</v>
      </c>
      <c r="K255" s="6"/>
      <c r="L255" s="18"/>
      <c r="M255" s="18"/>
      <c r="N255" s="5"/>
      <c r="O255" s="8"/>
      <c r="P255" s="8"/>
      <c r="Q255" s="22"/>
      <c r="R255" s="16"/>
      <c r="S255" s="20"/>
      <c r="T255" s="5"/>
      <c r="U255" s="15"/>
      <c r="V255" s="15">
        <f t="shared" si="32"/>
        <v>204075</v>
      </c>
      <c r="W255" s="14">
        <f t="shared" si="33"/>
        <v>204075</v>
      </c>
      <c r="X255" s="21">
        <v>50</v>
      </c>
      <c r="Y255" s="5">
        <v>0</v>
      </c>
      <c r="Z255" s="5">
        <v>0.01</v>
      </c>
      <c r="AB255" s="1"/>
    </row>
    <row r="256" spans="1:28" s="3" customFormat="1" x14ac:dyDescent="0.35">
      <c r="A256" s="5">
        <v>209</v>
      </c>
      <c r="B256" s="18" t="s">
        <v>4</v>
      </c>
      <c r="C256" s="5">
        <v>9582</v>
      </c>
      <c r="D256" s="5">
        <v>1</v>
      </c>
      <c r="E256" s="5">
        <v>0</v>
      </c>
      <c r="F256" s="20">
        <v>38</v>
      </c>
      <c r="G256" s="20">
        <v>1</v>
      </c>
      <c r="H256" s="24">
        <f t="shared" si="40"/>
        <v>438</v>
      </c>
      <c r="I256" s="5">
        <v>130</v>
      </c>
      <c r="J256" s="23">
        <f t="shared" si="41"/>
        <v>56940</v>
      </c>
      <c r="K256" s="6"/>
      <c r="L256" s="18"/>
      <c r="M256" s="18"/>
      <c r="N256" s="5"/>
      <c r="O256" s="8"/>
      <c r="P256" s="8"/>
      <c r="Q256" s="22"/>
      <c r="R256" s="16"/>
      <c r="S256" s="20"/>
      <c r="T256" s="5"/>
      <c r="U256" s="15"/>
      <c r="V256" s="15">
        <f t="shared" si="32"/>
        <v>56940</v>
      </c>
      <c r="W256" s="14">
        <f t="shared" si="33"/>
        <v>56940</v>
      </c>
      <c r="X256" s="21">
        <v>50</v>
      </c>
      <c r="Y256" s="5">
        <v>0</v>
      </c>
      <c r="Z256" s="5">
        <v>0.01</v>
      </c>
      <c r="AB256" s="1"/>
    </row>
    <row r="257" spans="1:28" s="3" customFormat="1" x14ac:dyDescent="0.35">
      <c r="A257" s="5">
        <v>210</v>
      </c>
      <c r="B257" s="18" t="s">
        <v>4</v>
      </c>
      <c r="C257" s="5">
        <v>18048</v>
      </c>
      <c r="D257" s="5">
        <v>9</v>
      </c>
      <c r="E257" s="5">
        <v>0</v>
      </c>
      <c r="F257" s="20">
        <v>41</v>
      </c>
      <c r="G257" s="20">
        <v>1</v>
      </c>
      <c r="H257" s="24">
        <f t="shared" si="40"/>
        <v>3641</v>
      </c>
      <c r="I257" s="5">
        <v>75</v>
      </c>
      <c r="J257" s="23">
        <f t="shared" si="41"/>
        <v>273075</v>
      </c>
      <c r="K257" s="6"/>
      <c r="L257" s="18"/>
      <c r="M257" s="18"/>
      <c r="N257" s="5"/>
      <c r="O257" s="8"/>
      <c r="P257" s="8"/>
      <c r="Q257" s="22"/>
      <c r="R257" s="16"/>
      <c r="S257" s="20"/>
      <c r="T257" s="5"/>
      <c r="U257" s="15"/>
      <c r="V257" s="15">
        <f t="shared" si="32"/>
        <v>273075</v>
      </c>
      <c r="W257" s="14">
        <f t="shared" si="33"/>
        <v>273075</v>
      </c>
      <c r="X257" s="21">
        <v>50</v>
      </c>
      <c r="Y257" s="5">
        <v>0</v>
      </c>
      <c r="Z257" s="5">
        <v>0.01</v>
      </c>
      <c r="AB257" s="1"/>
    </row>
    <row r="258" spans="1:28" s="3" customFormat="1" x14ac:dyDescent="0.35">
      <c r="A258" s="5">
        <v>211</v>
      </c>
      <c r="B258" s="18" t="s">
        <v>4</v>
      </c>
      <c r="C258" s="5">
        <v>16882</v>
      </c>
      <c r="D258" s="5">
        <v>6</v>
      </c>
      <c r="E258" s="5">
        <v>1</v>
      </c>
      <c r="F258" s="100">
        <v>70.2</v>
      </c>
      <c r="G258" s="20">
        <v>1</v>
      </c>
      <c r="H258" s="24">
        <f t="shared" si="40"/>
        <v>2570.1999999999998</v>
      </c>
      <c r="I258" s="5">
        <v>75</v>
      </c>
      <c r="J258" s="23">
        <f t="shared" si="41"/>
        <v>192765</v>
      </c>
      <c r="K258" s="6"/>
      <c r="L258" s="18"/>
      <c r="M258" s="18"/>
      <c r="N258" s="5"/>
      <c r="O258" s="8"/>
      <c r="P258" s="8"/>
      <c r="Q258" s="22"/>
      <c r="R258" s="16"/>
      <c r="S258" s="20"/>
      <c r="T258" s="5"/>
      <c r="U258" s="15"/>
      <c r="V258" s="15">
        <f t="shared" si="32"/>
        <v>192765</v>
      </c>
      <c r="W258" s="14">
        <f t="shared" si="33"/>
        <v>192765</v>
      </c>
      <c r="X258" s="21">
        <v>50</v>
      </c>
      <c r="Y258" s="5">
        <v>0</v>
      </c>
      <c r="Z258" s="5">
        <v>0.01</v>
      </c>
      <c r="AB258" s="1"/>
    </row>
    <row r="259" spans="1:28" s="3" customFormat="1" x14ac:dyDescent="0.35">
      <c r="A259" s="5">
        <v>212</v>
      </c>
      <c r="B259" s="18" t="s">
        <v>14</v>
      </c>
      <c r="C259" s="5">
        <v>1581</v>
      </c>
      <c r="D259" s="5">
        <v>0</v>
      </c>
      <c r="E259" s="5">
        <v>0</v>
      </c>
      <c r="F259" s="20">
        <v>70</v>
      </c>
      <c r="G259" s="20">
        <v>1</v>
      </c>
      <c r="H259" s="24">
        <f t="shared" si="40"/>
        <v>70</v>
      </c>
      <c r="I259" s="5">
        <v>75</v>
      </c>
      <c r="J259" s="23">
        <f t="shared" si="41"/>
        <v>5250</v>
      </c>
      <c r="K259" s="6"/>
      <c r="L259" s="18"/>
      <c r="M259" s="18"/>
      <c r="N259" s="5"/>
      <c r="O259" s="8"/>
      <c r="P259" s="8"/>
      <c r="Q259" s="22"/>
      <c r="R259" s="16"/>
      <c r="S259" s="20"/>
      <c r="T259" s="5"/>
      <c r="U259" s="15"/>
      <c r="V259" s="15">
        <f t="shared" si="32"/>
        <v>5250</v>
      </c>
      <c r="W259" s="14">
        <f t="shared" si="33"/>
        <v>5250</v>
      </c>
      <c r="X259" s="21">
        <v>50</v>
      </c>
      <c r="Y259" s="5">
        <v>0</v>
      </c>
      <c r="Z259" s="5">
        <v>0.01</v>
      </c>
      <c r="AB259" s="1"/>
    </row>
    <row r="260" spans="1:28" s="3" customFormat="1" x14ac:dyDescent="0.35">
      <c r="A260" s="5">
        <v>213</v>
      </c>
      <c r="B260" s="18" t="s">
        <v>4</v>
      </c>
      <c r="C260" s="5">
        <v>20421</v>
      </c>
      <c r="D260" s="5">
        <v>12</v>
      </c>
      <c r="E260" s="5">
        <v>2</v>
      </c>
      <c r="F260" s="20">
        <v>50</v>
      </c>
      <c r="G260" s="20">
        <v>1</v>
      </c>
      <c r="H260" s="24">
        <f t="shared" si="40"/>
        <v>5050</v>
      </c>
      <c r="I260" s="5">
        <v>75</v>
      </c>
      <c r="J260" s="23">
        <f t="shared" si="41"/>
        <v>378750</v>
      </c>
      <c r="K260" s="6"/>
      <c r="L260" s="18"/>
      <c r="M260" s="18"/>
      <c r="N260" s="5"/>
      <c r="O260" s="8"/>
      <c r="P260" s="8"/>
      <c r="Q260" s="22"/>
      <c r="R260" s="16"/>
      <c r="S260" s="20"/>
      <c r="T260" s="5"/>
      <c r="U260" s="15"/>
      <c r="V260" s="15">
        <f t="shared" si="32"/>
        <v>378750</v>
      </c>
      <c r="W260" s="14">
        <f t="shared" si="33"/>
        <v>378750</v>
      </c>
      <c r="X260" s="21">
        <v>50</v>
      </c>
      <c r="Y260" s="5">
        <v>0</v>
      </c>
      <c r="Z260" s="5">
        <v>0.01</v>
      </c>
      <c r="AB260" s="1"/>
    </row>
    <row r="261" spans="1:28" s="3" customFormat="1" x14ac:dyDescent="0.35">
      <c r="A261" s="5">
        <v>214</v>
      </c>
      <c r="B261" s="18" t="s">
        <v>4</v>
      </c>
      <c r="C261" s="5">
        <v>246</v>
      </c>
      <c r="D261" s="5">
        <v>0</v>
      </c>
      <c r="E261" s="5">
        <v>0</v>
      </c>
      <c r="F261" s="20">
        <v>72</v>
      </c>
      <c r="G261" s="20">
        <v>1</v>
      </c>
      <c r="H261" s="24">
        <f t="shared" si="40"/>
        <v>72</v>
      </c>
      <c r="I261" s="5">
        <v>75</v>
      </c>
      <c r="J261" s="23">
        <f t="shared" si="41"/>
        <v>5400</v>
      </c>
      <c r="K261" s="6"/>
      <c r="L261" s="18"/>
      <c r="M261" s="18"/>
      <c r="N261" s="5"/>
      <c r="O261" s="8"/>
      <c r="P261" s="8"/>
      <c r="Q261" s="22"/>
      <c r="R261" s="16"/>
      <c r="S261" s="20"/>
      <c r="T261" s="5"/>
      <c r="U261" s="15"/>
      <c r="V261" s="15">
        <f t="shared" si="32"/>
        <v>5400</v>
      </c>
      <c r="W261" s="14">
        <f t="shared" si="33"/>
        <v>5400</v>
      </c>
      <c r="X261" s="21">
        <v>50</v>
      </c>
      <c r="Y261" s="5">
        <v>0</v>
      </c>
      <c r="Z261" s="5">
        <v>0.01</v>
      </c>
      <c r="AB261" s="1"/>
    </row>
    <row r="262" spans="1:28" s="3" customFormat="1" x14ac:dyDescent="0.35">
      <c r="A262" s="5">
        <v>215</v>
      </c>
      <c r="B262" s="18" t="s">
        <v>4</v>
      </c>
      <c r="C262" s="5">
        <v>16909</v>
      </c>
      <c r="D262" s="5">
        <v>0</v>
      </c>
      <c r="E262" s="5">
        <v>2</v>
      </c>
      <c r="F262" s="27">
        <v>45.9</v>
      </c>
      <c r="G262" s="20">
        <v>1</v>
      </c>
      <c r="H262" s="24">
        <f t="shared" si="40"/>
        <v>245.9</v>
      </c>
      <c r="I262" s="5">
        <v>75</v>
      </c>
      <c r="J262" s="23">
        <f t="shared" si="41"/>
        <v>18442.5</v>
      </c>
      <c r="K262" s="6"/>
      <c r="L262" s="18"/>
      <c r="M262" s="18"/>
      <c r="N262" s="5"/>
      <c r="O262" s="8"/>
      <c r="P262" s="8"/>
      <c r="Q262" s="22"/>
      <c r="R262" s="16"/>
      <c r="S262" s="20"/>
      <c r="T262" s="5"/>
      <c r="U262" s="15"/>
      <c r="V262" s="15">
        <f t="shared" si="32"/>
        <v>18442.5</v>
      </c>
      <c r="W262" s="14">
        <f t="shared" si="33"/>
        <v>18442.5</v>
      </c>
      <c r="X262" s="21">
        <v>50</v>
      </c>
      <c r="Y262" s="5">
        <v>0</v>
      </c>
      <c r="Z262" s="5">
        <v>0.01</v>
      </c>
      <c r="AB262" s="1"/>
    </row>
    <row r="263" spans="1:28" s="3" customFormat="1" x14ac:dyDescent="0.35">
      <c r="A263" s="5">
        <v>216</v>
      </c>
      <c r="B263" s="18" t="s">
        <v>4</v>
      </c>
      <c r="C263" s="5">
        <v>2181</v>
      </c>
      <c r="D263" s="5">
        <v>0</v>
      </c>
      <c r="E263" s="5">
        <v>0</v>
      </c>
      <c r="F263" s="20">
        <v>77</v>
      </c>
      <c r="G263" s="20">
        <v>1</v>
      </c>
      <c r="H263" s="24">
        <f t="shared" si="40"/>
        <v>77</v>
      </c>
      <c r="I263" s="5">
        <v>75</v>
      </c>
      <c r="J263" s="23">
        <f t="shared" si="41"/>
        <v>5775</v>
      </c>
      <c r="K263" s="6"/>
      <c r="L263" s="18"/>
      <c r="M263" s="18"/>
      <c r="N263" s="5"/>
      <c r="O263" s="8"/>
      <c r="P263" s="8"/>
      <c r="Q263" s="22"/>
      <c r="R263" s="16"/>
      <c r="S263" s="20"/>
      <c r="T263" s="5"/>
      <c r="U263" s="15"/>
      <c r="V263" s="15">
        <f t="shared" si="32"/>
        <v>5775</v>
      </c>
      <c r="W263" s="14">
        <f t="shared" si="33"/>
        <v>5775</v>
      </c>
      <c r="X263" s="21">
        <v>50</v>
      </c>
      <c r="Y263" s="5">
        <v>0</v>
      </c>
      <c r="Z263" s="5">
        <v>0.01</v>
      </c>
      <c r="AB263" s="1"/>
    </row>
    <row r="264" spans="1:28" s="3" customFormat="1" x14ac:dyDescent="0.35">
      <c r="A264" s="5">
        <v>217</v>
      </c>
      <c r="B264" s="18" t="s">
        <v>4</v>
      </c>
      <c r="C264" s="5">
        <v>31416</v>
      </c>
      <c r="D264" s="5">
        <v>0</v>
      </c>
      <c r="E264" s="5">
        <v>0</v>
      </c>
      <c r="F264" s="20">
        <v>32</v>
      </c>
      <c r="G264" s="20">
        <v>4</v>
      </c>
      <c r="H264" s="24">
        <f t="shared" si="40"/>
        <v>32</v>
      </c>
      <c r="I264" s="5">
        <v>75</v>
      </c>
      <c r="J264" s="23">
        <f t="shared" si="41"/>
        <v>2400</v>
      </c>
      <c r="K264" s="99"/>
      <c r="L264" s="18"/>
      <c r="M264" s="18"/>
      <c r="N264" s="5"/>
      <c r="O264" s="98"/>
      <c r="P264" s="98"/>
      <c r="Q264" s="22"/>
      <c r="R264" s="16"/>
      <c r="S264" s="20"/>
      <c r="T264" s="5"/>
      <c r="U264" s="15"/>
      <c r="V264" s="15">
        <f t="shared" si="32"/>
        <v>2400</v>
      </c>
      <c r="W264" s="14">
        <f t="shared" si="33"/>
        <v>2400</v>
      </c>
      <c r="X264" s="21">
        <v>0</v>
      </c>
      <c r="Y264" s="14">
        <f>W264</f>
        <v>2400</v>
      </c>
      <c r="Z264" s="5">
        <v>0.3</v>
      </c>
      <c r="AB264" s="1"/>
    </row>
    <row r="265" spans="1:28" s="3" customFormat="1" x14ac:dyDescent="0.35">
      <c r="A265" s="5">
        <v>218</v>
      </c>
      <c r="B265" s="18" t="s">
        <v>4</v>
      </c>
      <c r="C265" s="5">
        <v>73</v>
      </c>
      <c r="D265" s="5">
        <v>0</v>
      </c>
      <c r="E265" s="5">
        <v>0</v>
      </c>
      <c r="F265" s="20">
        <v>39</v>
      </c>
      <c r="G265" s="20">
        <v>2</v>
      </c>
      <c r="H265" s="24">
        <f t="shared" si="40"/>
        <v>39</v>
      </c>
      <c r="I265" s="5">
        <v>75</v>
      </c>
      <c r="J265" s="23">
        <f t="shared" si="41"/>
        <v>2925</v>
      </c>
      <c r="K265" s="6"/>
      <c r="L265" s="18" t="s">
        <v>44</v>
      </c>
      <c r="M265" s="18" t="s">
        <v>9</v>
      </c>
      <c r="N265" s="5">
        <v>199</v>
      </c>
      <c r="O265" s="8"/>
      <c r="P265" s="8"/>
      <c r="Q265" s="22">
        <v>6500</v>
      </c>
      <c r="R265" s="16">
        <f>SUM(N265*Q265)</f>
        <v>1293500</v>
      </c>
      <c r="S265" s="20">
        <v>20</v>
      </c>
      <c r="T265" s="5">
        <v>75</v>
      </c>
      <c r="U265" s="15">
        <f>SUM(R265-(R265*T265/100))</f>
        <v>323375</v>
      </c>
      <c r="V265" s="15">
        <f t="shared" si="32"/>
        <v>326300</v>
      </c>
      <c r="W265" s="14">
        <f t="shared" si="33"/>
        <v>326300</v>
      </c>
      <c r="X265" s="21">
        <v>10</v>
      </c>
      <c r="Y265" s="5">
        <v>0</v>
      </c>
      <c r="Z265" s="5">
        <v>0.02</v>
      </c>
      <c r="AB265" s="1"/>
    </row>
    <row r="266" spans="1:28" s="3" customFormat="1" x14ac:dyDescent="0.35">
      <c r="A266" s="5"/>
      <c r="B266" s="18"/>
      <c r="C266" s="5"/>
      <c r="D266" s="5"/>
      <c r="E266" s="5"/>
      <c r="F266" s="20"/>
      <c r="G266" s="20"/>
      <c r="H266" s="24"/>
      <c r="I266" s="5"/>
      <c r="J266" s="23"/>
      <c r="K266" s="6"/>
      <c r="L266" s="18" t="s">
        <v>19</v>
      </c>
      <c r="M266" s="18"/>
      <c r="N266" s="5"/>
      <c r="O266" s="8"/>
      <c r="P266" s="8"/>
      <c r="Q266" s="22"/>
      <c r="R266" s="16"/>
      <c r="S266" s="20"/>
      <c r="T266" s="5"/>
      <c r="U266" s="15"/>
      <c r="V266" s="15">
        <f t="shared" si="32"/>
        <v>0</v>
      </c>
      <c r="W266" s="14">
        <f t="shared" si="33"/>
        <v>0</v>
      </c>
      <c r="X266" s="21">
        <v>50</v>
      </c>
      <c r="Y266" s="5">
        <v>0</v>
      </c>
      <c r="Z266" s="5">
        <v>0.01</v>
      </c>
      <c r="AB266" s="1"/>
    </row>
    <row r="267" spans="1:28" s="3" customFormat="1" x14ac:dyDescent="0.35">
      <c r="A267" s="28">
        <v>219</v>
      </c>
      <c r="B267" s="97" t="s">
        <v>214</v>
      </c>
      <c r="C267" s="28">
        <v>6555</v>
      </c>
      <c r="D267" s="28">
        <v>0</v>
      </c>
      <c r="E267" s="28">
        <v>0</v>
      </c>
      <c r="F267" s="96">
        <v>20</v>
      </c>
      <c r="G267" s="96">
        <v>2</v>
      </c>
      <c r="H267" s="24">
        <f>SUM((D267*400)+(E267*100)+F267)</f>
        <v>20</v>
      </c>
      <c r="I267" s="5">
        <v>150</v>
      </c>
      <c r="J267" s="23">
        <f>SUM(H267*I267)</f>
        <v>3000</v>
      </c>
      <c r="K267" s="6"/>
      <c r="L267" s="97" t="s">
        <v>39</v>
      </c>
      <c r="M267" s="97" t="s">
        <v>0</v>
      </c>
      <c r="N267" s="28">
        <v>81</v>
      </c>
      <c r="O267" s="8"/>
      <c r="P267" s="8"/>
      <c r="Q267" s="22">
        <v>6500</v>
      </c>
      <c r="R267" s="16">
        <f>SUM(N267*Q267)</f>
        <v>526500</v>
      </c>
      <c r="S267" s="96">
        <v>100</v>
      </c>
      <c r="T267" s="5">
        <v>76</v>
      </c>
      <c r="U267" s="15">
        <f>SUM(R267-(R267*T267/100))</f>
        <v>126360</v>
      </c>
      <c r="V267" s="15">
        <f t="shared" ref="V267:V330" si="42">SUM(J267+U267)</f>
        <v>129360</v>
      </c>
      <c r="W267" s="14">
        <f t="shared" si="33"/>
        <v>129360</v>
      </c>
      <c r="X267" s="21">
        <v>10</v>
      </c>
      <c r="Y267" s="5">
        <v>0</v>
      </c>
      <c r="Z267" s="5">
        <v>0.02</v>
      </c>
      <c r="AB267" s="1"/>
    </row>
    <row r="268" spans="1:28" s="3" customFormat="1" x14ac:dyDescent="0.35">
      <c r="A268" s="5">
        <v>220</v>
      </c>
      <c r="B268" s="18" t="s">
        <v>4</v>
      </c>
      <c r="C268" s="5">
        <v>58</v>
      </c>
      <c r="D268" s="5">
        <v>0</v>
      </c>
      <c r="E268" s="5">
        <v>1</v>
      </c>
      <c r="F268" s="20">
        <v>28</v>
      </c>
      <c r="G268" s="20">
        <v>2</v>
      </c>
      <c r="H268" s="24">
        <f>SUM((D268*400)+(E268*100)+F268)</f>
        <v>128</v>
      </c>
      <c r="I268" s="5">
        <v>75</v>
      </c>
      <c r="J268" s="23">
        <f>SUM(H268*I268)</f>
        <v>9600</v>
      </c>
      <c r="K268" s="6"/>
      <c r="L268" s="18" t="s">
        <v>10</v>
      </c>
      <c r="M268" s="18" t="s">
        <v>9</v>
      </c>
      <c r="N268" s="5">
        <v>95.5</v>
      </c>
      <c r="O268" s="8"/>
      <c r="P268" s="8"/>
      <c r="Q268" s="22">
        <v>6500</v>
      </c>
      <c r="R268" s="16">
        <f>SUM(N268*Q268)</f>
        <v>620750</v>
      </c>
      <c r="S268" s="20">
        <v>8</v>
      </c>
      <c r="T268" s="5">
        <v>22</v>
      </c>
      <c r="U268" s="15">
        <f>SUM(R268-(R268*T268/100))</f>
        <v>484185</v>
      </c>
      <c r="V268" s="15">
        <f t="shared" si="42"/>
        <v>493785</v>
      </c>
      <c r="W268" s="14">
        <f t="shared" si="33"/>
        <v>493785</v>
      </c>
      <c r="X268" s="21">
        <v>10</v>
      </c>
      <c r="Y268" s="5">
        <v>0</v>
      </c>
      <c r="Z268" s="5">
        <v>0.02</v>
      </c>
      <c r="AB268" s="1"/>
    </row>
    <row r="269" spans="1:28" s="3" customFormat="1" x14ac:dyDescent="0.35">
      <c r="A269" s="5">
        <v>221</v>
      </c>
      <c r="B269" s="18" t="s">
        <v>4</v>
      </c>
      <c r="C269" s="5">
        <v>63</v>
      </c>
      <c r="D269" s="5">
        <v>0</v>
      </c>
      <c r="E269" s="5">
        <v>0</v>
      </c>
      <c r="F269" s="20">
        <v>47</v>
      </c>
      <c r="G269" s="20">
        <v>2</v>
      </c>
      <c r="H269" s="24">
        <f>SUM((D269*400)+(E269*100)+F269)</f>
        <v>47</v>
      </c>
      <c r="I269" s="5">
        <v>200</v>
      </c>
      <c r="J269" s="23">
        <f>SUM(H269*I269)</f>
        <v>9400</v>
      </c>
      <c r="K269" s="6"/>
      <c r="L269" s="18" t="s">
        <v>10</v>
      </c>
      <c r="M269" s="18" t="s">
        <v>9</v>
      </c>
      <c r="N269" s="5">
        <v>150.5</v>
      </c>
      <c r="O269" s="8"/>
      <c r="P269" s="8"/>
      <c r="Q269" s="22">
        <v>6500</v>
      </c>
      <c r="R269" s="16">
        <f>SUM(N269*Q269)</f>
        <v>978250</v>
      </c>
      <c r="S269" s="20">
        <v>29</v>
      </c>
      <c r="T269" s="5">
        <v>85</v>
      </c>
      <c r="U269" s="15">
        <f>SUM(R269-(R269*T269/100))</f>
        <v>146737.5</v>
      </c>
      <c r="V269" s="15">
        <f t="shared" si="42"/>
        <v>156137.5</v>
      </c>
      <c r="W269" s="14">
        <f t="shared" si="33"/>
        <v>156137.5</v>
      </c>
      <c r="X269" s="21">
        <v>10</v>
      </c>
      <c r="Y269" s="5">
        <v>0</v>
      </c>
      <c r="Z269" s="5">
        <v>0.02</v>
      </c>
      <c r="AB269" s="1"/>
    </row>
    <row r="270" spans="1:28" s="3" customFormat="1" x14ac:dyDescent="0.35">
      <c r="A270" s="5"/>
      <c r="B270" s="18"/>
      <c r="C270" s="5"/>
      <c r="D270" s="5"/>
      <c r="E270" s="5"/>
      <c r="F270" s="20"/>
      <c r="G270" s="20"/>
      <c r="H270" s="24"/>
      <c r="I270" s="5"/>
      <c r="J270" s="23"/>
      <c r="K270" s="6"/>
      <c r="L270" s="18" t="s">
        <v>27</v>
      </c>
      <c r="M270" s="18" t="s">
        <v>2</v>
      </c>
      <c r="N270" s="5">
        <v>12</v>
      </c>
      <c r="O270" s="8"/>
      <c r="P270" s="8"/>
      <c r="Q270" s="22">
        <v>6500</v>
      </c>
      <c r="R270" s="16">
        <f>SUM(N270*Q270)</f>
        <v>78000</v>
      </c>
      <c r="S270" s="20">
        <v>29</v>
      </c>
      <c r="T270" s="5">
        <v>48</v>
      </c>
      <c r="U270" s="15">
        <f>SUM(R270-(R270*T270/100))</f>
        <v>40560</v>
      </c>
      <c r="V270" s="15">
        <f t="shared" si="42"/>
        <v>40560</v>
      </c>
      <c r="W270" s="14">
        <f t="shared" si="33"/>
        <v>40560</v>
      </c>
      <c r="X270" s="21">
        <v>10</v>
      </c>
      <c r="Y270" s="5">
        <v>0</v>
      </c>
      <c r="Z270" s="5">
        <v>0.02</v>
      </c>
      <c r="AB270" s="1"/>
    </row>
    <row r="271" spans="1:28" s="3" customFormat="1" x14ac:dyDescent="0.35">
      <c r="A271" s="5">
        <v>222</v>
      </c>
      <c r="B271" s="18" t="s">
        <v>4</v>
      </c>
      <c r="C271" s="5">
        <v>20421</v>
      </c>
      <c r="D271" s="5">
        <v>6</v>
      </c>
      <c r="E271" s="5">
        <v>1</v>
      </c>
      <c r="F271" s="95">
        <v>7.2</v>
      </c>
      <c r="G271" s="20">
        <v>1</v>
      </c>
      <c r="H271" s="24">
        <f t="shared" ref="H271:H292" si="43">SUM((D271*400)+(E271*100)+F271)</f>
        <v>2507.1999999999998</v>
      </c>
      <c r="I271" s="5">
        <v>75</v>
      </c>
      <c r="J271" s="23">
        <f t="shared" ref="J271:J292" si="44">SUM(H271*I271)</f>
        <v>188040</v>
      </c>
      <c r="K271" s="6"/>
      <c r="L271" s="18"/>
      <c r="M271" s="18"/>
      <c r="N271" s="5"/>
      <c r="O271" s="8"/>
      <c r="P271" s="8"/>
      <c r="Q271" s="22"/>
      <c r="R271" s="16"/>
      <c r="S271" s="20"/>
      <c r="T271" s="5"/>
      <c r="U271" s="15"/>
      <c r="V271" s="15">
        <f t="shared" si="42"/>
        <v>188040</v>
      </c>
      <c r="W271" s="14">
        <f t="shared" ref="W271:W334" si="45">V271</f>
        <v>188040</v>
      </c>
      <c r="X271" s="21">
        <v>50</v>
      </c>
      <c r="Y271" s="5">
        <v>0</v>
      </c>
      <c r="Z271" s="5">
        <v>0.01</v>
      </c>
      <c r="AB271" s="1"/>
    </row>
    <row r="272" spans="1:28" s="3" customFormat="1" x14ac:dyDescent="0.35">
      <c r="A272" s="5">
        <v>223</v>
      </c>
      <c r="B272" s="18" t="s">
        <v>4</v>
      </c>
      <c r="C272" s="5">
        <v>1857</v>
      </c>
      <c r="D272" s="5">
        <v>0</v>
      </c>
      <c r="E272" s="5">
        <v>2</v>
      </c>
      <c r="F272" s="27">
        <v>54.8</v>
      </c>
      <c r="G272" s="20">
        <v>1</v>
      </c>
      <c r="H272" s="24">
        <f t="shared" si="43"/>
        <v>254.8</v>
      </c>
      <c r="I272" s="5">
        <v>75</v>
      </c>
      <c r="J272" s="23">
        <f t="shared" si="44"/>
        <v>19110</v>
      </c>
      <c r="K272" s="6"/>
      <c r="L272" s="18"/>
      <c r="M272" s="18"/>
      <c r="N272" s="5"/>
      <c r="O272" s="8"/>
      <c r="P272" s="8"/>
      <c r="Q272" s="22"/>
      <c r="R272" s="16"/>
      <c r="S272" s="20"/>
      <c r="T272" s="5"/>
      <c r="U272" s="15"/>
      <c r="V272" s="15">
        <f t="shared" si="42"/>
        <v>19110</v>
      </c>
      <c r="W272" s="14">
        <f t="shared" si="45"/>
        <v>19110</v>
      </c>
      <c r="X272" s="21">
        <v>50</v>
      </c>
      <c r="Y272" s="5">
        <v>0</v>
      </c>
      <c r="Z272" s="5">
        <v>0.01</v>
      </c>
      <c r="AB272" s="1"/>
    </row>
    <row r="273" spans="1:28" s="3" customFormat="1" x14ac:dyDescent="0.35">
      <c r="A273" s="5">
        <v>224</v>
      </c>
      <c r="B273" s="18" t="s">
        <v>4</v>
      </c>
      <c r="C273" s="5">
        <v>1990</v>
      </c>
      <c r="D273" s="5">
        <v>4</v>
      </c>
      <c r="E273" s="5">
        <v>0</v>
      </c>
      <c r="F273" s="27">
        <v>76.3</v>
      </c>
      <c r="G273" s="20">
        <v>1</v>
      </c>
      <c r="H273" s="24">
        <f t="shared" si="43"/>
        <v>1676.3</v>
      </c>
      <c r="I273" s="5">
        <v>75</v>
      </c>
      <c r="J273" s="23">
        <f t="shared" si="44"/>
        <v>125722.5</v>
      </c>
      <c r="K273" s="6"/>
      <c r="L273" s="18"/>
      <c r="M273" s="18"/>
      <c r="N273" s="5"/>
      <c r="O273" s="8"/>
      <c r="P273" s="8"/>
      <c r="Q273" s="22"/>
      <c r="R273" s="16"/>
      <c r="S273" s="20"/>
      <c r="T273" s="5"/>
      <c r="U273" s="15"/>
      <c r="V273" s="15">
        <f t="shared" si="42"/>
        <v>125722.5</v>
      </c>
      <c r="W273" s="14">
        <f t="shared" si="45"/>
        <v>125722.5</v>
      </c>
      <c r="X273" s="21">
        <v>50</v>
      </c>
      <c r="Y273" s="5">
        <v>0</v>
      </c>
      <c r="Z273" s="5">
        <v>0.01</v>
      </c>
      <c r="AB273" s="1"/>
    </row>
    <row r="274" spans="1:28" s="3" customFormat="1" x14ac:dyDescent="0.35">
      <c r="A274" s="5">
        <v>225</v>
      </c>
      <c r="B274" s="18" t="s">
        <v>4</v>
      </c>
      <c r="C274" s="5">
        <v>18701</v>
      </c>
      <c r="D274" s="5">
        <v>12</v>
      </c>
      <c r="E274" s="5">
        <v>0</v>
      </c>
      <c r="F274" s="20">
        <v>76</v>
      </c>
      <c r="G274" s="20">
        <v>1</v>
      </c>
      <c r="H274" s="24">
        <f t="shared" si="43"/>
        <v>4876</v>
      </c>
      <c r="I274" s="5">
        <v>75</v>
      </c>
      <c r="J274" s="23">
        <f t="shared" si="44"/>
        <v>365700</v>
      </c>
      <c r="K274" s="6"/>
      <c r="L274" s="18"/>
      <c r="M274" s="18"/>
      <c r="N274" s="5"/>
      <c r="O274" s="8"/>
      <c r="P274" s="8"/>
      <c r="Q274" s="22"/>
      <c r="R274" s="16"/>
      <c r="S274" s="20"/>
      <c r="T274" s="5"/>
      <c r="U274" s="15"/>
      <c r="V274" s="15">
        <f t="shared" si="42"/>
        <v>365700</v>
      </c>
      <c r="W274" s="14">
        <f t="shared" si="45"/>
        <v>365700</v>
      </c>
      <c r="X274" s="21">
        <v>50</v>
      </c>
      <c r="Y274" s="5">
        <v>0</v>
      </c>
      <c r="Z274" s="5">
        <v>0.01</v>
      </c>
      <c r="AB274" s="1"/>
    </row>
    <row r="275" spans="1:28" s="3" customFormat="1" x14ac:dyDescent="0.35">
      <c r="A275" s="5">
        <v>226</v>
      </c>
      <c r="B275" s="18" t="s">
        <v>56</v>
      </c>
      <c r="C275" s="5">
        <v>282</v>
      </c>
      <c r="D275" s="5">
        <v>0</v>
      </c>
      <c r="E275" s="5">
        <v>1</v>
      </c>
      <c r="F275" s="20">
        <v>77</v>
      </c>
      <c r="G275" s="20">
        <v>1</v>
      </c>
      <c r="H275" s="24">
        <f t="shared" si="43"/>
        <v>177</v>
      </c>
      <c r="I275" s="5">
        <v>150</v>
      </c>
      <c r="J275" s="23">
        <f t="shared" si="44"/>
        <v>26550</v>
      </c>
      <c r="K275" s="6"/>
      <c r="L275" s="18"/>
      <c r="M275" s="18"/>
      <c r="N275" s="5"/>
      <c r="O275" s="8"/>
      <c r="P275" s="8"/>
      <c r="Q275" s="22"/>
      <c r="R275" s="16"/>
      <c r="S275" s="20"/>
      <c r="T275" s="5"/>
      <c r="U275" s="15"/>
      <c r="V275" s="15">
        <f t="shared" si="42"/>
        <v>26550</v>
      </c>
      <c r="W275" s="14">
        <f t="shared" si="45"/>
        <v>26550</v>
      </c>
      <c r="X275" s="21">
        <v>50</v>
      </c>
      <c r="Y275" s="5">
        <v>0</v>
      </c>
      <c r="Z275" s="5">
        <v>0.01</v>
      </c>
      <c r="AB275" s="1"/>
    </row>
    <row r="276" spans="1:28" s="3" customFormat="1" x14ac:dyDescent="0.35">
      <c r="A276" s="5">
        <v>227</v>
      </c>
      <c r="B276" s="18" t="s">
        <v>4</v>
      </c>
      <c r="C276" s="5">
        <v>1987</v>
      </c>
      <c r="D276" s="5">
        <v>0</v>
      </c>
      <c r="E276" s="5">
        <v>0</v>
      </c>
      <c r="F276" s="20">
        <v>85</v>
      </c>
      <c r="G276" s="20">
        <v>1</v>
      </c>
      <c r="H276" s="24">
        <f t="shared" si="43"/>
        <v>85</v>
      </c>
      <c r="I276" s="5">
        <v>200</v>
      </c>
      <c r="J276" s="23">
        <f t="shared" si="44"/>
        <v>17000</v>
      </c>
      <c r="K276" s="6"/>
      <c r="L276" s="18"/>
      <c r="M276" s="18"/>
      <c r="N276" s="5"/>
      <c r="O276" s="8"/>
      <c r="P276" s="8"/>
      <c r="Q276" s="22"/>
      <c r="R276" s="16"/>
      <c r="S276" s="20"/>
      <c r="T276" s="5"/>
      <c r="U276" s="15"/>
      <c r="V276" s="15">
        <f t="shared" si="42"/>
        <v>17000</v>
      </c>
      <c r="W276" s="14">
        <f t="shared" si="45"/>
        <v>17000</v>
      </c>
      <c r="X276" s="21">
        <v>50</v>
      </c>
      <c r="Y276" s="5">
        <v>0</v>
      </c>
      <c r="Z276" s="5">
        <v>0.01</v>
      </c>
      <c r="AB276" s="1"/>
    </row>
    <row r="277" spans="1:28" s="3" customFormat="1" x14ac:dyDescent="0.35">
      <c r="A277" s="5">
        <v>228</v>
      </c>
      <c r="B277" s="18" t="s">
        <v>4</v>
      </c>
      <c r="C277" s="5">
        <v>18032</v>
      </c>
      <c r="D277" s="5">
        <v>7</v>
      </c>
      <c r="E277" s="5">
        <v>0</v>
      </c>
      <c r="F277" s="20">
        <v>93</v>
      </c>
      <c r="G277" s="20">
        <v>1</v>
      </c>
      <c r="H277" s="24">
        <f t="shared" si="43"/>
        <v>2893</v>
      </c>
      <c r="I277" s="5">
        <v>75</v>
      </c>
      <c r="J277" s="23">
        <f t="shared" si="44"/>
        <v>216975</v>
      </c>
      <c r="K277" s="6"/>
      <c r="L277" s="18"/>
      <c r="M277" s="18"/>
      <c r="N277" s="5"/>
      <c r="O277" s="8"/>
      <c r="P277" s="8"/>
      <c r="Q277" s="22"/>
      <c r="R277" s="16"/>
      <c r="S277" s="20"/>
      <c r="T277" s="5"/>
      <c r="U277" s="15"/>
      <c r="V277" s="15">
        <f t="shared" si="42"/>
        <v>216975</v>
      </c>
      <c r="W277" s="14">
        <f t="shared" si="45"/>
        <v>216975</v>
      </c>
      <c r="X277" s="21">
        <v>50</v>
      </c>
      <c r="Y277" s="5">
        <v>0</v>
      </c>
      <c r="Z277" s="5">
        <v>0.01</v>
      </c>
      <c r="AB277" s="1"/>
    </row>
    <row r="278" spans="1:28" s="3" customFormat="1" x14ac:dyDescent="0.35">
      <c r="A278" s="5">
        <v>229</v>
      </c>
      <c r="B278" s="18" t="s">
        <v>4</v>
      </c>
      <c r="C278" s="5">
        <v>15074</v>
      </c>
      <c r="D278" s="5">
        <v>11</v>
      </c>
      <c r="E278" s="5">
        <v>1</v>
      </c>
      <c r="F278" s="20">
        <v>56</v>
      </c>
      <c r="G278" s="20">
        <v>1</v>
      </c>
      <c r="H278" s="24">
        <f t="shared" si="43"/>
        <v>4556</v>
      </c>
      <c r="I278" s="5">
        <v>75</v>
      </c>
      <c r="J278" s="23">
        <f t="shared" si="44"/>
        <v>341700</v>
      </c>
      <c r="K278" s="6"/>
      <c r="L278" s="18"/>
      <c r="M278" s="18"/>
      <c r="N278" s="5"/>
      <c r="O278" s="8"/>
      <c r="P278" s="8"/>
      <c r="Q278" s="22"/>
      <c r="R278" s="16"/>
      <c r="S278" s="20"/>
      <c r="T278" s="5"/>
      <c r="U278" s="15"/>
      <c r="V278" s="15">
        <f t="shared" si="42"/>
        <v>341700</v>
      </c>
      <c r="W278" s="14">
        <f t="shared" si="45"/>
        <v>341700</v>
      </c>
      <c r="X278" s="21">
        <v>50</v>
      </c>
      <c r="Y278" s="5">
        <v>0</v>
      </c>
      <c r="Z278" s="5">
        <v>0.01</v>
      </c>
      <c r="AB278" s="1"/>
    </row>
    <row r="279" spans="1:28" s="3" customFormat="1" x14ac:dyDescent="0.35">
      <c r="A279" s="5">
        <v>230</v>
      </c>
      <c r="B279" s="18" t="s">
        <v>4</v>
      </c>
      <c r="C279" s="5">
        <v>2003</v>
      </c>
      <c r="D279" s="5">
        <v>1</v>
      </c>
      <c r="E279" s="5">
        <v>1</v>
      </c>
      <c r="F279" s="20">
        <v>53</v>
      </c>
      <c r="G279" s="20">
        <v>1</v>
      </c>
      <c r="H279" s="24">
        <f t="shared" si="43"/>
        <v>553</v>
      </c>
      <c r="I279" s="5">
        <v>75</v>
      </c>
      <c r="J279" s="23">
        <f t="shared" si="44"/>
        <v>41475</v>
      </c>
      <c r="K279" s="6"/>
      <c r="L279" s="18"/>
      <c r="M279" s="18"/>
      <c r="N279" s="5"/>
      <c r="O279" s="8"/>
      <c r="P279" s="8"/>
      <c r="Q279" s="22"/>
      <c r="R279" s="16"/>
      <c r="S279" s="20"/>
      <c r="T279" s="5"/>
      <c r="U279" s="15"/>
      <c r="V279" s="15">
        <f t="shared" si="42"/>
        <v>41475</v>
      </c>
      <c r="W279" s="14">
        <f t="shared" si="45"/>
        <v>41475</v>
      </c>
      <c r="X279" s="21">
        <v>50</v>
      </c>
      <c r="Y279" s="5">
        <v>0</v>
      </c>
      <c r="Z279" s="5">
        <v>0.01</v>
      </c>
      <c r="AB279" s="1"/>
    </row>
    <row r="280" spans="1:28" s="3" customFormat="1" x14ac:dyDescent="0.35">
      <c r="A280" s="5">
        <v>231</v>
      </c>
      <c r="B280" s="18" t="s">
        <v>4</v>
      </c>
      <c r="C280" s="5">
        <v>18040</v>
      </c>
      <c r="D280" s="5">
        <v>12</v>
      </c>
      <c r="E280" s="5">
        <v>2</v>
      </c>
      <c r="F280" s="20">
        <v>1</v>
      </c>
      <c r="G280" s="20">
        <v>1</v>
      </c>
      <c r="H280" s="24">
        <f t="shared" si="43"/>
        <v>5001</v>
      </c>
      <c r="I280" s="5">
        <v>75</v>
      </c>
      <c r="J280" s="23">
        <f t="shared" si="44"/>
        <v>375075</v>
      </c>
      <c r="K280" s="6"/>
      <c r="L280" s="18"/>
      <c r="M280" s="18"/>
      <c r="N280" s="5"/>
      <c r="O280" s="8"/>
      <c r="P280" s="8"/>
      <c r="Q280" s="22"/>
      <c r="R280" s="16"/>
      <c r="S280" s="20"/>
      <c r="T280" s="5"/>
      <c r="U280" s="15"/>
      <c r="V280" s="15">
        <f t="shared" si="42"/>
        <v>375075</v>
      </c>
      <c r="W280" s="14">
        <f t="shared" si="45"/>
        <v>375075</v>
      </c>
      <c r="X280" s="21">
        <v>50</v>
      </c>
      <c r="Y280" s="5">
        <v>0</v>
      </c>
      <c r="Z280" s="5">
        <v>0.01</v>
      </c>
      <c r="AB280" s="1"/>
    </row>
    <row r="281" spans="1:28" s="3" customFormat="1" x14ac:dyDescent="0.35">
      <c r="A281" s="5">
        <v>232</v>
      </c>
      <c r="B281" s="18" t="s">
        <v>4</v>
      </c>
      <c r="C281" s="5">
        <v>3160</v>
      </c>
      <c r="D281" s="5">
        <v>9</v>
      </c>
      <c r="E281" s="5">
        <v>3</v>
      </c>
      <c r="F281" s="20">
        <v>23</v>
      </c>
      <c r="G281" s="20">
        <v>1</v>
      </c>
      <c r="H281" s="24">
        <f t="shared" si="43"/>
        <v>3923</v>
      </c>
      <c r="I281" s="5">
        <v>100</v>
      </c>
      <c r="J281" s="23">
        <f t="shared" si="44"/>
        <v>392300</v>
      </c>
      <c r="K281" s="6"/>
      <c r="L281" s="18"/>
      <c r="M281" s="18"/>
      <c r="N281" s="5"/>
      <c r="O281" s="8"/>
      <c r="P281" s="8"/>
      <c r="Q281" s="22"/>
      <c r="R281" s="16"/>
      <c r="S281" s="20"/>
      <c r="T281" s="5"/>
      <c r="U281" s="15"/>
      <c r="V281" s="15">
        <f t="shared" si="42"/>
        <v>392300</v>
      </c>
      <c r="W281" s="14">
        <f t="shared" si="45"/>
        <v>392300</v>
      </c>
      <c r="X281" s="21">
        <v>50</v>
      </c>
      <c r="Y281" s="5">
        <v>0</v>
      </c>
      <c r="Z281" s="5">
        <v>0.01</v>
      </c>
      <c r="AB281" s="1"/>
    </row>
    <row r="282" spans="1:28" s="3" customFormat="1" x14ac:dyDescent="0.35">
      <c r="A282" s="5">
        <v>233</v>
      </c>
      <c r="B282" s="18" t="s">
        <v>4</v>
      </c>
      <c r="C282" s="5">
        <v>1817</v>
      </c>
      <c r="D282" s="5">
        <v>12</v>
      </c>
      <c r="E282" s="5">
        <v>2</v>
      </c>
      <c r="F282" s="20">
        <v>67</v>
      </c>
      <c r="G282" s="20">
        <v>1</v>
      </c>
      <c r="H282" s="24">
        <f t="shared" si="43"/>
        <v>5067</v>
      </c>
      <c r="I282" s="5">
        <v>75</v>
      </c>
      <c r="J282" s="23">
        <f t="shared" si="44"/>
        <v>380025</v>
      </c>
      <c r="K282" s="6"/>
      <c r="L282" s="18"/>
      <c r="M282" s="18"/>
      <c r="N282" s="5"/>
      <c r="O282" s="8"/>
      <c r="P282" s="8"/>
      <c r="Q282" s="22"/>
      <c r="R282" s="16"/>
      <c r="S282" s="20"/>
      <c r="T282" s="5"/>
      <c r="U282" s="15"/>
      <c r="V282" s="15">
        <f t="shared" si="42"/>
        <v>380025</v>
      </c>
      <c r="W282" s="14">
        <f t="shared" si="45"/>
        <v>380025</v>
      </c>
      <c r="X282" s="21">
        <v>50</v>
      </c>
      <c r="Y282" s="5">
        <v>0</v>
      </c>
      <c r="Z282" s="5">
        <v>0.01</v>
      </c>
      <c r="AB282" s="1"/>
    </row>
    <row r="283" spans="1:28" s="3" customFormat="1" x14ac:dyDescent="0.35">
      <c r="A283" s="5">
        <v>234</v>
      </c>
      <c r="B283" s="18" t="s">
        <v>4</v>
      </c>
      <c r="C283" s="5">
        <v>15108</v>
      </c>
      <c r="D283" s="5">
        <v>11</v>
      </c>
      <c r="E283" s="5">
        <v>2</v>
      </c>
      <c r="F283" s="20">
        <v>88</v>
      </c>
      <c r="G283" s="20">
        <v>1</v>
      </c>
      <c r="H283" s="24">
        <f t="shared" si="43"/>
        <v>4688</v>
      </c>
      <c r="I283" s="5">
        <v>75</v>
      </c>
      <c r="J283" s="23">
        <f t="shared" si="44"/>
        <v>351600</v>
      </c>
      <c r="K283" s="6"/>
      <c r="L283" s="18"/>
      <c r="M283" s="18"/>
      <c r="N283" s="5"/>
      <c r="O283" s="8"/>
      <c r="P283" s="8"/>
      <c r="Q283" s="22"/>
      <c r="R283" s="16"/>
      <c r="S283" s="20"/>
      <c r="T283" s="5"/>
      <c r="U283" s="15"/>
      <c r="V283" s="15">
        <f t="shared" si="42"/>
        <v>351600</v>
      </c>
      <c r="W283" s="14">
        <f t="shared" si="45"/>
        <v>351600</v>
      </c>
      <c r="X283" s="21">
        <v>50</v>
      </c>
      <c r="Y283" s="5">
        <v>0</v>
      </c>
      <c r="Z283" s="5">
        <v>0.01</v>
      </c>
      <c r="AB283" s="1"/>
    </row>
    <row r="284" spans="1:28" s="3" customFormat="1" x14ac:dyDescent="0.35">
      <c r="A284" s="5">
        <v>235</v>
      </c>
      <c r="B284" s="18" t="s">
        <v>4</v>
      </c>
      <c r="C284" s="5">
        <v>1394</v>
      </c>
      <c r="D284" s="5">
        <v>4</v>
      </c>
      <c r="E284" s="5">
        <v>2</v>
      </c>
      <c r="F284" s="20">
        <v>83</v>
      </c>
      <c r="G284" s="20">
        <v>1</v>
      </c>
      <c r="H284" s="24">
        <f t="shared" si="43"/>
        <v>1883</v>
      </c>
      <c r="I284" s="5">
        <v>110</v>
      </c>
      <c r="J284" s="23">
        <f t="shared" si="44"/>
        <v>207130</v>
      </c>
      <c r="K284" s="6"/>
      <c r="L284" s="18"/>
      <c r="M284" s="18"/>
      <c r="N284" s="5"/>
      <c r="O284" s="8"/>
      <c r="P284" s="8"/>
      <c r="Q284" s="22"/>
      <c r="R284" s="16"/>
      <c r="S284" s="20"/>
      <c r="T284" s="5"/>
      <c r="U284" s="15"/>
      <c r="V284" s="15">
        <f t="shared" si="42"/>
        <v>207130</v>
      </c>
      <c r="W284" s="14">
        <f t="shared" si="45"/>
        <v>207130</v>
      </c>
      <c r="X284" s="21">
        <v>50</v>
      </c>
      <c r="Y284" s="5">
        <v>0</v>
      </c>
      <c r="Z284" s="5">
        <v>0.01</v>
      </c>
      <c r="AB284" s="1"/>
    </row>
    <row r="285" spans="1:28" s="3" customFormat="1" x14ac:dyDescent="0.35">
      <c r="A285" s="5">
        <v>236</v>
      </c>
      <c r="B285" s="18" t="s">
        <v>4</v>
      </c>
      <c r="C285" s="5">
        <v>30187</v>
      </c>
      <c r="D285" s="5">
        <v>9</v>
      </c>
      <c r="E285" s="5">
        <v>0</v>
      </c>
      <c r="F285" s="20">
        <v>0</v>
      </c>
      <c r="G285" s="20">
        <v>1</v>
      </c>
      <c r="H285" s="24">
        <f t="shared" si="43"/>
        <v>3600</v>
      </c>
      <c r="I285" s="5">
        <v>75</v>
      </c>
      <c r="J285" s="23">
        <f t="shared" si="44"/>
        <v>270000</v>
      </c>
      <c r="K285" s="6"/>
      <c r="L285" s="18" t="s">
        <v>10</v>
      </c>
      <c r="M285" s="18" t="s">
        <v>9</v>
      </c>
      <c r="N285" s="5">
        <v>205</v>
      </c>
      <c r="O285" s="8"/>
      <c r="P285" s="8"/>
      <c r="Q285" s="22">
        <v>6500</v>
      </c>
      <c r="R285" s="16">
        <f>SUM(N285*Q285)</f>
        <v>1332500</v>
      </c>
      <c r="S285" s="20">
        <v>20</v>
      </c>
      <c r="T285" s="5">
        <v>75</v>
      </c>
      <c r="U285" s="15">
        <f>SUM(R285-(R285*T285/100))</f>
        <v>333125</v>
      </c>
      <c r="V285" s="15">
        <f t="shared" si="42"/>
        <v>603125</v>
      </c>
      <c r="W285" s="14">
        <f t="shared" si="45"/>
        <v>603125</v>
      </c>
      <c r="X285" s="21">
        <v>50</v>
      </c>
      <c r="Y285" s="5">
        <v>0</v>
      </c>
      <c r="Z285" s="5">
        <v>0.01</v>
      </c>
      <c r="AB285" s="1"/>
    </row>
    <row r="286" spans="1:28" s="3" customFormat="1" x14ac:dyDescent="0.35">
      <c r="A286" s="5">
        <v>237</v>
      </c>
      <c r="B286" s="18" t="s">
        <v>4</v>
      </c>
      <c r="C286" s="5">
        <v>29275</v>
      </c>
      <c r="D286" s="5">
        <v>12</v>
      </c>
      <c r="E286" s="5">
        <v>3</v>
      </c>
      <c r="F286" s="20">
        <v>3</v>
      </c>
      <c r="G286" s="20">
        <v>1</v>
      </c>
      <c r="H286" s="24">
        <f t="shared" si="43"/>
        <v>5103</v>
      </c>
      <c r="I286" s="5">
        <v>75</v>
      </c>
      <c r="J286" s="23">
        <f t="shared" si="44"/>
        <v>382725</v>
      </c>
      <c r="K286" s="6"/>
      <c r="L286" s="18"/>
      <c r="M286" s="18"/>
      <c r="N286" s="5"/>
      <c r="O286" s="8"/>
      <c r="P286" s="8"/>
      <c r="Q286" s="22"/>
      <c r="R286" s="16"/>
      <c r="S286" s="20"/>
      <c r="T286" s="5"/>
      <c r="U286" s="15"/>
      <c r="V286" s="15">
        <f t="shared" si="42"/>
        <v>382725</v>
      </c>
      <c r="W286" s="14">
        <f t="shared" si="45"/>
        <v>382725</v>
      </c>
      <c r="X286" s="21">
        <v>50</v>
      </c>
      <c r="Y286" s="5">
        <v>0</v>
      </c>
      <c r="Z286" s="5">
        <v>0.01</v>
      </c>
      <c r="AB286" s="1"/>
    </row>
    <row r="287" spans="1:28" s="3" customFormat="1" x14ac:dyDescent="0.35">
      <c r="A287" s="5">
        <v>238</v>
      </c>
      <c r="B287" s="18" t="s">
        <v>4</v>
      </c>
      <c r="C287" s="5">
        <v>1972</v>
      </c>
      <c r="D287" s="5">
        <v>0</v>
      </c>
      <c r="E287" s="5">
        <v>1</v>
      </c>
      <c r="F287" s="20">
        <v>95</v>
      </c>
      <c r="G287" s="20">
        <v>1</v>
      </c>
      <c r="H287" s="24">
        <f t="shared" si="43"/>
        <v>195</v>
      </c>
      <c r="I287" s="5">
        <v>75</v>
      </c>
      <c r="J287" s="23">
        <f t="shared" si="44"/>
        <v>14625</v>
      </c>
      <c r="K287" s="6"/>
      <c r="L287" s="18"/>
      <c r="M287" s="18"/>
      <c r="N287" s="5"/>
      <c r="O287" s="8"/>
      <c r="P287" s="8"/>
      <c r="Q287" s="22"/>
      <c r="R287" s="16"/>
      <c r="S287" s="20"/>
      <c r="T287" s="5"/>
      <c r="U287" s="15"/>
      <c r="V287" s="15">
        <f t="shared" si="42"/>
        <v>14625</v>
      </c>
      <c r="W287" s="14">
        <f t="shared" si="45"/>
        <v>14625</v>
      </c>
      <c r="X287" s="21">
        <v>50</v>
      </c>
      <c r="Y287" s="5">
        <v>0</v>
      </c>
      <c r="Z287" s="5">
        <v>0.01</v>
      </c>
      <c r="AB287" s="1"/>
    </row>
    <row r="288" spans="1:28" s="3" customFormat="1" x14ac:dyDescent="0.35">
      <c r="A288" s="5">
        <v>239</v>
      </c>
      <c r="B288" s="9" t="s">
        <v>4</v>
      </c>
      <c r="C288" s="6">
        <v>1971</v>
      </c>
      <c r="D288" s="6">
        <v>0</v>
      </c>
      <c r="E288" s="6">
        <v>1</v>
      </c>
      <c r="F288" s="11">
        <v>60</v>
      </c>
      <c r="G288" s="11">
        <v>4</v>
      </c>
      <c r="H288" s="24">
        <f t="shared" si="43"/>
        <v>160</v>
      </c>
      <c r="I288" s="5">
        <v>75</v>
      </c>
      <c r="J288" s="23">
        <f t="shared" si="44"/>
        <v>12000</v>
      </c>
      <c r="K288" s="6"/>
      <c r="L288" s="9"/>
      <c r="M288" s="9"/>
      <c r="N288" s="6"/>
      <c r="O288" s="8"/>
      <c r="P288" s="8"/>
      <c r="Q288" s="22"/>
      <c r="R288" s="16"/>
      <c r="S288" s="11"/>
      <c r="T288" s="5"/>
      <c r="U288" s="15"/>
      <c r="V288" s="15">
        <f t="shared" si="42"/>
        <v>12000</v>
      </c>
      <c r="W288" s="14">
        <f t="shared" si="45"/>
        <v>12000</v>
      </c>
      <c r="X288" s="21">
        <v>0</v>
      </c>
      <c r="Y288" s="14">
        <f>W288</f>
        <v>12000</v>
      </c>
      <c r="Z288" s="5">
        <v>0.03</v>
      </c>
      <c r="AB288" s="1"/>
    </row>
    <row r="289" spans="1:28" s="3" customFormat="1" x14ac:dyDescent="0.35">
      <c r="A289" s="5">
        <v>241</v>
      </c>
      <c r="B289" s="18" t="s">
        <v>4</v>
      </c>
      <c r="C289" s="5">
        <v>11538</v>
      </c>
      <c r="D289" s="5">
        <v>4</v>
      </c>
      <c r="E289" s="5">
        <v>0</v>
      </c>
      <c r="F289" s="20">
        <v>47</v>
      </c>
      <c r="G289" s="20">
        <v>1</v>
      </c>
      <c r="H289" s="24">
        <f t="shared" si="43"/>
        <v>1647</v>
      </c>
      <c r="I289" s="5">
        <v>75</v>
      </c>
      <c r="J289" s="23">
        <f t="shared" si="44"/>
        <v>123525</v>
      </c>
      <c r="K289" s="6"/>
      <c r="L289" s="18"/>
      <c r="M289" s="18"/>
      <c r="N289" s="5"/>
      <c r="O289" s="8"/>
      <c r="P289" s="8"/>
      <c r="Q289" s="22"/>
      <c r="R289" s="16"/>
      <c r="S289" s="20"/>
      <c r="T289" s="5"/>
      <c r="U289" s="15"/>
      <c r="V289" s="15">
        <f t="shared" si="42"/>
        <v>123525</v>
      </c>
      <c r="W289" s="14">
        <f t="shared" si="45"/>
        <v>123525</v>
      </c>
      <c r="X289" s="21">
        <v>50</v>
      </c>
      <c r="Y289" s="5">
        <v>0</v>
      </c>
      <c r="Z289" s="5">
        <v>0.01</v>
      </c>
      <c r="AB289" s="1"/>
    </row>
    <row r="290" spans="1:28" s="3" customFormat="1" x14ac:dyDescent="0.35">
      <c r="A290" s="5">
        <v>242</v>
      </c>
      <c r="B290" s="9" t="s">
        <v>4</v>
      </c>
      <c r="C290" s="6">
        <v>30187</v>
      </c>
      <c r="D290" s="6">
        <v>9</v>
      </c>
      <c r="E290" s="6">
        <v>0</v>
      </c>
      <c r="F290" s="11">
        <v>0</v>
      </c>
      <c r="G290" s="11">
        <v>1</v>
      </c>
      <c r="H290" s="24">
        <f t="shared" si="43"/>
        <v>3600</v>
      </c>
      <c r="I290" s="5">
        <v>75</v>
      </c>
      <c r="J290" s="23">
        <f t="shared" si="44"/>
        <v>270000</v>
      </c>
      <c r="K290" s="6"/>
      <c r="L290" s="9"/>
      <c r="M290" s="9"/>
      <c r="N290" s="6"/>
      <c r="O290" s="8"/>
      <c r="P290" s="8"/>
      <c r="Q290" s="22"/>
      <c r="R290" s="16"/>
      <c r="S290" s="11"/>
      <c r="T290" s="5"/>
      <c r="U290" s="15"/>
      <c r="V290" s="15">
        <f t="shared" si="42"/>
        <v>270000</v>
      </c>
      <c r="W290" s="14">
        <f t="shared" si="45"/>
        <v>270000</v>
      </c>
      <c r="X290" s="21">
        <v>50</v>
      </c>
      <c r="Y290" s="5">
        <v>0</v>
      </c>
      <c r="Z290" s="5">
        <v>0.01</v>
      </c>
      <c r="AB290" s="1"/>
    </row>
    <row r="291" spans="1:28" s="3" customFormat="1" x14ac:dyDescent="0.35">
      <c r="A291" s="5">
        <v>243</v>
      </c>
      <c r="B291" s="9" t="s">
        <v>4</v>
      </c>
      <c r="C291" s="6">
        <v>18076</v>
      </c>
      <c r="D291" s="6">
        <v>0</v>
      </c>
      <c r="E291" s="6">
        <v>2</v>
      </c>
      <c r="F291" s="11">
        <v>73</v>
      </c>
      <c r="G291" s="11">
        <v>1</v>
      </c>
      <c r="H291" s="24">
        <f t="shared" si="43"/>
        <v>273</v>
      </c>
      <c r="I291" s="5">
        <v>75</v>
      </c>
      <c r="J291" s="23">
        <f t="shared" si="44"/>
        <v>20475</v>
      </c>
      <c r="K291" s="6"/>
      <c r="L291" s="9"/>
      <c r="M291" s="9"/>
      <c r="N291" s="6"/>
      <c r="O291" s="8"/>
      <c r="P291" s="8"/>
      <c r="Q291" s="22"/>
      <c r="R291" s="16"/>
      <c r="S291" s="11"/>
      <c r="T291" s="5"/>
      <c r="U291" s="15"/>
      <c r="V291" s="15">
        <f t="shared" si="42"/>
        <v>20475</v>
      </c>
      <c r="W291" s="14">
        <f t="shared" si="45"/>
        <v>20475</v>
      </c>
      <c r="X291" s="21">
        <v>50</v>
      </c>
      <c r="Y291" s="5">
        <v>0</v>
      </c>
      <c r="Z291" s="5">
        <v>0.01</v>
      </c>
      <c r="AB291" s="1"/>
    </row>
    <row r="292" spans="1:28" s="3" customFormat="1" x14ac:dyDescent="0.35">
      <c r="A292" s="5">
        <v>244</v>
      </c>
      <c r="B292" s="18" t="s">
        <v>4</v>
      </c>
      <c r="C292" s="5">
        <v>1970</v>
      </c>
      <c r="D292" s="5">
        <v>0</v>
      </c>
      <c r="E292" s="5">
        <v>1</v>
      </c>
      <c r="F292" s="20">
        <v>62</v>
      </c>
      <c r="G292" s="20">
        <v>2</v>
      </c>
      <c r="H292" s="24">
        <f t="shared" si="43"/>
        <v>162</v>
      </c>
      <c r="I292" s="5">
        <v>75</v>
      </c>
      <c r="J292" s="23">
        <f t="shared" si="44"/>
        <v>12150</v>
      </c>
      <c r="K292" s="6"/>
      <c r="L292" s="18" t="s">
        <v>213</v>
      </c>
      <c r="M292" s="18" t="s">
        <v>9</v>
      </c>
      <c r="N292" s="5">
        <v>97</v>
      </c>
      <c r="O292" s="8"/>
      <c r="P292" s="8"/>
      <c r="Q292" s="22">
        <v>6500</v>
      </c>
      <c r="R292" s="16">
        <f>SUM(N292*Q292)</f>
        <v>630500</v>
      </c>
      <c r="S292" s="20">
        <v>25</v>
      </c>
      <c r="T292" s="5">
        <v>85</v>
      </c>
      <c r="U292" s="15">
        <f>SUM(R292-(R292*T292/100))</f>
        <v>94575</v>
      </c>
      <c r="V292" s="15">
        <f t="shared" si="42"/>
        <v>106725</v>
      </c>
      <c r="W292" s="14">
        <f t="shared" si="45"/>
        <v>106725</v>
      </c>
      <c r="X292" s="21">
        <v>10</v>
      </c>
      <c r="Y292" s="5">
        <v>0</v>
      </c>
      <c r="Z292" s="5">
        <v>0.02</v>
      </c>
      <c r="AB292" s="1"/>
    </row>
    <row r="293" spans="1:28" s="3" customFormat="1" x14ac:dyDescent="0.35">
      <c r="A293" s="5"/>
      <c r="B293" s="18"/>
      <c r="C293" s="5"/>
      <c r="D293" s="5"/>
      <c r="E293" s="5"/>
      <c r="F293" s="20"/>
      <c r="G293" s="20"/>
      <c r="H293" s="24"/>
      <c r="I293" s="5"/>
      <c r="J293" s="23"/>
      <c r="K293" s="6"/>
      <c r="L293" s="18" t="s">
        <v>8</v>
      </c>
      <c r="M293" s="18" t="s">
        <v>0</v>
      </c>
      <c r="N293" s="5">
        <v>30</v>
      </c>
      <c r="O293" s="8"/>
      <c r="P293" s="8"/>
      <c r="Q293" s="22">
        <v>5400</v>
      </c>
      <c r="R293" s="16">
        <f>SUM(N293*Q293)</f>
        <v>162000</v>
      </c>
      <c r="S293" s="20">
        <v>25</v>
      </c>
      <c r="T293" s="5">
        <v>93</v>
      </c>
      <c r="U293" s="15">
        <f>SUM(R293-(R293*T293/100))</f>
        <v>11340</v>
      </c>
      <c r="V293" s="15">
        <f t="shared" si="42"/>
        <v>11340</v>
      </c>
      <c r="W293" s="14">
        <f t="shared" si="45"/>
        <v>11340</v>
      </c>
      <c r="X293" s="21">
        <v>50</v>
      </c>
      <c r="Y293" s="5">
        <v>0</v>
      </c>
      <c r="Z293" s="5">
        <v>0.01</v>
      </c>
      <c r="AB293" s="1"/>
    </row>
    <row r="294" spans="1:28" s="3" customFormat="1" x14ac:dyDescent="0.35">
      <c r="A294" s="5">
        <v>245</v>
      </c>
      <c r="B294" s="18" t="s">
        <v>4</v>
      </c>
      <c r="C294" s="5">
        <v>10536</v>
      </c>
      <c r="D294" s="5">
        <v>0</v>
      </c>
      <c r="E294" s="5">
        <v>1</v>
      </c>
      <c r="F294" s="20">
        <v>60</v>
      </c>
      <c r="G294" s="20">
        <v>1</v>
      </c>
      <c r="H294" s="24">
        <f>SUM((D294*400)+(E294*100)+F294)</f>
        <v>160</v>
      </c>
      <c r="I294" s="5">
        <v>75</v>
      </c>
      <c r="J294" s="23">
        <f>SUM(H294*I294)</f>
        <v>12000</v>
      </c>
      <c r="K294" s="6"/>
      <c r="L294" s="18"/>
      <c r="M294" s="18"/>
      <c r="N294" s="5"/>
      <c r="O294" s="8"/>
      <c r="P294" s="8"/>
      <c r="Q294" s="22"/>
      <c r="R294" s="16"/>
      <c r="S294" s="20"/>
      <c r="T294" s="5"/>
      <c r="U294" s="15"/>
      <c r="V294" s="15">
        <f t="shared" si="42"/>
        <v>12000</v>
      </c>
      <c r="W294" s="14">
        <f t="shared" si="45"/>
        <v>12000</v>
      </c>
      <c r="X294" s="21">
        <v>50</v>
      </c>
      <c r="Y294" s="5">
        <v>0</v>
      </c>
      <c r="Z294" s="5">
        <v>0.01</v>
      </c>
      <c r="AB294" s="1"/>
    </row>
    <row r="295" spans="1:28" s="3" customFormat="1" x14ac:dyDescent="0.35">
      <c r="A295" s="5">
        <v>246</v>
      </c>
      <c r="B295" s="18" t="s">
        <v>4</v>
      </c>
      <c r="C295" s="5">
        <v>14409</v>
      </c>
      <c r="D295" s="5">
        <v>0</v>
      </c>
      <c r="E295" s="5">
        <v>1</v>
      </c>
      <c r="F295" s="20">
        <v>88</v>
      </c>
      <c r="G295" s="20">
        <v>1</v>
      </c>
      <c r="H295" s="24">
        <f>SUM((D295*400)+(E295*100)+F295)</f>
        <v>188</v>
      </c>
      <c r="I295" s="5">
        <v>75</v>
      </c>
      <c r="J295" s="23">
        <f>SUM(H295*I295)</f>
        <v>14100</v>
      </c>
      <c r="K295" s="6"/>
      <c r="L295" s="18" t="s">
        <v>213</v>
      </c>
      <c r="M295" s="18" t="s">
        <v>9</v>
      </c>
      <c r="N295" s="5">
        <v>97</v>
      </c>
      <c r="O295" s="8"/>
      <c r="P295" s="8"/>
      <c r="Q295" s="22">
        <v>6500</v>
      </c>
      <c r="R295" s="16">
        <f t="shared" ref="R295:R334" si="46">SUM(N295*Q295)</f>
        <v>630500</v>
      </c>
      <c r="S295" s="20">
        <v>20</v>
      </c>
      <c r="T295" s="5">
        <v>75</v>
      </c>
      <c r="U295" s="15">
        <f t="shared" ref="U295:U334" si="47">SUM(R295-(R295*T295/100))</f>
        <v>157625</v>
      </c>
      <c r="V295" s="15">
        <f t="shared" si="42"/>
        <v>171725</v>
      </c>
      <c r="W295" s="14">
        <f t="shared" si="45"/>
        <v>171725</v>
      </c>
      <c r="X295" s="21">
        <v>50</v>
      </c>
      <c r="Y295" s="5">
        <v>0</v>
      </c>
      <c r="Z295" s="5">
        <v>0.01</v>
      </c>
      <c r="AB295" s="1"/>
    </row>
    <row r="296" spans="1:28" s="3" customFormat="1" x14ac:dyDescent="0.35">
      <c r="A296" s="5">
        <v>247</v>
      </c>
      <c r="B296" s="18" t="s">
        <v>56</v>
      </c>
      <c r="C296" s="5">
        <v>6537</v>
      </c>
      <c r="D296" s="5">
        <v>0</v>
      </c>
      <c r="E296" s="5">
        <v>1</v>
      </c>
      <c r="F296" s="20">
        <v>0</v>
      </c>
      <c r="G296" s="20">
        <v>2</v>
      </c>
      <c r="H296" s="24">
        <f>SUM((D296*400)+(E296*100)+F296)</f>
        <v>100</v>
      </c>
      <c r="I296" s="5">
        <v>200</v>
      </c>
      <c r="J296" s="23">
        <f>SUM(H296*I296)</f>
        <v>20000</v>
      </c>
      <c r="K296" s="6"/>
      <c r="L296" s="18" t="s">
        <v>207</v>
      </c>
      <c r="M296" s="18" t="s">
        <v>2</v>
      </c>
      <c r="N296" s="5">
        <v>176</v>
      </c>
      <c r="O296" s="8"/>
      <c r="P296" s="8"/>
      <c r="Q296" s="22">
        <v>6500</v>
      </c>
      <c r="R296" s="16">
        <f t="shared" si="46"/>
        <v>1144000</v>
      </c>
      <c r="S296" s="20">
        <v>52</v>
      </c>
      <c r="T296" s="5">
        <v>76</v>
      </c>
      <c r="U296" s="15">
        <f t="shared" si="47"/>
        <v>274560</v>
      </c>
      <c r="V296" s="15">
        <f t="shared" si="42"/>
        <v>294560</v>
      </c>
      <c r="W296" s="14">
        <f t="shared" si="45"/>
        <v>294560</v>
      </c>
      <c r="X296" s="21">
        <v>10</v>
      </c>
      <c r="Y296" s="5">
        <v>0</v>
      </c>
      <c r="Z296" s="5">
        <v>0.02</v>
      </c>
      <c r="AB296" s="1"/>
    </row>
    <row r="297" spans="1:28" s="3" customFormat="1" x14ac:dyDescent="0.35">
      <c r="A297" s="5"/>
      <c r="B297" s="18"/>
      <c r="C297" s="5"/>
      <c r="D297" s="5"/>
      <c r="E297" s="5"/>
      <c r="F297" s="20"/>
      <c r="G297" s="24"/>
      <c r="H297" s="24"/>
      <c r="I297" s="32"/>
      <c r="J297" s="23"/>
      <c r="K297" s="6"/>
      <c r="L297" s="18" t="s">
        <v>71</v>
      </c>
      <c r="M297" s="18" t="s">
        <v>0</v>
      </c>
      <c r="N297" s="5">
        <v>15</v>
      </c>
      <c r="O297" s="8"/>
      <c r="P297" s="8"/>
      <c r="Q297" s="22">
        <v>5400</v>
      </c>
      <c r="R297" s="16">
        <f t="shared" si="46"/>
        <v>81000</v>
      </c>
      <c r="S297" s="20">
        <v>20</v>
      </c>
      <c r="T297" s="5">
        <v>95</v>
      </c>
      <c r="U297" s="15">
        <f t="shared" si="47"/>
        <v>4050</v>
      </c>
      <c r="V297" s="15">
        <f t="shared" si="42"/>
        <v>4050</v>
      </c>
      <c r="W297" s="14">
        <f t="shared" si="45"/>
        <v>4050</v>
      </c>
      <c r="X297" s="37">
        <v>50</v>
      </c>
      <c r="Y297" s="32">
        <v>0</v>
      </c>
      <c r="Z297" s="32">
        <v>0.01</v>
      </c>
      <c r="AB297" s="1"/>
    </row>
    <row r="298" spans="1:28" s="3" customFormat="1" x14ac:dyDescent="0.35">
      <c r="A298" s="5">
        <v>248</v>
      </c>
      <c r="B298" s="18" t="s">
        <v>4</v>
      </c>
      <c r="C298" s="5">
        <v>1988</v>
      </c>
      <c r="D298" s="5">
        <v>0</v>
      </c>
      <c r="E298" s="5">
        <v>2</v>
      </c>
      <c r="F298" s="20">
        <v>39</v>
      </c>
      <c r="G298" s="24">
        <v>2</v>
      </c>
      <c r="H298" s="24">
        <f>SUM((D298*400)+(E298*100)+F298)</f>
        <v>239</v>
      </c>
      <c r="I298" s="31">
        <v>200</v>
      </c>
      <c r="J298" s="23">
        <f>SUM(H298*I298)</f>
        <v>47800</v>
      </c>
      <c r="K298" s="6"/>
      <c r="L298" s="18" t="s">
        <v>209</v>
      </c>
      <c r="M298" s="18" t="s">
        <v>9</v>
      </c>
      <c r="N298" s="5">
        <v>222</v>
      </c>
      <c r="O298" s="8"/>
      <c r="P298" s="8"/>
      <c r="Q298" s="22">
        <v>6500</v>
      </c>
      <c r="R298" s="16">
        <f t="shared" si="46"/>
        <v>1443000</v>
      </c>
      <c r="S298" s="20">
        <v>30</v>
      </c>
      <c r="T298" s="5">
        <v>85</v>
      </c>
      <c r="U298" s="15">
        <f t="shared" si="47"/>
        <v>216450</v>
      </c>
      <c r="V298" s="15">
        <f t="shared" si="42"/>
        <v>264250</v>
      </c>
      <c r="W298" s="14">
        <f t="shared" si="45"/>
        <v>264250</v>
      </c>
      <c r="X298" s="36">
        <v>10</v>
      </c>
      <c r="Y298" s="31">
        <v>0</v>
      </c>
      <c r="Z298" s="31">
        <v>0.02</v>
      </c>
      <c r="AB298" s="1"/>
    </row>
    <row r="299" spans="1:28" s="3" customFormat="1" x14ac:dyDescent="0.35">
      <c r="A299" s="5"/>
      <c r="B299" s="18"/>
      <c r="C299" s="5"/>
      <c r="D299" s="5"/>
      <c r="E299" s="5"/>
      <c r="F299" s="20"/>
      <c r="G299" s="20"/>
      <c r="H299" s="24"/>
      <c r="I299" s="5"/>
      <c r="J299" s="23"/>
      <c r="K299" s="6"/>
      <c r="L299" s="18" t="s">
        <v>12</v>
      </c>
      <c r="M299" s="18" t="s">
        <v>0</v>
      </c>
      <c r="N299" s="5">
        <v>15</v>
      </c>
      <c r="O299" s="8"/>
      <c r="P299" s="8"/>
      <c r="Q299" s="22">
        <v>5400</v>
      </c>
      <c r="R299" s="16">
        <f t="shared" si="46"/>
        <v>81000</v>
      </c>
      <c r="S299" s="20">
        <v>20</v>
      </c>
      <c r="T299" s="5">
        <v>75</v>
      </c>
      <c r="U299" s="15">
        <f t="shared" si="47"/>
        <v>20250</v>
      </c>
      <c r="V299" s="15">
        <f t="shared" si="42"/>
        <v>20250</v>
      </c>
      <c r="W299" s="14">
        <f t="shared" si="45"/>
        <v>20250</v>
      </c>
      <c r="X299" s="21">
        <v>50</v>
      </c>
      <c r="Y299" s="5">
        <v>0</v>
      </c>
      <c r="Z299" s="5">
        <v>0.01</v>
      </c>
      <c r="AB299" s="1"/>
    </row>
    <row r="300" spans="1:28" s="3" customFormat="1" x14ac:dyDescent="0.35">
      <c r="A300" s="5"/>
      <c r="B300" s="18"/>
      <c r="C300" s="5"/>
      <c r="D300" s="5"/>
      <c r="E300" s="5"/>
      <c r="F300" s="20"/>
      <c r="G300" s="20"/>
      <c r="H300" s="24"/>
      <c r="I300" s="5"/>
      <c r="J300" s="23"/>
      <c r="K300" s="6"/>
      <c r="L300" s="18" t="s">
        <v>16</v>
      </c>
      <c r="M300" s="18" t="s">
        <v>0</v>
      </c>
      <c r="N300" s="5">
        <v>15</v>
      </c>
      <c r="O300" s="8"/>
      <c r="P300" s="8"/>
      <c r="Q300" s="22">
        <v>2400</v>
      </c>
      <c r="R300" s="16">
        <f t="shared" si="46"/>
        <v>36000</v>
      </c>
      <c r="S300" s="20">
        <v>20</v>
      </c>
      <c r="T300" s="5">
        <v>75</v>
      </c>
      <c r="U300" s="15">
        <f t="shared" si="47"/>
        <v>9000</v>
      </c>
      <c r="V300" s="15">
        <f t="shared" si="42"/>
        <v>9000</v>
      </c>
      <c r="W300" s="14">
        <f t="shared" si="45"/>
        <v>9000</v>
      </c>
      <c r="X300" s="21">
        <v>0</v>
      </c>
      <c r="Y300" s="14">
        <f>W300</f>
        <v>9000</v>
      </c>
      <c r="Z300" s="5">
        <v>0.03</v>
      </c>
      <c r="AB300" s="1"/>
    </row>
    <row r="301" spans="1:28" s="3" customFormat="1" x14ac:dyDescent="0.35">
      <c r="A301" s="5">
        <v>249</v>
      </c>
      <c r="B301" s="18" t="s">
        <v>4</v>
      </c>
      <c r="C301" s="5">
        <v>2056</v>
      </c>
      <c r="D301" s="5">
        <v>5</v>
      </c>
      <c r="E301" s="5">
        <v>2</v>
      </c>
      <c r="F301" s="20">
        <v>48</v>
      </c>
      <c r="G301" s="20">
        <v>2</v>
      </c>
      <c r="H301" s="24">
        <f>SUM((D301*400)+(E301*100)+F301)</f>
        <v>2248</v>
      </c>
      <c r="I301" s="5">
        <v>120</v>
      </c>
      <c r="J301" s="23">
        <f>SUM(H301*I301)</f>
        <v>269760</v>
      </c>
      <c r="K301" s="6"/>
      <c r="L301" s="18" t="s">
        <v>39</v>
      </c>
      <c r="M301" s="18" t="s">
        <v>2</v>
      </c>
      <c r="N301" s="5">
        <v>25</v>
      </c>
      <c r="O301" s="8"/>
      <c r="P301" s="8"/>
      <c r="Q301" s="22">
        <v>6500</v>
      </c>
      <c r="R301" s="16">
        <f t="shared" si="46"/>
        <v>162500</v>
      </c>
      <c r="S301" s="20">
        <v>4</v>
      </c>
      <c r="T301" s="5">
        <v>4</v>
      </c>
      <c r="U301" s="15">
        <f t="shared" si="47"/>
        <v>156000</v>
      </c>
      <c r="V301" s="15">
        <f t="shared" si="42"/>
        <v>425760</v>
      </c>
      <c r="W301" s="14">
        <f t="shared" si="45"/>
        <v>425760</v>
      </c>
      <c r="X301" s="21">
        <v>10</v>
      </c>
      <c r="Y301" s="5">
        <v>0</v>
      </c>
      <c r="Z301" s="5">
        <v>0.02</v>
      </c>
      <c r="AB301" s="1"/>
    </row>
    <row r="302" spans="1:28" s="3" customFormat="1" x14ac:dyDescent="0.35">
      <c r="A302" s="5"/>
      <c r="B302" s="18"/>
      <c r="C302" s="5"/>
      <c r="D302" s="5"/>
      <c r="E302" s="5"/>
      <c r="F302" s="20"/>
      <c r="G302" s="20"/>
      <c r="H302" s="24"/>
      <c r="I302" s="5"/>
      <c r="J302" s="23"/>
      <c r="K302" s="6"/>
      <c r="L302" s="18" t="s">
        <v>13</v>
      </c>
      <c r="M302" s="18" t="s">
        <v>0</v>
      </c>
      <c r="N302" s="5">
        <v>24</v>
      </c>
      <c r="O302" s="8"/>
      <c r="P302" s="8"/>
      <c r="Q302" s="22">
        <v>2050</v>
      </c>
      <c r="R302" s="16">
        <f t="shared" si="46"/>
        <v>49200</v>
      </c>
      <c r="S302" s="20">
        <v>4</v>
      </c>
      <c r="T302" s="5">
        <v>12</v>
      </c>
      <c r="U302" s="15">
        <f t="shared" si="47"/>
        <v>43296</v>
      </c>
      <c r="V302" s="15">
        <f t="shared" si="42"/>
        <v>43296</v>
      </c>
      <c r="W302" s="14">
        <f t="shared" si="45"/>
        <v>43296</v>
      </c>
      <c r="X302" s="21">
        <v>50</v>
      </c>
      <c r="Y302" s="5">
        <v>0</v>
      </c>
      <c r="Z302" s="5">
        <v>0.01</v>
      </c>
      <c r="AB302" s="1"/>
    </row>
    <row r="303" spans="1:28" s="3" customFormat="1" x14ac:dyDescent="0.35">
      <c r="A303" s="5"/>
      <c r="B303" s="18"/>
      <c r="C303" s="5"/>
      <c r="D303" s="5"/>
      <c r="E303" s="5"/>
      <c r="F303" s="20"/>
      <c r="G303" s="20"/>
      <c r="H303" s="24"/>
      <c r="I303" s="5"/>
      <c r="J303" s="23"/>
      <c r="K303" s="6"/>
      <c r="L303" s="18" t="s">
        <v>158</v>
      </c>
      <c r="M303" s="18" t="s">
        <v>2</v>
      </c>
      <c r="N303" s="5">
        <v>9</v>
      </c>
      <c r="O303" s="8"/>
      <c r="P303" s="8"/>
      <c r="Q303" s="22">
        <v>6500</v>
      </c>
      <c r="R303" s="16">
        <f t="shared" si="46"/>
        <v>58500</v>
      </c>
      <c r="S303" s="20">
        <v>4</v>
      </c>
      <c r="T303" s="5">
        <v>4</v>
      </c>
      <c r="U303" s="15">
        <f t="shared" si="47"/>
        <v>56160</v>
      </c>
      <c r="V303" s="15">
        <f t="shared" si="42"/>
        <v>56160</v>
      </c>
      <c r="W303" s="14">
        <f t="shared" si="45"/>
        <v>56160</v>
      </c>
      <c r="X303" s="21">
        <v>10</v>
      </c>
      <c r="Y303" s="5">
        <v>0</v>
      </c>
      <c r="Z303" s="5">
        <v>0.02</v>
      </c>
      <c r="AB303" s="1"/>
    </row>
    <row r="304" spans="1:28" s="3" customFormat="1" x14ac:dyDescent="0.35">
      <c r="A304" s="5">
        <v>250</v>
      </c>
      <c r="B304" s="18" t="s">
        <v>4</v>
      </c>
      <c r="C304" s="5">
        <v>952</v>
      </c>
      <c r="D304" s="5">
        <v>0</v>
      </c>
      <c r="E304" s="5">
        <v>0</v>
      </c>
      <c r="F304" s="20">
        <v>90</v>
      </c>
      <c r="G304" s="20">
        <v>2</v>
      </c>
      <c r="H304" s="24">
        <f>SUM((D304*400)+(E304*100)+F304)</f>
        <v>90</v>
      </c>
      <c r="I304" s="5">
        <v>75</v>
      </c>
      <c r="J304" s="23">
        <f>SUM(H304*I304)</f>
        <v>6750</v>
      </c>
      <c r="K304" s="6"/>
      <c r="L304" s="18" t="s">
        <v>209</v>
      </c>
      <c r="M304" s="18" t="s">
        <v>9</v>
      </c>
      <c r="N304" s="5">
        <v>222</v>
      </c>
      <c r="O304" s="8"/>
      <c r="P304" s="8"/>
      <c r="Q304" s="22">
        <v>6500</v>
      </c>
      <c r="R304" s="16">
        <f t="shared" si="46"/>
        <v>1443000</v>
      </c>
      <c r="S304" s="20">
        <v>40</v>
      </c>
      <c r="T304" s="5">
        <v>85</v>
      </c>
      <c r="U304" s="15">
        <f t="shared" si="47"/>
        <v>216450</v>
      </c>
      <c r="V304" s="15">
        <f t="shared" si="42"/>
        <v>223200</v>
      </c>
      <c r="W304" s="14">
        <f t="shared" si="45"/>
        <v>223200</v>
      </c>
      <c r="X304" s="21">
        <v>10</v>
      </c>
      <c r="Y304" s="5">
        <v>0</v>
      </c>
      <c r="Z304" s="5">
        <v>0.02</v>
      </c>
      <c r="AB304" s="1"/>
    </row>
    <row r="305" spans="1:28" s="3" customFormat="1" x14ac:dyDescent="0.35">
      <c r="A305" s="5">
        <v>251</v>
      </c>
      <c r="B305" s="18" t="s">
        <v>4</v>
      </c>
      <c r="C305" s="5">
        <v>123</v>
      </c>
      <c r="D305" s="5">
        <v>0</v>
      </c>
      <c r="E305" s="5">
        <v>0</v>
      </c>
      <c r="F305" s="20">
        <v>41</v>
      </c>
      <c r="G305" s="20">
        <v>2</v>
      </c>
      <c r="H305" s="24">
        <f>SUM((D305*400)+(E305*100)+F305)</f>
        <v>41</v>
      </c>
      <c r="I305" s="5">
        <v>75</v>
      </c>
      <c r="J305" s="23">
        <f>SUM(H305*I305)</f>
        <v>3075</v>
      </c>
      <c r="K305" s="6"/>
      <c r="L305" s="18" t="s">
        <v>209</v>
      </c>
      <c r="M305" s="18" t="s">
        <v>9</v>
      </c>
      <c r="N305" s="5">
        <v>173</v>
      </c>
      <c r="O305" s="8"/>
      <c r="P305" s="8"/>
      <c r="Q305" s="22">
        <v>6500</v>
      </c>
      <c r="R305" s="16">
        <f t="shared" si="46"/>
        <v>1124500</v>
      </c>
      <c r="S305" s="20">
        <v>30</v>
      </c>
      <c r="T305" s="5">
        <v>85</v>
      </c>
      <c r="U305" s="15">
        <f t="shared" si="47"/>
        <v>168675</v>
      </c>
      <c r="V305" s="15">
        <f t="shared" si="42"/>
        <v>171750</v>
      </c>
      <c r="W305" s="14">
        <f t="shared" si="45"/>
        <v>171750</v>
      </c>
      <c r="X305" s="21">
        <v>10</v>
      </c>
      <c r="Y305" s="5">
        <v>0</v>
      </c>
      <c r="Z305" s="5">
        <v>0.02</v>
      </c>
      <c r="AB305" s="1"/>
    </row>
    <row r="306" spans="1:28" s="3" customFormat="1" x14ac:dyDescent="0.35">
      <c r="A306" s="5">
        <v>252</v>
      </c>
      <c r="B306" s="18" t="s">
        <v>4</v>
      </c>
      <c r="C306" s="5">
        <v>2173</v>
      </c>
      <c r="D306" s="5">
        <v>0</v>
      </c>
      <c r="E306" s="5">
        <v>1</v>
      </c>
      <c r="F306" s="20">
        <v>8</v>
      </c>
      <c r="G306" s="20">
        <v>2</v>
      </c>
      <c r="H306" s="24">
        <f>SUM((D306*400)+(E306*100)+F306)</f>
        <v>108</v>
      </c>
      <c r="I306" s="5">
        <v>200</v>
      </c>
      <c r="J306" s="23">
        <f>SUM(H306*I306)</f>
        <v>21600</v>
      </c>
      <c r="K306" s="6"/>
      <c r="L306" s="18" t="s">
        <v>209</v>
      </c>
      <c r="M306" s="18" t="s">
        <v>9</v>
      </c>
      <c r="N306" s="5">
        <v>232</v>
      </c>
      <c r="O306" s="8"/>
      <c r="P306" s="8"/>
      <c r="Q306" s="22">
        <v>6500</v>
      </c>
      <c r="R306" s="16">
        <f t="shared" si="46"/>
        <v>1508000</v>
      </c>
      <c r="S306" s="20">
        <v>40</v>
      </c>
      <c r="T306" s="5">
        <v>85</v>
      </c>
      <c r="U306" s="15">
        <f t="shared" si="47"/>
        <v>226200</v>
      </c>
      <c r="V306" s="15">
        <f t="shared" si="42"/>
        <v>247800</v>
      </c>
      <c r="W306" s="14">
        <f t="shared" si="45"/>
        <v>247800</v>
      </c>
      <c r="X306" s="21">
        <v>10</v>
      </c>
      <c r="Y306" s="5">
        <v>0</v>
      </c>
      <c r="Z306" s="5">
        <v>0.02</v>
      </c>
      <c r="AB306" s="1"/>
    </row>
    <row r="307" spans="1:28" s="3" customFormat="1" x14ac:dyDescent="0.35">
      <c r="A307" s="5"/>
      <c r="B307" s="18"/>
      <c r="C307" s="5"/>
      <c r="D307" s="5"/>
      <c r="E307" s="5"/>
      <c r="F307" s="20"/>
      <c r="G307" s="20"/>
      <c r="H307" s="24"/>
      <c r="I307" s="5"/>
      <c r="J307" s="23"/>
      <c r="K307" s="6"/>
      <c r="L307" s="18" t="s">
        <v>12</v>
      </c>
      <c r="M307" s="18" t="s">
        <v>0</v>
      </c>
      <c r="N307" s="5">
        <v>15</v>
      </c>
      <c r="O307" s="8"/>
      <c r="P307" s="8"/>
      <c r="Q307" s="22">
        <v>5400</v>
      </c>
      <c r="R307" s="16">
        <f t="shared" si="46"/>
        <v>81000</v>
      </c>
      <c r="S307" s="20">
        <v>40</v>
      </c>
      <c r="T307" s="5">
        <v>93</v>
      </c>
      <c r="U307" s="15">
        <f t="shared" si="47"/>
        <v>5670</v>
      </c>
      <c r="V307" s="15">
        <f t="shared" si="42"/>
        <v>5670</v>
      </c>
      <c r="W307" s="14">
        <f t="shared" si="45"/>
        <v>5670</v>
      </c>
      <c r="X307" s="21">
        <v>50</v>
      </c>
      <c r="Y307" s="5">
        <v>0</v>
      </c>
      <c r="Z307" s="5">
        <v>0.01</v>
      </c>
      <c r="AB307" s="1"/>
    </row>
    <row r="308" spans="1:28" s="3" customFormat="1" x14ac:dyDescent="0.35">
      <c r="A308" s="5">
        <v>253</v>
      </c>
      <c r="B308" s="18" t="s">
        <v>4</v>
      </c>
      <c r="C308" s="5">
        <v>13659</v>
      </c>
      <c r="D308" s="5">
        <v>0</v>
      </c>
      <c r="E308" s="5">
        <v>0</v>
      </c>
      <c r="F308" s="20">
        <v>38</v>
      </c>
      <c r="G308" s="20">
        <v>2</v>
      </c>
      <c r="H308" s="24">
        <f>SUM((D308*400)+(E308*100)+F308)</f>
        <v>38</v>
      </c>
      <c r="I308" s="5">
        <v>75</v>
      </c>
      <c r="J308" s="23">
        <f>SUM(H308*I308)</f>
        <v>2850</v>
      </c>
      <c r="K308" s="6"/>
      <c r="L308" s="18" t="s">
        <v>10</v>
      </c>
      <c r="M308" s="18" t="s">
        <v>9</v>
      </c>
      <c r="N308" s="5">
        <v>141</v>
      </c>
      <c r="O308" s="8"/>
      <c r="P308" s="8"/>
      <c r="Q308" s="22">
        <v>6500</v>
      </c>
      <c r="R308" s="16">
        <f t="shared" si="46"/>
        <v>916500</v>
      </c>
      <c r="S308" s="20">
        <v>70</v>
      </c>
      <c r="T308" s="5">
        <v>85</v>
      </c>
      <c r="U308" s="15">
        <f t="shared" si="47"/>
        <v>137475</v>
      </c>
      <c r="V308" s="15">
        <f t="shared" si="42"/>
        <v>140325</v>
      </c>
      <c r="W308" s="14">
        <f t="shared" si="45"/>
        <v>140325</v>
      </c>
      <c r="X308" s="21">
        <v>10</v>
      </c>
      <c r="Y308" s="5">
        <v>0</v>
      </c>
      <c r="Z308" s="5">
        <v>0.02</v>
      </c>
      <c r="AB308" s="1"/>
    </row>
    <row r="309" spans="1:28" s="3" customFormat="1" x14ac:dyDescent="0.35">
      <c r="A309" s="5"/>
      <c r="B309" s="18"/>
      <c r="C309" s="5"/>
      <c r="D309" s="5"/>
      <c r="E309" s="5"/>
      <c r="F309" s="20"/>
      <c r="G309" s="20"/>
      <c r="H309" s="24"/>
      <c r="I309" s="5"/>
      <c r="J309" s="23"/>
      <c r="K309" s="6"/>
      <c r="L309" s="18" t="s">
        <v>12</v>
      </c>
      <c r="M309" s="18" t="s">
        <v>0</v>
      </c>
      <c r="N309" s="5">
        <v>18</v>
      </c>
      <c r="O309" s="8"/>
      <c r="P309" s="8"/>
      <c r="Q309" s="22">
        <v>5400</v>
      </c>
      <c r="R309" s="16">
        <f t="shared" si="46"/>
        <v>97200</v>
      </c>
      <c r="S309" s="20">
        <v>70</v>
      </c>
      <c r="T309" s="5">
        <v>93</v>
      </c>
      <c r="U309" s="15">
        <f t="shared" si="47"/>
        <v>6804</v>
      </c>
      <c r="V309" s="15">
        <f t="shared" si="42"/>
        <v>6804</v>
      </c>
      <c r="W309" s="14">
        <f t="shared" si="45"/>
        <v>6804</v>
      </c>
      <c r="X309" s="21">
        <v>50</v>
      </c>
      <c r="Y309" s="5">
        <v>0</v>
      </c>
      <c r="Z309" s="5">
        <v>0.01</v>
      </c>
      <c r="AB309" s="1"/>
    </row>
    <row r="310" spans="1:28" s="3" customFormat="1" x14ac:dyDescent="0.35">
      <c r="A310" s="5">
        <v>254</v>
      </c>
      <c r="B310" s="18" t="s">
        <v>4</v>
      </c>
      <c r="C310" s="5">
        <v>67</v>
      </c>
      <c r="D310" s="5">
        <v>0</v>
      </c>
      <c r="E310" s="5">
        <v>0</v>
      </c>
      <c r="F310" s="20">
        <v>36</v>
      </c>
      <c r="G310" s="20">
        <v>2</v>
      </c>
      <c r="H310" s="24">
        <f>SUM((D310*400)+(E310*100)+F310)</f>
        <v>36</v>
      </c>
      <c r="I310" s="5">
        <v>200</v>
      </c>
      <c r="J310" s="23">
        <f>SUM(H310*I310)</f>
        <v>7200</v>
      </c>
      <c r="K310" s="6"/>
      <c r="L310" s="18" t="s">
        <v>39</v>
      </c>
      <c r="M310" s="18" t="s">
        <v>0</v>
      </c>
      <c r="N310" s="5">
        <v>92</v>
      </c>
      <c r="O310" s="8"/>
      <c r="P310" s="8"/>
      <c r="Q310" s="22">
        <v>6500</v>
      </c>
      <c r="R310" s="16">
        <f t="shared" si="46"/>
        <v>598000</v>
      </c>
      <c r="S310" s="20">
        <v>100</v>
      </c>
      <c r="T310" s="5">
        <v>93</v>
      </c>
      <c r="U310" s="15">
        <f t="shared" si="47"/>
        <v>41860</v>
      </c>
      <c r="V310" s="15">
        <f t="shared" si="42"/>
        <v>49060</v>
      </c>
      <c r="W310" s="14">
        <f t="shared" si="45"/>
        <v>49060</v>
      </c>
      <c r="X310" s="21">
        <v>10</v>
      </c>
      <c r="Y310" s="5">
        <v>0</v>
      </c>
      <c r="Z310" s="5">
        <v>0.02</v>
      </c>
      <c r="AB310" s="1"/>
    </row>
    <row r="311" spans="1:28" s="3" customFormat="1" x14ac:dyDescent="0.35">
      <c r="A311" s="5">
        <v>255</v>
      </c>
      <c r="B311" s="18" t="s">
        <v>4</v>
      </c>
      <c r="C311" s="5">
        <v>18027</v>
      </c>
      <c r="D311" s="5">
        <v>2</v>
      </c>
      <c r="E311" s="5">
        <v>0</v>
      </c>
      <c r="F311" s="20">
        <v>4</v>
      </c>
      <c r="G311" s="20">
        <v>2</v>
      </c>
      <c r="H311" s="24">
        <f>SUM((D311*400)+(E311*100)+F311)</f>
        <v>804</v>
      </c>
      <c r="I311" s="5">
        <v>220</v>
      </c>
      <c r="J311" s="23">
        <f>SUM(H311*I311)</f>
        <v>176880</v>
      </c>
      <c r="K311" s="6"/>
      <c r="L311" s="18" t="s">
        <v>207</v>
      </c>
      <c r="M311" s="18" t="s">
        <v>2</v>
      </c>
      <c r="N311" s="5">
        <v>135</v>
      </c>
      <c r="O311" s="8"/>
      <c r="P311" s="8"/>
      <c r="Q311" s="22">
        <v>6500</v>
      </c>
      <c r="R311" s="16">
        <f t="shared" si="46"/>
        <v>877500</v>
      </c>
      <c r="S311" s="20">
        <v>6</v>
      </c>
      <c r="T311" s="5">
        <v>6</v>
      </c>
      <c r="U311" s="15">
        <f t="shared" si="47"/>
        <v>824850</v>
      </c>
      <c r="V311" s="15">
        <f t="shared" si="42"/>
        <v>1001730</v>
      </c>
      <c r="W311" s="14">
        <f t="shared" si="45"/>
        <v>1001730</v>
      </c>
      <c r="X311" s="21">
        <v>10</v>
      </c>
      <c r="Y311" s="5">
        <v>0</v>
      </c>
      <c r="Z311" s="5">
        <v>0.02</v>
      </c>
      <c r="AB311" s="1"/>
    </row>
    <row r="312" spans="1:28" s="3" customFormat="1" x14ac:dyDescent="0.35">
      <c r="A312" s="5"/>
      <c r="B312" s="18"/>
      <c r="C312" s="5"/>
      <c r="D312" s="5"/>
      <c r="E312" s="5"/>
      <c r="F312" s="20"/>
      <c r="G312" s="20"/>
      <c r="H312" s="24"/>
      <c r="I312" s="5"/>
      <c r="J312" s="23"/>
      <c r="K312" s="6"/>
      <c r="L312" s="18" t="s">
        <v>17</v>
      </c>
      <c r="M312" s="18" t="s">
        <v>2</v>
      </c>
      <c r="N312" s="5">
        <v>36</v>
      </c>
      <c r="O312" s="8"/>
      <c r="P312" s="8"/>
      <c r="Q312" s="22">
        <v>6500</v>
      </c>
      <c r="R312" s="16">
        <f t="shared" si="46"/>
        <v>234000</v>
      </c>
      <c r="S312" s="20">
        <v>6</v>
      </c>
      <c r="T312" s="5">
        <v>6</v>
      </c>
      <c r="U312" s="15">
        <f t="shared" si="47"/>
        <v>219960</v>
      </c>
      <c r="V312" s="15">
        <f t="shared" si="42"/>
        <v>219960</v>
      </c>
      <c r="W312" s="14">
        <f t="shared" si="45"/>
        <v>219960</v>
      </c>
      <c r="X312" s="21">
        <v>10</v>
      </c>
      <c r="Y312" s="5">
        <v>0</v>
      </c>
      <c r="Z312" s="5">
        <v>0.02</v>
      </c>
      <c r="AB312" s="1"/>
    </row>
    <row r="313" spans="1:28" s="3" customFormat="1" x14ac:dyDescent="0.35">
      <c r="A313" s="5">
        <v>256</v>
      </c>
      <c r="B313" s="18" t="s">
        <v>4</v>
      </c>
      <c r="C313" s="5">
        <v>54</v>
      </c>
      <c r="D313" s="5">
        <v>0</v>
      </c>
      <c r="E313" s="5">
        <v>0</v>
      </c>
      <c r="F313" s="20">
        <v>91</v>
      </c>
      <c r="G313" s="20">
        <v>2</v>
      </c>
      <c r="H313" s="24">
        <f>SUM((D313*400)+(E313*100)+F313)</f>
        <v>91</v>
      </c>
      <c r="I313" s="5">
        <v>200</v>
      </c>
      <c r="J313" s="23">
        <f>SUM(H313*I313)</f>
        <v>18200</v>
      </c>
      <c r="K313" s="6"/>
      <c r="L313" s="18" t="s">
        <v>209</v>
      </c>
      <c r="M313" s="18" t="s">
        <v>9</v>
      </c>
      <c r="N313" s="5">
        <v>166</v>
      </c>
      <c r="O313" s="8"/>
      <c r="P313" s="8"/>
      <c r="Q313" s="22">
        <v>6500</v>
      </c>
      <c r="R313" s="16">
        <f t="shared" si="46"/>
        <v>1079000</v>
      </c>
      <c r="S313" s="20">
        <v>13</v>
      </c>
      <c r="T313" s="5">
        <v>42</v>
      </c>
      <c r="U313" s="15">
        <f t="shared" si="47"/>
        <v>625820</v>
      </c>
      <c r="V313" s="15">
        <f t="shared" si="42"/>
        <v>644020</v>
      </c>
      <c r="W313" s="14">
        <f t="shared" si="45"/>
        <v>644020</v>
      </c>
      <c r="X313" s="21">
        <v>10</v>
      </c>
      <c r="Y313" s="5">
        <v>0</v>
      </c>
      <c r="Z313" s="5">
        <v>0.02</v>
      </c>
      <c r="AB313" s="1"/>
    </row>
    <row r="314" spans="1:28" s="3" customFormat="1" x14ac:dyDescent="0.35">
      <c r="A314" s="5"/>
      <c r="B314" s="18"/>
      <c r="C314" s="5"/>
      <c r="D314" s="5"/>
      <c r="E314" s="5"/>
      <c r="F314" s="20"/>
      <c r="G314" s="20"/>
      <c r="H314" s="24"/>
      <c r="I314" s="5"/>
      <c r="J314" s="23"/>
      <c r="K314" s="6"/>
      <c r="L314" s="18" t="s">
        <v>12</v>
      </c>
      <c r="M314" s="18" t="s">
        <v>0</v>
      </c>
      <c r="N314" s="5">
        <v>15</v>
      </c>
      <c r="O314" s="8"/>
      <c r="P314" s="8"/>
      <c r="Q314" s="22">
        <v>5400</v>
      </c>
      <c r="R314" s="16">
        <f t="shared" si="46"/>
        <v>81000</v>
      </c>
      <c r="S314" s="20">
        <v>13</v>
      </c>
      <c r="T314" s="5">
        <v>55</v>
      </c>
      <c r="U314" s="15">
        <f t="shared" si="47"/>
        <v>36450</v>
      </c>
      <c r="V314" s="15">
        <f t="shared" si="42"/>
        <v>36450</v>
      </c>
      <c r="W314" s="14">
        <f t="shared" si="45"/>
        <v>36450</v>
      </c>
      <c r="X314" s="21">
        <v>50</v>
      </c>
      <c r="Y314" s="5">
        <v>0</v>
      </c>
      <c r="Z314" s="5">
        <v>0.01</v>
      </c>
      <c r="AB314" s="1"/>
    </row>
    <row r="315" spans="1:28" s="3" customFormat="1" x14ac:dyDescent="0.35">
      <c r="A315" s="5"/>
      <c r="B315" s="18"/>
      <c r="C315" s="5"/>
      <c r="D315" s="5"/>
      <c r="E315" s="5"/>
      <c r="F315" s="20"/>
      <c r="G315" s="20"/>
      <c r="H315" s="24"/>
      <c r="I315" s="5"/>
      <c r="J315" s="23"/>
      <c r="K315" s="6"/>
      <c r="L315" s="18" t="s">
        <v>17</v>
      </c>
      <c r="M315" s="18" t="s">
        <v>2</v>
      </c>
      <c r="N315" s="5">
        <v>12</v>
      </c>
      <c r="O315" s="8"/>
      <c r="P315" s="8"/>
      <c r="Q315" s="22">
        <v>6500</v>
      </c>
      <c r="R315" s="16">
        <f t="shared" si="46"/>
        <v>78000</v>
      </c>
      <c r="S315" s="20">
        <v>13</v>
      </c>
      <c r="T315" s="5">
        <v>16</v>
      </c>
      <c r="U315" s="15">
        <f t="shared" si="47"/>
        <v>65520</v>
      </c>
      <c r="V315" s="15">
        <f t="shared" si="42"/>
        <v>65520</v>
      </c>
      <c r="W315" s="14">
        <f t="shared" si="45"/>
        <v>65520</v>
      </c>
      <c r="X315" s="21">
        <v>10</v>
      </c>
      <c r="Y315" s="5">
        <v>0</v>
      </c>
      <c r="Z315" s="5">
        <v>0.02</v>
      </c>
      <c r="AB315" s="1"/>
    </row>
    <row r="316" spans="1:28" s="3" customFormat="1" x14ac:dyDescent="0.35">
      <c r="A316" s="5">
        <v>257</v>
      </c>
      <c r="B316" s="18" t="s">
        <v>4</v>
      </c>
      <c r="C316" s="5">
        <v>66</v>
      </c>
      <c r="D316" s="5">
        <v>0</v>
      </c>
      <c r="E316" s="5">
        <v>0</v>
      </c>
      <c r="F316" s="20">
        <v>59</v>
      </c>
      <c r="G316" s="20">
        <v>2</v>
      </c>
      <c r="H316" s="24">
        <f>SUM((D316*400)+(E316*100)+F316)</f>
        <v>59</v>
      </c>
      <c r="I316" s="5">
        <v>200</v>
      </c>
      <c r="J316" s="23">
        <f>SUM(H316*I316)</f>
        <v>11800</v>
      </c>
      <c r="K316" s="6"/>
      <c r="L316" s="18" t="s">
        <v>10</v>
      </c>
      <c r="M316" s="18" t="s">
        <v>9</v>
      </c>
      <c r="N316" s="5">
        <v>164</v>
      </c>
      <c r="O316" s="8"/>
      <c r="P316" s="8"/>
      <c r="Q316" s="22">
        <v>6500</v>
      </c>
      <c r="R316" s="16">
        <f t="shared" si="46"/>
        <v>1066000</v>
      </c>
      <c r="S316" s="20">
        <v>79</v>
      </c>
      <c r="T316" s="5">
        <v>85</v>
      </c>
      <c r="U316" s="15">
        <f t="shared" si="47"/>
        <v>159900</v>
      </c>
      <c r="V316" s="15">
        <f t="shared" si="42"/>
        <v>171700</v>
      </c>
      <c r="W316" s="14">
        <f t="shared" si="45"/>
        <v>171700</v>
      </c>
      <c r="X316" s="21">
        <v>10</v>
      </c>
      <c r="Y316" s="5">
        <v>0</v>
      </c>
      <c r="Z316" s="5">
        <v>0.02</v>
      </c>
      <c r="AB316" s="1"/>
    </row>
    <row r="317" spans="1:28" s="3" customFormat="1" x14ac:dyDescent="0.35">
      <c r="A317" s="5">
        <v>258</v>
      </c>
      <c r="B317" s="18" t="s">
        <v>4</v>
      </c>
      <c r="C317" s="5">
        <v>65</v>
      </c>
      <c r="D317" s="5">
        <v>0</v>
      </c>
      <c r="E317" s="5">
        <v>0</v>
      </c>
      <c r="F317" s="20">
        <v>64</v>
      </c>
      <c r="G317" s="20">
        <v>0.02</v>
      </c>
      <c r="H317" s="24">
        <f>SUM((D317*400)+(E317*100)+F317)</f>
        <v>64</v>
      </c>
      <c r="I317" s="5">
        <v>75</v>
      </c>
      <c r="J317" s="23">
        <f>SUM(H317*I317)</f>
        <v>4800</v>
      </c>
      <c r="K317" s="6"/>
      <c r="L317" s="18" t="s">
        <v>10</v>
      </c>
      <c r="M317" s="18" t="s">
        <v>9</v>
      </c>
      <c r="N317" s="5">
        <v>160</v>
      </c>
      <c r="O317" s="8"/>
      <c r="P317" s="8"/>
      <c r="Q317" s="22">
        <v>6500</v>
      </c>
      <c r="R317" s="16">
        <f t="shared" si="46"/>
        <v>1040000</v>
      </c>
      <c r="S317" s="20">
        <v>44</v>
      </c>
      <c r="T317" s="5">
        <v>85</v>
      </c>
      <c r="U317" s="15">
        <f t="shared" si="47"/>
        <v>156000</v>
      </c>
      <c r="V317" s="15">
        <f t="shared" si="42"/>
        <v>160800</v>
      </c>
      <c r="W317" s="14">
        <f t="shared" si="45"/>
        <v>160800</v>
      </c>
      <c r="X317" s="21">
        <v>10</v>
      </c>
      <c r="Y317" s="5">
        <v>0</v>
      </c>
      <c r="Z317" s="5">
        <v>0.02</v>
      </c>
      <c r="AB317" s="1"/>
    </row>
    <row r="318" spans="1:28" s="3" customFormat="1" x14ac:dyDescent="0.35">
      <c r="A318" s="5"/>
      <c r="B318" s="18"/>
      <c r="C318" s="5"/>
      <c r="D318" s="5"/>
      <c r="E318" s="5"/>
      <c r="F318" s="20"/>
      <c r="G318" s="20"/>
      <c r="H318" s="24"/>
      <c r="I318" s="5"/>
      <c r="J318" s="23"/>
      <c r="K318" s="6"/>
      <c r="L318" s="18" t="s">
        <v>12</v>
      </c>
      <c r="M318" s="18" t="s">
        <v>0</v>
      </c>
      <c r="N318" s="5">
        <v>24</v>
      </c>
      <c r="O318" s="8"/>
      <c r="P318" s="8"/>
      <c r="Q318" s="22">
        <v>5400</v>
      </c>
      <c r="R318" s="16">
        <f t="shared" si="46"/>
        <v>129600</v>
      </c>
      <c r="S318" s="20">
        <v>11</v>
      </c>
      <c r="T318" s="5">
        <v>45</v>
      </c>
      <c r="U318" s="15">
        <f t="shared" si="47"/>
        <v>71280</v>
      </c>
      <c r="V318" s="15">
        <f t="shared" si="42"/>
        <v>71280</v>
      </c>
      <c r="W318" s="14">
        <f t="shared" si="45"/>
        <v>71280</v>
      </c>
      <c r="X318" s="21">
        <v>50</v>
      </c>
      <c r="Y318" s="5">
        <v>0</v>
      </c>
      <c r="Z318" s="5">
        <v>0.01</v>
      </c>
      <c r="AB318" s="1"/>
    </row>
    <row r="319" spans="1:28" s="3" customFormat="1" x14ac:dyDescent="0.35">
      <c r="A319" s="5"/>
      <c r="B319" s="18"/>
      <c r="C319" s="5"/>
      <c r="D319" s="5"/>
      <c r="E319" s="5"/>
      <c r="F319" s="20"/>
      <c r="G319" s="20"/>
      <c r="H319" s="24"/>
      <c r="I319" s="5"/>
      <c r="J319" s="23"/>
      <c r="K319" s="6"/>
      <c r="L319" s="18" t="s">
        <v>147</v>
      </c>
      <c r="M319" s="18" t="s">
        <v>0</v>
      </c>
      <c r="N319" s="5">
        <v>24</v>
      </c>
      <c r="O319" s="8"/>
      <c r="P319" s="8"/>
      <c r="Q319" s="22">
        <v>5400</v>
      </c>
      <c r="R319" s="16">
        <f t="shared" si="46"/>
        <v>129600</v>
      </c>
      <c r="S319" s="20">
        <v>3</v>
      </c>
      <c r="T319" s="5">
        <v>9</v>
      </c>
      <c r="U319" s="15">
        <f t="shared" si="47"/>
        <v>117936</v>
      </c>
      <c r="V319" s="15">
        <f t="shared" si="42"/>
        <v>117936</v>
      </c>
      <c r="W319" s="14">
        <f t="shared" si="45"/>
        <v>117936</v>
      </c>
      <c r="X319" s="21">
        <v>10</v>
      </c>
      <c r="Y319" s="5">
        <v>0</v>
      </c>
      <c r="Z319" s="5">
        <v>0.02</v>
      </c>
      <c r="AB319" s="1"/>
    </row>
    <row r="320" spans="1:28" s="3" customFormat="1" x14ac:dyDescent="0.35">
      <c r="A320" s="5">
        <v>259</v>
      </c>
      <c r="B320" s="18" t="s">
        <v>4</v>
      </c>
      <c r="C320" s="5">
        <v>5913</v>
      </c>
      <c r="D320" s="5">
        <v>0</v>
      </c>
      <c r="E320" s="5">
        <v>0</v>
      </c>
      <c r="F320" s="20">
        <v>65</v>
      </c>
      <c r="G320" s="20">
        <v>2</v>
      </c>
      <c r="H320" s="24">
        <f>SUM((D320*400)+(E320*100)+F320)</f>
        <v>65</v>
      </c>
      <c r="I320" s="5">
        <v>200</v>
      </c>
      <c r="J320" s="23">
        <f>SUM(H320*I320)</f>
        <v>13000</v>
      </c>
      <c r="K320" s="6"/>
      <c r="L320" s="18" t="s">
        <v>209</v>
      </c>
      <c r="M320" s="18" t="s">
        <v>9</v>
      </c>
      <c r="N320" s="5">
        <v>285</v>
      </c>
      <c r="O320" s="8"/>
      <c r="P320" s="8"/>
      <c r="Q320" s="22">
        <v>6500</v>
      </c>
      <c r="R320" s="16">
        <f t="shared" si="46"/>
        <v>1852500</v>
      </c>
      <c r="S320" s="20">
        <v>60</v>
      </c>
      <c r="T320" s="5">
        <v>85</v>
      </c>
      <c r="U320" s="15">
        <f t="shared" si="47"/>
        <v>277875</v>
      </c>
      <c r="V320" s="15">
        <f t="shared" si="42"/>
        <v>290875</v>
      </c>
      <c r="W320" s="14">
        <f t="shared" si="45"/>
        <v>290875</v>
      </c>
      <c r="X320" s="21">
        <v>10</v>
      </c>
      <c r="Y320" s="5">
        <v>0</v>
      </c>
      <c r="Z320" s="5">
        <v>0.02</v>
      </c>
      <c r="AB320" s="1"/>
    </row>
    <row r="321" spans="1:28" s="3" customFormat="1" x14ac:dyDescent="0.35">
      <c r="A321" s="5"/>
      <c r="B321" s="18"/>
      <c r="C321" s="5"/>
      <c r="D321" s="5"/>
      <c r="E321" s="5"/>
      <c r="F321" s="20"/>
      <c r="G321" s="20"/>
      <c r="H321" s="24"/>
      <c r="I321" s="5"/>
      <c r="J321" s="23"/>
      <c r="K321" s="6"/>
      <c r="L321" s="18" t="s">
        <v>212</v>
      </c>
      <c r="M321" s="18" t="s">
        <v>210</v>
      </c>
      <c r="N321" s="5">
        <v>30</v>
      </c>
      <c r="O321" s="8"/>
      <c r="P321" s="8"/>
      <c r="Q321" s="22">
        <v>5400</v>
      </c>
      <c r="R321" s="16">
        <f t="shared" si="46"/>
        <v>162000</v>
      </c>
      <c r="S321" s="20">
        <v>60</v>
      </c>
      <c r="T321" s="5">
        <v>93</v>
      </c>
      <c r="U321" s="15">
        <f t="shared" si="47"/>
        <v>11340</v>
      </c>
      <c r="V321" s="15">
        <f t="shared" si="42"/>
        <v>11340</v>
      </c>
      <c r="W321" s="14">
        <f t="shared" si="45"/>
        <v>11340</v>
      </c>
      <c r="X321" s="21">
        <v>50</v>
      </c>
      <c r="Y321" s="5">
        <v>0</v>
      </c>
      <c r="Z321" s="5">
        <v>0.01</v>
      </c>
      <c r="AB321" s="1"/>
    </row>
    <row r="322" spans="1:28" s="3" customFormat="1" x14ac:dyDescent="0.35">
      <c r="A322" s="5"/>
      <c r="B322" s="18"/>
      <c r="C322" s="5"/>
      <c r="D322" s="5"/>
      <c r="E322" s="5"/>
      <c r="F322" s="20"/>
      <c r="G322" s="20"/>
      <c r="H322" s="24"/>
      <c r="I322" s="5"/>
      <c r="J322" s="23"/>
      <c r="K322" s="6"/>
      <c r="L322" s="18" t="s">
        <v>211</v>
      </c>
      <c r="M322" s="18" t="s">
        <v>210</v>
      </c>
      <c r="N322" s="5">
        <v>30</v>
      </c>
      <c r="O322" s="8"/>
      <c r="P322" s="8"/>
      <c r="Q322" s="22">
        <v>5400</v>
      </c>
      <c r="R322" s="16">
        <f t="shared" si="46"/>
        <v>162000</v>
      </c>
      <c r="S322" s="20">
        <v>60</v>
      </c>
      <c r="T322" s="5">
        <v>93</v>
      </c>
      <c r="U322" s="15">
        <f t="shared" si="47"/>
        <v>11340</v>
      </c>
      <c r="V322" s="15">
        <f t="shared" si="42"/>
        <v>11340</v>
      </c>
      <c r="W322" s="14">
        <f t="shared" si="45"/>
        <v>11340</v>
      </c>
      <c r="X322" s="21">
        <v>50</v>
      </c>
      <c r="Y322" s="5">
        <v>0</v>
      </c>
      <c r="Z322" s="5">
        <v>0.01</v>
      </c>
      <c r="AB322" s="1"/>
    </row>
    <row r="323" spans="1:28" s="3" customFormat="1" x14ac:dyDescent="0.35">
      <c r="A323" s="6">
        <v>260</v>
      </c>
      <c r="B323" s="9" t="s">
        <v>4</v>
      </c>
      <c r="C323" s="6">
        <v>62</v>
      </c>
      <c r="D323" s="6">
        <v>0</v>
      </c>
      <c r="E323" s="6">
        <v>1</v>
      </c>
      <c r="F323" s="11">
        <v>77</v>
      </c>
      <c r="G323" s="11">
        <v>2</v>
      </c>
      <c r="H323" s="24">
        <f>SUM((D323*400)+(E323*100)+F323)</f>
        <v>177</v>
      </c>
      <c r="I323" s="5">
        <v>200</v>
      </c>
      <c r="J323" s="23">
        <f>SUM(H323*I323)</f>
        <v>35400</v>
      </c>
      <c r="K323" s="6"/>
      <c r="L323" s="9" t="s">
        <v>209</v>
      </c>
      <c r="M323" s="9" t="s">
        <v>9</v>
      </c>
      <c r="N323" s="6">
        <v>196</v>
      </c>
      <c r="O323" s="8"/>
      <c r="P323" s="8"/>
      <c r="Q323" s="22">
        <v>6500</v>
      </c>
      <c r="R323" s="16">
        <f t="shared" si="46"/>
        <v>1274000</v>
      </c>
      <c r="S323" s="11">
        <v>25</v>
      </c>
      <c r="T323" s="5">
        <v>85</v>
      </c>
      <c r="U323" s="15">
        <f t="shared" si="47"/>
        <v>191100</v>
      </c>
      <c r="V323" s="15">
        <f t="shared" si="42"/>
        <v>226500</v>
      </c>
      <c r="W323" s="14">
        <f t="shared" si="45"/>
        <v>226500</v>
      </c>
      <c r="X323" s="21">
        <v>10</v>
      </c>
      <c r="Y323" s="5">
        <v>0</v>
      </c>
      <c r="Z323" s="5">
        <v>0.02</v>
      </c>
      <c r="AB323" s="1"/>
    </row>
    <row r="324" spans="1:28" s="3" customFormat="1" x14ac:dyDescent="0.35">
      <c r="A324" s="6"/>
      <c r="B324" s="9"/>
      <c r="C324" s="6"/>
      <c r="D324" s="6"/>
      <c r="E324" s="6"/>
      <c r="F324" s="11"/>
      <c r="G324" s="11"/>
      <c r="H324" s="24"/>
      <c r="I324" s="5"/>
      <c r="J324" s="23"/>
      <c r="K324" s="6"/>
      <c r="L324" s="9" t="s">
        <v>3</v>
      </c>
      <c r="M324" s="9" t="s">
        <v>0</v>
      </c>
      <c r="N324" s="6">
        <v>60</v>
      </c>
      <c r="O324" s="8"/>
      <c r="P324" s="8"/>
      <c r="Q324" s="22">
        <v>6500</v>
      </c>
      <c r="R324" s="16">
        <f t="shared" si="46"/>
        <v>390000</v>
      </c>
      <c r="S324" s="11">
        <v>55</v>
      </c>
      <c r="T324" s="5">
        <v>76</v>
      </c>
      <c r="U324" s="15">
        <f t="shared" si="47"/>
        <v>93600</v>
      </c>
      <c r="V324" s="15">
        <f t="shared" si="42"/>
        <v>93600</v>
      </c>
      <c r="W324" s="14">
        <f t="shared" si="45"/>
        <v>93600</v>
      </c>
      <c r="X324" s="21">
        <v>10</v>
      </c>
      <c r="Y324" s="5">
        <v>0</v>
      </c>
      <c r="Z324" s="5">
        <v>0.02</v>
      </c>
      <c r="AB324" s="1"/>
    </row>
    <row r="325" spans="1:28" s="3" customFormat="1" x14ac:dyDescent="0.35">
      <c r="A325" s="6"/>
      <c r="B325" s="9"/>
      <c r="C325" s="6"/>
      <c r="D325" s="6"/>
      <c r="E325" s="6"/>
      <c r="F325" s="11"/>
      <c r="G325" s="11"/>
      <c r="H325" s="24"/>
      <c r="I325" s="5"/>
      <c r="J325" s="23"/>
      <c r="K325" s="6"/>
      <c r="L325" s="9" t="s">
        <v>12</v>
      </c>
      <c r="M325" s="9" t="s">
        <v>0</v>
      </c>
      <c r="N325" s="6">
        <v>30</v>
      </c>
      <c r="O325" s="8"/>
      <c r="P325" s="8"/>
      <c r="Q325" s="22">
        <v>5400</v>
      </c>
      <c r="R325" s="16">
        <f t="shared" si="46"/>
        <v>162000</v>
      </c>
      <c r="S325" s="11">
        <v>55</v>
      </c>
      <c r="T325" s="5">
        <v>93</v>
      </c>
      <c r="U325" s="15">
        <f t="shared" si="47"/>
        <v>11340</v>
      </c>
      <c r="V325" s="15">
        <f t="shared" si="42"/>
        <v>11340</v>
      </c>
      <c r="W325" s="14">
        <f t="shared" si="45"/>
        <v>11340</v>
      </c>
      <c r="X325" s="21">
        <v>50</v>
      </c>
      <c r="Y325" s="5">
        <v>0</v>
      </c>
      <c r="Z325" s="5">
        <v>0.01</v>
      </c>
      <c r="AB325" s="1"/>
    </row>
    <row r="326" spans="1:28" s="3" customFormat="1" x14ac:dyDescent="0.35">
      <c r="A326" s="6"/>
      <c r="B326" s="9"/>
      <c r="C326" s="6"/>
      <c r="D326" s="6"/>
      <c r="E326" s="6"/>
      <c r="F326" s="11"/>
      <c r="G326" s="11"/>
      <c r="H326" s="24"/>
      <c r="I326" s="5"/>
      <c r="J326" s="23"/>
      <c r="K326" s="6"/>
      <c r="L326" s="9" t="s">
        <v>208</v>
      </c>
      <c r="M326" s="9" t="s">
        <v>0</v>
      </c>
      <c r="N326" s="6">
        <v>48</v>
      </c>
      <c r="O326" s="8"/>
      <c r="P326" s="8"/>
      <c r="Q326" s="22">
        <v>6500</v>
      </c>
      <c r="R326" s="16">
        <f t="shared" si="46"/>
        <v>312000</v>
      </c>
      <c r="S326" s="11">
        <v>50</v>
      </c>
      <c r="T326" s="5">
        <v>76</v>
      </c>
      <c r="U326" s="15">
        <f t="shared" si="47"/>
        <v>74880</v>
      </c>
      <c r="V326" s="15">
        <f t="shared" si="42"/>
        <v>74880</v>
      </c>
      <c r="W326" s="14">
        <f t="shared" si="45"/>
        <v>74880</v>
      </c>
      <c r="X326" s="21">
        <v>10</v>
      </c>
      <c r="Y326" s="5">
        <v>0</v>
      </c>
      <c r="Z326" s="5">
        <v>0.02</v>
      </c>
      <c r="AB326" s="1"/>
    </row>
    <row r="327" spans="1:28" s="3" customFormat="1" x14ac:dyDescent="0.35">
      <c r="A327" s="5"/>
      <c r="B327" s="18"/>
      <c r="C327" s="5"/>
      <c r="D327" s="5"/>
      <c r="E327" s="5"/>
      <c r="F327" s="20"/>
      <c r="G327" s="20"/>
      <c r="H327" s="24"/>
      <c r="I327" s="5"/>
      <c r="J327" s="23"/>
      <c r="K327" s="6"/>
      <c r="L327" s="18" t="s">
        <v>12</v>
      </c>
      <c r="M327" s="9" t="s">
        <v>0</v>
      </c>
      <c r="N327" s="5">
        <v>36</v>
      </c>
      <c r="O327" s="8"/>
      <c r="P327" s="8"/>
      <c r="Q327" s="22">
        <v>5400</v>
      </c>
      <c r="R327" s="16">
        <f t="shared" si="46"/>
        <v>194400</v>
      </c>
      <c r="S327" s="20">
        <v>50</v>
      </c>
      <c r="T327" s="5">
        <v>93</v>
      </c>
      <c r="U327" s="15">
        <f t="shared" si="47"/>
        <v>13608</v>
      </c>
      <c r="V327" s="15">
        <f t="shared" si="42"/>
        <v>13608</v>
      </c>
      <c r="W327" s="14">
        <f t="shared" si="45"/>
        <v>13608</v>
      </c>
      <c r="X327" s="21">
        <v>50</v>
      </c>
      <c r="Y327" s="5">
        <v>0</v>
      </c>
      <c r="Z327" s="5">
        <v>0.01</v>
      </c>
      <c r="AB327" s="1"/>
    </row>
    <row r="328" spans="1:28" s="3" customFormat="1" x14ac:dyDescent="0.35">
      <c r="A328" s="5">
        <v>261</v>
      </c>
      <c r="B328" s="18" t="s">
        <v>4</v>
      </c>
      <c r="C328" s="5">
        <v>68</v>
      </c>
      <c r="D328" s="5">
        <v>0</v>
      </c>
      <c r="E328" s="5">
        <v>0</v>
      </c>
      <c r="F328" s="20">
        <v>74</v>
      </c>
      <c r="G328" s="20">
        <v>2</v>
      </c>
      <c r="H328" s="24">
        <f>SUM((D328*400)+(E328*100)+F328)</f>
        <v>74</v>
      </c>
      <c r="I328" s="5">
        <v>75</v>
      </c>
      <c r="J328" s="23">
        <f>SUM(H328*I328)</f>
        <v>5550</v>
      </c>
      <c r="K328" s="6"/>
      <c r="L328" s="18" t="s">
        <v>10</v>
      </c>
      <c r="M328" s="18" t="s">
        <v>9</v>
      </c>
      <c r="N328" s="5">
        <v>146</v>
      </c>
      <c r="O328" s="8"/>
      <c r="P328" s="8"/>
      <c r="Q328" s="22">
        <v>6500</v>
      </c>
      <c r="R328" s="16">
        <f t="shared" si="46"/>
        <v>949000</v>
      </c>
      <c r="S328" s="20">
        <v>30</v>
      </c>
      <c r="T328" s="5">
        <v>85</v>
      </c>
      <c r="U328" s="15">
        <f t="shared" si="47"/>
        <v>142350</v>
      </c>
      <c r="V328" s="15">
        <f t="shared" si="42"/>
        <v>147900</v>
      </c>
      <c r="W328" s="14">
        <f t="shared" si="45"/>
        <v>147900</v>
      </c>
      <c r="X328" s="21">
        <v>10</v>
      </c>
      <c r="Y328" s="5">
        <v>0</v>
      </c>
      <c r="Z328" s="5">
        <v>0.02</v>
      </c>
      <c r="AB328" s="1"/>
    </row>
    <row r="329" spans="1:28" s="3" customFormat="1" x14ac:dyDescent="0.35">
      <c r="A329" s="5"/>
      <c r="B329" s="18"/>
      <c r="C329" s="5"/>
      <c r="D329" s="5"/>
      <c r="E329" s="5"/>
      <c r="F329" s="20"/>
      <c r="G329" s="20"/>
      <c r="H329" s="24"/>
      <c r="I329" s="5"/>
      <c r="J329" s="23"/>
      <c r="K329" s="6"/>
      <c r="L329" s="18" t="s">
        <v>12</v>
      </c>
      <c r="M329" s="18" t="s">
        <v>0</v>
      </c>
      <c r="N329" s="5">
        <v>15</v>
      </c>
      <c r="O329" s="8"/>
      <c r="P329" s="8"/>
      <c r="Q329" s="22">
        <v>5400</v>
      </c>
      <c r="R329" s="16">
        <f t="shared" si="46"/>
        <v>81000</v>
      </c>
      <c r="S329" s="20">
        <v>30</v>
      </c>
      <c r="T329" s="5">
        <v>93</v>
      </c>
      <c r="U329" s="15">
        <f t="shared" si="47"/>
        <v>5670</v>
      </c>
      <c r="V329" s="15">
        <f t="shared" si="42"/>
        <v>5670</v>
      </c>
      <c r="W329" s="14">
        <f t="shared" si="45"/>
        <v>5670</v>
      </c>
      <c r="X329" s="21">
        <v>50</v>
      </c>
      <c r="Y329" s="5">
        <v>0</v>
      </c>
      <c r="Z329" s="5">
        <v>0.01</v>
      </c>
      <c r="AB329" s="1"/>
    </row>
    <row r="330" spans="1:28" s="3" customFormat="1" x14ac:dyDescent="0.35">
      <c r="A330" s="5">
        <v>262</v>
      </c>
      <c r="B330" s="18" t="s">
        <v>4</v>
      </c>
      <c r="C330" s="5">
        <v>3882</v>
      </c>
      <c r="D330" s="5">
        <v>0</v>
      </c>
      <c r="E330" s="5">
        <v>0</v>
      </c>
      <c r="F330" s="20">
        <v>53</v>
      </c>
      <c r="G330" s="20">
        <v>2</v>
      </c>
      <c r="H330" s="24">
        <f>SUM((D330*400)+(E330*100)+F330)</f>
        <v>53</v>
      </c>
      <c r="I330" s="5">
        <v>200</v>
      </c>
      <c r="J330" s="23">
        <f>SUM(H330*I330)</f>
        <v>10600</v>
      </c>
      <c r="K330" s="10"/>
      <c r="L330" s="18" t="s">
        <v>207</v>
      </c>
      <c r="M330" s="18" t="s">
        <v>2</v>
      </c>
      <c r="N330" s="5">
        <v>77</v>
      </c>
      <c r="O330" s="44"/>
      <c r="P330" s="44"/>
      <c r="Q330" s="22">
        <v>6500</v>
      </c>
      <c r="R330" s="16">
        <f t="shared" si="46"/>
        <v>500500</v>
      </c>
      <c r="S330" s="20">
        <v>10</v>
      </c>
      <c r="T330" s="5">
        <v>10</v>
      </c>
      <c r="U330" s="15">
        <f t="shared" si="47"/>
        <v>450450</v>
      </c>
      <c r="V330" s="15">
        <f t="shared" si="42"/>
        <v>461050</v>
      </c>
      <c r="W330" s="14">
        <f t="shared" si="45"/>
        <v>461050</v>
      </c>
      <c r="X330" s="21">
        <v>10</v>
      </c>
      <c r="Y330" s="5">
        <v>0</v>
      </c>
      <c r="Z330" s="5">
        <v>0.02</v>
      </c>
      <c r="AB330" s="1"/>
    </row>
    <row r="331" spans="1:28" s="3" customFormat="1" x14ac:dyDescent="0.35">
      <c r="A331" s="31">
        <v>263</v>
      </c>
      <c r="B331" s="47" t="s">
        <v>4</v>
      </c>
      <c r="C331" s="31">
        <v>13989</v>
      </c>
      <c r="D331" s="31">
        <v>0</v>
      </c>
      <c r="E331" s="31">
        <v>2</v>
      </c>
      <c r="F331" s="24">
        <v>52</v>
      </c>
      <c r="G331" s="24">
        <v>2</v>
      </c>
      <c r="H331" s="24">
        <f>SUM((D331*400)+(E331*100)+F331)</f>
        <v>252</v>
      </c>
      <c r="I331" s="5">
        <v>200</v>
      </c>
      <c r="J331" s="23">
        <f>SUM(H331*I331)</f>
        <v>50400</v>
      </c>
      <c r="K331" s="6"/>
      <c r="L331" s="18" t="s">
        <v>10</v>
      </c>
      <c r="M331" s="18" t="s">
        <v>9</v>
      </c>
      <c r="N331" s="22">
        <v>176</v>
      </c>
      <c r="O331" s="44"/>
      <c r="P331" s="44"/>
      <c r="Q331" s="22">
        <v>6500</v>
      </c>
      <c r="R331" s="16">
        <f t="shared" si="46"/>
        <v>1144000</v>
      </c>
      <c r="S331" s="24">
        <v>38</v>
      </c>
      <c r="T331" s="5">
        <v>85</v>
      </c>
      <c r="U331" s="15">
        <f t="shared" si="47"/>
        <v>171600</v>
      </c>
      <c r="V331" s="15">
        <f t="shared" ref="V331:V394" si="48">SUM(J331+U331)</f>
        <v>222000</v>
      </c>
      <c r="W331" s="14">
        <f t="shared" si="45"/>
        <v>222000</v>
      </c>
      <c r="X331" s="21">
        <v>10</v>
      </c>
      <c r="Y331" s="5">
        <v>0</v>
      </c>
      <c r="Z331" s="5">
        <v>0.02</v>
      </c>
      <c r="AB331" s="1"/>
    </row>
    <row r="332" spans="1:28" s="3" customFormat="1" x14ac:dyDescent="0.35">
      <c r="A332" s="5"/>
      <c r="B332" s="47"/>
      <c r="C332" s="31"/>
      <c r="D332" s="31"/>
      <c r="E332" s="31"/>
      <c r="F332" s="24"/>
      <c r="G332" s="24"/>
      <c r="H332" s="24"/>
      <c r="I332" s="5"/>
      <c r="J332" s="23"/>
      <c r="K332" s="6"/>
      <c r="L332" s="18" t="s">
        <v>10</v>
      </c>
      <c r="M332" s="18" t="s">
        <v>9</v>
      </c>
      <c r="N332" s="22">
        <v>150</v>
      </c>
      <c r="O332" s="42"/>
      <c r="P332" s="42"/>
      <c r="Q332" s="22">
        <v>6500</v>
      </c>
      <c r="R332" s="16">
        <f t="shared" si="46"/>
        <v>975000</v>
      </c>
      <c r="S332" s="24">
        <v>28</v>
      </c>
      <c r="T332" s="5">
        <v>85</v>
      </c>
      <c r="U332" s="15">
        <f t="shared" si="47"/>
        <v>146250</v>
      </c>
      <c r="V332" s="15">
        <f t="shared" si="48"/>
        <v>146250</v>
      </c>
      <c r="W332" s="14">
        <f t="shared" si="45"/>
        <v>146250</v>
      </c>
      <c r="X332" s="21">
        <v>10</v>
      </c>
      <c r="Y332" s="5">
        <v>0</v>
      </c>
      <c r="Z332" s="5">
        <v>0.02</v>
      </c>
      <c r="AB332" s="1"/>
    </row>
    <row r="333" spans="1:28" s="3" customFormat="1" x14ac:dyDescent="0.35">
      <c r="A333" s="5"/>
      <c r="B333" s="18"/>
      <c r="C333" s="5"/>
      <c r="D333" s="5"/>
      <c r="E333" s="5"/>
      <c r="F333" s="20"/>
      <c r="G333" s="20"/>
      <c r="H333" s="24"/>
      <c r="I333" s="5"/>
      <c r="J333" s="23"/>
      <c r="K333" s="6"/>
      <c r="L333" s="18" t="s">
        <v>8</v>
      </c>
      <c r="M333" s="18" t="s">
        <v>0</v>
      </c>
      <c r="N333" s="22">
        <v>15</v>
      </c>
      <c r="O333" s="42"/>
      <c r="P333" s="42"/>
      <c r="Q333" s="22">
        <v>5400</v>
      </c>
      <c r="R333" s="16">
        <f t="shared" si="46"/>
        <v>81000</v>
      </c>
      <c r="S333" s="20">
        <v>28</v>
      </c>
      <c r="T333" s="5">
        <v>93</v>
      </c>
      <c r="U333" s="15">
        <f t="shared" si="47"/>
        <v>5670</v>
      </c>
      <c r="V333" s="15">
        <f t="shared" si="48"/>
        <v>5670</v>
      </c>
      <c r="W333" s="14">
        <f t="shared" si="45"/>
        <v>5670</v>
      </c>
      <c r="X333" s="21">
        <v>50</v>
      </c>
      <c r="Y333" s="5">
        <v>0</v>
      </c>
      <c r="Z333" s="5">
        <v>0.01</v>
      </c>
      <c r="AB333" s="1"/>
    </row>
    <row r="334" spans="1:28" s="3" customFormat="1" x14ac:dyDescent="0.35">
      <c r="A334" s="5"/>
      <c r="B334" s="18"/>
      <c r="C334" s="5"/>
      <c r="D334" s="5"/>
      <c r="E334" s="5"/>
      <c r="F334" s="20"/>
      <c r="G334" s="20"/>
      <c r="H334" s="24"/>
      <c r="I334" s="5"/>
      <c r="J334" s="23"/>
      <c r="K334" s="6"/>
      <c r="L334" s="18" t="s">
        <v>13</v>
      </c>
      <c r="M334" s="18" t="s">
        <v>0</v>
      </c>
      <c r="N334" s="22">
        <v>60</v>
      </c>
      <c r="O334" s="81"/>
      <c r="P334" s="8"/>
      <c r="Q334" s="22">
        <v>2050</v>
      </c>
      <c r="R334" s="16">
        <f t="shared" si="46"/>
        <v>123000</v>
      </c>
      <c r="S334" s="20">
        <v>10</v>
      </c>
      <c r="T334" s="5">
        <v>40</v>
      </c>
      <c r="U334" s="15">
        <f t="shared" si="47"/>
        <v>73800</v>
      </c>
      <c r="V334" s="15">
        <f t="shared" si="48"/>
        <v>73800</v>
      </c>
      <c r="W334" s="14">
        <f t="shared" si="45"/>
        <v>73800</v>
      </c>
      <c r="X334" s="21">
        <v>50</v>
      </c>
      <c r="Y334" s="5">
        <v>0</v>
      </c>
      <c r="Z334" s="5">
        <v>0.01</v>
      </c>
      <c r="AB334" s="1"/>
    </row>
    <row r="335" spans="1:28" s="3" customFormat="1" x14ac:dyDescent="0.35">
      <c r="A335" s="5">
        <v>264</v>
      </c>
      <c r="B335" s="18" t="s">
        <v>4</v>
      </c>
      <c r="C335" s="5">
        <v>7</v>
      </c>
      <c r="D335" s="5">
        <v>0</v>
      </c>
      <c r="E335" s="5">
        <v>1</v>
      </c>
      <c r="F335" s="39" t="s">
        <v>163</v>
      </c>
      <c r="G335" s="20">
        <v>4</v>
      </c>
      <c r="H335" s="24">
        <f t="shared" ref="H335:H342" si="49">SUM((D335*400)+(E335*100)+F335)</f>
        <v>185</v>
      </c>
      <c r="I335" s="5">
        <v>200</v>
      </c>
      <c r="J335" s="23">
        <f t="shared" ref="J335:J342" si="50">SUM(H335*I335)</f>
        <v>37000</v>
      </c>
      <c r="K335" s="6"/>
      <c r="L335" s="18"/>
      <c r="M335" s="18"/>
      <c r="N335" s="15"/>
      <c r="O335" s="42"/>
      <c r="P335" s="42"/>
      <c r="Q335" s="22"/>
      <c r="R335" s="16"/>
      <c r="S335" s="20"/>
      <c r="T335" s="5"/>
      <c r="U335" s="15"/>
      <c r="V335" s="15">
        <f t="shared" si="48"/>
        <v>37000</v>
      </c>
      <c r="W335" s="14">
        <f t="shared" ref="W335:W398" si="51">V335</f>
        <v>37000</v>
      </c>
      <c r="X335" s="21">
        <v>0</v>
      </c>
      <c r="Y335" s="14">
        <f>W335</f>
        <v>37000</v>
      </c>
      <c r="Z335" s="5">
        <v>0.03</v>
      </c>
      <c r="AB335" s="1"/>
    </row>
    <row r="336" spans="1:28" s="3" customFormat="1" x14ac:dyDescent="0.35">
      <c r="A336" s="5">
        <v>265</v>
      </c>
      <c r="B336" s="18" t="s">
        <v>192</v>
      </c>
      <c r="C336" s="5"/>
      <c r="D336" s="5">
        <v>22</v>
      </c>
      <c r="E336" s="5">
        <v>0</v>
      </c>
      <c r="F336" s="20">
        <v>37</v>
      </c>
      <c r="G336" s="20">
        <v>1</v>
      </c>
      <c r="H336" s="24">
        <f t="shared" si="49"/>
        <v>8837</v>
      </c>
      <c r="I336" s="5">
        <v>75</v>
      </c>
      <c r="J336" s="23">
        <f t="shared" si="50"/>
        <v>662775</v>
      </c>
      <c r="K336" s="6"/>
      <c r="L336" s="18"/>
      <c r="M336" s="18"/>
      <c r="N336" s="16"/>
      <c r="O336" s="42"/>
      <c r="P336" s="42"/>
      <c r="Q336" s="22"/>
      <c r="R336" s="16"/>
      <c r="S336" s="20"/>
      <c r="T336" s="5"/>
      <c r="U336" s="15"/>
      <c r="V336" s="15">
        <f t="shared" si="48"/>
        <v>662775</v>
      </c>
      <c r="W336" s="14">
        <f t="shared" si="51"/>
        <v>662775</v>
      </c>
      <c r="X336" s="21">
        <v>50</v>
      </c>
      <c r="Y336" s="5">
        <v>50</v>
      </c>
      <c r="Z336" s="5">
        <v>0.01</v>
      </c>
      <c r="AB336" s="1"/>
    </row>
    <row r="337" spans="1:28" s="3" customFormat="1" x14ac:dyDescent="0.35">
      <c r="A337" s="5">
        <v>266</v>
      </c>
      <c r="B337" s="18" t="s">
        <v>192</v>
      </c>
      <c r="C337" s="5"/>
      <c r="D337" s="5">
        <v>3</v>
      </c>
      <c r="E337" s="5">
        <v>2</v>
      </c>
      <c r="F337" s="20">
        <v>0</v>
      </c>
      <c r="G337" s="20">
        <v>1</v>
      </c>
      <c r="H337" s="24">
        <f t="shared" si="49"/>
        <v>1400</v>
      </c>
      <c r="I337" s="5">
        <v>75</v>
      </c>
      <c r="J337" s="23">
        <f t="shared" si="50"/>
        <v>105000</v>
      </c>
      <c r="K337" s="6"/>
      <c r="L337" s="18"/>
      <c r="M337" s="18"/>
      <c r="N337" s="16"/>
      <c r="O337" s="42"/>
      <c r="P337" s="42"/>
      <c r="Q337" s="22"/>
      <c r="R337" s="16"/>
      <c r="S337" s="20"/>
      <c r="T337" s="5"/>
      <c r="U337" s="15"/>
      <c r="V337" s="15">
        <f t="shared" si="48"/>
        <v>105000</v>
      </c>
      <c r="W337" s="14">
        <f t="shared" si="51"/>
        <v>105000</v>
      </c>
      <c r="X337" s="21">
        <v>50</v>
      </c>
      <c r="Y337" s="5">
        <v>50</v>
      </c>
      <c r="Z337" s="5">
        <v>0.01</v>
      </c>
      <c r="AB337" s="1"/>
    </row>
    <row r="338" spans="1:28" s="3" customFormat="1" x14ac:dyDescent="0.35">
      <c r="A338" s="5">
        <v>267</v>
      </c>
      <c r="B338" s="18" t="s">
        <v>184</v>
      </c>
      <c r="C338" s="5">
        <v>6602</v>
      </c>
      <c r="D338" s="5">
        <v>0</v>
      </c>
      <c r="E338" s="5">
        <v>0</v>
      </c>
      <c r="F338" s="20">
        <v>90</v>
      </c>
      <c r="G338" s="20">
        <v>4</v>
      </c>
      <c r="H338" s="24">
        <f t="shared" si="49"/>
        <v>90</v>
      </c>
      <c r="I338" s="5">
        <v>75</v>
      </c>
      <c r="J338" s="23">
        <f t="shared" si="50"/>
        <v>6750</v>
      </c>
      <c r="K338" s="6"/>
      <c r="L338" s="18"/>
      <c r="M338" s="18"/>
      <c r="N338" s="16"/>
      <c r="O338" s="42"/>
      <c r="P338" s="42"/>
      <c r="Q338" s="22"/>
      <c r="R338" s="16"/>
      <c r="S338" s="20"/>
      <c r="T338" s="5"/>
      <c r="U338" s="15"/>
      <c r="V338" s="15">
        <f t="shared" si="48"/>
        <v>6750</v>
      </c>
      <c r="W338" s="14">
        <f t="shared" si="51"/>
        <v>6750</v>
      </c>
      <c r="X338" s="21">
        <v>0</v>
      </c>
      <c r="Y338" s="14">
        <f>W338</f>
        <v>6750</v>
      </c>
      <c r="Z338" s="5">
        <v>0.03</v>
      </c>
      <c r="AB338" s="1"/>
    </row>
    <row r="339" spans="1:28" s="3" customFormat="1" x14ac:dyDescent="0.35">
      <c r="A339" s="5">
        <v>268</v>
      </c>
      <c r="B339" s="18" t="s">
        <v>4</v>
      </c>
      <c r="C339" s="5">
        <v>15025</v>
      </c>
      <c r="D339" s="5">
        <v>11</v>
      </c>
      <c r="E339" s="5">
        <v>3</v>
      </c>
      <c r="F339" s="20">
        <v>94</v>
      </c>
      <c r="G339" s="20">
        <v>1</v>
      </c>
      <c r="H339" s="24">
        <f t="shared" si="49"/>
        <v>4794</v>
      </c>
      <c r="I339" s="5">
        <v>75</v>
      </c>
      <c r="J339" s="23">
        <f t="shared" si="50"/>
        <v>359550</v>
      </c>
      <c r="K339" s="6"/>
      <c r="L339" s="18"/>
      <c r="M339" s="18"/>
      <c r="N339" s="16"/>
      <c r="O339" s="42"/>
      <c r="P339" s="42"/>
      <c r="Q339" s="22"/>
      <c r="R339" s="16"/>
      <c r="S339" s="20"/>
      <c r="T339" s="5"/>
      <c r="U339" s="15"/>
      <c r="V339" s="15">
        <f t="shared" si="48"/>
        <v>359550</v>
      </c>
      <c r="W339" s="14">
        <f t="shared" si="51"/>
        <v>359550</v>
      </c>
      <c r="X339" s="21">
        <v>50</v>
      </c>
      <c r="Y339" s="5">
        <v>0</v>
      </c>
      <c r="Z339" s="5">
        <v>0.01</v>
      </c>
      <c r="AB339" s="1"/>
    </row>
    <row r="340" spans="1:28" s="3" customFormat="1" x14ac:dyDescent="0.35">
      <c r="A340" s="5">
        <v>269</v>
      </c>
      <c r="B340" s="18" t="s">
        <v>4</v>
      </c>
      <c r="C340" s="5">
        <v>15053</v>
      </c>
      <c r="D340" s="5">
        <v>8</v>
      </c>
      <c r="E340" s="5">
        <v>0</v>
      </c>
      <c r="F340" s="20">
        <v>16</v>
      </c>
      <c r="G340" s="20">
        <v>1</v>
      </c>
      <c r="H340" s="24">
        <f t="shared" si="49"/>
        <v>3216</v>
      </c>
      <c r="I340" s="5">
        <v>75</v>
      </c>
      <c r="J340" s="23">
        <f t="shared" si="50"/>
        <v>241200</v>
      </c>
      <c r="K340" s="6"/>
      <c r="L340" s="18"/>
      <c r="M340" s="18"/>
      <c r="N340" s="16"/>
      <c r="O340" s="42"/>
      <c r="P340" s="42"/>
      <c r="Q340" s="22"/>
      <c r="R340" s="16"/>
      <c r="S340" s="20"/>
      <c r="T340" s="5"/>
      <c r="U340" s="15"/>
      <c r="V340" s="15">
        <f t="shared" si="48"/>
        <v>241200</v>
      </c>
      <c r="W340" s="14">
        <f t="shared" si="51"/>
        <v>241200</v>
      </c>
      <c r="X340" s="21">
        <v>50</v>
      </c>
      <c r="Y340" s="5">
        <v>0</v>
      </c>
      <c r="Z340" s="5">
        <v>0.01</v>
      </c>
      <c r="AB340" s="1"/>
    </row>
    <row r="341" spans="1:28" s="3" customFormat="1" x14ac:dyDescent="0.35">
      <c r="A341" s="5">
        <v>270</v>
      </c>
      <c r="B341" s="18" t="s">
        <v>4</v>
      </c>
      <c r="C341" s="5">
        <v>11592</v>
      </c>
      <c r="D341" s="5">
        <v>3</v>
      </c>
      <c r="E341" s="5">
        <v>1</v>
      </c>
      <c r="F341" s="20">
        <v>94</v>
      </c>
      <c r="G341" s="20">
        <v>1</v>
      </c>
      <c r="H341" s="24">
        <f t="shared" si="49"/>
        <v>1394</v>
      </c>
      <c r="I341" s="5">
        <v>130</v>
      </c>
      <c r="J341" s="23">
        <f t="shared" si="50"/>
        <v>181220</v>
      </c>
      <c r="K341" s="6"/>
      <c r="L341" s="18"/>
      <c r="M341" s="18"/>
      <c r="N341" s="16"/>
      <c r="O341" s="42"/>
      <c r="P341" s="42"/>
      <c r="Q341" s="22"/>
      <c r="R341" s="16"/>
      <c r="S341" s="20"/>
      <c r="T341" s="5"/>
      <c r="U341" s="15"/>
      <c r="V341" s="15">
        <f t="shared" si="48"/>
        <v>181220</v>
      </c>
      <c r="W341" s="14">
        <f t="shared" si="51"/>
        <v>181220</v>
      </c>
      <c r="X341" s="21">
        <v>50</v>
      </c>
      <c r="Y341" s="5">
        <v>0</v>
      </c>
      <c r="Z341" s="5">
        <v>0.01</v>
      </c>
      <c r="AB341" s="1"/>
    </row>
    <row r="342" spans="1:28" s="3" customFormat="1" x14ac:dyDescent="0.35">
      <c r="A342" s="5">
        <v>271</v>
      </c>
      <c r="B342" s="18" t="s">
        <v>184</v>
      </c>
      <c r="C342" s="5">
        <v>316</v>
      </c>
      <c r="D342" s="5">
        <v>0</v>
      </c>
      <c r="E342" s="5">
        <v>1</v>
      </c>
      <c r="F342" s="20">
        <v>85</v>
      </c>
      <c r="G342" s="20">
        <v>1</v>
      </c>
      <c r="H342" s="24">
        <f t="shared" si="49"/>
        <v>185</v>
      </c>
      <c r="I342" s="5">
        <v>75</v>
      </c>
      <c r="J342" s="23">
        <f t="shared" si="50"/>
        <v>13875</v>
      </c>
      <c r="K342" s="6"/>
      <c r="L342" s="18"/>
      <c r="M342" s="18"/>
      <c r="N342" s="16"/>
      <c r="O342" s="42"/>
      <c r="P342" s="42"/>
      <c r="Q342" s="22"/>
      <c r="R342" s="16"/>
      <c r="S342" s="20"/>
      <c r="T342" s="5"/>
      <c r="U342" s="15"/>
      <c r="V342" s="15">
        <f t="shared" si="48"/>
        <v>13875</v>
      </c>
      <c r="W342" s="14">
        <f t="shared" si="51"/>
        <v>13875</v>
      </c>
      <c r="X342" s="21">
        <v>50</v>
      </c>
      <c r="Y342" s="5">
        <v>0</v>
      </c>
      <c r="Z342" s="5">
        <v>0.01</v>
      </c>
      <c r="AB342" s="1"/>
    </row>
    <row r="343" spans="1:28" s="3" customFormat="1" x14ac:dyDescent="0.35">
      <c r="A343" s="5"/>
      <c r="B343" s="18"/>
      <c r="C343" s="5"/>
      <c r="D343" s="5"/>
      <c r="E343" s="5"/>
      <c r="F343" s="20"/>
      <c r="G343" s="20"/>
      <c r="H343" s="24"/>
      <c r="I343" s="5"/>
      <c r="J343" s="23"/>
      <c r="K343" s="6"/>
      <c r="L343" s="18" t="s">
        <v>8</v>
      </c>
      <c r="M343" s="18" t="s">
        <v>0</v>
      </c>
      <c r="N343" s="22">
        <v>96</v>
      </c>
      <c r="O343" s="42"/>
      <c r="P343" s="42"/>
      <c r="Q343" s="22">
        <v>5400</v>
      </c>
      <c r="R343" s="16">
        <f>SUM(N343*Q343)</f>
        <v>518400</v>
      </c>
      <c r="S343" s="20">
        <v>20</v>
      </c>
      <c r="T343" s="5">
        <v>93</v>
      </c>
      <c r="U343" s="15">
        <f>SUM(R343-(R343*T343/100))</f>
        <v>36288</v>
      </c>
      <c r="V343" s="15">
        <f t="shared" si="48"/>
        <v>36288</v>
      </c>
      <c r="W343" s="14">
        <f t="shared" si="51"/>
        <v>36288</v>
      </c>
      <c r="X343" s="21">
        <v>50</v>
      </c>
      <c r="Y343" s="5">
        <v>0</v>
      </c>
      <c r="Z343" s="5">
        <v>0.01</v>
      </c>
      <c r="AB343" s="1"/>
    </row>
    <row r="344" spans="1:28" s="3" customFormat="1" x14ac:dyDescent="0.35">
      <c r="A344" s="5"/>
      <c r="B344" s="18"/>
      <c r="C344" s="5"/>
      <c r="D344" s="5"/>
      <c r="E344" s="5"/>
      <c r="F344" s="20"/>
      <c r="G344" s="20"/>
      <c r="H344" s="24"/>
      <c r="I344" s="5"/>
      <c r="J344" s="23"/>
      <c r="K344" s="6"/>
      <c r="L344" s="18" t="s">
        <v>22</v>
      </c>
      <c r="M344" s="18" t="s">
        <v>0</v>
      </c>
      <c r="N344" s="22">
        <v>63</v>
      </c>
      <c r="O344" s="42"/>
      <c r="P344" s="42"/>
      <c r="Q344" s="22">
        <v>2050</v>
      </c>
      <c r="R344" s="16">
        <f>SUM(N344*Q344)</f>
        <v>129150</v>
      </c>
      <c r="S344" s="20">
        <v>20</v>
      </c>
      <c r="T344" s="5">
        <v>93</v>
      </c>
      <c r="U344" s="15">
        <f>SUM(R344-(R344*T344/100))</f>
        <v>9040.5</v>
      </c>
      <c r="V344" s="15">
        <f t="shared" si="48"/>
        <v>9040.5</v>
      </c>
      <c r="W344" s="14">
        <f t="shared" si="51"/>
        <v>9040.5</v>
      </c>
      <c r="X344" s="21">
        <v>50</v>
      </c>
      <c r="Y344" s="5">
        <v>0</v>
      </c>
      <c r="Z344" s="5">
        <v>0.01</v>
      </c>
      <c r="AB344" s="1"/>
    </row>
    <row r="345" spans="1:28" s="3" customFormat="1" x14ac:dyDescent="0.35">
      <c r="A345" s="5">
        <v>272</v>
      </c>
      <c r="B345" s="18" t="s">
        <v>184</v>
      </c>
      <c r="C345" s="5">
        <v>3438</v>
      </c>
      <c r="D345" s="5">
        <v>0</v>
      </c>
      <c r="E345" s="5">
        <v>2</v>
      </c>
      <c r="F345" s="20">
        <v>10</v>
      </c>
      <c r="G345" s="20">
        <v>2</v>
      </c>
      <c r="H345" s="24">
        <f>SUM((D345*400)+(E345*100)+F345)</f>
        <v>210</v>
      </c>
      <c r="I345" s="5">
        <v>100</v>
      </c>
      <c r="J345" s="23">
        <f>SUM(H345*I345)</f>
        <v>21000</v>
      </c>
      <c r="K345" s="6"/>
      <c r="L345" s="18" t="s">
        <v>3</v>
      </c>
      <c r="M345" s="18" t="s">
        <v>2</v>
      </c>
      <c r="N345" s="22">
        <v>195</v>
      </c>
      <c r="O345" s="42"/>
      <c r="P345" s="42"/>
      <c r="Q345" s="22">
        <v>6500</v>
      </c>
      <c r="R345" s="16">
        <f>SUM(N345*Q345)</f>
        <v>1267500</v>
      </c>
      <c r="S345" s="20">
        <v>20</v>
      </c>
      <c r="T345" s="5">
        <v>30</v>
      </c>
      <c r="U345" s="15">
        <f>SUM(R345-(R345*T345/100))</f>
        <v>887250</v>
      </c>
      <c r="V345" s="15">
        <f t="shared" si="48"/>
        <v>908250</v>
      </c>
      <c r="W345" s="14">
        <f t="shared" si="51"/>
        <v>908250</v>
      </c>
      <c r="X345" s="21">
        <v>10</v>
      </c>
      <c r="Y345" s="5">
        <v>0</v>
      </c>
      <c r="Z345" s="5">
        <v>0.02</v>
      </c>
      <c r="AB345" s="1"/>
    </row>
    <row r="346" spans="1:28" s="3" customFormat="1" x14ac:dyDescent="0.35">
      <c r="A346" s="5">
        <v>273</v>
      </c>
      <c r="B346" s="18" t="s">
        <v>4</v>
      </c>
      <c r="C346" s="5">
        <v>1999</v>
      </c>
      <c r="D346" s="5">
        <v>14</v>
      </c>
      <c r="E346" s="5">
        <v>3</v>
      </c>
      <c r="F346" s="20">
        <v>69</v>
      </c>
      <c r="G346" s="20">
        <v>1</v>
      </c>
      <c r="H346" s="24">
        <f>SUM((D346*400)+(E346*100)+F346)</f>
        <v>5969</v>
      </c>
      <c r="I346" s="5">
        <v>100</v>
      </c>
      <c r="J346" s="23">
        <f>SUM(H346*I346)</f>
        <v>596900</v>
      </c>
      <c r="K346" s="6"/>
      <c r="L346" s="18"/>
      <c r="M346" s="18"/>
      <c r="N346" s="22"/>
      <c r="O346" s="42"/>
      <c r="P346" s="42"/>
      <c r="Q346" s="22"/>
      <c r="R346" s="16"/>
      <c r="S346" s="20"/>
      <c r="T346" s="5"/>
      <c r="U346" s="15"/>
      <c r="V346" s="15">
        <f t="shared" si="48"/>
        <v>596900</v>
      </c>
      <c r="W346" s="14">
        <f t="shared" si="51"/>
        <v>596900</v>
      </c>
      <c r="X346" s="21">
        <v>50</v>
      </c>
      <c r="Y346" s="5">
        <v>0</v>
      </c>
      <c r="Z346" s="5">
        <v>0.01</v>
      </c>
      <c r="AB346" s="1"/>
    </row>
    <row r="347" spans="1:28" s="3" customFormat="1" x14ac:dyDescent="0.35">
      <c r="A347" s="5">
        <v>274</v>
      </c>
      <c r="B347" s="18" t="s">
        <v>184</v>
      </c>
      <c r="C347" s="5">
        <v>315</v>
      </c>
      <c r="D347" s="5">
        <v>0</v>
      </c>
      <c r="E347" s="5">
        <v>3</v>
      </c>
      <c r="F347" s="20">
        <v>92</v>
      </c>
      <c r="G347" s="20">
        <v>2</v>
      </c>
      <c r="H347" s="24">
        <f>SUM((D347*400)+(E347*100)+F347)</f>
        <v>392</v>
      </c>
      <c r="I347" s="5">
        <v>100</v>
      </c>
      <c r="J347" s="23">
        <f>SUM(H347*I347)</f>
        <v>39200</v>
      </c>
      <c r="K347" s="6"/>
      <c r="L347" s="18" t="s">
        <v>10</v>
      </c>
      <c r="M347" s="18" t="s">
        <v>9</v>
      </c>
      <c r="N347" s="22">
        <v>120</v>
      </c>
      <c r="O347" s="42"/>
      <c r="P347" s="42"/>
      <c r="Q347" s="22">
        <v>6500</v>
      </c>
      <c r="R347" s="16">
        <f>SUM(N347*Q347)</f>
        <v>780000</v>
      </c>
      <c r="S347" s="20">
        <v>25</v>
      </c>
      <c r="T347" s="5">
        <v>85</v>
      </c>
      <c r="U347" s="15">
        <f>SUM(R347-(R347*T347/100))</f>
        <v>117000</v>
      </c>
      <c r="V347" s="15">
        <f t="shared" si="48"/>
        <v>156200</v>
      </c>
      <c r="W347" s="14">
        <f t="shared" si="51"/>
        <v>156200</v>
      </c>
      <c r="X347" s="21">
        <v>10</v>
      </c>
      <c r="Y347" s="5">
        <v>0</v>
      </c>
      <c r="Z347" s="5">
        <v>0.02</v>
      </c>
      <c r="AB347" s="1"/>
    </row>
    <row r="348" spans="1:28" s="3" customFormat="1" x14ac:dyDescent="0.35">
      <c r="A348" s="5"/>
      <c r="B348" s="18"/>
      <c r="C348" s="5"/>
      <c r="D348" s="5"/>
      <c r="E348" s="5"/>
      <c r="F348" s="20"/>
      <c r="G348" s="20"/>
      <c r="H348" s="24"/>
      <c r="I348" s="5"/>
      <c r="J348" s="23"/>
      <c r="K348" s="6"/>
      <c r="L348" s="18" t="s">
        <v>8</v>
      </c>
      <c r="M348" s="18" t="s">
        <v>0</v>
      </c>
      <c r="N348" s="22">
        <v>15</v>
      </c>
      <c r="O348" s="42"/>
      <c r="P348" s="42"/>
      <c r="Q348" s="22">
        <v>5400</v>
      </c>
      <c r="R348" s="16">
        <f>SUM(N348*Q348)</f>
        <v>81000</v>
      </c>
      <c r="S348" s="20">
        <v>25</v>
      </c>
      <c r="T348" s="5">
        <v>93</v>
      </c>
      <c r="U348" s="15">
        <f>SUM(R348-(R348*T348/100))</f>
        <v>5670</v>
      </c>
      <c r="V348" s="15">
        <f t="shared" si="48"/>
        <v>5670</v>
      </c>
      <c r="W348" s="14">
        <f t="shared" si="51"/>
        <v>5670</v>
      </c>
      <c r="X348" s="21">
        <v>50</v>
      </c>
      <c r="Y348" s="5">
        <v>0</v>
      </c>
      <c r="Z348" s="5">
        <v>0.01</v>
      </c>
      <c r="AB348" s="1"/>
    </row>
    <row r="349" spans="1:28" s="3" customFormat="1" x14ac:dyDescent="0.35">
      <c r="A349" s="5"/>
      <c r="B349" s="18"/>
      <c r="C349" s="5"/>
      <c r="D349" s="5"/>
      <c r="E349" s="5"/>
      <c r="F349" s="20"/>
      <c r="G349" s="20"/>
      <c r="H349" s="24"/>
      <c r="I349" s="5"/>
      <c r="J349" s="23"/>
      <c r="K349" s="6"/>
      <c r="L349" s="18" t="s">
        <v>22</v>
      </c>
      <c r="M349" s="18" t="s">
        <v>0</v>
      </c>
      <c r="N349" s="22">
        <v>40</v>
      </c>
      <c r="O349" s="42"/>
      <c r="P349" s="42"/>
      <c r="Q349" s="22">
        <v>2050</v>
      </c>
      <c r="R349" s="16">
        <f>SUM(N349*Q349)</f>
        <v>82000</v>
      </c>
      <c r="S349" s="20">
        <v>25</v>
      </c>
      <c r="T349" s="5">
        <v>93</v>
      </c>
      <c r="U349" s="15">
        <f>SUM(R349-(R349*T349/100))</f>
        <v>5740</v>
      </c>
      <c r="V349" s="15">
        <f t="shared" si="48"/>
        <v>5740</v>
      </c>
      <c r="W349" s="14">
        <f t="shared" si="51"/>
        <v>5740</v>
      </c>
      <c r="X349" s="21">
        <v>50</v>
      </c>
      <c r="Y349" s="5">
        <v>0</v>
      </c>
      <c r="Z349" s="5">
        <v>0.01</v>
      </c>
      <c r="AB349" s="1"/>
    </row>
    <row r="350" spans="1:28" s="3" customFormat="1" x14ac:dyDescent="0.35">
      <c r="A350" s="5">
        <v>275</v>
      </c>
      <c r="B350" s="18" t="s">
        <v>4</v>
      </c>
      <c r="C350" s="5">
        <v>333</v>
      </c>
      <c r="D350" s="5">
        <v>0</v>
      </c>
      <c r="E350" s="5">
        <v>3</v>
      </c>
      <c r="F350" s="20">
        <v>92</v>
      </c>
      <c r="G350" s="20">
        <v>1</v>
      </c>
      <c r="H350" s="24">
        <f t="shared" ref="H350:H361" si="52">SUM((D350*400)+(E350*100)+F350)</f>
        <v>392</v>
      </c>
      <c r="I350" s="5">
        <v>75</v>
      </c>
      <c r="J350" s="23">
        <f t="shared" ref="J350:J361" si="53">SUM(H350*I350)</f>
        <v>29400</v>
      </c>
      <c r="K350" s="6"/>
      <c r="L350" s="18"/>
      <c r="M350" s="18"/>
      <c r="N350" s="16"/>
      <c r="O350" s="42"/>
      <c r="P350" s="42"/>
      <c r="Q350" s="22"/>
      <c r="R350" s="16"/>
      <c r="S350" s="20"/>
      <c r="T350" s="5"/>
      <c r="U350" s="15"/>
      <c r="V350" s="15">
        <f t="shared" si="48"/>
        <v>29400</v>
      </c>
      <c r="W350" s="14">
        <f t="shared" si="51"/>
        <v>29400</v>
      </c>
      <c r="X350" s="21">
        <v>50</v>
      </c>
      <c r="Y350" s="5">
        <v>0</v>
      </c>
      <c r="Z350" s="5">
        <v>0.01</v>
      </c>
      <c r="AB350" s="1"/>
    </row>
    <row r="351" spans="1:28" s="3" customFormat="1" x14ac:dyDescent="0.35">
      <c r="A351" s="5">
        <v>276</v>
      </c>
      <c r="B351" s="18" t="s">
        <v>4</v>
      </c>
      <c r="C351" s="5">
        <v>15911</v>
      </c>
      <c r="D351" s="5">
        <v>0</v>
      </c>
      <c r="E351" s="5">
        <v>3</v>
      </c>
      <c r="F351" s="20">
        <v>35</v>
      </c>
      <c r="G351" s="20">
        <v>1</v>
      </c>
      <c r="H351" s="24">
        <f t="shared" si="52"/>
        <v>335</v>
      </c>
      <c r="I351" s="5">
        <v>75</v>
      </c>
      <c r="J351" s="23">
        <f t="shared" si="53"/>
        <v>25125</v>
      </c>
      <c r="K351" s="6"/>
      <c r="L351" s="18"/>
      <c r="M351" s="18"/>
      <c r="N351" s="16"/>
      <c r="O351" s="42"/>
      <c r="P351" s="42"/>
      <c r="Q351" s="22"/>
      <c r="R351" s="16"/>
      <c r="S351" s="20"/>
      <c r="T351" s="5"/>
      <c r="U351" s="15"/>
      <c r="V351" s="15">
        <f t="shared" si="48"/>
        <v>25125</v>
      </c>
      <c r="W351" s="14">
        <f t="shared" si="51"/>
        <v>25125</v>
      </c>
      <c r="X351" s="21">
        <v>50</v>
      </c>
      <c r="Y351" s="5">
        <v>0</v>
      </c>
      <c r="Z351" s="5">
        <v>0.01</v>
      </c>
      <c r="AB351" s="1"/>
    </row>
    <row r="352" spans="1:28" s="3" customFormat="1" x14ac:dyDescent="0.35">
      <c r="A352" s="5">
        <v>277</v>
      </c>
      <c r="B352" s="18" t="s">
        <v>4</v>
      </c>
      <c r="C352" s="5">
        <v>15297</v>
      </c>
      <c r="D352" s="5">
        <v>1</v>
      </c>
      <c r="E352" s="5">
        <v>2</v>
      </c>
      <c r="F352" s="39" t="s">
        <v>206</v>
      </c>
      <c r="G352" s="20">
        <v>1</v>
      </c>
      <c r="H352" s="24">
        <f t="shared" si="52"/>
        <v>661</v>
      </c>
      <c r="I352" s="5">
        <v>75</v>
      </c>
      <c r="J352" s="23">
        <f t="shared" si="53"/>
        <v>49575</v>
      </c>
      <c r="K352" s="6"/>
      <c r="L352" s="18"/>
      <c r="M352" s="18"/>
      <c r="N352" s="16"/>
      <c r="O352" s="42"/>
      <c r="P352" s="42"/>
      <c r="Q352" s="22"/>
      <c r="R352" s="16"/>
      <c r="S352" s="20"/>
      <c r="T352" s="5"/>
      <c r="U352" s="15"/>
      <c r="V352" s="15">
        <f t="shared" si="48"/>
        <v>49575</v>
      </c>
      <c r="W352" s="14">
        <f t="shared" si="51"/>
        <v>49575</v>
      </c>
      <c r="X352" s="21">
        <v>50</v>
      </c>
      <c r="Y352" s="5">
        <v>0</v>
      </c>
      <c r="Z352" s="5">
        <v>0.01</v>
      </c>
      <c r="AB352" s="1"/>
    </row>
    <row r="353" spans="1:28" s="3" customFormat="1" x14ac:dyDescent="0.35">
      <c r="A353" s="5">
        <v>278</v>
      </c>
      <c r="B353" s="18" t="s">
        <v>4</v>
      </c>
      <c r="C353" s="5">
        <v>18552</v>
      </c>
      <c r="D353" s="5">
        <v>5</v>
      </c>
      <c r="E353" s="5">
        <v>3</v>
      </c>
      <c r="F353" s="20">
        <v>27</v>
      </c>
      <c r="G353" s="20">
        <v>1</v>
      </c>
      <c r="H353" s="24">
        <f t="shared" si="52"/>
        <v>2327</v>
      </c>
      <c r="I353" s="5">
        <v>75</v>
      </c>
      <c r="J353" s="23">
        <f t="shared" si="53"/>
        <v>174525</v>
      </c>
      <c r="K353" s="6"/>
      <c r="L353" s="18"/>
      <c r="M353" s="18"/>
      <c r="N353" s="16"/>
      <c r="O353" s="42"/>
      <c r="P353" s="42"/>
      <c r="Q353" s="22"/>
      <c r="R353" s="16"/>
      <c r="S353" s="20"/>
      <c r="T353" s="5"/>
      <c r="U353" s="15"/>
      <c r="V353" s="15">
        <f t="shared" si="48"/>
        <v>174525</v>
      </c>
      <c r="W353" s="14">
        <f t="shared" si="51"/>
        <v>174525</v>
      </c>
      <c r="X353" s="21">
        <v>50</v>
      </c>
      <c r="Y353" s="5">
        <v>0</v>
      </c>
      <c r="Z353" s="5">
        <v>0.01</v>
      </c>
      <c r="AB353" s="1"/>
    </row>
    <row r="354" spans="1:28" s="3" customFormat="1" x14ac:dyDescent="0.35">
      <c r="A354" s="5">
        <v>279</v>
      </c>
      <c r="B354" s="18" t="s">
        <v>4</v>
      </c>
      <c r="C354" s="5">
        <v>15086</v>
      </c>
      <c r="D354" s="5">
        <v>17</v>
      </c>
      <c r="E354" s="5">
        <v>3</v>
      </c>
      <c r="F354" s="20">
        <v>99</v>
      </c>
      <c r="G354" s="20">
        <v>1</v>
      </c>
      <c r="H354" s="24">
        <f t="shared" si="52"/>
        <v>7199</v>
      </c>
      <c r="I354" s="5">
        <v>75</v>
      </c>
      <c r="J354" s="23">
        <f t="shared" si="53"/>
        <v>539925</v>
      </c>
      <c r="K354" s="6"/>
      <c r="L354" s="18"/>
      <c r="M354" s="18"/>
      <c r="N354" s="16"/>
      <c r="O354" s="42"/>
      <c r="P354" s="42"/>
      <c r="Q354" s="22"/>
      <c r="R354" s="16"/>
      <c r="S354" s="20"/>
      <c r="T354" s="5"/>
      <c r="U354" s="15"/>
      <c r="V354" s="15">
        <f t="shared" si="48"/>
        <v>539925</v>
      </c>
      <c r="W354" s="14">
        <f t="shared" si="51"/>
        <v>539925</v>
      </c>
      <c r="X354" s="21">
        <v>50</v>
      </c>
      <c r="Y354" s="5">
        <v>0</v>
      </c>
      <c r="Z354" s="5">
        <v>0.01</v>
      </c>
      <c r="AB354" s="1"/>
    </row>
    <row r="355" spans="1:28" s="3" customFormat="1" x14ac:dyDescent="0.35">
      <c r="A355" s="5">
        <v>280</v>
      </c>
      <c r="B355" s="18" t="s">
        <v>4</v>
      </c>
      <c r="C355" s="5">
        <v>335</v>
      </c>
      <c r="D355" s="5">
        <v>1</v>
      </c>
      <c r="E355" s="5">
        <v>0</v>
      </c>
      <c r="F355" s="20">
        <v>63</v>
      </c>
      <c r="G355" s="20">
        <v>1</v>
      </c>
      <c r="H355" s="24">
        <f t="shared" si="52"/>
        <v>463</v>
      </c>
      <c r="I355" s="5">
        <v>75</v>
      </c>
      <c r="J355" s="23">
        <f t="shared" si="53"/>
        <v>34725</v>
      </c>
      <c r="K355" s="6"/>
      <c r="L355" s="18"/>
      <c r="M355" s="18"/>
      <c r="N355" s="16"/>
      <c r="O355" s="42"/>
      <c r="P355" s="42"/>
      <c r="Q355" s="22"/>
      <c r="R355" s="16"/>
      <c r="S355" s="20"/>
      <c r="T355" s="5"/>
      <c r="U355" s="15"/>
      <c r="V355" s="15">
        <f t="shared" si="48"/>
        <v>34725</v>
      </c>
      <c r="W355" s="14">
        <f t="shared" si="51"/>
        <v>34725</v>
      </c>
      <c r="X355" s="21">
        <v>50</v>
      </c>
      <c r="Y355" s="5">
        <v>0</v>
      </c>
      <c r="Z355" s="5">
        <v>0.01</v>
      </c>
      <c r="AB355" s="1"/>
    </row>
    <row r="356" spans="1:28" s="3" customFormat="1" x14ac:dyDescent="0.35">
      <c r="A356" s="5">
        <v>281</v>
      </c>
      <c r="B356" s="18" t="s">
        <v>4</v>
      </c>
      <c r="C356" s="5">
        <v>5097</v>
      </c>
      <c r="D356" s="5">
        <v>3</v>
      </c>
      <c r="E356" s="5">
        <v>2</v>
      </c>
      <c r="F356" s="20">
        <v>92</v>
      </c>
      <c r="G356" s="20">
        <v>1</v>
      </c>
      <c r="H356" s="24">
        <f t="shared" si="52"/>
        <v>1492</v>
      </c>
      <c r="I356" s="5">
        <v>160</v>
      </c>
      <c r="J356" s="23">
        <f t="shared" si="53"/>
        <v>238720</v>
      </c>
      <c r="K356" s="6"/>
      <c r="L356" s="18"/>
      <c r="M356" s="18"/>
      <c r="N356" s="16"/>
      <c r="O356" s="8"/>
      <c r="P356" s="81"/>
      <c r="Q356" s="22"/>
      <c r="R356" s="16"/>
      <c r="S356" s="20"/>
      <c r="T356" s="5"/>
      <c r="U356" s="15"/>
      <c r="V356" s="15">
        <f t="shared" si="48"/>
        <v>238720</v>
      </c>
      <c r="W356" s="14">
        <f t="shared" si="51"/>
        <v>238720</v>
      </c>
      <c r="X356" s="21">
        <v>50</v>
      </c>
      <c r="Y356" s="5">
        <v>0</v>
      </c>
      <c r="Z356" s="5">
        <v>0.01</v>
      </c>
      <c r="AB356" s="1"/>
    </row>
    <row r="357" spans="1:28" s="3" customFormat="1" x14ac:dyDescent="0.35">
      <c r="A357" s="5">
        <v>282</v>
      </c>
      <c r="B357" s="18" t="s">
        <v>4</v>
      </c>
      <c r="C357" s="5">
        <v>5154</v>
      </c>
      <c r="D357" s="5">
        <v>5</v>
      </c>
      <c r="E357" s="5">
        <v>3</v>
      </c>
      <c r="F357" s="20">
        <v>11</v>
      </c>
      <c r="G357" s="20">
        <v>1</v>
      </c>
      <c r="H357" s="24">
        <f t="shared" si="52"/>
        <v>2311</v>
      </c>
      <c r="I357" s="5">
        <v>100</v>
      </c>
      <c r="J357" s="23">
        <f t="shared" si="53"/>
        <v>231100</v>
      </c>
      <c r="K357" s="6"/>
      <c r="L357" s="18"/>
      <c r="M357" s="18"/>
      <c r="N357" s="5"/>
      <c r="O357" s="8"/>
      <c r="P357" s="81"/>
      <c r="Q357" s="22"/>
      <c r="R357" s="16"/>
      <c r="S357" s="87"/>
      <c r="T357" s="5"/>
      <c r="U357" s="15"/>
      <c r="V357" s="15">
        <f t="shared" si="48"/>
        <v>231100</v>
      </c>
      <c r="W357" s="14">
        <f t="shared" si="51"/>
        <v>231100</v>
      </c>
      <c r="X357" s="21">
        <v>50</v>
      </c>
      <c r="Y357" s="5">
        <v>0</v>
      </c>
      <c r="Z357" s="5">
        <v>0.01</v>
      </c>
      <c r="AB357" s="1"/>
    </row>
    <row r="358" spans="1:28" s="3" customFormat="1" x14ac:dyDescent="0.35">
      <c r="A358" s="5">
        <v>283</v>
      </c>
      <c r="B358" s="18" t="s">
        <v>4</v>
      </c>
      <c r="C358" s="5">
        <v>7145</v>
      </c>
      <c r="D358" s="5">
        <v>3</v>
      </c>
      <c r="E358" s="5">
        <v>3</v>
      </c>
      <c r="F358" s="39" t="s">
        <v>68</v>
      </c>
      <c r="G358" s="20">
        <v>1</v>
      </c>
      <c r="H358" s="24">
        <f t="shared" si="52"/>
        <v>1500</v>
      </c>
      <c r="I358" s="5">
        <v>75</v>
      </c>
      <c r="J358" s="23">
        <f t="shared" si="53"/>
        <v>112500</v>
      </c>
      <c r="K358" s="6"/>
      <c r="L358" s="18"/>
      <c r="M358" s="18"/>
      <c r="N358" s="5"/>
      <c r="O358" s="42"/>
      <c r="P358" s="42"/>
      <c r="Q358" s="22"/>
      <c r="R358" s="16"/>
      <c r="S358" s="87"/>
      <c r="T358" s="5"/>
      <c r="U358" s="15"/>
      <c r="V358" s="15">
        <f t="shared" si="48"/>
        <v>112500</v>
      </c>
      <c r="W358" s="14">
        <f t="shared" si="51"/>
        <v>112500</v>
      </c>
      <c r="X358" s="21">
        <v>50</v>
      </c>
      <c r="Y358" s="5">
        <v>0</v>
      </c>
      <c r="Z358" s="5">
        <v>0.01</v>
      </c>
      <c r="AB358" s="1"/>
    </row>
    <row r="359" spans="1:28" s="3" customFormat="1" x14ac:dyDescent="0.35">
      <c r="A359" s="5">
        <v>284</v>
      </c>
      <c r="B359" s="18" t="s">
        <v>205</v>
      </c>
      <c r="C359" s="5"/>
      <c r="D359" s="5">
        <v>16</v>
      </c>
      <c r="E359" s="5">
        <v>0</v>
      </c>
      <c r="F359" s="20">
        <v>0</v>
      </c>
      <c r="G359" s="20">
        <v>1</v>
      </c>
      <c r="H359" s="24">
        <f t="shared" si="52"/>
        <v>6400</v>
      </c>
      <c r="I359" s="5">
        <v>75</v>
      </c>
      <c r="J359" s="23">
        <f t="shared" si="53"/>
        <v>480000</v>
      </c>
      <c r="K359" s="6"/>
      <c r="L359" s="18"/>
      <c r="M359" s="18"/>
      <c r="N359" s="16"/>
      <c r="O359" s="42"/>
      <c r="P359" s="42"/>
      <c r="Q359" s="22"/>
      <c r="R359" s="16"/>
      <c r="S359" s="20"/>
      <c r="T359" s="5"/>
      <c r="U359" s="15"/>
      <c r="V359" s="15">
        <f t="shared" si="48"/>
        <v>480000</v>
      </c>
      <c r="W359" s="14">
        <f t="shared" si="51"/>
        <v>480000</v>
      </c>
      <c r="X359" s="21">
        <v>50</v>
      </c>
      <c r="Y359" s="5">
        <v>0</v>
      </c>
      <c r="Z359" s="5">
        <v>0.01</v>
      </c>
      <c r="AB359" s="1"/>
    </row>
    <row r="360" spans="1:28" s="3" customFormat="1" x14ac:dyDescent="0.35">
      <c r="A360" s="5">
        <v>285</v>
      </c>
      <c r="B360" s="18" t="s">
        <v>192</v>
      </c>
      <c r="C360" s="5"/>
      <c r="D360" s="5">
        <v>4</v>
      </c>
      <c r="E360" s="5">
        <v>1</v>
      </c>
      <c r="F360" s="20">
        <v>0</v>
      </c>
      <c r="G360" s="20">
        <v>1</v>
      </c>
      <c r="H360" s="24">
        <f t="shared" si="52"/>
        <v>1700</v>
      </c>
      <c r="I360" s="5">
        <v>75</v>
      </c>
      <c r="J360" s="23">
        <f t="shared" si="53"/>
        <v>127500</v>
      </c>
      <c r="K360" s="6"/>
      <c r="L360" s="18"/>
      <c r="M360" s="18"/>
      <c r="N360" s="16"/>
      <c r="O360" s="8"/>
      <c r="P360" s="81"/>
      <c r="Q360" s="22"/>
      <c r="R360" s="16"/>
      <c r="S360" s="20"/>
      <c r="T360" s="5"/>
      <c r="U360" s="15"/>
      <c r="V360" s="15">
        <f t="shared" si="48"/>
        <v>127500</v>
      </c>
      <c r="W360" s="14">
        <f t="shared" si="51"/>
        <v>127500</v>
      </c>
      <c r="X360" s="21">
        <v>50</v>
      </c>
      <c r="Y360" s="5">
        <v>0</v>
      </c>
      <c r="Z360" s="5">
        <v>0.01</v>
      </c>
      <c r="AB360" s="1"/>
    </row>
    <row r="361" spans="1:28" s="3" customFormat="1" x14ac:dyDescent="0.35">
      <c r="A361" s="5">
        <v>286</v>
      </c>
      <c r="B361" s="18" t="s">
        <v>4</v>
      </c>
      <c r="C361" s="5">
        <v>5004</v>
      </c>
      <c r="D361" s="5">
        <v>0</v>
      </c>
      <c r="E361" s="5">
        <v>2</v>
      </c>
      <c r="F361" s="39">
        <v>83</v>
      </c>
      <c r="G361" s="20">
        <v>1</v>
      </c>
      <c r="H361" s="24">
        <f t="shared" si="52"/>
        <v>283</v>
      </c>
      <c r="I361" s="5">
        <v>200</v>
      </c>
      <c r="J361" s="23">
        <f t="shared" si="53"/>
        <v>56600</v>
      </c>
      <c r="K361" s="6"/>
      <c r="L361" s="18" t="s">
        <v>10</v>
      </c>
      <c r="M361" s="18" t="s">
        <v>9</v>
      </c>
      <c r="N361" s="5">
        <v>314.5</v>
      </c>
      <c r="O361" s="8"/>
      <c r="P361" s="81"/>
      <c r="Q361" s="22">
        <v>6500</v>
      </c>
      <c r="R361" s="16">
        <f>SUM(N361*Q361)</f>
        <v>2044250</v>
      </c>
      <c r="S361" s="88">
        <v>25</v>
      </c>
      <c r="T361" s="5">
        <v>85</v>
      </c>
      <c r="U361" s="15">
        <f>SUM(R361-(R361*T361/100))</f>
        <v>306637.5</v>
      </c>
      <c r="V361" s="15">
        <f t="shared" si="48"/>
        <v>363237.5</v>
      </c>
      <c r="W361" s="14">
        <f t="shared" si="51"/>
        <v>363237.5</v>
      </c>
      <c r="X361" s="21">
        <v>50</v>
      </c>
      <c r="Y361" s="5">
        <v>0</v>
      </c>
      <c r="Z361" s="5">
        <v>0.01</v>
      </c>
      <c r="AB361" s="1"/>
    </row>
    <row r="362" spans="1:28" s="3" customFormat="1" x14ac:dyDescent="0.35">
      <c r="A362" s="5"/>
      <c r="B362" s="18"/>
      <c r="C362" s="5"/>
      <c r="D362" s="5"/>
      <c r="E362" s="5"/>
      <c r="F362" s="39"/>
      <c r="G362" s="39"/>
      <c r="H362" s="24"/>
      <c r="I362" s="5"/>
      <c r="J362" s="23"/>
      <c r="K362" s="6"/>
      <c r="L362" s="18" t="s">
        <v>8</v>
      </c>
      <c r="M362" s="18" t="s">
        <v>0</v>
      </c>
      <c r="N362" s="5">
        <v>15</v>
      </c>
      <c r="O362" s="8"/>
      <c r="P362" s="81"/>
      <c r="Q362" s="22">
        <v>5400</v>
      </c>
      <c r="R362" s="16">
        <f>SUM(N362*Q362)</f>
        <v>81000</v>
      </c>
      <c r="S362" s="88">
        <v>10</v>
      </c>
      <c r="T362" s="5">
        <v>40</v>
      </c>
      <c r="U362" s="15">
        <f>SUM(R362-(R362*T362/100))</f>
        <v>48600</v>
      </c>
      <c r="V362" s="15">
        <f t="shared" si="48"/>
        <v>48600</v>
      </c>
      <c r="W362" s="14">
        <f t="shared" si="51"/>
        <v>48600</v>
      </c>
      <c r="X362" s="21">
        <v>50</v>
      </c>
      <c r="Y362" s="5">
        <v>0</v>
      </c>
      <c r="Z362" s="5">
        <v>0.01</v>
      </c>
      <c r="AB362" s="1"/>
    </row>
    <row r="363" spans="1:28" s="3" customFormat="1" x14ac:dyDescent="0.35">
      <c r="A363" s="5">
        <v>287</v>
      </c>
      <c r="B363" s="18" t="s">
        <v>4</v>
      </c>
      <c r="C363" s="5">
        <v>11537</v>
      </c>
      <c r="D363" s="5">
        <v>4</v>
      </c>
      <c r="E363" s="5">
        <v>0</v>
      </c>
      <c r="F363" s="39">
        <v>47</v>
      </c>
      <c r="G363" s="39" t="s">
        <v>60</v>
      </c>
      <c r="H363" s="24">
        <f>SUM((D363*400)+(E363*100)+F363)</f>
        <v>1647</v>
      </c>
      <c r="I363" s="5">
        <v>75</v>
      </c>
      <c r="J363" s="23">
        <f>SUM(H363*I363)</f>
        <v>123525</v>
      </c>
      <c r="K363" s="6"/>
      <c r="L363" s="18"/>
      <c r="M363" s="18"/>
      <c r="N363" s="5"/>
      <c r="O363" s="8"/>
      <c r="P363" s="81"/>
      <c r="Q363" s="22"/>
      <c r="R363" s="16"/>
      <c r="S363" s="88"/>
      <c r="T363" s="5"/>
      <c r="U363" s="15"/>
      <c r="V363" s="15">
        <f t="shared" si="48"/>
        <v>123525</v>
      </c>
      <c r="W363" s="14">
        <f t="shared" si="51"/>
        <v>123525</v>
      </c>
      <c r="X363" s="21">
        <v>50</v>
      </c>
      <c r="Y363" s="5">
        <v>0</v>
      </c>
      <c r="Z363" s="5">
        <v>0.01</v>
      </c>
      <c r="AB363" s="1"/>
    </row>
    <row r="364" spans="1:28" s="3" customFormat="1" x14ac:dyDescent="0.35">
      <c r="A364" s="5">
        <v>288</v>
      </c>
      <c r="B364" s="18" t="s">
        <v>4</v>
      </c>
      <c r="C364" s="5">
        <v>16848</v>
      </c>
      <c r="D364" s="5">
        <v>4</v>
      </c>
      <c r="E364" s="5">
        <v>3</v>
      </c>
      <c r="F364" s="20">
        <v>6</v>
      </c>
      <c r="G364" s="20">
        <v>1</v>
      </c>
      <c r="H364" s="24">
        <f>SUM((D364*400)+(E364*100)+F364)</f>
        <v>1906</v>
      </c>
      <c r="I364" s="5">
        <v>75</v>
      </c>
      <c r="J364" s="23">
        <f>SUM(H364*I364)</f>
        <v>142950</v>
      </c>
      <c r="K364" s="6"/>
      <c r="L364" s="18"/>
      <c r="M364" s="18"/>
      <c r="N364" s="5"/>
      <c r="O364" s="8"/>
      <c r="P364" s="81"/>
      <c r="Q364" s="22"/>
      <c r="R364" s="16"/>
      <c r="S364" s="94"/>
      <c r="T364" s="5"/>
      <c r="U364" s="15"/>
      <c r="V364" s="15">
        <f t="shared" si="48"/>
        <v>142950</v>
      </c>
      <c r="W364" s="14">
        <f t="shared" si="51"/>
        <v>142950</v>
      </c>
      <c r="X364" s="21">
        <v>50</v>
      </c>
      <c r="Y364" s="5">
        <v>0</v>
      </c>
      <c r="Z364" s="5">
        <v>0.01</v>
      </c>
      <c r="AB364" s="1"/>
    </row>
    <row r="365" spans="1:28" s="3" customFormat="1" x14ac:dyDescent="0.35">
      <c r="A365" s="5">
        <v>289</v>
      </c>
      <c r="B365" s="18" t="s">
        <v>14</v>
      </c>
      <c r="C365" s="5">
        <v>3353</v>
      </c>
      <c r="D365" s="5">
        <v>3</v>
      </c>
      <c r="E365" s="5">
        <v>2</v>
      </c>
      <c r="F365" s="20">
        <v>0</v>
      </c>
      <c r="G365" s="20">
        <v>1</v>
      </c>
      <c r="H365" s="24">
        <f>SUM((D365*400)+(E365*100)+F365)</f>
        <v>1400</v>
      </c>
      <c r="I365" s="5">
        <v>75</v>
      </c>
      <c r="J365" s="23">
        <f>SUM(H365*I365)</f>
        <v>105000</v>
      </c>
      <c r="K365" s="6"/>
      <c r="L365" s="18"/>
      <c r="M365" s="18"/>
      <c r="N365" s="5"/>
      <c r="O365" s="8"/>
      <c r="P365" s="81"/>
      <c r="Q365" s="22"/>
      <c r="R365" s="16"/>
      <c r="S365" s="94"/>
      <c r="T365" s="5"/>
      <c r="U365" s="15"/>
      <c r="V365" s="15">
        <f t="shared" si="48"/>
        <v>105000</v>
      </c>
      <c r="W365" s="14">
        <f t="shared" si="51"/>
        <v>105000</v>
      </c>
      <c r="X365" s="21">
        <v>50</v>
      </c>
      <c r="Y365" s="5">
        <v>0</v>
      </c>
      <c r="Z365" s="5">
        <v>0.01</v>
      </c>
      <c r="AB365" s="1"/>
    </row>
    <row r="366" spans="1:28" s="3" customFormat="1" x14ac:dyDescent="0.35">
      <c r="A366" s="6">
        <v>290</v>
      </c>
      <c r="B366" s="9" t="s">
        <v>184</v>
      </c>
      <c r="C366" s="6">
        <v>3377</v>
      </c>
      <c r="D366" s="6">
        <v>0</v>
      </c>
      <c r="E366" s="6">
        <v>2</v>
      </c>
      <c r="F366" s="80" t="s">
        <v>90</v>
      </c>
      <c r="G366" s="80" t="s">
        <v>74</v>
      </c>
      <c r="H366" s="24">
        <f>SUM((D366*400)+(E366*100)+F366)</f>
        <v>224</v>
      </c>
      <c r="I366" s="5">
        <v>100</v>
      </c>
      <c r="J366" s="23">
        <f>SUM(H366*I366)</f>
        <v>22400</v>
      </c>
      <c r="K366" s="6"/>
      <c r="L366" s="9"/>
      <c r="M366" s="9"/>
      <c r="N366" s="6"/>
      <c r="O366" s="8"/>
      <c r="P366" s="81"/>
      <c r="Q366" s="22"/>
      <c r="R366" s="16"/>
      <c r="S366" s="93"/>
      <c r="T366" s="5"/>
      <c r="U366" s="15"/>
      <c r="V366" s="15">
        <f t="shared" si="48"/>
        <v>22400</v>
      </c>
      <c r="W366" s="14">
        <f t="shared" si="51"/>
        <v>22400</v>
      </c>
      <c r="X366" s="21">
        <v>10</v>
      </c>
      <c r="Y366" s="5">
        <v>0</v>
      </c>
      <c r="Z366" s="5">
        <v>0.02</v>
      </c>
      <c r="AB366" s="1"/>
    </row>
    <row r="367" spans="1:28" s="3" customFormat="1" x14ac:dyDescent="0.35">
      <c r="A367" s="6"/>
      <c r="B367" s="9"/>
      <c r="C367" s="6"/>
      <c r="D367" s="6"/>
      <c r="E367" s="6"/>
      <c r="F367" s="80"/>
      <c r="G367" s="80"/>
      <c r="H367" s="24"/>
      <c r="I367" s="5"/>
      <c r="J367" s="23"/>
      <c r="K367" s="6"/>
      <c r="L367" s="9" t="s">
        <v>3</v>
      </c>
      <c r="M367" s="9" t="s">
        <v>2</v>
      </c>
      <c r="N367" s="6">
        <v>84</v>
      </c>
      <c r="O367" s="8"/>
      <c r="P367" s="81"/>
      <c r="Q367" s="22">
        <v>6500</v>
      </c>
      <c r="R367" s="16">
        <f>SUM(N367*Q367)</f>
        <v>546000</v>
      </c>
      <c r="S367" s="93">
        <v>30</v>
      </c>
      <c r="T367" s="5">
        <v>50</v>
      </c>
      <c r="U367" s="15">
        <f>SUM(R367-(R367*T367/100))</f>
        <v>273000</v>
      </c>
      <c r="V367" s="15">
        <f t="shared" si="48"/>
        <v>273000</v>
      </c>
      <c r="W367" s="14">
        <f t="shared" si="51"/>
        <v>273000</v>
      </c>
      <c r="X367" s="21">
        <v>10</v>
      </c>
      <c r="Y367" s="5">
        <v>0</v>
      </c>
      <c r="Z367" s="5">
        <v>0.02</v>
      </c>
      <c r="AB367" s="1"/>
    </row>
    <row r="368" spans="1:28" s="3" customFormat="1" x14ac:dyDescent="0.35">
      <c r="A368" s="6"/>
      <c r="B368" s="9"/>
      <c r="C368" s="6"/>
      <c r="D368" s="6"/>
      <c r="E368" s="6"/>
      <c r="F368" s="80"/>
      <c r="G368" s="80"/>
      <c r="H368" s="24"/>
      <c r="I368" s="5"/>
      <c r="J368" s="23"/>
      <c r="K368" s="6"/>
      <c r="L368" s="9" t="s">
        <v>8</v>
      </c>
      <c r="M368" s="9" t="s">
        <v>0</v>
      </c>
      <c r="N368" s="6">
        <v>10</v>
      </c>
      <c r="O368" s="8"/>
      <c r="P368" s="81"/>
      <c r="Q368" s="22">
        <v>5400</v>
      </c>
      <c r="R368" s="16">
        <f>SUM(N368*Q368)</f>
        <v>54000</v>
      </c>
      <c r="S368" s="93">
        <v>30</v>
      </c>
      <c r="T368" s="5">
        <v>93</v>
      </c>
      <c r="U368" s="15">
        <f>SUM(R368-(R368*T368/100))</f>
        <v>3780</v>
      </c>
      <c r="V368" s="15">
        <f t="shared" si="48"/>
        <v>3780</v>
      </c>
      <c r="W368" s="14">
        <f t="shared" si="51"/>
        <v>3780</v>
      </c>
      <c r="X368" s="21">
        <v>50</v>
      </c>
      <c r="Y368" s="5">
        <v>0</v>
      </c>
      <c r="Z368" s="5">
        <v>0.01</v>
      </c>
      <c r="AB368" s="1"/>
    </row>
    <row r="369" spans="1:28" s="3" customFormat="1" x14ac:dyDescent="0.35">
      <c r="A369" s="6"/>
      <c r="B369" s="9"/>
      <c r="C369" s="6"/>
      <c r="D369" s="6"/>
      <c r="E369" s="6"/>
      <c r="F369" s="80"/>
      <c r="G369" s="80"/>
      <c r="H369" s="24"/>
      <c r="I369" s="5"/>
      <c r="J369" s="23"/>
      <c r="K369" s="6"/>
      <c r="L369" s="9" t="s">
        <v>18</v>
      </c>
      <c r="M369" s="9" t="s">
        <v>0</v>
      </c>
      <c r="N369" s="6">
        <v>42</v>
      </c>
      <c r="O369" s="8"/>
      <c r="P369" s="81"/>
      <c r="Q369" s="22">
        <v>2400</v>
      </c>
      <c r="R369" s="16">
        <f>SUM(N369*Q369)</f>
        <v>100800</v>
      </c>
      <c r="S369" s="93">
        <v>30</v>
      </c>
      <c r="T369" s="5">
        <v>93</v>
      </c>
      <c r="U369" s="15">
        <f>SUM(R369-(R369*T369/100))</f>
        <v>7056</v>
      </c>
      <c r="V369" s="15">
        <f t="shared" si="48"/>
        <v>7056</v>
      </c>
      <c r="W369" s="14">
        <f t="shared" si="51"/>
        <v>7056</v>
      </c>
      <c r="X369" s="21">
        <v>0</v>
      </c>
      <c r="Y369" s="14">
        <f>W369</f>
        <v>7056</v>
      </c>
      <c r="Z369" s="5">
        <v>0.03</v>
      </c>
      <c r="AB369" s="1"/>
    </row>
    <row r="370" spans="1:28" s="3" customFormat="1" x14ac:dyDescent="0.35">
      <c r="A370" s="6"/>
      <c r="B370" s="9"/>
      <c r="C370" s="6"/>
      <c r="D370" s="6"/>
      <c r="E370" s="6"/>
      <c r="F370" s="80"/>
      <c r="G370" s="80"/>
      <c r="H370" s="24"/>
      <c r="I370" s="5"/>
      <c r="J370" s="23"/>
      <c r="K370" s="6"/>
      <c r="L370" s="9" t="s">
        <v>10</v>
      </c>
      <c r="M370" s="9" t="s">
        <v>9</v>
      </c>
      <c r="N370" s="6">
        <v>160</v>
      </c>
      <c r="O370" s="8"/>
      <c r="P370" s="81"/>
      <c r="Q370" s="22">
        <v>6500</v>
      </c>
      <c r="R370" s="16">
        <f>SUM(N370*Q370)</f>
        <v>1040000</v>
      </c>
      <c r="S370" s="93">
        <v>20</v>
      </c>
      <c r="T370" s="5">
        <v>75</v>
      </c>
      <c r="U370" s="15">
        <f>SUM(R370-(R370*T370/100))</f>
        <v>260000</v>
      </c>
      <c r="V370" s="15">
        <f t="shared" si="48"/>
        <v>260000</v>
      </c>
      <c r="W370" s="14">
        <f t="shared" si="51"/>
        <v>260000</v>
      </c>
      <c r="X370" s="21">
        <v>10</v>
      </c>
      <c r="Y370" s="5">
        <v>0</v>
      </c>
      <c r="Z370" s="5">
        <v>0.02</v>
      </c>
      <c r="AB370" s="1"/>
    </row>
    <row r="371" spans="1:28" s="3" customFormat="1" x14ac:dyDescent="0.35">
      <c r="A371" s="6"/>
      <c r="B371" s="9"/>
      <c r="C371" s="6"/>
      <c r="D371" s="6"/>
      <c r="E371" s="6"/>
      <c r="F371" s="80"/>
      <c r="G371" s="80"/>
      <c r="H371" s="24"/>
      <c r="I371" s="5"/>
      <c r="J371" s="23"/>
      <c r="K371" s="6"/>
      <c r="L371" s="9" t="s">
        <v>8</v>
      </c>
      <c r="M371" s="9" t="s">
        <v>0</v>
      </c>
      <c r="N371" s="6">
        <v>40</v>
      </c>
      <c r="O371" s="8"/>
      <c r="P371" s="81"/>
      <c r="Q371" s="22">
        <v>5400</v>
      </c>
      <c r="R371" s="16">
        <f>SUM(N371*Q371)</f>
        <v>216000</v>
      </c>
      <c r="S371" s="93">
        <v>20</v>
      </c>
      <c r="T371" s="5">
        <v>93</v>
      </c>
      <c r="U371" s="15">
        <f>SUM(R371-(R371*T371/100))</f>
        <v>15120</v>
      </c>
      <c r="V371" s="15">
        <f t="shared" si="48"/>
        <v>15120</v>
      </c>
      <c r="W371" s="14">
        <f t="shared" si="51"/>
        <v>15120</v>
      </c>
      <c r="X371" s="21">
        <v>50</v>
      </c>
      <c r="Y371" s="5">
        <v>0</v>
      </c>
      <c r="Z371" s="5">
        <v>0.01</v>
      </c>
      <c r="AB371" s="1"/>
    </row>
    <row r="372" spans="1:28" s="3" customFormat="1" x14ac:dyDescent="0.35">
      <c r="A372" s="5">
        <v>291</v>
      </c>
      <c r="B372" s="18" t="s">
        <v>192</v>
      </c>
      <c r="C372" s="5"/>
      <c r="D372" s="5">
        <v>5</v>
      </c>
      <c r="E372" s="5">
        <v>2</v>
      </c>
      <c r="F372" s="39" t="s">
        <v>68</v>
      </c>
      <c r="G372" s="39" t="s">
        <v>60</v>
      </c>
      <c r="H372" s="24">
        <f t="shared" ref="H372:H381" si="54">SUM((D372*400)+(E372*100)+F372)</f>
        <v>2200</v>
      </c>
      <c r="I372" s="5">
        <v>75</v>
      </c>
      <c r="J372" s="23">
        <f t="shared" ref="J372:J381" si="55">SUM(H372*I372)</f>
        <v>165000</v>
      </c>
      <c r="K372" s="6"/>
      <c r="L372" s="18"/>
      <c r="M372" s="18"/>
      <c r="N372" s="5"/>
      <c r="O372" s="8"/>
      <c r="P372" s="81"/>
      <c r="Q372" s="22"/>
      <c r="R372" s="16"/>
      <c r="S372" s="87"/>
      <c r="T372" s="5"/>
      <c r="U372" s="15"/>
      <c r="V372" s="15">
        <f t="shared" si="48"/>
        <v>165000</v>
      </c>
      <c r="W372" s="14">
        <f t="shared" si="51"/>
        <v>165000</v>
      </c>
      <c r="X372" s="21">
        <v>50</v>
      </c>
      <c r="Y372" s="5">
        <v>0</v>
      </c>
      <c r="Z372" s="5">
        <v>0.01</v>
      </c>
      <c r="AB372" s="1"/>
    </row>
    <row r="373" spans="1:28" s="3" customFormat="1" x14ac:dyDescent="0.35">
      <c r="A373" s="5">
        <v>292</v>
      </c>
      <c r="B373" s="18" t="s">
        <v>4</v>
      </c>
      <c r="C373" s="5">
        <v>136</v>
      </c>
      <c r="D373" s="5">
        <v>0</v>
      </c>
      <c r="E373" s="5">
        <v>3</v>
      </c>
      <c r="F373" s="39" t="s">
        <v>68</v>
      </c>
      <c r="G373" s="39" t="s">
        <v>60</v>
      </c>
      <c r="H373" s="24">
        <f t="shared" si="54"/>
        <v>300</v>
      </c>
      <c r="I373" s="5">
        <v>200</v>
      </c>
      <c r="J373" s="23">
        <f t="shared" si="55"/>
        <v>60000</v>
      </c>
      <c r="K373" s="6"/>
      <c r="L373" s="18"/>
      <c r="M373" s="18"/>
      <c r="N373" s="5"/>
      <c r="O373" s="8"/>
      <c r="P373" s="81"/>
      <c r="Q373" s="22"/>
      <c r="R373" s="16"/>
      <c r="S373" s="87"/>
      <c r="T373" s="5"/>
      <c r="U373" s="15"/>
      <c r="V373" s="15">
        <f t="shared" si="48"/>
        <v>60000</v>
      </c>
      <c r="W373" s="14">
        <f t="shared" si="51"/>
        <v>60000</v>
      </c>
      <c r="X373" s="21">
        <v>50</v>
      </c>
      <c r="Y373" s="5">
        <v>0</v>
      </c>
      <c r="Z373" s="5">
        <v>0.01</v>
      </c>
      <c r="AB373" s="1"/>
    </row>
    <row r="374" spans="1:28" s="3" customFormat="1" x14ac:dyDescent="0.35">
      <c r="A374" s="5">
        <v>293</v>
      </c>
      <c r="B374" s="9" t="s">
        <v>4</v>
      </c>
      <c r="C374" s="6">
        <v>2007</v>
      </c>
      <c r="D374" s="6">
        <v>19</v>
      </c>
      <c r="E374" s="6">
        <v>2</v>
      </c>
      <c r="F374" s="80" t="s">
        <v>96</v>
      </c>
      <c r="G374" s="80" t="s">
        <v>60</v>
      </c>
      <c r="H374" s="24">
        <f t="shared" si="54"/>
        <v>7839</v>
      </c>
      <c r="I374" s="5">
        <v>75</v>
      </c>
      <c r="J374" s="23">
        <f t="shared" si="55"/>
        <v>587925</v>
      </c>
      <c r="K374" s="6"/>
      <c r="L374" s="9"/>
      <c r="M374" s="9"/>
      <c r="N374" s="6"/>
      <c r="O374" s="8"/>
      <c r="P374" s="81"/>
      <c r="Q374" s="22"/>
      <c r="R374" s="16"/>
      <c r="S374" s="92"/>
      <c r="T374" s="5"/>
      <c r="U374" s="15"/>
      <c r="V374" s="15">
        <f t="shared" si="48"/>
        <v>587925</v>
      </c>
      <c r="W374" s="14">
        <f t="shared" si="51"/>
        <v>587925</v>
      </c>
      <c r="X374" s="21">
        <v>50</v>
      </c>
      <c r="Y374" s="5">
        <v>0</v>
      </c>
      <c r="Z374" s="5">
        <v>0.01</v>
      </c>
      <c r="AB374" s="1"/>
    </row>
    <row r="375" spans="1:28" s="3" customFormat="1" x14ac:dyDescent="0.35">
      <c r="A375" s="5">
        <v>294</v>
      </c>
      <c r="B375" s="9" t="s">
        <v>4</v>
      </c>
      <c r="C375" s="6">
        <v>9493</v>
      </c>
      <c r="D375" s="6">
        <v>15</v>
      </c>
      <c r="E375" s="6">
        <v>0</v>
      </c>
      <c r="F375" s="80" t="s">
        <v>68</v>
      </c>
      <c r="G375" s="80" t="s">
        <v>60</v>
      </c>
      <c r="H375" s="24">
        <f t="shared" si="54"/>
        <v>6000</v>
      </c>
      <c r="I375" s="5">
        <v>75</v>
      </c>
      <c r="J375" s="23">
        <f t="shared" si="55"/>
        <v>450000</v>
      </c>
      <c r="K375" s="6"/>
      <c r="L375" s="9"/>
      <c r="M375" s="9"/>
      <c r="N375" s="6"/>
      <c r="O375" s="8"/>
      <c r="P375" s="81"/>
      <c r="Q375" s="22"/>
      <c r="R375" s="16"/>
      <c r="S375" s="92"/>
      <c r="T375" s="5"/>
      <c r="U375" s="15"/>
      <c r="V375" s="15">
        <f t="shared" si="48"/>
        <v>450000</v>
      </c>
      <c r="W375" s="14">
        <f t="shared" si="51"/>
        <v>450000</v>
      </c>
      <c r="X375" s="21">
        <v>50</v>
      </c>
      <c r="Y375" s="5">
        <v>0</v>
      </c>
      <c r="Z375" s="5">
        <v>0.01</v>
      </c>
      <c r="AB375" s="1"/>
    </row>
    <row r="376" spans="1:28" s="3" customFormat="1" x14ac:dyDescent="0.35">
      <c r="A376" s="5">
        <v>295</v>
      </c>
      <c r="B376" s="9" t="s">
        <v>4</v>
      </c>
      <c r="C376" s="6">
        <v>1862</v>
      </c>
      <c r="D376" s="6">
        <v>3</v>
      </c>
      <c r="E376" s="6">
        <v>0</v>
      </c>
      <c r="F376" s="80" t="s">
        <v>68</v>
      </c>
      <c r="G376" s="80" t="s">
        <v>54</v>
      </c>
      <c r="H376" s="24">
        <f t="shared" si="54"/>
        <v>1200</v>
      </c>
      <c r="I376" s="5">
        <v>150</v>
      </c>
      <c r="J376" s="23">
        <f t="shared" si="55"/>
        <v>180000</v>
      </c>
      <c r="K376" s="6"/>
      <c r="L376" s="9"/>
      <c r="M376" s="9"/>
      <c r="N376" s="6"/>
      <c r="O376" s="8"/>
      <c r="P376" s="81"/>
      <c r="Q376" s="22"/>
      <c r="R376" s="16"/>
      <c r="S376" s="92"/>
      <c r="T376" s="5"/>
      <c r="U376" s="15"/>
      <c r="V376" s="15">
        <f t="shared" si="48"/>
        <v>180000</v>
      </c>
      <c r="W376" s="14">
        <f t="shared" si="51"/>
        <v>180000</v>
      </c>
      <c r="X376" s="21">
        <v>0</v>
      </c>
      <c r="Y376" s="14">
        <f>W376</f>
        <v>180000</v>
      </c>
      <c r="Z376" s="5">
        <v>0.03</v>
      </c>
      <c r="AB376" s="1"/>
    </row>
    <row r="377" spans="1:28" s="3" customFormat="1" x14ac:dyDescent="0.35">
      <c r="A377" s="5">
        <v>296</v>
      </c>
      <c r="B377" s="18" t="s">
        <v>4</v>
      </c>
      <c r="C377" s="5">
        <v>14933</v>
      </c>
      <c r="D377" s="5">
        <v>10</v>
      </c>
      <c r="E377" s="5">
        <v>1</v>
      </c>
      <c r="F377" s="39" t="s">
        <v>204</v>
      </c>
      <c r="G377" s="39" t="s">
        <v>60</v>
      </c>
      <c r="H377" s="24">
        <f t="shared" si="54"/>
        <v>4104</v>
      </c>
      <c r="I377" s="5">
        <v>75</v>
      </c>
      <c r="J377" s="23">
        <f t="shared" si="55"/>
        <v>307800</v>
      </c>
      <c r="K377" s="6"/>
      <c r="L377" s="18"/>
      <c r="M377" s="18"/>
      <c r="N377" s="5"/>
      <c r="O377" s="8"/>
      <c r="P377" s="81"/>
      <c r="Q377" s="22"/>
      <c r="R377" s="16"/>
      <c r="S377" s="87"/>
      <c r="T377" s="5"/>
      <c r="U377" s="15"/>
      <c r="V377" s="15">
        <f t="shared" si="48"/>
        <v>307800</v>
      </c>
      <c r="W377" s="14">
        <f t="shared" si="51"/>
        <v>307800</v>
      </c>
      <c r="X377" s="21">
        <v>50</v>
      </c>
      <c r="Y377" s="5">
        <v>0</v>
      </c>
      <c r="Z377" s="5">
        <v>0.01</v>
      </c>
      <c r="AB377" s="1"/>
    </row>
    <row r="378" spans="1:28" s="3" customFormat="1" x14ac:dyDescent="0.35">
      <c r="A378" s="5">
        <v>297</v>
      </c>
      <c r="B378" s="18" t="s">
        <v>4</v>
      </c>
      <c r="C378" s="5">
        <v>264</v>
      </c>
      <c r="D378" s="5">
        <v>8</v>
      </c>
      <c r="E378" s="5">
        <v>2</v>
      </c>
      <c r="F378" s="39" t="s">
        <v>64</v>
      </c>
      <c r="G378" s="39" t="s">
        <v>60</v>
      </c>
      <c r="H378" s="24">
        <f t="shared" si="54"/>
        <v>3465</v>
      </c>
      <c r="I378" s="5">
        <v>75</v>
      </c>
      <c r="J378" s="23">
        <f t="shared" si="55"/>
        <v>259875</v>
      </c>
      <c r="K378" s="6"/>
      <c r="L378" s="18"/>
      <c r="M378" s="18"/>
      <c r="N378" s="5"/>
      <c r="O378" s="8"/>
      <c r="P378" s="81"/>
      <c r="Q378" s="22"/>
      <c r="R378" s="16"/>
      <c r="S378" s="87"/>
      <c r="T378" s="5"/>
      <c r="U378" s="15"/>
      <c r="V378" s="15">
        <f t="shared" si="48"/>
        <v>259875</v>
      </c>
      <c r="W378" s="14">
        <f t="shared" si="51"/>
        <v>259875</v>
      </c>
      <c r="X378" s="21">
        <v>50</v>
      </c>
      <c r="Y378" s="5">
        <v>0</v>
      </c>
      <c r="Z378" s="5">
        <v>0.01</v>
      </c>
      <c r="AB378" s="1"/>
    </row>
    <row r="379" spans="1:28" s="3" customFormat="1" x14ac:dyDescent="0.35">
      <c r="A379" s="5">
        <v>298</v>
      </c>
      <c r="B379" s="18" t="s">
        <v>4</v>
      </c>
      <c r="C379" s="5">
        <v>1878</v>
      </c>
      <c r="D379" s="5">
        <v>5</v>
      </c>
      <c r="E379" s="5">
        <v>2</v>
      </c>
      <c r="F379" s="39" t="s">
        <v>92</v>
      </c>
      <c r="G379" s="39" t="s">
        <v>60</v>
      </c>
      <c r="H379" s="24">
        <f t="shared" si="54"/>
        <v>2255</v>
      </c>
      <c r="I379" s="5">
        <v>75</v>
      </c>
      <c r="J379" s="23">
        <f t="shared" si="55"/>
        <v>169125</v>
      </c>
      <c r="K379" s="6"/>
      <c r="L379" s="18"/>
      <c r="M379" s="18"/>
      <c r="N379" s="5"/>
      <c r="O379" s="8"/>
      <c r="P379" s="81"/>
      <c r="Q379" s="22"/>
      <c r="R379" s="16"/>
      <c r="S379" s="87"/>
      <c r="T379" s="5"/>
      <c r="U379" s="15"/>
      <c r="V379" s="15">
        <f t="shared" si="48"/>
        <v>169125</v>
      </c>
      <c r="W379" s="14">
        <f t="shared" si="51"/>
        <v>169125</v>
      </c>
      <c r="X379" s="21">
        <v>50</v>
      </c>
      <c r="Y379" s="5">
        <v>0</v>
      </c>
      <c r="Z379" s="5">
        <v>0.01</v>
      </c>
      <c r="AB379" s="1"/>
    </row>
    <row r="380" spans="1:28" s="3" customFormat="1" x14ac:dyDescent="0.35">
      <c r="A380" s="5">
        <v>299</v>
      </c>
      <c r="B380" s="18" t="s">
        <v>4</v>
      </c>
      <c r="C380" s="5">
        <v>2214</v>
      </c>
      <c r="D380" s="5">
        <v>10</v>
      </c>
      <c r="E380" s="5">
        <v>3</v>
      </c>
      <c r="F380" s="39" t="s">
        <v>161</v>
      </c>
      <c r="G380" s="39" t="s">
        <v>60</v>
      </c>
      <c r="H380" s="24">
        <f t="shared" si="54"/>
        <v>4357</v>
      </c>
      <c r="I380" s="5">
        <v>75</v>
      </c>
      <c r="J380" s="23">
        <f t="shared" si="55"/>
        <v>326775</v>
      </c>
      <c r="K380" s="6"/>
      <c r="L380" s="18"/>
      <c r="M380" s="18"/>
      <c r="N380" s="5"/>
      <c r="O380" s="8"/>
      <c r="P380" s="81"/>
      <c r="Q380" s="22"/>
      <c r="R380" s="16"/>
      <c r="S380" s="87"/>
      <c r="T380" s="5"/>
      <c r="U380" s="15"/>
      <c r="V380" s="15">
        <f t="shared" si="48"/>
        <v>326775</v>
      </c>
      <c r="W380" s="14">
        <f t="shared" si="51"/>
        <v>326775</v>
      </c>
      <c r="X380" s="21">
        <v>50</v>
      </c>
      <c r="Y380" s="5">
        <v>0</v>
      </c>
      <c r="Z380" s="5">
        <v>0.01</v>
      </c>
      <c r="AB380" s="1"/>
    </row>
    <row r="381" spans="1:28" s="3" customFormat="1" x14ac:dyDescent="0.35">
      <c r="A381" s="5">
        <v>300</v>
      </c>
      <c r="B381" s="18" t="s">
        <v>4</v>
      </c>
      <c r="C381" s="5">
        <v>55</v>
      </c>
      <c r="D381" s="5">
        <v>0</v>
      </c>
      <c r="E381" s="5">
        <v>1</v>
      </c>
      <c r="F381" s="39" t="s">
        <v>190</v>
      </c>
      <c r="G381" s="39" t="s">
        <v>74</v>
      </c>
      <c r="H381" s="24">
        <f t="shared" si="54"/>
        <v>197</v>
      </c>
      <c r="I381" s="5">
        <v>75</v>
      </c>
      <c r="J381" s="23">
        <f t="shared" si="55"/>
        <v>14775</v>
      </c>
      <c r="K381" s="6"/>
      <c r="L381" s="18" t="s">
        <v>10</v>
      </c>
      <c r="M381" s="18" t="s">
        <v>9</v>
      </c>
      <c r="N381" s="5">
        <v>290</v>
      </c>
      <c r="O381" s="8"/>
      <c r="P381" s="81"/>
      <c r="Q381" s="22">
        <v>6500</v>
      </c>
      <c r="R381" s="16">
        <f>SUM(N381*Q381)</f>
        <v>1885000</v>
      </c>
      <c r="S381" s="88">
        <v>20</v>
      </c>
      <c r="T381" s="5">
        <v>75</v>
      </c>
      <c r="U381" s="15">
        <f>SUM(R381-(R381*T381/100))</f>
        <v>471250</v>
      </c>
      <c r="V381" s="15">
        <f t="shared" si="48"/>
        <v>486025</v>
      </c>
      <c r="W381" s="14">
        <f t="shared" si="51"/>
        <v>486025</v>
      </c>
      <c r="X381" s="21">
        <v>10</v>
      </c>
      <c r="Y381" s="5">
        <v>0</v>
      </c>
      <c r="Z381" s="5">
        <v>0.02</v>
      </c>
      <c r="AB381" s="1"/>
    </row>
    <row r="382" spans="1:28" s="3" customFormat="1" x14ac:dyDescent="0.35">
      <c r="A382" s="5"/>
      <c r="B382" s="18"/>
      <c r="C382" s="5"/>
      <c r="D382" s="5"/>
      <c r="E382" s="5"/>
      <c r="F382" s="39"/>
      <c r="G382" s="39"/>
      <c r="H382" s="24"/>
      <c r="I382" s="5"/>
      <c r="J382" s="23"/>
      <c r="K382" s="6"/>
      <c r="L382" s="18" t="s">
        <v>8</v>
      </c>
      <c r="M382" s="18" t="s">
        <v>0</v>
      </c>
      <c r="N382" s="5">
        <v>15</v>
      </c>
      <c r="O382" s="8"/>
      <c r="P382" s="81"/>
      <c r="Q382" s="22">
        <v>5400</v>
      </c>
      <c r="R382" s="16">
        <f>SUM(N382*Q382)</f>
        <v>81000</v>
      </c>
      <c r="S382" s="88">
        <v>20</v>
      </c>
      <c r="T382" s="5">
        <v>93</v>
      </c>
      <c r="U382" s="15">
        <f>SUM(R382-(R382*T382/100))</f>
        <v>5670</v>
      </c>
      <c r="V382" s="15">
        <f t="shared" si="48"/>
        <v>5670</v>
      </c>
      <c r="W382" s="14">
        <f t="shared" si="51"/>
        <v>5670</v>
      </c>
      <c r="X382" s="21">
        <v>50</v>
      </c>
      <c r="Y382" s="5">
        <v>0</v>
      </c>
      <c r="Z382" s="5">
        <v>0.01</v>
      </c>
      <c r="AB382" s="1"/>
    </row>
    <row r="383" spans="1:28" s="3" customFormat="1" x14ac:dyDescent="0.35">
      <c r="A383" s="5"/>
      <c r="B383" s="18"/>
      <c r="C383" s="5"/>
      <c r="D383" s="5"/>
      <c r="E383" s="5"/>
      <c r="F383" s="39"/>
      <c r="G383" s="39"/>
      <c r="H383" s="24"/>
      <c r="I383" s="5"/>
      <c r="J383" s="23"/>
      <c r="K383" s="6"/>
      <c r="L383" s="18" t="s">
        <v>8</v>
      </c>
      <c r="M383" s="18" t="s">
        <v>0</v>
      </c>
      <c r="N383" s="5">
        <v>15</v>
      </c>
      <c r="O383" s="8"/>
      <c r="P383" s="81"/>
      <c r="Q383" s="22">
        <v>5400</v>
      </c>
      <c r="R383" s="16">
        <f>SUM(N383*Q383)</f>
        <v>81000</v>
      </c>
      <c r="S383" s="88">
        <v>20</v>
      </c>
      <c r="T383" s="5">
        <v>93</v>
      </c>
      <c r="U383" s="15">
        <f>SUM(R383-(R383*T383/100))</f>
        <v>5670</v>
      </c>
      <c r="V383" s="15">
        <f t="shared" si="48"/>
        <v>5670</v>
      </c>
      <c r="W383" s="14">
        <f t="shared" si="51"/>
        <v>5670</v>
      </c>
      <c r="X383" s="21">
        <v>50</v>
      </c>
      <c r="Y383" s="5">
        <v>0</v>
      </c>
      <c r="Z383" s="5">
        <v>0.01</v>
      </c>
      <c r="AB383" s="1"/>
    </row>
    <row r="384" spans="1:28" s="3" customFormat="1" x14ac:dyDescent="0.35">
      <c r="A384" s="5"/>
      <c r="B384" s="18"/>
      <c r="C384" s="5"/>
      <c r="D384" s="5"/>
      <c r="E384" s="5"/>
      <c r="F384" s="39"/>
      <c r="G384" s="39"/>
      <c r="H384" s="24"/>
      <c r="I384" s="5"/>
      <c r="J384" s="23"/>
      <c r="K384" s="6"/>
      <c r="L384" s="18" t="s">
        <v>18</v>
      </c>
      <c r="M384" s="18" t="s">
        <v>0</v>
      </c>
      <c r="N384" s="5">
        <v>32</v>
      </c>
      <c r="O384" s="8"/>
      <c r="P384" s="81"/>
      <c r="Q384" s="22">
        <v>2400</v>
      </c>
      <c r="R384" s="16">
        <f>SUM(N384*Q384)</f>
        <v>76800</v>
      </c>
      <c r="S384" s="88">
        <v>20</v>
      </c>
      <c r="T384" s="5">
        <v>93</v>
      </c>
      <c r="U384" s="15">
        <f>SUM(R384-(R384*T384/100))</f>
        <v>5376</v>
      </c>
      <c r="V384" s="15">
        <f t="shared" si="48"/>
        <v>5376</v>
      </c>
      <c r="W384" s="14">
        <f t="shared" si="51"/>
        <v>5376</v>
      </c>
      <c r="X384" s="21">
        <v>0</v>
      </c>
      <c r="Y384" s="14">
        <f>W384</f>
        <v>5376</v>
      </c>
      <c r="Z384" s="5">
        <v>0.03</v>
      </c>
      <c r="AB384" s="1"/>
    </row>
    <row r="385" spans="1:28" s="3" customFormat="1" x14ac:dyDescent="0.35">
      <c r="A385" s="5">
        <v>301</v>
      </c>
      <c r="B385" s="18" t="s">
        <v>4</v>
      </c>
      <c r="C385" s="5">
        <v>1856</v>
      </c>
      <c r="D385" s="5">
        <v>10</v>
      </c>
      <c r="E385" s="5">
        <v>2</v>
      </c>
      <c r="F385" s="39" t="s">
        <v>152</v>
      </c>
      <c r="G385" s="20">
        <v>1</v>
      </c>
      <c r="H385" s="24">
        <f t="shared" ref="H385:H395" si="56">SUM((D385*400)+(E385*100)+F385)</f>
        <v>4229</v>
      </c>
      <c r="I385" s="5">
        <v>75</v>
      </c>
      <c r="J385" s="23">
        <f t="shared" ref="J385:J395" si="57">SUM(H385*I385)</f>
        <v>317175</v>
      </c>
      <c r="K385" s="6"/>
      <c r="L385" s="18"/>
      <c r="M385" s="18"/>
      <c r="N385" s="5"/>
      <c r="O385" s="8"/>
      <c r="P385" s="81"/>
      <c r="Q385" s="22"/>
      <c r="R385" s="16"/>
      <c r="S385" s="87"/>
      <c r="T385" s="5"/>
      <c r="U385" s="15"/>
      <c r="V385" s="15">
        <f t="shared" si="48"/>
        <v>317175</v>
      </c>
      <c r="W385" s="14">
        <f t="shared" si="51"/>
        <v>317175</v>
      </c>
      <c r="X385" s="21">
        <v>50</v>
      </c>
      <c r="Y385" s="5">
        <v>0</v>
      </c>
      <c r="Z385" s="5">
        <v>0.01</v>
      </c>
      <c r="AB385" s="1"/>
    </row>
    <row r="386" spans="1:28" s="3" customFormat="1" x14ac:dyDescent="0.35">
      <c r="A386" s="5">
        <v>302</v>
      </c>
      <c r="B386" s="18" t="s">
        <v>192</v>
      </c>
      <c r="C386" s="5"/>
      <c r="D386" s="5">
        <v>6</v>
      </c>
      <c r="E386" s="5">
        <v>3</v>
      </c>
      <c r="F386" s="39" t="s">
        <v>190</v>
      </c>
      <c r="G386" s="20">
        <v>1</v>
      </c>
      <c r="H386" s="24">
        <f t="shared" si="56"/>
        <v>2797</v>
      </c>
      <c r="I386" s="5">
        <v>75</v>
      </c>
      <c r="J386" s="23">
        <f t="shared" si="57"/>
        <v>209775</v>
      </c>
      <c r="K386" s="6"/>
      <c r="L386" s="18"/>
      <c r="M386" s="18"/>
      <c r="N386" s="5"/>
      <c r="O386" s="8"/>
      <c r="P386" s="81"/>
      <c r="Q386" s="22"/>
      <c r="R386" s="16"/>
      <c r="S386" s="87"/>
      <c r="T386" s="5"/>
      <c r="U386" s="15"/>
      <c r="V386" s="15">
        <f t="shared" si="48"/>
        <v>209775</v>
      </c>
      <c r="W386" s="14">
        <f t="shared" si="51"/>
        <v>209775</v>
      </c>
      <c r="X386" s="21">
        <v>50</v>
      </c>
      <c r="Y386" s="5">
        <v>0</v>
      </c>
      <c r="Z386" s="5">
        <v>0.01</v>
      </c>
      <c r="AB386" s="1"/>
    </row>
    <row r="387" spans="1:28" s="3" customFormat="1" x14ac:dyDescent="0.35">
      <c r="A387" s="5">
        <v>303</v>
      </c>
      <c r="B387" s="18" t="s">
        <v>184</v>
      </c>
      <c r="C387" s="5">
        <v>1569</v>
      </c>
      <c r="D387" s="5">
        <v>1</v>
      </c>
      <c r="E387" s="5">
        <v>0</v>
      </c>
      <c r="F387" s="39" t="s">
        <v>62</v>
      </c>
      <c r="G387" s="20">
        <v>1</v>
      </c>
      <c r="H387" s="24">
        <f t="shared" si="56"/>
        <v>412</v>
      </c>
      <c r="I387" s="5">
        <v>75</v>
      </c>
      <c r="J387" s="23">
        <f t="shared" si="57"/>
        <v>30900</v>
      </c>
      <c r="K387" s="6"/>
      <c r="L387" s="18"/>
      <c r="M387" s="18"/>
      <c r="N387" s="5"/>
      <c r="O387" s="8"/>
      <c r="P387" s="81"/>
      <c r="Q387" s="22"/>
      <c r="R387" s="16"/>
      <c r="S387" s="87"/>
      <c r="T387" s="5"/>
      <c r="U387" s="15"/>
      <c r="V387" s="15">
        <f t="shared" si="48"/>
        <v>30900</v>
      </c>
      <c r="W387" s="14">
        <f t="shared" si="51"/>
        <v>30900</v>
      </c>
      <c r="X387" s="21">
        <v>50</v>
      </c>
      <c r="Y387" s="5">
        <v>0</v>
      </c>
      <c r="Z387" s="5">
        <v>0.01</v>
      </c>
      <c r="AB387" s="1"/>
    </row>
    <row r="388" spans="1:28" s="3" customFormat="1" x14ac:dyDescent="0.35">
      <c r="A388" s="5">
        <v>304</v>
      </c>
      <c r="B388" s="18" t="s">
        <v>192</v>
      </c>
      <c r="C388" s="5"/>
      <c r="D388" s="5">
        <v>3</v>
      </c>
      <c r="E388" s="5">
        <v>2</v>
      </c>
      <c r="F388" s="39" t="s">
        <v>68</v>
      </c>
      <c r="G388" s="20">
        <v>1</v>
      </c>
      <c r="H388" s="24">
        <f t="shared" si="56"/>
        <v>1400</v>
      </c>
      <c r="I388" s="5">
        <v>75</v>
      </c>
      <c r="J388" s="23">
        <f t="shared" si="57"/>
        <v>105000</v>
      </c>
      <c r="K388" s="6"/>
      <c r="L388" s="18"/>
      <c r="M388" s="18"/>
      <c r="N388" s="5"/>
      <c r="O388" s="8"/>
      <c r="P388" s="81"/>
      <c r="Q388" s="22"/>
      <c r="R388" s="16"/>
      <c r="S388" s="87"/>
      <c r="T388" s="5"/>
      <c r="U388" s="15"/>
      <c r="V388" s="15">
        <f t="shared" si="48"/>
        <v>105000</v>
      </c>
      <c r="W388" s="14">
        <f t="shared" si="51"/>
        <v>105000</v>
      </c>
      <c r="X388" s="21">
        <v>50</v>
      </c>
      <c r="Y388" s="5">
        <v>0</v>
      </c>
      <c r="Z388" s="5">
        <v>0.01</v>
      </c>
      <c r="AB388" s="1"/>
    </row>
    <row r="389" spans="1:28" s="3" customFormat="1" x14ac:dyDescent="0.35">
      <c r="A389" s="5">
        <v>305</v>
      </c>
      <c r="B389" s="18" t="s">
        <v>4</v>
      </c>
      <c r="C389" s="5">
        <v>18174</v>
      </c>
      <c r="D389" s="5">
        <v>14</v>
      </c>
      <c r="E389" s="5">
        <v>3</v>
      </c>
      <c r="F389" s="39" t="s">
        <v>128</v>
      </c>
      <c r="G389" s="20">
        <v>1</v>
      </c>
      <c r="H389" s="24">
        <f t="shared" si="56"/>
        <v>5942</v>
      </c>
      <c r="I389" s="5">
        <v>75</v>
      </c>
      <c r="J389" s="23">
        <f t="shared" si="57"/>
        <v>445650</v>
      </c>
      <c r="K389" s="6"/>
      <c r="L389" s="18"/>
      <c r="M389" s="18"/>
      <c r="N389" s="5"/>
      <c r="O389" s="8"/>
      <c r="P389" s="81"/>
      <c r="Q389" s="22"/>
      <c r="R389" s="16"/>
      <c r="S389" s="87"/>
      <c r="T389" s="5"/>
      <c r="U389" s="15"/>
      <c r="V389" s="15">
        <f t="shared" si="48"/>
        <v>445650</v>
      </c>
      <c r="W389" s="14">
        <f t="shared" si="51"/>
        <v>445650</v>
      </c>
      <c r="X389" s="21">
        <v>50</v>
      </c>
      <c r="Y389" s="5">
        <v>0</v>
      </c>
      <c r="Z389" s="5">
        <v>0.01</v>
      </c>
      <c r="AB389" s="1"/>
    </row>
    <row r="390" spans="1:28" s="3" customFormat="1" x14ac:dyDescent="0.35">
      <c r="A390" s="5">
        <v>306</v>
      </c>
      <c r="B390" s="18" t="s">
        <v>4</v>
      </c>
      <c r="C390" s="5">
        <v>1975</v>
      </c>
      <c r="D390" s="5">
        <v>1</v>
      </c>
      <c r="E390" s="5">
        <v>3</v>
      </c>
      <c r="F390" s="39" t="s">
        <v>114</v>
      </c>
      <c r="G390" s="20">
        <v>1</v>
      </c>
      <c r="H390" s="24">
        <f t="shared" si="56"/>
        <v>726</v>
      </c>
      <c r="I390" s="5">
        <v>220</v>
      </c>
      <c r="J390" s="23">
        <f t="shared" si="57"/>
        <v>159720</v>
      </c>
      <c r="K390" s="6"/>
      <c r="L390" s="18"/>
      <c r="M390" s="18"/>
      <c r="N390" s="5"/>
      <c r="O390" s="8"/>
      <c r="P390" s="81"/>
      <c r="Q390" s="22"/>
      <c r="R390" s="16"/>
      <c r="S390" s="87"/>
      <c r="T390" s="5"/>
      <c r="U390" s="15"/>
      <c r="V390" s="15">
        <f t="shared" si="48"/>
        <v>159720</v>
      </c>
      <c r="W390" s="14">
        <f t="shared" si="51"/>
        <v>159720</v>
      </c>
      <c r="X390" s="21">
        <v>50</v>
      </c>
      <c r="Y390" s="5">
        <v>0</v>
      </c>
      <c r="Z390" s="5">
        <v>0.01</v>
      </c>
      <c r="AB390" s="1"/>
    </row>
    <row r="391" spans="1:28" s="3" customFormat="1" x14ac:dyDescent="0.35">
      <c r="A391" s="5">
        <v>307</v>
      </c>
      <c r="B391" s="18" t="s">
        <v>4</v>
      </c>
      <c r="C391" s="5">
        <v>54</v>
      </c>
      <c r="D391" s="5">
        <v>0</v>
      </c>
      <c r="E391" s="5">
        <v>1</v>
      </c>
      <c r="F391" s="39" t="s">
        <v>65</v>
      </c>
      <c r="G391" s="20">
        <v>1</v>
      </c>
      <c r="H391" s="24">
        <f t="shared" si="56"/>
        <v>121</v>
      </c>
      <c r="I391" s="5">
        <v>75</v>
      </c>
      <c r="J391" s="23">
        <f t="shared" si="57"/>
        <v>9075</v>
      </c>
      <c r="K391" s="6"/>
      <c r="L391" s="18"/>
      <c r="M391" s="18"/>
      <c r="N391" s="5"/>
      <c r="O391" s="8"/>
      <c r="P391" s="81"/>
      <c r="Q391" s="22"/>
      <c r="R391" s="16"/>
      <c r="S391" s="87"/>
      <c r="T391" s="5"/>
      <c r="U391" s="15"/>
      <c r="V391" s="15">
        <f t="shared" si="48"/>
        <v>9075</v>
      </c>
      <c r="W391" s="14">
        <f t="shared" si="51"/>
        <v>9075</v>
      </c>
      <c r="X391" s="21">
        <v>50</v>
      </c>
      <c r="Y391" s="5">
        <v>0</v>
      </c>
      <c r="Z391" s="5">
        <v>0.01</v>
      </c>
      <c r="AB391" s="1"/>
    </row>
    <row r="392" spans="1:28" s="3" customFormat="1" x14ac:dyDescent="0.35">
      <c r="A392" s="5">
        <v>308</v>
      </c>
      <c r="B392" s="18" t="s">
        <v>184</v>
      </c>
      <c r="C392" s="5">
        <v>6582</v>
      </c>
      <c r="D392" s="5">
        <v>0</v>
      </c>
      <c r="E392" s="5">
        <v>0</v>
      </c>
      <c r="F392" s="39" t="s">
        <v>92</v>
      </c>
      <c r="G392" s="20">
        <v>1</v>
      </c>
      <c r="H392" s="24">
        <f t="shared" si="56"/>
        <v>55</v>
      </c>
      <c r="I392" s="5">
        <v>75</v>
      </c>
      <c r="J392" s="23">
        <f t="shared" si="57"/>
        <v>4125</v>
      </c>
      <c r="K392" s="6"/>
      <c r="L392" s="18"/>
      <c r="M392" s="18"/>
      <c r="N392" s="5"/>
      <c r="O392" s="8"/>
      <c r="P392" s="81"/>
      <c r="Q392" s="22"/>
      <c r="R392" s="16"/>
      <c r="S392" s="87"/>
      <c r="T392" s="5"/>
      <c r="U392" s="15"/>
      <c r="V392" s="15">
        <f t="shared" si="48"/>
        <v>4125</v>
      </c>
      <c r="W392" s="14">
        <f t="shared" si="51"/>
        <v>4125</v>
      </c>
      <c r="X392" s="21">
        <v>50</v>
      </c>
      <c r="Y392" s="5">
        <v>0</v>
      </c>
      <c r="Z392" s="5">
        <v>0.01</v>
      </c>
      <c r="AB392" s="1"/>
    </row>
    <row r="393" spans="1:28" s="3" customFormat="1" x14ac:dyDescent="0.35">
      <c r="A393" s="5">
        <v>309</v>
      </c>
      <c r="B393" s="18" t="s">
        <v>4</v>
      </c>
      <c r="C393" s="5">
        <v>18083</v>
      </c>
      <c r="D393" s="5">
        <v>10</v>
      </c>
      <c r="E393" s="5">
        <v>2</v>
      </c>
      <c r="F393" s="39" t="s">
        <v>127</v>
      </c>
      <c r="G393" s="20">
        <v>1</v>
      </c>
      <c r="H393" s="24">
        <f t="shared" si="56"/>
        <v>4262</v>
      </c>
      <c r="I393" s="5">
        <v>130</v>
      </c>
      <c r="J393" s="23">
        <f t="shared" si="57"/>
        <v>554060</v>
      </c>
      <c r="K393" s="6"/>
      <c r="L393" s="18"/>
      <c r="M393" s="18"/>
      <c r="N393" s="5"/>
      <c r="O393" s="8"/>
      <c r="P393" s="81"/>
      <c r="Q393" s="22"/>
      <c r="R393" s="16"/>
      <c r="S393" s="87"/>
      <c r="T393" s="5"/>
      <c r="U393" s="15"/>
      <c r="V393" s="15">
        <f t="shared" si="48"/>
        <v>554060</v>
      </c>
      <c r="W393" s="14">
        <f t="shared" si="51"/>
        <v>554060</v>
      </c>
      <c r="X393" s="21">
        <v>50</v>
      </c>
      <c r="Y393" s="5">
        <v>0</v>
      </c>
      <c r="Z393" s="5">
        <v>0.01</v>
      </c>
      <c r="AB393" s="1"/>
    </row>
    <row r="394" spans="1:28" s="3" customFormat="1" x14ac:dyDescent="0.35">
      <c r="A394" s="5">
        <v>310</v>
      </c>
      <c r="B394" s="18" t="s">
        <v>4</v>
      </c>
      <c r="C394" s="5">
        <v>6773</v>
      </c>
      <c r="D394" s="5">
        <v>5</v>
      </c>
      <c r="E394" s="5">
        <v>1</v>
      </c>
      <c r="F394" s="39" t="s">
        <v>107</v>
      </c>
      <c r="G394" s="20">
        <v>1</v>
      </c>
      <c r="H394" s="24">
        <f t="shared" si="56"/>
        <v>2167</v>
      </c>
      <c r="I394" s="5">
        <v>100</v>
      </c>
      <c r="J394" s="23">
        <f t="shared" si="57"/>
        <v>216700</v>
      </c>
      <c r="K394" s="6"/>
      <c r="L394" s="18"/>
      <c r="M394" s="18"/>
      <c r="N394" s="5"/>
      <c r="O394" s="8"/>
      <c r="P394" s="81"/>
      <c r="Q394" s="22"/>
      <c r="R394" s="16"/>
      <c r="S394" s="87"/>
      <c r="T394" s="5"/>
      <c r="U394" s="15"/>
      <c r="V394" s="15">
        <f t="shared" si="48"/>
        <v>216700</v>
      </c>
      <c r="W394" s="14">
        <f t="shared" si="51"/>
        <v>216700</v>
      </c>
      <c r="X394" s="21">
        <v>50</v>
      </c>
      <c r="Y394" s="5">
        <v>0</v>
      </c>
      <c r="Z394" s="5">
        <v>0.01</v>
      </c>
      <c r="AB394" s="1"/>
    </row>
    <row r="395" spans="1:28" s="3" customFormat="1" x14ac:dyDescent="0.35">
      <c r="A395" s="5">
        <v>311</v>
      </c>
      <c r="B395" s="18" t="s">
        <v>4</v>
      </c>
      <c r="C395" s="5">
        <v>183</v>
      </c>
      <c r="D395" s="5">
        <v>0</v>
      </c>
      <c r="E395" s="5">
        <v>3</v>
      </c>
      <c r="F395" s="39" t="s">
        <v>97</v>
      </c>
      <c r="G395" s="20">
        <v>1</v>
      </c>
      <c r="H395" s="24">
        <f t="shared" si="56"/>
        <v>328</v>
      </c>
      <c r="I395" s="5">
        <v>75</v>
      </c>
      <c r="J395" s="23">
        <f t="shared" si="57"/>
        <v>24600</v>
      </c>
      <c r="K395" s="6"/>
      <c r="L395" s="18"/>
      <c r="M395" s="18"/>
      <c r="N395" s="5"/>
      <c r="O395" s="8"/>
      <c r="P395" s="81"/>
      <c r="Q395" s="22"/>
      <c r="R395" s="16"/>
      <c r="S395" s="87"/>
      <c r="T395" s="5"/>
      <c r="U395" s="15"/>
      <c r="V395" s="15">
        <f t="shared" ref="V395:V458" si="58">SUM(J395+U395)</f>
        <v>24600</v>
      </c>
      <c r="W395" s="14">
        <f t="shared" si="51"/>
        <v>24600</v>
      </c>
      <c r="X395" s="21">
        <v>50</v>
      </c>
      <c r="Y395" s="5">
        <v>0</v>
      </c>
      <c r="Z395" s="5">
        <v>0.01</v>
      </c>
      <c r="AB395" s="1"/>
    </row>
    <row r="396" spans="1:28" s="3" customFormat="1" x14ac:dyDescent="0.35">
      <c r="A396" s="5"/>
      <c r="B396" s="18"/>
      <c r="C396" s="5"/>
      <c r="D396" s="5"/>
      <c r="E396" s="5"/>
      <c r="F396" s="39"/>
      <c r="G396" s="39"/>
      <c r="H396" s="24"/>
      <c r="I396" s="5"/>
      <c r="J396" s="23"/>
      <c r="K396" s="6"/>
      <c r="L396" s="18" t="s">
        <v>3</v>
      </c>
      <c r="M396" s="18" t="s">
        <v>2</v>
      </c>
      <c r="N396" s="5">
        <v>145</v>
      </c>
      <c r="O396" s="8"/>
      <c r="P396" s="81"/>
      <c r="Q396" s="22">
        <v>6500</v>
      </c>
      <c r="R396" s="16">
        <f>SUM(N396*Q396)</f>
        <v>942500</v>
      </c>
      <c r="S396" s="88">
        <v>8</v>
      </c>
      <c r="T396" s="5">
        <v>8</v>
      </c>
      <c r="U396" s="15">
        <f>SUM(R396-(R396*T396/100))</f>
        <v>867100</v>
      </c>
      <c r="V396" s="15">
        <f t="shared" si="58"/>
        <v>867100</v>
      </c>
      <c r="W396" s="14">
        <f t="shared" si="51"/>
        <v>867100</v>
      </c>
      <c r="X396" s="21">
        <v>10</v>
      </c>
      <c r="Y396" s="5">
        <v>0</v>
      </c>
      <c r="Z396" s="5">
        <v>0.02</v>
      </c>
      <c r="AB396" s="1"/>
    </row>
    <row r="397" spans="1:28" s="3" customFormat="1" x14ac:dyDescent="0.35">
      <c r="A397" s="5">
        <v>312</v>
      </c>
      <c r="B397" s="18" t="s">
        <v>4</v>
      </c>
      <c r="C397" s="5">
        <v>18057</v>
      </c>
      <c r="D397" s="5">
        <v>2</v>
      </c>
      <c r="E397" s="5">
        <v>2</v>
      </c>
      <c r="F397" s="39" t="s">
        <v>125</v>
      </c>
      <c r="G397" s="39" t="s">
        <v>60</v>
      </c>
      <c r="H397" s="24">
        <f t="shared" ref="H397:H402" si="59">SUM((D397*400)+(E397*100)+F397)</f>
        <v>1041</v>
      </c>
      <c r="I397" s="5">
        <v>75</v>
      </c>
      <c r="J397" s="23">
        <f t="shared" ref="J397:J402" si="60">SUM(H397*I397)</f>
        <v>78075</v>
      </c>
      <c r="K397" s="6"/>
      <c r="L397" s="18"/>
      <c r="M397" s="18"/>
      <c r="N397" s="5"/>
      <c r="O397" s="8"/>
      <c r="P397" s="81"/>
      <c r="Q397" s="22"/>
      <c r="R397" s="16"/>
      <c r="S397" s="88"/>
      <c r="T397" s="5"/>
      <c r="U397" s="15"/>
      <c r="V397" s="15">
        <f t="shared" si="58"/>
        <v>78075</v>
      </c>
      <c r="W397" s="14">
        <f t="shared" si="51"/>
        <v>78075</v>
      </c>
      <c r="X397" s="21">
        <v>50</v>
      </c>
      <c r="Y397" s="5">
        <v>0</v>
      </c>
      <c r="Z397" s="5">
        <v>0.1</v>
      </c>
      <c r="AB397" s="1"/>
    </row>
    <row r="398" spans="1:28" s="3" customFormat="1" x14ac:dyDescent="0.35">
      <c r="A398" s="5">
        <v>313</v>
      </c>
      <c r="B398" s="18" t="s">
        <v>4</v>
      </c>
      <c r="C398" s="5">
        <v>12284</v>
      </c>
      <c r="D398" s="5">
        <v>8</v>
      </c>
      <c r="E398" s="5">
        <v>2</v>
      </c>
      <c r="F398" s="39" t="s">
        <v>176</v>
      </c>
      <c r="G398" s="39" t="s">
        <v>60</v>
      </c>
      <c r="H398" s="24">
        <f t="shared" si="59"/>
        <v>3459</v>
      </c>
      <c r="I398" s="5">
        <v>75</v>
      </c>
      <c r="J398" s="23">
        <f t="shared" si="60"/>
        <v>259425</v>
      </c>
      <c r="K398" s="6"/>
      <c r="L398" s="18" t="s">
        <v>8</v>
      </c>
      <c r="M398" s="18" t="s">
        <v>0</v>
      </c>
      <c r="N398" s="5">
        <v>20</v>
      </c>
      <c r="O398" s="90"/>
      <c r="P398" s="81"/>
      <c r="Q398" s="22">
        <v>5400</v>
      </c>
      <c r="R398" s="16">
        <f>SUM(N398*Q398)</f>
        <v>108000</v>
      </c>
      <c r="S398" s="88">
        <v>1</v>
      </c>
      <c r="T398" s="5">
        <v>3</v>
      </c>
      <c r="U398" s="15">
        <f>SUM(R398-(R398*T398/100))</f>
        <v>104760</v>
      </c>
      <c r="V398" s="15">
        <f t="shared" si="58"/>
        <v>364185</v>
      </c>
      <c r="W398" s="14">
        <f t="shared" si="51"/>
        <v>364185</v>
      </c>
      <c r="X398" s="21">
        <v>50</v>
      </c>
      <c r="Y398" s="5">
        <v>0</v>
      </c>
      <c r="Z398" s="5">
        <v>0.01</v>
      </c>
      <c r="AB398" s="1"/>
    </row>
    <row r="399" spans="1:28" s="3" customFormat="1" x14ac:dyDescent="0.35">
      <c r="A399" s="5">
        <v>314</v>
      </c>
      <c r="B399" s="18" t="s">
        <v>4</v>
      </c>
      <c r="C399" s="5">
        <v>12284</v>
      </c>
      <c r="D399" s="5">
        <v>0</v>
      </c>
      <c r="E399" s="5">
        <v>0</v>
      </c>
      <c r="F399" s="39" t="s">
        <v>75</v>
      </c>
      <c r="G399" s="39" t="s">
        <v>60</v>
      </c>
      <c r="H399" s="24">
        <f t="shared" si="59"/>
        <v>64</v>
      </c>
      <c r="I399" s="5">
        <v>75</v>
      </c>
      <c r="J399" s="23">
        <f t="shared" si="60"/>
        <v>4800</v>
      </c>
      <c r="K399" s="6"/>
      <c r="L399" s="18"/>
      <c r="M399" s="18"/>
      <c r="N399" s="5"/>
      <c r="O399" s="8"/>
      <c r="P399" s="81"/>
      <c r="Q399" s="22"/>
      <c r="R399" s="16"/>
      <c r="S399" s="88"/>
      <c r="T399" s="5"/>
      <c r="U399" s="15"/>
      <c r="V399" s="15">
        <f t="shared" si="58"/>
        <v>4800</v>
      </c>
      <c r="W399" s="14">
        <f t="shared" ref="W399:W462" si="61">V399</f>
        <v>4800</v>
      </c>
      <c r="X399" s="21">
        <v>50</v>
      </c>
      <c r="Y399" s="5">
        <v>0</v>
      </c>
      <c r="Z399" s="5">
        <v>0.01</v>
      </c>
      <c r="AB399" s="1"/>
    </row>
    <row r="400" spans="1:28" s="3" customFormat="1" x14ac:dyDescent="0.35">
      <c r="A400" s="5">
        <v>315</v>
      </c>
      <c r="B400" s="18" t="s">
        <v>184</v>
      </c>
      <c r="C400" s="5">
        <v>6529</v>
      </c>
      <c r="D400" s="5">
        <v>0</v>
      </c>
      <c r="E400" s="5">
        <v>0</v>
      </c>
      <c r="F400" s="39" t="s">
        <v>69</v>
      </c>
      <c r="G400" s="39" t="s">
        <v>77</v>
      </c>
      <c r="H400" s="24">
        <f t="shared" si="59"/>
        <v>30</v>
      </c>
      <c r="I400" s="5">
        <v>75</v>
      </c>
      <c r="J400" s="23">
        <f t="shared" si="60"/>
        <v>2250</v>
      </c>
      <c r="K400" s="6"/>
      <c r="L400" s="18"/>
      <c r="M400" s="18"/>
      <c r="N400" s="5"/>
      <c r="O400" s="8"/>
      <c r="P400" s="81"/>
      <c r="Q400" s="22"/>
      <c r="R400" s="16"/>
      <c r="S400" s="88"/>
      <c r="T400" s="5"/>
      <c r="U400" s="15"/>
      <c r="V400" s="15">
        <f t="shared" si="58"/>
        <v>2250</v>
      </c>
      <c r="W400" s="14">
        <f t="shared" si="61"/>
        <v>2250</v>
      </c>
      <c r="X400" s="21">
        <v>0</v>
      </c>
      <c r="Y400" s="14">
        <f>W400</f>
        <v>2250</v>
      </c>
      <c r="Z400" s="5">
        <v>0.03</v>
      </c>
      <c r="AB400" s="1"/>
    </row>
    <row r="401" spans="1:28" s="3" customFormat="1" x14ac:dyDescent="0.35">
      <c r="A401" s="5">
        <v>316</v>
      </c>
      <c r="B401" s="18" t="s">
        <v>192</v>
      </c>
      <c r="C401" s="5"/>
      <c r="D401" s="5">
        <v>7</v>
      </c>
      <c r="E401" s="5">
        <v>2</v>
      </c>
      <c r="F401" s="39" t="s">
        <v>68</v>
      </c>
      <c r="G401" s="39" t="s">
        <v>60</v>
      </c>
      <c r="H401" s="24">
        <f t="shared" si="59"/>
        <v>3000</v>
      </c>
      <c r="I401" s="5">
        <v>75</v>
      </c>
      <c r="J401" s="23">
        <f t="shared" si="60"/>
        <v>225000</v>
      </c>
      <c r="K401" s="6"/>
      <c r="L401" s="18"/>
      <c r="M401" s="18"/>
      <c r="N401" s="5"/>
      <c r="O401" s="8"/>
      <c r="P401" s="81"/>
      <c r="Q401" s="22"/>
      <c r="R401" s="16"/>
      <c r="S401" s="88"/>
      <c r="T401" s="5"/>
      <c r="U401" s="15"/>
      <c r="V401" s="15">
        <f t="shared" si="58"/>
        <v>225000</v>
      </c>
      <c r="W401" s="14">
        <f t="shared" si="61"/>
        <v>225000</v>
      </c>
      <c r="X401" s="21">
        <v>50</v>
      </c>
      <c r="Y401" s="5">
        <v>0</v>
      </c>
      <c r="Z401" s="5">
        <v>0.01</v>
      </c>
      <c r="AB401" s="1"/>
    </row>
    <row r="402" spans="1:28" s="3" customFormat="1" x14ac:dyDescent="0.35">
      <c r="A402" s="5">
        <v>317</v>
      </c>
      <c r="B402" s="18" t="s">
        <v>4</v>
      </c>
      <c r="C402" s="5">
        <v>2177</v>
      </c>
      <c r="D402" s="5">
        <v>0</v>
      </c>
      <c r="E402" s="5">
        <v>0</v>
      </c>
      <c r="F402" s="39" t="s">
        <v>195</v>
      </c>
      <c r="G402" s="39" t="s">
        <v>74</v>
      </c>
      <c r="H402" s="24">
        <f t="shared" si="59"/>
        <v>69</v>
      </c>
      <c r="I402" s="5">
        <v>75</v>
      </c>
      <c r="J402" s="23">
        <f t="shared" si="60"/>
        <v>5175</v>
      </c>
      <c r="K402" s="6"/>
      <c r="L402" s="18" t="s">
        <v>10</v>
      </c>
      <c r="M402" s="18" t="s">
        <v>9</v>
      </c>
      <c r="N402" s="14">
        <v>208</v>
      </c>
      <c r="O402" s="8"/>
      <c r="P402" s="81"/>
      <c r="Q402" s="22">
        <v>6500</v>
      </c>
      <c r="R402" s="16">
        <f>SUM(N402*Q402)</f>
        <v>1352000</v>
      </c>
      <c r="S402" s="88">
        <v>38</v>
      </c>
      <c r="T402" s="5">
        <v>85</v>
      </c>
      <c r="U402" s="15">
        <f>SUM(R402-(R402*T402/100))</f>
        <v>202800</v>
      </c>
      <c r="V402" s="15">
        <f t="shared" si="58"/>
        <v>207975</v>
      </c>
      <c r="W402" s="14">
        <f t="shared" si="61"/>
        <v>207975</v>
      </c>
      <c r="X402" s="21">
        <v>10</v>
      </c>
      <c r="Y402" s="5">
        <v>0</v>
      </c>
      <c r="Z402" s="5">
        <v>0.02</v>
      </c>
      <c r="AB402" s="1"/>
    </row>
    <row r="403" spans="1:28" s="3" customFormat="1" x14ac:dyDescent="0.35">
      <c r="A403" s="5"/>
      <c r="B403" s="18"/>
      <c r="C403" s="5"/>
      <c r="D403" s="5"/>
      <c r="E403" s="5"/>
      <c r="F403" s="39"/>
      <c r="G403" s="39"/>
      <c r="H403" s="24"/>
      <c r="I403" s="5"/>
      <c r="J403" s="23"/>
      <c r="K403" s="6"/>
      <c r="L403" s="18" t="s">
        <v>8</v>
      </c>
      <c r="M403" s="18" t="s">
        <v>0</v>
      </c>
      <c r="N403" s="5">
        <v>15</v>
      </c>
      <c r="O403" s="8"/>
      <c r="P403" s="81"/>
      <c r="Q403" s="22">
        <v>5400</v>
      </c>
      <c r="R403" s="16">
        <f>SUM(N403*Q403)</f>
        <v>81000</v>
      </c>
      <c r="S403" s="88">
        <v>35</v>
      </c>
      <c r="T403" s="5">
        <v>93</v>
      </c>
      <c r="U403" s="15">
        <f>SUM(R403-(R403*T403/100))</f>
        <v>5670</v>
      </c>
      <c r="V403" s="15">
        <f t="shared" si="58"/>
        <v>5670</v>
      </c>
      <c r="W403" s="14">
        <f t="shared" si="61"/>
        <v>5670</v>
      </c>
      <c r="X403" s="21">
        <v>50</v>
      </c>
      <c r="Y403" s="5">
        <v>0</v>
      </c>
      <c r="Z403" s="5">
        <v>0.01</v>
      </c>
      <c r="AB403" s="1"/>
    </row>
    <row r="404" spans="1:28" s="3" customFormat="1" x14ac:dyDescent="0.35">
      <c r="A404" s="5">
        <v>318</v>
      </c>
      <c r="B404" s="18" t="s">
        <v>4</v>
      </c>
      <c r="C404" s="5">
        <v>18109</v>
      </c>
      <c r="D404" s="5">
        <v>4</v>
      </c>
      <c r="E404" s="5">
        <v>2</v>
      </c>
      <c r="F404" s="39" t="s">
        <v>137</v>
      </c>
      <c r="G404" s="20">
        <v>1</v>
      </c>
      <c r="H404" s="24">
        <f t="shared" ref="H404:H414" si="62">SUM((D404*400)+(E404*100)+F404)</f>
        <v>1884</v>
      </c>
      <c r="I404" s="5">
        <v>110</v>
      </c>
      <c r="J404" s="23">
        <f t="shared" ref="J404:J414" si="63">SUM(H404*I404)</f>
        <v>207240</v>
      </c>
      <c r="K404" s="6"/>
      <c r="L404" s="18"/>
      <c r="M404" s="18"/>
      <c r="N404" s="5"/>
      <c r="O404" s="8"/>
      <c r="P404" s="81"/>
      <c r="Q404" s="22"/>
      <c r="R404" s="16"/>
      <c r="S404" s="87"/>
      <c r="T404" s="5"/>
      <c r="U404" s="15"/>
      <c r="V404" s="15">
        <f t="shared" si="58"/>
        <v>207240</v>
      </c>
      <c r="W404" s="14">
        <f t="shared" si="61"/>
        <v>207240</v>
      </c>
      <c r="X404" s="21">
        <v>50</v>
      </c>
      <c r="Y404" s="5">
        <v>0</v>
      </c>
      <c r="Z404" s="5">
        <v>0.01</v>
      </c>
      <c r="AB404" s="1"/>
    </row>
    <row r="405" spans="1:28" s="3" customFormat="1" x14ac:dyDescent="0.35">
      <c r="A405" s="5">
        <v>319</v>
      </c>
      <c r="B405" s="18" t="s">
        <v>4</v>
      </c>
      <c r="C405" s="5">
        <v>1396</v>
      </c>
      <c r="D405" s="5">
        <v>4</v>
      </c>
      <c r="E405" s="5">
        <v>2</v>
      </c>
      <c r="F405" s="39" t="s">
        <v>149</v>
      </c>
      <c r="G405" s="20">
        <v>1</v>
      </c>
      <c r="H405" s="24">
        <f t="shared" si="62"/>
        <v>1883</v>
      </c>
      <c r="I405" s="5">
        <v>100</v>
      </c>
      <c r="J405" s="23">
        <f t="shared" si="63"/>
        <v>188300</v>
      </c>
      <c r="K405" s="6"/>
      <c r="L405" s="18"/>
      <c r="M405" s="18"/>
      <c r="N405" s="5"/>
      <c r="O405" s="8"/>
      <c r="P405" s="81"/>
      <c r="Q405" s="22"/>
      <c r="R405" s="16"/>
      <c r="S405" s="87"/>
      <c r="T405" s="5"/>
      <c r="U405" s="15"/>
      <c r="V405" s="15">
        <f t="shared" si="58"/>
        <v>188300</v>
      </c>
      <c r="W405" s="14">
        <f t="shared" si="61"/>
        <v>188300</v>
      </c>
      <c r="X405" s="21">
        <v>50</v>
      </c>
      <c r="Y405" s="5">
        <v>0</v>
      </c>
      <c r="Z405" s="5">
        <v>0.01</v>
      </c>
      <c r="AB405" s="1"/>
    </row>
    <row r="406" spans="1:28" s="3" customFormat="1" x14ac:dyDescent="0.35">
      <c r="A406" s="5">
        <v>320</v>
      </c>
      <c r="B406" s="18" t="s">
        <v>4</v>
      </c>
      <c r="C406" s="5">
        <v>1967</v>
      </c>
      <c r="D406" s="5">
        <v>2</v>
      </c>
      <c r="E406" s="5">
        <v>0</v>
      </c>
      <c r="F406" s="39" t="s">
        <v>203</v>
      </c>
      <c r="G406" s="20">
        <v>1</v>
      </c>
      <c r="H406" s="24">
        <f t="shared" si="62"/>
        <v>882</v>
      </c>
      <c r="I406" s="5">
        <v>75</v>
      </c>
      <c r="J406" s="23">
        <f t="shared" si="63"/>
        <v>66150</v>
      </c>
      <c r="K406" s="6"/>
      <c r="L406" s="18"/>
      <c r="M406" s="18"/>
      <c r="N406" s="5"/>
      <c r="O406" s="8"/>
      <c r="P406" s="81"/>
      <c r="Q406" s="22"/>
      <c r="R406" s="16"/>
      <c r="S406" s="87"/>
      <c r="T406" s="5"/>
      <c r="U406" s="15"/>
      <c r="V406" s="15">
        <f t="shared" si="58"/>
        <v>66150</v>
      </c>
      <c r="W406" s="14">
        <f t="shared" si="61"/>
        <v>66150</v>
      </c>
      <c r="X406" s="21">
        <v>50</v>
      </c>
      <c r="Y406" s="5">
        <v>0</v>
      </c>
      <c r="Z406" s="5">
        <v>0.01</v>
      </c>
      <c r="AB406" s="1"/>
    </row>
    <row r="407" spans="1:28" s="3" customFormat="1" x14ac:dyDescent="0.35">
      <c r="A407" s="5">
        <v>321</v>
      </c>
      <c r="B407" s="18" t="s">
        <v>192</v>
      </c>
      <c r="C407" s="5"/>
      <c r="D407" s="5">
        <v>7</v>
      </c>
      <c r="E407" s="5">
        <v>2</v>
      </c>
      <c r="F407" s="39" t="s">
        <v>82</v>
      </c>
      <c r="G407" s="20">
        <v>1</v>
      </c>
      <c r="H407" s="24">
        <f t="shared" si="62"/>
        <v>3060</v>
      </c>
      <c r="I407" s="5">
        <v>75</v>
      </c>
      <c r="J407" s="23">
        <f t="shared" si="63"/>
        <v>229500</v>
      </c>
      <c r="K407" s="6"/>
      <c r="L407" s="18"/>
      <c r="M407" s="18"/>
      <c r="N407" s="5"/>
      <c r="O407" s="8"/>
      <c r="P407" s="81"/>
      <c r="Q407" s="22"/>
      <c r="R407" s="16"/>
      <c r="S407" s="87"/>
      <c r="T407" s="5"/>
      <c r="U407" s="15"/>
      <c r="V407" s="15">
        <f t="shared" si="58"/>
        <v>229500</v>
      </c>
      <c r="W407" s="14">
        <f t="shared" si="61"/>
        <v>229500</v>
      </c>
      <c r="X407" s="21">
        <v>50</v>
      </c>
      <c r="Y407" s="5">
        <v>0</v>
      </c>
      <c r="Z407" s="5">
        <v>0.01</v>
      </c>
      <c r="AB407" s="1"/>
    </row>
    <row r="408" spans="1:28" s="3" customFormat="1" x14ac:dyDescent="0.35">
      <c r="A408" s="5">
        <v>322</v>
      </c>
      <c r="B408" s="18" t="s">
        <v>184</v>
      </c>
      <c r="C408" s="5">
        <v>6462</v>
      </c>
      <c r="D408" s="5">
        <v>3</v>
      </c>
      <c r="E408" s="5">
        <v>0</v>
      </c>
      <c r="F408" s="39" t="s">
        <v>202</v>
      </c>
      <c r="G408" s="20">
        <v>1</v>
      </c>
      <c r="H408" s="24">
        <f t="shared" si="62"/>
        <v>1235</v>
      </c>
      <c r="I408" s="5">
        <v>75</v>
      </c>
      <c r="J408" s="23">
        <f t="shared" si="63"/>
        <v>92625</v>
      </c>
      <c r="K408" s="6"/>
      <c r="L408" s="18"/>
      <c r="M408" s="18"/>
      <c r="N408" s="5"/>
      <c r="O408" s="8"/>
      <c r="P408" s="81"/>
      <c r="Q408" s="22"/>
      <c r="R408" s="16"/>
      <c r="S408" s="87"/>
      <c r="T408" s="5"/>
      <c r="U408" s="15"/>
      <c r="V408" s="15">
        <f t="shared" si="58"/>
        <v>92625</v>
      </c>
      <c r="W408" s="14">
        <f t="shared" si="61"/>
        <v>92625</v>
      </c>
      <c r="X408" s="21">
        <v>50</v>
      </c>
      <c r="Y408" s="5">
        <v>0</v>
      </c>
      <c r="Z408" s="5">
        <v>0.01</v>
      </c>
      <c r="AB408" s="1"/>
    </row>
    <row r="409" spans="1:28" s="3" customFormat="1" x14ac:dyDescent="0.35">
      <c r="A409" s="5">
        <v>323</v>
      </c>
      <c r="B409" s="18" t="s">
        <v>184</v>
      </c>
      <c r="C409" s="5">
        <v>3403</v>
      </c>
      <c r="D409" s="5">
        <v>0</v>
      </c>
      <c r="E409" s="5">
        <v>1</v>
      </c>
      <c r="F409" s="39" t="s">
        <v>82</v>
      </c>
      <c r="G409" s="20">
        <v>1</v>
      </c>
      <c r="H409" s="24">
        <f t="shared" si="62"/>
        <v>160</v>
      </c>
      <c r="I409" s="5">
        <v>75</v>
      </c>
      <c r="J409" s="23">
        <f t="shared" si="63"/>
        <v>12000</v>
      </c>
      <c r="K409" s="6"/>
      <c r="L409" s="18"/>
      <c r="M409" s="18"/>
      <c r="N409" s="5"/>
      <c r="O409" s="8"/>
      <c r="P409" s="81"/>
      <c r="Q409" s="22"/>
      <c r="R409" s="16"/>
      <c r="S409" s="87"/>
      <c r="T409" s="5"/>
      <c r="U409" s="15"/>
      <c r="V409" s="15">
        <f t="shared" si="58"/>
        <v>12000</v>
      </c>
      <c r="W409" s="14">
        <f t="shared" si="61"/>
        <v>12000</v>
      </c>
      <c r="X409" s="21">
        <v>50</v>
      </c>
      <c r="Y409" s="5">
        <v>0</v>
      </c>
      <c r="Z409" s="5">
        <v>0.01</v>
      </c>
      <c r="AB409" s="1"/>
    </row>
    <row r="410" spans="1:28" s="3" customFormat="1" x14ac:dyDescent="0.35">
      <c r="A410" s="5">
        <v>324</v>
      </c>
      <c r="B410" s="18" t="s">
        <v>4</v>
      </c>
      <c r="C410" s="5">
        <v>18026</v>
      </c>
      <c r="D410" s="5">
        <v>1</v>
      </c>
      <c r="E410" s="5">
        <v>1</v>
      </c>
      <c r="F410" s="39" t="s">
        <v>83</v>
      </c>
      <c r="G410" s="20">
        <v>1</v>
      </c>
      <c r="H410" s="24">
        <f t="shared" si="62"/>
        <v>523</v>
      </c>
      <c r="I410" s="5">
        <v>150</v>
      </c>
      <c r="J410" s="23">
        <f t="shared" si="63"/>
        <v>78450</v>
      </c>
      <c r="K410" s="6"/>
      <c r="L410" s="18"/>
      <c r="M410" s="18"/>
      <c r="N410" s="5"/>
      <c r="O410" s="90"/>
      <c r="P410" s="81"/>
      <c r="Q410" s="22"/>
      <c r="R410" s="16"/>
      <c r="S410" s="87"/>
      <c r="T410" s="5"/>
      <c r="U410" s="15"/>
      <c r="V410" s="15">
        <f t="shared" si="58"/>
        <v>78450</v>
      </c>
      <c r="W410" s="14">
        <f t="shared" si="61"/>
        <v>78450</v>
      </c>
      <c r="X410" s="21">
        <v>50</v>
      </c>
      <c r="Y410" s="5">
        <v>0</v>
      </c>
      <c r="Z410" s="5">
        <v>0.01</v>
      </c>
      <c r="AB410" s="1"/>
    </row>
    <row r="411" spans="1:28" s="3" customFormat="1" x14ac:dyDescent="0.35">
      <c r="A411" s="5">
        <v>325</v>
      </c>
      <c r="B411" s="18" t="s">
        <v>4</v>
      </c>
      <c r="C411" s="5">
        <v>15122</v>
      </c>
      <c r="D411" s="5">
        <v>10</v>
      </c>
      <c r="E411" s="5">
        <v>2</v>
      </c>
      <c r="F411" s="39" t="s">
        <v>92</v>
      </c>
      <c r="G411" s="20">
        <v>1</v>
      </c>
      <c r="H411" s="24">
        <f t="shared" si="62"/>
        <v>4255</v>
      </c>
      <c r="I411" s="5">
        <v>75</v>
      </c>
      <c r="J411" s="23">
        <f t="shared" si="63"/>
        <v>319125</v>
      </c>
      <c r="K411" s="6"/>
      <c r="L411" s="18"/>
      <c r="M411" s="18"/>
      <c r="N411" s="5"/>
      <c r="O411" s="8"/>
      <c r="P411" s="81"/>
      <c r="Q411" s="22"/>
      <c r="R411" s="16"/>
      <c r="S411" s="87"/>
      <c r="T411" s="5"/>
      <c r="U411" s="15"/>
      <c r="V411" s="15">
        <f t="shared" si="58"/>
        <v>319125</v>
      </c>
      <c r="W411" s="14">
        <f t="shared" si="61"/>
        <v>319125</v>
      </c>
      <c r="X411" s="21">
        <v>50</v>
      </c>
      <c r="Y411" s="5">
        <v>0</v>
      </c>
      <c r="Z411" s="5">
        <v>0.01</v>
      </c>
      <c r="AB411" s="1"/>
    </row>
    <row r="412" spans="1:28" s="3" customFormat="1" x14ac:dyDescent="0.35">
      <c r="A412" s="5">
        <v>326</v>
      </c>
      <c r="B412" s="18" t="s">
        <v>4</v>
      </c>
      <c r="C412" s="5">
        <v>18089</v>
      </c>
      <c r="D412" s="5">
        <v>23</v>
      </c>
      <c r="E412" s="5">
        <v>3</v>
      </c>
      <c r="F412" s="39" t="s">
        <v>201</v>
      </c>
      <c r="G412" s="20">
        <v>1</v>
      </c>
      <c r="H412" s="24">
        <f t="shared" si="62"/>
        <v>9544</v>
      </c>
      <c r="I412" s="5">
        <v>100</v>
      </c>
      <c r="J412" s="23">
        <f t="shared" si="63"/>
        <v>954400</v>
      </c>
      <c r="K412" s="6"/>
      <c r="L412" s="18"/>
      <c r="M412" s="18"/>
      <c r="N412" s="5"/>
      <c r="O412" s="8"/>
      <c r="P412" s="81"/>
      <c r="Q412" s="22"/>
      <c r="R412" s="16"/>
      <c r="S412" s="87"/>
      <c r="T412" s="5"/>
      <c r="U412" s="15"/>
      <c r="V412" s="15">
        <f t="shared" si="58"/>
        <v>954400</v>
      </c>
      <c r="W412" s="14">
        <f t="shared" si="61"/>
        <v>954400</v>
      </c>
      <c r="X412" s="21">
        <v>50</v>
      </c>
      <c r="Y412" s="5">
        <v>0</v>
      </c>
      <c r="Z412" s="5">
        <v>0.01</v>
      </c>
      <c r="AB412" s="1"/>
    </row>
    <row r="413" spans="1:28" s="3" customFormat="1" x14ac:dyDescent="0.35">
      <c r="A413" s="5">
        <v>327</v>
      </c>
      <c r="B413" s="18" t="s">
        <v>4</v>
      </c>
      <c r="C413" s="5">
        <v>1957</v>
      </c>
      <c r="D413" s="5">
        <v>10</v>
      </c>
      <c r="E413" s="5">
        <v>2</v>
      </c>
      <c r="F413" s="20">
        <v>88</v>
      </c>
      <c r="G413" s="20">
        <v>1</v>
      </c>
      <c r="H413" s="24">
        <f t="shared" si="62"/>
        <v>4288</v>
      </c>
      <c r="I413" s="5">
        <v>75</v>
      </c>
      <c r="J413" s="23">
        <f t="shared" si="63"/>
        <v>321600</v>
      </c>
      <c r="K413" s="6"/>
      <c r="L413" s="18"/>
      <c r="M413" s="18"/>
      <c r="N413" s="5"/>
      <c r="O413" s="8"/>
      <c r="P413" s="81"/>
      <c r="Q413" s="22"/>
      <c r="R413" s="16"/>
      <c r="S413" s="87"/>
      <c r="T413" s="5"/>
      <c r="U413" s="15"/>
      <c r="V413" s="15">
        <f t="shared" si="58"/>
        <v>321600</v>
      </c>
      <c r="W413" s="14">
        <f t="shared" si="61"/>
        <v>321600</v>
      </c>
      <c r="X413" s="21">
        <v>50</v>
      </c>
      <c r="Y413" s="5">
        <v>0</v>
      </c>
      <c r="Z413" s="5">
        <v>0.01</v>
      </c>
      <c r="AB413" s="1"/>
    </row>
    <row r="414" spans="1:28" s="3" customFormat="1" x14ac:dyDescent="0.35">
      <c r="A414" s="5">
        <v>328</v>
      </c>
      <c r="B414" s="18" t="s">
        <v>4</v>
      </c>
      <c r="C414" s="5">
        <v>10073</v>
      </c>
      <c r="D414" s="5">
        <v>0</v>
      </c>
      <c r="E414" s="5">
        <v>1</v>
      </c>
      <c r="F414" s="20">
        <v>25</v>
      </c>
      <c r="G414" s="20">
        <v>2</v>
      </c>
      <c r="H414" s="24">
        <f t="shared" si="62"/>
        <v>125</v>
      </c>
      <c r="I414" s="5">
        <v>75</v>
      </c>
      <c r="J414" s="23">
        <f t="shared" si="63"/>
        <v>9375</v>
      </c>
      <c r="K414" s="6"/>
      <c r="L414" s="18" t="s">
        <v>10</v>
      </c>
      <c r="M414" s="18" t="s">
        <v>9</v>
      </c>
      <c r="N414" s="91">
        <v>180</v>
      </c>
      <c r="O414" s="8"/>
      <c r="P414" s="81"/>
      <c r="Q414" s="22">
        <v>6500</v>
      </c>
      <c r="R414" s="16">
        <f>SUM(N414*Q414)</f>
        <v>1170000</v>
      </c>
      <c r="S414" s="88">
        <v>37</v>
      </c>
      <c r="T414" s="5">
        <v>85</v>
      </c>
      <c r="U414" s="15">
        <f>SUM(R414-(R414*T414/100))</f>
        <v>175500</v>
      </c>
      <c r="V414" s="15">
        <f t="shared" si="58"/>
        <v>184875</v>
      </c>
      <c r="W414" s="14">
        <f t="shared" si="61"/>
        <v>184875</v>
      </c>
      <c r="X414" s="21">
        <v>10</v>
      </c>
      <c r="Y414" s="5">
        <v>0</v>
      </c>
      <c r="Z414" s="5">
        <v>0.02</v>
      </c>
      <c r="AB414" s="1"/>
    </row>
    <row r="415" spans="1:28" s="3" customFormat="1" x14ac:dyDescent="0.35">
      <c r="A415" s="5"/>
      <c r="B415" s="18"/>
      <c r="C415" s="5"/>
      <c r="D415" s="5"/>
      <c r="E415" s="5"/>
      <c r="F415" s="20"/>
      <c r="G415" s="20"/>
      <c r="H415" s="24"/>
      <c r="I415" s="5"/>
      <c r="J415" s="23"/>
      <c r="K415" s="6"/>
      <c r="L415" s="18" t="s">
        <v>8</v>
      </c>
      <c r="M415" s="18" t="s">
        <v>0</v>
      </c>
      <c r="N415" s="5">
        <v>18</v>
      </c>
      <c r="O415" s="8"/>
      <c r="P415" s="81"/>
      <c r="Q415" s="22">
        <v>5400</v>
      </c>
      <c r="R415" s="16">
        <f>SUM(N415*Q415)</f>
        <v>97200</v>
      </c>
      <c r="S415" s="88">
        <v>37</v>
      </c>
      <c r="T415" s="5">
        <v>93</v>
      </c>
      <c r="U415" s="15">
        <f>SUM(R415-(R415*T415/100))</f>
        <v>6804</v>
      </c>
      <c r="V415" s="15">
        <f t="shared" si="58"/>
        <v>6804</v>
      </c>
      <c r="W415" s="14">
        <f t="shared" si="61"/>
        <v>6804</v>
      </c>
      <c r="X415" s="21">
        <v>50</v>
      </c>
      <c r="Y415" s="5">
        <v>0</v>
      </c>
      <c r="Z415" s="5">
        <v>0.01</v>
      </c>
      <c r="AB415" s="1"/>
    </row>
    <row r="416" spans="1:28" s="3" customFormat="1" x14ac:dyDescent="0.35">
      <c r="A416" s="5"/>
      <c r="B416" s="18"/>
      <c r="C416" s="5"/>
      <c r="D416" s="5"/>
      <c r="E416" s="5"/>
      <c r="F416" s="20"/>
      <c r="G416" s="20"/>
      <c r="H416" s="24"/>
      <c r="I416" s="5"/>
      <c r="J416" s="23"/>
      <c r="K416" s="6"/>
      <c r="L416" s="18" t="s">
        <v>10</v>
      </c>
      <c r="M416" s="18" t="s">
        <v>9</v>
      </c>
      <c r="N416" s="5">
        <v>160</v>
      </c>
      <c r="O416" s="8"/>
      <c r="P416" s="81"/>
      <c r="Q416" s="22">
        <v>6500</v>
      </c>
      <c r="R416" s="16">
        <f>SUM(N416*Q416)</f>
        <v>1040000</v>
      </c>
      <c r="S416" s="88">
        <v>31</v>
      </c>
      <c r="T416" s="5">
        <v>85</v>
      </c>
      <c r="U416" s="15">
        <f>SUM(R416-(R416*T416/100))</f>
        <v>156000</v>
      </c>
      <c r="V416" s="15">
        <f t="shared" si="58"/>
        <v>156000</v>
      </c>
      <c r="W416" s="14">
        <f t="shared" si="61"/>
        <v>156000</v>
      </c>
      <c r="X416" s="21">
        <v>10</v>
      </c>
      <c r="Y416" s="5">
        <v>0</v>
      </c>
      <c r="Z416" s="5">
        <v>0.02</v>
      </c>
      <c r="AB416" s="1"/>
    </row>
    <row r="417" spans="1:28" s="3" customFormat="1" x14ac:dyDescent="0.35">
      <c r="A417" s="5">
        <v>329</v>
      </c>
      <c r="B417" s="18" t="s">
        <v>4</v>
      </c>
      <c r="C417" s="5">
        <v>15150</v>
      </c>
      <c r="D417" s="5">
        <v>8</v>
      </c>
      <c r="E417" s="5">
        <v>0</v>
      </c>
      <c r="F417" s="20">
        <v>73</v>
      </c>
      <c r="G417" s="20">
        <v>1</v>
      </c>
      <c r="H417" s="24">
        <f t="shared" ref="H417:H424" si="64">SUM((D417*400)+(E417*100)+F417)</f>
        <v>3273</v>
      </c>
      <c r="I417" s="5">
        <v>75</v>
      </c>
      <c r="J417" s="23">
        <f t="shared" ref="J417:J424" si="65">SUM(H417*I417)</f>
        <v>245475</v>
      </c>
      <c r="K417" s="6"/>
      <c r="L417" s="18"/>
      <c r="M417" s="18"/>
      <c r="N417" s="5"/>
      <c r="O417" s="8"/>
      <c r="P417" s="81"/>
      <c r="Q417" s="22"/>
      <c r="R417" s="16"/>
      <c r="S417" s="87"/>
      <c r="T417" s="5"/>
      <c r="U417" s="15"/>
      <c r="V417" s="15">
        <f t="shared" si="58"/>
        <v>245475</v>
      </c>
      <c r="W417" s="14">
        <f t="shared" si="61"/>
        <v>245475</v>
      </c>
      <c r="X417" s="21">
        <v>50</v>
      </c>
      <c r="Y417" s="5">
        <v>0</v>
      </c>
      <c r="Z417" s="5">
        <v>0.01</v>
      </c>
      <c r="AB417" s="1"/>
    </row>
    <row r="418" spans="1:28" s="3" customFormat="1" x14ac:dyDescent="0.35">
      <c r="A418" s="5">
        <v>330</v>
      </c>
      <c r="B418" s="18" t="s">
        <v>4</v>
      </c>
      <c r="C418" s="5">
        <v>1958</v>
      </c>
      <c r="D418" s="5">
        <v>6</v>
      </c>
      <c r="E418" s="5">
        <v>2</v>
      </c>
      <c r="F418" s="20">
        <v>18</v>
      </c>
      <c r="G418" s="20">
        <v>1</v>
      </c>
      <c r="H418" s="24">
        <f t="shared" si="64"/>
        <v>2618</v>
      </c>
      <c r="I418" s="5">
        <v>75</v>
      </c>
      <c r="J418" s="23">
        <f t="shared" si="65"/>
        <v>196350</v>
      </c>
      <c r="K418" s="6"/>
      <c r="L418" s="18"/>
      <c r="M418" s="18"/>
      <c r="N418" s="5"/>
      <c r="O418" s="8"/>
      <c r="P418" s="81"/>
      <c r="Q418" s="22"/>
      <c r="R418" s="16"/>
      <c r="S418" s="87"/>
      <c r="T418" s="5"/>
      <c r="U418" s="15"/>
      <c r="V418" s="15">
        <f t="shared" si="58"/>
        <v>196350</v>
      </c>
      <c r="W418" s="14">
        <f t="shared" si="61"/>
        <v>196350</v>
      </c>
      <c r="X418" s="21">
        <v>50</v>
      </c>
      <c r="Y418" s="5">
        <v>0</v>
      </c>
      <c r="Z418" s="5">
        <v>0.01</v>
      </c>
      <c r="AB418" s="1"/>
    </row>
    <row r="419" spans="1:28" s="3" customFormat="1" x14ac:dyDescent="0.35">
      <c r="A419" s="5">
        <v>331</v>
      </c>
      <c r="B419" s="18" t="s">
        <v>4</v>
      </c>
      <c r="C419" s="5">
        <v>9684</v>
      </c>
      <c r="D419" s="5">
        <v>4</v>
      </c>
      <c r="E419" s="5">
        <v>3</v>
      </c>
      <c r="F419" s="20">
        <v>74</v>
      </c>
      <c r="G419" s="20">
        <v>1</v>
      </c>
      <c r="H419" s="24">
        <f t="shared" si="64"/>
        <v>1974</v>
      </c>
      <c r="I419" s="5">
        <v>75</v>
      </c>
      <c r="J419" s="23">
        <f t="shared" si="65"/>
        <v>148050</v>
      </c>
      <c r="K419" s="6"/>
      <c r="L419" s="18"/>
      <c r="M419" s="18"/>
      <c r="N419" s="5"/>
      <c r="O419" s="8"/>
      <c r="P419" s="81"/>
      <c r="Q419" s="22"/>
      <c r="R419" s="16"/>
      <c r="S419" s="87"/>
      <c r="T419" s="5"/>
      <c r="U419" s="15"/>
      <c r="V419" s="15">
        <f t="shared" si="58"/>
        <v>148050</v>
      </c>
      <c r="W419" s="14">
        <f t="shared" si="61"/>
        <v>148050</v>
      </c>
      <c r="X419" s="21">
        <v>50</v>
      </c>
      <c r="Y419" s="5">
        <v>0</v>
      </c>
      <c r="Z419" s="5">
        <v>0.01</v>
      </c>
      <c r="AB419" s="1"/>
    </row>
    <row r="420" spans="1:28" s="3" customFormat="1" x14ac:dyDescent="0.35">
      <c r="A420" s="5">
        <v>332</v>
      </c>
      <c r="B420" s="18" t="s">
        <v>4</v>
      </c>
      <c r="C420" s="5">
        <v>1455</v>
      </c>
      <c r="D420" s="5">
        <v>6</v>
      </c>
      <c r="E420" s="5">
        <v>2</v>
      </c>
      <c r="F420" s="39" t="s">
        <v>112</v>
      </c>
      <c r="G420" s="20">
        <v>1</v>
      </c>
      <c r="H420" s="24">
        <f t="shared" si="64"/>
        <v>2606</v>
      </c>
      <c r="I420" s="5">
        <v>75</v>
      </c>
      <c r="J420" s="23">
        <f t="shared" si="65"/>
        <v>195450</v>
      </c>
      <c r="K420" s="6"/>
      <c r="L420" s="18"/>
      <c r="M420" s="18"/>
      <c r="N420" s="5"/>
      <c r="O420" s="8"/>
      <c r="P420" s="81"/>
      <c r="Q420" s="22"/>
      <c r="R420" s="16"/>
      <c r="S420" s="87"/>
      <c r="T420" s="5"/>
      <c r="U420" s="15"/>
      <c r="V420" s="15">
        <f t="shared" si="58"/>
        <v>195450</v>
      </c>
      <c r="W420" s="14">
        <f t="shared" si="61"/>
        <v>195450</v>
      </c>
      <c r="X420" s="21">
        <v>50</v>
      </c>
      <c r="Y420" s="5">
        <v>0</v>
      </c>
      <c r="Z420" s="5">
        <v>0.01</v>
      </c>
      <c r="AB420" s="1"/>
    </row>
    <row r="421" spans="1:28" s="3" customFormat="1" x14ac:dyDescent="0.35">
      <c r="A421" s="5">
        <v>333</v>
      </c>
      <c r="B421" s="18" t="s">
        <v>4</v>
      </c>
      <c r="C421" s="5">
        <v>20814</v>
      </c>
      <c r="D421" s="5">
        <v>4</v>
      </c>
      <c r="E421" s="5">
        <v>2</v>
      </c>
      <c r="F421" s="39" t="s">
        <v>166</v>
      </c>
      <c r="G421" s="20">
        <v>1</v>
      </c>
      <c r="H421" s="24">
        <f t="shared" si="64"/>
        <v>1887</v>
      </c>
      <c r="I421" s="5">
        <v>75</v>
      </c>
      <c r="J421" s="23">
        <f t="shared" si="65"/>
        <v>141525</v>
      </c>
      <c r="K421" s="6"/>
      <c r="L421" s="18"/>
      <c r="M421" s="18"/>
      <c r="N421" s="5"/>
      <c r="O421" s="8"/>
      <c r="P421" s="81"/>
      <c r="Q421" s="22"/>
      <c r="R421" s="16"/>
      <c r="S421" s="87"/>
      <c r="T421" s="5"/>
      <c r="U421" s="15"/>
      <c r="V421" s="15">
        <f t="shared" si="58"/>
        <v>141525</v>
      </c>
      <c r="W421" s="14">
        <f t="shared" si="61"/>
        <v>141525</v>
      </c>
      <c r="X421" s="21">
        <v>50</v>
      </c>
      <c r="Y421" s="5">
        <v>0</v>
      </c>
      <c r="Z421" s="5">
        <v>0.01</v>
      </c>
      <c r="AB421" s="1"/>
    </row>
    <row r="422" spans="1:28" s="3" customFormat="1" x14ac:dyDescent="0.35">
      <c r="A422" s="5">
        <v>334</v>
      </c>
      <c r="B422" s="18" t="s">
        <v>4</v>
      </c>
      <c r="C422" s="5">
        <v>9683</v>
      </c>
      <c r="D422" s="5">
        <v>0</v>
      </c>
      <c r="E422" s="5">
        <v>0</v>
      </c>
      <c r="F422" s="39" t="s">
        <v>199</v>
      </c>
      <c r="G422" s="20">
        <v>1</v>
      </c>
      <c r="H422" s="24">
        <f t="shared" si="64"/>
        <v>51</v>
      </c>
      <c r="I422" s="5">
        <v>200</v>
      </c>
      <c r="J422" s="23">
        <f t="shared" si="65"/>
        <v>10200</v>
      </c>
      <c r="K422" s="6"/>
      <c r="L422" s="18"/>
      <c r="M422" s="18"/>
      <c r="N422" s="5"/>
      <c r="O422" s="90"/>
      <c r="P422" s="81"/>
      <c r="Q422" s="22"/>
      <c r="R422" s="16"/>
      <c r="S422" s="87"/>
      <c r="T422" s="5"/>
      <c r="U422" s="15"/>
      <c r="V422" s="15">
        <f t="shared" si="58"/>
        <v>10200</v>
      </c>
      <c r="W422" s="14">
        <f t="shared" si="61"/>
        <v>10200</v>
      </c>
      <c r="X422" s="21">
        <v>50</v>
      </c>
      <c r="Y422" s="5">
        <v>0</v>
      </c>
      <c r="Z422" s="5">
        <v>0.01</v>
      </c>
      <c r="AB422" s="1"/>
    </row>
    <row r="423" spans="1:28" s="3" customFormat="1" x14ac:dyDescent="0.35">
      <c r="A423" s="5">
        <v>335</v>
      </c>
      <c r="B423" s="18" t="s">
        <v>4</v>
      </c>
      <c r="C423" s="5">
        <v>8732</v>
      </c>
      <c r="D423" s="5">
        <v>1</v>
      </c>
      <c r="E423" s="5">
        <v>1</v>
      </c>
      <c r="F423" s="39" t="s">
        <v>69</v>
      </c>
      <c r="G423" s="20">
        <v>1</v>
      </c>
      <c r="H423" s="24">
        <f t="shared" si="64"/>
        <v>530</v>
      </c>
      <c r="I423" s="5">
        <v>110</v>
      </c>
      <c r="J423" s="23">
        <f t="shared" si="65"/>
        <v>58300</v>
      </c>
      <c r="K423" s="6"/>
      <c r="L423" s="18"/>
      <c r="M423" s="18"/>
      <c r="N423" s="5"/>
      <c r="O423" s="8"/>
      <c r="P423" s="81"/>
      <c r="Q423" s="22"/>
      <c r="R423" s="16"/>
      <c r="S423" s="88"/>
      <c r="T423" s="5"/>
      <c r="U423" s="15"/>
      <c r="V423" s="15">
        <f t="shared" si="58"/>
        <v>58300</v>
      </c>
      <c r="W423" s="14">
        <f t="shared" si="61"/>
        <v>58300</v>
      </c>
      <c r="X423" s="21">
        <v>50</v>
      </c>
      <c r="Y423" s="5">
        <v>0</v>
      </c>
      <c r="Z423" s="5">
        <v>0.01</v>
      </c>
      <c r="AB423" s="1"/>
    </row>
    <row r="424" spans="1:28" s="3" customFormat="1" x14ac:dyDescent="0.35">
      <c r="A424" s="5">
        <v>336</v>
      </c>
      <c r="B424" s="18" t="s">
        <v>184</v>
      </c>
      <c r="C424" s="5">
        <v>3433</v>
      </c>
      <c r="D424" s="5">
        <v>0</v>
      </c>
      <c r="E424" s="5">
        <v>2</v>
      </c>
      <c r="F424" s="39" t="s">
        <v>62</v>
      </c>
      <c r="G424" s="20">
        <v>1</v>
      </c>
      <c r="H424" s="24">
        <f t="shared" si="64"/>
        <v>212</v>
      </c>
      <c r="I424" s="5">
        <v>100</v>
      </c>
      <c r="J424" s="23">
        <f t="shared" si="65"/>
        <v>21200</v>
      </c>
      <c r="K424" s="2"/>
      <c r="L424" s="18" t="s">
        <v>200</v>
      </c>
      <c r="M424" s="18" t="s">
        <v>9</v>
      </c>
      <c r="N424" s="5">
        <v>94.5</v>
      </c>
      <c r="O424" s="8"/>
      <c r="P424" s="81"/>
      <c r="Q424" s="22">
        <v>5900</v>
      </c>
      <c r="R424" s="16">
        <f>SUM(N424*Q424)</f>
        <v>557550</v>
      </c>
      <c r="S424" s="88">
        <v>10</v>
      </c>
      <c r="T424" s="5">
        <v>30</v>
      </c>
      <c r="U424" s="15">
        <f>SUM(R424-(R424*T424/100))</f>
        <v>390285</v>
      </c>
      <c r="V424" s="15">
        <f t="shared" si="58"/>
        <v>411485</v>
      </c>
      <c r="W424" s="14">
        <f t="shared" si="61"/>
        <v>411485</v>
      </c>
      <c r="X424" s="21">
        <v>50</v>
      </c>
      <c r="Y424" s="5">
        <v>0</v>
      </c>
      <c r="Z424" s="5">
        <v>0.01</v>
      </c>
      <c r="AB424" s="1"/>
    </row>
    <row r="425" spans="1:28" s="3" customFormat="1" x14ac:dyDescent="0.35">
      <c r="A425" s="5"/>
      <c r="B425" s="18"/>
      <c r="C425" s="5"/>
      <c r="D425" s="5"/>
      <c r="E425" s="5"/>
      <c r="F425" s="39"/>
      <c r="G425" s="39"/>
      <c r="H425" s="24"/>
      <c r="I425" s="5"/>
      <c r="J425" s="23"/>
      <c r="K425" s="6"/>
      <c r="L425" s="18" t="s">
        <v>22</v>
      </c>
      <c r="M425" s="18" t="s">
        <v>0</v>
      </c>
      <c r="N425" s="5">
        <v>143</v>
      </c>
      <c r="O425" s="8"/>
      <c r="P425" s="8"/>
      <c r="Q425" s="22">
        <v>2050</v>
      </c>
      <c r="R425" s="16">
        <f>SUM(N425*Q425)</f>
        <v>293150</v>
      </c>
      <c r="S425" s="88">
        <v>10</v>
      </c>
      <c r="T425" s="5">
        <v>40</v>
      </c>
      <c r="U425" s="15">
        <f>SUM(R425-(R425*T425/100))</f>
        <v>175890</v>
      </c>
      <c r="V425" s="15">
        <f t="shared" si="58"/>
        <v>175890</v>
      </c>
      <c r="W425" s="14">
        <f t="shared" si="61"/>
        <v>175890</v>
      </c>
      <c r="X425" s="21">
        <v>50</v>
      </c>
      <c r="Y425" s="5">
        <v>0</v>
      </c>
      <c r="Z425" s="5">
        <v>0.01</v>
      </c>
      <c r="AB425" s="1"/>
    </row>
    <row r="426" spans="1:28" s="3" customFormat="1" x14ac:dyDescent="0.35">
      <c r="A426" s="5">
        <v>337</v>
      </c>
      <c r="B426" s="18" t="s">
        <v>4</v>
      </c>
      <c r="C426" s="5">
        <v>8851</v>
      </c>
      <c r="D426" s="5">
        <v>0</v>
      </c>
      <c r="E426" s="5">
        <v>0</v>
      </c>
      <c r="F426" s="39" t="s">
        <v>199</v>
      </c>
      <c r="G426" s="89" t="s">
        <v>74</v>
      </c>
      <c r="H426" s="24">
        <f>SUM((D426*400)+(E426*100)+F426)</f>
        <v>51</v>
      </c>
      <c r="I426" s="31">
        <v>75</v>
      </c>
      <c r="J426" s="23">
        <f>SUM(H426*I426)</f>
        <v>3825</v>
      </c>
      <c r="K426" s="6"/>
      <c r="L426" s="18" t="s">
        <v>10</v>
      </c>
      <c r="M426" s="18" t="s">
        <v>9</v>
      </c>
      <c r="N426" s="14">
        <v>192</v>
      </c>
      <c r="O426" s="8"/>
      <c r="P426" s="8"/>
      <c r="Q426" s="22">
        <v>6500</v>
      </c>
      <c r="R426" s="16">
        <f>SUM(N426*Q426)</f>
        <v>1248000</v>
      </c>
      <c r="S426" s="88">
        <v>10</v>
      </c>
      <c r="T426" s="5">
        <v>30</v>
      </c>
      <c r="U426" s="15">
        <f>SUM(R426-(R426*T426/100))</f>
        <v>873600</v>
      </c>
      <c r="V426" s="15">
        <f t="shared" si="58"/>
        <v>877425</v>
      </c>
      <c r="W426" s="14">
        <f t="shared" si="61"/>
        <v>877425</v>
      </c>
      <c r="X426" s="37">
        <v>10</v>
      </c>
      <c r="Y426" s="32">
        <v>0</v>
      </c>
      <c r="Z426" s="32">
        <v>0.02</v>
      </c>
      <c r="AB426" s="1"/>
    </row>
    <row r="427" spans="1:28" s="3" customFormat="1" x14ac:dyDescent="0.35">
      <c r="A427" s="5">
        <v>338</v>
      </c>
      <c r="B427" s="18" t="s">
        <v>4</v>
      </c>
      <c r="C427" s="5">
        <v>12570</v>
      </c>
      <c r="D427" s="5">
        <v>1</v>
      </c>
      <c r="E427" s="5">
        <v>0</v>
      </c>
      <c r="F427" s="20">
        <v>87</v>
      </c>
      <c r="G427" s="20">
        <v>5</v>
      </c>
      <c r="H427" s="24">
        <f>SUM((D427*400)+(E427*100)+F427)</f>
        <v>487</v>
      </c>
      <c r="I427" s="5">
        <v>75</v>
      </c>
      <c r="J427" s="23">
        <f>SUM(H427*I427)</f>
        <v>36525</v>
      </c>
      <c r="K427" s="6"/>
      <c r="L427" s="18"/>
      <c r="M427" s="18"/>
      <c r="N427" s="5"/>
      <c r="O427" s="8"/>
      <c r="P427" s="8"/>
      <c r="Q427" s="22"/>
      <c r="R427" s="16"/>
      <c r="S427" s="20"/>
      <c r="T427" s="5"/>
      <c r="U427" s="15"/>
      <c r="V427" s="15">
        <f t="shared" si="58"/>
        <v>36525</v>
      </c>
      <c r="W427" s="14">
        <f t="shared" si="61"/>
        <v>36525</v>
      </c>
      <c r="X427" s="21">
        <v>10</v>
      </c>
      <c r="Y427" s="5">
        <v>0</v>
      </c>
      <c r="Z427" s="5">
        <v>0.02</v>
      </c>
      <c r="AB427" s="1"/>
    </row>
    <row r="428" spans="1:28" s="3" customFormat="1" x14ac:dyDescent="0.35">
      <c r="A428" s="5">
        <v>339</v>
      </c>
      <c r="B428" s="18" t="s">
        <v>14</v>
      </c>
      <c r="C428" s="5">
        <v>243</v>
      </c>
      <c r="D428" s="5">
        <v>0</v>
      </c>
      <c r="E428" s="5">
        <v>2</v>
      </c>
      <c r="F428" s="20">
        <v>11</v>
      </c>
      <c r="G428" s="20">
        <v>2</v>
      </c>
      <c r="H428" s="24">
        <f>SUM((D428*400)+(E428*100)+F428)</f>
        <v>211</v>
      </c>
      <c r="I428" s="5">
        <v>75</v>
      </c>
      <c r="J428" s="23">
        <f>SUM(H428*I428)</f>
        <v>15825</v>
      </c>
      <c r="K428" s="6"/>
      <c r="L428" s="18" t="s">
        <v>15</v>
      </c>
      <c r="M428" s="18" t="s">
        <v>2</v>
      </c>
      <c r="N428" s="5">
        <v>105</v>
      </c>
      <c r="O428" s="8"/>
      <c r="P428" s="8"/>
      <c r="Q428" s="22">
        <v>6500</v>
      </c>
      <c r="R428" s="16">
        <f>SUM(N428*Q428)</f>
        <v>682500</v>
      </c>
      <c r="S428" s="20">
        <v>5</v>
      </c>
      <c r="T428" s="5">
        <v>5</v>
      </c>
      <c r="U428" s="15">
        <f>SUM(R428-(R428*T428/100))</f>
        <v>648375</v>
      </c>
      <c r="V428" s="15">
        <f t="shared" si="58"/>
        <v>664200</v>
      </c>
      <c r="W428" s="14">
        <f t="shared" si="61"/>
        <v>664200</v>
      </c>
      <c r="X428" s="21">
        <v>10</v>
      </c>
      <c r="Y428" s="5">
        <v>0</v>
      </c>
      <c r="Z428" s="5">
        <v>0.02</v>
      </c>
      <c r="AB428" s="1"/>
    </row>
    <row r="429" spans="1:28" s="3" customFormat="1" x14ac:dyDescent="0.35">
      <c r="A429" s="5"/>
      <c r="B429" s="18"/>
      <c r="C429" s="5"/>
      <c r="D429" s="5"/>
      <c r="E429" s="5"/>
      <c r="F429" s="20"/>
      <c r="G429" s="20"/>
      <c r="H429" s="24"/>
      <c r="I429" s="5"/>
      <c r="J429" s="23"/>
      <c r="K429" s="6"/>
      <c r="L429" s="18" t="s">
        <v>12</v>
      </c>
      <c r="M429" s="18" t="s">
        <v>0</v>
      </c>
      <c r="N429" s="5"/>
      <c r="O429" s="8"/>
      <c r="P429" s="8"/>
      <c r="Q429" s="22">
        <v>5400</v>
      </c>
      <c r="R429" s="16">
        <f>SUM(N429*Q429)</f>
        <v>0</v>
      </c>
      <c r="S429" s="20">
        <v>5</v>
      </c>
      <c r="T429" s="5">
        <v>15</v>
      </c>
      <c r="U429" s="15">
        <f>SUM(R429-(R429*T429/100))</f>
        <v>0</v>
      </c>
      <c r="V429" s="15">
        <f t="shared" si="58"/>
        <v>0</v>
      </c>
      <c r="W429" s="14">
        <f t="shared" si="61"/>
        <v>0</v>
      </c>
      <c r="X429" s="21">
        <v>50</v>
      </c>
      <c r="Y429" s="5">
        <v>0</v>
      </c>
      <c r="Z429" s="5">
        <v>0.01</v>
      </c>
      <c r="AB429" s="1"/>
    </row>
    <row r="430" spans="1:28" s="3" customFormat="1" x14ac:dyDescent="0.35">
      <c r="A430" s="5">
        <v>340</v>
      </c>
      <c r="B430" s="18" t="s">
        <v>14</v>
      </c>
      <c r="C430" s="5">
        <v>318</v>
      </c>
      <c r="D430" s="5">
        <v>0</v>
      </c>
      <c r="E430" s="5">
        <v>1</v>
      </c>
      <c r="F430" s="20">
        <v>13</v>
      </c>
      <c r="G430" s="20">
        <v>2</v>
      </c>
      <c r="H430" s="24">
        <f>SUM((D430*400)+(E430*100)+F430)</f>
        <v>113</v>
      </c>
      <c r="I430" s="5">
        <v>75</v>
      </c>
      <c r="J430" s="23">
        <f>SUM(H430*I430)</f>
        <v>8475</v>
      </c>
      <c r="K430" s="6"/>
      <c r="L430" s="18" t="s">
        <v>10</v>
      </c>
      <c r="M430" s="18" t="s">
        <v>20</v>
      </c>
      <c r="N430" s="5">
        <v>137</v>
      </c>
      <c r="O430" s="8"/>
      <c r="P430" s="8"/>
      <c r="Q430" s="22">
        <v>6500</v>
      </c>
      <c r="R430" s="16">
        <f>SUM(N430*Q430)</f>
        <v>890500</v>
      </c>
      <c r="S430" s="20">
        <v>50</v>
      </c>
      <c r="T430" s="5">
        <v>85</v>
      </c>
      <c r="U430" s="15">
        <f>SUM(R430-(R430*T430/100))</f>
        <v>133575</v>
      </c>
      <c r="V430" s="15">
        <f t="shared" si="58"/>
        <v>142050</v>
      </c>
      <c r="W430" s="14">
        <f t="shared" si="61"/>
        <v>142050</v>
      </c>
      <c r="X430" s="21">
        <v>10</v>
      </c>
      <c r="Y430" s="5">
        <v>0</v>
      </c>
      <c r="Z430" s="5">
        <v>0.02</v>
      </c>
      <c r="AB430" s="1"/>
    </row>
    <row r="431" spans="1:28" s="3" customFormat="1" x14ac:dyDescent="0.35">
      <c r="A431" s="5"/>
      <c r="B431" s="18"/>
      <c r="C431" s="5"/>
      <c r="D431" s="5"/>
      <c r="E431" s="5"/>
      <c r="F431" s="20"/>
      <c r="G431" s="20"/>
      <c r="H431" s="24"/>
      <c r="I431" s="5"/>
      <c r="J431" s="23"/>
      <c r="K431" s="6"/>
      <c r="L431" s="18" t="s">
        <v>12</v>
      </c>
      <c r="M431" s="18" t="s">
        <v>0</v>
      </c>
      <c r="N431" s="5">
        <v>35</v>
      </c>
      <c r="O431" s="8"/>
      <c r="P431" s="81"/>
      <c r="Q431" s="22">
        <v>5400</v>
      </c>
      <c r="R431" s="16">
        <f>SUM(N431*Q431)</f>
        <v>189000</v>
      </c>
      <c r="S431" s="20">
        <v>50</v>
      </c>
      <c r="T431" s="5">
        <v>93</v>
      </c>
      <c r="U431" s="15">
        <f>SUM(R431-(R431*T431/100))</f>
        <v>13230</v>
      </c>
      <c r="V431" s="15">
        <f t="shared" si="58"/>
        <v>13230</v>
      </c>
      <c r="W431" s="14">
        <f t="shared" si="61"/>
        <v>13230</v>
      </c>
      <c r="X431" s="21">
        <v>50</v>
      </c>
      <c r="Y431" s="5">
        <v>0</v>
      </c>
      <c r="Z431" s="5">
        <v>0.01</v>
      </c>
      <c r="AB431" s="1"/>
    </row>
    <row r="432" spans="1:28" s="3" customFormat="1" x14ac:dyDescent="0.35">
      <c r="A432" s="5">
        <v>341</v>
      </c>
      <c r="B432" s="18" t="s">
        <v>4</v>
      </c>
      <c r="C432" s="5">
        <v>1961</v>
      </c>
      <c r="D432" s="5">
        <v>17</v>
      </c>
      <c r="E432" s="5">
        <v>1</v>
      </c>
      <c r="F432" s="20">
        <v>30</v>
      </c>
      <c r="G432" s="20">
        <v>1</v>
      </c>
      <c r="H432" s="24">
        <f>SUM((D432*400)+(E432*100)+F432)</f>
        <v>6930</v>
      </c>
      <c r="I432" s="5">
        <v>75</v>
      </c>
      <c r="J432" s="23">
        <f>SUM(H432*I432)</f>
        <v>519750</v>
      </c>
      <c r="K432" s="6"/>
      <c r="L432" s="18"/>
      <c r="M432" s="18"/>
      <c r="N432" s="5"/>
      <c r="O432" s="8"/>
      <c r="P432" s="81"/>
      <c r="Q432" s="22"/>
      <c r="R432" s="16"/>
      <c r="S432" s="20"/>
      <c r="T432" s="5"/>
      <c r="U432" s="15"/>
      <c r="V432" s="15">
        <f t="shared" si="58"/>
        <v>519750</v>
      </c>
      <c r="W432" s="14">
        <f t="shared" si="61"/>
        <v>519750</v>
      </c>
      <c r="X432" s="21">
        <v>50</v>
      </c>
      <c r="Y432" s="5">
        <v>0</v>
      </c>
      <c r="Z432" s="5">
        <v>0.01</v>
      </c>
      <c r="AB432" s="1"/>
    </row>
    <row r="433" spans="1:28" s="3" customFormat="1" x14ac:dyDescent="0.35">
      <c r="A433" s="5">
        <v>342</v>
      </c>
      <c r="B433" s="18" t="s">
        <v>4</v>
      </c>
      <c r="C433" s="5">
        <v>15021</v>
      </c>
      <c r="D433" s="5">
        <v>8</v>
      </c>
      <c r="E433" s="5">
        <v>3</v>
      </c>
      <c r="F433" s="20">
        <v>25</v>
      </c>
      <c r="G433" s="20">
        <v>1</v>
      </c>
      <c r="H433" s="24">
        <f>SUM((D433*400)+(E433*100)+F433)</f>
        <v>3525</v>
      </c>
      <c r="I433" s="5">
        <v>75</v>
      </c>
      <c r="J433" s="23">
        <f>SUM(H433*I433)</f>
        <v>264375</v>
      </c>
      <c r="K433" s="6"/>
      <c r="L433" s="18"/>
      <c r="M433" s="18"/>
      <c r="N433" s="5"/>
      <c r="O433" s="8"/>
      <c r="P433" s="81"/>
      <c r="Q433" s="22"/>
      <c r="R433" s="16"/>
      <c r="S433" s="20"/>
      <c r="T433" s="5"/>
      <c r="U433" s="15"/>
      <c r="V433" s="15">
        <f t="shared" si="58"/>
        <v>264375</v>
      </c>
      <c r="W433" s="14">
        <f t="shared" si="61"/>
        <v>264375</v>
      </c>
      <c r="X433" s="21">
        <v>50</v>
      </c>
      <c r="Y433" s="5">
        <v>0</v>
      </c>
      <c r="Z433" s="5">
        <v>0.01</v>
      </c>
      <c r="AB433" s="1"/>
    </row>
    <row r="434" spans="1:28" s="3" customFormat="1" x14ac:dyDescent="0.35">
      <c r="A434" s="5">
        <v>343</v>
      </c>
      <c r="B434" s="18" t="s">
        <v>184</v>
      </c>
      <c r="C434" s="5">
        <v>291</v>
      </c>
      <c r="D434" s="5">
        <v>0</v>
      </c>
      <c r="E434" s="5">
        <v>1</v>
      </c>
      <c r="F434" s="39" t="s">
        <v>126</v>
      </c>
      <c r="G434" s="39" t="s">
        <v>60</v>
      </c>
      <c r="H434" s="24">
        <f>SUM((D434*400)+(E434*100)+F434)</f>
        <v>189</v>
      </c>
      <c r="I434" s="5">
        <v>75</v>
      </c>
      <c r="J434" s="23">
        <f>SUM(H434*I434)</f>
        <v>14175</v>
      </c>
      <c r="K434" s="6"/>
      <c r="L434" s="18"/>
      <c r="M434" s="18"/>
      <c r="N434" s="5"/>
      <c r="O434" s="8"/>
      <c r="P434" s="81"/>
      <c r="Q434" s="22"/>
      <c r="R434" s="16"/>
      <c r="S434" s="87"/>
      <c r="T434" s="5"/>
      <c r="U434" s="15"/>
      <c r="V434" s="15">
        <f t="shared" si="58"/>
        <v>14175</v>
      </c>
      <c r="W434" s="14">
        <f t="shared" si="61"/>
        <v>14175</v>
      </c>
      <c r="X434" s="21">
        <v>50</v>
      </c>
      <c r="Y434" s="5">
        <v>0</v>
      </c>
      <c r="Z434" s="5">
        <v>0.01</v>
      </c>
      <c r="AB434" s="1"/>
    </row>
    <row r="435" spans="1:28" s="3" customFormat="1" x14ac:dyDescent="0.35">
      <c r="A435" s="5"/>
      <c r="B435" s="18"/>
      <c r="C435" s="5"/>
      <c r="D435" s="5"/>
      <c r="E435" s="5"/>
      <c r="F435" s="39"/>
      <c r="G435" s="39"/>
      <c r="H435" s="24"/>
      <c r="I435" s="5"/>
      <c r="J435" s="23"/>
      <c r="K435" s="6"/>
      <c r="L435" s="18" t="s">
        <v>10</v>
      </c>
      <c r="M435" s="18" t="s">
        <v>9</v>
      </c>
      <c r="N435" s="5">
        <v>84</v>
      </c>
      <c r="O435" s="8"/>
      <c r="P435" s="81"/>
      <c r="Q435" s="22">
        <v>6500</v>
      </c>
      <c r="R435" s="16">
        <f>SUM(N435*Q435)</f>
        <v>546000</v>
      </c>
      <c r="S435" s="88">
        <v>23</v>
      </c>
      <c r="T435" s="5">
        <v>85</v>
      </c>
      <c r="U435" s="15">
        <f>SUM(R435-(R435*T435/100))</f>
        <v>81900</v>
      </c>
      <c r="V435" s="15">
        <f t="shared" si="58"/>
        <v>81900</v>
      </c>
      <c r="W435" s="14">
        <f t="shared" si="61"/>
        <v>81900</v>
      </c>
      <c r="X435" s="21">
        <v>10</v>
      </c>
      <c r="Y435" s="5">
        <v>0</v>
      </c>
      <c r="Z435" s="5">
        <v>0.02</v>
      </c>
      <c r="AB435" s="1"/>
    </row>
    <row r="436" spans="1:28" s="3" customFormat="1" x14ac:dyDescent="0.35">
      <c r="A436" s="5"/>
      <c r="B436" s="18"/>
      <c r="C436" s="5"/>
      <c r="D436" s="5"/>
      <c r="E436" s="5"/>
      <c r="F436" s="39"/>
      <c r="G436" s="39"/>
      <c r="H436" s="24"/>
      <c r="I436" s="5"/>
      <c r="J436" s="23"/>
      <c r="K436" s="6"/>
      <c r="L436" s="18" t="s">
        <v>8</v>
      </c>
      <c r="M436" s="18" t="s">
        <v>0</v>
      </c>
      <c r="N436" s="5">
        <v>20</v>
      </c>
      <c r="O436" s="8"/>
      <c r="P436" s="81"/>
      <c r="Q436" s="22">
        <v>5400</v>
      </c>
      <c r="R436" s="16">
        <f>SUM(N436*Q436)</f>
        <v>108000</v>
      </c>
      <c r="S436" s="88">
        <v>23</v>
      </c>
      <c r="T436" s="5">
        <v>93</v>
      </c>
      <c r="U436" s="15">
        <f>SUM(R436-(R436*T436/100))</f>
        <v>7560</v>
      </c>
      <c r="V436" s="15">
        <f t="shared" si="58"/>
        <v>7560</v>
      </c>
      <c r="W436" s="14">
        <f t="shared" si="61"/>
        <v>7560</v>
      </c>
      <c r="X436" s="21">
        <v>50</v>
      </c>
      <c r="Y436" s="5">
        <v>0</v>
      </c>
      <c r="Z436" s="5">
        <v>0.01</v>
      </c>
      <c r="AB436" s="1"/>
    </row>
    <row r="437" spans="1:28" s="3" customFormat="1" x14ac:dyDescent="0.35">
      <c r="A437" s="5"/>
      <c r="B437" s="18"/>
      <c r="C437" s="5"/>
      <c r="D437" s="5"/>
      <c r="E437" s="5"/>
      <c r="F437" s="39"/>
      <c r="G437" s="39"/>
      <c r="H437" s="24"/>
      <c r="I437" s="5"/>
      <c r="J437" s="23"/>
      <c r="K437" s="6"/>
      <c r="L437" s="18" t="s">
        <v>18</v>
      </c>
      <c r="M437" s="18" t="s">
        <v>0</v>
      </c>
      <c r="N437" s="5">
        <v>28</v>
      </c>
      <c r="O437" s="81"/>
      <c r="P437" s="81"/>
      <c r="Q437" s="22">
        <v>2400</v>
      </c>
      <c r="R437" s="16">
        <f>SUM(N437*Q437)</f>
        <v>67200</v>
      </c>
      <c r="S437" s="88">
        <v>10</v>
      </c>
      <c r="T437" s="5">
        <v>40</v>
      </c>
      <c r="U437" s="15">
        <f>SUM(R437-(R437*T437/100))</f>
        <v>40320</v>
      </c>
      <c r="V437" s="15">
        <f t="shared" si="58"/>
        <v>40320</v>
      </c>
      <c r="W437" s="14">
        <f t="shared" si="61"/>
        <v>40320</v>
      </c>
      <c r="X437" s="21">
        <v>10</v>
      </c>
      <c r="Y437" s="5">
        <v>0</v>
      </c>
      <c r="Z437" s="5">
        <v>0.02</v>
      </c>
      <c r="AB437" s="1"/>
    </row>
    <row r="438" spans="1:28" s="3" customFormat="1" x14ac:dyDescent="0.35">
      <c r="A438" s="5">
        <v>344</v>
      </c>
      <c r="B438" s="18" t="s">
        <v>4</v>
      </c>
      <c r="C438" s="5">
        <v>11268</v>
      </c>
      <c r="D438" s="5">
        <v>0</v>
      </c>
      <c r="E438" s="5">
        <v>0</v>
      </c>
      <c r="F438" s="39" t="s">
        <v>157</v>
      </c>
      <c r="G438" s="39" t="s">
        <v>74</v>
      </c>
      <c r="H438" s="24">
        <f>SUM((D438*400)+(E438*100)+F438)</f>
        <v>49</v>
      </c>
      <c r="I438" s="5">
        <v>75</v>
      </c>
      <c r="J438" s="23">
        <f>SUM(H438*I438)</f>
        <v>3675</v>
      </c>
      <c r="K438" s="6"/>
      <c r="L438" s="18"/>
      <c r="M438" s="18"/>
      <c r="N438" s="5"/>
      <c r="O438" s="81"/>
      <c r="P438" s="81"/>
      <c r="Q438" s="22"/>
      <c r="R438" s="16"/>
      <c r="S438" s="87"/>
      <c r="T438" s="5"/>
      <c r="U438" s="15"/>
      <c r="V438" s="15">
        <f t="shared" si="58"/>
        <v>3675</v>
      </c>
      <c r="W438" s="14">
        <f t="shared" si="61"/>
        <v>3675</v>
      </c>
      <c r="X438" s="21">
        <v>10</v>
      </c>
      <c r="Y438" s="5">
        <v>0</v>
      </c>
      <c r="Z438" s="5">
        <v>0.02</v>
      </c>
      <c r="AB438" s="1"/>
    </row>
    <row r="439" spans="1:28" s="3" customFormat="1" x14ac:dyDescent="0.35">
      <c r="A439" s="5"/>
      <c r="B439" s="18"/>
      <c r="C439" s="5"/>
      <c r="D439" s="5"/>
      <c r="E439" s="5"/>
      <c r="F439" s="39"/>
      <c r="G439" s="39"/>
      <c r="H439" s="24"/>
      <c r="I439" s="5"/>
      <c r="J439" s="23"/>
      <c r="K439" s="6"/>
      <c r="L439" s="18" t="s">
        <v>3</v>
      </c>
      <c r="M439" s="18" t="s">
        <v>2</v>
      </c>
      <c r="N439" s="5">
        <v>80</v>
      </c>
      <c r="O439" s="81"/>
      <c r="P439" s="81"/>
      <c r="Q439" s="22">
        <v>6500</v>
      </c>
      <c r="R439" s="16">
        <f>SUM(N439*Q439)</f>
        <v>520000</v>
      </c>
      <c r="S439" s="88">
        <v>20</v>
      </c>
      <c r="T439" s="5">
        <v>30</v>
      </c>
      <c r="U439" s="15">
        <f>SUM(R439-(R439*T439/100))</f>
        <v>364000</v>
      </c>
      <c r="V439" s="15">
        <f t="shared" si="58"/>
        <v>364000</v>
      </c>
      <c r="W439" s="14">
        <f t="shared" si="61"/>
        <v>364000</v>
      </c>
      <c r="X439" s="21">
        <v>10</v>
      </c>
      <c r="Y439" s="5">
        <v>0</v>
      </c>
      <c r="Z439" s="5">
        <v>0.02</v>
      </c>
      <c r="AB439" s="1"/>
    </row>
    <row r="440" spans="1:28" s="3" customFormat="1" x14ac:dyDescent="0.35">
      <c r="A440" s="5">
        <v>345</v>
      </c>
      <c r="B440" s="18" t="s">
        <v>4</v>
      </c>
      <c r="C440" s="5">
        <v>143</v>
      </c>
      <c r="D440" s="5">
        <v>0</v>
      </c>
      <c r="E440" s="5">
        <v>3</v>
      </c>
      <c r="F440" s="39" t="s">
        <v>87</v>
      </c>
      <c r="G440" s="39" t="s">
        <v>60</v>
      </c>
      <c r="H440" s="24">
        <f t="shared" ref="H440:H450" si="66">SUM((D440*400)+(E440*100)+F440)</f>
        <v>335</v>
      </c>
      <c r="I440" s="5">
        <v>250</v>
      </c>
      <c r="J440" s="23">
        <f t="shared" ref="J440:J450" si="67">SUM(H440*I440)</f>
        <v>83750</v>
      </c>
      <c r="K440" s="6"/>
      <c r="L440" s="18"/>
      <c r="M440" s="18"/>
      <c r="N440" s="5"/>
      <c r="O440" s="81"/>
      <c r="P440" s="81"/>
      <c r="Q440" s="22"/>
      <c r="R440" s="16"/>
      <c r="S440" s="87"/>
      <c r="T440" s="5"/>
      <c r="U440" s="15"/>
      <c r="V440" s="15">
        <f t="shared" si="58"/>
        <v>83750</v>
      </c>
      <c r="W440" s="14">
        <f t="shared" si="61"/>
        <v>83750</v>
      </c>
      <c r="X440" s="21">
        <v>50</v>
      </c>
      <c r="Y440" s="5">
        <v>0</v>
      </c>
      <c r="Z440" s="5">
        <v>0.01</v>
      </c>
      <c r="AB440" s="1"/>
    </row>
    <row r="441" spans="1:28" s="3" customFormat="1" x14ac:dyDescent="0.35">
      <c r="A441" s="5">
        <v>346</v>
      </c>
      <c r="B441" s="18" t="s">
        <v>4</v>
      </c>
      <c r="C441" s="5">
        <v>15245</v>
      </c>
      <c r="D441" s="5">
        <v>16</v>
      </c>
      <c r="E441" s="5">
        <v>2</v>
      </c>
      <c r="F441" s="39" t="s">
        <v>162</v>
      </c>
      <c r="G441" s="39" t="s">
        <v>60</v>
      </c>
      <c r="H441" s="24">
        <f t="shared" si="66"/>
        <v>6627</v>
      </c>
      <c r="I441" s="5">
        <v>75</v>
      </c>
      <c r="J441" s="23">
        <f t="shared" si="67"/>
        <v>497025</v>
      </c>
      <c r="K441" s="6"/>
      <c r="L441" s="18"/>
      <c r="M441" s="18"/>
      <c r="N441" s="5"/>
      <c r="O441" s="81"/>
      <c r="P441" s="81"/>
      <c r="Q441" s="22"/>
      <c r="R441" s="16"/>
      <c r="S441" s="87"/>
      <c r="T441" s="5"/>
      <c r="U441" s="15"/>
      <c r="V441" s="15">
        <f t="shared" si="58"/>
        <v>497025</v>
      </c>
      <c r="W441" s="14">
        <f t="shared" si="61"/>
        <v>497025</v>
      </c>
      <c r="X441" s="21">
        <v>50</v>
      </c>
      <c r="Y441" s="5">
        <v>0</v>
      </c>
      <c r="Z441" s="5">
        <v>0.01</v>
      </c>
      <c r="AB441" s="1"/>
    </row>
    <row r="442" spans="1:28" s="3" customFormat="1" x14ac:dyDescent="0.35">
      <c r="A442" s="5">
        <v>347</v>
      </c>
      <c r="B442" s="18" t="s">
        <v>4</v>
      </c>
      <c r="C442" s="5">
        <v>132</v>
      </c>
      <c r="D442" s="5">
        <v>0</v>
      </c>
      <c r="E442" s="5">
        <v>0</v>
      </c>
      <c r="F442" s="39" t="s">
        <v>108</v>
      </c>
      <c r="G442" s="39" t="s">
        <v>74</v>
      </c>
      <c r="H442" s="24">
        <f t="shared" si="66"/>
        <v>86</v>
      </c>
      <c r="I442" s="5">
        <v>200</v>
      </c>
      <c r="J442" s="23">
        <f t="shared" si="67"/>
        <v>17200</v>
      </c>
      <c r="K442" s="6"/>
      <c r="L442" s="18" t="s">
        <v>10</v>
      </c>
      <c r="M442" s="18" t="s">
        <v>9</v>
      </c>
      <c r="N442" s="85">
        <v>256</v>
      </c>
      <c r="O442" s="81"/>
      <c r="P442" s="81"/>
      <c r="Q442" s="22">
        <v>6500</v>
      </c>
      <c r="R442" s="16">
        <f>SUM(N442*Q442)</f>
        <v>1664000</v>
      </c>
      <c r="S442" s="20">
        <v>25</v>
      </c>
      <c r="T442" s="5">
        <v>85</v>
      </c>
      <c r="U442" s="15">
        <f>SUM(R442-(R442*T442/100))</f>
        <v>249600</v>
      </c>
      <c r="V442" s="15">
        <f t="shared" si="58"/>
        <v>266800</v>
      </c>
      <c r="W442" s="14">
        <f t="shared" si="61"/>
        <v>266800</v>
      </c>
      <c r="X442" s="21">
        <v>10</v>
      </c>
      <c r="Y442" s="5">
        <v>0</v>
      </c>
      <c r="Z442" s="5">
        <v>0.02</v>
      </c>
      <c r="AB442" s="1"/>
    </row>
    <row r="443" spans="1:28" s="3" customFormat="1" x14ac:dyDescent="0.35">
      <c r="A443" s="5">
        <v>348</v>
      </c>
      <c r="B443" s="18" t="s">
        <v>4</v>
      </c>
      <c r="C443" s="5">
        <v>15016</v>
      </c>
      <c r="D443" s="5">
        <v>21</v>
      </c>
      <c r="E443" s="5">
        <v>0</v>
      </c>
      <c r="F443" s="39" t="s">
        <v>68</v>
      </c>
      <c r="G443" s="39" t="s">
        <v>60</v>
      </c>
      <c r="H443" s="24">
        <f t="shared" si="66"/>
        <v>8400</v>
      </c>
      <c r="I443" s="5">
        <v>75</v>
      </c>
      <c r="J443" s="23">
        <f t="shared" si="67"/>
        <v>630000</v>
      </c>
      <c r="K443" s="6"/>
      <c r="L443" s="18"/>
      <c r="M443" s="18"/>
      <c r="N443" s="15"/>
      <c r="O443" s="81"/>
      <c r="P443" s="81"/>
      <c r="Q443" s="22"/>
      <c r="R443" s="16"/>
      <c r="S443" s="20"/>
      <c r="T443" s="5"/>
      <c r="U443" s="15"/>
      <c r="V443" s="15">
        <f t="shared" si="58"/>
        <v>630000</v>
      </c>
      <c r="W443" s="14">
        <f t="shared" si="61"/>
        <v>630000</v>
      </c>
      <c r="X443" s="21">
        <v>50</v>
      </c>
      <c r="Y443" s="5">
        <v>0</v>
      </c>
      <c r="Z443" s="5">
        <v>0.01</v>
      </c>
      <c r="AB443" s="1"/>
    </row>
    <row r="444" spans="1:28" s="3" customFormat="1" x14ac:dyDescent="0.35">
      <c r="A444" s="5">
        <v>349</v>
      </c>
      <c r="B444" s="18" t="s">
        <v>4</v>
      </c>
      <c r="C444" s="5">
        <v>15296</v>
      </c>
      <c r="D444" s="5">
        <v>4</v>
      </c>
      <c r="E444" s="5">
        <v>2</v>
      </c>
      <c r="F444" s="39" t="s">
        <v>105</v>
      </c>
      <c r="G444" s="39" t="s">
        <v>60</v>
      </c>
      <c r="H444" s="24">
        <f t="shared" si="66"/>
        <v>1831</v>
      </c>
      <c r="I444" s="5">
        <v>75</v>
      </c>
      <c r="J444" s="23">
        <f t="shared" si="67"/>
        <v>137325</v>
      </c>
      <c r="K444" s="6"/>
      <c r="L444" s="18"/>
      <c r="M444" s="18"/>
      <c r="N444" s="15"/>
      <c r="O444" s="81"/>
      <c r="P444" s="81"/>
      <c r="Q444" s="22"/>
      <c r="R444" s="16"/>
      <c r="S444" s="20"/>
      <c r="T444" s="5"/>
      <c r="U444" s="15"/>
      <c r="V444" s="15">
        <f t="shared" si="58"/>
        <v>137325</v>
      </c>
      <c r="W444" s="14">
        <f t="shared" si="61"/>
        <v>137325</v>
      </c>
      <c r="X444" s="21">
        <v>50</v>
      </c>
      <c r="Y444" s="5">
        <v>0</v>
      </c>
      <c r="Z444" s="5">
        <v>0.01</v>
      </c>
      <c r="AB444" s="1"/>
    </row>
    <row r="445" spans="1:28" s="3" customFormat="1" x14ac:dyDescent="0.35">
      <c r="A445" s="5">
        <v>350</v>
      </c>
      <c r="B445" s="18" t="s">
        <v>4</v>
      </c>
      <c r="C445" s="5">
        <v>1856</v>
      </c>
      <c r="D445" s="5">
        <v>0</v>
      </c>
      <c r="E445" s="5">
        <v>3</v>
      </c>
      <c r="F445" s="39" t="s">
        <v>198</v>
      </c>
      <c r="G445" s="39" t="s">
        <v>74</v>
      </c>
      <c r="H445" s="24">
        <f t="shared" si="66"/>
        <v>327.3</v>
      </c>
      <c r="I445" s="5">
        <v>75</v>
      </c>
      <c r="J445" s="23">
        <f t="shared" si="67"/>
        <v>24547.5</v>
      </c>
      <c r="K445" s="6"/>
      <c r="L445" s="18"/>
      <c r="M445" s="18"/>
      <c r="N445" s="15"/>
      <c r="O445" s="81"/>
      <c r="P445" s="81"/>
      <c r="Q445" s="22"/>
      <c r="R445" s="16"/>
      <c r="S445" s="20"/>
      <c r="T445" s="5"/>
      <c r="U445" s="15"/>
      <c r="V445" s="15">
        <f t="shared" si="58"/>
        <v>24547.5</v>
      </c>
      <c r="W445" s="14">
        <f t="shared" si="61"/>
        <v>24547.5</v>
      </c>
      <c r="X445" s="21">
        <v>10</v>
      </c>
      <c r="Y445" s="5">
        <v>0</v>
      </c>
      <c r="Z445" s="5">
        <v>0.02</v>
      </c>
      <c r="AB445" s="1"/>
    </row>
    <row r="446" spans="1:28" s="3" customFormat="1" x14ac:dyDescent="0.35">
      <c r="A446" s="5">
        <v>351</v>
      </c>
      <c r="B446" s="18" t="s">
        <v>4</v>
      </c>
      <c r="C446" s="5">
        <v>15913</v>
      </c>
      <c r="D446" s="5">
        <v>0</v>
      </c>
      <c r="E446" s="5">
        <v>3</v>
      </c>
      <c r="F446" s="39" t="s">
        <v>197</v>
      </c>
      <c r="G446" s="39" t="s">
        <v>74</v>
      </c>
      <c r="H446" s="24">
        <f t="shared" si="66"/>
        <v>327.5</v>
      </c>
      <c r="I446" s="5">
        <v>75</v>
      </c>
      <c r="J446" s="23">
        <f t="shared" si="67"/>
        <v>24562.5</v>
      </c>
      <c r="K446" s="6"/>
      <c r="L446" s="18"/>
      <c r="M446" s="18"/>
      <c r="N446" s="15"/>
      <c r="O446" s="81"/>
      <c r="P446" s="81"/>
      <c r="Q446" s="22"/>
      <c r="R446" s="16"/>
      <c r="S446" s="20"/>
      <c r="T446" s="5"/>
      <c r="U446" s="15"/>
      <c r="V446" s="15">
        <f t="shared" si="58"/>
        <v>24562.5</v>
      </c>
      <c r="W446" s="14">
        <f t="shared" si="61"/>
        <v>24562.5</v>
      </c>
      <c r="X446" s="21">
        <v>10</v>
      </c>
      <c r="Y446" s="5">
        <v>0</v>
      </c>
      <c r="Z446" s="5">
        <v>0.02</v>
      </c>
      <c r="AB446" s="1"/>
    </row>
    <row r="447" spans="1:28" s="3" customFormat="1" x14ac:dyDescent="0.35">
      <c r="A447" s="5">
        <v>352</v>
      </c>
      <c r="B447" s="18" t="s">
        <v>4</v>
      </c>
      <c r="C447" s="5">
        <v>1879</v>
      </c>
      <c r="D447" s="5">
        <v>2</v>
      </c>
      <c r="E447" s="5">
        <v>3</v>
      </c>
      <c r="F447" s="39" t="s">
        <v>112</v>
      </c>
      <c r="G447" s="39" t="s">
        <v>60</v>
      </c>
      <c r="H447" s="24">
        <f t="shared" si="66"/>
        <v>1106</v>
      </c>
      <c r="I447" s="5">
        <v>220</v>
      </c>
      <c r="J447" s="23">
        <f t="shared" si="67"/>
        <v>243320</v>
      </c>
      <c r="K447" s="6"/>
      <c r="L447" s="18"/>
      <c r="M447" s="18"/>
      <c r="N447" s="15"/>
      <c r="O447" s="81"/>
      <c r="P447" s="81"/>
      <c r="Q447" s="22"/>
      <c r="R447" s="16"/>
      <c r="S447" s="20"/>
      <c r="T447" s="5"/>
      <c r="U447" s="15"/>
      <c r="V447" s="15">
        <f t="shared" si="58"/>
        <v>243320</v>
      </c>
      <c r="W447" s="14">
        <f t="shared" si="61"/>
        <v>243320</v>
      </c>
      <c r="X447" s="21">
        <v>50</v>
      </c>
      <c r="Y447" s="5">
        <v>0</v>
      </c>
      <c r="Z447" s="5">
        <v>0.01</v>
      </c>
      <c r="AB447" s="1"/>
    </row>
    <row r="448" spans="1:28" s="3" customFormat="1" x14ac:dyDescent="0.35">
      <c r="A448" s="5">
        <v>353</v>
      </c>
      <c r="B448" s="18" t="s">
        <v>4</v>
      </c>
      <c r="C448" s="5">
        <v>265</v>
      </c>
      <c r="D448" s="5">
        <v>8</v>
      </c>
      <c r="E448" s="5">
        <v>2</v>
      </c>
      <c r="F448" s="39" t="s">
        <v>133</v>
      </c>
      <c r="G448" s="39" t="s">
        <v>60</v>
      </c>
      <c r="H448" s="24">
        <f t="shared" si="66"/>
        <v>3411</v>
      </c>
      <c r="I448" s="5">
        <v>75</v>
      </c>
      <c r="J448" s="23">
        <f t="shared" si="67"/>
        <v>255825</v>
      </c>
      <c r="K448" s="6"/>
      <c r="L448" s="18"/>
      <c r="M448" s="18"/>
      <c r="N448" s="15"/>
      <c r="O448" s="81"/>
      <c r="P448" s="81"/>
      <c r="Q448" s="22"/>
      <c r="R448" s="16"/>
      <c r="S448" s="20"/>
      <c r="T448" s="5"/>
      <c r="U448" s="15"/>
      <c r="V448" s="15">
        <f t="shared" si="58"/>
        <v>255825</v>
      </c>
      <c r="W448" s="14">
        <f t="shared" si="61"/>
        <v>255825</v>
      </c>
      <c r="X448" s="21">
        <v>50</v>
      </c>
      <c r="Y448" s="5">
        <v>0</v>
      </c>
      <c r="Z448" s="5">
        <v>0.01</v>
      </c>
      <c r="AB448" s="1"/>
    </row>
    <row r="449" spans="1:28" s="3" customFormat="1" x14ac:dyDescent="0.35">
      <c r="A449" s="5">
        <v>354</v>
      </c>
      <c r="B449" s="18" t="s">
        <v>4</v>
      </c>
      <c r="C449" s="5">
        <v>15303</v>
      </c>
      <c r="D449" s="5">
        <v>3</v>
      </c>
      <c r="E449" s="5">
        <v>1</v>
      </c>
      <c r="F449" s="39" t="s">
        <v>130</v>
      </c>
      <c r="G449" s="39" t="s">
        <v>60</v>
      </c>
      <c r="H449" s="24">
        <f t="shared" si="66"/>
        <v>1322</v>
      </c>
      <c r="I449" s="5">
        <v>75</v>
      </c>
      <c r="J449" s="23">
        <f t="shared" si="67"/>
        <v>99150</v>
      </c>
      <c r="K449" s="6"/>
      <c r="L449" s="18"/>
      <c r="M449" s="18"/>
      <c r="N449" s="15"/>
      <c r="O449" s="81"/>
      <c r="P449" s="81"/>
      <c r="Q449" s="22"/>
      <c r="R449" s="16"/>
      <c r="S449" s="20"/>
      <c r="T449" s="5"/>
      <c r="U449" s="15"/>
      <c r="V449" s="15">
        <f t="shared" si="58"/>
        <v>99150</v>
      </c>
      <c r="W449" s="14">
        <f t="shared" si="61"/>
        <v>99150</v>
      </c>
      <c r="X449" s="21">
        <v>50</v>
      </c>
      <c r="Y449" s="5">
        <v>0</v>
      </c>
      <c r="Z449" s="5">
        <v>0.01</v>
      </c>
      <c r="AB449" s="1"/>
    </row>
    <row r="450" spans="1:28" s="3" customFormat="1" x14ac:dyDescent="0.35">
      <c r="A450" s="5">
        <v>355</v>
      </c>
      <c r="B450" s="18" t="s">
        <v>184</v>
      </c>
      <c r="C450" s="5">
        <v>222</v>
      </c>
      <c r="D450" s="5">
        <v>0</v>
      </c>
      <c r="E450" s="5">
        <v>1</v>
      </c>
      <c r="F450" s="39" t="s">
        <v>165</v>
      </c>
      <c r="G450" s="39" t="s">
        <v>74</v>
      </c>
      <c r="H450" s="24">
        <f t="shared" si="66"/>
        <v>166</v>
      </c>
      <c r="I450" s="5">
        <v>75</v>
      </c>
      <c r="J450" s="23">
        <f t="shared" si="67"/>
        <v>12450</v>
      </c>
      <c r="K450" s="6"/>
      <c r="L450" s="18"/>
      <c r="M450" s="18"/>
      <c r="N450" s="15"/>
      <c r="O450" s="81"/>
      <c r="P450" s="81"/>
      <c r="Q450" s="22"/>
      <c r="R450" s="16"/>
      <c r="S450" s="20"/>
      <c r="T450" s="5"/>
      <c r="U450" s="15"/>
      <c r="V450" s="15">
        <f t="shared" si="58"/>
        <v>12450</v>
      </c>
      <c r="W450" s="14">
        <f t="shared" si="61"/>
        <v>12450</v>
      </c>
      <c r="X450" s="21">
        <v>10</v>
      </c>
      <c r="Y450" s="5">
        <v>0</v>
      </c>
      <c r="Z450" s="5">
        <v>0.02</v>
      </c>
      <c r="AB450" s="1"/>
    </row>
    <row r="451" spans="1:28" s="3" customFormat="1" x14ac:dyDescent="0.35">
      <c r="A451" s="5"/>
      <c r="B451" s="18"/>
      <c r="C451" s="5"/>
      <c r="D451" s="5"/>
      <c r="E451" s="5"/>
      <c r="F451" s="39"/>
      <c r="G451" s="39"/>
      <c r="H451" s="24"/>
      <c r="I451" s="5"/>
      <c r="J451" s="23"/>
      <c r="K451" s="6"/>
      <c r="L451" s="18" t="s">
        <v>10</v>
      </c>
      <c r="M451" s="18" t="s">
        <v>9</v>
      </c>
      <c r="N451" s="85">
        <v>286</v>
      </c>
      <c r="O451" s="81"/>
      <c r="P451" s="81"/>
      <c r="Q451" s="22">
        <v>6500</v>
      </c>
      <c r="R451" s="16">
        <f>SUM(N451*Q451)</f>
        <v>1859000</v>
      </c>
      <c r="S451" s="20">
        <v>30</v>
      </c>
      <c r="T451" s="5">
        <v>85</v>
      </c>
      <c r="U451" s="15">
        <f>SUM(R451-(R451*T451/100))</f>
        <v>278850</v>
      </c>
      <c r="V451" s="15">
        <f t="shared" si="58"/>
        <v>278850</v>
      </c>
      <c r="W451" s="14">
        <f t="shared" si="61"/>
        <v>278850</v>
      </c>
      <c r="X451" s="21">
        <v>10</v>
      </c>
      <c r="Y451" s="5">
        <v>0</v>
      </c>
      <c r="Z451" s="5">
        <v>0.02</v>
      </c>
      <c r="AB451" s="1"/>
    </row>
    <row r="452" spans="1:28" s="3" customFormat="1" x14ac:dyDescent="0.35">
      <c r="A452" s="5"/>
      <c r="B452" s="18"/>
      <c r="C452" s="5"/>
      <c r="D452" s="5"/>
      <c r="E452" s="5"/>
      <c r="F452" s="39"/>
      <c r="G452" s="39"/>
      <c r="H452" s="24"/>
      <c r="I452" s="5"/>
      <c r="J452" s="23"/>
      <c r="K452" s="6"/>
      <c r="L452" s="18" t="s">
        <v>8</v>
      </c>
      <c r="M452" s="18" t="s">
        <v>0</v>
      </c>
      <c r="N452" s="85">
        <v>15</v>
      </c>
      <c r="O452" s="81"/>
      <c r="P452" s="81"/>
      <c r="Q452" s="22">
        <v>5400</v>
      </c>
      <c r="R452" s="16">
        <f>SUM(N452*Q452)</f>
        <v>81000</v>
      </c>
      <c r="S452" s="20">
        <v>30</v>
      </c>
      <c r="T452" s="5">
        <v>93</v>
      </c>
      <c r="U452" s="15">
        <f>SUM(R452-(R452*T452/100))</f>
        <v>5670</v>
      </c>
      <c r="V452" s="15">
        <f t="shared" si="58"/>
        <v>5670</v>
      </c>
      <c r="W452" s="14">
        <f t="shared" si="61"/>
        <v>5670</v>
      </c>
      <c r="X452" s="21">
        <v>10</v>
      </c>
      <c r="Y452" s="5">
        <v>0</v>
      </c>
      <c r="Z452" s="5">
        <v>0.02</v>
      </c>
      <c r="AB452" s="1"/>
    </row>
    <row r="453" spans="1:28" s="3" customFormat="1" x14ac:dyDescent="0.35">
      <c r="A453" s="5">
        <v>356</v>
      </c>
      <c r="B453" s="18" t="s">
        <v>4</v>
      </c>
      <c r="C453" s="5">
        <v>13932</v>
      </c>
      <c r="D453" s="5">
        <v>11</v>
      </c>
      <c r="E453" s="5">
        <v>0</v>
      </c>
      <c r="F453" s="39" t="s">
        <v>146</v>
      </c>
      <c r="G453" s="39" t="s">
        <v>60</v>
      </c>
      <c r="H453" s="24">
        <f t="shared" ref="H453:H458" si="68">SUM((D453*400)+(E453*100)+F453)</f>
        <v>4493</v>
      </c>
      <c r="I453" s="5">
        <v>75</v>
      </c>
      <c r="J453" s="23">
        <f t="shared" ref="J453:J458" si="69">SUM(H453*I453)</f>
        <v>336975</v>
      </c>
      <c r="K453" s="60"/>
      <c r="L453" s="18"/>
      <c r="M453" s="18"/>
      <c r="N453" s="15"/>
      <c r="O453" s="67"/>
      <c r="P453" s="67"/>
      <c r="Q453" s="22"/>
      <c r="R453" s="16"/>
      <c r="S453" s="20"/>
      <c r="T453" s="5"/>
      <c r="U453" s="15"/>
      <c r="V453" s="15">
        <f t="shared" si="58"/>
        <v>336975</v>
      </c>
      <c r="W453" s="14">
        <f t="shared" si="61"/>
        <v>336975</v>
      </c>
      <c r="X453" s="21">
        <v>50</v>
      </c>
      <c r="Y453" s="5">
        <v>0</v>
      </c>
      <c r="Z453" s="5">
        <v>0.01</v>
      </c>
      <c r="AB453" s="1"/>
    </row>
    <row r="454" spans="1:28" s="3" customFormat="1" x14ac:dyDescent="0.35">
      <c r="A454" s="5">
        <v>357</v>
      </c>
      <c r="B454" s="18" t="s">
        <v>184</v>
      </c>
      <c r="C454" s="5">
        <v>219</v>
      </c>
      <c r="D454" s="5">
        <v>0</v>
      </c>
      <c r="E454" s="5">
        <v>1</v>
      </c>
      <c r="F454" s="39" t="s">
        <v>69</v>
      </c>
      <c r="G454" s="39" t="s">
        <v>60</v>
      </c>
      <c r="H454" s="24">
        <f t="shared" si="68"/>
        <v>130</v>
      </c>
      <c r="I454" s="28">
        <v>75</v>
      </c>
      <c r="J454" s="23">
        <f t="shared" si="69"/>
        <v>9750</v>
      </c>
      <c r="K454" s="60"/>
      <c r="L454" s="18"/>
      <c r="M454" s="18"/>
      <c r="N454" s="15"/>
      <c r="O454" s="67"/>
      <c r="P454" s="67"/>
      <c r="Q454" s="22"/>
      <c r="R454" s="16"/>
      <c r="S454" s="20"/>
      <c r="T454" s="28"/>
      <c r="U454" s="15"/>
      <c r="V454" s="15">
        <f t="shared" si="58"/>
        <v>9750</v>
      </c>
      <c r="W454" s="14">
        <f t="shared" si="61"/>
        <v>9750</v>
      </c>
      <c r="X454" s="29">
        <v>50</v>
      </c>
      <c r="Y454" s="28">
        <v>0</v>
      </c>
      <c r="Z454" s="28">
        <v>0.01</v>
      </c>
      <c r="AB454" s="1"/>
    </row>
    <row r="455" spans="1:28" s="3" customFormat="1" x14ac:dyDescent="0.35">
      <c r="A455" s="5">
        <v>358</v>
      </c>
      <c r="B455" s="9" t="s">
        <v>5</v>
      </c>
      <c r="C455" s="6"/>
      <c r="D455" s="6">
        <v>29</v>
      </c>
      <c r="E455" s="6">
        <v>1</v>
      </c>
      <c r="F455" s="80" t="s">
        <v>128</v>
      </c>
      <c r="G455" s="80" t="s">
        <v>60</v>
      </c>
      <c r="H455" s="24">
        <f t="shared" si="68"/>
        <v>11742</v>
      </c>
      <c r="I455" s="5">
        <v>75</v>
      </c>
      <c r="J455" s="23">
        <f t="shared" si="69"/>
        <v>880650</v>
      </c>
      <c r="K455" s="60"/>
      <c r="L455" s="9"/>
      <c r="M455" s="9"/>
      <c r="N455" s="78"/>
      <c r="O455" s="67"/>
      <c r="P455" s="67"/>
      <c r="Q455" s="22"/>
      <c r="R455" s="16"/>
      <c r="S455" s="11"/>
      <c r="T455" s="5"/>
      <c r="U455" s="15"/>
      <c r="V455" s="15">
        <f t="shared" si="58"/>
        <v>880650</v>
      </c>
      <c r="W455" s="14">
        <f t="shared" si="61"/>
        <v>880650</v>
      </c>
      <c r="X455" s="21">
        <v>50</v>
      </c>
      <c r="Y455" s="5">
        <v>0</v>
      </c>
      <c r="Z455" s="5">
        <v>0.01</v>
      </c>
      <c r="AB455" s="1"/>
    </row>
    <row r="456" spans="1:28" s="3" customFormat="1" x14ac:dyDescent="0.35">
      <c r="A456" s="5">
        <v>359</v>
      </c>
      <c r="B456" s="18" t="s">
        <v>4</v>
      </c>
      <c r="C456" s="5">
        <v>3873</v>
      </c>
      <c r="D456" s="5">
        <v>5</v>
      </c>
      <c r="E456" s="5">
        <v>1</v>
      </c>
      <c r="F456" s="39" t="s">
        <v>128</v>
      </c>
      <c r="G456" s="39" t="s">
        <v>60</v>
      </c>
      <c r="H456" s="24">
        <f t="shared" si="68"/>
        <v>2142</v>
      </c>
      <c r="I456" s="5">
        <v>75</v>
      </c>
      <c r="J456" s="23">
        <f t="shared" si="69"/>
        <v>160650</v>
      </c>
      <c r="K456" s="60"/>
      <c r="L456" s="18"/>
      <c r="M456" s="18"/>
      <c r="N456" s="15"/>
      <c r="O456" s="67"/>
      <c r="P456" s="67"/>
      <c r="Q456" s="22"/>
      <c r="R456" s="16"/>
      <c r="S456" s="20"/>
      <c r="T456" s="5"/>
      <c r="U456" s="15"/>
      <c r="V456" s="15">
        <f t="shared" si="58"/>
        <v>160650</v>
      </c>
      <c r="W456" s="14">
        <f t="shared" si="61"/>
        <v>160650</v>
      </c>
      <c r="X456" s="21">
        <v>50</v>
      </c>
      <c r="Y456" s="5">
        <v>0</v>
      </c>
      <c r="Z456" s="5">
        <v>0.01</v>
      </c>
      <c r="AB456" s="1"/>
    </row>
    <row r="457" spans="1:28" s="3" customFormat="1" x14ac:dyDescent="0.35">
      <c r="A457" s="5">
        <v>360</v>
      </c>
      <c r="B457" s="18" t="s">
        <v>23</v>
      </c>
      <c r="C457" s="5"/>
      <c r="D457" s="5">
        <v>9</v>
      </c>
      <c r="E457" s="5">
        <v>0</v>
      </c>
      <c r="F457" s="39" t="s">
        <v>68</v>
      </c>
      <c r="G457" s="39" t="s">
        <v>60</v>
      </c>
      <c r="H457" s="24">
        <f t="shared" si="68"/>
        <v>3600</v>
      </c>
      <c r="I457" s="5">
        <v>75</v>
      </c>
      <c r="J457" s="23">
        <f t="shared" si="69"/>
        <v>270000</v>
      </c>
      <c r="K457" s="6"/>
      <c r="L457" s="18"/>
      <c r="M457" s="18"/>
      <c r="N457" s="15"/>
      <c r="O457" s="81"/>
      <c r="P457" s="81"/>
      <c r="Q457" s="22"/>
      <c r="R457" s="16"/>
      <c r="S457" s="20"/>
      <c r="T457" s="5"/>
      <c r="U457" s="15"/>
      <c r="V457" s="15">
        <f t="shared" si="58"/>
        <v>270000</v>
      </c>
      <c r="W457" s="14">
        <f t="shared" si="61"/>
        <v>270000</v>
      </c>
      <c r="X457" s="21">
        <v>50</v>
      </c>
      <c r="Y457" s="5">
        <v>0</v>
      </c>
      <c r="Z457" s="5">
        <v>0.01</v>
      </c>
      <c r="AB457" s="1"/>
    </row>
    <row r="458" spans="1:28" s="3" customFormat="1" x14ac:dyDescent="0.35">
      <c r="A458" s="5">
        <v>361</v>
      </c>
      <c r="B458" s="57" t="s">
        <v>4</v>
      </c>
      <c r="C458" s="48">
        <v>3884</v>
      </c>
      <c r="D458" s="56" t="s">
        <v>68</v>
      </c>
      <c r="E458" s="56" t="s">
        <v>68</v>
      </c>
      <c r="F458" s="55" t="s">
        <v>151</v>
      </c>
      <c r="G458" s="55" t="s">
        <v>74</v>
      </c>
      <c r="H458" s="24">
        <f t="shared" si="68"/>
        <v>81</v>
      </c>
      <c r="I458" s="5">
        <v>75</v>
      </c>
      <c r="J458" s="23">
        <f t="shared" si="69"/>
        <v>6075</v>
      </c>
      <c r="K458" s="6"/>
      <c r="L458" s="57" t="s">
        <v>10</v>
      </c>
      <c r="M458" s="57" t="s">
        <v>9</v>
      </c>
      <c r="N458" s="56" t="s">
        <v>196</v>
      </c>
      <c r="O458" s="8"/>
      <c r="P458" s="8"/>
      <c r="Q458" s="22">
        <v>6500</v>
      </c>
      <c r="R458" s="16">
        <f>SUM(N458*Q458)</f>
        <v>1189500</v>
      </c>
      <c r="S458" s="55" t="s">
        <v>89</v>
      </c>
      <c r="T458" s="5">
        <v>75</v>
      </c>
      <c r="U458" s="15">
        <f>SUM(R458-(R458*T458/100))</f>
        <v>297375</v>
      </c>
      <c r="V458" s="15">
        <f t="shared" si="58"/>
        <v>303450</v>
      </c>
      <c r="W458" s="14">
        <f t="shared" si="61"/>
        <v>303450</v>
      </c>
      <c r="X458" s="21">
        <v>10</v>
      </c>
      <c r="Y458" s="5">
        <v>0</v>
      </c>
      <c r="Z458" s="5">
        <v>0.02</v>
      </c>
      <c r="AB458" s="1"/>
    </row>
    <row r="459" spans="1:28" s="3" customFormat="1" x14ac:dyDescent="0.35">
      <c r="A459" s="48"/>
      <c r="B459" s="57"/>
      <c r="C459" s="48"/>
      <c r="D459" s="56"/>
      <c r="E459" s="56"/>
      <c r="F459" s="55"/>
      <c r="G459" s="55"/>
      <c r="H459" s="24"/>
      <c r="I459" s="5"/>
      <c r="J459" s="23"/>
      <c r="K459" s="6"/>
      <c r="L459" s="57" t="s">
        <v>8</v>
      </c>
      <c r="M459" s="57" t="s">
        <v>0</v>
      </c>
      <c r="N459" s="56" t="s">
        <v>69</v>
      </c>
      <c r="O459" s="81"/>
      <c r="P459" s="8"/>
      <c r="Q459" s="22">
        <v>5400</v>
      </c>
      <c r="R459" s="16">
        <f>SUM(N459*Q459)</f>
        <v>162000</v>
      </c>
      <c r="S459" s="55" t="s">
        <v>89</v>
      </c>
      <c r="T459" s="5">
        <v>93</v>
      </c>
      <c r="U459" s="15">
        <f>SUM(R459-(R459*T459/100))</f>
        <v>11340</v>
      </c>
      <c r="V459" s="15">
        <f t="shared" ref="V459:V522" si="70">SUM(J459+U459)</f>
        <v>11340</v>
      </c>
      <c r="W459" s="14">
        <f t="shared" si="61"/>
        <v>11340</v>
      </c>
      <c r="X459" s="21">
        <v>50</v>
      </c>
      <c r="Y459" s="5">
        <v>0</v>
      </c>
      <c r="Z459" s="5">
        <v>0.01</v>
      </c>
      <c r="AB459" s="1"/>
    </row>
    <row r="460" spans="1:28" s="3" customFormat="1" x14ac:dyDescent="0.35">
      <c r="A460" s="5">
        <v>362</v>
      </c>
      <c r="B460" s="18" t="s">
        <v>4</v>
      </c>
      <c r="C460" s="5">
        <v>5005</v>
      </c>
      <c r="D460" s="5">
        <v>0</v>
      </c>
      <c r="E460" s="5">
        <v>0</v>
      </c>
      <c r="F460" s="39" t="s">
        <v>195</v>
      </c>
      <c r="G460" s="39" t="s">
        <v>74</v>
      </c>
      <c r="H460" s="24">
        <f>SUM((D460*400)+(E460*100)+F460)</f>
        <v>69</v>
      </c>
      <c r="I460" s="5">
        <v>200</v>
      </c>
      <c r="J460" s="23">
        <f>SUM(H460*I460)</f>
        <v>13800</v>
      </c>
      <c r="K460" s="6"/>
      <c r="L460" s="18" t="s">
        <v>3</v>
      </c>
      <c r="M460" s="18" t="s">
        <v>2</v>
      </c>
      <c r="N460" s="85">
        <v>105</v>
      </c>
      <c r="O460" s="81"/>
      <c r="P460" s="8"/>
      <c r="Q460" s="22">
        <v>6500</v>
      </c>
      <c r="R460" s="16">
        <f>SUM(N460*Q460)</f>
        <v>682500</v>
      </c>
      <c r="S460" s="20">
        <v>10</v>
      </c>
      <c r="T460" s="5">
        <v>10</v>
      </c>
      <c r="U460" s="15">
        <f>SUM(R460-(R460*T460/100))</f>
        <v>614250</v>
      </c>
      <c r="V460" s="15">
        <f t="shared" si="70"/>
        <v>628050</v>
      </c>
      <c r="W460" s="14">
        <f t="shared" si="61"/>
        <v>628050</v>
      </c>
      <c r="X460" s="21">
        <v>10</v>
      </c>
      <c r="Y460" s="5">
        <v>0</v>
      </c>
      <c r="Z460" s="5">
        <v>0.02</v>
      </c>
      <c r="AB460" s="1"/>
    </row>
    <row r="461" spans="1:28" s="3" customFormat="1" x14ac:dyDescent="0.35">
      <c r="A461" s="5"/>
      <c r="B461" s="18"/>
      <c r="C461" s="5"/>
      <c r="D461" s="5"/>
      <c r="E461" s="5"/>
      <c r="F461" s="39"/>
      <c r="G461" s="39"/>
      <c r="H461" s="24"/>
      <c r="I461" s="5"/>
      <c r="J461" s="23"/>
      <c r="K461" s="6"/>
      <c r="L461" s="18" t="s">
        <v>8</v>
      </c>
      <c r="M461" s="18" t="s">
        <v>0</v>
      </c>
      <c r="N461" s="5">
        <v>12.5</v>
      </c>
      <c r="O461" s="81"/>
      <c r="P461" s="8"/>
      <c r="Q461" s="22">
        <v>5400</v>
      </c>
      <c r="R461" s="16">
        <f>SUM(N461*Q461)</f>
        <v>67500</v>
      </c>
      <c r="S461" s="20">
        <v>10</v>
      </c>
      <c r="T461" s="5">
        <v>40</v>
      </c>
      <c r="U461" s="15">
        <f>SUM(R461-(R461*T461/100))</f>
        <v>40500</v>
      </c>
      <c r="V461" s="15">
        <f t="shared" si="70"/>
        <v>40500</v>
      </c>
      <c r="W461" s="14">
        <f t="shared" si="61"/>
        <v>40500</v>
      </c>
      <c r="X461" s="21">
        <v>50</v>
      </c>
      <c r="Y461" s="5">
        <v>0</v>
      </c>
      <c r="Z461" s="5">
        <v>0.01</v>
      </c>
      <c r="AB461" s="1"/>
    </row>
    <row r="462" spans="1:28" s="3" customFormat="1" x14ac:dyDescent="0.35">
      <c r="A462" s="5"/>
      <c r="B462" s="18"/>
      <c r="C462" s="5"/>
      <c r="D462" s="5"/>
      <c r="E462" s="5"/>
      <c r="F462" s="39"/>
      <c r="G462" s="39"/>
      <c r="H462" s="24"/>
      <c r="I462" s="5"/>
      <c r="J462" s="23"/>
      <c r="K462" s="6"/>
      <c r="L462" s="18" t="s">
        <v>22</v>
      </c>
      <c r="M462" s="18" t="s">
        <v>0</v>
      </c>
      <c r="N462" s="15">
        <v>48</v>
      </c>
      <c r="O462" s="86"/>
      <c r="P462" s="8"/>
      <c r="Q462" s="22">
        <v>2050</v>
      </c>
      <c r="R462" s="16">
        <f>SUM(N462*Q462)</f>
        <v>98400</v>
      </c>
      <c r="S462" s="20">
        <v>10</v>
      </c>
      <c r="T462" s="5">
        <v>40</v>
      </c>
      <c r="U462" s="15">
        <f>SUM(R462-(R462*T462/100))</f>
        <v>59040</v>
      </c>
      <c r="V462" s="15">
        <f t="shared" si="70"/>
        <v>59040</v>
      </c>
      <c r="W462" s="14">
        <f t="shared" si="61"/>
        <v>59040</v>
      </c>
      <c r="X462" s="21">
        <v>50</v>
      </c>
      <c r="Y462" s="5">
        <v>0</v>
      </c>
      <c r="Z462" s="5">
        <v>0.01</v>
      </c>
      <c r="AB462" s="1"/>
    </row>
    <row r="463" spans="1:28" s="3" customFormat="1" x14ac:dyDescent="0.35">
      <c r="A463" s="5">
        <v>363</v>
      </c>
      <c r="B463" s="18" t="s">
        <v>4</v>
      </c>
      <c r="C463" s="5">
        <v>5008</v>
      </c>
      <c r="D463" s="5">
        <v>0</v>
      </c>
      <c r="E463" s="5">
        <v>2</v>
      </c>
      <c r="F463" s="39" t="s">
        <v>128</v>
      </c>
      <c r="G463" s="39" t="s">
        <v>60</v>
      </c>
      <c r="H463" s="24">
        <f>SUM((D463*400)+(E463*100)+F463)</f>
        <v>242</v>
      </c>
      <c r="I463" s="5">
        <v>180</v>
      </c>
      <c r="J463" s="23">
        <f>SUM(H463*I463)</f>
        <v>43560</v>
      </c>
      <c r="K463" s="6"/>
      <c r="L463" s="18"/>
      <c r="M463" s="18"/>
      <c r="N463" s="15"/>
      <c r="O463" s="86"/>
      <c r="P463" s="8"/>
      <c r="Q463" s="22"/>
      <c r="R463" s="16"/>
      <c r="S463" s="20"/>
      <c r="T463" s="5"/>
      <c r="U463" s="15"/>
      <c r="V463" s="15">
        <f t="shared" si="70"/>
        <v>43560</v>
      </c>
      <c r="W463" s="14">
        <f t="shared" ref="W463:W526" si="71">V463</f>
        <v>43560</v>
      </c>
      <c r="X463" s="21">
        <v>50</v>
      </c>
      <c r="Y463" s="5">
        <v>0</v>
      </c>
      <c r="Z463" s="5">
        <v>0.01</v>
      </c>
      <c r="AB463" s="1"/>
    </row>
    <row r="464" spans="1:28" s="3" customFormat="1" x14ac:dyDescent="0.35">
      <c r="A464" s="5">
        <v>364</v>
      </c>
      <c r="B464" s="18" t="s">
        <v>4</v>
      </c>
      <c r="C464" s="5">
        <v>15020</v>
      </c>
      <c r="D464" s="5">
        <v>8</v>
      </c>
      <c r="E464" s="5">
        <v>0</v>
      </c>
      <c r="F464" s="39" t="s">
        <v>194</v>
      </c>
      <c r="G464" s="39" t="s">
        <v>60</v>
      </c>
      <c r="H464" s="24">
        <f>SUM((D464*400)+(E464*100)+F464)</f>
        <v>3298</v>
      </c>
      <c r="I464" s="5">
        <v>75</v>
      </c>
      <c r="J464" s="23">
        <f>SUM(H464*I464)</f>
        <v>247350</v>
      </c>
      <c r="K464" s="6"/>
      <c r="L464" s="18"/>
      <c r="M464" s="18"/>
      <c r="N464" s="15"/>
      <c r="O464" s="81"/>
      <c r="P464" s="8"/>
      <c r="Q464" s="22"/>
      <c r="R464" s="16"/>
      <c r="S464" s="20"/>
      <c r="T464" s="5"/>
      <c r="U464" s="15"/>
      <c r="V464" s="15">
        <f t="shared" si="70"/>
        <v>247350</v>
      </c>
      <c r="W464" s="14">
        <f t="shared" si="71"/>
        <v>247350</v>
      </c>
      <c r="X464" s="21">
        <v>50</v>
      </c>
      <c r="Y464" s="5">
        <v>0</v>
      </c>
      <c r="Z464" s="5">
        <v>0.01</v>
      </c>
      <c r="AB464" s="1"/>
    </row>
    <row r="465" spans="1:28" s="3" customFormat="1" x14ac:dyDescent="0.35">
      <c r="A465" s="5">
        <v>365</v>
      </c>
      <c r="B465" s="18" t="s">
        <v>4</v>
      </c>
      <c r="C465" s="5">
        <v>1864</v>
      </c>
      <c r="D465" s="5">
        <v>8</v>
      </c>
      <c r="E465" s="5">
        <v>2</v>
      </c>
      <c r="F465" s="39" t="s">
        <v>67</v>
      </c>
      <c r="G465" s="39" t="s">
        <v>60</v>
      </c>
      <c r="H465" s="24">
        <f>SUM((D465*400)+(E465*100)+F465)</f>
        <v>3453</v>
      </c>
      <c r="I465" s="5">
        <v>100</v>
      </c>
      <c r="J465" s="23">
        <f>SUM(H465*I465)</f>
        <v>345300</v>
      </c>
      <c r="K465" s="6"/>
      <c r="L465" s="18"/>
      <c r="M465" s="18"/>
      <c r="N465" s="15"/>
      <c r="O465" s="81"/>
      <c r="P465" s="8"/>
      <c r="Q465" s="22"/>
      <c r="R465" s="16"/>
      <c r="S465" s="20"/>
      <c r="T465" s="5"/>
      <c r="U465" s="15"/>
      <c r="V465" s="15">
        <f t="shared" si="70"/>
        <v>345300</v>
      </c>
      <c r="W465" s="14">
        <f t="shared" si="71"/>
        <v>345300</v>
      </c>
      <c r="X465" s="21">
        <v>50</v>
      </c>
      <c r="Y465" s="5">
        <v>0</v>
      </c>
      <c r="Z465" s="5">
        <v>0.01</v>
      </c>
      <c r="AB465" s="1"/>
    </row>
    <row r="466" spans="1:28" s="3" customFormat="1" x14ac:dyDescent="0.35">
      <c r="A466" s="5">
        <v>366</v>
      </c>
      <c r="B466" s="18" t="s">
        <v>184</v>
      </c>
      <c r="C466" s="5">
        <v>1572</v>
      </c>
      <c r="D466" s="5">
        <v>0</v>
      </c>
      <c r="E466" s="5">
        <v>2</v>
      </c>
      <c r="F466" s="39" t="s">
        <v>95</v>
      </c>
      <c r="G466" s="39" t="s">
        <v>74</v>
      </c>
      <c r="H466" s="24">
        <f>SUM((D466*400)+(E466*100)+F466)</f>
        <v>240</v>
      </c>
      <c r="I466" s="5">
        <v>100</v>
      </c>
      <c r="J466" s="23">
        <f>SUM(H466*I466)</f>
        <v>24000</v>
      </c>
      <c r="K466" s="6"/>
      <c r="L466" s="18" t="s">
        <v>10</v>
      </c>
      <c r="M466" s="18" t="s">
        <v>9</v>
      </c>
      <c r="N466" s="15">
        <v>408.5</v>
      </c>
      <c r="O466" s="81"/>
      <c r="P466" s="8"/>
      <c r="Q466" s="22">
        <v>6500</v>
      </c>
      <c r="R466" s="16">
        <f t="shared" ref="R466:R472" si="72">SUM(N466*Q466)</f>
        <v>2655250</v>
      </c>
      <c r="S466" s="20">
        <v>33</v>
      </c>
      <c r="T466" s="5">
        <v>85</v>
      </c>
      <c r="U466" s="15">
        <f t="shared" ref="U466:U472" si="73">SUM(R466-(R466*T466/100))</f>
        <v>398287.5</v>
      </c>
      <c r="V466" s="15">
        <f t="shared" si="70"/>
        <v>422287.5</v>
      </c>
      <c r="W466" s="14">
        <f t="shared" si="71"/>
        <v>422287.5</v>
      </c>
      <c r="X466" s="21">
        <v>10</v>
      </c>
      <c r="Y466" s="5">
        <v>0</v>
      </c>
      <c r="Z466" s="5">
        <v>0.02</v>
      </c>
      <c r="AB466" s="1"/>
    </row>
    <row r="467" spans="1:28" s="3" customFormat="1" x14ac:dyDescent="0.35">
      <c r="A467" s="5"/>
      <c r="B467" s="18"/>
      <c r="C467" s="5"/>
      <c r="D467" s="5"/>
      <c r="E467" s="5"/>
      <c r="F467" s="39"/>
      <c r="G467" s="39"/>
      <c r="H467" s="24"/>
      <c r="I467" s="5"/>
      <c r="J467" s="23"/>
      <c r="K467" s="6"/>
      <c r="L467" s="18" t="s">
        <v>8</v>
      </c>
      <c r="M467" s="18" t="s">
        <v>0</v>
      </c>
      <c r="N467" s="15">
        <v>12.5</v>
      </c>
      <c r="O467" s="81"/>
      <c r="P467" s="8"/>
      <c r="Q467" s="22">
        <v>5400</v>
      </c>
      <c r="R467" s="16">
        <f t="shared" si="72"/>
        <v>67500</v>
      </c>
      <c r="S467" s="20">
        <v>33</v>
      </c>
      <c r="T467" s="5">
        <v>93</v>
      </c>
      <c r="U467" s="15">
        <f t="shared" si="73"/>
        <v>4725</v>
      </c>
      <c r="V467" s="15">
        <f t="shared" si="70"/>
        <v>4725</v>
      </c>
      <c r="W467" s="14">
        <f t="shared" si="71"/>
        <v>4725</v>
      </c>
      <c r="X467" s="21">
        <v>50</v>
      </c>
      <c r="Y467" s="5">
        <v>0</v>
      </c>
      <c r="Z467" s="5">
        <v>0.01</v>
      </c>
      <c r="AB467" s="1"/>
    </row>
    <row r="468" spans="1:28" s="3" customFormat="1" x14ac:dyDescent="0.35">
      <c r="A468" s="5"/>
      <c r="B468" s="18"/>
      <c r="C468" s="5"/>
      <c r="D468" s="5"/>
      <c r="E468" s="5"/>
      <c r="F468" s="39"/>
      <c r="G468" s="39"/>
      <c r="H468" s="24"/>
      <c r="I468" s="5"/>
      <c r="J468" s="23"/>
      <c r="K468" s="6"/>
      <c r="L468" s="18" t="s">
        <v>18</v>
      </c>
      <c r="M468" s="18" t="s">
        <v>0</v>
      </c>
      <c r="N468" s="15">
        <v>45</v>
      </c>
      <c r="O468" s="81"/>
      <c r="P468" s="8"/>
      <c r="Q468" s="22">
        <v>2400</v>
      </c>
      <c r="R468" s="16">
        <f t="shared" si="72"/>
        <v>108000</v>
      </c>
      <c r="S468" s="20">
        <v>8</v>
      </c>
      <c r="T468" s="5">
        <v>30</v>
      </c>
      <c r="U468" s="15">
        <f t="shared" si="73"/>
        <v>75600</v>
      </c>
      <c r="V468" s="15">
        <f t="shared" si="70"/>
        <v>75600</v>
      </c>
      <c r="W468" s="14">
        <f t="shared" si="71"/>
        <v>75600</v>
      </c>
      <c r="X468" s="21">
        <v>10</v>
      </c>
      <c r="Y468" s="5">
        <v>0</v>
      </c>
      <c r="Z468" s="5">
        <v>0.02</v>
      </c>
      <c r="AB468" s="1"/>
    </row>
    <row r="469" spans="1:28" s="3" customFormat="1" x14ac:dyDescent="0.35">
      <c r="A469" s="5">
        <v>367</v>
      </c>
      <c r="B469" s="18" t="s">
        <v>4</v>
      </c>
      <c r="C469" s="5">
        <v>51</v>
      </c>
      <c r="D469" s="5">
        <v>0</v>
      </c>
      <c r="E469" s="5">
        <v>0</v>
      </c>
      <c r="F469" s="39" t="s">
        <v>176</v>
      </c>
      <c r="G469" s="39" t="s">
        <v>60</v>
      </c>
      <c r="H469" s="24">
        <f>SUM((D469*400)+(E469*100)+F469)</f>
        <v>59</v>
      </c>
      <c r="I469" s="5">
        <v>200</v>
      </c>
      <c r="J469" s="23">
        <f>SUM(H469*I469)</f>
        <v>11800</v>
      </c>
      <c r="K469" s="6"/>
      <c r="L469" s="18" t="s">
        <v>22</v>
      </c>
      <c r="M469" s="18" t="s">
        <v>0</v>
      </c>
      <c r="N469" s="15">
        <v>57</v>
      </c>
      <c r="O469" s="81"/>
      <c r="P469" s="8"/>
      <c r="Q469" s="22">
        <v>2050</v>
      </c>
      <c r="R469" s="16">
        <f t="shared" si="72"/>
        <v>116850</v>
      </c>
      <c r="S469" s="20">
        <v>20</v>
      </c>
      <c r="T469" s="5">
        <v>93</v>
      </c>
      <c r="U469" s="15">
        <f t="shared" si="73"/>
        <v>8179.5</v>
      </c>
      <c r="V469" s="15">
        <f t="shared" si="70"/>
        <v>19979.5</v>
      </c>
      <c r="W469" s="14">
        <f t="shared" si="71"/>
        <v>19979.5</v>
      </c>
      <c r="X469" s="21">
        <v>50</v>
      </c>
      <c r="Y469" s="5">
        <v>0</v>
      </c>
      <c r="Z469" s="5">
        <v>0.01</v>
      </c>
      <c r="AB469" s="1"/>
    </row>
    <row r="470" spans="1:28" s="3" customFormat="1" x14ac:dyDescent="0.35">
      <c r="A470" s="5">
        <v>368</v>
      </c>
      <c r="B470" s="18" t="s">
        <v>4</v>
      </c>
      <c r="C470" s="5">
        <v>5162</v>
      </c>
      <c r="D470" s="5">
        <v>0</v>
      </c>
      <c r="E470" s="5">
        <v>0</v>
      </c>
      <c r="F470" s="39" t="s">
        <v>157</v>
      </c>
      <c r="G470" s="39" t="s">
        <v>74</v>
      </c>
      <c r="H470" s="24">
        <f>SUM((D470*400)+(E470*100)+F470)</f>
        <v>49</v>
      </c>
      <c r="I470" s="5">
        <v>200</v>
      </c>
      <c r="J470" s="23">
        <f>SUM(H470*I470)</f>
        <v>9800</v>
      </c>
      <c r="K470" s="6"/>
      <c r="L470" s="18" t="s">
        <v>10</v>
      </c>
      <c r="M470" s="18" t="s">
        <v>9</v>
      </c>
      <c r="N470" s="15">
        <v>106.5</v>
      </c>
      <c r="O470" s="81"/>
      <c r="P470" s="8"/>
      <c r="Q470" s="22">
        <v>6500</v>
      </c>
      <c r="R470" s="16">
        <f t="shared" si="72"/>
        <v>692250</v>
      </c>
      <c r="S470" s="20">
        <v>35</v>
      </c>
      <c r="T470" s="5">
        <v>85</v>
      </c>
      <c r="U470" s="15">
        <f t="shared" si="73"/>
        <v>103837.5</v>
      </c>
      <c r="V470" s="15">
        <f t="shared" si="70"/>
        <v>113637.5</v>
      </c>
      <c r="W470" s="14">
        <f t="shared" si="71"/>
        <v>113637.5</v>
      </c>
      <c r="X470" s="21">
        <v>10</v>
      </c>
      <c r="Y470" s="5">
        <v>0</v>
      </c>
      <c r="Z470" s="5">
        <v>0.02</v>
      </c>
      <c r="AB470" s="1"/>
    </row>
    <row r="471" spans="1:28" s="3" customFormat="1" x14ac:dyDescent="0.35">
      <c r="A471" s="5"/>
      <c r="B471" s="18"/>
      <c r="C471" s="5"/>
      <c r="D471" s="5"/>
      <c r="E471" s="5"/>
      <c r="F471" s="39"/>
      <c r="G471" s="39"/>
      <c r="H471" s="24"/>
      <c r="I471" s="5"/>
      <c r="J471" s="23"/>
      <c r="K471" s="6"/>
      <c r="L471" s="18" t="s">
        <v>8</v>
      </c>
      <c r="M471" s="18" t="s">
        <v>0</v>
      </c>
      <c r="N471" s="15">
        <v>30</v>
      </c>
      <c r="O471" s="81"/>
      <c r="P471" s="8"/>
      <c r="Q471" s="22">
        <v>5400</v>
      </c>
      <c r="R471" s="16">
        <f t="shared" si="72"/>
        <v>162000</v>
      </c>
      <c r="S471" s="20">
        <v>35</v>
      </c>
      <c r="T471" s="5">
        <v>93</v>
      </c>
      <c r="U471" s="15">
        <f t="shared" si="73"/>
        <v>11340</v>
      </c>
      <c r="V471" s="15">
        <f t="shared" si="70"/>
        <v>11340</v>
      </c>
      <c r="W471" s="14">
        <f t="shared" si="71"/>
        <v>11340</v>
      </c>
      <c r="X471" s="21">
        <v>50</v>
      </c>
      <c r="Y471" s="5">
        <v>0</v>
      </c>
      <c r="Z471" s="5">
        <v>0.01</v>
      </c>
      <c r="AB471" s="1"/>
    </row>
    <row r="472" spans="1:28" s="3" customFormat="1" x14ac:dyDescent="0.35">
      <c r="A472" s="5"/>
      <c r="B472" s="18"/>
      <c r="C472" s="5"/>
      <c r="D472" s="5"/>
      <c r="E472" s="5"/>
      <c r="F472" s="39"/>
      <c r="G472" s="39"/>
      <c r="H472" s="24"/>
      <c r="I472" s="5"/>
      <c r="J472" s="23"/>
      <c r="K472" s="6"/>
      <c r="L472" s="18" t="s">
        <v>193</v>
      </c>
      <c r="M472" s="18" t="s">
        <v>2</v>
      </c>
      <c r="N472" s="15">
        <v>12</v>
      </c>
      <c r="O472" s="81"/>
      <c r="P472" s="8"/>
      <c r="Q472" s="22">
        <v>6500</v>
      </c>
      <c r="R472" s="16">
        <f t="shared" si="72"/>
        <v>78000</v>
      </c>
      <c r="S472" s="20">
        <v>10</v>
      </c>
      <c r="T472" s="5">
        <v>10</v>
      </c>
      <c r="U472" s="15">
        <f t="shared" si="73"/>
        <v>70200</v>
      </c>
      <c r="V472" s="15">
        <f t="shared" si="70"/>
        <v>70200</v>
      </c>
      <c r="W472" s="14">
        <f t="shared" si="71"/>
        <v>70200</v>
      </c>
      <c r="X472" s="21">
        <v>0</v>
      </c>
      <c r="Y472" s="14">
        <f>W472</f>
        <v>70200</v>
      </c>
      <c r="Z472" s="5">
        <v>0.03</v>
      </c>
      <c r="AB472" s="1"/>
    </row>
    <row r="473" spans="1:28" s="3" customFormat="1" x14ac:dyDescent="0.35">
      <c r="A473" s="5">
        <v>369</v>
      </c>
      <c r="B473" s="18" t="s">
        <v>192</v>
      </c>
      <c r="C473" s="5"/>
      <c r="D473" s="5">
        <v>5</v>
      </c>
      <c r="E473" s="5">
        <v>0</v>
      </c>
      <c r="F473" s="39" t="s">
        <v>112</v>
      </c>
      <c r="G473" s="39" t="s">
        <v>60</v>
      </c>
      <c r="H473" s="24">
        <f t="shared" ref="H473:H479" si="74">SUM((D473*400)+(E473*100)+F473)</f>
        <v>2006</v>
      </c>
      <c r="I473" s="5">
        <v>75</v>
      </c>
      <c r="J473" s="23">
        <f t="shared" ref="J473:J479" si="75">SUM(H473*I473)</f>
        <v>150450</v>
      </c>
      <c r="K473" s="6"/>
      <c r="L473" s="18"/>
      <c r="M473" s="18"/>
      <c r="N473" s="15"/>
      <c r="O473" s="81"/>
      <c r="P473" s="8"/>
      <c r="Q473" s="22"/>
      <c r="R473" s="16"/>
      <c r="S473" s="20"/>
      <c r="T473" s="5"/>
      <c r="U473" s="15"/>
      <c r="V473" s="15">
        <f t="shared" si="70"/>
        <v>150450</v>
      </c>
      <c r="W473" s="14">
        <f t="shared" si="71"/>
        <v>150450</v>
      </c>
      <c r="X473" s="21">
        <v>50</v>
      </c>
      <c r="Y473" s="5">
        <v>0</v>
      </c>
      <c r="Z473" s="5">
        <v>0.01</v>
      </c>
      <c r="AB473" s="1"/>
    </row>
    <row r="474" spans="1:28" s="3" customFormat="1" x14ac:dyDescent="0.35">
      <c r="A474" s="5">
        <v>370</v>
      </c>
      <c r="B474" s="18" t="s">
        <v>4</v>
      </c>
      <c r="C474" s="5">
        <v>5184</v>
      </c>
      <c r="D474" s="5">
        <v>5</v>
      </c>
      <c r="E474" s="5">
        <v>0</v>
      </c>
      <c r="F474" s="39" t="s">
        <v>68</v>
      </c>
      <c r="G474" s="39" t="s">
        <v>60</v>
      </c>
      <c r="H474" s="24">
        <f t="shared" si="74"/>
        <v>2000</v>
      </c>
      <c r="I474" s="5">
        <v>100</v>
      </c>
      <c r="J474" s="23">
        <f t="shared" si="75"/>
        <v>200000</v>
      </c>
      <c r="K474" s="6"/>
      <c r="L474" s="18"/>
      <c r="M474" s="18"/>
      <c r="N474" s="15"/>
      <c r="O474" s="81"/>
      <c r="P474" s="8"/>
      <c r="Q474" s="22"/>
      <c r="R474" s="16"/>
      <c r="S474" s="20"/>
      <c r="T474" s="5"/>
      <c r="U474" s="15"/>
      <c r="V474" s="15">
        <f t="shared" si="70"/>
        <v>200000</v>
      </c>
      <c r="W474" s="14">
        <f t="shared" si="71"/>
        <v>200000</v>
      </c>
      <c r="X474" s="21">
        <v>50</v>
      </c>
      <c r="Y474" s="5">
        <v>0</v>
      </c>
      <c r="Z474" s="5">
        <v>0.01</v>
      </c>
      <c r="AB474" s="1"/>
    </row>
    <row r="475" spans="1:28" s="3" customFormat="1" x14ac:dyDescent="0.35">
      <c r="A475" s="5">
        <v>371</v>
      </c>
      <c r="B475" s="18" t="s">
        <v>4</v>
      </c>
      <c r="C475" s="5">
        <v>9494</v>
      </c>
      <c r="D475" s="5">
        <v>6</v>
      </c>
      <c r="E475" s="5">
        <v>3</v>
      </c>
      <c r="F475" s="39" t="s">
        <v>65</v>
      </c>
      <c r="G475" s="39" t="s">
        <v>60</v>
      </c>
      <c r="H475" s="24">
        <f t="shared" si="74"/>
        <v>2721</v>
      </c>
      <c r="I475" s="5">
        <v>75</v>
      </c>
      <c r="J475" s="23">
        <f t="shared" si="75"/>
        <v>204075</v>
      </c>
      <c r="K475" s="6"/>
      <c r="L475" s="18"/>
      <c r="M475" s="18"/>
      <c r="N475" s="15"/>
      <c r="O475" s="81"/>
      <c r="P475" s="8"/>
      <c r="Q475" s="22"/>
      <c r="R475" s="16"/>
      <c r="S475" s="20"/>
      <c r="T475" s="5"/>
      <c r="U475" s="15"/>
      <c r="V475" s="15">
        <f t="shared" si="70"/>
        <v>204075</v>
      </c>
      <c r="W475" s="14">
        <f t="shared" si="71"/>
        <v>204075</v>
      </c>
      <c r="X475" s="21">
        <v>50</v>
      </c>
      <c r="Y475" s="5">
        <v>0</v>
      </c>
      <c r="Z475" s="5">
        <v>0.01</v>
      </c>
      <c r="AB475" s="1"/>
    </row>
    <row r="476" spans="1:28" s="3" customFormat="1" x14ac:dyDescent="0.35">
      <c r="A476" s="5">
        <v>372</v>
      </c>
      <c r="B476" s="18" t="s">
        <v>4</v>
      </c>
      <c r="C476" s="5">
        <v>9587</v>
      </c>
      <c r="D476" s="5">
        <v>1</v>
      </c>
      <c r="E476" s="5">
        <v>0</v>
      </c>
      <c r="F476" s="39" t="s">
        <v>55</v>
      </c>
      <c r="G476" s="39" t="s">
        <v>60</v>
      </c>
      <c r="H476" s="24">
        <f t="shared" si="74"/>
        <v>438</v>
      </c>
      <c r="I476" s="5">
        <v>130</v>
      </c>
      <c r="J476" s="23">
        <f t="shared" si="75"/>
        <v>56940</v>
      </c>
      <c r="K476" s="6"/>
      <c r="L476" s="18"/>
      <c r="M476" s="18"/>
      <c r="N476" s="15"/>
      <c r="O476" s="81"/>
      <c r="P476" s="8"/>
      <c r="Q476" s="22"/>
      <c r="R476" s="16"/>
      <c r="S476" s="20"/>
      <c r="T476" s="5"/>
      <c r="U476" s="15"/>
      <c r="V476" s="15">
        <f t="shared" si="70"/>
        <v>56940</v>
      </c>
      <c r="W476" s="14">
        <f t="shared" si="71"/>
        <v>56940</v>
      </c>
      <c r="X476" s="21">
        <v>50</v>
      </c>
      <c r="Y476" s="5">
        <v>0</v>
      </c>
      <c r="Z476" s="5">
        <v>0.01</v>
      </c>
      <c r="AB476" s="1"/>
    </row>
    <row r="477" spans="1:28" s="3" customFormat="1" x14ac:dyDescent="0.35">
      <c r="A477" s="5">
        <v>373</v>
      </c>
      <c r="B477" s="18" t="s">
        <v>4</v>
      </c>
      <c r="C477" s="5">
        <v>263</v>
      </c>
      <c r="D477" s="5">
        <v>9</v>
      </c>
      <c r="E477" s="5">
        <v>1</v>
      </c>
      <c r="F477" s="39" t="s">
        <v>109</v>
      </c>
      <c r="G477" s="39" t="s">
        <v>60</v>
      </c>
      <c r="H477" s="24">
        <f t="shared" si="74"/>
        <v>3719</v>
      </c>
      <c r="I477" s="5">
        <v>75</v>
      </c>
      <c r="J477" s="23">
        <f t="shared" si="75"/>
        <v>278925</v>
      </c>
      <c r="K477" s="6"/>
      <c r="L477" s="18"/>
      <c r="M477" s="18"/>
      <c r="N477" s="15"/>
      <c r="O477" s="81"/>
      <c r="P477" s="8"/>
      <c r="Q477" s="22"/>
      <c r="R477" s="16"/>
      <c r="S477" s="20"/>
      <c r="T477" s="5"/>
      <c r="U477" s="15"/>
      <c r="V477" s="15">
        <f t="shared" si="70"/>
        <v>278925</v>
      </c>
      <c r="W477" s="14">
        <f t="shared" si="71"/>
        <v>278925</v>
      </c>
      <c r="X477" s="21">
        <v>50</v>
      </c>
      <c r="Y477" s="5">
        <v>0</v>
      </c>
      <c r="Z477" s="5">
        <v>0.01</v>
      </c>
      <c r="AB477" s="1"/>
    </row>
    <row r="478" spans="1:28" s="3" customFormat="1" x14ac:dyDescent="0.35">
      <c r="A478" s="5">
        <v>374</v>
      </c>
      <c r="B478" s="9" t="s">
        <v>4</v>
      </c>
      <c r="C478" s="6">
        <v>1881</v>
      </c>
      <c r="D478" s="6">
        <v>0</v>
      </c>
      <c r="E478" s="6">
        <v>1</v>
      </c>
      <c r="F478" s="11">
        <v>98</v>
      </c>
      <c r="G478" s="11">
        <v>2</v>
      </c>
      <c r="H478" s="24">
        <f t="shared" si="74"/>
        <v>198</v>
      </c>
      <c r="I478" s="5">
        <v>220</v>
      </c>
      <c r="J478" s="23">
        <f t="shared" si="75"/>
        <v>43560</v>
      </c>
      <c r="K478" s="6"/>
      <c r="L478" s="18" t="s">
        <v>3</v>
      </c>
      <c r="M478" s="18" t="s">
        <v>2</v>
      </c>
      <c r="N478" s="15">
        <v>80.5</v>
      </c>
      <c r="O478" s="81"/>
      <c r="P478" s="8"/>
      <c r="Q478" s="22">
        <v>6500</v>
      </c>
      <c r="R478" s="16">
        <f>SUM(N478*Q478)</f>
        <v>523250</v>
      </c>
      <c r="S478" s="20">
        <v>30</v>
      </c>
      <c r="T478" s="5">
        <v>50</v>
      </c>
      <c r="U478" s="15">
        <f>SUM(R478-(R478*T478/100))</f>
        <v>261625</v>
      </c>
      <c r="V478" s="15">
        <f t="shared" si="70"/>
        <v>305185</v>
      </c>
      <c r="W478" s="14">
        <f t="shared" si="71"/>
        <v>305185</v>
      </c>
      <c r="X478" s="21">
        <v>10</v>
      </c>
      <c r="Y478" s="5">
        <v>0</v>
      </c>
      <c r="Z478" s="5">
        <v>0.02</v>
      </c>
      <c r="AB478" s="1"/>
    </row>
    <row r="479" spans="1:28" s="3" customFormat="1" x14ac:dyDescent="0.35">
      <c r="A479" s="5">
        <v>375</v>
      </c>
      <c r="B479" s="18" t="s">
        <v>14</v>
      </c>
      <c r="C479" s="5">
        <v>3309</v>
      </c>
      <c r="D479" s="5">
        <v>0</v>
      </c>
      <c r="E479" s="5">
        <v>0</v>
      </c>
      <c r="F479" s="39" t="s">
        <v>73</v>
      </c>
      <c r="G479" s="39" t="s">
        <v>60</v>
      </c>
      <c r="H479" s="24">
        <f t="shared" si="74"/>
        <v>78</v>
      </c>
      <c r="I479" s="5">
        <v>100</v>
      </c>
      <c r="J479" s="23">
        <f t="shared" si="75"/>
        <v>7800</v>
      </c>
      <c r="K479" s="6"/>
      <c r="L479" s="18" t="s">
        <v>8</v>
      </c>
      <c r="M479" s="18" t="s">
        <v>0</v>
      </c>
      <c r="N479" s="15">
        <v>18</v>
      </c>
      <c r="O479" s="81"/>
      <c r="P479" s="8"/>
      <c r="Q479" s="22">
        <v>5400</v>
      </c>
      <c r="R479" s="16">
        <f>SUM(N479*Q479)</f>
        <v>97200</v>
      </c>
      <c r="S479" s="20">
        <v>2</v>
      </c>
      <c r="T479" s="5">
        <v>6</v>
      </c>
      <c r="U479" s="15">
        <f>SUM(R479-(R479*T479/100))</f>
        <v>91368</v>
      </c>
      <c r="V479" s="15">
        <f t="shared" si="70"/>
        <v>99168</v>
      </c>
      <c r="W479" s="14">
        <f t="shared" si="71"/>
        <v>99168</v>
      </c>
      <c r="X479" s="21">
        <v>50</v>
      </c>
      <c r="Y479" s="5">
        <v>0</v>
      </c>
      <c r="Z479" s="5">
        <v>0.01</v>
      </c>
      <c r="AB479" s="1"/>
    </row>
    <row r="480" spans="1:28" s="3" customFormat="1" x14ac:dyDescent="0.35">
      <c r="A480" s="5"/>
      <c r="B480" s="18"/>
      <c r="C480" s="5"/>
      <c r="D480" s="5"/>
      <c r="E480" s="5"/>
      <c r="F480" s="39"/>
      <c r="G480" s="39"/>
      <c r="H480" s="24"/>
      <c r="I480" s="5"/>
      <c r="J480" s="23"/>
      <c r="K480" s="6"/>
      <c r="L480" s="18" t="s">
        <v>22</v>
      </c>
      <c r="M480" s="18" t="s">
        <v>0</v>
      </c>
      <c r="N480" s="15">
        <v>32</v>
      </c>
      <c r="O480" s="81"/>
      <c r="P480" s="8"/>
      <c r="Q480" s="22">
        <v>2400</v>
      </c>
      <c r="R480" s="16">
        <f>SUM(N480*Q480)</f>
        <v>76800</v>
      </c>
      <c r="S480" s="20">
        <v>20</v>
      </c>
      <c r="T480" s="5">
        <v>93</v>
      </c>
      <c r="U480" s="15">
        <f>SUM(R480-(R480*T480/100))</f>
        <v>5376</v>
      </c>
      <c r="V480" s="15">
        <f t="shared" si="70"/>
        <v>5376</v>
      </c>
      <c r="W480" s="14">
        <f t="shared" si="71"/>
        <v>5376</v>
      </c>
      <c r="X480" s="21">
        <v>50</v>
      </c>
      <c r="Y480" s="5">
        <v>0</v>
      </c>
      <c r="Z480" s="5">
        <v>0.01</v>
      </c>
      <c r="AB480" s="1"/>
    </row>
    <row r="481" spans="1:28" s="3" customFormat="1" x14ac:dyDescent="0.35">
      <c r="A481" s="5">
        <v>376</v>
      </c>
      <c r="B481" s="18" t="s">
        <v>184</v>
      </c>
      <c r="C481" s="5">
        <v>224</v>
      </c>
      <c r="D481" s="5">
        <v>0</v>
      </c>
      <c r="E481" s="5">
        <v>0</v>
      </c>
      <c r="F481" s="39" t="s">
        <v>137</v>
      </c>
      <c r="G481" s="39" t="s">
        <v>74</v>
      </c>
      <c r="H481" s="24">
        <f t="shared" ref="H481:H490" si="76">SUM((D481*400)+(E481*100)+F481)</f>
        <v>84</v>
      </c>
      <c r="I481" s="5">
        <v>75</v>
      </c>
      <c r="J481" s="23">
        <f t="shared" ref="J481:J490" si="77">SUM(H481*I481)</f>
        <v>6300</v>
      </c>
      <c r="K481" s="6"/>
      <c r="L481" s="18" t="s">
        <v>3</v>
      </c>
      <c r="M481" s="18" t="s">
        <v>2</v>
      </c>
      <c r="N481" s="15">
        <v>84</v>
      </c>
      <c r="O481" s="81"/>
      <c r="P481" s="8"/>
      <c r="Q481" s="22">
        <v>6500</v>
      </c>
      <c r="R481" s="16">
        <f>SUM(N481*Q481)</f>
        <v>546000</v>
      </c>
      <c r="S481" s="20">
        <v>37</v>
      </c>
      <c r="T481" s="5">
        <v>64</v>
      </c>
      <c r="U481" s="15">
        <f>SUM(R481-(R481*T481/100))</f>
        <v>196560</v>
      </c>
      <c r="V481" s="15">
        <f t="shared" si="70"/>
        <v>202860</v>
      </c>
      <c r="W481" s="14">
        <f t="shared" si="71"/>
        <v>202860</v>
      </c>
      <c r="X481" s="21">
        <v>10</v>
      </c>
      <c r="Y481" s="5">
        <v>0</v>
      </c>
      <c r="Z481" s="5">
        <v>0.02</v>
      </c>
      <c r="AB481" s="1"/>
    </row>
    <row r="482" spans="1:28" s="3" customFormat="1" x14ac:dyDescent="0.35">
      <c r="A482" s="6">
        <v>377</v>
      </c>
      <c r="B482" s="9" t="s">
        <v>4</v>
      </c>
      <c r="C482" s="6">
        <v>20442</v>
      </c>
      <c r="D482" s="6">
        <v>9</v>
      </c>
      <c r="E482" s="6">
        <v>1</v>
      </c>
      <c r="F482" s="80" t="s">
        <v>144</v>
      </c>
      <c r="G482" s="80" t="s">
        <v>60</v>
      </c>
      <c r="H482" s="24">
        <f t="shared" si="76"/>
        <v>3725</v>
      </c>
      <c r="I482" s="5">
        <v>75</v>
      </c>
      <c r="J482" s="23">
        <f t="shared" si="77"/>
        <v>279375</v>
      </c>
      <c r="K482" s="6"/>
      <c r="L482" s="9"/>
      <c r="M482" s="9"/>
      <c r="N482" s="78"/>
      <c r="O482" s="81"/>
      <c r="P482" s="8"/>
      <c r="Q482" s="22"/>
      <c r="R482" s="16"/>
      <c r="S482" s="11"/>
      <c r="T482" s="5"/>
      <c r="U482" s="15"/>
      <c r="V482" s="15">
        <f t="shared" si="70"/>
        <v>279375</v>
      </c>
      <c r="W482" s="14">
        <f t="shared" si="71"/>
        <v>279375</v>
      </c>
      <c r="X482" s="21">
        <v>50</v>
      </c>
      <c r="Y482" s="5">
        <v>0</v>
      </c>
      <c r="Z482" s="5">
        <v>0.01</v>
      </c>
      <c r="AB482" s="1"/>
    </row>
    <row r="483" spans="1:28" s="3" customFormat="1" x14ac:dyDescent="0.35">
      <c r="A483" s="5">
        <v>378</v>
      </c>
      <c r="B483" s="18" t="s">
        <v>4</v>
      </c>
      <c r="C483" s="5">
        <v>4468</v>
      </c>
      <c r="D483" s="5">
        <v>3</v>
      </c>
      <c r="E483" s="5">
        <v>0</v>
      </c>
      <c r="F483" s="39" t="s">
        <v>107</v>
      </c>
      <c r="G483" s="39" t="s">
        <v>60</v>
      </c>
      <c r="H483" s="24">
        <f t="shared" si="76"/>
        <v>1267</v>
      </c>
      <c r="I483" s="5">
        <v>100</v>
      </c>
      <c r="J483" s="23">
        <f t="shared" si="77"/>
        <v>126700</v>
      </c>
      <c r="K483" s="6"/>
      <c r="L483" s="18"/>
      <c r="M483" s="18"/>
      <c r="N483" s="15"/>
      <c r="O483" s="81"/>
      <c r="P483" s="8"/>
      <c r="Q483" s="22"/>
      <c r="R483" s="16"/>
      <c r="S483" s="20"/>
      <c r="T483" s="5"/>
      <c r="U483" s="15"/>
      <c r="V483" s="15">
        <f t="shared" si="70"/>
        <v>126700</v>
      </c>
      <c r="W483" s="14">
        <f t="shared" si="71"/>
        <v>126700</v>
      </c>
      <c r="X483" s="21">
        <v>50</v>
      </c>
      <c r="Y483" s="5">
        <v>0</v>
      </c>
      <c r="Z483" s="5">
        <v>0.01</v>
      </c>
      <c r="AB483" s="1"/>
    </row>
    <row r="484" spans="1:28" s="3" customFormat="1" x14ac:dyDescent="0.35">
      <c r="A484" s="6">
        <v>379</v>
      </c>
      <c r="B484" s="18" t="s">
        <v>4</v>
      </c>
      <c r="C484" s="5">
        <v>4546</v>
      </c>
      <c r="D484" s="5">
        <v>0</v>
      </c>
      <c r="E484" s="5">
        <v>2</v>
      </c>
      <c r="F484" s="39" t="s">
        <v>67</v>
      </c>
      <c r="G484" s="39" t="s">
        <v>74</v>
      </c>
      <c r="H484" s="24">
        <f t="shared" si="76"/>
        <v>253</v>
      </c>
      <c r="I484" s="5">
        <v>75</v>
      </c>
      <c r="J484" s="23">
        <f t="shared" si="77"/>
        <v>18975</v>
      </c>
      <c r="K484" s="6"/>
      <c r="L484" s="18" t="s">
        <v>3</v>
      </c>
      <c r="M484" s="18" t="s">
        <v>2</v>
      </c>
      <c r="N484" s="85">
        <v>253</v>
      </c>
      <c r="O484" s="81"/>
      <c r="P484" s="8"/>
      <c r="Q484" s="22">
        <v>6500</v>
      </c>
      <c r="R484" s="16">
        <f>SUM(N484*Q484)</f>
        <v>1644500</v>
      </c>
      <c r="S484" s="20">
        <v>20</v>
      </c>
      <c r="T484" s="5">
        <v>30</v>
      </c>
      <c r="U484" s="15">
        <f>SUM(R484-(R484*T484/100))</f>
        <v>1151150</v>
      </c>
      <c r="V484" s="15">
        <f t="shared" si="70"/>
        <v>1170125</v>
      </c>
      <c r="W484" s="14">
        <f t="shared" si="71"/>
        <v>1170125</v>
      </c>
      <c r="X484" s="21">
        <v>10</v>
      </c>
      <c r="Y484" s="5">
        <v>0</v>
      </c>
      <c r="Z484" s="5">
        <v>0.02</v>
      </c>
      <c r="AB484" s="1"/>
    </row>
    <row r="485" spans="1:28" s="3" customFormat="1" x14ac:dyDescent="0.35">
      <c r="A485" s="5">
        <v>380</v>
      </c>
      <c r="B485" s="18" t="s">
        <v>4</v>
      </c>
      <c r="C485" s="5">
        <v>8838</v>
      </c>
      <c r="D485" s="5">
        <v>0</v>
      </c>
      <c r="E485" s="5">
        <v>0</v>
      </c>
      <c r="F485" s="39" t="s">
        <v>116</v>
      </c>
      <c r="G485" s="39" t="s">
        <v>74</v>
      </c>
      <c r="H485" s="24">
        <f t="shared" si="76"/>
        <v>52</v>
      </c>
      <c r="I485" s="5">
        <v>200</v>
      </c>
      <c r="J485" s="23">
        <f t="shared" si="77"/>
        <v>10400</v>
      </c>
      <c r="K485" s="6"/>
      <c r="L485" s="18" t="s">
        <v>3</v>
      </c>
      <c r="M485" s="18" t="s">
        <v>2</v>
      </c>
      <c r="N485" s="85">
        <f>52*4</f>
        <v>208</v>
      </c>
      <c r="O485" s="81"/>
      <c r="P485" s="8"/>
      <c r="Q485" s="22">
        <v>6500</v>
      </c>
      <c r="R485" s="16">
        <f>SUM(N485*Q485)</f>
        <v>1352000</v>
      </c>
      <c r="S485" s="20">
        <v>20</v>
      </c>
      <c r="T485" s="5">
        <v>30</v>
      </c>
      <c r="U485" s="15">
        <f>SUM(R485-(R485*T485/100))</f>
        <v>946400</v>
      </c>
      <c r="V485" s="15">
        <f t="shared" si="70"/>
        <v>956800</v>
      </c>
      <c r="W485" s="14">
        <f t="shared" si="71"/>
        <v>956800</v>
      </c>
      <c r="X485" s="21">
        <v>10</v>
      </c>
      <c r="Y485" s="5">
        <v>0</v>
      </c>
      <c r="Z485" s="5">
        <v>0.02</v>
      </c>
      <c r="AB485" s="1"/>
    </row>
    <row r="486" spans="1:28" s="3" customFormat="1" x14ac:dyDescent="0.35">
      <c r="A486" s="6">
        <v>381</v>
      </c>
      <c r="B486" s="18" t="s">
        <v>4</v>
      </c>
      <c r="C486" s="5">
        <v>15020</v>
      </c>
      <c r="D486" s="5">
        <v>1</v>
      </c>
      <c r="E486" s="5">
        <v>0</v>
      </c>
      <c r="F486" s="39" t="s">
        <v>191</v>
      </c>
      <c r="G486" s="39" t="s">
        <v>60</v>
      </c>
      <c r="H486" s="24">
        <f t="shared" si="76"/>
        <v>494</v>
      </c>
      <c r="I486" s="5">
        <v>75</v>
      </c>
      <c r="J486" s="23">
        <f t="shared" si="77"/>
        <v>37050</v>
      </c>
      <c r="K486" s="6"/>
      <c r="L486" s="18"/>
      <c r="M486" s="18"/>
      <c r="N486" s="15"/>
      <c r="O486" s="81"/>
      <c r="P486" s="8"/>
      <c r="Q486" s="22"/>
      <c r="R486" s="16"/>
      <c r="S486" s="20"/>
      <c r="T486" s="5"/>
      <c r="U486" s="15"/>
      <c r="V486" s="15">
        <f t="shared" si="70"/>
        <v>37050</v>
      </c>
      <c r="W486" s="14">
        <f t="shared" si="71"/>
        <v>37050</v>
      </c>
      <c r="X486" s="21">
        <v>50</v>
      </c>
      <c r="Y486" s="5">
        <v>0</v>
      </c>
      <c r="Z486" s="5">
        <v>0.01</v>
      </c>
      <c r="AB486" s="1"/>
    </row>
    <row r="487" spans="1:28" s="3" customFormat="1" x14ac:dyDescent="0.35">
      <c r="A487" s="5">
        <v>382</v>
      </c>
      <c r="B487" s="18" t="s">
        <v>4</v>
      </c>
      <c r="C487" s="5"/>
      <c r="D487" s="5">
        <v>12</v>
      </c>
      <c r="E487" s="5">
        <v>2</v>
      </c>
      <c r="F487" s="39" t="s">
        <v>98</v>
      </c>
      <c r="G487" s="39" t="s">
        <v>60</v>
      </c>
      <c r="H487" s="24">
        <f t="shared" si="76"/>
        <v>5017</v>
      </c>
      <c r="I487" s="5">
        <v>75</v>
      </c>
      <c r="J487" s="23">
        <f t="shared" si="77"/>
        <v>376275</v>
      </c>
      <c r="K487" s="6"/>
      <c r="L487" s="18"/>
      <c r="M487" s="18"/>
      <c r="N487" s="15"/>
      <c r="O487" s="81"/>
      <c r="P487" s="8"/>
      <c r="Q487" s="22"/>
      <c r="R487" s="16"/>
      <c r="S487" s="20"/>
      <c r="T487" s="5"/>
      <c r="U487" s="15"/>
      <c r="V487" s="15">
        <f t="shared" si="70"/>
        <v>376275</v>
      </c>
      <c r="W487" s="14">
        <f t="shared" si="71"/>
        <v>376275</v>
      </c>
      <c r="X487" s="21">
        <v>50</v>
      </c>
      <c r="Y487" s="5">
        <v>0</v>
      </c>
      <c r="Z487" s="5">
        <v>0.01</v>
      </c>
      <c r="AB487" s="1"/>
    </row>
    <row r="488" spans="1:28" s="3" customFormat="1" x14ac:dyDescent="0.35">
      <c r="A488" s="6">
        <v>383</v>
      </c>
      <c r="B488" s="18" t="s">
        <v>184</v>
      </c>
      <c r="C488" s="5">
        <v>247</v>
      </c>
      <c r="D488" s="5">
        <v>0</v>
      </c>
      <c r="E488" s="5">
        <v>0</v>
      </c>
      <c r="F488" s="39" t="s">
        <v>190</v>
      </c>
      <c r="G488" s="39" t="s">
        <v>77</v>
      </c>
      <c r="H488" s="24">
        <f t="shared" si="76"/>
        <v>97</v>
      </c>
      <c r="I488" s="5">
        <v>75</v>
      </c>
      <c r="J488" s="23">
        <f t="shared" si="77"/>
        <v>7275</v>
      </c>
      <c r="K488" s="6"/>
      <c r="L488" s="18"/>
      <c r="M488" s="18"/>
      <c r="N488" s="15"/>
      <c r="O488" s="81"/>
      <c r="P488" s="8"/>
      <c r="Q488" s="22"/>
      <c r="R488" s="16"/>
      <c r="S488" s="20"/>
      <c r="T488" s="5"/>
      <c r="U488" s="15"/>
      <c r="V488" s="15">
        <f t="shared" si="70"/>
        <v>7275</v>
      </c>
      <c r="W488" s="14">
        <f t="shared" si="71"/>
        <v>7275</v>
      </c>
      <c r="X488" s="21">
        <v>0</v>
      </c>
      <c r="Y488" s="14">
        <f>W488</f>
        <v>7275</v>
      </c>
      <c r="Z488" s="5">
        <v>0.03</v>
      </c>
      <c r="AB488" s="1"/>
    </row>
    <row r="489" spans="1:28" s="3" customFormat="1" x14ac:dyDescent="0.35">
      <c r="A489" s="5">
        <v>384</v>
      </c>
      <c r="B489" s="18" t="s">
        <v>4</v>
      </c>
      <c r="C489" s="5">
        <v>1938</v>
      </c>
      <c r="D489" s="5">
        <v>7</v>
      </c>
      <c r="E489" s="5">
        <v>1</v>
      </c>
      <c r="F489" s="39" t="s">
        <v>62</v>
      </c>
      <c r="G489" s="39" t="s">
        <v>60</v>
      </c>
      <c r="H489" s="24">
        <f t="shared" si="76"/>
        <v>2912</v>
      </c>
      <c r="I489" s="5">
        <v>75</v>
      </c>
      <c r="J489" s="23">
        <f t="shared" si="77"/>
        <v>218400</v>
      </c>
      <c r="K489" s="6"/>
      <c r="L489" s="18"/>
      <c r="M489" s="18"/>
      <c r="N489" s="15"/>
      <c r="O489" s="81"/>
      <c r="P489" s="8"/>
      <c r="Q489" s="22"/>
      <c r="R489" s="16"/>
      <c r="S489" s="20"/>
      <c r="T489" s="5"/>
      <c r="U489" s="15"/>
      <c r="V489" s="15">
        <f t="shared" si="70"/>
        <v>218400</v>
      </c>
      <c r="W489" s="14">
        <f t="shared" si="71"/>
        <v>218400</v>
      </c>
      <c r="X489" s="21">
        <v>50</v>
      </c>
      <c r="Y489" s="5">
        <v>0</v>
      </c>
      <c r="Z489" s="5">
        <v>0.01</v>
      </c>
      <c r="AB489" s="1"/>
    </row>
    <row r="490" spans="1:28" s="3" customFormat="1" x14ac:dyDescent="0.35">
      <c r="A490" s="6">
        <v>385</v>
      </c>
      <c r="B490" s="18" t="s">
        <v>4</v>
      </c>
      <c r="C490" s="5">
        <v>248</v>
      </c>
      <c r="D490" s="5">
        <v>0</v>
      </c>
      <c r="E490" s="5">
        <v>1</v>
      </c>
      <c r="F490" s="39" t="s">
        <v>97</v>
      </c>
      <c r="G490" s="39" t="s">
        <v>74</v>
      </c>
      <c r="H490" s="24">
        <f t="shared" si="76"/>
        <v>128</v>
      </c>
      <c r="I490" s="5">
        <v>75</v>
      </c>
      <c r="J490" s="23">
        <f t="shared" si="77"/>
        <v>9600</v>
      </c>
      <c r="K490" s="6"/>
      <c r="L490" s="18" t="s">
        <v>10</v>
      </c>
      <c r="M490" s="18" t="s">
        <v>9</v>
      </c>
      <c r="N490" s="15">
        <v>261</v>
      </c>
      <c r="O490" s="81"/>
      <c r="P490" s="8"/>
      <c r="Q490" s="22">
        <v>6500</v>
      </c>
      <c r="R490" s="16">
        <f>SUM(N490*Q490)</f>
        <v>1696500</v>
      </c>
      <c r="S490" s="20">
        <v>42</v>
      </c>
      <c r="T490" s="5">
        <v>85</v>
      </c>
      <c r="U490" s="15">
        <f>SUM(R490-(R490*T490/100))</f>
        <v>254475</v>
      </c>
      <c r="V490" s="15">
        <f t="shared" si="70"/>
        <v>264075</v>
      </c>
      <c r="W490" s="14">
        <f t="shared" si="71"/>
        <v>264075</v>
      </c>
      <c r="X490" s="21">
        <v>10</v>
      </c>
      <c r="Y490" s="5">
        <v>0</v>
      </c>
      <c r="Z490" s="5">
        <v>0.02</v>
      </c>
      <c r="AB490" s="1"/>
    </row>
    <row r="491" spans="1:28" s="3" customFormat="1" x14ac:dyDescent="0.35">
      <c r="A491" s="5"/>
      <c r="B491" s="18"/>
      <c r="C491" s="5"/>
      <c r="D491" s="5"/>
      <c r="E491" s="5"/>
      <c r="F491" s="39"/>
      <c r="G491" s="39"/>
      <c r="H491" s="24"/>
      <c r="I491" s="5"/>
      <c r="J491" s="23"/>
      <c r="K491" s="6"/>
      <c r="L491" s="18" t="s">
        <v>8</v>
      </c>
      <c r="M491" s="18" t="s">
        <v>0</v>
      </c>
      <c r="N491" s="15">
        <v>15</v>
      </c>
      <c r="O491" s="81"/>
      <c r="P491" s="8"/>
      <c r="Q491" s="22">
        <v>5400</v>
      </c>
      <c r="R491" s="16">
        <f>SUM(N491*Q491)</f>
        <v>81000</v>
      </c>
      <c r="S491" s="20">
        <v>30</v>
      </c>
      <c r="T491" s="5">
        <v>93</v>
      </c>
      <c r="U491" s="15">
        <f>SUM(R491-(R491*T491/100))</f>
        <v>5670</v>
      </c>
      <c r="V491" s="15">
        <f t="shared" si="70"/>
        <v>5670</v>
      </c>
      <c r="W491" s="14">
        <f t="shared" si="71"/>
        <v>5670</v>
      </c>
      <c r="X491" s="21">
        <v>50</v>
      </c>
      <c r="Y491" s="5">
        <v>0</v>
      </c>
      <c r="Z491" s="5">
        <v>0.01</v>
      </c>
      <c r="AB491" s="1"/>
    </row>
    <row r="492" spans="1:28" s="3" customFormat="1" x14ac:dyDescent="0.35">
      <c r="A492" s="5">
        <v>386</v>
      </c>
      <c r="B492" s="18" t="s">
        <v>184</v>
      </c>
      <c r="C492" s="5">
        <v>3394</v>
      </c>
      <c r="D492" s="5">
        <v>0</v>
      </c>
      <c r="E492" s="5">
        <v>0</v>
      </c>
      <c r="F492" s="39" t="s">
        <v>126</v>
      </c>
      <c r="G492" s="39" t="s">
        <v>74</v>
      </c>
      <c r="H492" s="24">
        <f>SUM((D492*400)+(E492*100)+F492)</f>
        <v>89</v>
      </c>
      <c r="I492" s="5">
        <v>100</v>
      </c>
      <c r="J492" s="23">
        <f>SUM(H492*I492)</f>
        <v>8900</v>
      </c>
      <c r="K492" s="6"/>
      <c r="L492" s="18" t="s">
        <v>10</v>
      </c>
      <c r="M492" s="18" t="s">
        <v>9</v>
      </c>
      <c r="N492" s="15">
        <v>440</v>
      </c>
      <c r="O492" s="81"/>
      <c r="P492" s="8"/>
      <c r="Q492" s="22">
        <v>6500</v>
      </c>
      <c r="R492" s="16">
        <f>SUM(N492*Q492)</f>
        <v>2860000</v>
      </c>
      <c r="S492" s="20">
        <v>30</v>
      </c>
      <c r="T492" s="5">
        <v>85</v>
      </c>
      <c r="U492" s="15">
        <f>SUM(R492-(R492*T492/100))</f>
        <v>429000</v>
      </c>
      <c r="V492" s="15">
        <f t="shared" si="70"/>
        <v>437900</v>
      </c>
      <c r="W492" s="14">
        <f t="shared" si="71"/>
        <v>437900</v>
      </c>
      <c r="X492" s="21">
        <v>10</v>
      </c>
      <c r="Y492" s="5">
        <v>0</v>
      </c>
      <c r="Z492" s="5">
        <v>0.02</v>
      </c>
      <c r="AB492" s="1"/>
    </row>
    <row r="493" spans="1:28" s="3" customFormat="1" x14ac:dyDescent="0.35">
      <c r="A493" s="5"/>
      <c r="B493" s="18"/>
      <c r="C493" s="5"/>
      <c r="D493" s="5"/>
      <c r="E493" s="5"/>
      <c r="F493" s="39"/>
      <c r="G493" s="39"/>
      <c r="H493" s="24"/>
      <c r="I493" s="5"/>
      <c r="J493" s="23"/>
      <c r="K493" s="6"/>
      <c r="L493" s="18" t="s">
        <v>18</v>
      </c>
      <c r="M493" s="18" t="s">
        <v>0</v>
      </c>
      <c r="N493" s="15">
        <v>80</v>
      </c>
      <c r="O493" s="81"/>
      <c r="P493" s="8"/>
      <c r="Q493" s="22">
        <v>2400</v>
      </c>
      <c r="R493" s="16">
        <f>SUM(N493*Q493)</f>
        <v>192000</v>
      </c>
      <c r="S493" s="20">
        <v>5</v>
      </c>
      <c r="T493" s="5">
        <v>15</v>
      </c>
      <c r="U493" s="15">
        <f>SUM(R493-(R493*T493/100))</f>
        <v>163200</v>
      </c>
      <c r="V493" s="15">
        <f t="shared" si="70"/>
        <v>163200</v>
      </c>
      <c r="W493" s="14">
        <f t="shared" si="71"/>
        <v>163200</v>
      </c>
      <c r="X493" s="21">
        <v>0</v>
      </c>
      <c r="Y493" s="14">
        <f>W493</f>
        <v>163200</v>
      </c>
      <c r="Z493" s="5">
        <v>0.03</v>
      </c>
      <c r="AB493" s="1"/>
    </row>
    <row r="494" spans="1:28" s="3" customFormat="1" x14ac:dyDescent="0.35">
      <c r="A494" s="5">
        <v>387</v>
      </c>
      <c r="B494" s="18" t="s">
        <v>4</v>
      </c>
      <c r="C494" s="5">
        <v>15108</v>
      </c>
      <c r="D494" s="5">
        <v>13</v>
      </c>
      <c r="E494" s="5">
        <v>1</v>
      </c>
      <c r="F494" s="39" t="s">
        <v>189</v>
      </c>
      <c r="G494" s="39" t="s">
        <v>60</v>
      </c>
      <c r="H494" s="24">
        <f t="shared" ref="H494:H504" si="78">SUM((D494*400)+(E494*100)+F494)</f>
        <v>5346</v>
      </c>
      <c r="I494" s="5">
        <v>75</v>
      </c>
      <c r="J494" s="23">
        <f t="shared" ref="J494:J504" si="79">SUM(H494*I494)</f>
        <v>400950</v>
      </c>
      <c r="K494" s="6"/>
      <c r="L494" s="18"/>
      <c r="M494" s="18"/>
      <c r="N494" s="15"/>
      <c r="O494" s="81"/>
      <c r="P494" s="8"/>
      <c r="Q494" s="22"/>
      <c r="R494" s="16"/>
      <c r="S494" s="20"/>
      <c r="T494" s="5"/>
      <c r="U494" s="15"/>
      <c r="V494" s="15">
        <f t="shared" si="70"/>
        <v>400950</v>
      </c>
      <c r="W494" s="14">
        <f t="shared" si="71"/>
        <v>400950</v>
      </c>
      <c r="X494" s="21">
        <v>50</v>
      </c>
      <c r="Y494" s="5">
        <v>0</v>
      </c>
      <c r="Z494" s="5">
        <v>0.01</v>
      </c>
      <c r="AB494" s="1"/>
    </row>
    <row r="495" spans="1:28" s="3" customFormat="1" x14ac:dyDescent="0.35">
      <c r="A495" s="5">
        <v>388</v>
      </c>
      <c r="B495" s="18" t="s">
        <v>4</v>
      </c>
      <c r="C495" s="5">
        <v>620</v>
      </c>
      <c r="D495" s="5">
        <v>24</v>
      </c>
      <c r="E495" s="5">
        <v>3</v>
      </c>
      <c r="F495" s="39" t="s">
        <v>188</v>
      </c>
      <c r="G495" s="39" t="s">
        <v>60</v>
      </c>
      <c r="H495" s="24">
        <f t="shared" si="78"/>
        <v>9909</v>
      </c>
      <c r="I495" s="5">
        <v>75</v>
      </c>
      <c r="J495" s="23">
        <f t="shared" si="79"/>
        <v>743175</v>
      </c>
      <c r="K495" s="6"/>
      <c r="L495" s="18"/>
      <c r="M495" s="18"/>
      <c r="N495" s="15"/>
      <c r="O495" s="81"/>
      <c r="P495" s="8"/>
      <c r="Q495" s="22"/>
      <c r="R495" s="16"/>
      <c r="S495" s="20"/>
      <c r="T495" s="5"/>
      <c r="U495" s="15"/>
      <c r="V495" s="15">
        <f t="shared" si="70"/>
        <v>743175</v>
      </c>
      <c r="W495" s="14">
        <f t="shared" si="71"/>
        <v>743175</v>
      </c>
      <c r="X495" s="21">
        <v>50</v>
      </c>
      <c r="Y495" s="5">
        <v>0</v>
      </c>
      <c r="Z495" s="5">
        <v>0.01</v>
      </c>
      <c r="AB495" s="1"/>
    </row>
    <row r="496" spans="1:28" s="3" customFormat="1" x14ac:dyDescent="0.35">
      <c r="A496" s="5">
        <v>389</v>
      </c>
      <c r="B496" s="18" t="s">
        <v>4</v>
      </c>
      <c r="C496" s="5">
        <v>16</v>
      </c>
      <c r="D496" s="5">
        <v>8</v>
      </c>
      <c r="E496" s="5">
        <v>0</v>
      </c>
      <c r="F496" s="39" t="s">
        <v>164</v>
      </c>
      <c r="G496" s="39" t="s">
        <v>60</v>
      </c>
      <c r="H496" s="24">
        <f t="shared" si="78"/>
        <v>3254</v>
      </c>
      <c r="I496" s="5">
        <v>75</v>
      </c>
      <c r="J496" s="23">
        <f t="shared" si="79"/>
        <v>244050</v>
      </c>
      <c r="K496" s="6"/>
      <c r="L496" s="18"/>
      <c r="M496" s="18"/>
      <c r="N496" s="15"/>
      <c r="O496" s="81"/>
      <c r="P496" s="8"/>
      <c r="Q496" s="22"/>
      <c r="R496" s="16"/>
      <c r="S496" s="20"/>
      <c r="T496" s="5"/>
      <c r="U496" s="15"/>
      <c r="V496" s="15">
        <f t="shared" si="70"/>
        <v>244050</v>
      </c>
      <c r="W496" s="14">
        <f t="shared" si="71"/>
        <v>244050</v>
      </c>
      <c r="X496" s="21">
        <v>50</v>
      </c>
      <c r="Y496" s="5">
        <v>0</v>
      </c>
      <c r="Z496" s="5">
        <v>0.01</v>
      </c>
      <c r="AB496" s="1"/>
    </row>
    <row r="497" spans="1:28" s="3" customFormat="1" x14ac:dyDescent="0.35">
      <c r="A497" s="5">
        <v>390</v>
      </c>
      <c r="B497" s="18" t="s">
        <v>4</v>
      </c>
      <c r="C497" s="5">
        <v>14936</v>
      </c>
      <c r="D497" s="5">
        <v>10</v>
      </c>
      <c r="E497" s="5">
        <v>0</v>
      </c>
      <c r="F497" s="39" t="s">
        <v>107</v>
      </c>
      <c r="G497" s="39" t="s">
        <v>60</v>
      </c>
      <c r="H497" s="24">
        <f t="shared" si="78"/>
        <v>4067</v>
      </c>
      <c r="I497" s="5">
        <v>75</v>
      </c>
      <c r="J497" s="23">
        <f t="shared" si="79"/>
        <v>305025</v>
      </c>
      <c r="K497" s="6"/>
      <c r="L497" s="18"/>
      <c r="M497" s="18"/>
      <c r="N497" s="15"/>
      <c r="O497" s="81"/>
      <c r="P497" s="8"/>
      <c r="Q497" s="22"/>
      <c r="R497" s="16"/>
      <c r="S497" s="20"/>
      <c r="T497" s="5"/>
      <c r="U497" s="15"/>
      <c r="V497" s="15">
        <f t="shared" si="70"/>
        <v>305025</v>
      </c>
      <c r="W497" s="14">
        <f t="shared" si="71"/>
        <v>305025</v>
      </c>
      <c r="X497" s="21">
        <v>50</v>
      </c>
      <c r="Y497" s="5">
        <v>0</v>
      </c>
      <c r="Z497" s="5">
        <v>0.01</v>
      </c>
      <c r="AB497" s="1"/>
    </row>
    <row r="498" spans="1:28" s="3" customFormat="1" x14ac:dyDescent="0.35">
      <c r="A498" s="5">
        <v>391</v>
      </c>
      <c r="B498" s="18" t="s">
        <v>4</v>
      </c>
      <c r="C498" s="5">
        <v>1831</v>
      </c>
      <c r="D498" s="5">
        <v>2</v>
      </c>
      <c r="E498" s="5">
        <v>1</v>
      </c>
      <c r="F498" s="39" t="s">
        <v>107</v>
      </c>
      <c r="G498" s="39" t="s">
        <v>60</v>
      </c>
      <c r="H498" s="24">
        <f t="shared" si="78"/>
        <v>967</v>
      </c>
      <c r="I498" s="5">
        <v>75</v>
      </c>
      <c r="J498" s="23">
        <f t="shared" si="79"/>
        <v>72525</v>
      </c>
      <c r="K498" s="6"/>
      <c r="L498" s="18"/>
      <c r="M498" s="18"/>
      <c r="N498" s="15"/>
      <c r="O498" s="81"/>
      <c r="P498" s="8"/>
      <c r="Q498" s="22"/>
      <c r="R498" s="16"/>
      <c r="S498" s="20"/>
      <c r="T498" s="5"/>
      <c r="U498" s="15"/>
      <c r="V498" s="15">
        <f t="shared" si="70"/>
        <v>72525</v>
      </c>
      <c r="W498" s="14">
        <f t="shared" si="71"/>
        <v>72525</v>
      </c>
      <c r="X498" s="21">
        <v>50</v>
      </c>
      <c r="Y498" s="5">
        <v>0</v>
      </c>
      <c r="Z498" s="5">
        <v>0.01</v>
      </c>
      <c r="AB498" s="1"/>
    </row>
    <row r="499" spans="1:28" s="3" customFormat="1" x14ac:dyDescent="0.35">
      <c r="A499" s="5">
        <v>392</v>
      </c>
      <c r="B499" s="18" t="s">
        <v>23</v>
      </c>
      <c r="C499" s="5"/>
      <c r="D499" s="5">
        <v>2</v>
      </c>
      <c r="E499" s="5">
        <v>0</v>
      </c>
      <c r="F499" s="39" t="s">
        <v>68</v>
      </c>
      <c r="G499" s="39" t="s">
        <v>60</v>
      </c>
      <c r="H499" s="24">
        <f t="shared" si="78"/>
        <v>800</v>
      </c>
      <c r="I499" s="5">
        <v>75</v>
      </c>
      <c r="J499" s="23">
        <f t="shared" si="79"/>
        <v>60000</v>
      </c>
      <c r="K499" s="6"/>
      <c r="L499" s="18"/>
      <c r="M499" s="18"/>
      <c r="N499" s="15"/>
      <c r="O499" s="81"/>
      <c r="P499" s="8"/>
      <c r="Q499" s="22"/>
      <c r="R499" s="16"/>
      <c r="S499" s="20"/>
      <c r="T499" s="5"/>
      <c r="U499" s="15"/>
      <c r="V499" s="15">
        <f t="shared" si="70"/>
        <v>60000</v>
      </c>
      <c r="W499" s="14">
        <f t="shared" si="71"/>
        <v>60000</v>
      </c>
      <c r="X499" s="21">
        <v>50</v>
      </c>
      <c r="Y499" s="5">
        <v>0</v>
      </c>
      <c r="Z499" s="5">
        <v>0.01</v>
      </c>
      <c r="AB499" s="1"/>
    </row>
    <row r="500" spans="1:28" s="3" customFormat="1" x14ac:dyDescent="0.35">
      <c r="A500" s="5">
        <v>393</v>
      </c>
      <c r="B500" s="18" t="s">
        <v>4</v>
      </c>
      <c r="C500" s="5">
        <v>2004</v>
      </c>
      <c r="D500" s="5">
        <v>3</v>
      </c>
      <c r="E500" s="5">
        <v>2</v>
      </c>
      <c r="F500" s="39" t="s">
        <v>187</v>
      </c>
      <c r="G500" s="39" t="s">
        <v>60</v>
      </c>
      <c r="H500" s="24">
        <f t="shared" si="78"/>
        <v>1474</v>
      </c>
      <c r="I500" s="5">
        <v>75</v>
      </c>
      <c r="J500" s="23">
        <f t="shared" si="79"/>
        <v>110550</v>
      </c>
      <c r="K500" s="6"/>
      <c r="L500" s="18"/>
      <c r="M500" s="18"/>
      <c r="N500" s="15"/>
      <c r="O500" s="84"/>
      <c r="P500" s="8"/>
      <c r="Q500" s="22"/>
      <c r="R500" s="16"/>
      <c r="S500" s="20"/>
      <c r="T500" s="5"/>
      <c r="U500" s="15"/>
      <c r="V500" s="15">
        <f t="shared" si="70"/>
        <v>110550</v>
      </c>
      <c r="W500" s="14">
        <f t="shared" si="71"/>
        <v>110550</v>
      </c>
      <c r="X500" s="21">
        <v>50</v>
      </c>
      <c r="Y500" s="5">
        <v>0</v>
      </c>
      <c r="Z500" s="5">
        <v>0.01</v>
      </c>
      <c r="AB500" s="1"/>
    </row>
    <row r="501" spans="1:28" s="3" customFormat="1" x14ac:dyDescent="0.35">
      <c r="A501" s="5">
        <v>394</v>
      </c>
      <c r="B501" s="18" t="s">
        <v>4</v>
      </c>
      <c r="C501" s="5">
        <v>5961</v>
      </c>
      <c r="D501" s="5">
        <v>6</v>
      </c>
      <c r="E501" s="5">
        <v>2</v>
      </c>
      <c r="F501" s="39" t="s">
        <v>186</v>
      </c>
      <c r="G501" s="39" t="s">
        <v>60</v>
      </c>
      <c r="H501" s="24">
        <f t="shared" si="78"/>
        <v>2696</v>
      </c>
      <c r="I501" s="5">
        <v>75</v>
      </c>
      <c r="J501" s="23">
        <f t="shared" si="79"/>
        <v>202200</v>
      </c>
      <c r="K501" s="6"/>
      <c r="L501" s="18"/>
      <c r="M501" s="18"/>
      <c r="N501" s="15"/>
      <c r="O501" s="84"/>
      <c r="P501" s="8"/>
      <c r="Q501" s="22"/>
      <c r="R501" s="16"/>
      <c r="S501" s="20"/>
      <c r="T501" s="5"/>
      <c r="U501" s="15"/>
      <c r="V501" s="15">
        <f t="shared" si="70"/>
        <v>202200</v>
      </c>
      <c r="W501" s="14">
        <f t="shared" si="71"/>
        <v>202200</v>
      </c>
      <c r="X501" s="21">
        <v>50</v>
      </c>
      <c r="Y501" s="5">
        <v>0</v>
      </c>
      <c r="Z501" s="5">
        <v>0.01</v>
      </c>
      <c r="AB501" s="1"/>
    </row>
    <row r="502" spans="1:28" s="3" customFormat="1" x14ac:dyDescent="0.35">
      <c r="A502" s="6">
        <v>395</v>
      </c>
      <c r="B502" s="9" t="s">
        <v>4</v>
      </c>
      <c r="C502" s="6">
        <v>6094</v>
      </c>
      <c r="D502" s="6">
        <v>0</v>
      </c>
      <c r="E502" s="6">
        <v>0</v>
      </c>
      <c r="F502" s="80" t="s">
        <v>125</v>
      </c>
      <c r="G502" s="80" t="s">
        <v>74</v>
      </c>
      <c r="H502" s="24">
        <f t="shared" si="78"/>
        <v>41</v>
      </c>
      <c r="I502" s="5">
        <v>75</v>
      </c>
      <c r="J502" s="23">
        <f t="shared" si="79"/>
        <v>3075</v>
      </c>
      <c r="K502" s="6"/>
      <c r="L502" s="9" t="s">
        <v>3</v>
      </c>
      <c r="M502" s="9" t="s">
        <v>2</v>
      </c>
      <c r="N502" s="78">
        <v>80</v>
      </c>
      <c r="O502" s="84"/>
      <c r="P502" s="8"/>
      <c r="Q502" s="22">
        <v>6500</v>
      </c>
      <c r="R502" s="16">
        <f>SUM(N502*Q502)</f>
        <v>520000</v>
      </c>
      <c r="S502" s="11">
        <v>12</v>
      </c>
      <c r="T502" s="5">
        <v>14</v>
      </c>
      <c r="U502" s="15">
        <f>SUM(R502-(R502*T502/100))</f>
        <v>447200</v>
      </c>
      <c r="V502" s="15">
        <f t="shared" si="70"/>
        <v>450275</v>
      </c>
      <c r="W502" s="14">
        <f t="shared" si="71"/>
        <v>450275</v>
      </c>
      <c r="X502" s="21">
        <v>10</v>
      </c>
      <c r="Y502" s="5">
        <v>0</v>
      </c>
      <c r="Z502" s="5">
        <v>0.02</v>
      </c>
      <c r="AB502" s="1"/>
    </row>
    <row r="503" spans="1:28" s="3" customFormat="1" x14ac:dyDescent="0.35">
      <c r="A503" s="5">
        <v>396</v>
      </c>
      <c r="B503" s="83" t="s">
        <v>32</v>
      </c>
      <c r="C503" s="5"/>
      <c r="D503" s="5">
        <v>25</v>
      </c>
      <c r="E503" s="5">
        <v>0</v>
      </c>
      <c r="F503" s="39" t="s">
        <v>68</v>
      </c>
      <c r="G503" s="39" t="s">
        <v>60</v>
      </c>
      <c r="H503" s="24">
        <f t="shared" si="78"/>
        <v>10000</v>
      </c>
      <c r="I503" s="5">
        <v>75</v>
      </c>
      <c r="J503" s="23">
        <f t="shared" si="79"/>
        <v>750000</v>
      </c>
      <c r="K503" s="6"/>
      <c r="L503" s="18"/>
      <c r="M503" s="18"/>
      <c r="N503" s="15"/>
      <c r="O503" s="81"/>
      <c r="P503" s="8"/>
      <c r="Q503" s="22"/>
      <c r="R503" s="16"/>
      <c r="S503" s="20"/>
      <c r="T503" s="5"/>
      <c r="U503" s="15"/>
      <c r="V503" s="15">
        <f t="shared" si="70"/>
        <v>750000</v>
      </c>
      <c r="W503" s="14">
        <f t="shared" si="71"/>
        <v>750000</v>
      </c>
      <c r="X503" s="21">
        <v>50</v>
      </c>
      <c r="Y503" s="5">
        <v>0</v>
      </c>
      <c r="Z503" s="5">
        <v>0.01</v>
      </c>
      <c r="AB503" s="1"/>
    </row>
    <row r="504" spans="1:28" s="3" customFormat="1" x14ac:dyDescent="0.35">
      <c r="A504" s="5">
        <v>397</v>
      </c>
      <c r="B504" s="18" t="s">
        <v>4</v>
      </c>
      <c r="C504" s="5">
        <v>2170</v>
      </c>
      <c r="D504" s="5">
        <v>0</v>
      </c>
      <c r="E504" s="5">
        <v>1</v>
      </c>
      <c r="F504" s="39" t="s">
        <v>114</v>
      </c>
      <c r="G504" s="39" t="s">
        <v>74</v>
      </c>
      <c r="H504" s="24">
        <f t="shared" si="78"/>
        <v>126</v>
      </c>
      <c r="I504" s="5">
        <v>200</v>
      </c>
      <c r="J504" s="23">
        <f t="shared" si="79"/>
        <v>25200</v>
      </c>
      <c r="K504" s="6"/>
      <c r="L504" s="18" t="s">
        <v>3</v>
      </c>
      <c r="M504" s="18" t="s">
        <v>2</v>
      </c>
      <c r="N504" s="82">
        <f>7.5*14</f>
        <v>105</v>
      </c>
      <c r="O504" s="81"/>
      <c r="P504" s="8"/>
      <c r="Q504" s="22">
        <v>6500</v>
      </c>
      <c r="R504" s="16">
        <f>SUM(N504*Q504)</f>
        <v>682500</v>
      </c>
      <c r="S504" s="20">
        <v>20</v>
      </c>
      <c r="T504" s="5">
        <v>30</v>
      </c>
      <c r="U504" s="15">
        <f>SUM(R504-(R504*T504/100))</f>
        <v>477750</v>
      </c>
      <c r="V504" s="15">
        <f t="shared" si="70"/>
        <v>502950</v>
      </c>
      <c r="W504" s="14">
        <f t="shared" si="71"/>
        <v>502950</v>
      </c>
      <c r="X504" s="21">
        <v>10</v>
      </c>
      <c r="Y504" s="5">
        <v>0</v>
      </c>
      <c r="Z504" s="5">
        <v>0.02</v>
      </c>
      <c r="AB504" s="1"/>
    </row>
    <row r="505" spans="1:28" s="3" customFormat="1" x14ac:dyDescent="0.35">
      <c r="A505" s="5"/>
      <c r="B505" s="18"/>
      <c r="C505" s="5"/>
      <c r="D505" s="5"/>
      <c r="E505" s="5"/>
      <c r="F505" s="39"/>
      <c r="G505" s="39"/>
      <c r="H505" s="24"/>
      <c r="I505" s="5"/>
      <c r="J505" s="23"/>
      <c r="K505" s="6"/>
      <c r="L505" s="18" t="s">
        <v>147</v>
      </c>
      <c r="M505" s="18" t="s">
        <v>2</v>
      </c>
      <c r="N505" s="82">
        <v>70</v>
      </c>
      <c r="O505" s="81"/>
      <c r="P505" s="8"/>
      <c r="Q505" s="22">
        <v>5400</v>
      </c>
      <c r="R505" s="16">
        <f>SUM(N505*Q505)</f>
        <v>378000</v>
      </c>
      <c r="S505" s="20">
        <v>20</v>
      </c>
      <c r="T505" s="5">
        <v>30</v>
      </c>
      <c r="U505" s="15">
        <f>SUM(R505-(R505*T505/100))</f>
        <v>264600</v>
      </c>
      <c r="V505" s="15">
        <f t="shared" si="70"/>
        <v>264600</v>
      </c>
      <c r="W505" s="14">
        <f t="shared" si="71"/>
        <v>264600</v>
      </c>
      <c r="X505" s="21">
        <v>10</v>
      </c>
      <c r="Y505" s="5">
        <v>0</v>
      </c>
      <c r="Z505" s="5">
        <v>0.02</v>
      </c>
      <c r="AB505" s="1"/>
    </row>
    <row r="506" spans="1:28" s="3" customFormat="1" x14ac:dyDescent="0.35">
      <c r="A506" s="5"/>
      <c r="B506" s="18"/>
      <c r="C506" s="5"/>
      <c r="D506" s="5"/>
      <c r="E506" s="5"/>
      <c r="F506" s="39"/>
      <c r="G506" s="39"/>
      <c r="H506" s="24"/>
      <c r="I506" s="5"/>
      <c r="J506" s="23"/>
      <c r="K506" s="6"/>
      <c r="L506" s="18" t="s">
        <v>3</v>
      </c>
      <c r="M506" s="18" t="s">
        <v>0</v>
      </c>
      <c r="N506" s="82">
        <v>70</v>
      </c>
      <c r="O506" s="81"/>
      <c r="P506" s="8"/>
      <c r="Q506" s="22">
        <v>6500</v>
      </c>
      <c r="R506" s="16">
        <f>SUM(N506*Q506)</f>
        <v>455000</v>
      </c>
      <c r="S506" s="20">
        <v>20</v>
      </c>
      <c r="T506" s="5">
        <v>30</v>
      </c>
      <c r="U506" s="15">
        <f>SUM(R506-(R506*T506/100))</f>
        <v>318500</v>
      </c>
      <c r="V506" s="15">
        <f t="shared" si="70"/>
        <v>318500</v>
      </c>
      <c r="W506" s="14">
        <f t="shared" si="71"/>
        <v>318500</v>
      </c>
      <c r="X506" s="21">
        <v>10</v>
      </c>
      <c r="Y506" s="5">
        <v>0</v>
      </c>
      <c r="Z506" s="5">
        <v>0.02</v>
      </c>
      <c r="AB506" s="1"/>
    </row>
    <row r="507" spans="1:28" s="3" customFormat="1" x14ac:dyDescent="0.35">
      <c r="A507" s="5">
        <v>398</v>
      </c>
      <c r="B507" s="18" t="s">
        <v>4</v>
      </c>
      <c r="C507" s="5">
        <v>1965</v>
      </c>
      <c r="D507" s="5">
        <v>1</v>
      </c>
      <c r="E507" s="5">
        <v>0</v>
      </c>
      <c r="F507" s="39" t="s">
        <v>185</v>
      </c>
      <c r="G507" s="39" t="s">
        <v>60</v>
      </c>
      <c r="H507" s="24">
        <f t="shared" ref="H507:H514" si="80">SUM((D507*400)+(E507*100)+F507)</f>
        <v>434</v>
      </c>
      <c r="I507" s="5">
        <v>75</v>
      </c>
      <c r="J507" s="23">
        <f t="shared" ref="J507:J514" si="81">SUM(H507*I507)</f>
        <v>32550</v>
      </c>
      <c r="K507" s="6"/>
      <c r="L507" s="18"/>
      <c r="M507" s="18"/>
      <c r="N507" s="15"/>
      <c r="O507" s="81"/>
      <c r="P507" s="8"/>
      <c r="Q507" s="22"/>
      <c r="R507" s="16"/>
      <c r="S507" s="20"/>
      <c r="T507" s="5"/>
      <c r="U507" s="15"/>
      <c r="V507" s="15">
        <f t="shared" si="70"/>
        <v>32550</v>
      </c>
      <c r="W507" s="14">
        <f t="shared" si="71"/>
        <v>32550</v>
      </c>
      <c r="X507" s="21">
        <v>50</v>
      </c>
      <c r="Y507" s="5">
        <v>0</v>
      </c>
      <c r="Z507" s="5">
        <v>0.01</v>
      </c>
      <c r="AB507" s="1"/>
    </row>
    <row r="508" spans="1:28" s="3" customFormat="1" x14ac:dyDescent="0.35">
      <c r="A508" s="5">
        <v>399</v>
      </c>
      <c r="B508" s="18" t="s">
        <v>4</v>
      </c>
      <c r="C508" s="5">
        <v>127</v>
      </c>
      <c r="D508" s="5">
        <v>0</v>
      </c>
      <c r="E508" s="5">
        <v>0</v>
      </c>
      <c r="F508" s="39" t="s">
        <v>64</v>
      </c>
      <c r="G508" s="39" t="s">
        <v>74</v>
      </c>
      <c r="H508" s="24">
        <f t="shared" si="80"/>
        <v>65</v>
      </c>
      <c r="I508" s="5">
        <v>200</v>
      </c>
      <c r="J508" s="23">
        <f t="shared" si="81"/>
        <v>13000</v>
      </c>
      <c r="K508" s="6"/>
      <c r="L508" s="18" t="s">
        <v>10</v>
      </c>
      <c r="M508" s="18" t="s">
        <v>9</v>
      </c>
      <c r="N508" s="15">
        <v>297.5</v>
      </c>
      <c r="O508" s="81"/>
      <c r="P508" s="8"/>
      <c r="Q508" s="22">
        <v>6500</v>
      </c>
      <c r="R508" s="16">
        <f>SUM(N508*Q508)</f>
        <v>1933750</v>
      </c>
      <c r="S508" s="20">
        <v>30</v>
      </c>
      <c r="T508" s="5">
        <v>85</v>
      </c>
      <c r="U508" s="15">
        <f>SUM(R508-(R508*T508/100))</f>
        <v>290062.5</v>
      </c>
      <c r="V508" s="15">
        <f t="shared" si="70"/>
        <v>303062.5</v>
      </c>
      <c r="W508" s="14">
        <f t="shared" si="71"/>
        <v>303062.5</v>
      </c>
      <c r="X508" s="21">
        <v>10</v>
      </c>
      <c r="Y508" s="5">
        <v>0</v>
      </c>
      <c r="Z508" s="5">
        <v>0.02</v>
      </c>
      <c r="AB508" s="1"/>
    </row>
    <row r="509" spans="1:28" s="3" customFormat="1" x14ac:dyDescent="0.35">
      <c r="A509" s="6">
        <v>400</v>
      </c>
      <c r="B509" s="9" t="s">
        <v>4</v>
      </c>
      <c r="C509" s="6">
        <v>1960</v>
      </c>
      <c r="D509" s="6">
        <v>19</v>
      </c>
      <c r="E509" s="6">
        <v>1</v>
      </c>
      <c r="F509" s="80" t="s">
        <v>114</v>
      </c>
      <c r="G509" s="80" t="s">
        <v>74</v>
      </c>
      <c r="H509" s="24">
        <f t="shared" si="80"/>
        <v>7726</v>
      </c>
      <c r="I509" s="5">
        <v>130</v>
      </c>
      <c r="J509" s="23">
        <f t="shared" si="81"/>
        <v>1004380</v>
      </c>
      <c r="K509" s="79"/>
      <c r="L509" s="9" t="s">
        <v>3</v>
      </c>
      <c r="M509" s="9" t="s">
        <v>2</v>
      </c>
      <c r="N509" s="78">
        <v>208</v>
      </c>
      <c r="O509" s="67"/>
      <c r="P509" s="63"/>
      <c r="Q509" s="22">
        <v>6500</v>
      </c>
      <c r="R509" s="16">
        <f>SUM(N509*Q509)</f>
        <v>1352000</v>
      </c>
      <c r="S509" s="11">
        <v>10</v>
      </c>
      <c r="T509" s="5">
        <v>10</v>
      </c>
      <c r="U509" s="15">
        <f>SUM(R509-(R509*T509/100))</f>
        <v>1216800</v>
      </c>
      <c r="V509" s="15">
        <f t="shared" si="70"/>
        <v>2221180</v>
      </c>
      <c r="W509" s="14">
        <f t="shared" si="71"/>
        <v>2221180</v>
      </c>
      <c r="X509" s="21">
        <v>10</v>
      </c>
      <c r="Y509" s="5">
        <v>0</v>
      </c>
      <c r="Z509" s="5">
        <v>0.02</v>
      </c>
      <c r="AB509" s="1"/>
    </row>
    <row r="510" spans="1:28" s="3" customFormat="1" x14ac:dyDescent="0.35">
      <c r="A510" s="5">
        <v>401</v>
      </c>
      <c r="B510" s="18" t="s">
        <v>4</v>
      </c>
      <c r="C510" s="5">
        <v>1804</v>
      </c>
      <c r="D510" s="5">
        <v>45</v>
      </c>
      <c r="E510" s="5">
        <v>3</v>
      </c>
      <c r="F510" s="39" t="s">
        <v>137</v>
      </c>
      <c r="G510" s="39" t="s">
        <v>60</v>
      </c>
      <c r="H510" s="24">
        <f t="shared" si="80"/>
        <v>18384</v>
      </c>
      <c r="I510" s="5">
        <v>100</v>
      </c>
      <c r="J510" s="23">
        <f t="shared" si="81"/>
        <v>1838400</v>
      </c>
      <c r="K510" s="77"/>
      <c r="L510" s="18"/>
      <c r="M510" s="18"/>
      <c r="N510" s="15"/>
      <c r="O510" s="76"/>
      <c r="P510" s="76"/>
      <c r="Q510" s="22"/>
      <c r="R510" s="16"/>
      <c r="S510" s="20"/>
      <c r="T510" s="5"/>
      <c r="U510" s="15"/>
      <c r="V510" s="15">
        <f t="shared" si="70"/>
        <v>1838400</v>
      </c>
      <c r="W510" s="14">
        <f t="shared" si="71"/>
        <v>1838400</v>
      </c>
      <c r="X510" s="21">
        <v>50</v>
      </c>
      <c r="Y510" s="5">
        <v>0</v>
      </c>
      <c r="Z510" s="5">
        <v>0.01</v>
      </c>
      <c r="AB510" s="1"/>
    </row>
    <row r="511" spans="1:28" s="3" customFormat="1" x14ac:dyDescent="0.35">
      <c r="A511" s="6">
        <v>402</v>
      </c>
      <c r="B511" s="18" t="s">
        <v>184</v>
      </c>
      <c r="C511" s="5"/>
      <c r="D511" s="5">
        <v>10</v>
      </c>
      <c r="E511" s="5">
        <v>3</v>
      </c>
      <c r="F511" s="39" t="s">
        <v>149</v>
      </c>
      <c r="G511" s="39" t="s">
        <v>60</v>
      </c>
      <c r="H511" s="24">
        <f t="shared" si="80"/>
        <v>4383</v>
      </c>
      <c r="I511" s="5">
        <v>75</v>
      </c>
      <c r="J511" s="23">
        <f t="shared" si="81"/>
        <v>328725</v>
      </c>
      <c r="K511" s="77"/>
      <c r="L511" s="18"/>
      <c r="M511" s="18"/>
      <c r="N511" s="15"/>
      <c r="O511" s="76"/>
      <c r="P511" s="76"/>
      <c r="Q511" s="22"/>
      <c r="R511" s="16"/>
      <c r="S511" s="20"/>
      <c r="T511" s="5"/>
      <c r="U511" s="15"/>
      <c r="V511" s="15">
        <f t="shared" si="70"/>
        <v>328725</v>
      </c>
      <c r="W511" s="14">
        <f t="shared" si="71"/>
        <v>328725</v>
      </c>
      <c r="X511" s="21">
        <v>50</v>
      </c>
      <c r="Y511" s="5">
        <v>0</v>
      </c>
      <c r="Z511" s="5">
        <v>0.01</v>
      </c>
      <c r="AB511" s="1"/>
    </row>
    <row r="512" spans="1:28" s="3" customFormat="1" x14ac:dyDescent="0.35">
      <c r="A512" s="5">
        <v>403</v>
      </c>
      <c r="B512" s="18" t="s">
        <v>4</v>
      </c>
      <c r="C512" s="5">
        <v>12236</v>
      </c>
      <c r="D512" s="5">
        <v>2</v>
      </c>
      <c r="E512" s="5">
        <v>2</v>
      </c>
      <c r="F512" s="20">
        <v>0</v>
      </c>
      <c r="G512" s="20">
        <v>1</v>
      </c>
      <c r="H512" s="24">
        <f t="shared" si="80"/>
        <v>1000</v>
      </c>
      <c r="I512" s="5">
        <v>190</v>
      </c>
      <c r="J512" s="23">
        <f t="shared" si="81"/>
        <v>190000</v>
      </c>
      <c r="K512" s="77"/>
      <c r="L512" s="18"/>
      <c r="M512" s="18"/>
      <c r="N512" s="15"/>
      <c r="O512" s="76"/>
      <c r="P512" s="76"/>
      <c r="Q512" s="22"/>
      <c r="R512" s="16"/>
      <c r="S512" s="20"/>
      <c r="T512" s="5"/>
      <c r="U512" s="15"/>
      <c r="V512" s="15">
        <f t="shared" si="70"/>
        <v>190000</v>
      </c>
      <c r="W512" s="14">
        <f t="shared" si="71"/>
        <v>190000</v>
      </c>
      <c r="X512" s="21">
        <v>50</v>
      </c>
      <c r="Y512" s="5">
        <v>0</v>
      </c>
      <c r="Z512" s="5">
        <v>0.01</v>
      </c>
      <c r="AB512" s="1"/>
    </row>
    <row r="513" spans="1:28" s="3" customFormat="1" x14ac:dyDescent="0.35">
      <c r="A513" s="6">
        <v>404</v>
      </c>
      <c r="B513" s="75" t="s">
        <v>4</v>
      </c>
      <c r="C513" s="74">
        <v>12157</v>
      </c>
      <c r="D513" s="73">
        <v>2</v>
      </c>
      <c r="E513" s="73" t="s">
        <v>183</v>
      </c>
      <c r="F513" s="65">
        <v>92</v>
      </c>
      <c r="G513" s="65" t="s">
        <v>60</v>
      </c>
      <c r="H513" s="24">
        <f t="shared" si="80"/>
        <v>892</v>
      </c>
      <c r="I513" s="5">
        <v>75</v>
      </c>
      <c r="J513" s="23">
        <f t="shared" si="81"/>
        <v>66900</v>
      </c>
      <c r="K513" s="60"/>
      <c r="L513" s="57"/>
      <c r="M513" s="57"/>
      <c r="N513" s="56"/>
      <c r="O513" s="67"/>
      <c r="P513" s="67"/>
      <c r="Q513" s="22"/>
      <c r="R513" s="16"/>
      <c r="S513" s="55"/>
      <c r="T513" s="5"/>
      <c r="U513" s="15"/>
      <c r="V513" s="15">
        <f t="shared" si="70"/>
        <v>66900</v>
      </c>
      <c r="W513" s="14">
        <f t="shared" si="71"/>
        <v>66900</v>
      </c>
      <c r="X513" s="21">
        <v>50</v>
      </c>
      <c r="Y513" s="5">
        <v>0</v>
      </c>
      <c r="Z513" s="5">
        <v>0.01</v>
      </c>
      <c r="AB513" s="1"/>
    </row>
    <row r="514" spans="1:28" s="3" customFormat="1" x14ac:dyDescent="0.35">
      <c r="A514" s="5">
        <v>405</v>
      </c>
      <c r="B514" s="57" t="s">
        <v>4</v>
      </c>
      <c r="C514" s="48">
        <v>57</v>
      </c>
      <c r="D514" s="56" t="s">
        <v>68</v>
      </c>
      <c r="E514" s="56" t="s">
        <v>68</v>
      </c>
      <c r="F514" s="55">
        <v>67</v>
      </c>
      <c r="G514" s="55" t="s">
        <v>74</v>
      </c>
      <c r="H514" s="24">
        <f t="shared" si="80"/>
        <v>67</v>
      </c>
      <c r="I514" s="5">
        <v>75</v>
      </c>
      <c r="J514" s="23">
        <f t="shared" si="81"/>
        <v>5025</v>
      </c>
      <c r="K514" s="60"/>
      <c r="L514" s="57" t="s">
        <v>180</v>
      </c>
      <c r="M514" s="57" t="s">
        <v>2</v>
      </c>
      <c r="N514" s="56">
        <v>120</v>
      </c>
      <c r="O514" s="67"/>
      <c r="P514" s="67"/>
      <c r="Q514" s="22">
        <v>6500</v>
      </c>
      <c r="R514" s="16">
        <f>SUM(N514*Q514)</f>
        <v>780000</v>
      </c>
      <c r="S514" s="55" t="s">
        <v>89</v>
      </c>
      <c r="T514" s="5">
        <v>30</v>
      </c>
      <c r="U514" s="15">
        <f>SUM(R514-(R514*T514/100))</f>
        <v>546000</v>
      </c>
      <c r="V514" s="15">
        <f t="shared" si="70"/>
        <v>551025</v>
      </c>
      <c r="W514" s="14">
        <f t="shared" si="71"/>
        <v>551025</v>
      </c>
      <c r="X514" s="21">
        <v>10</v>
      </c>
      <c r="Y514" s="5">
        <v>0</v>
      </c>
      <c r="Z514" s="5">
        <v>0.02</v>
      </c>
      <c r="AB514" s="1"/>
    </row>
    <row r="515" spans="1:28" s="3" customFormat="1" x14ac:dyDescent="0.35">
      <c r="A515" s="48"/>
      <c r="B515" s="57"/>
      <c r="C515" s="48"/>
      <c r="D515" s="56"/>
      <c r="E515" s="56"/>
      <c r="F515" s="55"/>
      <c r="G515" s="55"/>
      <c r="H515" s="24"/>
      <c r="I515" s="5"/>
      <c r="J515" s="23"/>
      <c r="K515" s="60"/>
      <c r="L515" s="57" t="s">
        <v>22</v>
      </c>
      <c r="M515" s="57" t="s">
        <v>0</v>
      </c>
      <c r="N515" s="56">
        <v>6</v>
      </c>
      <c r="O515" s="67"/>
      <c r="P515" s="67"/>
      <c r="Q515" s="22">
        <v>2050</v>
      </c>
      <c r="R515" s="16">
        <f>SUM(N515*Q515)</f>
        <v>12300</v>
      </c>
      <c r="S515" s="55" t="s">
        <v>89</v>
      </c>
      <c r="T515" s="5">
        <v>93</v>
      </c>
      <c r="U515" s="15">
        <f>SUM(R515-(R515*T515/100))</f>
        <v>861</v>
      </c>
      <c r="V515" s="15">
        <f t="shared" si="70"/>
        <v>861</v>
      </c>
      <c r="W515" s="14">
        <f t="shared" si="71"/>
        <v>861</v>
      </c>
      <c r="X515" s="21">
        <v>50</v>
      </c>
      <c r="Y515" s="5">
        <v>0</v>
      </c>
      <c r="Z515" s="5">
        <v>0.01</v>
      </c>
      <c r="AB515" s="1"/>
    </row>
    <row r="516" spans="1:28" s="3" customFormat="1" x14ac:dyDescent="0.35">
      <c r="A516" s="48">
        <v>406</v>
      </c>
      <c r="B516" s="57" t="s">
        <v>4</v>
      </c>
      <c r="C516" s="48">
        <v>12902</v>
      </c>
      <c r="D516" s="56">
        <v>11</v>
      </c>
      <c r="E516" s="56">
        <v>1</v>
      </c>
      <c r="F516" s="55">
        <v>72</v>
      </c>
      <c r="G516" s="55" t="s">
        <v>60</v>
      </c>
      <c r="H516" s="24">
        <f>SUM((D516*400)+(E516*100)+F516)</f>
        <v>4572</v>
      </c>
      <c r="I516" s="5">
        <v>75</v>
      </c>
      <c r="J516" s="23">
        <f>SUM(H516*I516)</f>
        <v>342900</v>
      </c>
      <c r="K516" s="60"/>
      <c r="L516" s="57"/>
      <c r="M516" s="57"/>
      <c r="N516" s="56"/>
      <c r="O516" s="67"/>
      <c r="P516" s="67"/>
      <c r="Q516" s="22"/>
      <c r="R516" s="16"/>
      <c r="S516" s="55"/>
      <c r="T516" s="5"/>
      <c r="U516" s="15"/>
      <c r="V516" s="15">
        <f t="shared" si="70"/>
        <v>342900</v>
      </c>
      <c r="W516" s="14">
        <f t="shared" si="71"/>
        <v>342900</v>
      </c>
      <c r="X516" s="21">
        <v>50</v>
      </c>
      <c r="Y516" s="5">
        <v>0</v>
      </c>
      <c r="Z516" s="5">
        <v>0.01</v>
      </c>
      <c r="AB516" s="1"/>
    </row>
    <row r="517" spans="1:28" s="3" customFormat="1" x14ac:dyDescent="0.35">
      <c r="A517" s="48">
        <v>407</v>
      </c>
      <c r="B517" s="57" t="s">
        <v>4</v>
      </c>
      <c r="C517" s="48">
        <v>29</v>
      </c>
      <c r="D517" s="56">
        <v>0</v>
      </c>
      <c r="E517" s="56">
        <v>0</v>
      </c>
      <c r="F517" s="55">
        <v>70</v>
      </c>
      <c r="G517" s="55" t="s">
        <v>74</v>
      </c>
      <c r="H517" s="24">
        <f>SUM((D517*400)+(E517*100)+F517)</f>
        <v>70</v>
      </c>
      <c r="I517" s="5">
        <v>75</v>
      </c>
      <c r="J517" s="23">
        <f>SUM(H517*I517)</f>
        <v>5250</v>
      </c>
      <c r="K517" s="60"/>
      <c r="L517" s="57" t="s">
        <v>180</v>
      </c>
      <c r="M517" s="57" t="s">
        <v>2</v>
      </c>
      <c r="N517" s="56">
        <v>252</v>
      </c>
      <c r="O517" s="67"/>
      <c r="P517" s="67"/>
      <c r="Q517" s="22">
        <v>6500</v>
      </c>
      <c r="R517" s="16">
        <f>SUM(N517*Q517)</f>
        <v>1638000</v>
      </c>
      <c r="S517" s="55" t="s">
        <v>89</v>
      </c>
      <c r="T517" s="5">
        <v>30</v>
      </c>
      <c r="U517" s="15">
        <f>SUM(R517-(R517*T517/100))</f>
        <v>1146600</v>
      </c>
      <c r="V517" s="15">
        <f t="shared" si="70"/>
        <v>1151850</v>
      </c>
      <c r="W517" s="14">
        <f t="shared" si="71"/>
        <v>1151850</v>
      </c>
      <c r="X517" s="21">
        <v>10</v>
      </c>
      <c r="Y517" s="5">
        <v>0</v>
      </c>
      <c r="Z517" s="5">
        <v>0.02</v>
      </c>
      <c r="AB517" s="1"/>
    </row>
    <row r="518" spans="1:28" s="3" customFormat="1" x14ac:dyDescent="0.35">
      <c r="A518" s="48">
        <v>408</v>
      </c>
      <c r="B518" s="57" t="s">
        <v>4</v>
      </c>
      <c r="C518" s="48">
        <v>1963</v>
      </c>
      <c r="D518" s="56">
        <v>1</v>
      </c>
      <c r="E518" s="56">
        <v>2</v>
      </c>
      <c r="F518" s="55">
        <v>74</v>
      </c>
      <c r="G518" s="55" t="s">
        <v>60</v>
      </c>
      <c r="H518" s="24">
        <f>SUM((D518*400)+(E518*100)+F518)</f>
        <v>674</v>
      </c>
      <c r="I518" s="5">
        <v>130</v>
      </c>
      <c r="J518" s="23">
        <f>SUM(H518*I518)</f>
        <v>87620</v>
      </c>
      <c r="K518" s="60"/>
      <c r="L518" s="57" t="s">
        <v>182</v>
      </c>
      <c r="M518" s="57" t="s">
        <v>181</v>
      </c>
      <c r="N518" s="56">
        <v>218</v>
      </c>
      <c r="O518" s="67"/>
      <c r="P518" s="67"/>
      <c r="Q518" s="22">
        <v>2050</v>
      </c>
      <c r="R518" s="16">
        <f>SUM(N518*Q518)</f>
        <v>446900</v>
      </c>
      <c r="S518" s="55" t="s">
        <v>66</v>
      </c>
      <c r="T518" s="5">
        <v>15</v>
      </c>
      <c r="U518" s="15">
        <f>SUM(R518-(R518*T518/100))</f>
        <v>379865</v>
      </c>
      <c r="V518" s="15">
        <f t="shared" si="70"/>
        <v>467485</v>
      </c>
      <c r="W518" s="14">
        <f t="shared" si="71"/>
        <v>467485</v>
      </c>
      <c r="X518" s="21">
        <v>50</v>
      </c>
      <c r="Y518" s="5">
        <v>0</v>
      </c>
      <c r="Z518" s="5">
        <v>0.01</v>
      </c>
      <c r="AB518" s="1"/>
    </row>
    <row r="519" spans="1:28" s="3" customFormat="1" x14ac:dyDescent="0.35">
      <c r="A519" s="48"/>
      <c r="B519" s="57"/>
      <c r="C519" s="48"/>
      <c r="D519" s="56"/>
      <c r="E519" s="56"/>
      <c r="F519" s="55"/>
      <c r="G519" s="55"/>
      <c r="H519" s="24"/>
      <c r="I519" s="5"/>
      <c r="J519" s="23"/>
      <c r="K519" s="60"/>
      <c r="L519" s="57" t="s">
        <v>180</v>
      </c>
      <c r="M519" s="57" t="s">
        <v>2</v>
      </c>
      <c r="N519" s="56">
        <v>88</v>
      </c>
      <c r="O519" s="67"/>
      <c r="P519" s="67"/>
      <c r="Q519" s="22">
        <v>6500</v>
      </c>
      <c r="R519" s="16">
        <f>SUM(N519*Q519)</f>
        <v>572000</v>
      </c>
      <c r="S519" s="55" t="s">
        <v>60</v>
      </c>
      <c r="T519" s="5">
        <v>1</v>
      </c>
      <c r="U519" s="15">
        <f>SUM(R519-(R519*T519/100))</f>
        <v>566280</v>
      </c>
      <c r="V519" s="15">
        <f t="shared" si="70"/>
        <v>566280</v>
      </c>
      <c r="W519" s="14">
        <f t="shared" si="71"/>
        <v>566280</v>
      </c>
      <c r="X519" s="21">
        <v>10</v>
      </c>
      <c r="Y519" s="5">
        <v>0</v>
      </c>
      <c r="Z519" s="5">
        <v>0.02</v>
      </c>
      <c r="AB519" s="1"/>
    </row>
    <row r="520" spans="1:28" s="3" customFormat="1" x14ac:dyDescent="0.35">
      <c r="A520" s="48">
        <v>409</v>
      </c>
      <c r="B520" s="57" t="s">
        <v>4</v>
      </c>
      <c r="C520" s="48">
        <v>13409</v>
      </c>
      <c r="D520" s="56">
        <v>10</v>
      </c>
      <c r="E520" s="56">
        <v>0</v>
      </c>
      <c r="F520" s="55">
        <v>0</v>
      </c>
      <c r="G520" s="55" t="s">
        <v>60</v>
      </c>
      <c r="H520" s="24">
        <f>SUM((D520*400)+(E520*100)+F520)</f>
        <v>4000</v>
      </c>
      <c r="I520" s="5">
        <v>110</v>
      </c>
      <c r="J520" s="23">
        <f>SUM(H520*I520)</f>
        <v>440000</v>
      </c>
      <c r="K520" s="60"/>
      <c r="L520" s="57"/>
      <c r="M520" s="57"/>
      <c r="N520" s="56"/>
      <c r="O520" s="67"/>
      <c r="P520" s="67"/>
      <c r="Q520" s="22"/>
      <c r="R520" s="16"/>
      <c r="S520" s="55"/>
      <c r="T520" s="5"/>
      <c r="U520" s="15"/>
      <c r="V520" s="15">
        <f t="shared" si="70"/>
        <v>440000</v>
      </c>
      <c r="W520" s="14">
        <f t="shared" si="71"/>
        <v>440000</v>
      </c>
      <c r="X520" s="21">
        <v>50</v>
      </c>
      <c r="Y520" s="5">
        <v>0</v>
      </c>
      <c r="Z520" s="5">
        <v>0.01</v>
      </c>
      <c r="AB520" s="1"/>
    </row>
    <row r="521" spans="1:28" s="3" customFormat="1" x14ac:dyDescent="0.35">
      <c r="A521" s="48">
        <v>410</v>
      </c>
      <c r="B521" s="57" t="s">
        <v>4</v>
      </c>
      <c r="C521" s="48">
        <v>125</v>
      </c>
      <c r="D521" s="56" t="s">
        <v>68</v>
      </c>
      <c r="E521" s="56" t="s">
        <v>68</v>
      </c>
      <c r="F521" s="55" t="s">
        <v>179</v>
      </c>
      <c r="G521" s="55" t="s">
        <v>74</v>
      </c>
      <c r="H521" s="24">
        <f>SUM((D521*400)+(E521*100)+F521)</f>
        <v>75</v>
      </c>
      <c r="I521" s="5">
        <v>200</v>
      </c>
      <c r="J521" s="23">
        <f>SUM(H521*I521)</f>
        <v>15000</v>
      </c>
      <c r="K521" s="60"/>
      <c r="L521" s="57" t="s">
        <v>3</v>
      </c>
      <c r="M521" s="57" t="s">
        <v>2</v>
      </c>
      <c r="N521" s="56" t="s">
        <v>178</v>
      </c>
      <c r="O521" s="67"/>
      <c r="P521" s="67"/>
      <c r="Q521" s="22">
        <v>6500</v>
      </c>
      <c r="R521" s="16">
        <f t="shared" ref="R521:R526" si="82">SUM(N521*Q521)</f>
        <v>1345500</v>
      </c>
      <c r="S521" s="55" t="s">
        <v>89</v>
      </c>
      <c r="T521" s="5">
        <v>30</v>
      </c>
      <c r="U521" s="15">
        <f t="shared" ref="U521:U526" si="83">SUM(R521-(R521*T521/100))</f>
        <v>941850</v>
      </c>
      <c r="V521" s="15">
        <f t="shared" si="70"/>
        <v>956850</v>
      </c>
      <c r="W521" s="14">
        <f t="shared" si="71"/>
        <v>956850</v>
      </c>
      <c r="X521" s="21">
        <v>10</v>
      </c>
      <c r="Y521" s="5">
        <v>0</v>
      </c>
      <c r="Z521" s="5">
        <v>0.02</v>
      </c>
      <c r="AB521" s="1"/>
    </row>
    <row r="522" spans="1:28" s="3" customFormat="1" x14ac:dyDescent="0.35">
      <c r="A522" s="48"/>
      <c r="B522" s="57"/>
      <c r="C522" s="48"/>
      <c r="D522" s="56"/>
      <c r="E522" s="56"/>
      <c r="F522" s="55"/>
      <c r="G522" s="55"/>
      <c r="H522" s="24"/>
      <c r="I522" s="5"/>
      <c r="J522" s="23"/>
      <c r="K522" s="60"/>
      <c r="L522" s="57" t="s">
        <v>18</v>
      </c>
      <c r="M522" s="57" t="s">
        <v>0</v>
      </c>
      <c r="N522" s="56" t="s">
        <v>104</v>
      </c>
      <c r="O522" s="67"/>
      <c r="P522" s="67"/>
      <c r="Q522" s="22">
        <v>2400</v>
      </c>
      <c r="R522" s="16">
        <f t="shared" si="82"/>
        <v>76800</v>
      </c>
      <c r="S522" s="55" t="s">
        <v>89</v>
      </c>
      <c r="T522" s="5">
        <v>93</v>
      </c>
      <c r="U522" s="15">
        <f t="shared" si="83"/>
        <v>5376</v>
      </c>
      <c r="V522" s="15">
        <f t="shared" si="70"/>
        <v>5376</v>
      </c>
      <c r="W522" s="14">
        <f t="shared" si="71"/>
        <v>5376</v>
      </c>
      <c r="X522" s="21">
        <v>0</v>
      </c>
      <c r="Y522" s="14">
        <f>W522</f>
        <v>5376</v>
      </c>
      <c r="Z522" s="5">
        <v>0.03</v>
      </c>
      <c r="AB522" s="1"/>
    </row>
    <row r="523" spans="1:28" s="3" customFormat="1" x14ac:dyDescent="0.35">
      <c r="A523" s="48">
        <v>411</v>
      </c>
      <c r="B523" s="57" t="s">
        <v>4</v>
      </c>
      <c r="C523" s="48">
        <v>7378</v>
      </c>
      <c r="D523" s="56" t="s">
        <v>68</v>
      </c>
      <c r="E523" s="56" t="s">
        <v>68</v>
      </c>
      <c r="F523" s="55" t="s">
        <v>87</v>
      </c>
      <c r="G523" s="55" t="s">
        <v>74</v>
      </c>
      <c r="H523" s="24">
        <f t="shared" ref="H523:H532" si="84">SUM((D523*400)+(E523*100)+F523)</f>
        <v>35</v>
      </c>
      <c r="I523" s="5">
        <v>75</v>
      </c>
      <c r="J523" s="23">
        <f t="shared" ref="J523:J532" si="85">SUM(H523*I523)</f>
        <v>2625</v>
      </c>
      <c r="K523" s="60"/>
      <c r="L523" s="57" t="s">
        <v>17</v>
      </c>
      <c r="M523" s="57" t="s">
        <v>0</v>
      </c>
      <c r="N523" s="56" t="s">
        <v>177</v>
      </c>
      <c r="O523" s="67"/>
      <c r="P523" s="67"/>
      <c r="Q523" s="22">
        <v>6500</v>
      </c>
      <c r="R523" s="16">
        <f t="shared" si="82"/>
        <v>292500</v>
      </c>
      <c r="S523" s="55" t="s">
        <v>133</v>
      </c>
      <c r="T523" s="5">
        <v>45</v>
      </c>
      <c r="U523" s="15">
        <f t="shared" si="83"/>
        <v>160875</v>
      </c>
      <c r="V523" s="15">
        <f t="shared" ref="V523:V586" si="86">SUM(J523+U523)</f>
        <v>163500</v>
      </c>
      <c r="W523" s="14">
        <f t="shared" si="71"/>
        <v>163500</v>
      </c>
      <c r="X523" s="21">
        <v>10</v>
      </c>
      <c r="Y523" s="5">
        <v>0</v>
      </c>
      <c r="Z523" s="5">
        <v>0.02</v>
      </c>
      <c r="AB523" s="1"/>
    </row>
    <row r="524" spans="1:28" s="3" customFormat="1" x14ac:dyDescent="0.35">
      <c r="A524" s="48">
        <v>412</v>
      </c>
      <c r="B524" s="57" t="s">
        <v>4</v>
      </c>
      <c r="C524" s="48">
        <v>10570</v>
      </c>
      <c r="D524" s="56" t="s">
        <v>68</v>
      </c>
      <c r="E524" s="56" t="s">
        <v>68</v>
      </c>
      <c r="F524" s="55" t="s">
        <v>176</v>
      </c>
      <c r="G524" s="55" t="s">
        <v>74</v>
      </c>
      <c r="H524" s="24">
        <f t="shared" si="84"/>
        <v>59</v>
      </c>
      <c r="I524" s="5">
        <v>75</v>
      </c>
      <c r="J524" s="23">
        <f t="shared" si="85"/>
        <v>4425</v>
      </c>
      <c r="K524" s="60"/>
      <c r="L524" s="57" t="s">
        <v>10</v>
      </c>
      <c r="M524" s="57" t="s">
        <v>9</v>
      </c>
      <c r="N524" s="56" t="s">
        <v>175</v>
      </c>
      <c r="O524" s="67"/>
      <c r="P524" s="67"/>
      <c r="Q524" s="22">
        <v>6500</v>
      </c>
      <c r="R524" s="16">
        <f t="shared" si="82"/>
        <v>4598750</v>
      </c>
      <c r="S524" s="55" t="s">
        <v>62</v>
      </c>
      <c r="T524" s="5">
        <v>38</v>
      </c>
      <c r="U524" s="15">
        <f t="shared" si="83"/>
        <v>2851225</v>
      </c>
      <c r="V524" s="15">
        <f t="shared" si="86"/>
        <v>2855650</v>
      </c>
      <c r="W524" s="14">
        <f t="shared" si="71"/>
        <v>2855650</v>
      </c>
      <c r="X524" s="21">
        <v>10</v>
      </c>
      <c r="Y524" s="5">
        <v>0</v>
      </c>
      <c r="Z524" s="5">
        <v>0.02</v>
      </c>
      <c r="AB524" s="1"/>
    </row>
    <row r="525" spans="1:28" s="3" customFormat="1" x14ac:dyDescent="0.35">
      <c r="A525" s="48">
        <v>413</v>
      </c>
      <c r="B525" s="57" t="s">
        <v>4</v>
      </c>
      <c r="C525" s="48">
        <v>68</v>
      </c>
      <c r="D525" s="56" t="s">
        <v>68</v>
      </c>
      <c r="E525" s="56" t="s">
        <v>68</v>
      </c>
      <c r="F525" s="55" t="s">
        <v>110</v>
      </c>
      <c r="G525" s="55" t="s">
        <v>60</v>
      </c>
      <c r="H525" s="24">
        <f t="shared" si="84"/>
        <v>58</v>
      </c>
      <c r="I525" s="5">
        <v>75</v>
      </c>
      <c r="J525" s="23">
        <f t="shared" si="85"/>
        <v>4350</v>
      </c>
      <c r="K525" s="60"/>
      <c r="L525" s="57" t="s">
        <v>71</v>
      </c>
      <c r="M525" s="57" t="s">
        <v>0</v>
      </c>
      <c r="N525" s="56" t="s">
        <v>79</v>
      </c>
      <c r="O525" s="67"/>
      <c r="P525" s="67"/>
      <c r="Q525" s="22">
        <v>5400</v>
      </c>
      <c r="R525" s="16">
        <f t="shared" si="82"/>
        <v>97200</v>
      </c>
      <c r="S525" s="55" t="s">
        <v>62</v>
      </c>
      <c r="T525" s="5">
        <v>50</v>
      </c>
      <c r="U525" s="15">
        <f t="shared" si="83"/>
        <v>48600</v>
      </c>
      <c r="V525" s="15">
        <f t="shared" si="86"/>
        <v>52950</v>
      </c>
      <c r="W525" s="14">
        <f t="shared" si="71"/>
        <v>52950</v>
      </c>
      <c r="X525" s="21">
        <v>50</v>
      </c>
      <c r="Y525" s="5">
        <v>0</v>
      </c>
      <c r="Z525" s="5">
        <v>0.01</v>
      </c>
      <c r="AB525" s="1"/>
    </row>
    <row r="526" spans="1:28" s="3" customFormat="1" x14ac:dyDescent="0.35">
      <c r="A526" s="48">
        <v>414</v>
      </c>
      <c r="B526" s="57" t="s">
        <v>4</v>
      </c>
      <c r="C526" s="48">
        <v>15188</v>
      </c>
      <c r="D526" s="56" t="s">
        <v>68</v>
      </c>
      <c r="E526" s="56" t="s">
        <v>54</v>
      </c>
      <c r="F526" s="55" t="s">
        <v>144</v>
      </c>
      <c r="G526" s="55" t="s">
        <v>74</v>
      </c>
      <c r="H526" s="24">
        <f t="shared" si="84"/>
        <v>325</v>
      </c>
      <c r="I526" s="5">
        <v>75</v>
      </c>
      <c r="J526" s="23">
        <f t="shared" si="85"/>
        <v>24375</v>
      </c>
      <c r="K526" s="60"/>
      <c r="L526" s="57" t="s">
        <v>3</v>
      </c>
      <c r="M526" s="57" t="s">
        <v>2</v>
      </c>
      <c r="N526" s="56" t="s">
        <v>82</v>
      </c>
      <c r="O526" s="67"/>
      <c r="P526" s="67"/>
      <c r="Q526" s="22">
        <v>6500</v>
      </c>
      <c r="R526" s="16">
        <f t="shared" si="82"/>
        <v>390000</v>
      </c>
      <c r="S526" s="55" t="s">
        <v>54</v>
      </c>
      <c r="T526" s="5">
        <v>3</v>
      </c>
      <c r="U526" s="15">
        <f t="shared" si="83"/>
        <v>378300</v>
      </c>
      <c r="V526" s="15">
        <f t="shared" si="86"/>
        <v>402675</v>
      </c>
      <c r="W526" s="14">
        <f t="shared" si="71"/>
        <v>402675</v>
      </c>
      <c r="X526" s="21">
        <v>10</v>
      </c>
      <c r="Y526" s="5">
        <v>0</v>
      </c>
      <c r="Z526" s="5">
        <v>0.02</v>
      </c>
      <c r="AB526" s="1"/>
    </row>
    <row r="527" spans="1:28" s="3" customFormat="1" x14ac:dyDescent="0.35">
      <c r="A527" s="48">
        <v>415</v>
      </c>
      <c r="B527" s="57" t="s">
        <v>4</v>
      </c>
      <c r="C527" s="48">
        <v>18035</v>
      </c>
      <c r="D527" s="56" t="s">
        <v>78</v>
      </c>
      <c r="E527" s="56" t="s">
        <v>54</v>
      </c>
      <c r="F527" s="55" t="s">
        <v>144</v>
      </c>
      <c r="G527" s="55" t="s">
        <v>60</v>
      </c>
      <c r="H527" s="24">
        <f t="shared" si="84"/>
        <v>4325</v>
      </c>
      <c r="I527" s="5">
        <v>75</v>
      </c>
      <c r="J527" s="23">
        <f t="shared" si="85"/>
        <v>324375</v>
      </c>
      <c r="K527" s="60"/>
      <c r="L527" s="57"/>
      <c r="M527" s="57"/>
      <c r="N527" s="56"/>
      <c r="O527" s="67"/>
      <c r="P527" s="67"/>
      <c r="Q527" s="22"/>
      <c r="R527" s="16"/>
      <c r="S527" s="55"/>
      <c r="T527" s="5"/>
      <c r="U527" s="15"/>
      <c r="V527" s="15">
        <f t="shared" si="86"/>
        <v>324375</v>
      </c>
      <c r="W527" s="14">
        <f t="shared" ref="W527:W590" si="87">V527</f>
        <v>324375</v>
      </c>
      <c r="X527" s="21">
        <v>50</v>
      </c>
      <c r="Y527" s="5">
        <v>0</v>
      </c>
      <c r="Z527" s="5">
        <v>0.01</v>
      </c>
      <c r="AB527" s="1"/>
    </row>
    <row r="528" spans="1:28" s="3" customFormat="1" x14ac:dyDescent="0.35">
      <c r="A528" s="48">
        <v>416</v>
      </c>
      <c r="B528" s="57" t="s">
        <v>4</v>
      </c>
      <c r="C528" s="48">
        <v>13948</v>
      </c>
      <c r="D528" s="56" t="s">
        <v>74</v>
      </c>
      <c r="E528" s="56" t="s">
        <v>74</v>
      </c>
      <c r="F528" s="55" t="s">
        <v>150</v>
      </c>
      <c r="G528" s="55" t="s">
        <v>60</v>
      </c>
      <c r="H528" s="24">
        <f t="shared" si="84"/>
        <v>1091</v>
      </c>
      <c r="I528" s="5">
        <v>75</v>
      </c>
      <c r="J528" s="23">
        <f t="shared" si="85"/>
        <v>81825</v>
      </c>
      <c r="K528" s="60"/>
      <c r="L528" s="57"/>
      <c r="M528" s="57"/>
      <c r="N528" s="56"/>
      <c r="O528" s="67"/>
      <c r="P528" s="67"/>
      <c r="Q528" s="22"/>
      <c r="R528" s="16"/>
      <c r="S528" s="55"/>
      <c r="T528" s="5"/>
      <c r="U528" s="15"/>
      <c r="V528" s="15">
        <f t="shared" si="86"/>
        <v>81825</v>
      </c>
      <c r="W528" s="14">
        <f t="shared" si="87"/>
        <v>81825</v>
      </c>
      <c r="X528" s="21">
        <v>50</v>
      </c>
      <c r="Y528" s="5">
        <v>0</v>
      </c>
      <c r="Z528" s="5">
        <v>0.01</v>
      </c>
      <c r="AB528" s="1"/>
    </row>
    <row r="529" spans="1:28" s="3" customFormat="1" x14ac:dyDescent="0.35">
      <c r="A529" s="48">
        <v>417</v>
      </c>
      <c r="B529" s="57" t="s">
        <v>4</v>
      </c>
      <c r="C529" s="48">
        <v>18575</v>
      </c>
      <c r="D529" s="56" t="s">
        <v>78</v>
      </c>
      <c r="E529" s="56" t="s">
        <v>74</v>
      </c>
      <c r="F529" s="55" t="s">
        <v>140</v>
      </c>
      <c r="G529" s="55" t="s">
        <v>60</v>
      </c>
      <c r="H529" s="24">
        <f t="shared" si="84"/>
        <v>4273</v>
      </c>
      <c r="I529" s="5">
        <v>75</v>
      </c>
      <c r="J529" s="23">
        <f t="shared" si="85"/>
        <v>320475</v>
      </c>
      <c r="K529" s="60"/>
      <c r="L529" s="57"/>
      <c r="M529" s="57"/>
      <c r="N529" s="56"/>
      <c r="O529" s="67"/>
      <c r="P529" s="67"/>
      <c r="Q529" s="22"/>
      <c r="R529" s="16"/>
      <c r="S529" s="55"/>
      <c r="T529" s="5"/>
      <c r="U529" s="15"/>
      <c r="V529" s="15">
        <f t="shared" si="86"/>
        <v>320475</v>
      </c>
      <c r="W529" s="14">
        <f t="shared" si="87"/>
        <v>320475</v>
      </c>
      <c r="X529" s="21">
        <v>50</v>
      </c>
      <c r="Y529" s="5">
        <v>0</v>
      </c>
      <c r="Z529" s="5">
        <v>0.01</v>
      </c>
      <c r="AB529" s="1"/>
    </row>
    <row r="530" spans="1:28" s="3" customFormat="1" x14ac:dyDescent="0.35">
      <c r="A530" s="48">
        <v>418</v>
      </c>
      <c r="B530" s="57" t="s">
        <v>4</v>
      </c>
      <c r="C530" s="48">
        <v>1997</v>
      </c>
      <c r="D530" s="56" t="s">
        <v>68</v>
      </c>
      <c r="E530" s="56" t="s">
        <v>74</v>
      </c>
      <c r="F530" s="55" t="s">
        <v>113</v>
      </c>
      <c r="G530" s="55" t="s">
        <v>60</v>
      </c>
      <c r="H530" s="24">
        <f t="shared" si="84"/>
        <v>201</v>
      </c>
      <c r="I530" s="5">
        <v>75</v>
      </c>
      <c r="J530" s="23">
        <f t="shared" si="85"/>
        <v>15075</v>
      </c>
      <c r="K530" s="60"/>
      <c r="L530" s="57"/>
      <c r="M530" s="57"/>
      <c r="N530" s="56"/>
      <c r="O530" s="67"/>
      <c r="P530" s="67"/>
      <c r="Q530" s="22"/>
      <c r="R530" s="16"/>
      <c r="S530" s="55"/>
      <c r="T530" s="5"/>
      <c r="U530" s="15"/>
      <c r="V530" s="15">
        <f t="shared" si="86"/>
        <v>15075</v>
      </c>
      <c r="W530" s="14">
        <f t="shared" si="87"/>
        <v>15075</v>
      </c>
      <c r="X530" s="21">
        <v>50</v>
      </c>
      <c r="Y530" s="5">
        <v>0</v>
      </c>
      <c r="Z530" s="5">
        <v>0.01</v>
      </c>
      <c r="AB530" s="1"/>
    </row>
    <row r="531" spans="1:28" s="3" customFormat="1" x14ac:dyDescent="0.35">
      <c r="A531" s="48">
        <v>419</v>
      </c>
      <c r="B531" s="57" t="s">
        <v>4</v>
      </c>
      <c r="C531" s="48">
        <v>15641</v>
      </c>
      <c r="D531" s="56">
        <v>0</v>
      </c>
      <c r="E531" s="56">
        <v>0</v>
      </c>
      <c r="F531" s="55">
        <v>40</v>
      </c>
      <c r="G531" s="55" t="s">
        <v>74</v>
      </c>
      <c r="H531" s="24">
        <f t="shared" si="84"/>
        <v>40</v>
      </c>
      <c r="I531" s="5">
        <v>75</v>
      </c>
      <c r="J531" s="23">
        <f t="shared" si="85"/>
        <v>3000</v>
      </c>
      <c r="K531" s="60"/>
      <c r="L531" s="57" t="s">
        <v>10</v>
      </c>
      <c r="M531" s="57" t="s">
        <v>9</v>
      </c>
      <c r="N531" s="56" t="s">
        <v>174</v>
      </c>
      <c r="O531" s="67"/>
      <c r="P531" s="67"/>
      <c r="Q531" s="22">
        <v>6500</v>
      </c>
      <c r="R531" s="16">
        <f>SUM(N531*Q531)</f>
        <v>1664000</v>
      </c>
      <c r="S531" s="55" t="s">
        <v>89</v>
      </c>
      <c r="T531" s="5">
        <v>75</v>
      </c>
      <c r="U531" s="15">
        <f>SUM(R531-(R531*T531/100))</f>
        <v>416000</v>
      </c>
      <c r="V531" s="15">
        <f t="shared" si="86"/>
        <v>419000</v>
      </c>
      <c r="W531" s="14">
        <f t="shared" si="87"/>
        <v>419000</v>
      </c>
      <c r="X531" s="21">
        <v>10</v>
      </c>
      <c r="Y531" s="5">
        <v>0</v>
      </c>
      <c r="Z531" s="5">
        <v>0.02</v>
      </c>
      <c r="AB531" s="1"/>
    </row>
    <row r="532" spans="1:28" s="3" customFormat="1" x14ac:dyDescent="0.35">
      <c r="A532" s="48">
        <v>420</v>
      </c>
      <c r="B532" s="57" t="s">
        <v>4</v>
      </c>
      <c r="C532" s="48">
        <v>44</v>
      </c>
      <c r="D532" s="56">
        <v>0</v>
      </c>
      <c r="E532" s="56">
        <v>0</v>
      </c>
      <c r="F532" s="55">
        <v>70</v>
      </c>
      <c r="G532" s="55" t="s">
        <v>74</v>
      </c>
      <c r="H532" s="24">
        <f t="shared" si="84"/>
        <v>70</v>
      </c>
      <c r="I532" s="5">
        <v>75</v>
      </c>
      <c r="J532" s="23">
        <f t="shared" si="85"/>
        <v>5250</v>
      </c>
      <c r="K532" s="60"/>
      <c r="L532" s="57" t="s">
        <v>10</v>
      </c>
      <c r="M532" s="57" t="s">
        <v>9</v>
      </c>
      <c r="N532" s="56" t="s">
        <v>173</v>
      </c>
      <c r="O532" s="67"/>
      <c r="P532" s="67"/>
      <c r="Q532" s="22">
        <v>6500</v>
      </c>
      <c r="R532" s="16">
        <f>SUM(N532*Q532)</f>
        <v>2268500</v>
      </c>
      <c r="S532" s="55" t="s">
        <v>101</v>
      </c>
      <c r="T532" s="5">
        <v>85</v>
      </c>
      <c r="U532" s="15">
        <f>SUM(R532-(R532*T532/100))</f>
        <v>340275</v>
      </c>
      <c r="V532" s="15">
        <f t="shared" si="86"/>
        <v>345525</v>
      </c>
      <c r="W532" s="14">
        <f t="shared" si="87"/>
        <v>345525</v>
      </c>
      <c r="X532" s="21">
        <v>10</v>
      </c>
      <c r="Y532" s="5">
        <v>0</v>
      </c>
      <c r="Z532" s="5">
        <v>0.02</v>
      </c>
      <c r="AB532" s="1"/>
    </row>
    <row r="533" spans="1:28" s="3" customFormat="1" x14ac:dyDescent="0.35">
      <c r="A533" s="48"/>
      <c r="B533" s="57"/>
      <c r="C533" s="48"/>
      <c r="D533" s="56"/>
      <c r="E533" s="56"/>
      <c r="F533" s="55"/>
      <c r="G533" s="55"/>
      <c r="H533" s="24"/>
      <c r="I533" s="5"/>
      <c r="J533" s="23"/>
      <c r="K533" s="60"/>
      <c r="L533" s="57" t="s">
        <v>71</v>
      </c>
      <c r="M533" s="57" t="s">
        <v>0</v>
      </c>
      <c r="N533" s="56" t="s">
        <v>85</v>
      </c>
      <c r="O533" s="67"/>
      <c r="P533" s="67"/>
      <c r="Q533" s="22">
        <v>5400</v>
      </c>
      <c r="R533" s="16">
        <f>SUM(N533*Q533)</f>
        <v>81000</v>
      </c>
      <c r="S533" s="55" t="s">
        <v>103</v>
      </c>
      <c r="T533" s="5">
        <v>75</v>
      </c>
      <c r="U533" s="15">
        <f>SUM(R533-(R533*T533/100))</f>
        <v>20250</v>
      </c>
      <c r="V533" s="15">
        <f t="shared" si="86"/>
        <v>20250</v>
      </c>
      <c r="W533" s="14">
        <f t="shared" si="87"/>
        <v>20250</v>
      </c>
      <c r="X533" s="21">
        <v>50</v>
      </c>
      <c r="Y533" s="5">
        <v>0</v>
      </c>
      <c r="Z533" s="5">
        <v>0.01</v>
      </c>
      <c r="AB533" s="1"/>
    </row>
    <row r="534" spans="1:28" s="3" customFormat="1" x14ac:dyDescent="0.35">
      <c r="A534" s="48">
        <v>421</v>
      </c>
      <c r="B534" s="57" t="s">
        <v>4</v>
      </c>
      <c r="C534" s="48">
        <v>15225</v>
      </c>
      <c r="D534" s="56">
        <v>2</v>
      </c>
      <c r="E534" s="56">
        <v>1</v>
      </c>
      <c r="F534" s="55">
        <v>81</v>
      </c>
      <c r="G534" s="55" t="s">
        <v>60</v>
      </c>
      <c r="H534" s="24">
        <f t="shared" ref="H534:H543" si="88">SUM((D534*400)+(E534*100)+F534)</f>
        <v>981</v>
      </c>
      <c r="I534" s="5">
        <v>75</v>
      </c>
      <c r="J534" s="23">
        <f t="shared" ref="J534:J543" si="89">SUM(H534*I534)</f>
        <v>73575</v>
      </c>
      <c r="K534" s="60"/>
      <c r="L534" s="57"/>
      <c r="M534" s="57"/>
      <c r="N534" s="56"/>
      <c r="O534" s="67"/>
      <c r="P534" s="67"/>
      <c r="Q534" s="22"/>
      <c r="R534" s="16"/>
      <c r="S534" s="55"/>
      <c r="T534" s="5"/>
      <c r="U534" s="15"/>
      <c r="V534" s="15">
        <f t="shared" si="86"/>
        <v>73575</v>
      </c>
      <c r="W534" s="14">
        <f t="shared" si="87"/>
        <v>73575</v>
      </c>
      <c r="X534" s="21">
        <v>50</v>
      </c>
      <c r="Y534" s="5">
        <v>0</v>
      </c>
      <c r="Z534" s="5">
        <v>0.01</v>
      </c>
      <c r="AB534" s="1"/>
    </row>
    <row r="535" spans="1:28" s="3" customFormat="1" x14ac:dyDescent="0.35">
      <c r="A535" s="48">
        <v>422</v>
      </c>
      <c r="B535" s="57" t="s">
        <v>4</v>
      </c>
      <c r="C535" s="48">
        <v>8170</v>
      </c>
      <c r="D535" s="56">
        <v>1</v>
      </c>
      <c r="E535" s="56">
        <v>3</v>
      </c>
      <c r="F535" s="55">
        <v>53</v>
      </c>
      <c r="G535" s="55" t="s">
        <v>60</v>
      </c>
      <c r="H535" s="24">
        <f t="shared" si="88"/>
        <v>753</v>
      </c>
      <c r="I535" s="5">
        <v>75</v>
      </c>
      <c r="J535" s="23">
        <f t="shared" si="89"/>
        <v>56475</v>
      </c>
      <c r="K535" s="60"/>
      <c r="L535" s="57"/>
      <c r="M535" s="57"/>
      <c r="N535" s="56"/>
      <c r="O535" s="67"/>
      <c r="P535" s="67"/>
      <c r="Q535" s="22"/>
      <c r="R535" s="16"/>
      <c r="S535" s="55"/>
      <c r="T535" s="5"/>
      <c r="U535" s="15"/>
      <c r="V535" s="15">
        <f t="shared" si="86"/>
        <v>56475</v>
      </c>
      <c r="W535" s="14">
        <f t="shared" si="87"/>
        <v>56475</v>
      </c>
      <c r="X535" s="21">
        <v>50</v>
      </c>
      <c r="Y535" s="5">
        <v>0</v>
      </c>
      <c r="Z535" s="5">
        <v>0.01</v>
      </c>
      <c r="AB535" s="1"/>
    </row>
    <row r="536" spans="1:28" s="3" customFormat="1" x14ac:dyDescent="0.35">
      <c r="A536" s="48">
        <v>423</v>
      </c>
      <c r="B536" s="57" t="s">
        <v>4</v>
      </c>
      <c r="C536" s="48">
        <v>20546</v>
      </c>
      <c r="D536" s="56">
        <v>8</v>
      </c>
      <c r="E536" s="56">
        <v>3</v>
      </c>
      <c r="F536" s="55">
        <v>47</v>
      </c>
      <c r="G536" s="55" t="s">
        <v>60</v>
      </c>
      <c r="H536" s="24">
        <f t="shared" si="88"/>
        <v>3547</v>
      </c>
      <c r="I536" s="5">
        <v>75</v>
      </c>
      <c r="J536" s="23">
        <f t="shared" si="89"/>
        <v>266025</v>
      </c>
      <c r="K536" s="60"/>
      <c r="L536" s="57"/>
      <c r="M536" s="57"/>
      <c r="N536" s="56"/>
      <c r="O536" s="67"/>
      <c r="P536" s="67"/>
      <c r="Q536" s="22"/>
      <c r="R536" s="16"/>
      <c r="S536" s="55"/>
      <c r="T536" s="5"/>
      <c r="U536" s="15"/>
      <c r="V536" s="15">
        <f t="shared" si="86"/>
        <v>266025</v>
      </c>
      <c r="W536" s="14">
        <f t="shared" si="87"/>
        <v>266025</v>
      </c>
      <c r="X536" s="21">
        <v>50</v>
      </c>
      <c r="Y536" s="5">
        <v>0</v>
      </c>
      <c r="Z536" s="5">
        <v>0.01</v>
      </c>
      <c r="AB536" s="1"/>
    </row>
    <row r="537" spans="1:28" s="3" customFormat="1" x14ac:dyDescent="0.35">
      <c r="A537" s="48">
        <v>424</v>
      </c>
      <c r="B537" s="57" t="s">
        <v>4</v>
      </c>
      <c r="C537" s="48">
        <v>1973</v>
      </c>
      <c r="D537" s="56" t="s">
        <v>68</v>
      </c>
      <c r="E537" s="56">
        <v>3</v>
      </c>
      <c r="F537" s="55">
        <v>95</v>
      </c>
      <c r="G537" s="55" t="s">
        <v>74</v>
      </c>
      <c r="H537" s="24">
        <f t="shared" si="88"/>
        <v>395</v>
      </c>
      <c r="I537" s="5">
        <v>75</v>
      </c>
      <c r="J537" s="23">
        <f t="shared" si="89"/>
        <v>29625</v>
      </c>
      <c r="K537" s="60"/>
      <c r="L537" s="57" t="s">
        <v>10</v>
      </c>
      <c r="M537" s="57" t="s">
        <v>9</v>
      </c>
      <c r="N537" s="56" t="s">
        <v>172</v>
      </c>
      <c r="O537" s="67"/>
      <c r="P537" s="67"/>
      <c r="Q537" s="22">
        <v>6500</v>
      </c>
      <c r="R537" s="16">
        <f>SUM(N537*Q537)</f>
        <v>1599000</v>
      </c>
      <c r="S537" s="55">
        <v>29</v>
      </c>
      <c r="T537" s="5">
        <v>85</v>
      </c>
      <c r="U537" s="15">
        <f>SUM(R537-(R537*T537/100))</f>
        <v>239850</v>
      </c>
      <c r="V537" s="15">
        <f t="shared" si="86"/>
        <v>269475</v>
      </c>
      <c r="W537" s="14">
        <f t="shared" si="87"/>
        <v>269475</v>
      </c>
      <c r="X537" s="21">
        <v>10</v>
      </c>
      <c r="Y537" s="5">
        <v>0</v>
      </c>
      <c r="Z537" s="5">
        <v>0.02</v>
      </c>
      <c r="AB537" s="1"/>
    </row>
    <row r="538" spans="1:28" s="3" customFormat="1" x14ac:dyDescent="0.35">
      <c r="A538" s="48">
        <v>425</v>
      </c>
      <c r="B538" s="57" t="s">
        <v>4</v>
      </c>
      <c r="C538" s="48">
        <v>1974</v>
      </c>
      <c r="D538" s="56">
        <v>1</v>
      </c>
      <c r="E538" s="56">
        <v>1</v>
      </c>
      <c r="F538" s="55">
        <v>40</v>
      </c>
      <c r="G538" s="55"/>
      <c r="H538" s="24">
        <f t="shared" si="88"/>
        <v>540</v>
      </c>
      <c r="I538" s="5">
        <v>75</v>
      </c>
      <c r="J538" s="23">
        <f t="shared" si="89"/>
        <v>40500</v>
      </c>
      <c r="K538" s="60"/>
      <c r="L538" s="57" t="s">
        <v>10</v>
      </c>
      <c r="M538" s="57" t="s">
        <v>9</v>
      </c>
      <c r="N538" s="56" t="s">
        <v>171</v>
      </c>
      <c r="O538" s="67"/>
      <c r="P538" s="67"/>
      <c r="Q538" s="22">
        <v>6500</v>
      </c>
      <c r="R538" s="16">
        <f>SUM(N538*Q538)</f>
        <v>1248000</v>
      </c>
      <c r="S538" s="55">
        <v>20</v>
      </c>
      <c r="T538" s="5">
        <v>75</v>
      </c>
      <c r="U538" s="15">
        <f>SUM(R538-(R538*T538/100))</f>
        <v>312000</v>
      </c>
      <c r="V538" s="15">
        <f t="shared" si="86"/>
        <v>352500</v>
      </c>
      <c r="W538" s="14">
        <f t="shared" si="87"/>
        <v>352500</v>
      </c>
      <c r="X538" s="21">
        <v>10</v>
      </c>
      <c r="Y538" s="5">
        <v>0</v>
      </c>
      <c r="Z538" s="5">
        <v>0.02</v>
      </c>
      <c r="AB538" s="1"/>
    </row>
    <row r="539" spans="1:28" s="3" customFormat="1" x14ac:dyDescent="0.35">
      <c r="A539" s="48">
        <v>426</v>
      </c>
      <c r="B539" s="57" t="s">
        <v>4</v>
      </c>
      <c r="C539" s="48">
        <v>14763</v>
      </c>
      <c r="D539" s="56">
        <v>3</v>
      </c>
      <c r="E539" s="56">
        <v>3</v>
      </c>
      <c r="F539" s="55">
        <v>42</v>
      </c>
      <c r="G539" s="55" t="s">
        <v>60</v>
      </c>
      <c r="H539" s="24">
        <f t="shared" si="88"/>
        <v>1542</v>
      </c>
      <c r="I539" s="5">
        <v>75</v>
      </c>
      <c r="J539" s="23">
        <f t="shared" si="89"/>
        <v>115650</v>
      </c>
      <c r="K539" s="60"/>
      <c r="L539" s="57"/>
      <c r="M539" s="57"/>
      <c r="N539" s="56"/>
      <c r="O539" s="67"/>
      <c r="P539" s="67"/>
      <c r="Q539" s="22"/>
      <c r="R539" s="16"/>
      <c r="S539" s="55"/>
      <c r="T539" s="5"/>
      <c r="U539" s="15"/>
      <c r="V539" s="15">
        <f t="shared" si="86"/>
        <v>115650</v>
      </c>
      <c r="W539" s="14">
        <f t="shared" si="87"/>
        <v>115650</v>
      </c>
      <c r="X539" s="21">
        <v>50</v>
      </c>
      <c r="Y539" s="5">
        <v>0</v>
      </c>
      <c r="Z539" s="5">
        <v>0.01</v>
      </c>
      <c r="AB539" s="1"/>
    </row>
    <row r="540" spans="1:28" s="3" customFormat="1" x14ac:dyDescent="0.35">
      <c r="A540" s="6">
        <v>427</v>
      </c>
      <c r="B540" s="9" t="s">
        <v>4</v>
      </c>
      <c r="C540" s="6">
        <v>10737</v>
      </c>
      <c r="D540" s="6">
        <v>0</v>
      </c>
      <c r="E540" s="6">
        <v>0</v>
      </c>
      <c r="F540" s="11">
        <v>42</v>
      </c>
      <c r="G540" s="11">
        <v>4</v>
      </c>
      <c r="H540" s="24">
        <f t="shared" si="88"/>
        <v>42</v>
      </c>
      <c r="I540" s="5">
        <v>75</v>
      </c>
      <c r="J540" s="23">
        <f t="shared" si="89"/>
        <v>3150</v>
      </c>
      <c r="K540" s="6"/>
      <c r="L540" s="9"/>
      <c r="M540" s="9"/>
      <c r="N540" s="6"/>
      <c r="O540" s="8"/>
      <c r="P540" s="8"/>
      <c r="Q540" s="22"/>
      <c r="R540" s="16"/>
      <c r="S540" s="11"/>
      <c r="T540" s="5"/>
      <c r="U540" s="15"/>
      <c r="V540" s="15">
        <f t="shared" si="86"/>
        <v>3150</v>
      </c>
      <c r="W540" s="14">
        <f t="shared" si="87"/>
        <v>3150</v>
      </c>
      <c r="X540" s="21">
        <v>0</v>
      </c>
      <c r="Y540" s="14">
        <f>W540</f>
        <v>3150</v>
      </c>
      <c r="Z540" s="5">
        <v>0.03</v>
      </c>
      <c r="AB540" s="1"/>
    </row>
    <row r="541" spans="1:28" s="3" customFormat="1" x14ac:dyDescent="0.35">
      <c r="A541" s="48">
        <v>428</v>
      </c>
      <c r="B541" s="57" t="s">
        <v>4</v>
      </c>
      <c r="C541" s="48">
        <v>2016</v>
      </c>
      <c r="D541" s="56">
        <v>9</v>
      </c>
      <c r="E541" s="56" t="s">
        <v>68</v>
      </c>
      <c r="F541" s="55">
        <v>66</v>
      </c>
      <c r="G541" s="55" t="s">
        <v>60</v>
      </c>
      <c r="H541" s="24">
        <f t="shared" si="88"/>
        <v>3666</v>
      </c>
      <c r="I541" s="5">
        <v>100</v>
      </c>
      <c r="J541" s="23">
        <f t="shared" si="89"/>
        <v>366600</v>
      </c>
      <c r="K541" s="60"/>
      <c r="L541" s="57"/>
      <c r="M541" s="57"/>
      <c r="N541" s="56"/>
      <c r="O541" s="67"/>
      <c r="P541" s="67"/>
      <c r="Q541" s="22"/>
      <c r="R541" s="16"/>
      <c r="S541" s="55"/>
      <c r="T541" s="5"/>
      <c r="U541" s="15"/>
      <c r="V541" s="15">
        <f t="shared" si="86"/>
        <v>366600</v>
      </c>
      <c r="W541" s="14">
        <f t="shared" si="87"/>
        <v>366600</v>
      </c>
      <c r="X541" s="21">
        <v>50</v>
      </c>
      <c r="Y541" s="5">
        <v>0</v>
      </c>
      <c r="Z541" s="5">
        <v>0.01</v>
      </c>
      <c r="AB541" s="1"/>
    </row>
    <row r="542" spans="1:28" s="3" customFormat="1" x14ac:dyDescent="0.35">
      <c r="A542" s="6">
        <v>429</v>
      </c>
      <c r="B542" s="9" t="s">
        <v>4</v>
      </c>
      <c r="C542" s="6">
        <v>2016</v>
      </c>
      <c r="D542" s="6">
        <v>9</v>
      </c>
      <c r="E542" s="6">
        <v>0</v>
      </c>
      <c r="F542" s="11">
        <v>66</v>
      </c>
      <c r="G542" s="11">
        <v>1</v>
      </c>
      <c r="H542" s="24">
        <f t="shared" si="88"/>
        <v>3666</v>
      </c>
      <c r="I542" s="5">
        <v>100</v>
      </c>
      <c r="J542" s="23">
        <f t="shared" si="89"/>
        <v>366600</v>
      </c>
      <c r="K542" s="6"/>
      <c r="L542" s="9"/>
      <c r="M542" s="9"/>
      <c r="N542" s="6"/>
      <c r="O542" s="8"/>
      <c r="P542" s="8"/>
      <c r="Q542" s="22"/>
      <c r="R542" s="16"/>
      <c r="S542" s="11"/>
      <c r="T542" s="5"/>
      <c r="U542" s="15"/>
      <c r="V542" s="15">
        <f t="shared" si="86"/>
        <v>366600</v>
      </c>
      <c r="W542" s="14">
        <f t="shared" si="87"/>
        <v>366600</v>
      </c>
      <c r="X542" s="21">
        <v>50</v>
      </c>
      <c r="Y542" s="5">
        <v>0</v>
      </c>
      <c r="Z542" s="5">
        <v>0.01</v>
      </c>
      <c r="AB542" s="1"/>
    </row>
    <row r="543" spans="1:28" s="3" customFormat="1" x14ac:dyDescent="0.35">
      <c r="A543" s="6">
        <v>430</v>
      </c>
      <c r="B543" s="9" t="s">
        <v>4</v>
      </c>
      <c r="C543" s="6">
        <v>3889</v>
      </c>
      <c r="D543" s="6">
        <v>0</v>
      </c>
      <c r="E543" s="6">
        <v>0</v>
      </c>
      <c r="F543" s="11">
        <v>81</v>
      </c>
      <c r="G543" s="11">
        <v>2</v>
      </c>
      <c r="H543" s="24">
        <f t="shared" si="88"/>
        <v>81</v>
      </c>
      <c r="I543" s="5">
        <v>75</v>
      </c>
      <c r="J543" s="23">
        <f t="shared" si="89"/>
        <v>6075</v>
      </c>
      <c r="K543" s="6"/>
      <c r="L543" s="9" t="s">
        <v>10</v>
      </c>
      <c r="M543" s="9" t="s">
        <v>9</v>
      </c>
      <c r="N543" s="6">
        <v>326.25</v>
      </c>
      <c r="O543" s="8"/>
      <c r="P543" s="8"/>
      <c r="Q543" s="22">
        <v>6500</v>
      </c>
      <c r="R543" s="16">
        <f>SUM(N543*Q543)</f>
        <v>2120625</v>
      </c>
      <c r="S543" s="11">
        <v>20</v>
      </c>
      <c r="T543" s="5">
        <v>75</v>
      </c>
      <c r="U543" s="15">
        <f>SUM(R543-(R543*T543/100))</f>
        <v>530156.25</v>
      </c>
      <c r="V543" s="15">
        <f t="shared" si="86"/>
        <v>536231.25</v>
      </c>
      <c r="W543" s="14">
        <f t="shared" si="87"/>
        <v>536231.25</v>
      </c>
      <c r="X543" s="21">
        <v>10</v>
      </c>
      <c r="Y543" s="5">
        <v>0</v>
      </c>
      <c r="Z543" s="5">
        <v>0.02</v>
      </c>
      <c r="AB543" s="1"/>
    </row>
    <row r="544" spans="1:28" s="3" customFormat="1" x14ac:dyDescent="0.35">
      <c r="A544" s="6"/>
      <c r="B544" s="9"/>
      <c r="C544" s="6"/>
      <c r="D544" s="6"/>
      <c r="E544" s="6"/>
      <c r="F544" s="11"/>
      <c r="G544" s="11"/>
      <c r="H544" s="24"/>
      <c r="I544" s="5"/>
      <c r="J544" s="23"/>
      <c r="K544" s="6"/>
      <c r="L544" s="9" t="s">
        <v>16</v>
      </c>
      <c r="M544" s="9" t="s">
        <v>0</v>
      </c>
      <c r="N544" s="6">
        <v>40</v>
      </c>
      <c r="O544" s="8"/>
      <c r="P544" s="8"/>
      <c r="Q544" s="22">
        <v>2400</v>
      </c>
      <c r="R544" s="16">
        <f>SUM(N544*Q544)</f>
        <v>96000</v>
      </c>
      <c r="S544" s="11">
        <v>20</v>
      </c>
      <c r="T544" s="5">
        <v>93</v>
      </c>
      <c r="U544" s="15">
        <f>SUM(R544-(R544*T544/100))</f>
        <v>6720</v>
      </c>
      <c r="V544" s="15">
        <f t="shared" si="86"/>
        <v>6720</v>
      </c>
      <c r="W544" s="14">
        <f t="shared" si="87"/>
        <v>6720</v>
      </c>
      <c r="X544" s="21">
        <v>0</v>
      </c>
      <c r="Y544" s="14">
        <f>W544</f>
        <v>6720</v>
      </c>
      <c r="Z544" s="5">
        <v>0.03</v>
      </c>
      <c r="AB544" s="1"/>
    </row>
    <row r="545" spans="1:28" s="3" customFormat="1" x14ac:dyDescent="0.35">
      <c r="A545" s="6"/>
      <c r="B545" s="9"/>
      <c r="C545" s="6"/>
      <c r="D545" s="6"/>
      <c r="E545" s="6"/>
      <c r="F545" s="11"/>
      <c r="G545" s="11"/>
      <c r="H545" s="24"/>
      <c r="I545" s="5"/>
      <c r="J545" s="23"/>
      <c r="K545" s="6"/>
      <c r="L545" s="9" t="s">
        <v>27</v>
      </c>
      <c r="M545" s="9" t="s">
        <v>2</v>
      </c>
      <c r="N545" s="6">
        <v>24</v>
      </c>
      <c r="O545" s="8"/>
      <c r="P545" s="8"/>
      <c r="Q545" s="22">
        <v>6500</v>
      </c>
      <c r="R545" s="16">
        <f>SUM(N545*Q545)</f>
        <v>156000</v>
      </c>
      <c r="S545" s="11">
        <v>20</v>
      </c>
      <c r="T545" s="5">
        <v>30</v>
      </c>
      <c r="U545" s="15">
        <f>SUM(R545-(R545*T545/100))</f>
        <v>109200</v>
      </c>
      <c r="V545" s="15">
        <f t="shared" si="86"/>
        <v>109200</v>
      </c>
      <c r="W545" s="14">
        <f t="shared" si="87"/>
        <v>109200</v>
      </c>
      <c r="X545" s="21">
        <v>0</v>
      </c>
      <c r="Y545" s="14">
        <f>W545</f>
        <v>109200</v>
      </c>
      <c r="Z545" s="5">
        <v>0.03</v>
      </c>
      <c r="AB545" s="1"/>
    </row>
    <row r="546" spans="1:28" s="3" customFormat="1" x14ac:dyDescent="0.35">
      <c r="A546" s="6">
        <v>431</v>
      </c>
      <c r="B546" s="9" t="s">
        <v>5</v>
      </c>
      <c r="C546" s="6"/>
      <c r="D546" s="6">
        <v>12</v>
      </c>
      <c r="E546" s="6">
        <v>0</v>
      </c>
      <c r="F546" s="11">
        <v>0</v>
      </c>
      <c r="G546" s="11">
        <v>1</v>
      </c>
      <c r="H546" s="24">
        <f t="shared" ref="H546:H552" si="90">SUM((D546*400)+(E546*100)+F546)</f>
        <v>4800</v>
      </c>
      <c r="I546" s="5">
        <v>75</v>
      </c>
      <c r="J546" s="23">
        <f t="shared" ref="J546:J552" si="91">SUM(H546*I546)</f>
        <v>360000</v>
      </c>
      <c r="K546" s="6"/>
      <c r="L546" s="9"/>
      <c r="M546" s="9"/>
      <c r="N546" s="6"/>
      <c r="O546" s="8"/>
      <c r="P546" s="8"/>
      <c r="Q546" s="22"/>
      <c r="R546" s="16"/>
      <c r="S546" s="11"/>
      <c r="T546" s="5"/>
      <c r="U546" s="15"/>
      <c r="V546" s="15">
        <f t="shared" si="86"/>
        <v>360000</v>
      </c>
      <c r="W546" s="14">
        <f t="shared" si="87"/>
        <v>360000</v>
      </c>
      <c r="X546" s="21">
        <v>50</v>
      </c>
      <c r="Y546" s="5">
        <v>0</v>
      </c>
      <c r="Z546" s="5">
        <v>0.01</v>
      </c>
      <c r="AB546" s="1"/>
    </row>
    <row r="547" spans="1:28" s="3" customFormat="1" x14ac:dyDescent="0.35">
      <c r="A547" s="6">
        <v>432</v>
      </c>
      <c r="B547" s="9" t="s">
        <v>5</v>
      </c>
      <c r="C547" s="6"/>
      <c r="D547" s="6">
        <v>5</v>
      </c>
      <c r="E547" s="6">
        <v>0</v>
      </c>
      <c r="F547" s="11">
        <v>0</v>
      </c>
      <c r="G547" s="11">
        <v>1</v>
      </c>
      <c r="H547" s="24">
        <f t="shared" si="90"/>
        <v>2000</v>
      </c>
      <c r="I547" s="5">
        <v>75</v>
      </c>
      <c r="J547" s="23">
        <f t="shared" si="91"/>
        <v>150000</v>
      </c>
      <c r="K547" s="6"/>
      <c r="L547" s="9"/>
      <c r="M547" s="9"/>
      <c r="N547" s="6"/>
      <c r="O547" s="8"/>
      <c r="P547" s="8"/>
      <c r="Q547" s="22"/>
      <c r="R547" s="16"/>
      <c r="S547" s="11"/>
      <c r="T547" s="5"/>
      <c r="U547" s="15"/>
      <c r="V547" s="15">
        <f t="shared" si="86"/>
        <v>150000</v>
      </c>
      <c r="W547" s="14">
        <f t="shared" si="87"/>
        <v>150000</v>
      </c>
      <c r="X547" s="21">
        <v>50</v>
      </c>
      <c r="Y547" s="5">
        <v>0</v>
      </c>
      <c r="Z547" s="5">
        <v>0.01</v>
      </c>
      <c r="AB547" s="1"/>
    </row>
    <row r="548" spans="1:28" s="3" customFormat="1" x14ac:dyDescent="0.35">
      <c r="A548" s="6">
        <v>433</v>
      </c>
      <c r="B548" s="57" t="s">
        <v>4</v>
      </c>
      <c r="C548" s="48">
        <v>921</v>
      </c>
      <c r="D548" s="56" t="s">
        <v>68</v>
      </c>
      <c r="E548" s="56">
        <v>3</v>
      </c>
      <c r="F548" s="55">
        <v>67</v>
      </c>
      <c r="G548" s="11">
        <v>1</v>
      </c>
      <c r="H548" s="24">
        <f t="shared" si="90"/>
        <v>367</v>
      </c>
      <c r="I548" s="5">
        <v>200</v>
      </c>
      <c r="J548" s="23">
        <f t="shared" si="91"/>
        <v>73400</v>
      </c>
      <c r="K548" s="60"/>
      <c r="L548" s="57"/>
      <c r="M548" s="57"/>
      <c r="N548" s="56"/>
      <c r="O548" s="67"/>
      <c r="P548" s="67"/>
      <c r="Q548" s="22"/>
      <c r="R548" s="16"/>
      <c r="S548" s="55"/>
      <c r="T548" s="5"/>
      <c r="U548" s="15"/>
      <c r="V548" s="15">
        <f t="shared" si="86"/>
        <v>73400</v>
      </c>
      <c r="W548" s="14">
        <f t="shared" si="87"/>
        <v>73400</v>
      </c>
      <c r="X548" s="21">
        <v>50</v>
      </c>
      <c r="Y548" s="5">
        <v>0</v>
      </c>
      <c r="Z548" s="5">
        <v>0.01</v>
      </c>
      <c r="AB548" s="1"/>
    </row>
    <row r="549" spans="1:28" s="3" customFormat="1" x14ac:dyDescent="0.35">
      <c r="A549" s="6">
        <v>434</v>
      </c>
      <c r="B549" s="57" t="s">
        <v>4</v>
      </c>
      <c r="C549" s="48">
        <v>1825</v>
      </c>
      <c r="D549" s="56">
        <v>11</v>
      </c>
      <c r="E549" s="56">
        <v>2</v>
      </c>
      <c r="F549" s="55">
        <v>43</v>
      </c>
      <c r="G549" s="11">
        <v>1</v>
      </c>
      <c r="H549" s="24">
        <f t="shared" si="90"/>
        <v>4643</v>
      </c>
      <c r="I549" s="5">
        <v>75</v>
      </c>
      <c r="J549" s="23">
        <f t="shared" si="91"/>
        <v>348225</v>
      </c>
      <c r="K549" s="60"/>
      <c r="L549" s="57"/>
      <c r="M549" s="57"/>
      <c r="N549" s="56"/>
      <c r="O549" s="67"/>
      <c r="P549" s="67"/>
      <c r="Q549" s="22"/>
      <c r="R549" s="16"/>
      <c r="S549" s="55"/>
      <c r="T549" s="5"/>
      <c r="U549" s="15"/>
      <c r="V549" s="15">
        <f t="shared" si="86"/>
        <v>348225</v>
      </c>
      <c r="W549" s="14">
        <f t="shared" si="87"/>
        <v>348225</v>
      </c>
      <c r="X549" s="21">
        <v>50</v>
      </c>
      <c r="Y549" s="5">
        <v>0</v>
      </c>
      <c r="Z549" s="5">
        <v>0.01</v>
      </c>
      <c r="AB549" s="1"/>
    </row>
    <row r="550" spans="1:28" s="3" customFormat="1" x14ac:dyDescent="0.35">
      <c r="A550" s="6">
        <v>435</v>
      </c>
      <c r="B550" s="57" t="s">
        <v>4</v>
      </c>
      <c r="C550" s="48">
        <v>18056</v>
      </c>
      <c r="D550" s="56">
        <v>12</v>
      </c>
      <c r="E550" s="56">
        <v>2</v>
      </c>
      <c r="F550" s="55">
        <v>21</v>
      </c>
      <c r="G550" s="11">
        <v>1</v>
      </c>
      <c r="H550" s="24">
        <f t="shared" si="90"/>
        <v>5021</v>
      </c>
      <c r="I550" s="5">
        <v>100</v>
      </c>
      <c r="J550" s="23">
        <f t="shared" si="91"/>
        <v>502100</v>
      </c>
      <c r="K550" s="60"/>
      <c r="L550" s="57"/>
      <c r="M550" s="57"/>
      <c r="N550" s="56"/>
      <c r="O550" s="67"/>
      <c r="P550" s="67"/>
      <c r="Q550" s="22"/>
      <c r="R550" s="16"/>
      <c r="S550" s="55"/>
      <c r="T550" s="5"/>
      <c r="U550" s="15"/>
      <c r="V550" s="15">
        <f t="shared" si="86"/>
        <v>502100</v>
      </c>
      <c r="W550" s="14">
        <f t="shared" si="87"/>
        <v>502100</v>
      </c>
      <c r="X550" s="21">
        <v>50</v>
      </c>
      <c r="Y550" s="5">
        <v>0</v>
      </c>
      <c r="Z550" s="5">
        <v>0.01</v>
      </c>
      <c r="AB550" s="1"/>
    </row>
    <row r="551" spans="1:28" s="3" customFormat="1" x14ac:dyDescent="0.35">
      <c r="A551" s="6">
        <v>436</v>
      </c>
      <c r="B551" s="57" t="s">
        <v>4</v>
      </c>
      <c r="C551" s="48">
        <v>18055</v>
      </c>
      <c r="D551" s="56">
        <v>10</v>
      </c>
      <c r="E551" s="56">
        <v>3</v>
      </c>
      <c r="F551" s="55">
        <v>23</v>
      </c>
      <c r="G551" s="11">
        <v>1</v>
      </c>
      <c r="H551" s="24">
        <f t="shared" si="90"/>
        <v>4323</v>
      </c>
      <c r="I551" s="5">
        <v>100</v>
      </c>
      <c r="J551" s="23">
        <f t="shared" si="91"/>
        <v>432300</v>
      </c>
      <c r="K551" s="60"/>
      <c r="L551" s="57"/>
      <c r="M551" s="57"/>
      <c r="N551" s="56"/>
      <c r="O551" s="67"/>
      <c r="P551" s="67"/>
      <c r="Q551" s="22"/>
      <c r="R551" s="16"/>
      <c r="S551" s="55"/>
      <c r="T551" s="5"/>
      <c r="U551" s="15"/>
      <c r="V551" s="15">
        <f t="shared" si="86"/>
        <v>432300</v>
      </c>
      <c r="W551" s="14">
        <f t="shared" si="87"/>
        <v>432300</v>
      </c>
      <c r="X551" s="21">
        <v>50</v>
      </c>
      <c r="Y551" s="5">
        <v>0</v>
      </c>
      <c r="Z551" s="5">
        <v>0.01</v>
      </c>
      <c r="AB551" s="1"/>
    </row>
    <row r="552" spans="1:28" s="3" customFormat="1" x14ac:dyDescent="0.35">
      <c r="A552" s="6">
        <v>437</v>
      </c>
      <c r="B552" s="57" t="s">
        <v>4</v>
      </c>
      <c r="C552" s="48">
        <v>135</v>
      </c>
      <c r="D552" s="56">
        <v>1</v>
      </c>
      <c r="E552" s="56">
        <v>1</v>
      </c>
      <c r="F552" s="55">
        <v>26</v>
      </c>
      <c r="G552" s="55" t="s">
        <v>66</v>
      </c>
      <c r="H552" s="24">
        <f t="shared" si="90"/>
        <v>526</v>
      </c>
      <c r="I552" s="5">
        <v>200</v>
      </c>
      <c r="J552" s="23">
        <f t="shared" si="91"/>
        <v>105200</v>
      </c>
      <c r="K552" s="60"/>
      <c r="L552" s="57" t="s">
        <v>10</v>
      </c>
      <c r="M552" s="57" t="s">
        <v>9</v>
      </c>
      <c r="N552" s="56" t="s">
        <v>170</v>
      </c>
      <c r="O552" s="67"/>
      <c r="P552" s="67"/>
      <c r="Q552" s="22">
        <v>6500</v>
      </c>
      <c r="R552" s="16">
        <f>SUM(N552*Q552)</f>
        <v>1582750</v>
      </c>
      <c r="S552" s="55">
        <v>25</v>
      </c>
      <c r="T552" s="5">
        <v>85</v>
      </c>
      <c r="U552" s="15">
        <f>SUM(R552-(R552*T552/100))</f>
        <v>237412.5</v>
      </c>
      <c r="V552" s="15">
        <f t="shared" si="86"/>
        <v>342612.5</v>
      </c>
      <c r="W552" s="14">
        <f t="shared" si="87"/>
        <v>342612.5</v>
      </c>
      <c r="X552" s="21">
        <v>10</v>
      </c>
      <c r="Y552" s="5">
        <v>0</v>
      </c>
      <c r="Z552" s="5">
        <v>0.02</v>
      </c>
      <c r="AB552" s="1"/>
    </row>
    <row r="553" spans="1:28" s="3" customFormat="1" x14ac:dyDescent="0.35">
      <c r="A553" s="48"/>
      <c r="B553" s="57"/>
      <c r="C553" s="48"/>
      <c r="D553" s="56"/>
      <c r="E553" s="56"/>
      <c r="F553" s="55"/>
      <c r="G553" s="55"/>
      <c r="H553" s="24"/>
      <c r="I553" s="5"/>
      <c r="J553" s="23"/>
      <c r="K553" s="60"/>
      <c r="L553" s="57" t="s">
        <v>71</v>
      </c>
      <c r="M553" s="57" t="s">
        <v>0</v>
      </c>
      <c r="N553" s="56" t="s">
        <v>70</v>
      </c>
      <c r="O553" s="67"/>
      <c r="P553" s="67"/>
      <c r="Q553" s="22">
        <v>5400</v>
      </c>
      <c r="R553" s="16">
        <f>SUM(N553*Q553)</f>
        <v>67500</v>
      </c>
      <c r="S553" s="55">
        <v>10</v>
      </c>
      <c r="T553" s="5">
        <v>40</v>
      </c>
      <c r="U553" s="15">
        <f>SUM(R553-(R553*T553/100))</f>
        <v>40500</v>
      </c>
      <c r="V553" s="15">
        <f t="shared" si="86"/>
        <v>40500</v>
      </c>
      <c r="W553" s="14">
        <f t="shared" si="87"/>
        <v>40500</v>
      </c>
      <c r="X553" s="21">
        <v>50</v>
      </c>
      <c r="Y553" s="5">
        <v>0</v>
      </c>
      <c r="Z553" s="5">
        <v>0.01</v>
      </c>
      <c r="AB553" s="1"/>
    </row>
    <row r="554" spans="1:28" s="3" customFormat="1" x14ac:dyDescent="0.35">
      <c r="A554" s="48"/>
      <c r="B554" s="57"/>
      <c r="C554" s="48"/>
      <c r="D554" s="56"/>
      <c r="E554" s="56"/>
      <c r="F554" s="55"/>
      <c r="G554" s="55"/>
      <c r="H554" s="24"/>
      <c r="I554" s="5"/>
      <c r="J554" s="23"/>
      <c r="K554" s="60"/>
      <c r="L554" s="57" t="s">
        <v>22</v>
      </c>
      <c r="M554" s="57" t="s">
        <v>0</v>
      </c>
      <c r="N554" s="56" t="s">
        <v>144</v>
      </c>
      <c r="O554" s="67"/>
      <c r="P554" s="67"/>
      <c r="Q554" s="22">
        <v>2050</v>
      </c>
      <c r="R554" s="16">
        <f>SUM(N554*Q554)</f>
        <v>51250</v>
      </c>
      <c r="S554" s="55">
        <v>10</v>
      </c>
      <c r="T554" s="5">
        <v>40</v>
      </c>
      <c r="U554" s="15">
        <f>SUM(R554-(R554*T554/100))</f>
        <v>30750</v>
      </c>
      <c r="V554" s="15">
        <f t="shared" si="86"/>
        <v>30750</v>
      </c>
      <c r="W554" s="14">
        <f t="shared" si="87"/>
        <v>30750</v>
      </c>
      <c r="X554" s="21">
        <v>50</v>
      </c>
      <c r="Y554" s="5">
        <v>0</v>
      </c>
      <c r="Z554" s="5">
        <v>0.01</v>
      </c>
      <c r="AB554" s="1"/>
    </row>
    <row r="555" spans="1:28" s="3" customFormat="1" x14ac:dyDescent="0.35">
      <c r="A555" s="48">
        <v>438</v>
      </c>
      <c r="B555" s="57" t="s">
        <v>4</v>
      </c>
      <c r="C555" s="48">
        <v>4953</v>
      </c>
      <c r="D555" s="56">
        <v>1</v>
      </c>
      <c r="E555" s="56">
        <v>1</v>
      </c>
      <c r="F555" s="55">
        <v>27</v>
      </c>
      <c r="G555" s="55" t="s">
        <v>60</v>
      </c>
      <c r="H555" s="24">
        <f t="shared" ref="H555:H562" si="92">SUM((D555*400)+(E555*100)+F555)</f>
        <v>527</v>
      </c>
      <c r="I555" s="5">
        <v>180</v>
      </c>
      <c r="J555" s="23">
        <f t="shared" ref="J555:J562" si="93">SUM(H555*I555)</f>
        <v>94860</v>
      </c>
      <c r="K555" s="60"/>
      <c r="L555" s="57"/>
      <c r="M555" s="57"/>
      <c r="N555" s="56"/>
      <c r="O555" s="67"/>
      <c r="P555" s="67"/>
      <c r="Q555" s="22"/>
      <c r="R555" s="16"/>
      <c r="S555" s="55"/>
      <c r="T555" s="5"/>
      <c r="U555" s="15"/>
      <c r="V555" s="15">
        <f t="shared" si="86"/>
        <v>94860</v>
      </c>
      <c r="W555" s="14">
        <f t="shared" si="87"/>
        <v>94860</v>
      </c>
      <c r="X555" s="21">
        <v>50</v>
      </c>
      <c r="Y555" s="5">
        <v>0</v>
      </c>
      <c r="Z555" s="5">
        <v>0.01</v>
      </c>
      <c r="AB555" s="1"/>
    </row>
    <row r="556" spans="1:28" s="3" customFormat="1" x14ac:dyDescent="0.35">
      <c r="A556" s="48">
        <v>439</v>
      </c>
      <c r="B556" s="57" t="s">
        <v>56</v>
      </c>
      <c r="C556" s="48">
        <v>6460</v>
      </c>
      <c r="D556" s="56" t="s">
        <v>68</v>
      </c>
      <c r="E556" s="56" t="s">
        <v>68</v>
      </c>
      <c r="F556" s="55">
        <v>80</v>
      </c>
      <c r="G556" s="55" t="s">
        <v>74</v>
      </c>
      <c r="H556" s="24">
        <f t="shared" si="92"/>
        <v>80</v>
      </c>
      <c r="I556" s="5">
        <v>75</v>
      </c>
      <c r="J556" s="23">
        <f t="shared" si="93"/>
        <v>6000</v>
      </c>
      <c r="K556" s="60"/>
      <c r="L556" s="57" t="s">
        <v>3</v>
      </c>
      <c r="M556" s="57" t="s">
        <v>2</v>
      </c>
      <c r="N556" s="56" t="s">
        <v>169</v>
      </c>
      <c r="O556" s="67"/>
      <c r="P556" s="67"/>
      <c r="Q556" s="22">
        <v>6500</v>
      </c>
      <c r="R556" s="16">
        <f>SUM(N556*Q556)</f>
        <v>1137500</v>
      </c>
      <c r="S556" s="55">
        <v>10</v>
      </c>
      <c r="T556" s="5">
        <v>10</v>
      </c>
      <c r="U556" s="15">
        <f>SUM(R556-(R556*T556/100))</f>
        <v>1023750</v>
      </c>
      <c r="V556" s="15">
        <f t="shared" si="86"/>
        <v>1029750</v>
      </c>
      <c r="W556" s="14">
        <f t="shared" si="87"/>
        <v>1029750</v>
      </c>
      <c r="X556" s="21">
        <v>10</v>
      </c>
      <c r="Y556" s="5">
        <v>0</v>
      </c>
      <c r="Z556" s="5">
        <v>0.02</v>
      </c>
      <c r="AB556" s="1"/>
    </row>
    <row r="557" spans="1:28" s="3" customFormat="1" x14ac:dyDescent="0.35">
      <c r="A557" s="48">
        <v>440</v>
      </c>
      <c r="B557" s="57" t="s">
        <v>23</v>
      </c>
      <c r="C557" s="48"/>
      <c r="D557" s="56">
        <v>5</v>
      </c>
      <c r="E557" s="56">
        <v>2</v>
      </c>
      <c r="F557" s="55" t="s">
        <v>68</v>
      </c>
      <c r="G557" s="65" t="s">
        <v>60</v>
      </c>
      <c r="H557" s="24">
        <f t="shared" si="92"/>
        <v>2200</v>
      </c>
      <c r="I557" s="32">
        <v>75</v>
      </c>
      <c r="J557" s="23">
        <f t="shared" si="93"/>
        <v>165000</v>
      </c>
      <c r="K557" s="60"/>
      <c r="L557" s="57"/>
      <c r="M557" s="57"/>
      <c r="N557" s="56"/>
      <c r="O557" s="67"/>
      <c r="P557" s="67"/>
      <c r="Q557" s="22"/>
      <c r="R557" s="16"/>
      <c r="S557" s="55"/>
      <c r="T557" s="5"/>
      <c r="U557" s="15"/>
      <c r="V557" s="15">
        <f t="shared" si="86"/>
        <v>165000</v>
      </c>
      <c r="W557" s="14">
        <f t="shared" si="87"/>
        <v>165000</v>
      </c>
      <c r="X557" s="37">
        <v>50</v>
      </c>
      <c r="Y557" s="32">
        <v>0</v>
      </c>
      <c r="Z557" s="32">
        <v>0.01</v>
      </c>
      <c r="AB557" s="1"/>
    </row>
    <row r="558" spans="1:28" s="3" customFormat="1" x14ac:dyDescent="0.35">
      <c r="A558" s="48">
        <v>441</v>
      </c>
      <c r="B558" s="57" t="s">
        <v>23</v>
      </c>
      <c r="C558" s="48"/>
      <c r="D558" s="56">
        <v>15</v>
      </c>
      <c r="E558" s="56" t="s">
        <v>68</v>
      </c>
      <c r="F558" s="55">
        <v>80</v>
      </c>
      <c r="G558" s="65" t="s">
        <v>60</v>
      </c>
      <c r="H558" s="24">
        <f t="shared" si="92"/>
        <v>6080</v>
      </c>
      <c r="I558" s="31">
        <v>75</v>
      </c>
      <c r="J558" s="23">
        <f t="shared" si="93"/>
        <v>456000</v>
      </c>
      <c r="K558" s="60"/>
      <c r="L558" s="57"/>
      <c r="M558" s="57"/>
      <c r="N558" s="56"/>
      <c r="O558" s="67"/>
      <c r="P558" s="67"/>
      <c r="Q558" s="22"/>
      <c r="R558" s="16"/>
      <c r="S558" s="55"/>
      <c r="T558" s="5"/>
      <c r="U558" s="15"/>
      <c r="V558" s="15">
        <f t="shared" si="86"/>
        <v>456000</v>
      </c>
      <c r="W558" s="14">
        <f t="shared" si="87"/>
        <v>456000</v>
      </c>
      <c r="X558" s="36">
        <v>50</v>
      </c>
      <c r="Y558" s="31">
        <v>0</v>
      </c>
      <c r="Z558" s="31">
        <v>0.01</v>
      </c>
      <c r="AB558" s="1"/>
    </row>
    <row r="559" spans="1:28" s="3" customFormat="1" x14ac:dyDescent="0.35">
      <c r="A559" s="48">
        <v>442</v>
      </c>
      <c r="B559" s="57" t="s">
        <v>23</v>
      </c>
      <c r="C559" s="48"/>
      <c r="D559" s="56">
        <v>8</v>
      </c>
      <c r="E559" s="56" t="s">
        <v>68</v>
      </c>
      <c r="F559" s="55" t="s">
        <v>68</v>
      </c>
      <c r="G559" s="55" t="s">
        <v>60</v>
      </c>
      <c r="H559" s="24">
        <f t="shared" si="92"/>
        <v>3200</v>
      </c>
      <c r="I559" s="5">
        <v>75</v>
      </c>
      <c r="J559" s="23">
        <f t="shared" si="93"/>
        <v>240000</v>
      </c>
      <c r="K559" s="60"/>
      <c r="L559" s="57"/>
      <c r="M559" s="57"/>
      <c r="N559" s="56"/>
      <c r="O559" s="67"/>
      <c r="P559" s="67"/>
      <c r="Q559" s="22"/>
      <c r="R559" s="16"/>
      <c r="S559" s="55"/>
      <c r="T559" s="5"/>
      <c r="U559" s="15"/>
      <c r="V559" s="15">
        <f t="shared" si="86"/>
        <v>240000</v>
      </c>
      <c r="W559" s="14">
        <f t="shared" si="87"/>
        <v>240000</v>
      </c>
      <c r="X559" s="21">
        <v>50</v>
      </c>
      <c r="Y559" s="5">
        <v>0</v>
      </c>
      <c r="Z559" s="5">
        <v>0.01</v>
      </c>
      <c r="AB559" s="1"/>
    </row>
    <row r="560" spans="1:28" s="3" customFormat="1" x14ac:dyDescent="0.35">
      <c r="A560" s="48">
        <v>443</v>
      </c>
      <c r="B560" s="57" t="s">
        <v>4</v>
      </c>
      <c r="C560" s="48">
        <v>29942</v>
      </c>
      <c r="D560" s="56">
        <v>9</v>
      </c>
      <c r="E560" s="56">
        <v>2</v>
      </c>
      <c r="F560" s="55">
        <v>13</v>
      </c>
      <c r="G560" s="55" t="s">
        <v>60</v>
      </c>
      <c r="H560" s="24">
        <f t="shared" si="92"/>
        <v>3813</v>
      </c>
      <c r="I560" s="5">
        <v>75</v>
      </c>
      <c r="J560" s="23">
        <f t="shared" si="93"/>
        <v>285975</v>
      </c>
      <c r="K560" s="60"/>
      <c r="L560" s="57"/>
      <c r="M560" s="57"/>
      <c r="N560" s="56"/>
      <c r="O560" s="67"/>
      <c r="P560" s="67"/>
      <c r="Q560" s="22"/>
      <c r="R560" s="16"/>
      <c r="S560" s="55"/>
      <c r="T560" s="5"/>
      <c r="U560" s="15"/>
      <c r="V560" s="15">
        <f t="shared" si="86"/>
        <v>285975</v>
      </c>
      <c r="W560" s="14">
        <f t="shared" si="87"/>
        <v>285975</v>
      </c>
      <c r="X560" s="21">
        <v>50</v>
      </c>
      <c r="Y560" s="5">
        <v>0</v>
      </c>
      <c r="Z560" s="5">
        <v>0.01</v>
      </c>
      <c r="AB560" s="1"/>
    </row>
    <row r="561" spans="1:28" s="3" customFormat="1" x14ac:dyDescent="0.35">
      <c r="A561" s="48">
        <v>444</v>
      </c>
      <c r="B561" s="57" t="s">
        <v>23</v>
      </c>
      <c r="C561" s="48"/>
      <c r="D561" s="56" t="s">
        <v>77</v>
      </c>
      <c r="E561" s="56" t="s">
        <v>74</v>
      </c>
      <c r="F561" s="55" t="s">
        <v>68</v>
      </c>
      <c r="G561" s="55" t="s">
        <v>60</v>
      </c>
      <c r="H561" s="24">
        <f t="shared" si="92"/>
        <v>1800</v>
      </c>
      <c r="I561" s="5">
        <v>75</v>
      </c>
      <c r="J561" s="23">
        <f t="shared" si="93"/>
        <v>135000</v>
      </c>
      <c r="K561" s="60"/>
      <c r="L561" s="57"/>
      <c r="M561" s="57"/>
      <c r="N561" s="56"/>
      <c r="O561" s="67"/>
      <c r="P561" s="67"/>
      <c r="Q561" s="22"/>
      <c r="R561" s="16"/>
      <c r="S561" s="55"/>
      <c r="T561" s="5"/>
      <c r="U561" s="15"/>
      <c r="V561" s="15">
        <f t="shared" si="86"/>
        <v>135000</v>
      </c>
      <c r="W561" s="14">
        <f t="shared" si="87"/>
        <v>135000</v>
      </c>
      <c r="X561" s="21">
        <v>50</v>
      </c>
      <c r="Y561" s="5">
        <v>0</v>
      </c>
      <c r="Z561" s="5">
        <v>0.01</v>
      </c>
      <c r="AB561" s="1"/>
    </row>
    <row r="562" spans="1:28" s="3" customFormat="1" x14ac:dyDescent="0.35">
      <c r="A562" s="48">
        <v>445</v>
      </c>
      <c r="B562" s="57" t="s">
        <v>56</v>
      </c>
      <c r="C562" s="48">
        <v>109</v>
      </c>
      <c r="D562" s="56" t="s">
        <v>68</v>
      </c>
      <c r="E562" s="56">
        <v>2</v>
      </c>
      <c r="F562" s="55" t="s">
        <v>168</v>
      </c>
      <c r="G562" s="55" t="s">
        <v>74</v>
      </c>
      <c r="H562" s="24">
        <f t="shared" si="92"/>
        <v>203</v>
      </c>
      <c r="I562" s="5">
        <v>75</v>
      </c>
      <c r="J562" s="23">
        <f t="shared" si="93"/>
        <v>15225</v>
      </c>
      <c r="K562" s="60"/>
      <c r="L562" s="57" t="s">
        <v>10</v>
      </c>
      <c r="M562" s="57" t="s">
        <v>9</v>
      </c>
      <c r="N562" s="56" t="s">
        <v>167</v>
      </c>
      <c r="O562" s="67"/>
      <c r="P562" s="67"/>
      <c r="Q562" s="22">
        <v>6500</v>
      </c>
      <c r="R562" s="16">
        <f>SUM(N562*Q562)</f>
        <v>1092000</v>
      </c>
      <c r="S562" s="55">
        <v>30</v>
      </c>
      <c r="T562" s="5">
        <v>85</v>
      </c>
      <c r="U562" s="15">
        <f>SUM(R562-(R562*T562/100))</f>
        <v>163800</v>
      </c>
      <c r="V562" s="15">
        <f t="shared" si="86"/>
        <v>179025</v>
      </c>
      <c r="W562" s="14">
        <f t="shared" si="87"/>
        <v>179025</v>
      </c>
      <c r="X562" s="21">
        <v>10</v>
      </c>
      <c r="Y562" s="5">
        <v>0</v>
      </c>
      <c r="Z562" s="5">
        <v>0.02</v>
      </c>
      <c r="AB562" s="1"/>
    </row>
    <row r="563" spans="1:28" s="3" customFormat="1" x14ac:dyDescent="0.35">
      <c r="A563" s="48"/>
      <c r="B563" s="57"/>
      <c r="C563" s="48"/>
      <c r="D563" s="56"/>
      <c r="E563" s="56"/>
      <c r="F563" s="55"/>
      <c r="G563" s="55"/>
      <c r="H563" s="24"/>
      <c r="I563" s="5"/>
      <c r="J563" s="23"/>
      <c r="K563" s="60"/>
      <c r="L563" s="57" t="s">
        <v>71</v>
      </c>
      <c r="M563" s="57" t="s">
        <v>0</v>
      </c>
      <c r="N563" s="56" t="s">
        <v>90</v>
      </c>
      <c r="O563" s="67"/>
      <c r="P563" s="67"/>
      <c r="Q563" s="22">
        <v>5400</v>
      </c>
      <c r="R563" s="16">
        <f>SUM(N563*Q563)</f>
        <v>129600</v>
      </c>
      <c r="S563" s="55">
        <v>10</v>
      </c>
      <c r="T563" s="5">
        <v>40</v>
      </c>
      <c r="U563" s="15">
        <f>SUM(R563-(R563*T563/100))</f>
        <v>77760</v>
      </c>
      <c r="V563" s="15">
        <f t="shared" si="86"/>
        <v>77760</v>
      </c>
      <c r="W563" s="14">
        <f t="shared" si="87"/>
        <v>77760</v>
      </c>
      <c r="X563" s="21">
        <v>50</v>
      </c>
      <c r="Y563" s="5">
        <v>0</v>
      </c>
      <c r="Z563" s="5">
        <v>0.01</v>
      </c>
      <c r="AB563" s="1"/>
    </row>
    <row r="564" spans="1:28" s="3" customFormat="1" x14ac:dyDescent="0.35">
      <c r="A564" s="48">
        <v>446</v>
      </c>
      <c r="B564" s="57" t="s">
        <v>4</v>
      </c>
      <c r="C564" s="48">
        <v>16142</v>
      </c>
      <c r="D564" s="56" t="s">
        <v>74</v>
      </c>
      <c r="E564" s="56" t="s">
        <v>68</v>
      </c>
      <c r="F564" s="55" t="s">
        <v>68</v>
      </c>
      <c r="G564" s="55" t="s">
        <v>60</v>
      </c>
      <c r="H564" s="24">
        <f>SUM((D564*400)+(E564*100)+F564)</f>
        <v>800</v>
      </c>
      <c r="I564" s="5">
        <v>75</v>
      </c>
      <c r="J564" s="23">
        <f>SUM(H564*I564)</f>
        <v>60000</v>
      </c>
      <c r="K564" s="60"/>
      <c r="L564" s="57"/>
      <c r="M564" s="57"/>
      <c r="N564" s="56"/>
      <c r="O564" s="67"/>
      <c r="P564" s="67"/>
      <c r="Q564" s="22"/>
      <c r="R564" s="16"/>
      <c r="S564" s="55"/>
      <c r="T564" s="5"/>
      <c r="U564" s="15"/>
      <c r="V564" s="15">
        <f t="shared" si="86"/>
        <v>60000</v>
      </c>
      <c r="W564" s="14">
        <f t="shared" si="87"/>
        <v>60000</v>
      </c>
      <c r="X564" s="21">
        <v>50</v>
      </c>
      <c r="Y564" s="5">
        <v>0</v>
      </c>
      <c r="Z564" s="5">
        <v>0.01</v>
      </c>
      <c r="AB564" s="1"/>
    </row>
    <row r="565" spans="1:28" s="3" customFormat="1" x14ac:dyDescent="0.35">
      <c r="A565" s="48">
        <v>447</v>
      </c>
      <c r="B565" s="57" t="s">
        <v>4</v>
      </c>
      <c r="C565" s="48">
        <v>11366</v>
      </c>
      <c r="D565" s="56" t="s">
        <v>133</v>
      </c>
      <c r="E565" s="56" t="s">
        <v>60</v>
      </c>
      <c r="F565" s="55" t="s">
        <v>166</v>
      </c>
      <c r="G565" s="55" t="s">
        <v>60</v>
      </c>
      <c r="H565" s="24">
        <f>SUM((D565*400)+(E565*100)+F565)</f>
        <v>4587</v>
      </c>
      <c r="I565" s="5">
        <v>75</v>
      </c>
      <c r="J565" s="23">
        <f>SUM(H565*I565)</f>
        <v>344025</v>
      </c>
      <c r="K565" s="60"/>
      <c r="L565" s="57"/>
      <c r="M565" s="57"/>
      <c r="N565" s="56"/>
      <c r="O565" s="67"/>
      <c r="P565" s="67"/>
      <c r="Q565" s="22"/>
      <c r="R565" s="16"/>
      <c r="S565" s="55"/>
      <c r="T565" s="5"/>
      <c r="U565" s="15"/>
      <c r="V565" s="15">
        <f t="shared" si="86"/>
        <v>344025</v>
      </c>
      <c r="W565" s="14">
        <f t="shared" si="87"/>
        <v>344025</v>
      </c>
      <c r="X565" s="21">
        <v>50</v>
      </c>
      <c r="Y565" s="5">
        <v>0</v>
      </c>
      <c r="Z565" s="5">
        <v>0.01</v>
      </c>
      <c r="AB565" s="1"/>
    </row>
    <row r="566" spans="1:28" s="3" customFormat="1" x14ac:dyDescent="0.35">
      <c r="A566" s="48">
        <v>448</v>
      </c>
      <c r="B566" s="57" t="s">
        <v>23</v>
      </c>
      <c r="C566" s="48"/>
      <c r="D566" s="56" t="s">
        <v>77</v>
      </c>
      <c r="E566" s="56" t="s">
        <v>68</v>
      </c>
      <c r="F566" s="55" t="s">
        <v>68</v>
      </c>
      <c r="G566" s="55" t="s">
        <v>60</v>
      </c>
      <c r="H566" s="24">
        <f>SUM((D566*400)+(E566*100)+F566)</f>
        <v>1600</v>
      </c>
      <c r="I566" s="5">
        <v>75</v>
      </c>
      <c r="J566" s="23">
        <f>SUM(H566*I566)</f>
        <v>120000</v>
      </c>
      <c r="K566" s="60"/>
      <c r="L566" s="57"/>
      <c r="M566" s="57"/>
      <c r="N566" s="56"/>
      <c r="O566" s="67"/>
      <c r="P566" s="67"/>
      <c r="Q566" s="22"/>
      <c r="R566" s="16"/>
      <c r="S566" s="55"/>
      <c r="T566" s="5"/>
      <c r="U566" s="15"/>
      <c r="V566" s="15">
        <f t="shared" si="86"/>
        <v>120000</v>
      </c>
      <c r="W566" s="14">
        <f t="shared" si="87"/>
        <v>120000</v>
      </c>
      <c r="X566" s="21">
        <v>50</v>
      </c>
      <c r="Y566" s="5">
        <v>0</v>
      </c>
      <c r="Z566" s="5">
        <v>0.01</v>
      </c>
      <c r="AB566" s="1"/>
    </row>
    <row r="567" spans="1:28" s="3" customFormat="1" x14ac:dyDescent="0.35">
      <c r="A567" s="48">
        <v>449</v>
      </c>
      <c r="B567" s="57" t="s">
        <v>23</v>
      </c>
      <c r="C567" s="48"/>
      <c r="D567" s="56" t="s">
        <v>54</v>
      </c>
      <c r="E567" s="56" t="s">
        <v>68</v>
      </c>
      <c r="F567" s="55" t="s">
        <v>68</v>
      </c>
      <c r="G567" s="55" t="s">
        <v>60</v>
      </c>
      <c r="H567" s="24">
        <f>SUM((D567*400)+(E567*100)+F567)</f>
        <v>1200</v>
      </c>
      <c r="I567" s="5">
        <v>75</v>
      </c>
      <c r="J567" s="23">
        <f>SUM(H567*I567)</f>
        <v>90000</v>
      </c>
      <c r="K567" s="60"/>
      <c r="L567" s="57"/>
      <c r="M567" s="57"/>
      <c r="N567" s="56"/>
      <c r="O567" s="67"/>
      <c r="P567" s="67"/>
      <c r="Q567" s="22"/>
      <c r="R567" s="16"/>
      <c r="S567" s="55"/>
      <c r="T567" s="5"/>
      <c r="U567" s="15"/>
      <c r="V567" s="15">
        <f t="shared" si="86"/>
        <v>90000</v>
      </c>
      <c r="W567" s="14">
        <f t="shared" si="87"/>
        <v>90000</v>
      </c>
      <c r="X567" s="21">
        <v>50</v>
      </c>
      <c r="Y567" s="5">
        <v>0</v>
      </c>
      <c r="Z567" s="5">
        <v>0.01</v>
      </c>
      <c r="AB567" s="1"/>
    </row>
    <row r="568" spans="1:28" s="3" customFormat="1" x14ac:dyDescent="0.35">
      <c r="A568" s="48">
        <v>450</v>
      </c>
      <c r="B568" s="57" t="s">
        <v>4</v>
      </c>
      <c r="C568" s="48">
        <v>130</v>
      </c>
      <c r="D568" s="56" t="s">
        <v>68</v>
      </c>
      <c r="E568" s="56" t="s">
        <v>68</v>
      </c>
      <c r="F568" s="55" t="s">
        <v>165</v>
      </c>
      <c r="G568" s="55" t="s">
        <v>74</v>
      </c>
      <c r="H568" s="24">
        <f>SUM((D568*400)+(E568*100)+F568)</f>
        <v>66</v>
      </c>
      <c r="I568" s="5">
        <v>200</v>
      </c>
      <c r="J568" s="23">
        <f>SUM(H568*I568)</f>
        <v>13200</v>
      </c>
      <c r="K568" s="60"/>
      <c r="L568" s="57" t="s">
        <v>3</v>
      </c>
      <c r="M568" s="57" t="s">
        <v>2</v>
      </c>
      <c r="N568" s="56" t="s">
        <v>61</v>
      </c>
      <c r="O568" s="67"/>
      <c r="P568" s="67"/>
      <c r="Q568" s="22">
        <v>6500</v>
      </c>
      <c r="R568" s="16">
        <f>SUM(N568*Q568)</f>
        <v>585000</v>
      </c>
      <c r="S568" s="55" t="s">
        <v>105</v>
      </c>
      <c r="T568" s="5">
        <v>52</v>
      </c>
      <c r="U568" s="15">
        <f>SUM(R568-(R568*T568/100))</f>
        <v>280800</v>
      </c>
      <c r="V568" s="15">
        <f t="shared" si="86"/>
        <v>294000</v>
      </c>
      <c r="W568" s="14">
        <f t="shared" si="87"/>
        <v>294000</v>
      </c>
      <c r="X568" s="21">
        <v>10</v>
      </c>
      <c r="Y568" s="5">
        <v>0</v>
      </c>
      <c r="Z568" s="5">
        <v>0.02</v>
      </c>
      <c r="AB568" s="1"/>
    </row>
    <row r="569" spans="1:28" s="3" customFormat="1" x14ac:dyDescent="0.35">
      <c r="A569" s="48"/>
      <c r="B569" s="57"/>
      <c r="C569" s="48"/>
      <c r="D569" s="56"/>
      <c r="E569" s="56"/>
      <c r="F569" s="55"/>
      <c r="G569" s="55"/>
      <c r="H569" s="24"/>
      <c r="I569" s="5"/>
      <c r="J569" s="23"/>
      <c r="K569" s="60"/>
      <c r="L569" s="57" t="s">
        <v>71</v>
      </c>
      <c r="M569" s="57" t="s">
        <v>0</v>
      </c>
      <c r="N569" s="56" t="s">
        <v>85</v>
      </c>
      <c r="O569" s="67"/>
      <c r="P569" s="67"/>
      <c r="Q569" s="22">
        <v>5400</v>
      </c>
      <c r="R569" s="16">
        <f>SUM(N569*Q569)</f>
        <v>81000</v>
      </c>
      <c r="S569" s="55" t="s">
        <v>105</v>
      </c>
      <c r="T569" s="5">
        <v>93</v>
      </c>
      <c r="U569" s="15">
        <f>SUM(R569-(R569*T569/100))</f>
        <v>5670</v>
      </c>
      <c r="V569" s="15">
        <f t="shared" si="86"/>
        <v>5670</v>
      </c>
      <c r="W569" s="14">
        <f t="shared" si="87"/>
        <v>5670</v>
      </c>
      <c r="X569" s="21">
        <v>50</v>
      </c>
      <c r="Y569" s="5">
        <v>0</v>
      </c>
      <c r="Z569" s="5">
        <v>0.01</v>
      </c>
      <c r="AB569" s="1"/>
    </row>
    <row r="570" spans="1:28" s="3" customFormat="1" x14ac:dyDescent="0.35">
      <c r="A570" s="48"/>
      <c r="B570" s="57"/>
      <c r="C570" s="48"/>
      <c r="D570" s="56"/>
      <c r="E570" s="56"/>
      <c r="F570" s="55"/>
      <c r="G570" s="55"/>
      <c r="H570" s="24"/>
      <c r="I570" s="5"/>
      <c r="J570" s="23"/>
      <c r="K570" s="60"/>
      <c r="L570" s="57" t="s">
        <v>17</v>
      </c>
      <c r="M570" s="57" t="s">
        <v>2</v>
      </c>
      <c r="N570" s="56" t="s">
        <v>85</v>
      </c>
      <c r="O570" s="67"/>
      <c r="P570" s="67"/>
      <c r="Q570" s="22">
        <v>6500</v>
      </c>
      <c r="R570" s="16">
        <f>SUM(N570*Q570)</f>
        <v>97500</v>
      </c>
      <c r="S570" s="55" t="s">
        <v>78</v>
      </c>
      <c r="T570" s="5">
        <v>10</v>
      </c>
      <c r="U570" s="15">
        <f>SUM(R570-(R570*T570/100))</f>
        <v>87750</v>
      </c>
      <c r="V570" s="15">
        <f t="shared" si="86"/>
        <v>87750</v>
      </c>
      <c r="W570" s="14">
        <f t="shared" si="87"/>
        <v>87750</v>
      </c>
      <c r="X570" s="21">
        <v>10</v>
      </c>
      <c r="Y570" s="5">
        <v>0</v>
      </c>
      <c r="Z570" s="5">
        <v>0.02</v>
      </c>
      <c r="AB570" s="1"/>
    </row>
    <row r="571" spans="1:28" s="3" customFormat="1" x14ac:dyDescent="0.35">
      <c r="A571" s="48">
        <v>451</v>
      </c>
      <c r="B571" s="57" t="s">
        <v>4</v>
      </c>
      <c r="C571" s="48">
        <v>1969</v>
      </c>
      <c r="D571" s="56" t="s">
        <v>60</v>
      </c>
      <c r="E571" s="56" t="s">
        <v>68</v>
      </c>
      <c r="F571" s="55" t="s">
        <v>164</v>
      </c>
      <c r="G571" s="55" t="s">
        <v>60</v>
      </c>
      <c r="H571" s="24">
        <f t="shared" ref="H571:H583" si="94">SUM((D571*400)+(E571*100)+F571)</f>
        <v>454</v>
      </c>
      <c r="I571" s="34">
        <v>130</v>
      </c>
      <c r="J571" s="23">
        <f t="shared" ref="J571:J583" si="95">SUM(H571*I571)</f>
        <v>59020</v>
      </c>
      <c r="K571" s="60"/>
      <c r="L571" s="57"/>
      <c r="M571" s="57"/>
      <c r="N571" s="56"/>
      <c r="O571" s="67"/>
      <c r="P571" s="67"/>
      <c r="Q571" s="22"/>
      <c r="R571" s="16"/>
      <c r="S571" s="55"/>
      <c r="T571" s="5"/>
      <c r="U571" s="15"/>
      <c r="V571" s="15">
        <f t="shared" si="86"/>
        <v>59020</v>
      </c>
      <c r="W571" s="14">
        <f t="shared" si="87"/>
        <v>59020</v>
      </c>
      <c r="X571" s="21">
        <v>50</v>
      </c>
      <c r="Y571" s="5">
        <v>0</v>
      </c>
      <c r="Z571" s="5">
        <v>0.01</v>
      </c>
      <c r="AB571" s="1"/>
    </row>
    <row r="572" spans="1:28" s="3" customFormat="1" x14ac:dyDescent="0.35">
      <c r="A572" s="48">
        <v>452</v>
      </c>
      <c r="B572" s="57" t="s">
        <v>56</v>
      </c>
      <c r="C572" s="48">
        <v>530</v>
      </c>
      <c r="D572" s="56" t="s">
        <v>60</v>
      </c>
      <c r="E572" s="56" t="s">
        <v>68</v>
      </c>
      <c r="F572" s="55" t="s">
        <v>83</v>
      </c>
      <c r="G572" s="55" t="s">
        <v>60</v>
      </c>
      <c r="H572" s="24">
        <f t="shared" si="94"/>
        <v>423</v>
      </c>
      <c r="I572" s="26">
        <v>100</v>
      </c>
      <c r="J572" s="23">
        <f t="shared" si="95"/>
        <v>42300</v>
      </c>
      <c r="K572" s="60"/>
      <c r="L572" s="57"/>
      <c r="M572" s="57"/>
      <c r="N572" s="56"/>
      <c r="O572" s="67"/>
      <c r="P572" s="67"/>
      <c r="Q572" s="22"/>
      <c r="R572" s="16"/>
      <c r="S572" s="55"/>
      <c r="T572" s="5"/>
      <c r="U572" s="15"/>
      <c r="V572" s="15">
        <f t="shared" si="86"/>
        <v>42300</v>
      </c>
      <c r="W572" s="14">
        <f t="shared" si="87"/>
        <v>42300</v>
      </c>
      <c r="X572" s="21">
        <v>50</v>
      </c>
      <c r="Y572" s="5">
        <v>0</v>
      </c>
      <c r="Z572" s="5">
        <v>0.01</v>
      </c>
      <c r="AB572" s="1"/>
    </row>
    <row r="573" spans="1:28" s="3" customFormat="1" x14ac:dyDescent="0.35">
      <c r="A573" s="48">
        <v>453</v>
      </c>
      <c r="B573" s="57" t="s">
        <v>4</v>
      </c>
      <c r="C573" s="48">
        <v>20445</v>
      </c>
      <c r="D573" s="56" t="s">
        <v>68</v>
      </c>
      <c r="E573" s="56" t="s">
        <v>60</v>
      </c>
      <c r="F573" s="55" t="s">
        <v>97</v>
      </c>
      <c r="G573" s="55" t="s">
        <v>60</v>
      </c>
      <c r="H573" s="24">
        <f t="shared" si="94"/>
        <v>128</v>
      </c>
      <c r="I573" s="26">
        <v>75</v>
      </c>
      <c r="J573" s="23">
        <f t="shared" si="95"/>
        <v>9600</v>
      </c>
      <c r="K573" s="60"/>
      <c r="L573" s="57"/>
      <c r="M573" s="57"/>
      <c r="N573" s="56"/>
      <c r="O573" s="67"/>
      <c r="P573" s="67"/>
      <c r="Q573" s="22"/>
      <c r="R573" s="16"/>
      <c r="S573" s="55"/>
      <c r="T573" s="5"/>
      <c r="U573" s="15"/>
      <c r="V573" s="15">
        <f t="shared" si="86"/>
        <v>9600</v>
      </c>
      <c r="W573" s="14">
        <f t="shared" si="87"/>
        <v>9600</v>
      </c>
      <c r="X573" s="21">
        <v>50</v>
      </c>
      <c r="Y573" s="5">
        <v>0</v>
      </c>
      <c r="Z573" s="5">
        <v>0.01</v>
      </c>
      <c r="AB573" s="1"/>
    </row>
    <row r="574" spans="1:28" s="3" customFormat="1" x14ac:dyDescent="0.35">
      <c r="A574" s="48">
        <v>454</v>
      </c>
      <c r="B574" s="57" t="s">
        <v>4</v>
      </c>
      <c r="C574" s="48">
        <v>74</v>
      </c>
      <c r="D574" s="56" t="s">
        <v>68</v>
      </c>
      <c r="E574" s="56" t="s">
        <v>68</v>
      </c>
      <c r="F574" s="55" t="s">
        <v>117</v>
      </c>
      <c r="G574" s="55" t="s">
        <v>74</v>
      </c>
      <c r="H574" s="24">
        <f t="shared" si="94"/>
        <v>70</v>
      </c>
      <c r="I574" s="26">
        <v>100</v>
      </c>
      <c r="J574" s="23">
        <f t="shared" si="95"/>
        <v>7000</v>
      </c>
      <c r="K574" s="60"/>
      <c r="L574" s="57" t="s">
        <v>3</v>
      </c>
      <c r="M574" s="57" t="s">
        <v>2</v>
      </c>
      <c r="N574" s="56" t="s">
        <v>61</v>
      </c>
      <c r="O574" s="67"/>
      <c r="P574" s="67"/>
      <c r="Q574" s="22">
        <v>6500</v>
      </c>
      <c r="R574" s="16">
        <f>SUM(N574*Q574)</f>
        <v>585000</v>
      </c>
      <c r="S574" s="55" t="s">
        <v>163</v>
      </c>
      <c r="T574" s="5">
        <v>76</v>
      </c>
      <c r="U574" s="15">
        <f>SUM(R574-(R574*T574/100))</f>
        <v>140400</v>
      </c>
      <c r="V574" s="15">
        <f t="shared" si="86"/>
        <v>147400</v>
      </c>
      <c r="W574" s="14">
        <f t="shared" si="87"/>
        <v>147400</v>
      </c>
      <c r="X574" s="21">
        <v>10</v>
      </c>
      <c r="Y574" s="5">
        <v>0</v>
      </c>
      <c r="Z574" s="5">
        <v>0.02</v>
      </c>
      <c r="AB574" s="1"/>
    </row>
    <row r="575" spans="1:28" s="3" customFormat="1" x14ac:dyDescent="0.35">
      <c r="A575" s="48">
        <v>455</v>
      </c>
      <c r="B575" s="57" t="s">
        <v>4</v>
      </c>
      <c r="C575" s="48">
        <v>30267</v>
      </c>
      <c r="D575" s="56" t="s">
        <v>138</v>
      </c>
      <c r="E575" s="56" t="s">
        <v>60</v>
      </c>
      <c r="F575" s="55" t="s">
        <v>162</v>
      </c>
      <c r="G575" s="55" t="s">
        <v>60</v>
      </c>
      <c r="H575" s="24">
        <f t="shared" si="94"/>
        <v>2527</v>
      </c>
      <c r="I575" s="5">
        <v>75</v>
      </c>
      <c r="J575" s="23">
        <f t="shared" si="95"/>
        <v>189525</v>
      </c>
      <c r="K575" s="60"/>
      <c r="L575" s="57"/>
      <c r="M575" s="57"/>
      <c r="N575" s="56"/>
      <c r="O575" s="67"/>
      <c r="P575" s="67"/>
      <c r="Q575" s="22"/>
      <c r="R575" s="16"/>
      <c r="S575" s="55"/>
      <c r="T575" s="5"/>
      <c r="U575" s="15"/>
      <c r="V575" s="15">
        <f t="shared" si="86"/>
        <v>189525</v>
      </c>
      <c r="W575" s="14">
        <f t="shared" si="87"/>
        <v>189525</v>
      </c>
      <c r="X575" s="21">
        <v>50</v>
      </c>
      <c r="Y575" s="5">
        <v>0</v>
      </c>
      <c r="Z575" s="5">
        <v>0.01</v>
      </c>
      <c r="AB575" s="1"/>
    </row>
    <row r="576" spans="1:28" s="3" customFormat="1" x14ac:dyDescent="0.35">
      <c r="A576" s="48">
        <v>456</v>
      </c>
      <c r="B576" s="57" t="s">
        <v>4</v>
      </c>
      <c r="C576" s="48">
        <v>24481</v>
      </c>
      <c r="D576" s="56" t="s">
        <v>76</v>
      </c>
      <c r="E576" s="56" t="s">
        <v>68</v>
      </c>
      <c r="F576" s="55" t="s">
        <v>116</v>
      </c>
      <c r="G576" s="55" t="s">
        <v>60</v>
      </c>
      <c r="H576" s="24">
        <f t="shared" si="94"/>
        <v>2852</v>
      </c>
      <c r="I576" s="5">
        <v>110</v>
      </c>
      <c r="J576" s="23">
        <f t="shared" si="95"/>
        <v>313720</v>
      </c>
      <c r="K576" s="60"/>
      <c r="L576" s="57"/>
      <c r="M576" s="57"/>
      <c r="N576" s="56"/>
      <c r="O576" s="67"/>
      <c r="P576" s="67"/>
      <c r="Q576" s="22"/>
      <c r="R576" s="16"/>
      <c r="S576" s="55"/>
      <c r="T576" s="5"/>
      <c r="U576" s="15"/>
      <c r="V576" s="15">
        <f t="shared" si="86"/>
        <v>313720</v>
      </c>
      <c r="W576" s="14">
        <f t="shared" si="87"/>
        <v>313720</v>
      </c>
      <c r="X576" s="21">
        <v>50</v>
      </c>
      <c r="Y576" s="5">
        <v>0</v>
      </c>
      <c r="Z576" s="5">
        <v>0.01</v>
      </c>
      <c r="AB576" s="1"/>
    </row>
    <row r="577" spans="1:28" s="3" customFormat="1" x14ac:dyDescent="0.35">
      <c r="A577" s="48">
        <v>457</v>
      </c>
      <c r="B577" s="64" t="s">
        <v>4</v>
      </c>
      <c r="C577" s="60">
        <v>1950</v>
      </c>
      <c r="D577" s="63" t="s">
        <v>84</v>
      </c>
      <c r="E577" s="63" t="s">
        <v>60</v>
      </c>
      <c r="F577" s="62" t="s">
        <v>161</v>
      </c>
      <c r="G577" s="62" t="s">
        <v>60</v>
      </c>
      <c r="H577" s="24">
        <f t="shared" si="94"/>
        <v>3357</v>
      </c>
      <c r="I577" s="5">
        <v>130</v>
      </c>
      <c r="J577" s="23">
        <f t="shared" si="95"/>
        <v>436410</v>
      </c>
      <c r="K577" s="60"/>
      <c r="L577" s="64" t="s">
        <v>22</v>
      </c>
      <c r="M577" s="64" t="s">
        <v>0</v>
      </c>
      <c r="N577" s="63" t="s">
        <v>69</v>
      </c>
      <c r="O577" s="67"/>
      <c r="P577" s="67"/>
      <c r="Q577" s="22">
        <v>2050</v>
      </c>
      <c r="R577" s="16">
        <f>SUM(N577*Q577)</f>
        <v>61500</v>
      </c>
      <c r="S577" s="62" t="s">
        <v>89</v>
      </c>
      <c r="T577" s="5">
        <v>93</v>
      </c>
      <c r="U577" s="15">
        <f>SUM(R577-(R577*T577/100))</f>
        <v>4305</v>
      </c>
      <c r="V577" s="15">
        <f t="shared" si="86"/>
        <v>440715</v>
      </c>
      <c r="W577" s="14">
        <f t="shared" si="87"/>
        <v>440715</v>
      </c>
      <c r="X577" s="21">
        <v>50</v>
      </c>
      <c r="Y577" s="5">
        <v>0</v>
      </c>
      <c r="Z577" s="5">
        <v>0.01</v>
      </c>
      <c r="AB577" s="1"/>
    </row>
    <row r="578" spans="1:28" s="3" customFormat="1" x14ac:dyDescent="0.35">
      <c r="A578" s="48">
        <v>458</v>
      </c>
      <c r="B578" s="57" t="s">
        <v>23</v>
      </c>
      <c r="C578" s="48"/>
      <c r="D578" s="56" t="s">
        <v>77</v>
      </c>
      <c r="E578" s="56" t="s">
        <v>68</v>
      </c>
      <c r="F578" s="55" t="s">
        <v>68</v>
      </c>
      <c r="G578" s="55" t="s">
        <v>60</v>
      </c>
      <c r="H578" s="24">
        <f t="shared" si="94"/>
        <v>1600</v>
      </c>
      <c r="I578" s="5">
        <v>75</v>
      </c>
      <c r="J578" s="23">
        <f t="shared" si="95"/>
        <v>120000</v>
      </c>
      <c r="K578" s="60"/>
      <c r="L578" s="57"/>
      <c r="M578" s="57"/>
      <c r="N578" s="56"/>
      <c r="O578" s="67"/>
      <c r="P578" s="67"/>
      <c r="Q578" s="22"/>
      <c r="R578" s="16"/>
      <c r="S578" s="55"/>
      <c r="T578" s="5"/>
      <c r="U578" s="15"/>
      <c r="V578" s="15">
        <f t="shared" si="86"/>
        <v>120000</v>
      </c>
      <c r="W578" s="14">
        <f t="shared" si="87"/>
        <v>120000</v>
      </c>
      <c r="X578" s="21">
        <v>50</v>
      </c>
      <c r="Y578" s="5">
        <v>0</v>
      </c>
      <c r="Z578" s="5">
        <v>0.01</v>
      </c>
      <c r="AB578" s="1"/>
    </row>
    <row r="579" spans="1:28" s="3" customFormat="1" x14ac:dyDescent="0.35">
      <c r="A579" s="48">
        <v>459</v>
      </c>
      <c r="B579" s="57" t="s">
        <v>23</v>
      </c>
      <c r="C579" s="48"/>
      <c r="D579" s="56" t="s">
        <v>54</v>
      </c>
      <c r="E579" s="56" t="s">
        <v>68</v>
      </c>
      <c r="F579" s="55" t="s">
        <v>68</v>
      </c>
      <c r="G579" s="55" t="s">
        <v>60</v>
      </c>
      <c r="H579" s="24">
        <f t="shared" si="94"/>
        <v>1200</v>
      </c>
      <c r="I579" s="5">
        <v>75</v>
      </c>
      <c r="J579" s="23">
        <f t="shared" si="95"/>
        <v>90000</v>
      </c>
      <c r="K579" s="60"/>
      <c r="L579" s="57"/>
      <c r="M579" s="57"/>
      <c r="N579" s="56"/>
      <c r="O579" s="67"/>
      <c r="P579" s="67"/>
      <c r="Q579" s="22"/>
      <c r="R579" s="16"/>
      <c r="S579" s="55"/>
      <c r="T579" s="5"/>
      <c r="U579" s="15"/>
      <c r="V579" s="15">
        <f t="shared" si="86"/>
        <v>90000</v>
      </c>
      <c r="W579" s="14">
        <f t="shared" si="87"/>
        <v>90000</v>
      </c>
      <c r="X579" s="21">
        <v>50</v>
      </c>
      <c r="Y579" s="5">
        <v>0</v>
      </c>
      <c r="Z579" s="5">
        <v>0.01</v>
      </c>
      <c r="AB579" s="1"/>
    </row>
    <row r="580" spans="1:28" s="3" customFormat="1" x14ac:dyDescent="0.35">
      <c r="A580" s="48">
        <v>460</v>
      </c>
      <c r="B580" s="57" t="s">
        <v>23</v>
      </c>
      <c r="C580" s="48"/>
      <c r="D580" s="56" t="s">
        <v>68</v>
      </c>
      <c r="E580" s="56" t="s">
        <v>54</v>
      </c>
      <c r="F580" s="55" t="s">
        <v>68</v>
      </c>
      <c r="G580" s="55" t="s">
        <v>60</v>
      </c>
      <c r="H580" s="24">
        <f t="shared" si="94"/>
        <v>300</v>
      </c>
      <c r="I580" s="5">
        <v>75</v>
      </c>
      <c r="J580" s="23">
        <f t="shared" si="95"/>
        <v>22500</v>
      </c>
      <c r="K580" s="60"/>
      <c r="L580" s="57"/>
      <c r="M580" s="57"/>
      <c r="N580" s="56"/>
      <c r="O580" s="67"/>
      <c r="P580" s="67"/>
      <c r="Q580" s="22"/>
      <c r="R580" s="16"/>
      <c r="S580" s="55"/>
      <c r="T580" s="5"/>
      <c r="U580" s="15"/>
      <c r="V580" s="15">
        <f t="shared" si="86"/>
        <v>22500</v>
      </c>
      <c r="W580" s="14">
        <f t="shared" si="87"/>
        <v>22500</v>
      </c>
      <c r="X580" s="21">
        <v>50</v>
      </c>
      <c r="Y580" s="5">
        <v>0</v>
      </c>
      <c r="Z580" s="5">
        <v>0.01</v>
      </c>
      <c r="AB580" s="1"/>
    </row>
    <row r="581" spans="1:28" s="3" customFormat="1" x14ac:dyDescent="0.35">
      <c r="A581" s="48">
        <v>461</v>
      </c>
      <c r="B581" s="57" t="s">
        <v>4</v>
      </c>
      <c r="C581" s="48">
        <v>11189</v>
      </c>
      <c r="D581" s="56" t="s">
        <v>144</v>
      </c>
      <c r="E581" s="56" t="s">
        <v>60</v>
      </c>
      <c r="F581" s="55" t="s">
        <v>160</v>
      </c>
      <c r="G581" s="55" t="s">
        <v>60</v>
      </c>
      <c r="H581" s="24">
        <f t="shared" si="94"/>
        <v>10102</v>
      </c>
      <c r="I581" s="5">
        <v>75</v>
      </c>
      <c r="J581" s="23">
        <f t="shared" si="95"/>
        <v>757650</v>
      </c>
      <c r="K581" s="60"/>
      <c r="L581" s="57"/>
      <c r="M581" s="57"/>
      <c r="N581" s="56"/>
      <c r="O581" s="67"/>
      <c r="P581" s="67"/>
      <c r="Q581" s="22"/>
      <c r="R581" s="16"/>
      <c r="S581" s="55"/>
      <c r="T581" s="5"/>
      <c r="U581" s="15"/>
      <c r="V581" s="15">
        <f t="shared" si="86"/>
        <v>757650</v>
      </c>
      <c r="W581" s="14">
        <f t="shared" si="87"/>
        <v>757650</v>
      </c>
      <c r="X581" s="21">
        <v>50</v>
      </c>
      <c r="Y581" s="5">
        <v>0</v>
      </c>
      <c r="Z581" s="5">
        <v>0.01</v>
      </c>
      <c r="AB581" s="1"/>
    </row>
    <row r="582" spans="1:28" s="3" customFormat="1" x14ac:dyDescent="0.35">
      <c r="A582" s="48">
        <v>462</v>
      </c>
      <c r="B582" s="57" t="s">
        <v>4</v>
      </c>
      <c r="C582" s="48">
        <v>1480</v>
      </c>
      <c r="D582" s="56" t="s">
        <v>145</v>
      </c>
      <c r="E582" s="56" t="s">
        <v>74</v>
      </c>
      <c r="F582" s="55" t="s">
        <v>113</v>
      </c>
      <c r="G582" s="55" t="s">
        <v>60</v>
      </c>
      <c r="H582" s="24">
        <f t="shared" si="94"/>
        <v>3801</v>
      </c>
      <c r="I582" s="5">
        <v>75</v>
      </c>
      <c r="J582" s="23">
        <f t="shared" si="95"/>
        <v>285075</v>
      </c>
      <c r="K582" s="60"/>
      <c r="L582" s="57"/>
      <c r="M582" s="57"/>
      <c r="N582" s="56"/>
      <c r="O582" s="67"/>
      <c r="P582" s="67"/>
      <c r="Q582" s="22"/>
      <c r="R582" s="16"/>
      <c r="S582" s="55"/>
      <c r="T582" s="5"/>
      <c r="U582" s="15"/>
      <c r="V582" s="15">
        <f t="shared" si="86"/>
        <v>285075</v>
      </c>
      <c r="W582" s="14">
        <f t="shared" si="87"/>
        <v>285075</v>
      </c>
      <c r="X582" s="21">
        <v>50</v>
      </c>
      <c r="Y582" s="5">
        <v>0</v>
      </c>
      <c r="Z582" s="5">
        <v>0.01</v>
      </c>
      <c r="AB582" s="1"/>
    </row>
    <row r="583" spans="1:28" s="3" customFormat="1" x14ac:dyDescent="0.35">
      <c r="A583" s="48">
        <v>463</v>
      </c>
      <c r="B583" s="57" t="s">
        <v>4</v>
      </c>
      <c r="C583" s="48">
        <v>1945</v>
      </c>
      <c r="D583" s="56" t="s">
        <v>68</v>
      </c>
      <c r="E583" s="56" t="s">
        <v>54</v>
      </c>
      <c r="F583" s="55" t="s">
        <v>80</v>
      </c>
      <c r="G583" s="55" t="s">
        <v>74</v>
      </c>
      <c r="H583" s="24">
        <f t="shared" si="94"/>
        <v>356</v>
      </c>
      <c r="I583" s="5">
        <v>220</v>
      </c>
      <c r="J583" s="23">
        <f t="shared" si="95"/>
        <v>78320</v>
      </c>
      <c r="K583" s="60"/>
      <c r="L583" s="57" t="s">
        <v>3</v>
      </c>
      <c r="M583" s="57" t="s">
        <v>0</v>
      </c>
      <c r="N583" s="56" t="s">
        <v>159</v>
      </c>
      <c r="O583" s="67"/>
      <c r="P583" s="67"/>
      <c r="Q583" s="22">
        <v>6500</v>
      </c>
      <c r="R583" s="16">
        <f t="shared" ref="R583:R588" si="96">SUM(N583*Q583)</f>
        <v>802750</v>
      </c>
      <c r="S583" s="55" t="s">
        <v>89</v>
      </c>
      <c r="T583" s="5">
        <v>93</v>
      </c>
      <c r="U583" s="15">
        <f t="shared" ref="U583:U588" si="97">SUM(R583-(R583*T583/100))</f>
        <v>56192.5</v>
      </c>
      <c r="V583" s="15">
        <f t="shared" si="86"/>
        <v>134512.5</v>
      </c>
      <c r="W583" s="14">
        <f t="shared" si="87"/>
        <v>134512.5</v>
      </c>
      <c r="X583" s="21">
        <v>10</v>
      </c>
      <c r="Y583" s="5">
        <v>0</v>
      </c>
      <c r="Z583" s="5">
        <v>0.02</v>
      </c>
      <c r="AB583" s="1"/>
    </row>
    <row r="584" spans="1:28" s="3" customFormat="1" x14ac:dyDescent="0.35">
      <c r="A584" s="48"/>
      <c r="B584" s="57"/>
      <c r="C584" s="48"/>
      <c r="D584" s="56"/>
      <c r="E584" s="56"/>
      <c r="F584" s="55"/>
      <c r="G584" s="55"/>
      <c r="H584" s="24"/>
      <c r="I584" s="5"/>
      <c r="J584" s="23"/>
      <c r="K584" s="60"/>
      <c r="L584" s="57" t="s">
        <v>158</v>
      </c>
      <c r="M584" s="57" t="s">
        <v>2</v>
      </c>
      <c r="N584" s="56" t="s">
        <v>145</v>
      </c>
      <c r="O584" s="67"/>
      <c r="P584" s="67"/>
      <c r="Q584" s="22">
        <v>6500</v>
      </c>
      <c r="R584" s="16">
        <f t="shared" si="96"/>
        <v>58500</v>
      </c>
      <c r="S584" s="55" t="s">
        <v>89</v>
      </c>
      <c r="T584" s="5">
        <v>30</v>
      </c>
      <c r="U584" s="15">
        <f t="shared" si="97"/>
        <v>40950</v>
      </c>
      <c r="V584" s="15">
        <f t="shared" si="86"/>
        <v>40950</v>
      </c>
      <c r="W584" s="14">
        <f t="shared" si="87"/>
        <v>40950</v>
      </c>
      <c r="X584" s="21">
        <v>0</v>
      </c>
      <c r="Y584" s="14">
        <f>W584</f>
        <v>40950</v>
      </c>
      <c r="Z584" s="5">
        <v>0.03</v>
      </c>
      <c r="AB584" s="1"/>
    </row>
    <row r="585" spans="1:28" s="3" customFormat="1" x14ac:dyDescent="0.35">
      <c r="A585" s="48"/>
      <c r="B585" s="57"/>
      <c r="C585" s="48"/>
      <c r="D585" s="56"/>
      <c r="E585" s="56"/>
      <c r="F585" s="55"/>
      <c r="G585" s="55"/>
      <c r="H585" s="24"/>
      <c r="I585" s="5"/>
      <c r="J585" s="23"/>
      <c r="K585" s="60"/>
      <c r="L585" s="57" t="s">
        <v>71</v>
      </c>
      <c r="M585" s="57" t="s">
        <v>0</v>
      </c>
      <c r="N585" s="56" t="s">
        <v>89</v>
      </c>
      <c r="O585" s="67"/>
      <c r="P585" s="67"/>
      <c r="Q585" s="22">
        <v>5400</v>
      </c>
      <c r="R585" s="16">
        <f t="shared" si="96"/>
        <v>108000</v>
      </c>
      <c r="S585" s="55" t="s">
        <v>89</v>
      </c>
      <c r="T585" s="5">
        <v>93</v>
      </c>
      <c r="U585" s="15">
        <f t="shared" si="97"/>
        <v>7560</v>
      </c>
      <c r="V585" s="15">
        <f t="shared" si="86"/>
        <v>7560</v>
      </c>
      <c r="W585" s="14">
        <f t="shared" si="87"/>
        <v>7560</v>
      </c>
      <c r="X585" s="21">
        <v>50</v>
      </c>
      <c r="Y585" s="5">
        <v>0</v>
      </c>
      <c r="Z585" s="5">
        <v>0.01</v>
      </c>
      <c r="AB585" s="1"/>
    </row>
    <row r="586" spans="1:28" s="3" customFormat="1" x14ac:dyDescent="0.35">
      <c r="A586" s="48"/>
      <c r="B586" s="57"/>
      <c r="C586" s="48"/>
      <c r="D586" s="56"/>
      <c r="E586" s="56"/>
      <c r="F586" s="55"/>
      <c r="G586" s="55"/>
      <c r="H586" s="24"/>
      <c r="I586" s="5"/>
      <c r="J586" s="23"/>
      <c r="K586" s="60"/>
      <c r="L586" s="57" t="s">
        <v>18</v>
      </c>
      <c r="M586" s="57" t="s">
        <v>0</v>
      </c>
      <c r="N586" s="56" t="s">
        <v>157</v>
      </c>
      <c r="O586" s="67"/>
      <c r="P586" s="67"/>
      <c r="Q586" s="22">
        <v>2400</v>
      </c>
      <c r="R586" s="16">
        <f t="shared" si="96"/>
        <v>117600</v>
      </c>
      <c r="S586" s="55" t="s">
        <v>78</v>
      </c>
      <c r="T586" s="5">
        <v>40</v>
      </c>
      <c r="U586" s="15">
        <f t="shared" si="97"/>
        <v>70560</v>
      </c>
      <c r="V586" s="15">
        <f t="shared" si="86"/>
        <v>70560</v>
      </c>
      <c r="W586" s="14">
        <f t="shared" si="87"/>
        <v>70560</v>
      </c>
      <c r="X586" s="21">
        <v>0</v>
      </c>
      <c r="Y586" s="14">
        <f>W586</f>
        <v>70560</v>
      </c>
      <c r="Z586" s="5">
        <v>0.03</v>
      </c>
      <c r="AB586" s="1"/>
    </row>
    <row r="587" spans="1:28" s="3" customFormat="1" x14ac:dyDescent="0.35">
      <c r="A587" s="5">
        <v>464</v>
      </c>
      <c r="B587" s="18" t="s">
        <v>4</v>
      </c>
      <c r="C587" s="5">
        <v>8476</v>
      </c>
      <c r="D587" s="5">
        <v>0</v>
      </c>
      <c r="E587" s="5">
        <v>0</v>
      </c>
      <c r="F587" s="20">
        <v>82</v>
      </c>
      <c r="G587" s="20">
        <v>2</v>
      </c>
      <c r="H587" s="24">
        <f>SUM((D587*400)+(E587*100)+F587)</f>
        <v>82</v>
      </c>
      <c r="I587" s="5">
        <v>150</v>
      </c>
      <c r="J587" s="23">
        <f>SUM(H587*I587)</f>
        <v>12300</v>
      </c>
      <c r="K587" s="60"/>
      <c r="L587" s="18" t="s">
        <v>10</v>
      </c>
      <c r="M587" s="18" t="s">
        <v>9</v>
      </c>
      <c r="N587" s="5">
        <v>315</v>
      </c>
      <c r="O587" s="67"/>
      <c r="P587" s="67"/>
      <c r="Q587" s="22">
        <v>6500</v>
      </c>
      <c r="R587" s="16">
        <f t="shared" si="96"/>
        <v>2047500</v>
      </c>
      <c r="S587" s="20">
        <v>20</v>
      </c>
      <c r="T587" s="5">
        <v>75</v>
      </c>
      <c r="U587" s="15">
        <f t="shared" si="97"/>
        <v>511875</v>
      </c>
      <c r="V587" s="15">
        <f t="shared" ref="V587:V650" si="98">SUM(J587+U587)</f>
        <v>524175</v>
      </c>
      <c r="W587" s="14">
        <f t="shared" si="87"/>
        <v>524175</v>
      </c>
      <c r="X587" s="21">
        <v>10</v>
      </c>
      <c r="Y587" s="5">
        <v>0</v>
      </c>
      <c r="Z587" s="5">
        <v>0.02</v>
      </c>
      <c r="AB587" s="1"/>
    </row>
    <row r="588" spans="1:28" s="3" customFormat="1" x14ac:dyDescent="0.35">
      <c r="A588" s="5"/>
      <c r="B588" s="18"/>
      <c r="C588" s="5"/>
      <c r="D588" s="5"/>
      <c r="E588" s="5"/>
      <c r="F588" s="20"/>
      <c r="G588" s="20"/>
      <c r="H588" s="24"/>
      <c r="I588" s="5"/>
      <c r="J588" s="23"/>
      <c r="K588" s="60"/>
      <c r="L588" s="18" t="s">
        <v>12</v>
      </c>
      <c r="M588" s="18" t="s">
        <v>0</v>
      </c>
      <c r="N588" s="5">
        <v>30</v>
      </c>
      <c r="O588" s="67"/>
      <c r="P588" s="67"/>
      <c r="Q588" s="22">
        <v>5400</v>
      </c>
      <c r="R588" s="16">
        <f t="shared" si="96"/>
        <v>162000</v>
      </c>
      <c r="S588" s="20">
        <v>20</v>
      </c>
      <c r="T588" s="5">
        <v>93</v>
      </c>
      <c r="U588" s="15">
        <f t="shared" si="97"/>
        <v>11340</v>
      </c>
      <c r="V588" s="15">
        <f t="shared" si="98"/>
        <v>11340</v>
      </c>
      <c r="W588" s="14">
        <f t="shared" si="87"/>
        <v>11340</v>
      </c>
      <c r="X588" s="21">
        <v>50</v>
      </c>
      <c r="Y588" s="5">
        <v>0</v>
      </c>
      <c r="Z588" s="5">
        <v>0.01</v>
      </c>
      <c r="AB588" s="1"/>
    </row>
    <row r="589" spans="1:28" s="3" customFormat="1" x14ac:dyDescent="0.35">
      <c r="A589" s="5">
        <v>465</v>
      </c>
      <c r="B589" s="18" t="s">
        <v>4</v>
      </c>
      <c r="C589" s="5">
        <v>9589</v>
      </c>
      <c r="D589" s="5">
        <v>1</v>
      </c>
      <c r="E589" s="5">
        <v>0</v>
      </c>
      <c r="F589" s="20">
        <v>38</v>
      </c>
      <c r="G589" s="20">
        <v>1</v>
      </c>
      <c r="H589" s="24">
        <f t="shared" ref="H589:H604" si="99">SUM((D589*400)+(E589*100)+F589)</f>
        <v>438</v>
      </c>
      <c r="I589" s="28">
        <v>130</v>
      </c>
      <c r="J589" s="23">
        <f t="shared" ref="J589:J604" si="100">SUM(H589*I589)</f>
        <v>56940</v>
      </c>
      <c r="K589" s="60"/>
      <c r="L589" s="18"/>
      <c r="M589" s="18"/>
      <c r="N589" s="5"/>
      <c r="O589" s="67"/>
      <c r="P589" s="67"/>
      <c r="Q589" s="22"/>
      <c r="R589" s="16"/>
      <c r="S589" s="20"/>
      <c r="T589" s="28"/>
      <c r="U589" s="15"/>
      <c r="V589" s="15">
        <f t="shared" si="98"/>
        <v>56940</v>
      </c>
      <c r="W589" s="14">
        <f t="shared" si="87"/>
        <v>56940</v>
      </c>
      <c r="X589" s="29">
        <v>50</v>
      </c>
      <c r="Y589" s="28">
        <v>0</v>
      </c>
      <c r="Z589" s="28">
        <v>0.01</v>
      </c>
      <c r="AB589" s="1"/>
    </row>
    <row r="590" spans="1:28" s="3" customFormat="1" x14ac:dyDescent="0.35">
      <c r="A590" s="5">
        <v>466</v>
      </c>
      <c r="B590" s="18" t="s">
        <v>4</v>
      </c>
      <c r="C590" s="5">
        <v>9496</v>
      </c>
      <c r="D590" s="5">
        <v>6</v>
      </c>
      <c r="E590" s="5">
        <v>7</v>
      </c>
      <c r="F590" s="20">
        <v>22</v>
      </c>
      <c r="G590" s="20">
        <v>1</v>
      </c>
      <c r="H590" s="24">
        <f t="shared" si="99"/>
        <v>3122</v>
      </c>
      <c r="I590" s="5">
        <v>75</v>
      </c>
      <c r="J590" s="23">
        <f t="shared" si="100"/>
        <v>234150</v>
      </c>
      <c r="K590" s="60"/>
      <c r="L590" s="18"/>
      <c r="M590" s="18"/>
      <c r="N590" s="5"/>
      <c r="O590" s="67"/>
      <c r="P590" s="67"/>
      <c r="Q590" s="22"/>
      <c r="R590" s="16"/>
      <c r="S590" s="20"/>
      <c r="T590" s="5"/>
      <c r="U590" s="15"/>
      <c r="V590" s="15">
        <f t="shared" si="98"/>
        <v>234150</v>
      </c>
      <c r="W590" s="14">
        <f t="shared" si="87"/>
        <v>234150</v>
      </c>
      <c r="X590" s="21">
        <v>50</v>
      </c>
      <c r="Y590" s="5">
        <v>0</v>
      </c>
      <c r="Z590" s="5">
        <v>0.01</v>
      </c>
      <c r="AB590" s="1"/>
    </row>
    <row r="591" spans="1:28" s="3" customFormat="1" x14ac:dyDescent="0.35">
      <c r="A591" s="5">
        <v>467</v>
      </c>
      <c r="B591" s="57" t="s">
        <v>4</v>
      </c>
      <c r="C591" s="48">
        <v>9589</v>
      </c>
      <c r="D591" s="56" t="s">
        <v>60</v>
      </c>
      <c r="E591" s="56" t="s">
        <v>68</v>
      </c>
      <c r="F591" s="55" t="s">
        <v>55</v>
      </c>
      <c r="G591" s="20">
        <v>1</v>
      </c>
      <c r="H591" s="24">
        <f t="shared" si="99"/>
        <v>438</v>
      </c>
      <c r="I591" s="5">
        <v>130</v>
      </c>
      <c r="J591" s="23">
        <f t="shared" si="100"/>
        <v>56940</v>
      </c>
      <c r="K591" s="60"/>
      <c r="L591" s="57"/>
      <c r="M591" s="57"/>
      <c r="N591" s="56"/>
      <c r="O591" s="67"/>
      <c r="P591" s="67"/>
      <c r="Q591" s="22"/>
      <c r="R591" s="16"/>
      <c r="S591" s="55"/>
      <c r="T591" s="5"/>
      <c r="U591" s="15"/>
      <c r="V591" s="15">
        <f t="shared" si="98"/>
        <v>56940</v>
      </c>
      <c r="W591" s="14">
        <f t="shared" ref="W591:W654" si="101">V591</f>
        <v>56940</v>
      </c>
      <c r="X591" s="21">
        <v>50</v>
      </c>
      <c r="Y591" s="5">
        <v>0</v>
      </c>
      <c r="Z591" s="5">
        <v>0.01</v>
      </c>
      <c r="AB591" s="1"/>
    </row>
    <row r="592" spans="1:28" s="3" customFormat="1" x14ac:dyDescent="0.35">
      <c r="A592" s="5">
        <v>468</v>
      </c>
      <c r="B592" s="18" t="s">
        <v>4</v>
      </c>
      <c r="C592" s="5">
        <v>9588</v>
      </c>
      <c r="D592" s="5">
        <v>1</v>
      </c>
      <c r="E592" s="5">
        <v>0</v>
      </c>
      <c r="F592" s="20">
        <v>38</v>
      </c>
      <c r="G592" s="20">
        <v>1</v>
      </c>
      <c r="H592" s="24">
        <f t="shared" si="99"/>
        <v>438</v>
      </c>
      <c r="I592" s="5">
        <v>130</v>
      </c>
      <c r="J592" s="23">
        <f t="shared" si="100"/>
        <v>56940</v>
      </c>
      <c r="K592" s="60"/>
      <c r="L592" s="18"/>
      <c r="M592" s="18"/>
      <c r="N592" s="5"/>
      <c r="O592" s="67"/>
      <c r="P592" s="67"/>
      <c r="Q592" s="22"/>
      <c r="R592" s="16"/>
      <c r="S592" s="20"/>
      <c r="T592" s="5"/>
      <c r="U592" s="15"/>
      <c r="V592" s="15">
        <f t="shared" si="98"/>
        <v>56940</v>
      </c>
      <c r="W592" s="14">
        <f t="shared" si="101"/>
        <v>56940</v>
      </c>
      <c r="X592" s="21">
        <v>50</v>
      </c>
      <c r="Y592" s="5">
        <v>0</v>
      </c>
      <c r="Z592" s="5">
        <v>0.01</v>
      </c>
      <c r="AB592" s="1"/>
    </row>
    <row r="593" spans="1:28" s="3" customFormat="1" x14ac:dyDescent="0.35">
      <c r="A593" s="5">
        <v>469</v>
      </c>
      <c r="B593" s="18" t="s">
        <v>4</v>
      </c>
      <c r="C593" s="5">
        <v>16847</v>
      </c>
      <c r="D593" s="5">
        <v>6</v>
      </c>
      <c r="E593" s="5">
        <v>1</v>
      </c>
      <c r="F593" s="20">
        <v>25</v>
      </c>
      <c r="G593" s="20">
        <v>1</v>
      </c>
      <c r="H593" s="24">
        <f t="shared" si="99"/>
        <v>2525</v>
      </c>
      <c r="I593" s="5">
        <v>75</v>
      </c>
      <c r="J593" s="23">
        <f t="shared" si="100"/>
        <v>189375</v>
      </c>
      <c r="K593" s="60"/>
      <c r="L593" s="18"/>
      <c r="M593" s="18"/>
      <c r="N593" s="5"/>
      <c r="O593" s="67"/>
      <c r="P593" s="67"/>
      <c r="Q593" s="22"/>
      <c r="R593" s="16"/>
      <c r="S593" s="20"/>
      <c r="T593" s="5"/>
      <c r="U593" s="15"/>
      <c r="V593" s="15">
        <f t="shared" si="98"/>
        <v>189375</v>
      </c>
      <c r="W593" s="14">
        <f t="shared" si="101"/>
        <v>189375</v>
      </c>
      <c r="X593" s="21">
        <v>50</v>
      </c>
      <c r="Y593" s="5">
        <v>0</v>
      </c>
      <c r="Z593" s="5">
        <v>0.01</v>
      </c>
      <c r="AB593" s="1"/>
    </row>
    <row r="594" spans="1:28" s="3" customFormat="1" x14ac:dyDescent="0.35">
      <c r="A594" s="5">
        <v>470</v>
      </c>
      <c r="B594" s="57" t="s">
        <v>4</v>
      </c>
      <c r="C594" s="48">
        <v>7510</v>
      </c>
      <c r="D594" s="56" t="s">
        <v>68</v>
      </c>
      <c r="E594" s="56" t="s">
        <v>60</v>
      </c>
      <c r="F594" s="55" t="s">
        <v>78</v>
      </c>
      <c r="G594" s="55" t="s">
        <v>77</v>
      </c>
      <c r="H594" s="24">
        <f t="shared" si="99"/>
        <v>110</v>
      </c>
      <c r="I594" s="5">
        <v>150</v>
      </c>
      <c r="J594" s="23">
        <f t="shared" si="100"/>
        <v>16500</v>
      </c>
      <c r="K594" s="60"/>
      <c r="L594" s="57"/>
      <c r="M594" s="57"/>
      <c r="N594" s="56"/>
      <c r="O594" s="67"/>
      <c r="P594" s="67"/>
      <c r="Q594" s="22"/>
      <c r="R594" s="16"/>
      <c r="S594" s="55"/>
      <c r="T594" s="5"/>
      <c r="U594" s="15"/>
      <c r="V594" s="15">
        <f t="shared" si="98"/>
        <v>16500</v>
      </c>
      <c r="W594" s="14">
        <f t="shared" si="101"/>
        <v>16500</v>
      </c>
      <c r="X594" s="21">
        <v>0</v>
      </c>
      <c r="Y594" s="14">
        <f>W594</f>
        <v>16500</v>
      </c>
      <c r="Z594" s="5">
        <v>0.03</v>
      </c>
      <c r="AB594" s="1"/>
    </row>
    <row r="595" spans="1:28" s="3" customFormat="1" x14ac:dyDescent="0.35">
      <c r="A595" s="5">
        <v>471</v>
      </c>
      <c r="B595" s="57" t="s">
        <v>23</v>
      </c>
      <c r="C595" s="48"/>
      <c r="D595" s="56" t="s">
        <v>84</v>
      </c>
      <c r="E595" s="56" t="s">
        <v>74</v>
      </c>
      <c r="F595" s="55" t="s">
        <v>68</v>
      </c>
      <c r="G595" s="55" t="s">
        <v>60</v>
      </c>
      <c r="H595" s="24">
        <f t="shared" si="99"/>
        <v>3400</v>
      </c>
      <c r="I595" s="5">
        <v>75</v>
      </c>
      <c r="J595" s="23">
        <f t="shared" si="100"/>
        <v>255000</v>
      </c>
      <c r="K595" s="60"/>
      <c r="L595" s="57"/>
      <c r="M595" s="57"/>
      <c r="N595" s="56"/>
      <c r="O595" s="67"/>
      <c r="P595" s="67"/>
      <c r="Q595" s="22"/>
      <c r="R595" s="16"/>
      <c r="S595" s="55"/>
      <c r="T595" s="5"/>
      <c r="U595" s="15"/>
      <c r="V595" s="15">
        <f t="shared" si="98"/>
        <v>255000</v>
      </c>
      <c r="W595" s="14">
        <f t="shared" si="101"/>
        <v>255000</v>
      </c>
      <c r="X595" s="21">
        <v>50</v>
      </c>
      <c r="Y595" s="5">
        <v>0</v>
      </c>
      <c r="Z595" s="5">
        <v>0.01</v>
      </c>
      <c r="AB595" s="1"/>
    </row>
    <row r="596" spans="1:28" s="3" customFormat="1" x14ac:dyDescent="0.35">
      <c r="A596" s="5">
        <v>472</v>
      </c>
      <c r="B596" s="57" t="s">
        <v>4</v>
      </c>
      <c r="C596" s="48">
        <v>31416</v>
      </c>
      <c r="D596" s="56" t="s">
        <v>68</v>
      </c>
      <c r="E596" s="56" t="s">
        <v>68</v>
      </c>
      <c r="F596" s="55" t="s">
        <v>104</v>
      </c>
      <c r="G596" s="55" t="s">
        <v>74</v>
      </c>
      <c r="H596" s="24">
        <f t="shared" si="99"/>
        <v>32</v>
      </c>
      <c r="I596" s="5">
        <v>75</v>
      </c>
      <c r="J596" s="23">
        <f t="shared" si="100"/>
        <v>2400</v>
      </c>
      <c r="K596" s="60"/>
      <c r="L596" s="57" t="s">
        <v>154</v>
      </c>
      <c r="M596" s="57" t="s">
        <v>9</v>
      </c>
      <c r="N596" s="56" t="s">
        <v>156</v>
      </c>
      <c r="O596" s="67"/>
      <c r="P596" s="67"/>
      <c r="Q596" s="22">
        <v>6500</v>
      </c>
      <c r="R596" s="16">
        <f>SUM(N596*Q596)</f>
        <v>845000</v>
      </c>
      <c r="S596" s="55" t="s">
        <v>89</v>
      </c>
      <c r="T596" s="5">
        <v>75</v>
      </c>
      <c r="U596" s="15">
        <f>SUM(R596-(R596*T596/100))</f>
        <v>211250</v>
      </c>
      <c r="V596" s="15">
        <f t="shared" si="98"/>
        <v>213650</v>
      </c>
      <c r="W596" s="14">
        <f t="shared" si="101"/>
        <v>213650</v>
      </c>
      <c r="X596" s="21">
        <v>10</v>
      </c>
      <c r="Y596" s="5">
        <v>0</v>
      </c>
      <c r="Z596" s="5">
        <v>0.02</v>
      </c>
      <c r="AB596" s="1"/>
    </row>
    <row r="597" spans="1:28" s="3" customFormat="1" x14ac:dyDescent="0.35">
      <c r="A597" s="48">
        <v>473</v>
      </c>
      <c r="B597" s="57" t="s">
        <v>4</v>
      </c>
      <c r="C597" s="48">
        <v>12487</v>
      </c>
      <c r="D597" s="56" t="s">
        <v>84</v>
      </c>
      <c r="E597" s="56" t="s">
        <v>60</v>
      </c>
      <c r="F597" s="55" t="s">
        <v>112</v>
      </c>
      <c r="G597" s="55" t="s">
        <v>60</v>
      </c>
      <c r="H597" s="24">
        <f t="shared" si="99"/>
        <v>3306</v>
      </c>
      <c r="I597" s="5">
        <v>75</v>
      </c>
      <c r="J597" s="23">
        <f t="shared" si="100"/>
        <v>247950</v>
      </c>
      <c r="K597" s="60"/>
      <c r="L597" s="57"/>
      <c r="M597" s="57"/>
      <c r="N597" s="56"/>
      <c r="O597" s="67"/>
      <c r="P597" s="67"/>
      <c r="Q597" s="22"/>
      <c r="R597" s="16"/>
      <c r="S597" s="55"/>
      <c r="T597" s="5"/>
      <c r="U597" s="15"/>
      <c r="V597" s="15">
        <f t="shared" si="98"/>
        <v>247950</v>
      </c>
      <c r="W597" s="14">
        <f t="shared" si="101"/>
        <v>247950</v>
      </c>
      <c r="X597" s="21">
        <v>50</v>
      </c>
      <c r="Y597" s="5">
        <v>0</v>
      </c>
      <c r="Z597" s="5">
        <v>0.01</v>
      </c>
      <c r="AB597" s="1"/>
    </row>
    <row r="598" spans="1:28" s="3" customFormat="1" x14ac:dyDescent="0.35">
      <c r="A598" s="48">
        <v>474</v>
      </c>
      <c r="B598" s="57" t="s">
        <v>4</v>
      </c>
      <c r="C598" s="48">
        <v>8829</v>
      </c>
      <c r="D598" s="56" t="s">
        <v>68</v>
      </c>
      <c r="E598" s="56" t="s">
        <v>68</v>
      </c>
      <c r="F598" s="55" t="s">
        <v>155</v>
      </c>
      <c r="G598" s="55" t="s">
        <v>74</v>
      </c>
      <c r="H598" s="24">
        <f t="shared" si="99"/>
        <v>88</v>
      </c>
      <c r="I598" s="5">
        <v>75</v>
      </c>
      <c r="J598" s="23">
        <f t="shared" si="100"/>
        <v>6600</v>
      </c>
      <c r="K598" s="60"/>
      <c r="L598" s="57" t="s">
        <v>154</v>
      </c>
      <c r="M598" s="57" t="s">
        <v>9</v>
      </c>
      <c r="N598" s="56" t="s">
        <v>153</v>
      </c>
      <c r="O598" s="67"/>
      <c r="P598" s="67"/>
      <c r="Q598" s="22">
        <v>6500</v>
      </c>
      <c r="R598" s="16">
        <f>SUM(N598*Q598)</f>
        <v>1404000</v>
      </c>
      <c r="S598" s="55" t="s">
        <v>152</v>
      </c>
      <c r="T598" s="5">
        <v>85</v>
      </c>
      <c r="U598" s="15">
        <f>SUM(R598-(R598*T598/100))</f>
        <v>210600</v>
      </c>
      <c r="V598" s="15">
        <f t="shared" si="98"/>
        <v>217200</v>
      </c>
      <c r="W598" s="14">
        <f t="shared" si="101"/>
        <v>217200</v>
      </c>
      <c r="X598" s="21">
        <v>10</v>
      </c>
      <c r="Y598" s="5">
        <v>0</v>
      </c>
      <c r="Z598" s="5">
        <v>0.02</v>
      </c>
      <c r="AB598" s="1"/>
    </row>
    <row r="599" spans="1:28" s="3" customFormat="1" x14ac:dyDescent="0.35">
      <c r="A599" s="48">
        <v>475</v>
      </c>
      <c r="B599" s="57" t="s">
        <v>4</v>
      </c>
      <c r="C599" s="48">
        <v>15317</v>
      </c>
      <c r="D599" s="56" t="s">
        <v>145</v>
      </c>
      <c r="E599" s="56" t="s">
        <v>68</v>
      </c>
      <c r="F599" s="55" t="s">
        <v>68</v>
      </c>
      <c r="G599" s="55" t="s">
        <v>60</v>
      </c>
      <c r="H599" s="24">
        <f t="shared" si="99"/>
        <v>3600</v>
      </c>
      <c r="I599" s="5">
        <v>75</v>
      </c>
      <c r="J599" s="23">
        <f t="shared" si="100"/>
        <v>270000</v>
      </c>
      <c r="K599" s="60"/>
      <c r="L599" s="57"/>
      <c r="M599" s="57"/>
      <c r="N599" s="56"/>
      <c r="O599" s="67"/>
      <c r="P599" s="67"/>
      <c r="Q599" s="22"/>
      <c r="R599" s="16"/>
      <c r="S599" s="55"/>
      <c r="T599" s="5"/>
      <c r="U599" s="15"/>
      <c r="V599" s="15">
        <f t="shared" si="98"/>
        <v>270000</v>
      </c>
      <c r="W599" s="14">
        <f t="shared" si="101"/>
        <v>270000</v>
      </c>
      <c r="X599" s="21">
        <v>50</v>
      </c>
      <c r="Y599" s="5">
        <v>0</v>
      </c>
      <c r="Z599" s="5">
        <v>0.01</v>
      </c>
      <c r="AB599" s="1"/>
    </row>
    <row r="600" spans="1:28" s="3" customFormat="1" x14ac:dyDescent="0.35">
      <c r="A600" s="48">
        <v>476</v>
      </c>
      <c r="B600" s="57" t="s">
        <v>23</v>
      </c>
      <c r="C600" s="48"/>
      <c r="D600" s="56" t="s">
        <v>54</v>
      </c>
      <c r="E600" s="56" t="s">
        <v>68</v>
      </c>
      <c r="F600" s="55" t="s">
        <v>68</v>
      </c>
      <c r="G600" s="55" t="s">
        <v>60</v>
      </c>
      <c r="H600" s="24">
        <f t="shared" si="99"/>
        <v>1200</v>
      </c>
      <c r="I600" s="5">
        <v>75</v>
      </c>
      <c r="J600" s="23">
        <f t="shared" si="100"/>
        <v>90000</v>
      </c>
      <c r="K600" s="60"/>
      <c r="L600" s="57"/>
      <c r="M600" s="57"/>
      <c r="N600" s="56"/>
      <c r="O600" s="67"/>
      <c r="P600" s="67"/>
      <c r="Q600" s="22"/>
      <c r="R600" s="16"/>
      <c r="S600" s="55"/>
      <c r="T600" s="5"/>
      <c r="U600" s="15"/>
      <c r="V600" s="15">
        <f t="shared" si="98"/>
        <v>90000</v>
      </c>
      <c r="W600" s="14">
        <f t="shared" si="101"/>
        <v>90000</v>
      </c>
      <c r="X600" s="21">
        <v>50</v>
      </c>
      <c r="Y600" s="5">
        <v>0</v>
      </c>
      <c r="Z600" s="5">
        <v>0.01</v>
      </c>
      <c r="AB600" s="1"/>
    </row>
    <row r="601" spans="1:28" s="3" customFormat="1" x14ac:dyDescent="0.35">
      <c r="A601" s="48">
        <v>477</v>
      </c>
      <c r="B601" s="57" t="s">
        <v>4</v>
      </c>
      <c r="C601" s="48">
        <v>1481</v>
      </c>
      <c r="D601" s="56" t="s">
        <v>145</v>
      </c>
      <c r="E601" s="56" t="s">
        <v>74</v>
      </c>
      <c r="F601" s="55" t="s">
        <v>68</v>
      </c>
      <c r="G601" s="55" t="s">
        <v>60</v>
      </c>
      <c r="H601" s="24">
        <f t="shared" si="99"/>
        <v>3800</v>
      </c>
      <c r="I601" s="5">
        <v>75</v>
      </c>
      <c r="J601" s="23">
        <f t="shared" si="100"/>
        <v>285000</v>
      </c>
      <c r="K601" s="60"/>
      <c r="L601" s="57"/>
      <c r="M601" s="57"/>
      <c r="N601" s="56"/>
      <c r="O601" s="67"/>
      <c r="P601" s="67"/>
      <c r="Q601" s="22"/>
      <c r="R601" s="16"/>
      <c r="S601" s="55"/>
      <c r="T601" s="5"/>
      <c r="U601" s="15"/>
      <c r="V601" s="15">
        <f t="shared" si="98"/>
        <v>285000</v>
      </c>
      <c r="W601" s="14">
        <f t="shared" si="101"/>
        <v>285000</v>
      </c>
      <c r="X601" s="21">
        <v>50</v>
      </c>
      <c r="Y601" s="5">
        <v>0</v>
      </c>
      <c r="Z601" s="5">
        <v>0.01</v>
      </c>
      <c r="AB601" s="1"/>
    </row>
    <row r="602" spans="1:28" s="3" customFormat="1" x14ac:dyDescent="0.35">
      <c r="A602" s="48">
        <v>478</v>
      </c>
      <c r="B602" s="57" t="s">
        <v>4</v>
      </c>
      <c r="C602" s="48">
        <v>1485</v>
      </c>
      <c r="D602" s="56" t="s">
        <v>145</v>
      </c>
      <c r="E602" s="56" t="s">
        <v>68</v>
      </c>
      <c r="F602" s="55" t="s">
        <v>144</v>
      </c>
      <c r="G602" s="55" t="s">
        <v>60</v>
      </c>
      <c r="H602" s="24">
        <f t="shared" si="99"/>
        <v>3625</v>
      </c>
      <c r="I602" s="5">
        <v>75</v>
      </c>
      <c r="J602" s="23">
        <f t="shared" si="100"/>
        <v>271875</v>
      </c>
      <c r="K602" s="60"/>
      <c r="L602" s="57"/>
      <c r="M602" s="57"/>
      <c r="N602" s="56"/>
      <c r="O602" s="67"/>
      <c r="P602" s="67"/>
      <c r="Q602" s="22"/>
      <c r="R602" s="16"/>
      <c r="S602" s="55"/>
      <c r="T602" s="5"/>
      <c r="U602" s="15"/>
      <c r="V602" s="15">
        <f t="shared" si="98"/>
        <v>271875</v>
      </c>
      <c r="W602" s="14">
        <f t="shared" si="101"/>
        <v>271875</v>
      </c>
      <c r="X602" s="21">
        <v>50</v>
      </c>
      <c r="Y602" s="5">
        <v>0</v>
      </c>
      <c r="Z602" s="5">
        <v>0.01</v>
      </c>
      <c r="AB602" s="1"/>
    </row>
    <row r="603" spans="1:28" s="3" customFormat="1" x14ac:dyDescent="0.35">
      <c r="A603" s="48">
        <v>479</v>
      </c>
      <c r="B603" s="57" t="s">
        <v>4</v>
      </c>
      <c r="C603" s="48">
        <v>24482</v>
      </c>
      <c r="D603" s="56" t="s">
        <v>68</v>
      </c>
      <c r="E603" s="56" t="s">
        <v>54</v>
      </c>
      <c r="F603" s="55" t="s">
        <v>151</v>
      </c>
      <c r="G603" s="55" t="s">
        <v>60</v>
      </c>
      <c r="H603" s="24">
        <f t="shared" si="99"/>
        <v>381</v>
      </c>
      <c r="I603" s="5">
        <v>75</v>
      </c>
      <c r="J603" s="23">
        <f t="shared" si="100"/>
        <v>28575</v>
      </c>
      <c r="K603" s="60"/>
      <c r="L603" s="57" t="s">
        <v>22</v>
      </c>
      <c r="M603" s="57" t="s">
        <v>0</v>
      </c>
      <c r="N603" s="56" t="s">
        <v>91</v>
      </c>
      <c r="O603" s="67"/>
      <c r="P603" s="67"/>
      <c r="Q603" s="22">
        <v>2050</v>
      </c>
      <c r="R603" s="16">
        <f t="shared" ref="R603:R610" si="102">SUM(N603*Q603)</f>
        <v>164000</v>
      </c>
      <c r="S603" s="55" t="s">
        <v>69</v>
      </c>
      <c r="T603" s="5">
        <v>93</v>
      </c>
      <c r="U603" s="15">
        <f t="shared" ref="U603:U610" si="103">SUM(R603-(R603*T603/100))</f>
        <v>11480</v>
      </c>
      <c r="V603" s="15">
        <f t="shared" si="98"/>
        <v>40055</v>
      </c>
      <c r="W603" s="14">
        <f t="shared" si="101"/>
        <v>40055</v>
      </c>
      <c r="X603" s="21">
        <v>50</v>
      </c>
      <c r="Y603" s="5">
        <v>0</v>
      </c>
      <c r="Z603" s="5">
        <v>0.01</v>
      </c>
      <c r="AB603" s="1"/>
    </row>
    <row r="604" spans="1:28" s="3" customFormat="1" x14ac:dyDescent="0.35">
      <c r="A604" s="48">
        <v>480</v>
      </c>
      <c r="B604" s="57" t="s">
        <v>4</v>
      </c>
      <c r="C604" s="48">
        <v>4633</v>
      </c>
      <c r="D604" s="56" t="s">
        <v>68</v>
      </c>
      <c r="E604" s="56" t="s">
        <v>68</v>
      </c>
      <c r="F604" s="55" t="s">
        <v>150</v>
      </c>
      <c r="G604" s="55" t="s">
        <v>74</v>
      </c>
      <c r="H604" s="24">
        <f t="shared" si="99"/>
        <v>91</v>
      </c>
      <c r="I604" s="5">
        <v>200</v>
      </c>
      <c r="J604" s="23">
        <f t="shared" si="100"/>
        <v>18200</v>
      </c>
      <c r="K604" s="60"/>
      <c r="L604" s="18" t="s">
        <v>15</v>
      </c>
      <c r="M604" s="18" t="s">
        <v>2</v>
      </c>
      <c r="N604" s="5">
        <v>165</v>
      </c>
      <c r="O604" s="8"/>
      <c r="P604" s="67"/>
      <c r="Q604" s="22">
        <v>6500</v>
      </c>
      <c r="R604" s="16">
        <f t="shared" si="102"/>
        <v>1072500</v>
      </c>
      <c r="S604" s="55" t="s">
        <v>141</v>
      </c>
      <c r="T604" s="5">
        <v>76</v>
      </c>
      <c r="U604" s="15">
        <f t="shared" si="103"/>
        <v>257400</v>
      </c>
      <c r="V604" s="15">
        <f t="shared" si="98"/>
        <v>275600</v>
      </c>
      <c r="W604" s="14">
        <f t="shared" si="101"/>
        <v>275600</v>
      </c>
      <c r="X604" s="21">
        <v>10</v>
      </c>
      <c r="Y604" s="5">
        <v>0</v>
      </c>
      <c r="Z604" s="5">
        <v>0.02</v>
      </c>
      <c r="AB604" s="1"/>
    </row>
    <row r="605" spans="1:28" s="3" customFormat="1" x14ac:dyDescent="0.35">
      <c r="A605" s="48"/>
      <c r="B605" s="57"/>
      <c r="C605" s="48"/>
      <c r="D605" s="56"/>
      <c r="E605" s="56"/>
      <c r="F605" s="55"/>
      <c r="G605" s="55"/>
      <c r="H605" s="24"/>
      <c r="I605" s="5"/>
      <c r="J605" s="23"/>
      <c r="K605" s="60"/>
      <c r="L605" s="57" t="s">
        <v>71</v>
      </c>
      <c r="M605" s="57" t="s">
        <v>0</v>
      </c>
      <c r="N605" s="56" t="s">
        <v>89</v>
      </c>
      <c r="O605" s="67"/>
      <c r="P605" s="67"/>
      <c r="Q605" s="22">
        <v>5400</v>
      </c>
      <c r="R605" s="16">
        <f t="shared" si="102"/>
        <v>108000</v>
      </c>
      <c r="S605" s="55" t="s">
        <v>124</v>
      </c>
      <c r="T605" s="5">
        <v>93</v>
      </c>
      <c r="U605" s="15">
        <f t="shared" si="103"/>
        <v>7560</v>
      </c>
      <c r="V605" s="15">
        <f t="shared" si="98"/>
        <v>7560</v>
      </c>
      <c r="W605" s="14">
        <f t="shared" si="101"/>
        <v>7560</v>
      </c>
      <c r="X605" s="21">
        <v>50</v>
      </c>
      <c r="Y605" s="5">
        <v>0</v>
      </c>
      <c r="Z605" s="5">
        <v>0.01</v>
      </c>
      <c r="AB605" s="1"/>
    </row>
    <row r="606" spans="1:28" s="3" customFormat="1" x14ac:dyDescent="0.35">
      <c r="A606" s="48"/>
      <c r="B606" s="57"/>
      <c r="C606" s="48"/>
      <c r="D606" s="56"/>
      <c r="E606" s="56"/>
      <c r="F606" s="55"/>
      <c r="G606" s="55"/>
      <c r="H606" s="24"/>
      <c r="I606" s="5"/>
      <c r="J606" s="23"/>
      <c r="K606" s="60"/>
      <c r="L606" s="57" t="s">
        <v>147</v>
      </c>
      <c r="M606" s="57" t="s">
        <v>0</v>
      </c>
      <c r="N606" s="56" t="s">
        <v>69</v>
      </c>
      <c r="O606" s="67"/>
      <c r="P606" s="67"/>
      <c r="Q606" s="22">
        <v>5400</v>
      </c>
      <c r="R606" s="16">
        <f t="shared" si="102"/>
        <v>162000</v>
      </c>
      <c r="S606" s="55" t="s">
        <v>60</v>
      </c>
      <c r="T606" s="5">
        <v>3</v>
      </c>
      <c r="U606" s="15">
        <f t="shared" si="103"/>
        <v>157140</v>
      </c>
      <c r="V606" s="15">
        <f t="shared" si="98"/>
        <v>157140</v>
      </c>
      <c r="W606" s="14">
        <f t="shared" si="101"/>
        <v>157140</v>
      </c>
      <c r="X606" s="21">
        <v>10</v>
      </c>
      <c r="Y606" s="5">
        <v>0</v>
      </c>
      <c r="Z606" s="5">
        <v>0.02</v>
      </c>
      <c r="AB606" s="1"/>
    </row>
    <row r="607" spans="1:28" s="3" customFormat="1" x14ac:dyDescent="0.35">
      <c r="A607" s="48">
        <v>481</v>
      </c>
      <c r="B607" s="57" t="s">
        <v>4</v>
      </c>
      <c r="C607" s="48">
        <v>1947</v>
      </c>
      <c r="D607" s="56" t="s">
        <v>60</v>
      </c>
      <c r="E607" s="56" t="s">
        <v>60</v>
      </c>
      <c r="F607" s="55" t="s">
        <v>150</v>
      </c>
      <c r="G607" s="55" t="s">
        <v>74</v>
      </c>
      <c r="H607" s="24">
        <f>SUM((D607*400)+(E607*100)+F607)</f>
        <v>591</v>
      </c>
      <c r="I607" s="5">
        <v>75</v>
      </c>
      <c r="J607" s="23">
        <f>SUM(H607*I607)</f>
        <v>44325</v>
      </c>
      <c r="K607" s="60"/>
      <c r="L607" s="57" t="s">
        <v>3</v>
      </c>
      <c r="M607" s="57" t="s">
        <v>2</v>
      </c>
      <c r="N607" s="56" t="s">
        <v>128</v>
      </c>
      <c r="O607" s="67"/>
      <c r="P607" s="67"/>
      <c r="Q607" s="22">
        <v>6500</v>
      </c>
      <c r="R607" s="16">
        <f t="shared" si="102"/>
        <v>273000</v>
      </c>
      <c r="S607" s="55" t="s">
        <v>76</v>
      </c>
      <c r="T607" s="5">
        <v>7</v>
      </c>
      <c r="U607" s="15">
        <f t="shared" si="103"/>
        <v>253890</v>
      </c>
      <c r="V607" s="15">
        <f t="shared" si="98"/>
        <v>298215</v>
      </c>
      <c r="W607" s="14">
        <f t="shared" si="101"/>
        <v>298215</v>
      </c>
      <c r="X607" s="21">
        <v>10</v>
      </c>
      <c r="Y607" s="5">
        <v>0</v>
      </c>
      <c r="Z607" s="5">
        <v>0.02</v>
      </c>
      <c r="AB607" s="1"/>
    </row>
    <row r="608" spans="1:28" s="3" customFormat="1" x14ac:dyDescent="0.35">
      <c r="A608" s="48">
        <v>482</v>
      </c>
      <c r="B608" s="57" t="s">
        <v>4</v>
      </c>
      <c r="C608" s="48">
        <v>1951</v>
      </c>
      <c r="D608" s="56" t="s">
        <v>68</v>
      </c>
      <c r="E608" s="56" t="s">
        <v>60</v>
      </c>
      <c r="F608" s="55" t="s">
        <v>149</v>
      </c>
      <c r="G608" s="55" t="s">
        <v>74</v>
      </c>
      <c r="H608" s="24">
        <f>SUM((D608*400)+(E608*100)+F608)</f>
        <v>183</v>
      </c>
      <c r="I608" s="5">
        <v>200</v>
      </c>
      <c r="J608" s="23">
        <f>SUM(H608*I608)</f>
        <v>36600</v>
      </c>
      <c r="K608" s="60"/>
      <c r="L608" s="57" t="s">
        <v>3</v>
      </c>
      <c r="M608" s="57" t="s">
        <v>2</v>
      </c>
      <c r="N608" s="56" t="s">
        <v>148</v>
      </c>
      <c r="O608" s="67"/>
      <c r="P608" s="67"/>
      <c r="Q608" s="22">
        <v>6500</v>
      </c>
      <c r="R608" s="16">
        <f t="shared" si="102"/>
        <v>568750</v>
      </c>
      <c r="S608" s="55" t="s">
        <v>76</v>
      </c>
      <c r="T608" s="5">
        <v>7</v>
      </c>
      <c r="U608" s="15">
        <f t="shared" si="103"/>
        <v>528937.5</v>
      </c>
      <c r="V608" s="15">
        <f t="shared" si="98"/>
        <v>565537.5</v>
      </c>
      <c r="W608" s="14">
        <f t="shared" si="101"/>
        <v>565537.5</v>
      </c>
      <c r="X608" s="21">
        <v>10</v>
      </c>
      <c r="Y608" s="5">
        <v>0</v>
      </c>
      <c r="Z608" s="5">
        <v>0.02</v>
      </c>
      <c r="AB608" s="1"/>
    </row>
    <row r="609" spans="1:28" s="3" customFormat="1" x14ac:dyDescent="0.35">
      <c r="A609" s="48"/>
      <c r="B609" s="57"/>
      <c r="C609" s="48"/>
      <c r="D609" s="56"/>
      <c r="E609" s="56"/>
      <c r="F609" s="55"/>
      <c r="G609" s="55"/>
      <c r="H609" s="24"/>
      <c r="I609" s="5"/>
      <c r="J609" s="23"/>
      <c r="K609" s="60"/>
      <c r="L609" s="57" t="s">
        <v>147</v>
      </c>
      <c r="M609" s="57" t="s">
        <v>2</v>
      </c>
      <c r="N609" s="56" t="s">
        <v>90</v>
      </c>
      <c r="O609" s="67"/>
      <c r="P609" s="67"/>
      <c r="Q609" s="22">
        <v>5400</v>
      </c>
      <c r="R609" s="16">
        <f t="shared" si="102"/>
        <v>129600</v>
      </c>
      <c r="S609" s="55" t="s">
        <v>76</v>
      </c>
      <c r="T609" s="5">
        <v>7</v>
      </c>
      <c r="U609" s="15">
        <f t="shared" si="103"/>
        <v>120528</v>
      </c>
      <c r="V609" s="15">
        <f t="shared" si="98"/>
        <v>120528</v>
      </c>
      <c r="W609" s="14">
        <f t="shared" si="101"/>
        <v>120528</v>
      </c>
      <c r="X609" s="21">
        <v>10</v>
      </c>
      <c r="Y609" s="5">
        <v>0</v>
      </c>
      <c r="Z609" s="5">
        <v>0.02</v>
      </c>
      <c r="AB609" s="1"/>
    </row>
    <row r="610" spans="1:28" s="3" customFormat="1" x14ac:dyDescent="0.35">
      <c r="A610" s="48"/>
      <c r="B610" s="57"/>
      <c r="C610" s="48"/>
      <c r="D610" s="56"/>
      <c r="E610" s="56"/>
      <c r="F610" s="55"/>
      <c r="G610" s="55"/>
      <c r="H610" s="24"/>
      <c r="I610" s="5"/>
      <c r="J610" s="23"/>
      <c r="K610" s="60"/>
      <c r="L610" s="57" t="s">
        <v>17</v>
      </c>
      <c r="M610" s="57" t="s">
        <v>2</v>
      </c>
      <c r="N610" s="56" t="s">
        <v>62</v>
      </c>
      <c r="O610" s="67"/>
      <c r="P610" s="67"/>
      <c r="Q610" s="22">
        <v>6500</v>
      </c>
      <c r="R610" s="16">
        <f t="shared" si="102"/>
        <v>78000</v>
      </c>
      <c r="S610" s="55" t="s">
        <v>66</v>
      </c>
      <c r="T610" s="5">
        <v>5</v>
      </c>
      <c r="U610" s="15">
        <f t="shared" si="103"/>
        <v>74100</v>
      </c>
      <c r="V610" s="15">
        <f t="shared" si="98"/>
        <v>74100</v>
      </c>
      <c r="W610" s="14">
        <f t="shared" si="101"/>
        <v>74100</v>
      </c>
      <c r="X610" s="21">
        <v>10</v>
      </c>
      <c r="Y610" s="5">
        <v>0</v>
      </c>
      <c r="Z610" s="5">
        <v>0.02</v>
      </c>
      <c r="AB610" s="1"/>
    </row>
    <row r="611" spans="1:28" s="3" customFormat="1" x14ac:dyDescent="0.35">
      <c r="A611" s="48">
        <v>483</v>
      </c>
      <c r="B611" s="57" t="s">
        <v>4</v>
      </c>
      <c r="C611" s="48">
        <v>4632</v>
      </c>
      <c r="D611" s="56" t="s">
        <v>68</v>
      </c>
      <c r="E611" s="56" t="s">
        <v>68</v>
      </c>
      <c r="F611" s="55" t="s">
        <v>146</v>
      </c>
      <c r="G611" s="55" t="s">
        <v>77</v>
      </c>
      <c r="H611" s="24">
        <f>SUM((D611*400)+(E611*100)+F611)</f>
        <v>93</v>
      </c>
      <c r="I611" s="5">
        <v>200</v>
      </c>
      <c r="J611" s="23">
        <f>SUM(H611*I611)</f>
        <v>18600</v>
      </c>
      <c r="K611" s="60"/>
      <c r="L611" s="57"/>
      <c r="M611" s="57"/>
      <c r="N611" s="56"/>
      <c r="O611" s="67"/>
      <c r="P611" s="67"/>
      <c r="Q611" s="22"/>
      <c r="R611" s="16"/>
      <c r="S611" s="55"/>
      <c r="T611" s="5"/>
      <c r="U611" s="15"/>
      <c r="V611" s="15">
        <f t="shared" si="98"/>
        <v>18600</v>
      </c>
      <c r="W611" s="14">
        <f t="shared" si="101"/>
        <v>18600</v>
      </c>
      <c r="X611" s="21">
        <v>10</v>
      </c>
      <c r="Y611" s="5">
        <v>0</v>
      </c>
      <c r="Z611" s="5">
        <v>0.02</v>
      </c>
      <c r="AB611" s="1"/>
    </row>
    <row r="612" spans="1:28" s="3" customFormat="1" x14ac:dyDescent="0.35">
      <c r="A612" s="48">
        <v>484</v>
      </c>
      <c r="B612" s="57" t="s">
        <v>4</v>
      </c>
      <c r="C612" s="48">
        <v>15013</v>
      </c>
      <c r="D612" s="56" t="s">
        <v>145</v>
      </c>
      <c r="E612" s="56" t="s">
        <v>68</v>
      </c>
      <c r="F612" s="55" t="s">
        <v>144</v>
      </c>
      <c r="G612" s="55" t="s">
        <v>60</v>
      </c>
      <c r="H612" s="24">
        <f>SUM((D612*400)+(E612*100)+F612)</f>
        <v>3625</v>
      </c>
      <c r="I612" s="5">
        <v>75</v>
      </c>
      <c r="J612" s="23">
        <f>SUM(H612*I612)</f>
        <v>271875</v>
      </c>
      <c r="K612" s="60"/>
      <c r="L612" s="57"/>
      <c r="M612" s="57"/>
      <c r="N612" s="56"/>
      <c r="O612" s="67"/>
      <c r="P612" s="67"/>
      <c r="Q612" s="22"/>
      <c r="R612" s="16"/>
      <c r="S612" s="55"/>
      <c r="T612" s="5"/>
      <c r="U612" s="15"/>
      <c r="V612" s="15">
        <f t="shared" si="98"/>
        <v>271875</v>
      </c>
      <c r="W612" s="14">
        <f t="shared" si="101"/>
        <v>271875</v>
      </c>
      <c r="X612" s="21">
        <v>50</v>
      </c>
      <c r="Y612" s="5">
        <v>0</v>
      </c>
      <c r="Z612" s="5">
        <v>0.01</v>
      </c>
      <c r="AB612" s="1"/>
    </row>
    <row r="613" spans="1:28" s="3" customFormat="1" x14ac:dyDescent="0.35">
      <c r="A613" s="48">
        <v>485</v>
      </c>
      <c r="B613" s="57" t="s">
        <v>4</v>
      </c>
      <c r="C613" s="48">
        <v>78</v>
      </c>
      <c r="D613" s="56" t="s">
        <v>68</v>
      </c>
      <c r="E613" s="56" t="s">
        <v>60</v>
      </c>
      <c r="F613" s="55" t="s">
        <v>85</v>
      </c>
      <c r="G613" s="55" t="s">
        <v>74</v>
      </c>
      <c r="H613" s="24">
        <f>SUM((D613*400)+(E613*100)+F613)</f>
        <v>115</v>
      </c>
      <c r="I613" s="5">
        <v>200</v>
      </c>
      <c r="J613" s="23">
        <f>SUM(H613*I613)</f>
        <v>23000</v>
      </c>
      <c r="K613" s="60"/>
      <c r="L613" s="57" t="s">
        <v>10</v>
      </c>
      <c r="M613" s="57" t="s">
        <v>9</v>
      </c>
      <c r="N613" s="56" t="s">
        <v>143</v>
      </c>
      <c r="O613" s="67"/>
      <c r="P613" s="67"/>
      <c r="Q613" s="22">
        <v>6500</v>
      </c>
      <c r="R613" s="16">
        <f>SUM(N613*Q613)</f>
        <v>1517750</v>
      </c>
      <c r="S613" s="55" t="s">
        <v>104</v>
      </c>
      <c r="T613" s="5">
        <v>85</v>
      </c>
      <c r="U613" s="15">
        <f>SUM(R613-(R613*T613/100))</f>
        <v>227662.5</v>
      </c>
      <c r="V613" s="15">
        <f t="shared" si="98"/>
        <v>250662.5</v>
      </c>
      <c r="W613" s="14">
        <f t="shared" si="101"/>
        <v>250662.5</v>
      </c>
      <c r="X613" s="21">
        <v>10</v>
      </c>
      <c r="Y613" s="5">
        <v>0</v>
      </c>
      <c r="Z613" s="5">
        <v>0.02</v>
      </c>
      <c r="AB613" s="1"/>
    </row>
    <row r="614" spans="1:28" s="3" customFormat="1" x14ac:dyDescent="0.35">
      <c r="A614" s="48"/>
      <c r="B614" s="57"/>
      <c r="C614" s="48"/>
      <c r="D614" s="56"/>
      <c r="E614" s="56"/>
      <c r="F614" s="55"/>
      <c r="G614" s="55"/>
      <c r="H614" s="24"/>
      <c r="I614" s="5"/>
      <c r="J614" s="23"/>
      <c r="K614" s="60"/>
      <c r="L614" s="57" t="s">
        <v>41</v>
      </c>
      <c r="M614" s="57"/>
      <c r="N614" s="56"/>
      <c r="O614" s="67"/>
      <c r="P614" s="67"/>
      <c r="Q614" s="22"/>
      <c r="R614" s="16"/>
      <c r="S614" s="55"/>
      <c r="T614" s="5"/>
      <c r="U614" s="15"/>
      <c r="V614" s="15">
        <f t="shared" si="98"/>
        <v>0</v>
      </c>
      <c r="W614" s="14">
        <f t="shared" si="101"/>
        <v>0</v>
      </c>
      <c r="X614" s="21"/>
      <c r="Y614" s="5"/>
      <c r="Z614" s="5"/>
      <c r="AB614" s="1"/>
    </row>
    <row r="615" spans="1:28" s="3" customFormat="1" x14ac:dyDescent="0.35">
      <c r="A615" s="48"/>
      <c r="B615" s="57"/>
      <c r="C615" s="48"/>
      <c r="D615" s="56"/>
      <c r="E615" s="56"/>
      <c r="F615" s="55"/>
      <c r="G615" s="55"/>
      <c r="H615" s="24"/>
      <c r="I615" s="5"/>
      <c r="J615" s="23"/>
      <c r="K615" s="60"/>
      <c r="L615" s="57" t="s">
        <v>40</v>
      </c>
      <c r="M615" s="57"/>
      <c r="N615" s="56"/>
      <c r="O615" s="67"/>
      <c r="P615" s="67"/>
      <c r="Q615" s="22"/>
      <c r="R615" s="16"/>
      <c r="S615" s="55"/>
      <c r="T615" s="5"/>
      <c r="U615" s="15"/>
      <c r="V615" s="15">
        <f t="shared" si="98"/>
        <v>0</v>
      </c>
      <c r="W615" s="14">
        <f t="shared" si="101"/>
        <v>0</v>
      </c>
      <c r="X615" s="21"/>
      <c r="Y615" s="5"/>
      <c r="Z615" s="5"/>
      <c r="AB615" s="1"/>
    </row>
    <row r="616" spans="1:28" s="3" customFormat="1" x14ac:dyDescent="0.35">
      <c r="A616" s="5">
        <v>486</v>
      </c>
      <c r="B616" s="18" t="s">
        <v>4</v>
      </c>
      <c r="C616" s="5">
        <v>1964</v>
      </c>
      <c r="D616" s="5">
        <v>0</v>
      </c>
      <c r="E616" s="5">
        <v>3</v>
      </c>
      <c r="F616" s="20">
        <v>27</v>
      </c>
      <c r="G616" s="20">
        <v>4</v>
      </c>
      <c r="H616" s="24">
        <f t="shared" ref="H616:H624" si="104">SUM((D616*400)+(E616*100)+F616)</f>
        <v>327</v>
      </c>
      <c r="I616" s="5">
        <v>75</v>
      </c>
      <c r="J616" s="23">
        <f t="shared" ref="J616:J624" si="105">SUM(H616*I616)</f>
        <v>24525</v>
      </c>
      <c r="K616" s="6"/>
      <c r="L616" s="18"/>
      <c r="M616" s="18"/>
      <c r="N616" s="5"/>
      <c r="O616" s="8"/>
      <c r="P616" s="8"/>
      <c r="Q616" s="22"/>
      <c r="R616" s="16"/>
      <c r="S616" s="20"/>
      <c r="T616" s="5"/>
      <c r="U616" s="15"/>
      <c r="V616" s="15">
        <f t="shared" si="98"/>
        <v>24525</v>
      </c>
      <c r="W616" s="14">
        <f t="shared" si="101"/>
        <v>24525</v>
      </c>
      <c r="X616" s="21">
        <v>0</v>
      </c>
      <c r="Y616" s="14">
        <f>W616</f>
        <v>24525</v>
      </c>
      <c r="Z616" s="5">
        <v>0.03</v>
      </c>
      <c r="AB616" s="1"/>
    </row>
    <row r="617" spans="1:28" s="3" customFormat="1" x14ac:dyDescent="0.35">
      <c r="A617" s="5">
        <v>487</v>
      </c>
      <c r="B617" s="18" t="s">
        <v>4</v>
      </c>
      <c r="C617" s="5">
        <v>1993</v>
      </c>
      <c r="D617" s="5">
        <v>0</v>
      </c>
      <c r="E617" s="5">
        <v>1</v>
      </c>
      <c r="F617" s="20">
        <v>29</v>
      </c>
      <c r="G617" s="20">
        <v>1</v>
      </c>
      <c r="H617" s="24">
        <f t="shared" si="104"/>
        <v>129</v>
      </c>
      <c r="I617" s="5">
        <v>75</v>
      </c>
      <c r="J617" s="23">
        <f t="shared" si="105"/>
        <v>9675</v>
      </c>
      <c r="K617" s="6"/>
      <c r="L617" s="18"/>
      <c r="M617" s="18"/>
      <c r="N617" s="5"/>
      <c r="O617" s="8"/>
      <c r="P617" s="8"/>
      <c r="Q617" s="22"/>
      <c r="R617" s="16"/>
      <c r="S617" s="20"/>
      <c r="T617" s="5"/>
      <c r="U617" s="15"/>
      <c r="V617" s="15">
        <f t="shared" si="98"/>
        <v>9675</v>
      </c>
      <c r="W617" s="14">
        <f t="shared" si="101"/>
        <v>9675</v>
      </c>
      <c r="X617" s="21">
        <v>50</v>
      </c>
      <c r="Y617" s="5">
        <v>0</v>
      </c>
      <c r="Z617" s="5">
        <v>0.01</v>
      </c>
      <c r="AB617" s="1"/>
    </row>
    <row r="618" spans="1:28" s="3" customFormat="1" x14ac:dyDescent="0.35">
      <c r="A618" s="5">
        <v>488</v>
      </c>
      <c r="B618" s="18" t="s">
        <v>4</v>
      </c>
      <c r="C618" s="5">
        <v>1827</v>
      </c>
      <c r="D618" s="5">
        <v>6</v>
      </c>
      <c r="E618" s="5">
        <v>0</v>
      </c>
      <c r="F618" s="20">
        <v>65</v>
      </c>
      <c r="G618" s="20">
        <v>1</v>
      </c>
      <c r="H618" s="24">
        <f t="shared" si="104"/>
        <v>2465</v>
      </c>
      <c r="I618" s="5">
        <v>75</v>
      </c>
      <c r="J618" s="23">
        <f t="shared" si="105"/>
        <v>184875</v>
      </c>
      <c r="K618" s="6"/>
      <c r="L618" s="18"/>
      <c r="M618" s="18"/>
      <c r="N618" s="5"/>
      <c r="O618" s="8"/>
      <c r="P618" s="8"/>
      <c r="Q618" s="22"/>
      <c r="R618" s="16"/>
      <c r="S618" s="20"/>
      <c r="T618" s="5"/>
      <c r="U618" s="15"/>
      <c r="V618" s="15">
        <f t="shared" si="98"/>
        <v>184875</v>
      </c>
      <c r="W618" s="14">
        <f t="shared" si="101"/>
        <v>184875</v>
      </c>
      <c r="X618" s="21">
        <v>50</v>
      </c>
      <c r="Y618" s="5">
        <v>0</v>
      </c>
      <c r="Z618" s="5">
        <v>0.01</v>
      </c>
      <c r="AB618" s="1"/>
    </row>
    <row r="619" spans="1:28" s="3" customFormat="1" x14ac:dyDescent="0.35">
      <c r="A619" s="5">
        <v>489</v>
      </c>
      <c r="B619" s="18" t="s">
        <v>4</v>
      </c>
      <c r="C619" s="5">
        <v>17341</v>
      </c>
      <c r="D619" s="5">
        <v>11</v>
      </c>
      <c r="E619" s="5">
        <v>1</v>
      </c>
      <c r="F619" s="20">
        <v>39</v>
      </c>
      <c r="G619" s="20">
        <v>1</v>
      </c>
      <c r="H619" s="24">
        <f t="shared" si="104"/>
        <v>4539</v>
      </c>
      <c r="I619" s="5">
        <v>75</v>
      </c>
      <c r="J619" s="23">
        <f t="shared" si="105"/>
        <v>340425</v>
      </c>
      <c r="K619" s="6"/>
      <c r="L619" s="18"/>
      <c r="M619" s="18"/>
      <c r="N619" s="5"/>
      <c r="O619" s="8"/>
      <c r="P619" s="8"/>
      <c r="Q619" s="22"/>
      <c r="R619" s="16"/>
      <c r="S619" s="20"/>
      <c r="T619" s="5"/>
      <c r="U619" s="15"/>
      <c r="V619" s="15">
        <f t="shared" si="98"/>
        <v>340425</v>
      </c>
      <c r="W619" s="14">
        <f t="shared" si="101"/>
        <v>340425</v>
      </c>
      <c r="X619" s="21">
        <v>50</v>
      </c>
      <c r="Y619" s="5">
        <v>0</v>
      </c>
      <c r="Z619" s="5">
        <v>0.01</v>
      </c>
      <c r="AB619" s="1"/>
    </row>
    <row r="620" spans="1:28" s="3" customFormat="1" x14ac:dyDescent="0.35">
      <c r="A620" s="5">
        <v>490</v>
      </c>
      <c r="B620" s="18" t="s">
        <v>4</v>
      </c>
      <c r="C620" s="5">
        <v>18043</v>
      </c>
      <c r="D620" s="5">
        <v>8</v>
      </c>
      <c r="E620" s="5">
        <v>2</v>
      </c>
      <c r="F620" s="20">
        <v>46</v>
      </c>
      <c r="G620" s="20">
        <v>1</v>
      </c>
      <c r="H620" s="24">
        <f t="shared" si="104"/>
        <v>3446</v>
      </c>
      <c r="I620" s="5">
        <v>75</v>
      </c>
      <c r="J620" s="23">
        <f t="shared" si="105"/>
        <v>258450</v>
      </c>
      <c r="K620" s="6"/>
      <c r="L620" s="18"/>
      <c r="M620" s="18"/>
      <c r="N620" s="5"/>
      <c r="O620" s="8"/>
      <c r="P620" s="8"/>
      <c r="Q620" s="22"/>
      <c r="R620" s="16"/>
      <c r="S620" s="20"/>
      <c r="T620" s="5"/>
      <c r="U620" s="15"/>
      <c r="V620" s="15">
        <f t="shared" si="98"/>
        <v>258450</v>
      </c>
      <c r="W620" s="14">
        <f t="shared" si="101"/>
        <v>258450</v>
      </c>
      <c r="X620" s="21">
        <v>50</v>
      </c>
      <c r="Y620" s="5">
        <v>0</v>
      </c>
      <c r="Z620" s="5">
        <v>0.01</v>
      </c>
      <c r="AB620" s="1"/>
    </row>
    <row r="621" spans="1:28" s="3" customFormat="1" x14ac:dyDescent="0.35">
      <c r="A621" s="5">
        <v>491</v>
      </c>
      <c r="B621" s="18" t="s">
        <v>4</v>
      </c>
      <c r="C621" s="5">
        <v>129</v>
      </c>
      <c r="D621" s="5">
        <v>0</v>
      </c>
      <c r="E621" s="5">
        <v>0</v>
      </c>
      <c r="F621" s="20">
        <v>65</v>
      </c>
      <c r="G621" s="20">
        <v>4</v>
      </c>
      <c r="H621" s="24">
        <f t="shared" si="104"/>
        <v>65</v>
      </c>
      <c r="I621" s="5">
        <v>200</v>
      </c>
      <c r="J621" s="23">
        <f t="shared" si="105"/>
        <v>13000</v>
      </c>
      <c r="K621" s="6"/>
      <c r="L621" s="18"/>
      <c r="M621" s="18"/>
      <c r="N621" s="5"/>
      <c r="O621" s="8"/>
      <c r="P621" s="8"/>
      <c r="Q621" s="22"/>
      <c r="R621" s="16"/>
      <c r="S621" s="20"/>
      <c r="T621" s="5"/>
      <c r="U621" s="15"/>
      <c r="V621" s="15">
        <f t="shared" si="98"/>
        <v>13000</v>
      </c>
      <c r="W621" s="14">
        <f t="shared" si="101"/>
        <v>13000</v>
      </c>
      <c r="X621" s="21">
        <v>0</v>
      </c>
      <c r="Y621" s="14">
        <f>W621</f>
        <v>13000</v>
      </c>
      <c r="Z621" s="5">
        <v>0.03</v>
      </c>
      <c r="AB621" s="1"/>
    </row>
    <row r="622" spans="1:28" s="3" customFormat="1" x14ac:dyDescent="0.35">
      <c r="A622" s="5">
        <v>492</v>
      </c>
      <c r="B622" s="18" t="s">
        <v>5</v>
      </c>
      <c r="C622" s="5"/>
      <c r="D622" s="5">
        <v>3</v>
      </c>
      <c r="E622" s="5">
        <v>0</v>
      </c>
      <c r="F622" s="20">
        <v>0</v>
      </c>
      <c r="G622" s="20">
        <v>1</v>
      </c>
      <c r="H622" s="24">
        <f t="shared" si="104"/>
        <v>1200</v>
      </c>
      <c r="I622" s="5">
        <v>75</v>
      </c>
      <c r="J622" s="23">
        <f t="shared" si="105"/>
        <v>90000</v>
      </c>
      <c r="K622" s="6"/>
      <c r="L622" s="18"/>
      <c r="M622" s="18"/>
      <c r="N622" s="5"/>
      <c r="O622" s="8"/>
      <c r="P622" s="8"/>
      <c r="Q622" s="22"/>
      <c r="R622" s="16"/>
      <c r="S622" s="20"/>
      <c r="T622" s="5"/>
      <c r="U622" s="15"/>
      <c r="V622" s="15">
        <f t="shared" si="98"/>
        <v>90000</v>
      </c>
      <c r="W622" s="14">
        <f t="shared" si="101"/>
        <v>90000</v>
      </c>
      <c r="X622" s="21">
        <v>50</v>
      </c>
      <c r="Y622" s="5">
        <v>0</v>
      </c>
      <c r="Z622" s="5">
        <v>0.01</v>
      </c>
      <c r="AB622" s="1"/>
    </row>
    <row r="623" spans="1:28" s="3" customFormat="1" x14ac:dyDescent="0.35">
      <c r="A623" s="5">
        <v>493</v>
      </c>
      <c r="B623" s="18" t="s">
        <v>14</v>
      </c>
      <c r="C623" s="5">
        <v>528</v>
      </c>
      <c r="D623" s="5">
        <v>0</v>
      </c>
      <c r="E623" s="5">
        <v>2</v>
      </c>
      <c r="F623" s="20">
        <v>99</v>
      </c>
      <c r="G623" s="20">
        <v>4</v>
      </c>
      <c r="H623" s="24">
        <f t="shared" si="104"/>
        <v>299</v>
      </c>
      <c r="I623" s="5">
        <v>100</v>
      </c>
      <c r="J623" s="23">
        <f t="shared" si="105"/>
        <v>29900</v>
      </c>
      <c r="K623" s="6"/>
      <c r="L623" s="18"/>
      <c r="M623" s="18"/>
      <c r="N623" s="5"/>
      <c r="O623" s="8"/>
      <c r="P623" s="8"/>
      <c r="Q623" s="22"/>
      <c r="R623" s="16"/>
      <c r="S623" s="20"/>
      <c r="T623" s="5"/>
      <c r="U623" s="15"/>
      <c r="V623" s="15">
        <f t="shared" si="98"/>
        <v>29900</v>
      </c>
      <c r="W623" s="14">
        <f t="shared" si="101"/>
        <v>29900</v>
      </c>
      <c r="X623" s="21">
        <v>0</v>
      </c>
      <c r="Y623" s="14">
        <f>W623</f>
        <v>29900</v>
      </c>
      <c r="Z623" s="5">
        <v>0.03</v>
      </c>
      <c r="AB623" s="1"/>
    </row>
    <row r="624" spans="1:28" s="3" customFormat="1" x14ac:dyDescent="0.35">
      <c r="A624" s="5">
        <v>494</v>
      </c>
      <c r="B624" s="57" t="s">
        <v>4</v>
      </c>
      <c r="C624" s="48">
        <v>13860</v>
      </c>
      <c r="D624" s="56" t="s">
        <v>68</v>
      </c>
      <c r="E624" s="56" t="s">
        <v>60</v>
      </c>
      <c r="F624" s="55" t="s">
        <v>142</v>
      </c>
      <c r="G624" s="55" t="s">
        <v>54</v>
      </c>
      <c r="H624" s="24">
        <f t="shared" si="104"/>
        <v>136</v>
      </c>
      <c r="I624" s="5">
        <v>200</v>
      </c>
      <c r="J624" s="23">
        <f t="shared" si="105"/>
        <v>27200</v>
      </c>
      <c r="K624" s="60"/>
      <c r="L624" s="57" t="s">
        <v>18</v>
      </c>
      <c r="M624" s="57" t="s">
        <v>0</v>
      </c>
      <c r="N624" s="56" t="s">
        <v>55</v>
      </c>
      <c r="O624" s="67"/>
      <c r="P624" s="67"/>
      <c r="Q624" s="22">
        <v>2400</v>
      </c>
      <c r="R624" s="16">
        <f>SUM(N624*Q624)</f>
        <v>91200</v>
      </c>
      <c r="S624" s="55" t="s">
        <v>138</v>
      </c>
      <c r="T624" s="5">
        <v>20</v>
      </c>
      <c r="U624" s="15">
        <f>SUM(R624-(R624*T624/100))</f>
        <v>72960</v>
      </c>
      <c r="V624" s="15">
        <f t="shared" si="98"/>
        <v>100160</v>
      </c>
      <c r="W624" s="14">
        <f t="shared" si="101"/>
        <v>100160</v>
      </c>
      <c r="X624" s="21">
        <v>0</v>
      </c>
      <c r="Y624" s="14">
        <f>W624</f>
        <v>100160</v>
      </c>
      <c r="Z624" s="5">
        <v>0.03</v>
      </c>
      <c r="AB624" s="1"/>
    </row>
    <row r="625" spans="1:28" s="3" customFormat="1" x14ac:dyDescent="0.35">
      <c r="A625" s="48"/>
      <c r="B625" s="57"/>
      <c r="C625" s="48"/>
      <c r="D625" s="56"/>
      <c r="E625" s="56"/>
      <c r="F625" s="55"/>
      <c r="G625" s="55"/>
      <c r="H625" s="24"/>
      <c r="I625" s="5"/>
      <c r="J625" s="23"/>
      <c r="K625" s="60"/>
      <c r="L625" s="57" t="s">
        <v>19</v>
      </c>
      <c r="M625" s="57" t="s">
        <v>0</v>
      </c>
      <c r="N625" s="56" t="s">
        <v>141</v>
      </c>
      <c r="O625" s="67"/>
      <c r="P625" s="67"/>
      <c r="Q625" s="22">
        <v>2050</v>
      </c>
      <c r="R625" s="16">
        <f>SUM(N625*Q625)</f>
        <v>102500</v>
      </c>
      <c r="S625" s="55" t="s">
        <v>54</v>
      </c>
      <c r="T625" s="5">
        <v>9</v>
      </c>
      <c r="U625" s="15">
        <f>SUM(R625-(R625*T625/100))</f>
        <v>93275</v>
      </c>
      <c r="V625" s="15">
        <f t="shared" si="98"/>
        <v>93275</v>
      </c>
      <c r="W625" s="14">
        <f t="shared" si="101"/>
        <v>93275</v>
      </c>
      <c r="X625" s="21">
        <v>50</v>
      </c>
      <c r="Y625" s="5">
        <v>0</v>
      </c>
      <c r="Z625" s="5">
        <v>0.01</v>
      </c>
      <c r="AB625" s="1"/>
    </row>
    <row r="626" spans="1:28" s="3" customFormat="1" x14ac:dyDescent="0.35">
      <c r="A626" s="48"/>
      <c r="B626" s="57"/>
      <c r="C626" s="48"/>
      <c r="D626" s="56"/>
      <c r="E626" s="56"/>
      <c r="F626" s="55"/>
      <c r="G626" s="55"/>
      <c r="H626" s="24"/>
      <c r="I626" s="5"/>
      <c r="J626" s="23"/>
      <c r="K626" s="60"/>
      <c r="L626" s="57" t="s">
        <v>71</v>
      </c>
      <c r="M626" s="57" t="s">
        <v>0</v>
      </c>
      <c r="N626" s="56" t="s">
        <v>79</v>
      </c>
      <c r="O626" s="67"/>
      <c r="P626" s="67"/>
      <c r="Q626" s="22">
        <v>5400</v>
      </c>
      <c r="R626" s="16">
        <f>SUM(N626*Q626)</f>
        <v>97200</v>
      </c>
      <c r="S626" s="55" t="s">
        <v>69</v>
      </c>
      <c r="T626" s="5">
        <v>93</v>
      </c>
      <c r="U626" s="15">
        <f>SUM(R626-(R626*T626/100))</f>
        <v>6804</v>
      </c>
      <c r="V626" s="15">
        <f t="shared" si="98"/>
        <v>6804</v>
      </c>
      <c r="W626" s="14">
        <f t="shared" si="101"/>
        <v>6804</v>
      </c>
      <c r="X626" s="21">
        <v>50</v>
      </c>
      <c r="Y626" s="5">
        <v>0</v>
      </c>
      <c r="Z626" s="5">
        <v>0.01</v>
      </c>
      <c r="AB626" s="1"/>
    </row>
    <row r="627" spans="1:28" s="3" customFormat="1" x14ac:dyDescent="0.35">
      <c r="A627" s="48">
        <v>495</v>
      </c>
      <c r="B627" s="57" t="s">
        <v>4</v>
      </c>
      <c r="C627" s="48">
        <v>2014</v>
      </c>
      <c r="D627" s="56" t="s">
        <v>138</v>
      </c>
      <c r="E627" s="56" t="s">
        <v>54</v>
      </c>
      <c r="F627" s="55" t="s">
        <v>140</v>
      </c>
      <c r="G627" s="68">
        <v>1</v>
      </c>
      <c r="H627" s="24">
        <f t="shared" ref="H627:H641" si="106">SUM((D627*400)+(E627*100)+F627)</f>
        <v>2773</v>
      </c>
      <c r="I627" s="5">
        <v>100</v>
      </c>
      <c r="J627" s="23">
        <f t="shared" ref="J627:J641" si="107">SUM(H627*I627)</f>
        <v>277300</v>
      </c>
      <c r="K627" s="60"/>
      <c r="L627" s="57"/>
      <c r="M627" s="57"/>
      <c r="N627" s="56"/>
      <c r="O627" s="67"/>
      <c r="P627" s="67"/>
      <c r="Q627" s="22"/>
      <c r="R627" s="16"/>
      <c r="S627" s="55"/>
      <c r="T627" s="5"/>
      <c r="U627" s="15"/>
      <c r="V627" s="15">
        <f t="shared" si="98"/>
        <v>277300</v>
      </c>
      <c r="W627" s="14">
        <f t="shared" si="101"/>
        <v>277300</v>
      </c>
      <c r="X627" s="21">
        <v>50</v>
      </c>
      <c r="Y627" s="5">
        <v>0</v>
      </c>
      <c r="Z627" s="5">
        <v>0.01</v>
      </c>
      <c r="AB627" s="1"/>
    </row>
    <row r="628" spans="1:28" s="3" customFormat="1" x14ac:dyDescent="0.35">
      <c r="A628" s="48">
        <v>496</v>
      </c>
      <c r="B628" s="57" t="s">
        <v>4</v>
      </c>
      <c r="C628" s="48">
        <v>2013</v>
      </c>
      <c r="D628" s="56" t="s">
        <v>78</v>
      </c>
      <c r="E628" s="56" t="s">
        <v>68</v>
      </c>
      <c r="F628" s="55" t="s">
        <v>136</v>
      </c>
      <c r="G628" s="68">
        <v>1</v>
      </c>
      <c r="H628" s="24">
        <f t="shared" si="106"/>
        <v>4014</v>
      </c>
      <c r="I628" s="5">
        <v>100</v>
      </c>
      <c r="J628" s="23">
        <f t="shared" si="107"/>
        <v>401400</v>
      </c>
      <c r="K628" s="60"/>
      <c r="L628" s="57"/>
      <c r="M628" s="57"/>
      <c r="N628" s="56"/>
      <c r="O628" s="67"/>
      <c r="P628" s="67"/>
      <c r="Q628" s="22"/>
      <c r="R628" s="16"/>
      <c r="S628" s="55"/>
      <c r="T628" s="5"/>
      <c r="U628" s="15"/>
      <c r="V628" s="15">
        <f t="shared" si="98"/>
        <v>401400</v>
      </c>
      <c r="W628" s="14">
        <f t="shared" si="101"/>
        <v>401400</v>
      </c>
      <c r="X628" s="21">
        <v>50</v>
      </c>
      <c r="Y628" s="5">
        <v>0</v>
      </c>
      <c r="Z628" s="5">
        <v>0.01</v>
      </c>
      <c r="AB628" s="1"/>
    </row>
    <row r="629" spans="1:28" s="3" customFormat="1" x14ac:dyDescent="0.35">
      <c r="A629" s="48">
        <v>497</v>
      </c>
      <c r="B629" s="64" t="s">
        <v>56</v>
      </c>
      <c r="C629" s="60">
        <v>529</v>
      </c>
      <c r="D629" s="63" t="s">
        <v>60</v>
      </c>
      <c r="E629" s="63" t="s">
        <v>60</v>
      </c>
      <c r="F629" s="62" t="s">
        <v>67</v>
      </c>
      <c r="G629" s="68">
        <v>1</v>
      </c>
      <c r="H629" s="24">
        <f t="shared" si="106"/>
        <v>553</v>
      </c>
      <c r="I629" s="5">
        <v>75</v>
      </c>
      <c r="J629" s="23">
        <f t="shared" si="107"/>
        <v>41475</v>
      </c>
      <c r="K629" s="60"/>
      <c r="L629" s="64"/>
      <c r="M629" s="64"/>
      <c r="N629" s="63"/>
      <c r="O629" s="67"/>
      <c r="P629" s="67"/>
      <c r="Q629" s="22"/>
      <c r="R629" s="16"/>
      <c r="S629" s="62"/>
      <c r="T629" s="5"/>
      <c r="U629" s="15"/>
      <c r="V629" s="15">
        <f t="shared" si="98"/>
        <v>41475</v>
      </c>
      <c r="W629" s="14">
        <f t="shared" si="101"/>
        <v>41475</v>
      </c>
      <c r="X629" s="21">
        <v>50</v>
      </c>
      <c r="Y629" s="5">
        <v>0</v>
      </c>
      <c r="Z629" s="5">
        <v>0.01</v>
      </c>
      <c r="AB629" s="1"/>
    </row>
    <row r="630" spans="1:28" s="3" customFormat="1" x14ac:dyDescent="0.35">
      <c r="A630" s="48">
        <v>498</v>
      </c>
      <c r="B630" s="57" t="s">
        <v>56</v>
      </c>
      <c r="C630" s="48">
        <v>2703</v>
      </c>
      <c r="D630" s="56" t="s">
        <v>133</v>
      </c>
      <c r="E630" s="56" t="s">
        <v>68</v>
      </c>
      <c r="F630" s="55" t="s">
        <v>55</v>
      </c>
      <c r="G630" s="68">
        <v>1</v>
      </c>
      <c r="H630" s="24">
        <f t="shared" si="106"/>
        <v>4438</v>
      </c>
      <c r="I630" s="5">
        <v>75</v>
      </c>
      <c r="J630" s="23">
        <f t="shared" si="107"/>
        <v>332850</v>
      </c>
      <c r="K630" s="60"/>
      <c r="L630" s="57"/>
      <c r="M630" s="57"/>
      <c r="N630" s="56"/>
      <c r="O630" s="67"/>
      <c r="P630" s="67"/>
      <c r="Q630" s="22"/>
      <c r="R630" s="16"/>
      <c r="S630" s="55"/>
      <c r="T630" s="5"/>
      <c r="U630" s="15"/>
      <c r="V630" s="15">
        <f t="shared" si="98"/>
        <v>332850</v>
      </c>
      <c r="W630" s="14">
        <f t="shared" si="101"/>
        <v>332850</v>
      </c>
      <c r="X630" s="21">
        <v>50</v>
      </c>
      <c r="Y630" s="5">
        <v>0</v>
      </c>
      <c r="Z630" s="5">
        <v>0.01</v>
      </c>
      <c r="AB630" s="1"/>
    </row>
    <row r="631" spans="1:28" s="3" customFormat="1" x14ac:dyDescent="0.35">
      <c r="A631" s="48">
        <v>499</v>
      </c>
      <c r="B631" s="57" t="s">
        <v>4</v>
      </c>
      <c r="C631" s="48">
        <v>2010</v>
      </c>
      <c r="D631" s="56" t="s">
        <v>133</v>
      </c>
      <c r="E631" s="56" t="s">
        <v>74</v>
      </c>
      <c r="F631" s="55" t="s">
        <v>103</v>
      </c>
      <c r="G631" s="68">
        <v>1</v>
      </c>
      <c r="H631" s="24">
        <f t="shared" si="106"/>
        <v>4616</v>
      </c>
      <c r="I631" s="5">
        <v>110</v>
      </c>
      <c r="J631" s="23">
        <f t="shared" si="107"/>
        <v>507760</v>
      </c>
      <c r="K631" s="60"/>
      <c r="L631" s="57"/>
      <c r="M631" s="57"/>
      <c r="N631" s="56"/>
      <c r="O631" s="67"/>
      <c r="P631" s="67"/>
      <c r="Q631" s="22"/>
      <c r="R631" s="16"/>
      <c r="S631" s="55"/>
      <c r="T631" s="5"/>
      <c r="U631" s="15"/>
      <c r="V631" s="15">
        <f t="shared" si="98"/>
        <v>507760</v>
      </c>
      <c r="W631" s="14">
        <f t="shared" si="101"/>
        <v>507760</v>
      </c>
      <c r="X631" s="21">
        <v>50</v>
      </c>
      <c r="Y631" s="5">
        <v>0</v>
      </c>
      <c r="Z631" s="5">
        <v>0.01</v>
      </c>
      <c r="AB631" s="1"/>
    </row>
    <row r="632" spans="1:28" s="3" customFormat="1" x14ac:dyDescent="0.35">
      <c r="A632" s="48">
        <v>500</v>
      </c>
      <c r="B632" s="57" t="s">
        <v>23</v>
      </c>
      <c r="C632" s="48" t="s">
        <v>139</v>
      </c>
      <c r="D632" s="56" t="s">
        <v>138</v>
      </c>
      <c r="E632" s="56" t="s">
        <v>74</v>
      </c>
      <c r="F632" s="55" t="s">
        <v>128</v>
      </c>
      <c r="G632" s="68">
        <v>1</v>
      </c>
      <c r="H632" s="24">
        <f t="shared" si="106"/>
        <v>2642</v>
      </c>
      <c r="I632" s="5">
        <v>75</v>
      </c>
      <c r="J632" s="23">
        <f t="shared" si="107"/>
        <v>198150</v>
      </c>
      <c r="K632" s="60"/>
      <c r="L632" s="57"/>
      <c r="M632" s="57"/>
      <c r="N632" s="56"/>
      <c r="O632" s="67"/>
      <c r="P632" s="67"/>
      <c r="Q632" s="22"/>
      <c r="R632" s="16"/>
      <c r="S632" s="55"/>
      <c r="T632" s="5"/>
      <c r="U632" s="15"/>
      <c r="V632" s="15">
        <f t="shared" si="98"/>
        <v>198150</v>
      </c>
      <c r="W632" s="14">
        <f t="shared" si="101"/>
        <v>198150</v>
      </c>
      <c r="X632" s="21">
        <v>50</v>
      </c>
      <c r="Y632" s="5">
        <v>0</v>
      </c>
      <c r="Z632" s="5">
        <v>0.01</v>
      </c>
      <c r="AB632" s="1"/>
    </row>
    <row r="633" spans="1:28" s="3" customFormat="1" x14ac:dyDescent="0.35">
      <c r="A633" s="48">
        <v>501</v>
      </c>
      <c r="B633" s="57" t="s">
        <v>4</v>
      </c>
      <c r="C633" s="48">
        <v>180564</v>
      </c>
      <c r="D633" s="56" t="s">
        <v>84</v>
      </c>
      <c r="E633" s="56" t="s">
        <v>60</v>
      </c>
      <c r="F633" s="55" t="s">
        <v>137</v>
      </c>
      <c r="G633" s="68">
        <v>1</v>
      </c>
      <c r="H633" s="24">
        <f t="shared" si="106"/>
        <v>3384</v>
      </c>
      <c r="I633" s="34">
        <v>100</v>
      </c>
      <c r="J633" s="23">
        <f t="shared" si="107"/>
        <v>338400</v>
      </c>
      <c r="K633" s="60"/>
      <c r="L633" s="57"/>
      <c r="M633" s="57"/>
      <c r="N633" s="56"/>
      <c r="O633" s="67"/>
      <c r="P633" s="67"/>
      <c r="Q633" s="22"/>
      <c r="R633" s="16"/>
      <c r="S633" s="55"/>
      <c r="T633" s="5"/>
      <c r="U633" s="15"/>
      <c r="V633" s="15">
        <f t="shared" si="98"/>
        <v>338400</v>
      </c>
      <c r="W633" s="14">
        <f t="shared" si="101"/>
        <v>338400</v>
      </c>
      <c r="X633" s="21">
        <v>50</v>
      </c>
      <c r="Y633" s="5">
        <v>0</v>
      </c>
      <c r="Z633" s="5">
        <v>0.01</v>
      </c>
      <c r="AB633" s="1"/>
    </row>
    <row r="634" spans="1:28" s="3" customFormat="1" x14ac:dyDescent="0.35">
      <c r="A634" s="48">
        <v>502</v>
      </c>
      <c r="B634" s="57" t="s">
        <v>4</v>
      </c>
      <c r="C634" s="48">
        <v>6353</v>
      </c>
      <c r="D634" s="56" t="s">
        <v>60</v>
      </c>
      <c r="E634" s="56" t="s">
        <v>60</v>
      </c>
      <c r="F634" s="55" t="s">
        <v>93</v>
      </c>
      <c r="G634" s="68">
        <v>1</v>
      </c>
      <c r="H634" s="24">
        <f t="shared" si="106"/>
        <v>571</v>
      </c>
      <c r="I634" s="26">
        <v>130</v>
      </c>
      <c r="J634" s="23">
        <f t="shared" si="107"/>
        <v>74230</v>
      </c>
      <c r="K634" s="60"/>
      <c r="L634" s="57"/>
      <c r="M634" s="57"/>
      <c r="N634" s="56"/>
      <c r="O634" s="67"/>
      <c r="P634" s="67"/>
      <c r="Q634" s="22"/>
      <c r="R634" s="16"/>
      <c r="S634" s="55"/>
      <c r="T634" s="5"/>
      <c r="U634" s="15"/>
      <c r="V634" s="15">
        <f t="shared" si="98"/>
        <v>74230</v>
      </c>
      <c r="W634" s="14">
        <f t="shared" si="101"/>
        <v>74230</v>
      </c>
      <c r="X634" s="21">
        <v>50</v>
      </c>
      <c r="Y634" s="5">
        <v>0</v>
      </c>
      <c r="Z634" s="5">
        <v>0.01</v>
      </c>
      <c r="AB634" s="1"/>
    </row>
    <row r="635" spans="1:28" s="3" customFormat="1" x14ac:dyDescent="0.35">
      <c r="A635" s="48">
        <v>503</v>
      </c>
      <c r="B635" s="57" t="s">
        <v>4</v>
      </c>
      <c r="C635" s="48">
        <v>1871</v>
      </c>
      <c r="D635" s="56" t="s">
        <v>136</v>
      </c>
      <c r="E635" s="56" t="s">
        <v>60</v>
      </c>
      <c r="F635" s="55" t="s">
        <v>135</v>
      </c>
      <c r="G635" s="68">
        <v>1</v>
      </c>
      <c r="H635" s="24">
        <f t="shared" si="106"/>
        <v>5779</v>
      </c>
      <c r="I635" s="26">
        <v>100</v>
      </c>
      <c r="J635" s="23">
        <f t="shared" si="107"/>
        <v>577900</v>
      </c>
      <c r="K635" s="60"/>
      <c r="L635" s="57"/>
      <c r="M635" s="57"/>
      <c r="N635" s="56"/>
      <c r="O635" s="67"/>
      <c r="P635" s="67"/>
      <c r="Q635" s="22"/>
      <c r="R635" s="16"/>
      <c r="S635" s="55"/>
      <c r="T635" s="5"/>
      <c r="U635" s="15"/>
      <c r="V635" s="15">
        <f t="shared" si="98"/>
        <v>577900</v>
      </c>
      <c r="W635" s="14">
        <f t="shared" si="101"/>
        <v>577900</v>
      </c>
      <c r="X635" s="21">
        <v>50</v>
      </c>
      <c r="Y635" s="5">
        <v>0</v>
      </c>
      <c r="Z635" s="5">
        <v>0.01</v>
      </c>
      <c r="AB635" s="1"/>
    </row>
    <row r="636" spans="1:28" s="3" customFormat="1" x14ac:dyDescent="0.35">
      <c r="A636" s="48">
        <v>504</v>
      </c>
      <c r="B636" s="57" t="s">
        <v>4</v>
      </c>
      <c r="C636" s="48">
        <v>60</v>
      </c>
      <c r="D636" s="56" t="s">
        <v>68</v>
      </c>
      <c r="E636" s="56" t="s">
        <v>68</v>
      </c>
      <c r="F636" s="55" t="s">
        <v>64</v>
      </c>
      <c r="G636" s="55" t="s">
        <v>77</v>
      </c>
      <c r="H636" s="24">
        <f t="shared" si="106"/>
        <v>65</v>
      </c>
      <c r="I636" s="26">
        <v>75</v>
      </c>
      <c r="J636" s="23">
        <f t="shared" si="107"/>
        <v>4875</v>
      </c>
      <c r="K636" s="60"/>
      <c r="L636" s="57"/>
      <c r="M636" s="57"/>
      <c r="N636" s="56"/>
      <c r="O636" s="67"/>
      <c r="P636" s="67"/>
      <c r="Q636" s="22"/>
      <c r="R636" s="16"/>
      <c r="S636" s="55"/>
      <c r="T636" s="5"/>
      <c r="U636" s="15"/>
      <c r="V636" s="15">
        <f t="shared" si="98"/>
        <v>4875</v>
      </c>
      <c r="W636" s="14">
        <f t="shared" si="101"/>
        <v>4875</v>
      </c>
      <c r="X636" s="21">
        <v>0</v>
      </c>
      <c r="Y636" s="14">
        <f>W636</f>
        <v>4875</v>
      </c>
      <c r="Z636" s="5">
        <v>0.03</v>
      </c>
      <c r="AB636" s="1"/>
    </row>
    <row r="637" spans="1:28" s="3" customFormat="1" x14ac:dyDescent="0.35">
      <c r="A637" s="48">
        <v>505</v>
      </c>
      <c r="B637" s="57" t="s">
        <v>56</v>
      </c>
      <c r="C637" s="48">
        <v>3411</v>
      </c>
      <c r="D637" s="56" t="s">
        <v>68</v>
      </c>
      <c r="E637" s="56" t="s">
        <v>74</v>
      </c>
      <c r="F637" s="55" t="s">
        <v>133</v>
      </c>
      <c r="G637" s="55" t="s">
        <v>77</v>
      </c>
      <c r="H637" s="24">
        <f t="shared" si="106"/>
        <v>211</v>
      </c>
      <c r="I637" s="26">
        <v>100</v>
      </c>
      <c r="J637" s="23">
        <f t="shared" si="107"/>
        <v>21100</v>
      </c>
      <c r="K637" s="60"/>
      <c r="L637" s="57"/>
      <c r="M637" s="57"/>
      <c r="N637" s="56"/>
      <c r="O637" s="67"/>
      <c r="P637" s="67"/>
      <c r="Q637" s="22"/>
      <c r="R637" s="16"/>
      <c r="S637" s="55"/>
      <c r="T637" s="5"/>
      <c r="U637" s="15"/>
      <c r="V637" s="15">
        <f t="shared" si="98"/>
        <v>21100</v>
      </c>
      <c r="W637" s="14">
        <f t="shared" si="101"/>
        <v>21100</v>
      </c>
      <c r="X637" s="21">
        <v>0</v>
      </c>
      <c r="Y637" s="14">
        <f>W637</f>
        <v>21100</v>
      </c>
      <c r="Z637" s="5">
        <v>0.03</v>
      </c>
      <c r="AB637" s="1"/>
    </row>
    <row r="638" spans="1:28" s="3" customFormat="1" x14ac:dyDescent="0.35">
      <c r="A638" s="48">
        <v>506</v>
      </c>
      <c r="B638" s="57" t="s">
        <v>4</v>
      </c>
      <c r="C638" s="48">
        <v>6354</v>
      </c>
      <c r="D638" s="56" t="s">
        <v>60</v>
      </c>
      <c r="E638" s="56" t="s">
        <v>60</v>
      </c>
      <c r="F638" s="55" t="s">
        <v>96</v>
      </c>
      <c r="G638" s="55" t="s">
        <v>60</v>
      </c>
      <c r="H638" s="24">
        <f t="shared" si="106"/>
        <v>539</v>
      </c>
      <c r="I638" s="5">
        <v>130</v>
      </c>
      <c r="J638" s="23">
        <f t="shared" si="107"/>
        <v>70070</v>
      </c>
      <c r="K638" s="60"/>
      <c r="L638" s="57"/>
      <c r="M638" s="57"/>
      <c r="N638" s="56"/>
      <c r="O638" s="67"/>
      <c r="P638" s="67"/>
      <c r="Q638" s="22"/>
      <c r="R638" s="16"/>
      <c r="S638" s="55"/>
      <c r="T638" s="5"/>
      <c r="U638" s="15"/>
      <c r="V638" s="15">
        <f t="shared" si="98"/>
        <v>70070</v>
      </c>
      <c r="W638" s="14">
        <f t="shared" si="101"/>
        <v>70070</v>
      </c>
      <c r="X638" s="21">
        <v>50</v>
      </c>
      <c r="Y638" s="5">
        <v>0</v>
      </c>
      <c r="Z638" s="5">
        <v>0.01</v>
      </c>
      <c r="AB638" s="1"/>
    </row>
    <row r="639" spans="1:28" s="3" customFormat="1" x14ac:dyDescent="0.35">
      <c r="A639" s="48">
        <v>507</v>
      </c>
      <c r="B639" s="57" t="s">
        <v>4</v>
      </c>
      <c r="C639" s="48">
        <v>15071</v>
      </c>
      <c r="D639" s="56" t="s">
        <v>90</v>
      </c>
      <c r="E639" s="56" t="s">
        <v>54</v>
      </c>
      <c r="F639" s="55" t="s">
        <v>85</v>
      </c>
      <c r="G639" s="55" t="s">
        <v>60</v>
      </c>
      <c r="H639" s="24">
        <f t="shared" si="106"/>
        <v>9915</v>
      </c>
      <c r="I639" s="5">
        <v>100</v>
      </c>
      <c r="J639" s="23">
        <f t="shared" si="107"/>
        <v>991500</v>
      </c>
      <c r="K639" s="60"/>
      <c r="L639" s="57"/>
      <c r="M639" s="57"/>
      <c r="N639" s="56"/>
      <c r="O639" s="67"/>
      <c r="P639" s="67"/>
      <c r="Q639" s="22"/>
      <c r="R639" s="16"/>
      <c r="S639" s="55"/>
      <c r="T639" s="5"/>
      <c r="U639" s="15"/>
      <c r="V639" s="15">
        <f t="shared" si="98"/>
        <v>991500</v>
      </c>
      <c r="W639" s="14">
        <f t="shared" si="101"/>
        <v>991500</v>
      </c>
      <c r="X639" s="21">
        <v>50</v>
      </c>
      <c r="Y639" s="5">
        <v>0</v>
      </c>
      <c r="Z639" s="5">
        <v>0.01</v>
      </c>
      <c r="AB639" s="1"/>
    </row>
    <row r="640" spans="1:28" s="3" customFormat="1" x14ac:dyDescent="0.35">
      <c r="A640" s="48">
        <v>508</v>
      </c>
      <c r="B640" s="57" t="s">
        <v>4</v>
      </c>
      <c r="C640" s="48">
        <v>10925</v>
      </c>
      <c r="D640" s="56" t="s">
        <v>68</v>
      </c>
      <c r="E640" s="56" t="s">
        <v>74</v>
      </c>
      <c r="F640" s="55" t="s">
        <v>68</v>
      </c>
      <c r="G640" s="55" t="s">
        <v>77</v>
      </c>
      <c r="H640" s="24">
        <f t="shared" si="106"/>
        <v>200</v>
      </c>
      <c r="I640" s="5">
        <v>200</v>
      </c>
      <c r="J640" s="23">
        <f t="shared" si="107"/>
        <v>40000</v>
      </c>
      <c r="K640" s="60"/>
      <c r="L640" s="57"/>
      <c r="M640" s="57"/>
      <c r="N640" s="56"/>
      <c r="O640" s="67"/>
      <c r="P640" s="67"/>
      <c r="Q640" s="22"/>
      <c r="R640" s="16"/>
      <c r="S640" s="55"/>
      <c r="T640" s="5"/>
      <c r="U640" s="15"/>
      <c r="V640" s="15">
        <f t="shared" si="98"/>
        <v>40000</v>
      </c>
      <c r="W640" s="14">
        <f t="shared" si="101"/>
        <v>40000</v>
      </c>
      <c r="X640" s="21">
        <v>0</v>
      </c>
      <c r="Y640" s="14">
        <f>W640</f>
        <v>40000</v>
      </c>
      <c r="Z640" s="5">
        <v>0.03</v>
      </c>
      <c r="AB640" s="1"/>
    </row>
    <row r="641" spans="1:28" s="3" customFormat="1" x14ac:dyDescent="0.35">
      <c r="A641" s="48">
        <v>509</v>
      </c>
      <c r="B641" s="64" t="s">
        <v>4</v>
      </c>
      <c r="C641" s="60">
        <v>11625</v>
      </c>
      <c r="D641" s="63" t="s">
        <v>68</v>
      </c>
      <c r="E641" s="63" t="s">
        <v>60</v>
      </c>
      <c r="F641" s="62" t="s">
        <v>105</v>
      </c>
      <c r="G641" s="62" t="s">
        <v>74</v>
      </c>
      <c r="H641" s="24">
        <f t="shared" si="106"/>
        <v>131</v>
      </c>
      <c r="I641" s="5">
        <v>100</v>
      </c>
      <c r="J641" s="23">
        <f t="shared" si="107"/>
        <v>13100</v>
      </c>
      <c r="K641" s="60"/>
      <c r="L641" s="64" t="s">
        <v>3</v>
      </c>
      <c r="M641" s="64" t="s">
        <v>2</v>
      </c>
      <c r="N641" s="63" t="s">
        <v>134</v>
      </c>
      <c r="O641" s="67"/>
      <c r="P641" s="67"/>
      <c r="Q641" s="22">
        <v>6500</v>
      </c>
      <c r="R641" s="16">
        <f>SUM(N641*Q641)</f>
        <v>906750</v>
      </c>
      <c r="S641" s="62" t="s">
        <v>133</v>
      </c>
      <c r="T641" s="5">
        <v>12</v>
      </c>
      <c r="U641" s="15">
        <f>SUM(R641-(R641*T641/100))</f>
        <v>797940</v>
      </c>
      <c r="V641" s="15">
        <f t="shared" si="98"/>
        <v>811040</v>
      </c>
      <c r="W641" s="14">
        <f t="shared" si="101"/>
        <v>811040</v>
      </c>
      <c r="X641" s="21">
        <v>10</v>
      </c>
      <c r="Y641" s="5">
        <v>0</v>
      </c>
      <c r="Z641" s="5">
        <v>0.02</v>
      </c>
      <c r="AB641" s="1"/>
    </row>
    <row r="642" spans="1:28" s="3" customFormat="1" x14ac:dyDescent="0.35">
      <c r="A642" s="48"/>
      <c r="B642" s="57"/>
      <c r="C642" s="48"/>
      <c r="D642" s="56"/>
      <c r="E642" s="56"/>
      <c r="F642" s="55"/>
      <c r="G642" s="55"/>
      <c r="H642" s="24"/>
      <c r="I642" s="5"/>
      <c r="J642" s="23"/>
      <c r="K642" s="60"/>
      <c r="L642" s="57" t="s">
        <v>38</v>
      </c>
      <c r="M642" s="57" t="s">
        <v>2</v>
      </c>
      <c r="N642" s="56" t="s">
        <v>69</v>
      </c>
      <c r="O642" s="67"/>
      <c r="P642" s="67"/>
      <c r="Q642" s="22">
        <v>5350</v>
      </c>
      <c r="R642" s="16">
        <f>SUM(N642*Q642)</f>
        <v>160500</v>
      </c>
      <c r="S642" s="55" t="s">
        <v>78</v>
      </c>
      <c r="T642" s="5">
        <v>10</v>
      </c>
      <c r="U642" s="15">
        <f>SUM(R642-(R642*T642/100))</f>
        <v>144450</v>
      </c>
      <c r="V642" s="15">
        <f t="shared" si="98"/>
        <v>144450</v>
      </c>
      <c r="W642" s="14">
        <f t="shared" si="101"/>
        <v>144450</v>
      </c>
      <c r="X642" s="21">
        <v>0</v>
      </c>
      <c r="Y642" s="14">
        <f>W642</f>
        <v>144450</v>
      </c>
      <c r="Z642" s="5">
        <v>0.03</v>
      </c>
      <c r="AB642" s="1"/>
    </row>
    <row r="643" spans="1:28" s="3" customFormat="1" x14ac:dyDescent="0.35">
      <c r="A643" s="48">
        <v>510</v>
      </c>
      <c r="B643" s="57" t="s">
        <v>56</v>
      </c>
      <c r="C643" s="48">
        <v>251</v>
      </c>
      <c r="D643" s="56" t="s">
        <v>68</v>
      </c>
      <c r="E643" s="56" t="s">
        <v>60</v>
      </c>
      <c r="F643" s="55" t="s">
        <v>94</v>
      </c>
      <c r="G643" s="55" t="s">
        <v>66</v>
      </c>
      <c r="H643" s="24">
        <f>SUM((D643*400)+(E643*100)+F643)</f>
        <v>113</v>
      </c>
      <c r="I643" s="5">
        <v>250</v>
      </c>
      <c r="J643" s="23">
        <f>SUM(H643*I643)</f>
        <v>28250</v>
      </c>
      <c r="K643" s="60"/>
      <c r="L643" s="57"/>
      <c r="M643" s="57"/>
      <c r="N643" s="56"/>
      <c r="O643" s="67"/>
      <c r="P643" s="67"/>
      <c r="Q643" s="22"/>
      <c r="R643" s="16"/>
      <c r="S643" s="55"/>
      <c r="T643" s="5"/>
      <c r="U643" s="15"/>
      <c r="V643" s="15">
        <f t="shared" si="98"/>
        <v>28250</v>
      </c>
      <c r="W643" s="14">
        <f t="shared" si="101"/>
        <v>28250</v>
      </c>
      <c r="X643" s="21">
        <v>0</v>
      </c>
      <c r="Y643" s="14">
        <f>W643</f>
        <v>28250</v>
      </c>
      <c r="Z643" s="5">
        <v>0.03</v>
      </c>
      <c r="AB643" s="1"/>
    </row>
    <row r="644" spans="1:28" s="3" customFormat="1" x14ac:dyDescent="0.35">
      <c r="A644" s="48"/>
      <c r="B644" s="57"/>
      <c r="C644" s="48"/>
      <c r="D644" s="56"/>
      <c r="E644" s="56"/>
      <c r="F644" s="55"/>
      <c r="G644" s="55"/>
      <c r="H644" s="24"/>
      <c r="I644" s="5"/>
      <c r="J644" s="23"/>
      <c r="K644" s="60"/>
      <c r="L644" s="57" t="s">
        <v>10</v>
      </c>
      <c r="M644" s="57" t="s">
        <v>9</v>
      </c>
      <c r="N644" s="56" t="s">
        <v>132</v>
      </c>
      <c r="O644" s="67"/>
      <c r="P644" s="67"/>
      <c r="Q644" s="22">
        <v>6500</v>
      </c>
      <c r="R644" s="16">
        <f>SUM(N644*Q644)</f>
        <v>1560000</v>
      </c>
      <c r="S644" s="55" t="s">
        <v>83</v>
      </c>
      <c r="T644" s="5">
        <v>85</v>
      </c>
      <c r="U644" s="15">
        <f>SUM(R644-(R644*T644/100))</f>
        <v>234000</v>
      </c>
      <c r="V644" s="15">
        <f t="shared" si="98"/>
        <v>234000</v>
      </c>
      <c r="W644" s="14">
        <f t="shared" si="101"/>
        <v>234000</v>
      </c>
      <c r="X644" s="21">
        <v>10</v>
      </c>
      <c r="Y644" s="5">
        <v>0</v>
      </c>
      <c r="Z644" s="5">
        <v>0.02</v>
      </c>
      <c r="AB644" s="1"/>
    </row>
    <row r="645" spans="1:28" s="3" customFormat="1" x14ac:dyDescent="0.35">
      <c r="A645" s="48"/>
      <c r="B645" s="57"/>
      <c r="C645" s="48"/>
      <c r="D645" s="56"/>
      <c r="E645" s="56"/>
      <c r="F645" s="55"/>
      <c r="G645" s="55"/>
      <c r="H645" s="24"/>
      <c r="I645" s="5"/>
      <c r="J645" s="23"/>
      <c r="K645" s="60"/>
      <c r="L645" s="57" t="s">
        <v>41</v>
      </c>
      <c r="M645" s="57"/>
      <c r="N645" s="56"/>
      <c r="O645" s="67"/>
      <c r="P645" s="67"/>
      <c r="Q645" s="22"/>
      <c r="R645" s="16"/>
      <c r="S645" s="55"/>
      <c r="T645" s="5"/>
      <c r="U645" s="15"/>
      <c r="V645" s="15">
        <f t="shared" si="98"/>
        <v>0</v>
      </c>
      <c r="W645" s="14">
        <f t="shared" si="101"/>
        <v>0</v>
      </c>
      <c r="X645" s="21"/>
      <c r="Y645" s="5"/>
      <c r="Z645" s="5"/>
      <c r="AB645" s="1"/>
    </row>
    <row r="646" spans="1:28" s="3" customFormat="1" x14ac:dyDescent="0.35">
      <c r="A646" s="48"/>
      <c r="B646" s="57"/>
      <c r="C646" s="48"/>
      <c r="D646" s="56"/>
      <c r="E646" s="56"/>
      <c r="F646" s="55"/>
      <c r="G646" s="55"/>
      <c r="H646" s="24"/>
      <c r="I646" s="5"/>
      <c r="J646" s="23"/>
      <c r="K646" s="60"/>
      <c r="L646" s="57" t="s">
        <v>40</v>
      </c>
      <c r="M646" s="57"/>
      <c r="N646" s="56"/>
      <c r="O646" s="67"/>
      <c r="P646" s="67"/>
      <c r="Q646" s="22"/>
      <c r="R646" s="16"/>
      <c r="S646" s="55"/>
      <c r="T646" s="5"/>
      <c r="U646" s="15"/>
      <c r="V646" s="15">
        <f t="shared" si="98"/>
        <v>0</v>
      </c>
      <c r="W646" s="14">
        <f t="shared" si="101"/>
        <v>0</v>
      </c>
      <c r="X646" s="21"/>
      <c r="Y646" s="5"/>
      <c r="Z646" s="5"/>
      <c r="AB646" s="1"/>
    </row>
    <row r="647" spans="1:28" s="3" customFormat="1" x14ac:dyDescent="0.35">
      <c r="A647" s="48"/>
      <c r="B647" s="57"/>
      <c r="C647" s="48"/>
      <c r="D647" s="56"/>
      <c r="E647" s="56" t="s">
        <v>131</v>
      </c>
      <c r="F647" s="55"/>
      <c r="G647" s="55"/>
      <c r="H647" s="24"/>
      <c r="I647" s="5"/>
      <c r="J647" s="23"/>
      <c r="K647" s="60"/>
      <c r="L647" s="57" t="s">
        <v>18</v>
      </c>
      <c r="M647" s="57" t="s">
        <v>0</v>
      </c>
      <c r="N647" s="56" t="s">
        <v>97</v>
      </c>
      <c r="O647" s="67"/>
      <c r="P647" s="67"/>
      <c r="Q647" s="22">
        <v>2400</v>
      </c>
      <c r="R647" s="16">
        <f>SUM(N647*Q647)</f>
        <v>67200</v>
      </c>
      <c r="S647" s="55" t="s">
        <v>85</v>
      </c>
      <c r="T647" s="5">
        <v>65</v>
      </c>
      <c r="U647" s="15">
        <f>SUM(R647-(R647*T647/100))</f>
        <v>23520</v>
      </c>
      <c r="V647" s="15">
        <f t="shared" si="98"/>
        <v>23520</v>
      </c>
      <c r="W647" s="14">
        <f t="shared" si="101"/>
        <v>23520</v>
      </c>
      <c r="X647" s="21">
        <v>0</v>
      </c>
      <c r="Y647" s="14">
        <f>W647</f>
        <v>23520</v>
      </c>
      <c r="Z647" s="5">
        <v>0.03</v>
      </c>
      <c r="AB647" s="1"/>
    </row>
    <row r="648" spans="1:28" s="3" customFormat="1" x14ac:dyDescent="0.35">
      <c r="A648" s="48"/>
      <c r="B648" s="57"/>
      <c r="C648" s="48"/>
      <c r="D648" s="56"/>
      <c r="E648" s="56"/>
      <c r="F648" s="55"/>
      <c r="G648" s="55"/>
      <c r="H648" s="24"/>
      <c r="I648" s="5"/>
      <c r="J648" s="23"/>
      <c r="K648" s="60"/>
      <c r="L648" s="57" t="s">
        <v>71</v>
      </c>
      <c r="M648" s="57" t="s">
        <v>0</v>
      </c>
      <c r="N648" s="56" t="s">
        <v>85</v>
      </c>
      <c r="O648" s="67"/>
      <c r="P648" s="67"/>
      <c r="Q648" s="22">
        <v>5400</v>
      </c>
      <c r="R648" s="16">
        <f>SUM(N648*Q648)</f>
        <v>81000</v>
      </c>
      <c r="S648" s="55" t="s">
        <v>89</v>
      </c>
      <c r="T648" s="5">
        <v>93</v>
      </c>
      <c r="U648" s="15">
        <f>SUM(R648-(R648*T648/100))</f>
        <v>5670</v>
      </c>
      <c r="V648" s="15">
        <f t="shared" si="98"/>
        <v>5670</v>
      </c>
      <c r="W648" s="14">
        <f t="shared" si="101"/>
        <v>5670</v>
      </c>
      <c r="X648" s="21">
        <v>50</v>
      </c>
      <c r="Y648" s="5">
        <v>0</v>
      </c>
      <c r="Z648" s="5">
        <v>0.01</v>
      </c>
      <c r="AB648" s="1"/>
    </row>
    <row r="649" spans="1:28" s="3" customFormat="1" x14ac:dyDescent="0.35">
      <c r="A649" s="48"/>
      <c r="B649" s="57"/>
      <c r="C649" s="48"/>
      <c r="D649" s="56"/>
      <c r="E649" s="56"/>
      <c r="F649" s="55"/>
      <c r="G649" s="55"/>
      <c r="H649" s="24"/>
      <c r="I649" s="5"/>
      <c r="J649" s="23"/>
      <c r="K649" s="60"/>
      <c r="L649" s="57" t="s">
        <v>3</v>
      </c>
      <c r="M649" s="57" t="s">
        <v>2</v>
      </c>
      <c r="N649" s="56" t="s">
        <v>82</v>
      </c>
      <c r="O649" s="67"/>
      <c r="P649" s="67"/>
      <c r="Q649" s="22">
        <v>6500</v>
      </c>
      <c r="R649" s="16">
        <f>SUM(N649*Q649)</f>
        <v>390000</v>
      </c>
      <c r="S649" s="55" t="s">
        <v>85</v>
      </c>
      <c r="T649" s="5">
        <v>20</v>
      </c>
      <c r="U649" s="15">
        <f>SUM(R649-(R649*T649/100))</f>
        <v>312000</v>
      </c>
      <c r="V649" s="15">
        <f t="shared" si="98"/>
        <v>312000</v>
      </c>
      <c r="W649" s="14">
        <f t="shared" si="101"/>
        <v>312000</v>
      </c>
      <c r="X649" s="21">
        <v>10</v>
      </c>
      <c r="Y649" s="5">
        <v>0</v>
      </c>
      <c r="Z649" s="5">
        <v>0.02</v>
      </c>
      <c r="AB649" s="1"/>
    </row>
    <row r="650" spans="1:28" s="3" customFormat="1" x14ac:dyDescent="0.35">
      <c r="A650" s="48">
        <v>511</v>
      </c>
      <c r="B650" s="57" t="s">
        <v>4</v>
      </c>
      <c r="C650" s="48">
        <v>460</v>
      </c>
      <c r="D650" s="69" t="s">
        <v>54</v>
      </c>
      <c r="E650" s="69" t="s">
        <v>68</v>
      </c>
      <c r="F650" s="68" t="s">
        <v>68</v>
      </c>
      <c r="G650" s="68">
        <v>1</v>
      </c>
      <c r="H650" s="24">
        <f t="shared" ref="H650:H666" si="108">SUM((D650*400)+(E650*100)+F650)</f>
        <v>1200</v>
      </c>
      <c r="I650" s="5">
        <v>100</v>
      </c>
      <c r="J650" s="23">
        <f t="shared" ref="J650:J666" si="109">SUM(H650*I650)</f>
        <v>120000</v>
      </c>
      <c r="K650" s="60"/>
      <c r="L650" s="57"/>
      <c r="M650" s="57"/>
      <c r="N650" s="56"/>
      <c r="O650" s="67"/>
      <c r="P650" s="67"/>
      <c r="Q650" s="22"/>
      <c r="R650" s="16"/>
      <c r="S650" s="55"/>
      <c r="T650" s="5"/>
      <c r="U650" s="15"/>
      <c r="V650" s="15">
        <f t="shared" si="98"/>
        <v>120000</v>
      </c>
      <c r="W650" s="14">
        <f t="shared" si="101"/>
        <v>120000</v>
      </c>
      <c r="X650" s="21">
        <v>50</v>
      </c>
      <c r="Y650" s="5">
        <v>0</v>
      </c>
      <c r="Z650" s="5">
        <v>0.01</v>
      </c>
      <c r="AB650" s="1"/>
    </row>
    <row r="651" spans="1:28" s="3" customFormat="1" x14ac:dyDescent="0.35">
      <c r="A651" s="48">
        <v>512</v>
      </c>
      <c r="B651" s="57" t="s">
        <v>4</v>
      </c>
      <c r="C651" s="48">
        <v>12252</v>
      </c>
      <c r="D651" s="69" t="s">
        <v>68</v>
      </c>
      <c r="E651" s="69" t="s">
        <v>68</v>
      </c>
      <c r="F651" s="68" t="s">
        <v>130</v>
      </c>
      <c r="G651" s="68">
        <v>1</v>
      </c>
      <c r="H651" s="24">
        <f t="shared" si="108"/>
        <v>22</v>
      </c>
      <c r="I651" s="5">
        <v>75</v>
      </c>
      <c r="J651" s="23">
        <f t="shared" si="109"/>
        <v>1650</v>
      </c>
      <c r="K651" s="60"/>
      <c r="L651" s="57"/>
      <c r="M651" s="57"/>
      <c r="N651" s="56"/>
      <c r="O651" s="67"/>
      <c r="P651" s="67"/>
      <c r="Q651" s="22"/>
      <c r="R651" s="16"/>
      <c r="S651" s="55"/>
      <c r="T651" s="5"/>
      <c r="U651" s="15"/>
      <c r="V651" s="15">
        <f t="shared" ref="V651:V714" si="110">SUM(J651+U651)</f>
        <v>1650</v>
      </c>
      <c r="W651" s="14">
        <f t="shared" si="101"/>
        <v>1650</v>
      </c>
      <c r="X651" s="21">
        <v>50</v>
      </c>
      <c r="Y651" s="5">
        <v>0</v>
      </c>
      <c r="Z651" s="5">
        <v>0.01</v>
      </c>
      <c r="AB651" s="1"/>
    </row>
    <row r="652" spans="1:28" s="3" customFormat="1" x14ac:dyDescent="0.35">
      <c r="A652" s="48">
        <v>513</v>
      </c>
      <c r="B652" s="57" t="s">
        <v>4</v>
      </c>
      <c r="C652" s="48">
        <v>15001</v>
      </c>
      <c r="D652" s="69" t="s">
        <v>68</v>
      </c>
      <c r="E652" s="69" t="s">
        <v>68</v>
      </c>
      <c r="F652" s="68" t="s">
        <v>128</v>
      </c>
      <c r="G652" s="68">
        <v>1</v>
      </c>
      <c r="H652" s="24">
        <f t="shared" si="108"/>
        <v>42</v>
      </c>
      <c r="I652" s="5">
        <v>75</v>
      </c>
      <c r="J652" s="23">
        <f t="shared" si="109"/>
        <v>3150</v>
      </c>
      <c r="K652" s="60"/>
      <c r="L652" s="57" t="s">
        <v>3</v>
      </c>
      <c r="M652" s="57" t="s">
        <v>2</v>
      </c>
      <c r="N652" s="56" t="s">
        <v>100</v>
      </c>
      <c r="O652" s="67"/>
      <c r="P652" s="67"/>
      <c r="Q652" s="22">
        <v>6500</v>
      </c>
      <c r="R652" s="16">
        <f>SUM(N652*Q652)</f>
        <v>442000</v>
      </c>
      <c r="S652" s="55" t="s">
        <v>89</v>
      </c>
      <c r="T652" s="5">
        <v>30</v>
      </c>
      <c r="U652" s="15">
        <f>SUM(R652-(R652*T652/100))</f>
        <v>309400</v>
      </c>
      <c r="V652" s="15">
        <f t="shared" si="110"/>
        <v>312550</v>
      </c>
      <c r="W652" s="14">
        <f t="shared" si="101"/>
        <v>312550</v>
      </c>
      <c r="X652" s="21">
        <v>50</v>
      </c>
      <c r="Y652" s="5">
        <v>0</v>
      </c>
      <c r="Z652" s="5">
        <v>0.01</v>
      </c>
      <c r="AB652" s="1"/>
    </row>
    <row r="653" spans="1:28" s="3" customFormat="1" x14ac:dyDescent="0.35">
      <c r="A653" s="48">
        <v>514</v>
      </c>
      <c r="B653" s="57" t="s">
        <v>4</v>
      </c>
      <c r="C653" s="48">
        <v>14687</v>
      </c>
      <c r="D653" s="69" t="s">
        <v>74</v>
      </c>
      <c r="E653" s="69" t="s">
        <v>60</v>
      </c>
      <c r="F653" s="68" t="s">
        <v>129</v>
      </c>
      <c r="G653" s="68">
        <v>1</v>
      </c>
      <c r="H653" s="24">
        <f t="shared" si="108"/>
        <v>963</v>
      </c>
      <c r="I653" s="5">
        <v>75</v>
      </c>
      <c r="J653" s="23">
        <f t="shared" si="109"/>
        <v>72225</v>
      </c>
      <c r="K653" s="60"/>
      <c r="L653" s="57"/>
      <c r="M653" s="57"/>
      <c r="N653" s="56"/>
      <c r="O653" s="67"/>
      <c r="P653" s="67"/>
      <c r="Q653" s="22"/>
      <c r="R653" s="16"/>
      <c r="S653" s="55"/>
      <c r="T653" s="5"/>
      <c r="U653" s="15"/>
      <c r="V653" s="15">
        <f t="shared" si="110"/>
        <v>72225</v>
      </c>
      <c r="W653" s="14">
        <f t="shared" si="101"/>
        <v>72225</v>
      </c>
      <c r="X653" s="21">
        <v>50</v>
      </c>
      <c r="Y653" s="5">
        <v>0</v>
      </c>
      <c r="Z653" s="5">
        <v>0.01</v>
      </c>
      <c r="AB653" s="1"/>
    </row>
    <row r="654" spans="1:28" s="3" customFormat="1" x14ac:dyDescent="0.35">
      <c r="A654" s="48">
        <v>515</v>
      </c>
      <c r="B654" s="57" t="s">
        <v>4</v>
      </c>
      <c r="C654" s="48">
        <v>14016</v>
      </c>
      <c r="D654" s="69" t="s">
        <v>62</v>
      </c>
      <c r="E654" s="69" t="s">
        <v>68</v>
      </c>
      <c r="F654" s="68" t="s">
        <v>128</v>
      </c>
      <c r="G654" s="68">
        <v>1</v>
      </c>
      <c r="H654" s="24">
        <f t="shared" si="108"/>
        <v>4842</v>
      </c>
      <c r="I654" s="5">
        <v>100</v>
      </c>
      <c r="J654" s="23">
        <f t="shared" si="109"/>
        <v>484200</v>
      </c>
      <c r="K654" s="60"/>
      <c r="L654" s="57"/>
      <c r="M654" s="57"/>
      <c r="N654" s="56"/>
      <c r="O654" s="67"/>
      <c r="P654" s="67"/>
      <c r="Q654" s="22"/>
      <c r="R654" s="16"/>
      <c r="S654" s="55"/>
      <c r="T654" s="5"/>
      <c r="U654" s="15"/>
      <c r="V654" s="15">
        <f t="shared" si="110"/>
        <v>484200</v>
      </c>
      <c r="W654" s="14">
        <f t="shared" si="101"/>
        <v>484200</v>
      </c>
      <c r="X654" s="21">
        <v>50</v>
      </c>
      <c r="Y654" s="5">
        <v>0</v>
      </c>
      <c r="Z654" s="5">
        <v>0.01</v>
      </c>
      <c r="AB654" s="1"/>
    </row>
    <row r="655" spans="1:28" s="3" customFormat="1" x14ac:dyDescent="0.35">
      <c r="A655" s="48">
        <v>516</v>
      </c>
      <c r="B655" s="57" t="s">
        <v>4</v>
      </c>
      <c r="C655" s="48">
        <v>9819</v>
      </c>
      <c r="D655" s="69" t="s">
        <v>54</v>
      </c>
      <c r="E655" s="69" t="s">
        <v>68</v>
      </c>
      <c r="F655" s="68" t="s">
        <v>67</v>
      </c>
      <c r="G655" s="68">
        <v>1</v>
      </c>
      <c r="H655" s="24">
        <f t="shared" si="108"/>
        <v>1253</v>
      </c>
      <c r="I655" s="5">
        <v>75</v>
      </c>
      <c r="J655" s="23">
        <f t="shared" si="109"/>
        <v>93975</v>
      </c>
      <c r="K655" s="60"/>
      <c r="L655" s="57"/>
      <c r="M655" s="57"/>
      <c r="N655" s="56"/>
      <c r="O655" s="67"/>
      <c r="P655" s="67"/>
      <c r="Q655" s="22"/>
      <c r="R655" s="16"/>
      <c r="S655" s="55"/>
      <c r="T655" s="5"/>
      <c r="U655" s="15"/>
      <c r="V655" s="15">
        <f t="shared" si="110"/>
        <v>93975</v>
      </c>
      <c r="W655" s="14">
        <f t="shared" ref="W655:W718" si="111">V655</f>
        <v>93975</v>
      </c>
      <c r="X655" s="21">
        <v>50</v>
      </c>
      <c r="Y655" s="5">
        <v>0</v>
      </c>
      <c r="Z655" s="5">
        <v>0.01</v>
      </c>
      <c r="AB655" s="1"/>
    </row>
    <row r="656" spans="1:28" s="3" customFormat="1" x14ac:dyDescent="0.35">
      <c r="A656" s="48">
        <v>517</v>
      </c>
      <c r="B656" s="57" t="s">
        <v>4</v>
      </c>
      <c r="C656" s="48">
        <v>14966</v>
      </c>
      <c r="D656" s="69" t="s">
        <v>77</v>
      </c>
      <c r="E656" s="69" t="s">
        <v>74</v>
      </c>
      <c r="F656" s="68" t="s">
        <v>68</v>
      </c>
      <c r="G656" s="68">
        <v>1</v>
      </c>
      <c r="H656" s="24">
        <f t="shared" si="108"/>
        <v>1800</v>
      </c>
      <c r="I656" s="5">
        <v>75</v>
      </c>
      <c r="J656" s="23">
        <f t="shared" si="109"/>
        <v>135000</v>
      </c>
      <c r="K656" s="60"/>
      <c r="L656" s="57"/>
      <c r="M656" s="57"/>
      <c r="N656" s="56"/>
      <c r="O656" s="67"/>
      <c r="P656" s="67"/>
      <c r="Q656" s="22"/>
      <c r="R656" s="16"/>
      <c r="S656" s="55"/>
      <c r="T656" s="5"/>
      <c r="U656" s="15"/>
      <c r="V656" s="15">
        <f t="shared" si="110"/>
        <v>135000</v>
      </c>
      <c r="W656" s="14">
        <f t="shared" si="111"/>
        <v>135000</v>
      </c>
      <c r="X656" s="21">
        <v>50</v>
      </c>
      <c r="Y656" s="5">
        <v>0</v>
      </c>
      <c r="Z656" s="5">
        <v>0.01</v>
      </c>
      <c r="AB656" s="1"/>
    </row>
    <row r="657" spans="1:28" s="3" customFormat="1" x14ac:dyDescent="0.35">
      <c r="A657" s="48">
        <v>518</v>
      </c>
      <c r="B657" s="57" t="s">
        <v>4</v>
      </c>
      <c r="C657" s="48">
        <v>15228</v>
      </c>
      <c r="D657" s="69" t="s">
        <v>60</v>
      </c>
      <c r="E657" s="69" t="s">
        <v>60</v>
      </c>
      <c r="F657" s="68" t="s">
        <v>93</v>
      </c>
      <c r="G657" s="68">
        <v>1</v>
      </c>
      <c r="H657" s="24">
        <f t="shared" si="108"/>
        <v>571</v>
      </c>
      <c r="I657" s="5">
        <v>75</v>
      </c>
      <c r="J657" s="23">
        <f t="shared" si="109"/>
        <v>42825</v>
      </c>
      <c r="K657" s="60"/>
      <c r="L657" s="57"/>
      <c r="M657" s="57"/>
      <c r="N657" s="56"/>
      <c r="O657" s="67"/>
      <c r="P657" s="67"/>
      <c r="Q657" s="22"/>
      <c r="R657" s="16"/>
      <c r="S657" s="55"/>
      <c r="T657" s="5"/>
      <c r="U657" s="15"/>
      <c r="V657" s="15">
        <f t="shared" si="110"/>
        <v>42825</v>
      </c>
      <c r="W657" s="14">
        <f t="shared" si="111"/>
        <v>42825</v>
      </c>
      <c r="X657" s="21">
        <v>50</v>
      </c>
      <c r="Y657" s="5">
        <v>0</v>
      </c>
      <c r="Z657" s="5">
        <v>0.01</v>
      </c>
      <c r="AB657" s="1"/>
    </row>
    <row r="658" spans="1:28" s="3" customFormat="1" x14ac:dyDescent="0.35">
      <c r="A658" s="48">
        <v>519</v>
      </c>
      <c r="B658" s="57" t="s">
        <v>4</v>
      </c>
      <c r="C658" s="48">
        <v>14688</v>
      </c>
      <c r="D658" s="69" t="s">
        <v>74</v>
      </c>
      <c r="E658" s="69" t="s">
        <v>60</v>
      </c>
      <c r="F658" s="68" t="s">
        <v>127</v>
      </c>
      <c r="G658" s="68">
        <v>1</v>
      </c>
      <c r="H658" s="24">
        <f t="shared" si="108"/>
        <v>962</v>
      </c>
      <c r="I658" s="5">
        <v>75</v>
      </c>
      <c r="J658" s="23">
        <f t="shared" si="109"/>
        <v>72150</v>
      </c>
      <c r="K658" s="60"/>
      <c r="L658" s="57"/>
      <c r="M658" s="57"/>
      <c r="N658" s="56"/>
      <c r="O658" s="67"/>
      <c r="P658" s="67"/>
      <c r="Q658" s="22"/>
      <c r="R658" s="16"/>
      <c r="S658" s="55"/>
      <c r="T658" s="5"/>
      <c r="U658" s="15"/>
      <c r="V658" s="15">
        <f t="shared" si="110"/>
        <v>72150</v>
      </c>
      <c r="W658" s="14">
        <f t="shared" si="111"/>
        <v>72150</v>
      </c>
      <c r="X658" s="21">
        <v>50</v>
      </c>
      <c r="Y658" s="5">
        <v>0</v>
      </c>
      <c r="Z658" s="5">
        <v>0.01</v>
      </c>
      <c r="AB658" s="1"/>
    </row>
    <row r="659" spans="1:28" s="3" customFormat="1" x14ac:dyDescent="0.35">
      <c r="A659" s="48">
        <v>520</v>
      </c>
      <c r="B659" s="57" t="s">
        <v>4</v>
      </c>
      <c r="C659" s="48">
        <v>4460</v>
      </c>
      <c r="D659" s="69" t="s">
        <v>68</v>
      </c>
      <c r="E659" s="69" t="s">
        <v>60</v>
      </c>
      <c r="F659" s="68" t="s">
        <v>126</v>
      </c>
      <c r="G659" s="68">
        <v>1</v>
      </c>
      <c r="H659" s="24">
        <f t="shared" si="108"/>
        <v>189</v>
      </c>
      <c r="I659" s="5">
        <v>75</v>
      </c>
      <c r="J659" s="23">
        <f t="shared" si="109"/>
        <v>14175</v>
      </c>
      <c r="K659" s="60"/>
      <c r="L659" s="57"/>
      <c r="M659" s="57"/>
      <c r="N659" s="56"/>
      <c r="O659" s="67"/>
      <c r="P659" s="67"/>
      <c r="Q659" s="22"/>
      <c r="R659" s="16"/>
      <c r="S659" s="55"/>
      <c r="T659" s="5"/>
      <c r="U659" s="15"/>
      <c r="V659" s="15">
        <f t="shared" si="110"/>
        <v>14175</v>
      </c>
      <c r="W659" s="14">
        <f t="shared" si="111"/>
        <v>14175</v>
      </c>
      <c r="X659" s="21">
        <v>50</v>
      </c>
      <c r="Y659" s="5">
        <v>0</v>
      </c>
      <c r="Z659" s="5">
        <v>0.01</v>
      </c>
      <c r="AB659" s="1"/>
    </row>
    <row r="660" spans="1:28" s="3" customFormat="1" x14ac:dyDescent="0.35">
      <c r="A660" s="48">
        <v>521</v>
      </c>
      <c r="B660" s="57" t="s">
        <v>4</v>
      </c>
      <c r="C660" s="48">
        <v>4499</v>
      </c>
      <c r="D660" s="69" t="s">
        <v>85</v>
      </c>
      <c r="E660" s="69" t="s">
        <v>74</v>
      </c>
      <c r="F660" s="68" t="s">
        <v>125</v>
      </c>
      <c r="G660" s="68">
        <v>1</v>
      </c>
      <c r="H660" s="24">
        <f t="shared" si="108"/>
        <v>6241</v>
      </c>
      <c r="I660" s="5">
        <v>75</v>
      </c>
      <c r="J660" s="23">
        <f t="shared" si="109"/>
        <v>468075</v>
      </c>
      <c r="K660" s="60"/>
      <c r="L660" s="57"/>
      <c r="M660" s="57"/>
      <c r="N660" s="56"/>
      <c r="O660" s="67"/>
      <c r="P660" s="67"/>
      <c r="Q660" s="22"/>
      <c r="R660" s="16"/>
      <c r="S660" s="55"/>
      <c r="T660" s="5"/>
      <c r="U660" s="15"/>
      <c r="V660" s="15">
        <f t="shared" si="110"/>
        <v>468075</v>
      </c>
      <c r="W660" s="14">
        <f t="shared" si="111"/>
        <v>468075</v>
      </c>
      <c r="X660" s="21">
        <v>50</v>
      </c>
      <c r="Y660" s="5">
        <v>0</v>
      </c>
      <c r="Z660" s="5">
        <v>0.01</v>
      </c>
      <c r="AB660" s="1"/>
    </row>
    <row r="661" spans="1:28" s="3" customFormat="1" x14ac:dyDescent="0.35">
      <c r="A661" s="48">
        <v>522</v>
      </c>
      <c r="B661" s="57" t="s">
        <v>4</v>
      </c>
      <c r="C661" s="48">
        <v>1860</v>
      </c>
      <c r="D661" s="69" t="s">
        <v>68</v>
      </c>
      <c r="E661" s="69" t="s">
        <v>74</v>
      </c>
      <c r="F661" s="68" t="s">
        <v>96</v>
      </c>
      <c r="G661" s="68">
        <v>1</v>
      </c>
      <c r="H661" s="24">
        <f t="shared" si="108"/>
        <v>239</v>
      </c>
      <c r="I661" s="5">
        <v>150</v>
      </c>
      <c r="J661" s="23">
        <f t="shared" si="109"/>
        <v>35850</v>
      </c>
      <c r="K661" s="60"/>
      <c r="L661" s="57"/>
      <c r="M661" s="57"/>
      <c r="N661" s="56"/>
      <c r="O661" s="67"/>
      <c r="P661" s="67"/>
      <c r="Q661" s="22"/>
      <c r="R661" s="16"/>
      <c r="S661" s="55"/>
      <c r="T661" s="5"/>
      <c r="U661" s="15"/>
      <c r="V661" s="15">
        <f t="shared" si="110"/>
        <v>35850</v>
      </c>
      <c r="W661" s="14">
        <f t="shared" si="111"/>
        <v>35850</v>
      </c>
      <c r="X661" s="21">
        <v>50</v>
      </c>
      <c r="Y661" s="5">
        <v>0</v>
      </c>
      <c r="Z661" s="5">
        <v>0.01</v>
      </c>
      <c r="AB661" s="1"/>
    </row>
    <row r="662" spans="1:28" s="3" customFormat="1" x14ac:dyDescent="0.35">
      <c r="A662" s="48">
        <v>523</v>
      </c>
      <c r="B662" s="64" t="s">
        <v>5</v>
      </c>
      <c r="C662" s="60"/>
      <c r="D662" s="72" t="s">
        <v>76</v>
      </c>
      <c r="E662" s="72" t="s">
        <v>54</v>
      </c>
      <c r="F662" s="66" t="s">
        <v>124</v>
      </c>
      <c r="G662" s="68">
        <v>1</v>
      </c>
      <c r="H662" s="24">
        <f t="shared" si="108"/>
        <v>3148</v>
      </c>
      <c r="I662" s="5">
        <v>75</v>
      </c>
      <c r="J662" s="23">
        <f t="shared" si="109"/>
        <v>236100</v>
      </c>
      <c r="K662" s="60"/>
      <c r="L662" s="64"/>
      <c r="M662" s="64"/>
      <c r="N662" s="63"/>
      <c r="O662" s="67"/>
      <c r="P662" s="67"/>
      <c r="Q662" s="22"/>
      <c r="R662" s="16"/>
      <c r="S662" s="62"/>
      <c r="T662" s="5"/>
      <c r="U662" s="15"/>
      <c r="V662" s="15">
        <f t="shared" si="110"/>
        <v>236100</v>
      </c>
      <c r="W662" s="14">
        <f t="shared" si="111"/>
        <v>236100</v>
      </c>
      <c r="X662" s="21">
        <v>50</v>
      </c>
      <c r="Y662" s="5">
        <v>0</v>
      </c>
      <c r="Z662" s="5">
        <v>0.01</v>
      </c>
      <c r="AB662" s="1"/>
    </row>
    <row r="663" spans="1:28" s="3" customFormat="1" x14ac:dyDescent="0.35">
      <c r="A663" s="48">
        <v>524</v>
      </c>
      <c r="B663" s="57" t="s">
        <v>4</v>
      </c>
      <c r="C663" s="48">
        <v>2165</v>
      </c>
      <c r="D663" s="69" t="s">
        <v>84</v>
      </c>
      <c r="E663" s="69" t="s">
        <v>54</v>
      </c>
      <c r="F663" s="68" t="s">
        <v>117</v>
      </c>
      <c r="G663" s="68">
        <v>1</v>
      </c>
      <c r="H663" s="24">
        <f t="shared" si="108"/>
        <v>3570</v>
      </c>
      <c r="I663" s="5">
        <v>75</v>
      </c>
      <c r="J663" s="23">
        <f t="shared" si="109"/>
        <v>267750</v>
      </c>
      <c r="K663" s="60"/>
      <c r="L663" s="57"/>
      <c r="M663" s="57"/>
      <c r="N663" s="56"/>
      <c r="O663" s="67"/>
      <c r="P663" s="67"/>
      <c r="Q663" s="22"/>
      <c r="R663" s="16"/>
      <c r="S663" s="55"/>
      <c r="T663" s="5"/>
      <c r="U663" s="15"/>
      <c r="V663" s="15">
        <f t="shared" si="110"/>
        <v>267750</v>
      </c>
      <c r="W663" s="14">
        <f t="shared" si="111"/>
        <v>267750</v>
      </c>
      <c r="X663" s="21">
        <v>50</v>
      </c>
      <c r="Y663" s="5">
        <v>0</v>
      </c>
      <c r="Z663" s="5">
        <v>0.01</v>
      </c>
      <c r="AB663" s="1"/>
    </row>
    <row r="664" spans="1:28" s="3" customFormat="1" x14ac:dyDescent="0.35">
      <c r="A664" s="48">
        <v>525</v>
      </c>
      <c r="B664" s="57" t="s">
        <v>4</v>
      </c>
      <c r="C664" s="48">
        <v>1981</v>
      </c>
      <c r="D664" s="69" t="s">
        <v>68</v>
      </c>
      <c r="E664" s="69" t="s">
        <v>74</v>
      </c>
      <c r="F664" s="68" t="s">
        <v>107</v>
      </c>
      <c r="G664" s="68">
        <v>1</v>
      </c>
      <c r="H664" s="24">
        <f t="shared" si="108"/>
        <v>267</v>
      </c>
      <c r="I664" s="5">
        <v>75</v>
      </c>
      <c r="J664" s="23">
        <f t="shared" si="109"/>
        <v>20025</v>
      </c>
      <c r="K664" s="60"/>
      <c r="L664" s="57"/>
      <c r="M664" s="57"/>
      <c r="N664" s="56"/>
      <c r="O664" s="67"/>
      <c r="P664" s="67"/>
      <c r="Q664" s="22"/>
      <c r="R664" s="16"/>
      <c r="S664" s="55"/>
      <c r="T664" s="5"/>
      <c r="U664" s="15"/>
      <c r="V664" s="15">
        <f t="shared" si="110"/>
        <v>20025</v>
      </c>
      <c r="W664" s="14">
        <f t="shared" si="111"/>
        <v>20025</v>
      </c>
      <c r="X664" s="21">
        <v>50</v>
      </c>
      <c r="Y664" s="5">
        <v>0</v>
      </c>
      <c r="Z664" s="5">
        <v>0.01</v>
      </c>
      <c r="AB664" s="1"/>
    </row>
    <row r="665" spans="1:28" s="3" customFormat="1" x14ac:dyDescent="0.35">
      <c r="A665" s="48">
        <v>526</v>
      </c>
      <c r="B665" s="9" t="s">
        <v>4</v>
      </c>
      <c r="C665" s="6">
        <v>6793</v>
      </c>
      <c r="D665" s="71">
        <v>7</v>
      </c>
      <c r="E665" s="71">
        <v>2</v>
      </c>
      <c r="F665" s="70">
        <v>90</v>
      </c>
      <c r="G665" s="68">
        <v>1</v>
      </c>
      <c r="H665" s="24">
        <f t="shared" si="108"/>
        <v>3090</v>
      </c>
      <c r="I665" s="5">
        <v>100</v>
      </c>
      <c r="J665" s="23">
        <f t="shared" si="109"/>
        <v>309000</v>
      </c>
      <c r="K665" s="60"/>
      <c r="L665" s="9"/>
      <c r="M665" s="9"/>
      <c r="N665" s="6"/>
      <c r="O665" s="67"/>
      <c r="P665" s="67"/>
      <c r="Q665" s="22"/>
      <c r="R665" s="16"/>
      <c r="S665" s="11"/>
      <c r="T665" s="5"/>
      <c r="U665" s="15"/>
      <c r="V665" s="15">
        <f t="shared" si="110"/>
        <v>309000</v>
      </c>
      <c r="W665" s="14">
        <f t="shared" si="111"/>
        <v>309000</v>
      </c>
      <c r="X665" s="21">
        <v>50</v>
      </c>
      <c r="Y665" s="5">
        <v>0</v>
      </c>
      <c r="Z665" s="5">
        <v>0.01</v>
      </c>
      <c r="AB665" s="1"/>
    </row>
    <row r="666" spans="1:28" s="3" customFormat="1" x14ac:dyDescent="0.35">
      <c r="A666" s="48">
        <v>527</v>
      </c>
      <c r="B666" s="57" t="s">
        <v>4</v>
      </c>
      <c r="C666" s="48">
        <v>7282</v>
      </c>
      <c r="D666" s="69" t="s">
        <v>74</v>
      </c>
      <c r="E666" s="69" t="s">
        <v>68</v>
      </c>
      <c r="F666" s="68" t="s">
        <v>108</v>
      </c>
      <c r="G666" s="55" t="s">
        <v>66</v>
      </c>
      <c r="H666" s="24">
        <f t="shared" si="108"/>
        <v>886</v>
      </c>
      <c r="I666" s="5">
        <v>180</v>
      </c>
      <c r="J666" s="23">
        <f t="shared" si="109"/>
        <v>159480</v>
      </c>
      <c r="K666" s="60"/>
      <c r="L666" s="57"/>
      <c r="M666" s="57"/>
      <c r="N666" s="56"/>
      <c r="O666" s="67"/>
      <c r="P666" s="67"/>
      <c r="Q666" s="22"/>
      <c r="R666" s="16"/>
      <c r="S666" s="55"/>
      <c r="T666" s="5"/>
      <c r="U666" s="15"/>
      <c r="V666" s="15">
        <f t="shared" si="110"/>
        <v>159480</v>
      </c>
      <c r="W666" s="14">
        <f t="shared" si="111"/>
        <v>159480</v>
      </c>
      <c r="X666" s="21">
        <v>0</v>
      </c>
      <c r="Y666" s="14">
        <f>W666</f>
        <v>159480</v>
      </c>
      <c r="Z666" s="5">
        <v>0.03</v>
      </c>
      <c r="AB666" s="1"/>
    </row>
    <row r="667" spans="1:28" s="3" customFormat="1" x14ac:dyDescent="0.35">
      <c r="A667" s="48"/>
      <c r="B667" s="57"/>
      <c r="C667" s="48"/>
      <c r="D667" s="56"/>
      <c r="E667" s="56"/>
      <c r="F667" s="55"/>
      <c r="G667" s="55"/>
      <c r="H667" s="24"/>
      <c r="I667" s="5"/>
      <c r="J667" s="23"/>
      <c r="K667" s="6"/>
      <c r="L667" s="57" t="s">
        <v>3</v>
      </c>
      <c r="M667" s="57" t="s">
        <v>2</v>
      </c>
      <c r="N667" s="56" t="s">
        <v>123</v>
      </c>
      <c r="O667" s="8"/>
      <c r="P667" s="8"/>
      <c r="Q667" s="22">
        <v>6500</v>
      </c>
      <c r="R667" s="16">
        <f t="shared" ref="R667:R675" si="112">SUM(N667*Q667)</f>
        <v>848250</v>
      </c>
      <c r="S667" s="55" t="s">
        <v>94</v>
      </c>
      <c r="T667" s="5">
        <v>16</v>
      </c>
      <c r="U667" s="15">
        <f t="shared" ref="U667:U675" si="113">SUM(R667-(R667*T667/100))</f>
        <v>712530</v>
      </c>
      <c r="V667" s="15">
        <f t="shared" si="110"/>
        <v>712530</v>
      </c>
      <c r="W667" s="14">
        <f t="shared" si="111"/>
        <v>712530</v>
      </c>
      <c r="X667" s="21">
        <v>10</v>
      </c>
      <c r="Y667" s="5">
        <v>0</v>
      </c>
      <c r="Z667" s="5">
        <v>0.02</v>
      </c>
      <c r="AB667" s="1"/>
    </row>
    <row r="668" spans="1:28" s="3" customFormat="1" x14ac:dyDescent="0.35">
      <c r="A668" s="48"/>
      <c r="B668" s="57"/>
      <c r="C668" s="48"/>
      <c r="D668" s="56"/>
      <c r="E668" s="56"/>
      <c r="F668" s="55"/>
      <c r="G668" s="55"/>
      <c r="H668" s="24"/>
      <c r="I668" s="5"/>
      <c r="J668" s="23"/>
      <c r="K668" s="60"/>
      <c r="L668" s="57" t="s">
        <v>71</v>
      </c>
      <c r="M668" s="57" t="s">
        <v>0</v>
      </c>
      <c r="N668" s="56" t="s">
        <v>70</v>
      </c>
      <c r="O668" s="67"/>
      <c r="P668" s="67"/>
      <c r="Q668" s="22">
        <v>5400</v>
      </c>
      <c r="R668" s="16">
        <f t="shared" si="112"/>
        <v>67500</v>
      </c>
      <c r="S668" s="55" t="s">
        <v>94</v>
      </c>
      <c r="T668" s="5">
        <v>55</v>
      </c>
      <c r="U668" s="15">
        <f t="shared" si="113"/>
        <v>30375</v>
      </c>
      <c r="V668" s="15">
        <f t="shared" si="110"/>
        <v>30375</v>
      </c>
      <c r="W668" s="14">
        <f t="shared" si="111"/>
        <v>30375</v>
      </c>
      <c r="X668" s="21">
        <v>50</v>
      </c>
      <c r="Y668" s="5">
        <v>0</v>
      </c>
      <c r="Z668" s="5">
        <v>0.01</v>
      </c>
      <c r="AB668" s="1"/>
    </row>
    <row r="669" spans="1:28" s="3" customFormat="1" x14ac:dyDescent="0.35">
      <c r="A669" s="48"/>
      <c r="B669" s="57"/>
      <c r="C669" s="48"/>
      <c r="D669" s="56"/>
      <c r="E669" s="56"/>
      <c r="F669" s="55"/>
      <c r="G669" s="55"/>
      <c r="H669" s="24"/>
      <c r="I669" s="5"/>
      <c r="J669" s="23"/>
      <c r="K669" s="60"/>
      <c r="L669" s="57" t="s">
        <v>122</v>
      </c>
      <c r="M669" s="57"/>
      <c r="N669" s="56"/>
      <c r="O669" s="67"/>
      <c r="P669" s="67"/>
      <c r="Q669" s="22"/>
      <c r="R669" s="16">
        <f t="shared" si="112"/>
        <v>0</v>
      </c>
      <c r="S669" s="55" t="s">
        <v>77</v>
      </c>
      <c r="T669" s="5"/>
      <c r="U669" s="15">
        <f t="shared" si="113"/>
        <v>0</v>
      </c>
      <c r="V669" s="15">
        <f t="shared" si="110"/>
        <v>0</v>
      </c>
      <c r="W669" s="14">
        <f t="shared" si="111"/>
        <v>0</v>
      </c>
      <c r="X669" s="21">
        <v>50</v>
      </c>
      <c r="Y669" s="5">
        <v>0</v>
      </c>
      <c r="Z669" s="5">
        <v>0.01</v>
      </c>
      <c r="AB669" s="1"/>
    </row>
    <row r="670" spans="1:28" s="3" customFormat="1" x14ac:dyDescent="0.35">
      <c r="A670" s="48"/>
      <c r="B670" s="57"/>
      <c r="C670" s="48"/>
      <c r="D670" s="56"/>
      <c r="E670" s="56"/>
      <c r="F670" s="55"/>
      <c r="G670" s="55"/>
      <c r="H670" s="24"/>
      <c r="I670" s="5"/>
      <c r="J670" s="23"/>
      <c r="K670" s="60"/>
      <c r="L670" s="57" t="s">
        <v>3</v>
      </c>
      <c r="M670" s="57" t="s">
        <v>2</v>
      </c>
      <c r="N670" s="56" t="s">
        <v>121</v>
      </c>
      <c r="O670" s="67"/>
      <c r="P670" s="67"/>
      <c r="Q670" s="22">
        <v>6500</v>
      </c>
      <c r="R670" s="16">
        <f t="shared" si="112"/>
        <v>1111500</v>
      </c>
      <c r="S670" s="55" t="s">
        <v>54</v>
      </c>
      <c r="T670" s="5">
        <v>3</v>
      </c>
      <c r="U670" s="15">
        <f t="shared" si="113"/>
        <v>1078155</v>
      </c>
      <c r="V670" s="15">
        <f t="shared" si="110"/>
        <v>1078155</v>
      </c>
      <c r="W670" s="14">
        <f t="shared" si="111"/>
        <v>1078155</v>
      </c>
      <c r="X670" s="21">
        <v>10</v>
      </c>
      <c r="Y670" s="5">
        <v>0</v>
      </c>
      <c r="Z670" s="5">
        <v>0.02</v>
      </c>
      <c r="AB670" s="1"/>
    </row>
    <row r="671" spans="1:28" s="3" customFormat="1" x14ac:dyDescent="0.35">
      <c r="A671" s="48"/>
      <c r="B671" s="57"/>
      <c r="C671" s="48"/>
      <c r="D671" s="56"/>
      <c r="E671" s="56"/>
      <c r="F671" s="55"/>
      <c r="G671" s="55"/>
      <c r="H671" s="24"/>
      <c r="I671" s="5"/>
      <c r="J671" s="23"/>
      <c r="K671" s="60"/>
      <c r="L671" s="57" t="s">
        <v>71</v>
      </c>
      <c r="M671" s="57" t="s">
        <v>0</v>
      </c>
      <c r="N671" s="56" t="s">
        <v>79</v>
      </c>
      <c r="O671" s="67"/>
      <c r="P671" s="67"/>
      <c r="Q671" s="22">
        <v>5400</v>
      </c>
      <c r="R671" s="16">
        <f t="shared" si="112"/>
        <v>97200</v>
      </c>
      <c r="S671" s="55" t="s">
        <v>54</v>
      </c>
      <c r="T671" s="5">
        <v>9</v>
      </c>
      <c r="U671" s="15">
        <f t="shared" si="113"/>
        <v>88452</v>
      </c>
      <c r="V671" s="15">
        <f t="shared" si="110"/>
        <v>88452</v>
      </c>
      <c r="W671" s="14">
        <f t="shared" si="111"/>
        <v>88452</v>
      </c>
      <c r="X671" s="21">
        <v>50</v>
      </c>
      <c r="Y671" s="5">
        <v>0</v>
      </c>
      <c r="Z671" s="5">
        <v>0.01</v>
      </c>
      <c r="AB671" s="1"/>
    </row>
    <row r="672" spans="1:28" s="3" customFormat="1" x14ac:dyDescent="0.35">
      <c r="A672" s="48"/>
      <c r="B672" s="57"/>
      <c r="C672" s="48"/>
      <c r="D672" s="56"/>
      <c r="E672" s="56"/>
      <c r="F672" s="55"/>
      <c r="G672" s="55"/>
      <c r="H672" s="24"/>
      <c r="I672" s="5"/>
      <c r="J672" s="23"/>
      <c r="K672" s="60"/>
      <c r="L672" s="57" t="s">
        <v>17</v>
      </c>
      <c r="M672" s="57" t="s">
        <v>2</v>
      </c>
      <c r="N672" s="56" t="s">
        <v>95</v>
      </c>
      <c r="O672" s="67"/>
      <c r="P672" s="67"/>
      <c r="Q672" s="22">
        <v>6500</v>
      </c>
      <c r="R672" s="16">
        <f t="shared" si="112"/>
        <v>260000</v>
      </c>
      <c r="S672" s="55" t="s">
        <v>54</v>
      </c>
      <c r="T672" s="5">
        <v>3</v>
      </c>
      <c r="U672" s="15">
        <f t="shared" si="113"/>
        <v>252200</v>
      </c>
      <c r="V672" s="15">
        <f t="shared" si="110"/>
        <v>252200</v>
      </c>
      <c r="W672" s="14">
        <f t="shared" si="111"/>
        <v>252200</v>
      </c>
      <c r="X672" s="21">
        <v>10</v>
      </c>
      <c r="Y672" s="5">
        <v>0</v>
      </c>
      <c r="Z672" s="5">
        <v>0.02</v>
      </c>
      <c r="AB672" s="1"/>
    </row>
    <row r="673" spans="1:28" s="3" customFormat="1" x14ac:dyDescent="0.35">
      <c r="A673" s="48"/>
      <c r="B673" s="57"/>
      <c r="C673" s="48"/>
      <c r="D673" s="56"/>
      <c r="E673" s="56"/>
      <c r="F673" s="55"/>
      <c r="G673" s="55"/>
      <c r="H673" s="24"/>
      <c r="I673" s="5"/>
      <c r="J673" s="23"/>
      <c r="K673" s="60"/>
      <c r="L673" s="57" t="s">
        <v>3</v>
      </c>
      <c r="M673" s="57" t="s">
        <v>2</v>
      </c>
      <c r="N673" s="56" t="s">
        <v>120</v>
      </c>
      <c r="O673" s="67"/>
      <c r="P673" s="67"/>
      <c r="Q673" s="22">
        <v>6500</v>
      </c>
      <c r="R673" s="16">
        <f t="shared" si="112"/>
        <v>682500</v>
      </c>
      <c r="S673" s="55" t="s">
        <v>78</v>
      </c>
      <c r="T673" s="5">
        <v>10</v>
      </c>
      <c r="U673" s="15">
        <f t="shared" si="113"/>
        <v>614250</v>
      </c>
      <c r="V673" s="15">
        <f t="shared" si="110"/>
        <v>614250</v>
      </c>
      <c r="W673" s="14">
        <f t="shared" si="111"/>
        <v>614250</v>
      </c>
      <c r="X673" s="21">
        <v>10</v>
      </c>
      <c r="Y673" s="5">
        <v>0</v>
      </c>
      <c r="Z673" s="5">
        <v>0.02</v>
      </c>
      <c r="AB673" s="1"/>
    </row>
    <row r="674" spans="1:28" s="3" customFormat="1" x14ac:dyDescent="0.35">
      <c r="A674" s="48"/>
      <c r="B674" s="57"/>
      <c r="C674" s="48"/>
      <c r="D674" s="56"/>
      <c r="E674" s="56"/>
      <c r="F674" s="55"/>
      <c r="G674" s="55"/>
      <c r="H674" s="24"/>
      <c r="I674" s="5"/>
      <c r="J674" s="23"/>
      <c r="K674" s="60"/>
      <c r="L674" s="57" t="s">
        <v>119</v>
      </c>
      <c r="M674" s="57"/>
      <c r="N674" s="56"/>
      <c r="O674" s="67"/>
      <c r="P674" s="67"/>
      <c r="Q674" s="22"/>
      <c r="R674" s="16">
        <f t="shared" si="112"/>
        <v>0</v>
      </c>
      <c r="S674" s="55" t="s">
        <v>66</v>
      </c>
      <c r="T674" s="5"/>
      <c r="U674" s="15">
        <f t="shared" si="113"/>
        <v>0</v>
      </c>
      <c r="V674" s="15">
        <f t="shared" si="110"/>
        <v>0</v>
      </c>
      <c r="W674" s="14">
        <f t="shared" si="111"/>
        <v>0</v>
      </c>
      <c r="X674" s="21">
        <v>50</v>
      </c>
      <c r="Y674" s="5">
        <v>0</v>
      </c>
      <c r="Z674" s="5">
        <v>0.01</v>
      </c>
      <c r="AB674" s="1"/>
    </row>
    <row r="675" spans="1:28" s="3" customFormat="1" x14ac:dyDescent="0.35">
      <c r="A675" s="48"/>
      <c r="B675" s="57"/>
      <c r="C675" s="48"/>
      <c r="D675" s="56"/>
      <c r="E675" s="56"/>
      <c r="F675" s="55"/>
      <c r="G675" s="55"/>
      <c r="H675" s="24"/>
      <c r="I675" s="5"/>
      <c r="J675" s="23"/>
      <c r="K675" s="60"/>
      <c r="L675" s="57" t="s">
        <v>3</v>
      </c>
      <c r="M675" s="57" t="s">
        <v>2</v>
      </c>
      <c r="N675" s="56" t="s">
        <v>118</v>
      </c>
      <c r="O675" s="67"/>
      <c r="P675" s="67"/>
      <c r="Q675" s="22">
        <v>6500</v>
      </c>
      <c r="R675" s="16">
        <f t="shared" si="112"/>
        <v>185250</v>
      </c>
      <c r="S675" s="55" t="s">
        <v>66</v>
      </c>
      <c r="T675" s="5">
        <v>5</v>
      </c>
      <c r="U675" s="15">
        <f t="shared" si="113"/>
        <v>175987.5</v>
      </c>
      <c r="V675" s="15">
        <f t="shared" si="110"/>
        <v>175987.5</v>
      </c>
      <c r="W675" s="14">
        <f t="shared" si="111"/>
        <v>175987.5</v>
      </c>
      <c r="X675" s="21">
        <v>10</v>
      </c>
      <c r="Y675" s="5">
        <v>0</v>
      </c>
      <c r="Z675" s="5">
        <v>0.02</v>
      </c>
      <c r="AB675" s="1"/>
    </row>
    <row r="676" spans="1:28" s="3" customFormat="1" x14ac:dyDescent="0.35">
      <c r="A676" s="48">
        <v>528</v>
      </c>
      <c r="B676" s="57" t="s">
        <v>4</v>
      </c>
      <c r="C676" s="48">
        <v>6793</v>
      </c>
      <c r="D676" s="56" t="s">
        <v>76</v>
      </c>
      <c r="E676" s="56" t="s">
        <v>74</v>
      </c>
      <c r="F676" s="55" t="s">
        <v>117</v>
      </c>
      <c r="G676" s="55" t="s">
        <v>60</v>
      </c>
      <c r="H676" s="24">
        <f>SUM((D676*400)+(E676*100)+F676)</f>
        <v>3070</v>
      </c>
      <c r="I676" s="5">
        <v>100</v>
      </c>
      <c r="J676" s="23">
        <f>SUM(H676*I676)</f>
        <v>307000</v>
      </c>
      <c r="K676" s="60"/>
      <c r="L676" s="57"/>
      <c r="M676" s="57"/>
      <c r="N676" s="56"/>
      <c r="O676" s="67"/>
      <c r="P676" s="67"/>
      <c r="Q676" s="22"/>
      <c r="R676" s="16"/>
      <c r="S676" s="55"/>
      <c r="T676" s="5"/>
      <c r="U676" s="15"/>
      <c r="V676" s="15">
        <f t="shared" si="110"/>
        <v>307000</v>
      </c>
      <c r="W676" s="14">
        <f t="shared" si="111"/>
        <v>307000</v>
      </c>
      <c r="X676" s="21">
        <v>50</v>
      </c>
      <c r="Y676" s="5">
        <v>0</v>
      </c>
      <c r="Z676" s="5">
        <v>0.01</v>
      </c>
      <c r="AB676" s="1"/>
    </row>
    <row r="677" spans="1:28" s="3" customFormat="1" x14ac:dyDescent="0.35">
      <c r="A677" s="48">
        <v>529</v>
      </c>
      <c r="B677" s="57" t="s">
        <v>4</v>
      </c>
      <c r="C677" s="48">
        <v>131</v>
      </c>
      <c r="D677" s="56" t="s">
        <v>68</v>
      </c>
      <c r="E677" s="56" t="s">
        <v>74</v>
      </c>
      <c r="F677" s="55" t="s">
        <v>116</v>
      </c>
      <c r="G677" s="55" t="s">
        <v>66</v>
      </c>
      <c r="H677" s="24">
        <f>SUM((D677*400)+(E677*100)+F677)</f>
        <v>252</v>
      </c>
      <c r="I677" s="5">
        <v>200</v>
      </c>
      <c r="J677" s="23">
        <f>SUM(H677*I677)</f>
        <v>50400</v>
      </c>
      <c r="K677" s="60"/>
      <c r="L677" s="57" t="s">
        <v>10</v>
      </c>
      <c r="M677" s="57" t="s">
        <v>9</v>
      </c>
      <c r="N677" s="56" t="s">
        <v>115</v>
      </c>
      <c r="O677" s="67"/>
      <c r="P677" s="67"/>
      <c r="Q677" s="22">
        <v>6500</v>
      </c>
      <c r="R677" s="16">
        <f>SUM(N677*Q677)</f>
        <v>1794000</v>
      </c>
      <c r="S677" s="55" t="s">
        <v>114</v>
      </c>
      <c r="T677" s="5">
        <v>85</v>
      </c>
      <c r="U677" s="15">
        <f>SUM(R677-(R677*T677/100))</f>
        <v>269100</v>
      </c>
      <c r="V677" s="15">
        <f t="shared" si="110"/>
        <v>319500</v>
      </c>
      <c r="W677" s="14">
        <f t="shared" si="111"/>
        <v>319500</v>
      </c>
      <c r="X677" s="21">
        <v>10</v>
      </c>
      <c r="Y677" s="5">
        <v>0</v>
      </c>
      <c r="Z677" s="5">
        <v>0.02</v>
      </c>
      <c r="AB677" s="1"/>
    </row>
    <row r="678" spans="1:28" s="3" customFormat="1" x14ac:dyDescent="0.35">
      <c r="A678" s="48"/>
      <c r="B678" s="57"/>
      <c r="C678" s="48"/>
      <c r="D678" s="56"/>
      <c r="E678" s="56"/>
      <c r="F678" s="55"/>
      <c r="G678" s="55"/>
      <c r="H678" s="24"/>
      <c r="I678" s="5"/>
      <c r="J678" s="23"/>
      <c r="K678" s="60"/>
      <c r="L678" s="57" t="s">
        <v>41</v>
      </c>
      <c r="M678" s="57"/>
      <c r="N678" s="56"/>
      <c r="O678" s="67"/>
      <c r="P678" s="67"/>
      <c r="Q678" s="22"/>
      <c r="R678" s="16"/>
      <c r="S678" s="55"/>
      <c r="T678" s="5"/>
      <c r="U678" s="15"/>
      <c r="V678" s="15">
        <f t="shared" si="110"/>
        <v>0</v>
      </c>
      <c r="W678" s="14">
        <f t="shared" si="111"/>
        <v>0</v>
      </c>
      <c r="X678" s="21"/>
      <c r="Y678" s="5"/>
      <c r="Z678" s="5"/>
      <c r="AB678" s="1"/>
    </row>
    <row r="679" spans="1:28" s="3" customFormat="1" x14ac:dyDescent="0.35">
      <c r="A679" s="48"/>
      <c r="B679" s="57"/>
      <c r="C679" s="48"/>
      <c r="D679" s="56"/>
      <c r="E679" s="56"/>
      <c r="F679" s="55"/>
      <c r="G679" s="55"/>
      <c r="H679" s="24"/>
      <c r="I679" s="5"/>
      <c r="J679" s="23"/>
      <c r="K679" s="60"/>
      <c r="L679" s="57" t="s">
        <v>40</v>
      </c>
      <c r="M679" s="57"/>
      <c r="N679" s="56"/>
      <c r="O679" s="67"/>
      <c r="P679" s="67"/>
      <c r="Q679" s="22"/>
      <c r="R679" s="16"/>
      <c r="S679" s="55"/>
      <c r="T679" s="5"/>
      <c r="U679" s="15"/>
      <c r="V679" s="15">
        <f t="shared" si="110"/>
        <v>0</v>
      </c>
      <c r="W679" s="14">
        <f t="shared" si="111"/>
        <v>0</v>
      </c>
      <c r="X679" s="21"/>
      <c r="Y679" s="5"/>
      <c r="Z679" s="5"/>
      <c r="AB679" s="1"/>
    </row>
    <row r="680" spans="1:28" s="3" customFormat="1" x14ac:dyDescent="0.35">
      <c r="A680" s="48"/>
      <c r="B680" s="57"/>
      <c r="C680" s="48"/>
      <c r="D680" s="56"/>
      <c r="E680" s="56"/>
      <c r="F680" s="55"/>
      <c r="G680" s="55"/>
      <c r="H680" s="24"/>
      <c r="I680" s="5"/>
      <c r="J680" s="23"/>
      <c r="K680" s="60"/>
      <c r="L680" s="57" t="s">
        <v>22</v>
      </c>
      <c r="M680" s="57" t="s">
        <v>0</v>
      </c>
      <c r="N680" s="56" t="s">
        <v>82</v>
      </c>
      <c r="O680" s="67"/>
      <c r="P680" s="67"/>
      <c r="Q680" s="22">
        <v>2050</v>
      </c>
      <c r="R680" s="16">
        <f>SUM(N680*Q680)</f>
        <v>123000</v>
      </c>
      <c r="S680" s="55" t="s">
        <v>60</v>
      </c>
      <c r="T680" s="5">
        <v>3</v>
      </c>
      <c r="U680" s="15">
        <f>SUM(R680-(R680*T680/100))</f>
        <v>119310</v>
      </c>
      <c r="V680" s="15">
        <f t="shared" si="110"/>
        <v>119310</v>
      </c>
      <c r="W680" s="14">
        <f t="shared" si="111"/>
        <v>119310</v>
      </c>
      <c r="X680" s="21">
        <v>50</v>
      </c>
      <c r="Y680" s="5">
        <v>0</v>
      </c>
      <c r="Z680" s="5">
        <v>0.01</v>
      </c>
      <c r="AB680" s="1"/>
    </row>
    <row r="681" spans="1:28" s="3" customFormat="1" x14ac:dyDescent="0.35">
      <c r="A681" s="48"/>
      <c r="B681" s="57"/>
      <c r="C681" s="48"/>
      <c r="D681" s="56"/>
      <c r="E681" s="56"/>
      <c r="F681" s="55"/>
      <c r="G681" s="55"/>
      <c r="H681" s="24"/>
      <c r="I681" s="5"/>
      <c r="J681" s="23"/>
      <c r="K681" s="60"/>
      <c r="L681" s="57" t="s">
        <v>71</v>
      </c>
      <c r="M681" s="57" t="s">
        <v>0</v>
      </c>
      <c r="N681" s="56" t="s">
        <v>65</v>
      </c>
      <c r="O681" s="67"/>
      <c r="P681" s="67"/>
      <c r="Q681" s="22">
        <v>5400</v>
      </c>
      <c r="R681" s="16">
        <f>SUM(N681*Q681)</f>
        <v>113400</v>
      </c>
      <c r="S681" s="55" t="s">
        <v>89</v>
      </c>
      <c r="T681" s="5">
        <v>93</v>
      </c>
      <c r="U681" s="15">
        <f>SUM(R681-(R681*T681/100))</f>
        <v>7938</v>
      </c>
      <c r="V681" s="15">
        <f t="shared" si="110"/>
        <v>7938</v>
      </c>
      <c r="W681" s="14">
        <f t="shared" si="111"/>
        <v>7938</v>
      </c>
      <c r="X681" s="21">
        <v>50</v>
      </c>
      <c r="Y681" s="5"/>
      <c r="Z681" s="5">
        <v>0.01</v>
      </c>
      <c r="AB681" s="1"/>
    </row>
    <row r="682" spans="1:28" s="3" customFormat="1" x14ac:dyDescent="0.35">
      <c r="A682" s="48">
        <v>530</v>
      </c>
      <c r="B682" s="57" t="s">
        <v>21</v>
      </c>
      <c r="C682" s="48">
        <v>14937</v>
      </c>
      <c r="D682" s="56" t="s">
        <v>84</v>
      </c>
      <c r="E682" s="56" t="s">
        <v>60</v>
      </c>
      <c r="F682" s="55" t="s">
        <v>113</v>
      </c>
      <c r="G682" s="55" t="s">
        <v>60</v>
      </c>
      <c r="H682" s="24">
        <f t="shared" ref="H682:H689" si="114">SUM((D682*400)+(E682*100)+F682)</f>
        <v>3301</v>
      </c>
      <c r="I682" s="5">
        <v>75</v>
      </c>
      <c r="J682" s="23">
        <f t="shared" ref="J682:J689" si="115">SUM(H682*I682)</f>
        <v>247575</v>
      </c>
      <c r="K682" s="60"/>
      <c r="L682" s="57"/>
      <c r="M682" s="57"/>
      <c r="N682" s="56"/>
      <c r="O682" s="67"/>
      <c r="P682" s="67"/>
      <c r="Q682" s="22"/>
      <c r="R682" s="16"/>
      <c r="S682" s="55"/>
      <c r="T682" s="5"/>
      <c r="U682" s="15"/>
      <c r="V682" s="15">
        <f t="shared" si="110"/>
        <v>247575</v>
      </c>
      <c r="W682" s="14">
        <f t="shared" si="111"/>
        <v>247575</v>
      </c>
      <c r="X682" s="21">
        <v>50</v>
      </c>
      <c r="Y682" s="5">
        <v>0</v>
      </c>
      <c r="Z682" s="5">
        <v>0.01</v>
      </c>
      <c r="AB682" s="1"/>
    </row>
    <row r="683" spans="1:28" s="3" customFormat="1" x14ac:dyDescent="0.35">
      <c r="A683" s="48">
        <v>531</v>
      </c>
      <c r="B683" s="57" t="s">
        <v>21</v>
      </c>
      <c r="C683" s="48">
        <v>3450</v>
      </c>
      <c r="D683" s="56" t="s">
        <v>74</v>
      </c>
      <c r="E683" s="56" t="s">
        <v>74</v>
      </c>
      <c r="F683" s="55" t="s">
        <v>112</v>
      </c>
      <c r="G683" s="55" t="s">
        <v>60</v>
      </c>
      <c r="H683" s="24">
        <f t="shared" si="114"/>
        <v>1006</v>
      </c>
      <c r="I683" s="5">
        <v>100</v>
      </c>
      <c r="J683" s="23">
        <f t="shared" si="115"/>
        <v>100600</v>
      </c>
      <c r="K683" s="60"/>
      <c r="L683" s="57"/>
      <c r="M683" s="57"/>
      <c r="N683" s="56"/>
      <c r="O683" s="67"/>
      <c r="P683" s="67"/>
      <c r="Q683" s="22"/>
      <c r="R683" s="16"/>
      <c r="S683" s="55"/>
      <c r="T683" s="5"/>
      <c r="U683" s="15"/>
      <c r="V683" s="15">
        <f t="shared" si="110"/>
        <v>100600</v>
      </c>
      <c r="W683" s="14">
        <f t="shared" si="111"/>
        <v>100600</v>
      </c>
      <c r="X683" s="21">
        <v>10</v>
      </c>
      <c r="Y683" s="5">
        <v>0</v>
      </c>
      <c r="Z683" s="5">
        <v>0.02</v>
      </c>
      <c r="AB683" s="1"/>
    </row>
    <row r="684" spans="1:28" s="3" customFormat="1" x14ac:dyDescent="0.35">
      <c r="A684" s="48">
        <v>532</v>
      </c>
      <c r="B684" s="57" t="s">
        <v>21</v>
      </c>
      <c r="C684" s="48">
        <v>223</v>
      </c>
      <c r="D684" s="56" t="s">
        <v>68</v>
      </c>
      <c r="E684" s="56" t="s">
        <v>68</v>
      </c>
      <c r="F684" s="55" t="s">
        <v>108</v>
      </c>
      <c r="G684" s="55" t="s">
        <v>74</v>
      </c>
      <c r="H684" s="24">
        <f t="shared" si="114"/>
        <v>86</v>
      </c>
      <c r="I684" s="5">
        <v>75</v>
      </c>
      <c r="J684" s="23">
        <f t="shared" si="115"/>
        <v>6450</v>
      </c>
      <c r="K684" s="60"/>
      <c r="L684" s="57" t="s">
        <v>3</v>
      </c>
      <c r="M684" s="57" t="s">
        <v>2</v>
      </c>
      <c r="N684" s="56" t="s">
        <v>111</v>
      </c>
      <c r="O684" s="67"/>
      <c r="P684" s="67"/>
      <c r="Q684" s="22">
        <v>6500</v>
      </c>
      <c r="R684" s="16">
        <f>SUM(N684*Q684)</f>
        <v>936000</v>
      </c>
      <c r="S684" s="55" t="s">
        <v>110</v>
      </c>
      <c r="T684" s="5">
        <v>76</v>
      </c>
      <c r="U684" s="15">
        <f>SUM(R684-(R684*T684/100))</f>
        <v>224640</v>
      </c>
      <c r="V684" s="15">
        <f t="shared" si="110"/>
        <v>231090</v>
      </c>
      <c r="W684" s="14">
        <f t="shared" si="111"/>
        <v>231090</v>
      </c>
      <c r="X684" s="21">
        <v>50</v>
      </c>
      <c r="Y684" s="5">
        <v>0</v>
      </c>
      <c r="Z684" s="5">
        <v>0.02</v>
      </c>
      <c r="AB684" s="1"/>
    </row>
    <row r="685" spans="1:28" s="3" customFormat="1" x14ac:dyDescent="0.35">
      <c r="A685" s="48">
        <v>533</v>
      </c>
      <c r="B685" s="57" t="s">
        <v>21</v>
      </c>
      <c r="C685" s="48">
        <v>1524</v>
      </c>
      <c r="D685" s="56" t="s">
        <v>74</v>
      </c>
      <c r="E685" s="56" t="s">
        <v>60</v>
      </c>
      <c r="F685" s="55" t="s">
        <v>89</v>
      </c>
      <c r="G685" s="55" t="s">
        <v>60</v>
      </c>
      <c r="H685" s="24">
        <f t="shared" si="114"/>
        <v>920</v>
      </c>
      <c r="I685" s="5">
        <v>100</v>
      </c>
      <c r="J685" s="23">
        <f t="shared" si="115"/>
        <v>92000</v>
      </c>
      <c r="K685" s="60"/>
      <c r="L685" s="57"/>
      <c r="M685" s="57"/>
      <c r="N685" s="56"/>
      <c r="O685" s="67"/>
      <c r="P685" s="67"/>
      <c r="Q685" s="22"/>
      <c r="R685" s="16"/>
      <c r="S685" s="55"/>
      <c r="T685" s="5"/>
      <c r="U685" s="15"/>
      <c r="V685" s="15">
        <f t="shared" si="110"/>
        <v>92000</v>
      </c>
      <c r="W685" s="14">
        <f t="shared" si="111"/>
        <v>92000</v>
      </c>
      <c r="X685" s="21">
        <v>10</v>
      </c>
      <c r="Y685" s="5">
        <v>0</v>
      </c>
      <c r="Z685" s="5">
        <v>0.01</v>
      </c>
      <c r="AB685" s="1"/>
    </row>
    <row r="686" spans="1:28" s="3" customFormat="1" x14ac:dyDescent="0.35">
      <c r="A686" s="48">
        <v>534</v>
      </c>
      <c r="B686" s="57" t="s">
        <v>4</v>
      </c>
      <c r="C686" s="48">
        <v>20443</v>
      </c>
      <c r="D686" s="56" t="s">
        <v>109</v>
      </c>
      <c r="E686" s="56" t="s">
        <v>68</v>
      </c>
      <c r="F686" s="55" t="s">
        <v>108</v>
      </c>
      <c r="G686" s="55" t="s">
        <v>60</v>
      </c>
      <c r="H686" s="24">
        <f t="shared" si="114"/>
        <v>7686</v>
      </c>
      <c r="I686" s="5">
        <v>75</v>
      </c>
      <c r="J686" s="23">
        <f t="shared" si="115"/>
        <v>576450</v>
      </c>
      <c r="K686" s="60"/>
      <c r="L686" s="57"/>
      <c r="M686" s="57"/>
      <c r="N686" s="56"/>
      <c r="O686" s="67"/>
      <c r="P686" s="67"/>
      <c r="Q686" s="22"/>
      <c r="R686" s="16"/>
      <c r="S686" s="55"/>
      <c r="T686" s="5"/>
      <c r="U686" s="15"/>
      <c r="V686" s="15">
        <f t="shared" si="110"/>
        <v>576450</v>
      </c>
      <c r="W686" s="14">
        <f t="shared" si="111"/>
        <v>576450</v>
      </c>
      <c r="X686" s="21">
        <v>10</v>
      </c>
      <c r="Y686" s="5">
        <v>0</v>
      </c>
      <c r="Z686" s="5">
        <v>0.01</v>
      </c>
      <c r="AB686" s="1"/>
    </row>
    <row r="687" spans="1:28" s="3" customFormat="1" x14ac:dyDescent="0.35">
      <c r="A687" s="48">
        <v>535</v>
      </c>
      <c r="B687" s="57" t="s">
        <v>4</v>
      </c>
      <c r="C687" s="48">
        <v>1942</v>
      </c>
      <c r="D687" s="56" t="s">
        <v>74</v>
      </c>
      <c r="E687" s="56" t="s">
        <v>54</v>
      </c>
      <c r="F687" s="55" t="s">
        <v>80</v>
      </c>
      <c r="G687" s="55" t="s">
        <v>77</v>
      </c>
      <c r="H687" s="24">
        <f t="shared" si="114"/>
        <v>1156</v>
      </c>
      <c r="I687" s="5">
        <v>150</v>
      </c>
      <c r="J687" s="23">
        <f t="shared" si="115"/>
        <v>173400</v>
      </c>
      <c r="K687" s="60"/>
      <c r="L687" s="57"/>
      <c r="M687" s="57"/>
      <c r="N687" s="56"/>
      <c r="O687" s="67"/>
      <c r="P687" s="67"/>
      <c r="Q687" s="22"/>
      <c r="R687" s="16"/>
      <c r="S687" s="55"/>
      <c r="T687" s="5"/>
      <c r="U687" s="15"/>
      <c r="V687" s="15">
        <f t="shared" si="110"/>
        <v>173400</v>
      </c>
      <c r="W687" s="14">
        <f t="shared" si="111"/>
        <v>173400</v>
      </c>
      <c r="X687" s="21">
        <v>0</v>
      </c>
      <c r="Y687" s="14">
        <f>W687</f>
        <v>173400</v>
      </c>
      <c r="Z687" s="5">
        <v>0.03</v>
      </c>
      <c r="AB687" s="1"/>
    </row>
    <row r="688" spans="1:28" s="3" customFormat="1" x14ac:dyDescent="0.35">
      <c r="A688" s="48">
        <v>536</v>
      </c>
      <c r="B688" s="57" t="s">
        <v>4</v>
      </c>
      <c r="C688" s="48">
        <v>2020</v>
      </c>
      <c r="D688" s="56" t="s">
        <v>84</v>
      </c>
      <c r="E688" s="56" t="s">
        <v>54</v>
      </c>
      <c r="F688" s="55" t="s">
        <v>85</v>
      </c>
      <c r="G688" s="55" t="s">
        <v>60</v>
      </c>
      <c r="H688" s="24">
        <f t="shared" si="114"/>
        <v>3515</v>
      </c>
      <c r="I688" s="5">
        <v>75</v>
      </c>
      <c r="J688" s="23">
        <f t="shared" si="115"/>
        <v>263625</v>
      </c>
      <c r="K688" s="60"/>
      <c r="L688" s="57"/>
      <c r="M688" s="57"/>
      <c r="N688" s="56"/>
      <c r="O688" s="67"/>
      <c r="P688" s="67"/>
      <c r="Q688" s="22"/>
      <c r="R688" s="16"/>
      <c r="S688" s="55"/>
      <c r="T688" s="5"/>
      <c r="U688" s="15"/>
      <c r="V688" s="15">
        <f t="shared" si="110"/>
        <v>263625</v>
      </c>
      <c r="W688" s="14">
        <f t="shared" si="111"/>
        <v>263625</v>
      </c>
      <c r="X688" s="21">
        <v>50</v>
      </c>
      <c r="Y688" s="5">
        <v>0</v>
      </c>
      <c r="Z688" s="5">
        <v>0.01</v>
      </c>
      <c r="AB688" s="1"/>
    </row>
    <row r="689" spans="1:28" s="3" customFormat="1" x14ac:dyDescent="0.35">
      <c r="A689" s="48">
        <v>537</v>
      </c>
      <c r="B689" s="57" t="s">
        <v>21</v>
      </c>
      <c r="C689" s="48">
        <v>3398</v>
      </c>
      <c r="D689" s="56" t="s">
        <v>68</v>
      </c>
      <c r="E689" s="56" t="s">
        <v>60</v>
      </c>
      <c r="F689" s="55" t="s">
        <v>107</v>
      </c>
      <c r="G689" s="55" t="s">
        <v>74</v>
      </c>
      <c r="H689" s="24">
        <f t="shared" si="114"/>
        <v>167</v>
      </c>
      <c r="I689" s="5">
        <v>200</v>
      </c>
      <c r="J689" s="23">
        <f t="shared" si="115"/>
        <v>33400</v>
      </c>
      <c r="K689" s="60"/>
      <c r="L689" s="57" t="s">
        <v>3</v>
      </c>
      <c r="M689" s="57" t="s">
        <v>2</v>
      </c>
      <c r="N689" s="56" t="s">
        <v>72</v>
      </c>
      <c r="O689" s="67"/>
      <c r="P689" s="67"/>
      <c r="Q689" s="22">
        <v>6500</v>
      </c>
      <c r="R689" s="16">
        <f>SUM(N689*Q689)</f>
        <v>728000</v>
      </c>
      <c r="S689" s="55" t="s">
        <v>69</v>
      </c>
      <c r="T689" s="5">
        <v>50</v>
      </c>
      <c r="U689" s="15">
        <f>SUM(R689-(R689*T689/100))</f>
        <v>364000</v>
      </c>
      <c r="V689" s="15">
        <f t="shared" si="110"/>
        <v>397400</v>
      </c>
      <c r="W689" s="14">
        <f t="shared" si="111"/>
        <v>397400</v>
      </c>
      <c r="X689" s="21">
        <v>10</v>
      </c>
      <c r="Y689" s="5">
        <v>0</v>
      </c>
      <c r="Z689" s="5">
        <v>0.02</v>
      </c>
      <c r="AB689" s="1"/>
    </row>
    <row r="690" spans="1:28" s="3" customFormat="1" x14ac:dyDescent="0.35">
      <c r="A690" s="48"/>
      <c r="B690" s="57"/>
      <c r="C690" s="48"/>
      <c r="D690" s="56"/>
      <c r="E690" s="56"/>
      <c r="F690" s="55"/>
      <c r="G690" s="55"/>
      <c r="H690" s="24"/>
      <c r="I690" s="5"/>
      <c r="J690" s="23"/>
      <c r="K690" s="60"/>
      <c r="L690" s="57" t="s">
        <v>18</v>
      </c>
      <c r="M690" s="57" t="s">
        <v>0</v>
      </c>
      <c r="N690" s="56" t="s">
        <v>89</v>
      </c>
      <c r="O690" s="67"/>
      <c r="P690" s="67"/>
      <c r="Q690" s="22">
        <v>2400</v>
      </c>
      <c r="R690" s="16">
        <f>SUM(N690*Q690)</f>
        <v>48000</v>
      </c>
      <c r="S690" s="55" t="s">
        <v>69</v>
      </c>
      <c r="T690" s="5">
        <v>93</v>
      </c>
      <c r="U690" s="15">
        <f>SUM(R690-(R690*T690/100))</f>
        <v>3360</v>
      </c>
      <c r="V690" s="15">
        <f t="shared" si="110"/>
        <v>3360</v>
      </c>
      <c r="W690" s="14">
        <f t="shared" si="111"/>
        <v>3360</v>
      </c>
      <c r="X690" s="21">
        <v>0</v>
      </c>
      <c r="Y690" s="14">
        <f>W690</f>
        <v>3360</v>
      </c>
      <c r="Z690" s="5">
        <v>0.03</v>
      </c>
      <c r="AB690" s="1"/>
    </row>
    <row r="691" spans="1:28" s="3" customFormat="1" x14ac:dyDescent="0.35">
      <c r="A691" s="48"/>
      <c r="B691" s="57"/>
      <c r="C691" s="48"/>
      <c r="D691" s="56"/>
      <c r="E691" s="56"/>
      <c r="F691" s="55"/>
      <c r="G691" s="55"/>
      <c r="H691" s="24"/>
      <c r="I691" s="5"/>
      <c r="J691" s="23"/>
      <c r="K691" s="60"/>
      <c r="L691" s="57" t="s">
        <v>71</v>
      </c>
      <c r="M691" s="57" t="s">
        <v>0</v>
      </c>
      <c r="N691" s="56" t="s">
        <v>72</v>
      </c>
      <c r="O691" s="67"/>
      <c r="P691" s="67"/>
      <c r="Q691" s="22">
        <v>5400</v>
      </c>
      <c r="R691" s="16">
        <f>SUM(N691*Q691)</f>
        <v>604800</v>
      </c>
      <c r="S691" s="55" t="s">
        <v>79</v>
      </c>
      <c r="T691" s="5">
        <v>86</v>
      </c>
      <c r="U691" s="15">
        <f>SUM(R691-(R691*T691/100))</f>
        <v>84672</v>
      </c>
      <c r="V691" s="15">
        <f t="shared" si="110"/>
        <v>84672</v>
      </c>
      <c r="W691" s="14">
        <f t="shared" si="111"/>
        <v>84672</v>
      </c>
      <c r="X691" s="21">
        <v>50</v>
      </c>
      <c r="Y691" s="5">
        <v>0</v>
      </c>
      <c r="Z691" s="5">
        <v>0.01</v>
      </c>
      <c r="AB691" s="1"/>
    </row>
    <row r="692" spans="1:28" s="3" customFormat="1" x14ac:dyDescent="0.35">
      <c r="A692" s="60">
        <v>538</v>
      </c>
      <c r="B692" s="57" t="s">
        <v>4</v>
      </c>
      <c r="C692" s="48">
        <v>1822</v>
      </c>
      <c r="D692" s="56" t="s">
        <v>76</v>
      </c>
      <c r="E692" s="56" t="s">
        <v>60</v>
      </c>
      <c r="F692" s="55" t="s">
        <v>106</v>
      </c>
      <c r="G692" s="55" t="s">
        <v>60</v>
      </c>
      <c r="H692" s="24">
        <f>SUM((D692*400)+(E692*100)+F692)</f>
        <v>2976</v>
      </c>
      <c r="I692" s="5">
        <v>100</v>
      </c>
      <c r="J692" s="23">
        <f>SUM(H692*I692)</f>
        <v>297600</v>
      </c>
      <c r="K692" s="60"/>
      <c r="L692" s="57"/>
      <c r="M692" s="57"/>
      <c r="N692" s="56"/>
      <c r="O692" s="67"/>
      <c r="P692" s="67"/>
      <c r="Q692" s="22"/>
      <c r="R692" s="16"/>
      <c r="S692" s="55"/>
      <c r="T692" s="5"/>
      <c r="U692" s="15"/>
      <c r="V692" s="15">
        <f t="shared" si="110"/>
        <v>297600</v>
      </c>
      <c r="W692" s="14">
        <f t="shared" si="111"/>
        <v>297600</v>
      </c>
      <c r="X692" s="21">
        <v>50</v>
      </c>
      <c r="Y692" s="5">
        <v>0</v>
      </c>
      <c r="Z692" s="5">
        <v>0.01</v>
      </c>
      <c r="AB692" s="1"/>
    </row>
    <row r="693" spans="1:28" s="3" customFormat="1" x14ac:dyDescent="0.35">
      <c r="A693" s="60">
        <v>539</v>
      </c>
      <c r="B693" s="64" t="s">
        <v>21</v>
      </c>
      <c r="C693" s="60">
        <v>3396</v>
      </c>
      <c r="D693" s="63" t="s">
        <v>60</v>
      </c>
      <c r="E693" s="63" t="s">
        <v>60</v>
      </c>
      <c r="F693" s="62" t="s">
        <v>55</v>
      </c>
      <c r="G693" s="62" t="s">
        <v>60</v>
      </c>
      <c r="H693" s="24">
        <f>SUM((D693*400)+(E693*100)+F693)</f>
        <v>538</v>
      </c>
      <c r="I693" s="5">
        <v>75</v>
      </c>
      <c r="J693" s="23">
        <f>SUM(H693*I693)</f>
        <v>40350</v>
      </c>
      <c r="K693" s="60"/>
      <c r="L693" s="64"/>
      <c r="M693" s="64"/>
      <c r="N693" s="63"/>
      <c r="O693" s="67"/>
      <c r="P693" s="67"/>
      <c r="Q693" s="22"/>
      <c r="R693" s="16"/>
      <c r="S693" s="62"/>
      <c r="T693" s="5"/>
      <c r="U693" s="15"/>
      <c r="V693" s="15">
        <f t="shared" si="110"/>
        <v>40350</v>
      </c>
      <c r="W693" s="14">
        <f t="shared" si="111"/>
        <v>40350</v>
      </c>
      <c r="X693" s="21">
        <v>50</v>
      </c>
      <c r="Y693" s="5">
        <v>0</v>
      </c>
      <c r="Z693" s="5">
        <v>0.01</v>
      </c>
      <c r="AB693" s="1"/>
    </row>
    <row r="694" spans="1:28" s="3" customFormat="1" x14ac:dyDescent="0.35">
      <c r="A694" s="60">
        <v>540</v>
      </c>
      <c r="B694" s="57" t="s">
        <v>23</v>
      </c>
      <c r="C694" s="48"/>
      <c r="D694" s="56" t="s">
        <v>83</v>
      </c>
      <c r="E694" s="56" t="s">
        <v>74</v>
      </c>
      <c r="F694" s="55" t="s">
        <v>69</v>
      </c>
      <c r="G694" s="55" t="s">
        <v>60</v>
      </c>
      <c r="H694" s="24">
        <f>SUM((D694*400)+(E694*100)+F694)</f>
        <v>9430</v>
      </c>
      <c r="I694" s="5">
        <v>75</v>
      </c>
      <c r="J694" s="23">
        <f>SUM(H694*I694)</f>
        <v>707250</v>
      </c>
      <c r="K694" s="60"/>
      <c r="L694" s="57"/>
      <c r="M694" s="57"/>
      <c r="N694" s="56"/>
      <c r="O694" s="67"/>
      <c r="P694" s="67"/>
      <c r="Q694" s="22"/>
      <c r="R694" s="16"/>
      <c r="S694" s="55"/>
      <c r="T694" s="5"/>
      <c r="U694" s="15"/>
      <c r="V694" s="15">
        <f t="shared" si="110"/>
        <v>707250</v>
      </c>
      <c r="W694" s="14">
        <f t="shared" si="111"/>
        <v>707250</v>
      </c>
      <c r="X694" s="21">
        <v>50</v>
      </c>
      <c r="Y694" s="5">
        <v>0</v>
      </c>
      <c r="Z694" s="5">
        <v>0.01</v>
      </c>
      <c r="AB694" s="1"/>
    </row>
    <row r="695" spans="1:28" s="3" customFormat="1" x14ac:dyDescent="0.35">
      <c r="A695" s="60">
        <v>541</v>
      </c>
      <c r="B695" s="57" t="s">
        <v>21</v>
      </c>
      <c r="C695" s="48">
        <v>6559</v>
      </c>
      <c r="D695" s="56" t="s">
        <v>68</v>
      </c>
      <c r="E695" s="56" t="s">
        <v>68</v>
      </c>
      <c r="F695" s="55" t="s">
        <v>91</v>
      </c>
      <c r="G695" s="55" t="s">
        <v>74</v>
      </c>
      <c r="H695" s="24">
        <f>SUM((D695*400)+(E695*100)+F695)</f>
        <v>80</v>
      </c>
      <c r="I695" s="5">
        <v>200</v>
      </c>
      <c r="J695" s="23">
        <f>SUM(H695*I695)</f>
        <v>16000</v>
      </c>
      <c r="K695" s="60"/>
      <c r="L695" s="57" t="s">
        <v>3</v>
      </c>
      <c r="M695" s="57" t="s">
        <v>0</v>
      </c>
      <c r="N695" s="56" t="s">
        <v>80</v>
      </c>
      <c r="O695" s="67"/>
      <c r="P695" s="67"/>
      <c r="Q695" s="22">
        <v>6500</v>
      </c>
      <c r="R695" s="16">
        <f>SUM(N695*Q695)</f>
        <v>364000</v>
      </c>
      <c r="S695" s="55" t="s">
        <v>69</v>
      </c>
      <c r="T695" s="5">
        <v>93</v>
      </c>
      <c r="U695" s="15">
        <f>SUM(R695-(R695*T695/100))</f>
        <v>25480</v>
      </c>
      <c r="V695" s="15">
        <f t="shared" si="110"/>
        <v>41480</v>
      </c>
      <c r="W695" s="14">
        <f t="shared" si="111"/>
        <v>41480</v>
      </c>
      <c r="X695" s="21">
        <v>10</v>
      </c>
      <c r="Y695" s="5">
        <v>0</v>
      </c>
      <c r="Z695" s="5">
        <v>0.02</v>
      </c>
      <c r="AB695" s="1"/>
    </row>
    <row r="696" spans="1:28" s="3" customFormat="1" x14ac:dyDescent="0.35">
      <c r="A696" s="48"/>
      <c r="B696" s="57"/>
      <c r="C696" s="48"/>
      <c r="D696" s="56"/>
      <c r="E696" s="56"/>
      <c r="F696" s="55"/>
      <c r="G696" s="55"/>
      <c r="H696" s="24"/>
      <c r="I696" s="5"/>
      <c r="J696" s="23"/>
      <c r="K696" s="60"/>
      <c r="L696" s="57" t="s">
        <v>3</v>
      </c>
      <c r="M696" s="57" t="s">
        <v>0</v>
      </c>
      <c r="N696" s="56" t="s">
        <v>82</v>
      </c>
      <c r="O696" s="67"/>
      <c r="P696" s="67"/>
      <c r="Q696" s="22">
        <v>6500</v>
      </c>
      <c r="R696" s="16">
        <f>SUM(N696*Q696)</f>
        <v>390000</v>
      </c>
      <c r="S696" s="55" t="s">
        <v>105</v>
      </c>
      <c r="T696" s="5">
        <v>93</v>
      </c>
      <c r="U696" s="15">
        <f>SUM(R696-(R696*T696/100))</f>
        <v>27300</v>
      </c>
      <c r="V696" s="15">
        <f t="shared" si="110"/>
        <v>27300</v>
      </c>
      <c r="W696" s="14">
        <f t="shared" si="111"/>
        <v>27300</v>
      </c>
      <c r="X696" s="21">
        <v>10</v>
      </c>
      <c r="Y696" s="5">
        <v>0</v>
      </c>
      <c r="Z696" s="5">
        <v>0.02</v>
      </c>
      <c r="AB696" s="1"/>
    </row>
    <row r="697" spans="1:28" s="3" customFormat="1" x14ac:dyDescent="0.35">
      <c r="A697" s="48"/>
      <c r="B697" s="57"/>
      <c r="C697" s="48"/>
      <c r="D697" s="56"/>
      <c r="E697" s="56"/>
      <c r="F697" s="55"/>
      <c r="G697" s="55"/>
      <c r="H697" s="24"/>
      <c r="I697" s="5"/>
      <c r="J697" s="23"/>
      <c r="K697" s="60"/>
      <c r="L697" s="57" t="s">
        <v>71</v>
      </c>
      <c r="M697" s="57" t="s">
        <v>0</v>
      </c>
      <c r="N697" s="56" t="s">
        <v>85</v>
      </c>
      <c r="O697" s="67"/>
      <c r="P697" s="67"/>
      <c r="Q697" s="22">
        <v>5400</v>
      </c>
      <c r="R697" s="16">
        <f>SUM(N697*Q697)</f>
        <v>81000</v>
      </c>
      <c r="S697" s="55" t="s">
        <v>104</v>
      </c>
      <c r="T697" s="5">
        <v>93</v>
      </c>
      <c r="U697" s="15">
        <f>SUM(R697-(R697*T697/100))</f>
        <v>5670</v>
      </c>
      <c r="V697" s="15">
        <f t="shared" si="110"/>
        <v>5670</v>
      </c>
      <c r="W697" s="14">
        <f t="shared" si="111"/>
        <v>5670</v>
      </c>
      <c r="X697" s="21">
        <v>50</v>
      </c>
      <c r="Y697" s="5">
        <v>0</v>
      </c>
      <c r="Z697" s="5">
        <v>0.01</v>
      </c>
      <c r="AB697" s="1"/>
    </row>
    <row r="698" spans="1:28" s="3" customFormat="1" x14ac:dyDescent="0.35">
      <c r="A698" s="48">
        <v>542</v>
      </c>
      <c r="B698" s="57" t="s">
        <v>4</v>
      </c>
      <c r="C698" s="48">
        <v>5163</v>
      </c>
      <c r="D698" s="56" t="s">
        <v>68</v>
      </c>
      <c r="E698" s="56" t="s">
        <v>60</v>
      </c>
      <c r="F698" s="55" t="s">
        <v>103</v>
      </c>
      <c r="G698" s="55" t="s">
        <v>66</v>
      </c>
      <c r="H698" s="24">
        <f>SUM((D698*400)+(E698*100)+F698)</f>
        <v>116</v>
      </c>
      <c r="I698" s="5">
        <v>200</v>
      </c>
      <c r="J698" s="23">
        <f>SUM(H698*I698)</f>
        <v>23200</v>
      </c>
      <c r="K698" s="60"/>
      <c r="L698" s="57"/>
      <c r="M698" s="57"/>
      <c r="N698" s="56"/>
      <c r="O698" s="67"/>
      <c r="P698" s="67"/>
      <c r="Q698" s="22"/>
      <c r="R698" s="16"/>
      <c r="S698" s="55"/>
      <c r="T698" s="5"/>
      <c r="U698" s="15"/>
      <c r="V698" s="15">
        <f t="shared" si="110"/>
        <v>23200</v>
      </c>
      <c r="W698" s="14">
        <f t="shared" si="111"/>
        <v>23200</v>
      </c>
      <c r="X698" s="21">
        <v>0</v>
      </c>
      <c r="Y698" s="14">
        <f>W698</f>
        <v>23200</v>
      </c>
      <c r="Z698" s="5">
        <v>0.03</v>
      </c>
      <c r="AB698" s="1"/>
    </row>
    <row r="699" spans="1:28" s="3" customFormat="1" x14ac:dyDescent="0.35">
      <c r="A699" s="48"/>
      <c r="B699" s="57"/>
      <c r="C699" s="48"/>
      <c r="D699" s="56"/>
      <c r="E699" s="56"/>
      <c r="F699" s="55"/>
      <c r="G699" s="55"/>
      <c r="H699" s="24"/>
      <c r="I699" s="5"/>
      <c r="J699" s="23"/>
      <c r="K699" s="60"/>
      <c r="L699" s="57" t="s">
        <v>10</v>
      </c>
      <c r="M699" s="57" t="s">
        <v>9</v>
      </c>
      <c r="N699" s="56" t="s">
        <v>102</v>
      </c>
      <c r="O699" s="67"/>
      <c r="P699" s="67"/>
      <c r="Q699" s="22">
        <v>6500</v>
      </c>
      <c r="R699" s="16">
        <f>SUM(N699*Q699)</f>
        <v>1475500</v>
      </c>
      <c r="S699" s="55" t="s">
        <v>69</v>
      </c>
      <c r="T699" s="5">
        <v>85</v>
      </c>
      <c r="U699" s="15">
        <f>SUM(R699-(R699*T699/100))</f>
        <v>221325</v>
      </c>
      <c r="V699" s="15">
        <f t="shared" si="110"/>
        <v>221325</v>
      </c>
      <c r="W699" s="14">
        <f t="shared" si="111"/>
        <v>221325</v>
      </c>
      <c r="X699" s="21">
        <v>10</v>
      </c>
      <c r="Y699" s="5">
        <v>0</v>
      </c>
      <c r="Z699" s="5">
        <v>0.02</v>
      </c>
      <c r="AB699" s="1"/>
    </row>
    <row r="700" spans="1:28" s="3" customFormat="1" x14ac:dyDescent="0.35">
      <c r="A700" s="48"/>
      <c r="B700" s="57"/>
      <c r="C700" s="48"/>
      <c r="D700" s="56"/>
      <c r="E700" s="56"/>
      <c r="F700" s="55"/>
      <c r="G700" s="55"/>
      <c r="H700" s="24"/>
      <c r="I700" s="5"/>
      <c r="J700" s="23"/>
      <c r="K700" s="60"/>
      <c r="L700" s="57" t="s">
        <v>41</v>
      </c>
      <c r="M700" s="57"/>
      <c r="N700" s="56"/>
      <c r="O700" s="67"/>
      <c r="P700" s="67"/>
      <c r="Q700" s="22"/>
      <c r="R700" s="16"/>
      <c r="S700" s="55"/>
      <c r="T700" s="5"/>
      <c r="U700" s="15"/>
      <c r="V700" s="15">
        <f t="shared" si="110"/>
        <v>0</v>
      </c>
      <c r="W700" s="14">
        <f t="shared" si="111"/>
        <v>0</v>
      </c>
      <c r="X700" s="21"/>
      <c r="Y700" s="5"/>
      <c r="Z700" s="5"/>
      <c r="AB700" s="1"/>
    </row>
    <row r="701" spans="1:28" s="3" customFormat="1" x14ac:dyDescent="0.35">
      <c r="A701" s="48"/>
      <c r="B701" s="57"/>
      <c r="C701" s="48"/>
      <c r="D701" s="56"/>
      <c r="E701" s="56"/>
      <c r="F701" s="55"/>
      <c r="G701" s="55"/>
      <c r="H701" s="24"/>
      <c r="I701" s="5"/>
      <c r="J701" s="23"/>
      <c r="K701" s="60"/>
      <c r="L701" s="57" t="s">
        <v>40</v>
      </c>
      <c r="M701" s="57"/>
      <c r="N701" s="56"/>
      <c r="O701" s="67"/>
      <c r="P701" s="67"/>
      <c r="Q701" s="22"/>
      <c r="R701" s="16"/>
      <c r="S701" s="55"/>
      <c r="T701" s="5"/>
      <c r="U701" s="15"/>
      <c r="V701" s="15">
        <f t="shared" si="110"/>
        <v>0</v>
      </c>
      <c r="W701" s="14">
        <f t="shared" si="111"/>
        <v>0</v>
      </c>
      <c r="X701" s="21"/>
      <c r="Y701" s="5"/>
      <c r="Z701" s="5"/>
      <c r="AB701" s="1"/>
    </row>
    <row r="702" spans="1:28" s="3" customFormat="1" x14ac:dyDescent="0.35">
      <c r="A702" s="48"/>
      <c r="B702" s="57"/>
      <c r="C702" s="48"/>
      <c r="D702" s="56"/>
      <c r="E702" s="56"/>
      <c r="F702" s="55"/>
      <c r="G702" s="55"/>
      <c r="H702" s="24"/>
      <c r="I702" s="5"/>
      <c r="J702" s="23"/>
      <c r="K702" s="60"/>
      <c r="L702" s="57" t="s">
        <v>71</v>
      </c>
      <c r="M702" s="57" t="s">
        <v>0</v>
      </c>
      <c r="N702" s="56" t="s">
        <v>78</v>
      </c>
      <c r="O702" s="67"/>
      <c r="P702" s="67"/>
      <c r="Q702" s="22">
        <v>5400</v>
      </c>
      <c r="R702" s="16">
        <f>SUM(N702*Q702)</f>
        <v>54000</v>
      </c>
      <c r="S702" s="55" t="s">
        <v>69</v>
      </c>
      <c r="T702" s="5">
        <v>93</v>
      </c>
      <c r="U702" s="15">
        <f>SUM(R702-(R702*T702/100))</f>
        <v>3780</v>
      </c>
      <c r="V702" s="15">
        <f t="shared" si="110"/>
        <v>3780</v>
      </c>
      <c r="W702" s="14">
        <f t="shared" si="111"/>
        <v>3780</v>
      </c>
      <c r="X702" s="21">
        <v>50</v>
      </c>
      <c r="Y702" s="5">
        <v>0</v>
      </c>
      <c r="Z702" s="5">
        <v>0.01</v>
      </c>
      <c r="AB702" s="1"/>
    </row>
    <row r="703" spans="1:28" s="3" customFormat="1" x14ac:dyDescent="0.35">
      <c r="A703" s="48"/>
      <c r="B703" s="57"/>
      <c r="C703" s="48"/>
      <c r="D703" s="56"/>
      <c r="E703" s="56"/>
      <c r="F703" s="55"/>
      <c r="G703" s="55"/>
      <c r="H703" s="24"/>
      <c r="I703" s="5"/>
      <c r="J703" s="23"/>
      <c r="K703" s="60"/>
      <c r="L703" s="57" t="s">
        <v>18</v>
      </c>
      <c r="M703" s="57" t="s">
        <v>0</v>
      </c>
      <c r="N703" s="56" t="s">
        <v>101</v>
      </c>
      <c r="O703" s="67"/>
      <c r="P703" s="67"/>
      <c r="Q703" s="22">
        <v>2400</v>
      </c>
      <c r="R703" s="16">
        <f>SUM(N703*Q703)</f>
        <v>79200</v>
      </c>
      <c r="S703" s="55" t="s">
        <v>89</v>
      </c>
      <c r="T703" s="5">
        <v>93</v>
      </c>
      <c r="U703" s="15">
        <f>SUM(R703-(R703*T703/100))</f>
        <v>5544</v>
      </c>
      <c r="V703" s="15">
        <f t="shared" si="110"/>
        <v>5544</v>
      </c>
      <c r="W703" s="14">
        <f t="shared" si="111"/>
        <v>5544</v>
      </c>
      <c r="X703" s="21">
        <v>0</v>
      </c>
      <c r="Y703" s="14">
        <f>W703</f>
        <v>5544</v>
      </c>
      <c r="Z703" s="5">
        <v>0.03</v>
      </c>
      <c r="AB703" s="1"/>
    </row>
    <row r="704" spans="1:28" s="3" customFormat="1" x14ac:dyDescent="0.35">
      <c r="A704" s="48"/>
      <c r="B704" s="57"/>
      <c r="C704" s="48"/>
      <c r="D704" s="56"/>
      <c r="E704" s="56"/>
      <c r="F704" s="55"/>
      <c r="G704" s="55"/>
      <c r="H704" s="24"/>
      <c r="I704" s="5"/>
      <c r="J704" s="23"/>
      <c r="K704" s="60"/>
      <c r="L704" s="57" t="s">
        <v>27</v>
      </c>
      <c r="M704" s="57" t="s">
        <v>2</v>
      </c>
      <c r="N704" s="56" t="s">
        <v>62</v>
      </c>
      <c r="O704" s="67"/>
      <c r="P704" s="67"/>
      <c r="Q704" s="22">
        <v>6500</v>
      </c>
      <c r="R704" s="16">
        <f>SUM(N704*Q704)</f>
        <v>78000</v>
      </c>
      <c r="S704" s="55" t="s">
        <v>89</v>
      </c>
      <c r="T704" s="5">
        <v>30</v>
      </c>
      <c r="U704" s="15">
        <f>SUM(R704-(R704*T704/100))</f>
        <v>54600</v>
      </c>
      <c r="V704" s="15">
        <f t="shared" si="110"/>
        <v>54600</v>
      </c>
      <c r="W704" s="14">
        <f t="shared" si="111"/>
        <v>54600</v>
      </c>
      <c r="X704" s="21">
        <v>0</v>
      </c>
      <c r="Y704" s="14">
        <f>W704</f>
        <v>54600</v>
      </c>
      <c r="Z704" s="5">
        <v>0.03</v>
      </c>
      <c r="AB704" s="1"/>
    </row>
    <row r="705" spans="1:28" s="3" customFormat="1" x14ac:dyDescent="0.35">
      <c r="A705" s="60">
        <v>543</v>
      </c>
      <c r="B705" s="64" t="s">
        <v>4</v>
      </c>
      <c r="C705" s="60">
        <v>24</v>
      </c>
      <c r="D705" s="63" t="s">
        <v>68</v>
      </c>
      <c r="E705" s="63" t="s">
        <v>68</v>
      </c>
      <c r="F705" s="62" t="s">
        <v>100</v>
      </c>
      <c r="G705" s="62" t="s">
        <v>66</v>
      </c>
      <c r="H705" s="24">
        <f>SUM((D705*400)+(E705*100)+F705)</f>
        <v>68</v>
      </c>
      <c r="I705" s="5">
        <v>200</v>
      </c>
      <c r="J705" s="23">
        <f>SUM(H705*I705)</f>
        <v>13600</v>
      </c>
      <c r="K705" s="60"/>
      <c r="L705" s="64" t="s">
        <v>10</v>
      </c>
      <c r="M705" s="64" t="s">
        <v>9</v>
      </c>
      <c r="N705" s="63" t="s">
        <v>99</v>
      </c>
      <c r="O705" s="67"/>
      <c r="P705" s="67"/>
      <c r="Q705" s="22">
        <v>6500</v>
      </c>
      <c r="R705" s="16">
        <f>SUM(N705*Q705)</f>
        <v>1417000</v>
      </c>
      <c r="S705" s="62" t="s">
        <v>89</v>
      </c>
      <c r="T705" s="5">
        <v>75</v>
      </c>
      <c r="U705" s="15">
        <f>SUM(R705-(R705*T705/100))</f>
        <v>354250</v>
      </c>
      <c r="V705" s="15">
        <f t="shared" si="110"/>
        <v>367850</v>
      </c>
      <c r="W705" s="14">
        <f t="shared" si="111"/>
        <v>367850</v>
      </c>
      <c r="X705" s="21">
        <v>10</v>
      </c>
      <c r="Y705" s="5">
        <v>0</v>
      </c>
      <c r="Z705" s="5">
        <v>0.02</v>
      </c>
      <c r="AB705" s="1"/>
    </row>
    <row r="706" spans="1:28" s="3" customFormat="1" x14ac:dyDescent="0.35">
      <c r="A706" s="60"/>
      <c r="B706" s="64"/>
      <c r="C706" s="60"/>
      <c r="D706" s="63"/>
      <c r="E706" s="63"/>
      <c r="F706" s="62"/>
      <c r="G706" s="62"/>
      <c r="H706" s="24"/>
      <c r="I706" s="5"/>
      <c r="J706" s="23"/>
      <c r="K706" s="60"/>
      <c r="L706" s="64" t="s">
        <v>41</v>
      </c>
      <c r="M706" s="64"/>
      <c r="N706" s="63"/>
      <c r="O706" s="67"/>
      <c r="P706" s="67"/>
      <c r="Q706" s="22"/>
      <c r="R706" s="16"/>
      <c r="S706" s="62"/>
      <c r="T706" s="5"/>
      <c r="U706" s="15"/>
      <c r="V706" s="15">
        <f t="shared" si="110"/>
        <v>0</v>
      </c>
      <c r="W706" s="14">
        <f t="shared" si="111"/>
        <v>0</v>
      </c>
      <c r="X706" s="21"/>
      <c r="Y706" s="5"/>
      <c r="Z706" s="5"/>
      <c r="AB706" s="1"/>
    </row>
    <row r="707" spans="1:28" s="3" customFormat="1" x14ac:dyDescent="0.35">
      <c r="A707" s="60"/>
      <c r="B707" s="64"/>
      <c r="C707" s="60"/>
      <c r="D707" s="63"/>
      <c r="E707" s="63"/>
      <c r="F707" s="62"/>
      <c r="G707" s="62"/>
      <c r="H707" s="24"/>
      <c r="I707" s="5"/>
      <c r="J707" s="23"/>
      <c r="K707" s="60"/>
      <c r="L707" s="64" t="s">
        <v>40</v>
      </c>
      <c r="M707" s="64"/>
      <c r="N707" s="63"/>
      <c r="O707" s="67"/>
      <c r="P707" s="67"/>
      <c r="Q707" s="22"/>
      <c r="R707" s="16"/>
      <c r="S707" s="62"/>
      <c r="T707" s="5"/>
      <c r="U707" s="15"/>
      <c r="V707" s="15">
        <f t="shared" si="110"/>
        <v>0</v>
      </c>
      <c r="W707" s="14">
        <f t="shared" si="111"/>
        <v>0</v>
      </c>
      <c r="X707" s="21"/>
      <c r="Y707" s="5"/>
      <c r="Z707" s="5"/>
      <c r="AB707" s="1"/>
    </row>
    <row r="708" spans="1:28" s="3" customFormat="1" x14ac:dyDescent="0.35">
      <c r="A708" s="60"/>
      <c r="B708" s="64"/>
      <c r="C708" s="60"/>
      <c r="D708" s="63"/>
      <c r="E708" s="63"/>
      <c r="F708" s="62"/>
      <c r="G708" s="62"/>
      <c r="H708" s="24"/>
      <c r="I708" s="5"/>
      <c r="J708" s="23"/>
      <c r="K708" s="60"/>
      <c r="L708" s="64" t="s">
        <v>71</v>
      </c>
      <c r="M708" s="64" t="s">
        <v>0</v>
      </c>
      <c r="N708" s="63" t="s">
        <v>62</v>
      </c>
      <c r="O708" s="67"/>
      <c r="P708" s="67"/>
      <c r="Q708" s="22">
        <v>5400</v>
      </c>
      <c r="R708" s="16">
        <f>SUM(N708*Q708)</f>
        <v>64800</v>
      </c>
      <c r="S708" s="62" t="s">
        <v>89</v>
      </c>
      <c r="T708" s="5">
        <v>93</v>
      </c>
      <c r="U708" s="15">
        <f>SUM(R708-(R708*T708/100))</f>
        <v>4536</v>
      </c>
      <c r="V708" s="15">
        <f t="shared" si="110"/>
        <v>4536</v>
      </c>
      <c r="W708" s="14">
        <f t="shared" si="111"/>
        <v>4536</v>
      </c>
      <c r="X708" s="21">
        <v>50</v>
      </c>
      <c r="Y708" s="5">
        <v>0</v>
      </c>
      <c r="Z708" s="5">
        <v>0.01</v>
      </c>
      <c r="AB708" s="1"/>
    </row>
    <row r="709" spans="1:28" s="3" customFormat="1" x14ac:dyDescent="0.35">
      <c r="A709" s="60">
        <v>544</v>
      </c>
      <c r="B709" s="64" t="s">
        <v>23</v>
      </c>
      <c r="C709" s="60"/>
      <c r="D709" s="63" t="s">
        <v>77</v>
      </c>
      <c r="E709" s="63" t="s">
        <v>60</v>
      </c>
      <c r="F709" s="62" t="s">
        <v>68</v>
      </c>
      <c r="G709" s="66">
        <v>1</v>
      </c>
      <c r="H709" s="24">
        <f t="shared" ref="H709:H717" si="116">SUM((D709*400)+(E709*100)+F709)</f>
        <v>1700</v>
      </c>
      <c r="I709" s="5">
        <v>75</v>
      </c>
      <c r="J709" s="23">
        <f t="shared" ref="J709:J717" si="117">SUM(H709*I709)</f>
        <v>127500</v>
      </c>
      <c r="K709" s="60"/>
      <c r="L709" s="52"/>
      <c r="M709" s="52"/>
      <c r="N709" s="52"/>
      <c r="O709" s="67"/>
      <c r="P709" s="67"/>
      <c r="Q709" s="22"/>
      <c r="R709" s="16"/>
      <c r="S709" s="61"/>
      <c r="T709" s="5"/>
      <c r="U709" s="15"/>
      <c r="V709" s="15">
        <f t="shared" si="110"/>
        <v>127500</v>
      </c>
      <c r="W709" s="14">
        <f t="shared" si="111"/>
        <v>127500</v>
      </c>
      <c r="X709" s="21">
        <v>50</v>
      </c>
      <c r="Y709" s="5">
        <v>0</v>
      </c>
      <c r="Z709" s="5">
        <v>0.01</v>
      </c>
      <c r="AB709" s="1"/>
    </row>
    <row r="710" spans="1:28" s="3" customFormat="1" x14ac:dyDescent="0.35">
      <c r="A710" s="48">
        <v>545</v>
      </c>
      <c r="B710" s="57" t="s">
        <v>23</v>
      </c>
      <c r="C710" s="48"/>
      <c r="D710" s="56" t="s">
        <v>98</v>
      </c>
      <c r="E710" s="56" t="s">
        <v>60</v>
      </c>
      <c r="F710" s="55" t="s">
        <v>97</v>
      </c>
      <c r="G710" s="66">
        <v>1</v>
      </c>
      <c r="H710" s="24">
        <f t="shared" si="116"/>
        <v>6928</v>
      </c>
      <c r="I710" s="5">
        <v>75</v>
      </c>
      <c r="J710" s="23">
        <f t="shared" si="117"/>
        <v>519600</v>
      </c>
      <c r="K710" s="60"/>
      <c r="L710" s="54"/>
      <c r="M710" s="54"/>
      <c r="N710" s="54"/>
      <c r="O710" s="67"/>
      <c r="P710" s="67"/>
      <c r="Q710" s="22"/>
      <c r="R710" s="16"/>
      <c r="S710" s="53"/>
      <c r="T710" s="5"/>
      <c r="U710" s="15"/>
      <c r="V710" s="15">
        <f t="shared" si="110"/>
        <v>519600</v>
      </c>
      <c r="W710" s="14">
        <f t="shared" si="111"/>
        <v>519600</v>
      </c>
      <c r="X710" s="21">
        <v>50</v>
      </c>
      <c r="Y710" s="5">
        <v>0</v>
      </c>
      <c r="Z710" s="5">
        <v>0.01</v>
      </c>
      <c r="AB710" s="1"/>
    </row>
    <row r="711" spans="1:28" s="3" customFormat="1" x14ac:dyDescent="0.35">
      <c r="A711" s="60">
        <v>546</v>
      </c>
      <c r="B711" s="57" t="s">
        <v>4</v>
      </c>
      <c r="C711" s="48">
        <v>5161</v>
      </c>
      <c r="D711" s="56" t="s">
        <v>54</v>
      </c>
      <c r="E711" s="56" t="s">
        <v>68</v>
      </c>
      <c r="F711" s="55" t="s">
        <v>95</v>
      </c>
      <c r="G711" s="66">
        <v>1</v>
      </c>
      <c r="H711" s="24">
        <f t="shared" si="116"/>
        <v>1240</v>
      </c>
      <c r="I711" s="5">
        <v>75</v>
      </c>
      <c r="J711" s="23">
        <f t="shared" si="117"/>
        <v>93000</v>
      </c>
      <c r="K711" s="52"/>
      <c r="L711" s="54"/>
      <c r="M711" s="54"/>
      <c r="N711" s="54"/>
      <c r="O711" s="50"/>
      <c r="P711" s="49"/>
      <c r="Q711" s="22"/>
      <c r="R711" s="16"/>
      <c r="S711" s="53"/>
      <c r="T711" s="5"/>
      <c r="U711" s="15"/>
      <c r="V711" s="15">
        <f t="shared" si="110"/>
        <v>93000</v>
      </c>
      <c r="W711" s="14">
        <f t="shared" si="111"/>
        <v>93000</v>
      </c>
      <c r="X711" s="21">
        <v>50</v>
      </c>
      <c r="Y711" s="5">
        <v>0</v>
      </c>
      <c r="Z711" s="5">
        <v>0.01</v>
      </c>
      <c r="AB711" s="1"/>
    </row>
    <row r="712" spans="1:28" s="3" customFormat="1" x14ac:dyDescent="0.35">
      <c r="A712" s="48">
        <v>547</v>
      </c>
      <c r="B712" s="57" t="s">
        <v>4</v>
      </c>
      <c r="C712" s="48">
        <v>5160</v>
      </c>
      <c r="D712" s="56" t="s">
        <v>54</v>
      </c>
      <c r="E712" s="56" t="s">
        <v>68</v>
      </c>
      <c r="F712" s="55" t="s">
        <v>96</v>
      </c>
      <c r="G712" s="66">
        <v>1</v>
      </c>
      <c r="H712" s="24">
        <f t="shared" si="116"/>
        <v>1239</v>
      </c>
      <c r="I712" s="5">
        <v>75</v>
      </c>
      <c r="J712" s="23">
        <f t="shared" si="117"/>
        <v>92925</v>
      </c>
      <c r="K712" s="52"/>
      <c r="L712" s="54"/>
      <c r="M712" s="54"/>
      <c r="N712" s="54"/>
      <c r="O712" s="50"/>
      <c r="P712" s="49"/>
      <c r="Q712" s="22"/>
      <c r="R712" s="16"/>
      <c r="S712" s="53"/>
      <c r="T712" s="5"/>
      <c r="U712" s="15"/>
      <c r="V712" s="15">
        <f t="shared" si="110"/>
        <v>92925</v>
      </c>
      <c r="W712" s="14">
        <f t="shared" si="111"/>
        <v>92925</v>
      </c>
      <c r="X712" s="21">
        <v>50</v>
      </c>
      <c r="Y712" s="5">
        <v>0</v>
      </c>
      <c r="Z712" s="5">
        <v>0.01</v>
      </c>
      <c r="AB712" s="1"/>
    </row>
    <row r="713" spans="1:28" s="3" customFormat="1" x14ac:dyDescent="0.35">
      <c r="A713" s="60">
        <v>548</v>
      </c>
      <c r="B713" s="57" t="s">
        <v>4</v>
      </c>
      <c r="C713" s="48">
        <v>18077</v>
      </c>
      <c r="D713" s="56" t="s">
        <v>66</v>
      </c>
      <c r="E713" s="56" t="s">
        <v>60</v>
      </c>
      <c r="F713" s="55" t="s">
        <v>73</v>
      </c>
      <c r="G713" s="66">
        <v>1</v>
      </c>
      <c r="H713" s="24">
        <f t="shared" si="116"/>
        <v>2178</v>
      </c>
      <c r="I713" s="5">
        <v>75</v>
      </c>
      <c r="J713" s="23">
        <f t="shared" si="117"/>
        <v>163350</v>
      </c>
      <c r="K713" s="52"/>
      <c r="L713" s="54"/>
      <c r="M713" s="54"/>
      <c r="N713" s="54"/>
      <c r="O713" s="50"/>
      <c r="P713" s="49"/>
      <c r="Q713" s="22"/>
      <c r="R713" s="16"/>
      <c r="S713" s="53"/>
      <c r="T713" s="5"/>
      <c r="U713" s="15"/>
      <c r="V713" s="15">
        <f t="shared" si="110"/>
        <v>163350</v>
      </c>
      <c r="W713" s="14">
        <f t="shared" si="111"/>
        <v>163350</v>
      </c>
      <c r="X713" s="21">
        <v>50</v>
      </c>
      <c r="Y713" s="5">
        <v>0</v>
      </c>
      <c r="Z713" s="5">
        <v>0.01</v>
      </c>
      <c r="AB713" s="1"/>
    </row>
    <row r="714" spans="1:28" s="3" customFormat="1" x14ac:dyDescent="0.35">
      <c r="A714" s="48">
        <v>549</v>
      </c>
      <c r="B714" s="57" t="s">
        <v>4</v>
      </c>
      <c r="C714" s="48">
        <v>20469</v>
      </c>
      <c r="D714" s="56" t="s">
        <v>54</v>
      </c>
      <c r="E714" s="56" t="s">
        <v>68</v>
      </c>
      <c r="F714" s="55" t="s">
        <v>95</v>
      </c>
      <c r="G714" s="66">
        <v>1</v>
      </c>
      <c r="H714" s="24">
        <f t="shared" si="116"/>
        <v>1240</v>
      </c>
      <c r="I714" s="5">
        <v>75</v>
      </c>
      <c r="J714" s="23">
        <f t="shared" si="117"/>
        <v>93000</v>
      </c>
      <c r="K714" s="52"/>
      <c r="L714" s="54"/>
      <c r="M714" s="54"/>
      <c r="N714" s="54"/>
      <c r="O714" s="50"/>
      <c r="P714" s="49"/>
      <c r="Q714" s="22"/>
      <c r="R714" s="16"/>
      <c r="S714" s="53"/>
      <c r="T714" s="5"/>
      <c r="U714" s="15"/>
      <c r="V714" s="15">
        <f t="shared" si="110"/>
        <v>93000</v>
      </c>
      <c r="W714" s="14">
        <f t="shared" si="111"/>
        <v>93000</v>
      </c>
      <c r="X714" s="21">
        <v>50</v>
      </c>
      <c r="Y714" s="5">
        <v>0</v>
      </c>
      <c r="Z714" s="5">
        <v>0.01</v>
      </c>
      <c r="AB714" s="1"/>
    </row>
    <row r="715" spans="1:28" s="3" customFormat="1" x14ac:dyDescent="0.35">
      <c r="A715" s="60">
        <v>550</v>
      </c>
      <c r="B715" s="57" t="s">
        <v>4</v>
      </c>
      <c r="C715" s="48">
        <v>5</v>
      </c>
      <c r="D715" s="56" t="s">
        <v>60</v>
      </c>
      <c r="E715" s="56" t="s">
        <v>54</v>
      </c>
      <c r="F715" s="55" t="s">
        <v>94</v>
      </c>
      <c r="G715" s="55" t="s">
        <v>77</v>
      </c>
      <c r="H715" s="24">
        <f t="shared" si="116"/>
        <v>713</v>
      </c>
      <c r="I715" s="5">
        <v>75</v>
      </c>
      <c r="J715" s="23">
        <f t="shared" si="117"/>
        <v>53475</v>
      </c>
      <c r="K715" s="52"/>
      <c r="L715" s="54"/>
      <c r="M715" s="54"/>
      <c r="N715" s="54"/>
      <c r="O715" s="50"/>
      <c r="P715" s="49"/>
      <c r="Q715" s="22"/>
      <c r="R715" s="16"/>
      <c r="S715" s="53"/>
      <c r="T715" s="5"/>
      <c r="U715" s="15"/>
      <c r="V715" s="15">
        <f t="shared" ref="V715:V778" si="118">SUM(J715+U715)</f>
        <v>53475</v>
      </c>
      <c r="W715" s="14">
        <f t="shared" si="111"/>
        <v>53475</v>
      </c>
      <c r="X715" s="21">
        <v>0</v>
      </c>
      <c r="Y715" s="14">
        <f>W715</f>
        <v>53475</v>
      </c>
      <c r="Z715" s="5">
        <v>0.03</v>
      </c>
      <c r="AB715" s="1"/>
    </row>
    <row r="716" spans="1:28" s="3" customFormat="1" x14ac:dyDescent="0.35">
      <c r="A716" s="48">
        <v>551</v>
      </c>
      <c r="B716" s="57" t="s">
        <v>4</v>
      </c>
      <c r="C716" s="48">
        <v>180706</v>
      </c>
      <c r="D716" s="56" t="s">
        <v>79</v>
      </c>
      <c r="E716" s="56" t="s">
        <v>60</v>
      </c>
      <c r="F716" s="55" t="s">
        <v>93</v>
      </c>
      <c r="G716" s="55" t="s">
        <v>60</v>
      </c>
      <c r="H716" s="24">
        <f t="shared" si="116"/>
        <v>7371</v>
      </c>
      <c r="I716" s="5">
        <v>75</v>
      </c>
      <c r="J716" s="23">
        <f t="shared" si="117"/>
        <v>552825</v>
      </c>
      <c r="K716" s="52"/>
      <c r="L716" s="54"/>
      <c r="M716" s="54"/>
      <c r="N716" s="54"/>
      <c r="O716" s="50"/>
      <c r="P716" s="49"/>
      <c r="Q716" s="22"/>
      <c r="R716" s="16"/>
      <c r="S716" s="53"/>
      <c r="T716" s="5"/>
      <c r="U716" s="15"/>
      <c r="V716" s="15">
        <f t="shared" si="118"/>
        <v>552825</v>
      </c>
      <c r="W716" s="14">
        <f t="shared" si="111"/>
        <v>552825</v>
      </c>
      <c r="X716" s="21">
        <v>50</v>
      </c>
      <c r="Y716" s="5">
        <v>0</v>
      </c>
      <c r="Z716" s="5">
        <v>0.01</v>
      </c>
      <c r="AB716" s="1"/>
    </row>
    <row r="717" spans="1:28" s="3" customFormat="1" x14ac:dyDescent="0.35">
      <c r="A717" s="60">
        <v>552</v>
      </c>
      <c r="B717" s="57" t="s">
        <v>4</v>
      </c>
      <c r="C717" s="48">
        <v>31415</v>
      </c>
      <c r="D717" s="56" t="s">
        <v>68</v>
      </c>
      <c r="E717" s="56" t="s">
        <v>60</v>
      </c>
      <c r="F717" s="55" t="s">
        <v>92</v>
      </c>
      <c r="G717" s="55" t="s">
        <v>74</v>
      </c>
      <c r="H717" s="24">
        <f t="shared" si="116"/>
        <v>155</v>
      </c>
      <c r="I717" s="5">
        <v>75</v>
      </c>
      <c r="J717" s="23">
        <f t="shared" si="117"/>
        <v>11625</v>
      </c>
      <c r="K717" s="52"/>
      <c r="L717" s="54" t="s">
        <v>3</v>
      </c>
      <c r="M717" s="54" t="s">
        <v>2</v>
      </c>
      <c r="N717" s="54" t="s">
        <v>91</v>
      </c>
      <c r="O717" s="50"/>
      <c r="P717" s="49"/>
      <c r="Q717" s="22">
        <v>6500</v>
      </c>
      <c r="R717" s="16">
        <f>SUM(N717*Q717)</f>
        <v>520000</v>
      </c>
      <c r="S717" s="53" t="s">
        <v>89</v>
      </c>
      <c r="T717" s="5">
        <v>30</v>
      </c>
      <c r="U717" s="15">
        <f>SUM(R717-(R717*T717/100))</f>
        <v>364000</v>
      </c>
      <c r="V717" s="15">
        <f t="shared" si="118"/>
        <v>375625</v>
      </c>
      <c r="W717" s="14">
        <f t="shared" si="111"/>
        <v>375625</v>
      </c>
      <c r="X717" s="21">
        <v>10</v>
      </c>
      <c r="Y717" s="5">
        <v>0</v>
      </c>
      <c r="Z717" s="5">
        <v>0.02</v>
      </c>
      <c r="AB717" s="1"/>
    </row>
    <row r="718" spans="1:28" s="3" customFormat="1" x14ac:dyDescent="0.35">
      <c r="A718" s="48"/>
      <c r="B718" s="57"/>
      <c r="C718" s="48"/>
      <c r="D718" s="56"/>
      <c r="E718" s="56"/>
      <c r="F718" s="55"/>
      <c r="G718" s="65"/>
      <c r="H718" s="24"/>
      <c r="I718" s="32"/>
      <c r="J718" s="23"/>
      <c r="K718" s="52"/>
      <c r="L718" s="54" t="s">
        <v>71</v>
      </c>
      <c r="M718" s="54" t="s">
        <v>0</v>
      </c>
      <c r="N718" s="54" t="s">
        <v>90</v>
      </c>
      <c r="O718" s="50"/>
      <c r="P718" s="49"/>
      <c r="Q718" s="22">
        <v>5400</v>
      </c>
      <c r="R718" s="16">
        <f>SUM(N718*Q718)</f>
        <v>129600</v>
      </c>
      <c r="S718" s="53" t="s">
        <v>89</v>
      </c>
      <c r="T718" s="5">
        <v>93</v>
      </c>
      <c r="U718" s="15">
        <f>SUM(R718-(R718*T718/100))</f>
        <v>9072</v>
      </c>
      <c r="V718" s="15">
        <f t="shared" si="118"/>
        <v>9072</v>
      </c>
      <c r="W718" s="14">
        <f t="shared" si="111"/>
        <v>9072</v>
      </c>
      <c r="X718" s="37">
        <v>50</v>
      </c>
      <c r="Y718" s="32">
        <v>0</v>
      </c>
      <c r="Z718" s="32">
        <v>0.01</v>
      </c>
      <c r="AB718" s="1"/>
    </row>
    <row r="719" spans="1:28" s="3" customFormat="1" x14ac:dyDescent="0.35">
      <c r="A719" s="48"/>
      <c r="B719" s="57"/>
      <c r="C719" s="48"/>
      <c r="D719" s="56"/>
      <c r="E719" s="56"/>
      <c r="F719" s="55"/>
      <c r="G719" s="65"/>
      <c r="H719" s="24"/>
      <c r="I719" s="31"/>
      <c r="J719" s="23"/>
      <c r="K719" s="52"/>
      <c r="L719" s="54" t="s">
        <v>71</v>
      </c>
      <c r="M719" s="54" t="s">
        <v>0</v>
      </c>
      <c r="N719" s="54" t="s">
        <v>90</v>
      </c>
      <c r="O719" s="50"/>
      <c r="P719" s="49"/>
      <c r="Q719" s="22">
        <v>5400</v>
      </c>
      <c r="R719" s="16">
        <f>SUM(N719*Q719)</f>
        <v>129600</v>
      </c>
      <c r="S719" s="53" t="s">
        <v>89</v>
      </c>
      <c r="T719" s="5">
        <v>93</v>
      </c>
      <c r="U719" s="15">
        <f>SUM(R719-(R719*T719/100))</f>
        <v>9072</v>
      </c>
      <c r="V719" s="15">
        <f t="shared" si="118"/>
        <v>9072</v>
      </c>
      <c r="W719" s="14">
        <f t="shared" ref="W719:W782" si="119">V719</f>
        <v>9072</v>
      </c>
      <c r="X719" s="36">
        <v>50</v>
      </c>
      <c r="Y719" s="31">
        <v>0</v>
      </c>
      <c r="Z719" s="31">
        <v>0.01</v>
      </c>
      <c r="AB719" s="1"/>
    </row>
    <row r="720" spans="1:28" s="3" customFormat="1" x14ac:dyDescent="0.35">
      <c r="A720" s="48"/>
      <c r="B720" s="57"/>
      <c r="C720" s="48"/>
      <c r="D720" s="56"/>
      <c r="E720" s="56"/>
      <c r="F720" s="55"/>
      <c r="G720" s="55"/>
      <c r="H720" s="24"/>
      <c r="I720" s="5"/>
      <c r="J720" s="23"/>
      <c r="K720" s="52"/>
      <c r="L720" s="54" t="s">
        <v>17</v>
      </c>
      <c r="M720" s="54" t="s">
        <v>2</v>
      </c>
      <c r="N720" s="54" t="s">
        <v>90</v>
      </c>
      <c r="O720" s="50"/>
      <c r="P720" s="49"/>
      <c r="Q720" s="22">
        <v>6500</v>
      </c>
      <c r="R720" s="16">
        <f>SUM(N720*Q720)</f>
        <v>156000</v>
      </c>
      <c r="S720" s="53" t="s">
        <v>89</v>
      </c>
      <c r="T720" s="5">
        <v>30</v>
      </c>
      <c r="U720" s="15">
        <f>SUM(R720-(R720*T720/100))</f>
        <v>109200</v>
      </c>
      <c r="V720" s="15">
        <f t="shared" si="118"/>
        <v>109200</v>
      </c>
      <c r="W720" s="14">
        <f t="shared" si="119"/>
        <v>109200</v>
      </c>
      <c r="X720" s="21">
        <v>10</v>
      </c>
      <c r="Y720" s="5">
        <v>0</v>
      </c>
      <c r="Z720" s="5">
        <v>0.02</v>
      </c>
      <c r="AB720" s="1"/>
    </row>
    <row r="721" spans="1:28" s="3" customFormat="1" x14ac:dyDescent="0.35">
      <c r="A721" s="48">
        <v>553</v>
      </c>
      <c r="B721" s="57" t="s">
        <v>4</v>
      </c>
      <c r="C721" s="48">
        <v>6973</v>
      </c>
      <c r="D721" s="56" t="s">
        <v>76</v>
      </c>
      <c r="E721" s="56" t="s">
        <v>74</v>
      </c>
      <c r="F721" s="55" t="s">
        <v>88</v>
      </c>
      <c r="G721" s="55" t="s">
        <v>60</v>
      </c>
      <c r="H721" s="24">
        <f>SUM((D721*400)+(E721*100)+F721)</f>
        <v>3072</v>
      </c>
      <c r="I721" s="5">
        <v>75</v>
      </c>
      <c r="J721" s="23">
        <f>SUM(H721*I721)</f>
        <v>230400</v>
      </c>
      <c r="K721" s="52"/>
      <c r="L721" s="54"/>
      <c r="M721" s="54"/>
      <c r="N721" s="54"/>
      <c r="O721" s="50"/>
      <c r="P721" s="49"/>
      <c r="Q721" s="22"/>
      <c r="R721" s="16"/>
      <c r="S721" s="53"/>
      <c r="T721" s="5"/>
      <c r="U721" s="15"/>
      <c r="V721" s="15">
        <f t="shared" si="118"/>
        <v>230400</v>
      </c>
      <c r="W721" s="14">
        <f t="shared" si="119"/>
        <v>230400</v>
      </c>
      <c r="X721" s="21">
        <v>50</v>
      </c>
      <c r="Y721" s="5">
        <v>0</v>
      </c>
      <c r="Z721" s="5">
        <v>0.01</v>
      </c>
      <c r="AB721" s="1"/>
    </row>
    <row r="722" spans="1:28" s="3" customFormat="1" x14ac:dyDescent="0.35">
      <c r="A722" s="60">
        <v>554</v>
      </c>
      <c r="B722" s="64" t="s">
        <v>4</v>
      </c>
      <c r="C722" s="60">
        <v>30235</v>
      </c>
      <c r="D722" s="63" t="s">
        <v>68</v>
      </c>
      <c r="E722" s="63" t="s">
        <v>60</v>
      </c>
      <c r="F722" s="62" t="s">
        <v>87</v>
      </c>
      <c r="G722" s="62" t="s">
        <v>60</v>
      </c>
      <c r="H722" s="24">
        <f>SUM((D722*400)+(E722*100)+F722)</f>
        <v>135</v>
      </c>
      <c r="I722" s="5">
        <v>200</v>
      </c>
      <c r="J722" s="23">
        <f>SUM(H722*I722)</f>
        <v>27000</v>
      </c>
      <c r="K722" s="52"/>
      <c r="L722" s="52" t="s">
        <v>15</v>
      </c>
      <c r="M722" s="52" t="s">
        <v>2</v>
      </c>
      <c r="N722" s="52" t="s">
        <v>86</v>
      </c>
      <c r="O722" s="50"/>
      <c r="P722" s="49"/>
      <c r="Q722" s="22">
        <v>6500</v>
      </c>
      <c r="R722" s="16">
        <f>SUM(N722*Q722)</f>
        <v>1170000</v>
      </c>
      <c r="S722" s="61" t="s">
        <v>85</v>
      </c>
      <c r="T722" s="5">
        <v>20</v>
      </c>
      <c r="U722" s="15">
        <f>SUM(R722-(R722*T722/100))</f>
        <v>936000</v>
      </c>
      <c r="V722" s="15">
        <f t="shared" si="118"/>
        <v>963000</v>
      </c>
      <c r="W722" s="14">
        <f t="shared" si="119"/>
        <v>963000</v>
      </c>
      <c r="X722" s="21">
        <v>50</v>
      </c>
      <c r="Y722" s="5">
        <v>0</v>
      </c>
      <c r="Z722" s="5">
        <v>0.01</v>
      </c>
      <c r="AB722" s="1"/>
    </row>
    <row r="723" spans="1:28" s="3" customFormat="1" x14ac:dyDescent="0.35">
      <c r="A723" s="60"/>
      <c r="B723" s="64"/>
      <c r="C723" s="60"/>
      <c r="D723" s="63"/>
      <c r="E723" s="63"/>
      <c r="F723" s="62"/>
      <c r="G723" s="62"/>
      <c r="H723" s="24"/>
      <c r="I723" s="5"/>
      <c r="J723" s="23"/>
      <c r="K723" s="52"/>
      <c r="L723" s="52" t="s">
        <v>12</v>
      </c>
      <c r="M723" s="52" t="s">
        <v>0</v>
      </c>
      <c r="N723" s="52" t="s">
        <v>69</v>
      </c>
      <c r="O723" s="50"/>
      <c r="P723" s="49"/>
      <c r="Q723" s="22">
        <v>5400</v>
      </c>
      <c r="R723" s="16">
        <f>SUM(N723*Q723)</f>
        <v>162000</v>
      </c>
      <c r="S723" s="61" t="s">
        <v>85</v>
      </c>
      <c r="T723" s="5">
        <v>65</v>
      </c>
      <c r="U723" s="15">
        <f>SUM(R723-(R723*T723/100))</f>
        <v>56700</v>
      </c>
      <c r="V723" s="15">
        <f t="shared" si="118"/>
        <v>56700</v>
      </c>
      <c r="W723" s="14">
        <f t="shared" si="119"/>
        <v>56700</v>
      </c>
      <c r="X723" s="21">
        <v>50</v>
      </c>
      <c r="Y723" s="5">
        <v>0</v>
      </c>
      <c r="Z723" s="5">
        <v>0.01</v>
      </c>
      <c r="AB723" s="1"/>
    </row>
    <row r="724" spans="1:28" s="3" customFormat="1" x14ac:dyDescent="0.35">
      <c r="A724" s="60">
        <v>555</v>
      </c>
      <c r="B724" s="64" t="s">
        <v>4</v>
      </c>
      <c r="C724" s="60">
        <v>1890</v>
      </c>
      <c r="D724" s="63" t="s">
        <v>68</v>
      </c>
      <c r="E724" s="63" t="s">
        <v>60</v>
      </c>
      <c r="F724" s="62" t="s">
        <v>67</v>
      </c>
      <c r="G724" s="62" t="s">
        <v>77</v>
      </c>
      <c r="H724" s="24">
        <f>SUM((D724*400)+(E724*100)+F724)</f>
        <v>153</v>
      </c>
      <c r="I724" s="5">
        <v>75</v>
      </c>
      <c r="J724" s="23">
        <f>SUM(H724*I724)</f>
        <v>11475</v>
      </c>
      <c r="K724" s="52"/>
      <c r="L724" s="52"/>
      <c r="M724" s="52"/>
      <c r="N724" s="52"/>
      <c r="O724" s="50"/>
      <c r="P724" s="49"/>
      <c r="Q724" s="22"/>
      <c r="R724" s="16"/>
      <c r="S724" s="61"/>
      <c r="T724" s="5"/>
      <c r="U724" s="15"/>
      <c r="V724" s="15">
        <f t="shared" si="118"/>
        <v>11475</v>
      </c>
      <c r="W724" s="14">
        <f t="shared" si="119"/>
        <v>11475</v>
      </c>
      <c r="X724" s="21">
        <v>50</v>
      </c>
      <c r="Y724" s="5">
        <v>0</v>
      </c>
      <c r="Z724" s="5">
        <v>0.01</v>
      </c>
      <c r="AB724" s="1"/>
    </row>
    <row r="725" spans="1:28" s="3" customFormat="1" x14ac:dyDescent="0.35">
      <c r="A725" s="60">
        <v>556</v>
      </c>
      <c r="B725" s="64" t="s">
        <v>4</v>
      </c>
      <c r="C725" s="60">
        <v>2496</v>
      </c>
      <c r="D725" s="63" t="s">
        <v>84</v>
      </c>
      <c r="E725" s="63" t="s">
        <v>68</v>
      </c>
      <c r="F725" s="62" t="s">
        <v>83</v>
      </c>
      <c r="G725" s="62" t="s">
        <v>60</v>
      </c>
      <c r="H725" s="24">
        <f>SUM((D725*400)+(E725*100)+F725)</f>
        <v>3223</v>
      </c>
      <c r="I725" s="5">
        <v>75</v>
      </c>
      <c r="J725" s="23">
        <f>SUM(H725*I725)</f>
        <v>241725</v>
      </c>
      <c r="K725" s="52"/>
      <c r="L725" s="52"/>
      <c r="M725" s="52"/>
      <c r="N725" s="52"/>
      <c r="O725" s="50"/>
      <c r="P725" s="49"/>
      <c r="Q725" s="22"/>
      <c r="R725" s="16"/>
      <c r="S725" s="61"/>
      <c r="T725" s="5"/>
      <c r="U725" s="15"/>
      <c r="V725" s="15">
        <f t="shared" si="118"/>
        <v>241725</v>
      </c>
      <c r="W725" s="14">
        <f t="shared" si="119"/>
        <v>241725</v>
      </c>
      <c r="X725" s="21">
        <v>50</v>
      </c>
      <c r="Y725" s="5">
        <v>0</v>
      </c>
      <c r="Z725" s="5">
        <v>0.01</v>
      </c>
      <c r="AB725" s="1"/>
    </row>
    <row r="726" spans="1:28" s="3" customFormat="1" x14ac:dyDescent="0.35">
      <c r="A726" s="60">
        <v>557</v>
      </c>
      <c r="B726" s="64" t="s">
        <v>4</v>
      </c>
      <c r="C726" s="60">
        <v>2019</v>
      </c>
      <c r="D726" s="63" t="s">
        <v>78</v>
      </c>
      <c r="E726" s="63" t="s">
        <v>54</v>
      </c>
      <c r="F726" s="62" t="s">
        <v>82</v>
      </c>
      <c r="G726" s="62" t="s">
        <v>60</v>
      </c>
      <c r="H726" s="24">
        <f>SUM((D726*400)+(E726*100)+F726)</f>
        <v>4360</v>
      </c>
      <c r="I726" s="5">
        <v>110</v>
      </c>
      <c r="J726" s="23">
        <f>SUM(H726*I726)</f>
        <v>479600</v>
      </c>
      <c r="K726" s="52"/>
      <c r="L726" s="52"/>
      <c r="M726" s="52"/>
      <c r="N726" s="52"/>
      <c r="O726" s="50"/>
      <c r="P726" s="49"/>
      <c r="Q726" s="22"/>
      <c r="R726" s="16"/>
      <c r="S726" s="61"/>
      <c r="T726" s="5"/>
      <c r="U726" s="15"/>
      <c r="V726" s="15">
        <f t="shared" si="118"/>
        <v>479600</v>
      </c>
      <c r="W726" s="14">
        <f t="shared" si="119"/>
        <v>479600</v>
      </c>
      <c r="X726" s="21">
        <v>50</v>
      </c>
      <c r="Y726" s="5">
        <v>0</v>
      </c>
      <c r="Z726" s="5">
        <v>0.01</v>
      </c>
      <c r="AB726" s="1"/>
    </row>
    <row r="727" spans="1:28" s="3" customFormat="1" x14ac:dyDescent="0.35">
      <c r="A727" s="48">
        <v>558</v>
      </c>
      <c r="B727" s="57" t="s">
        <v>4</v>
      </c>
      <c r="C727" s="48">
        <v>16175</v>
      </c>
      <c r="D727" s="56" t="s">
        <v>68</v>
      </c>
      <c r="E727" s="56" t="s">
        <v>68</v>
      </c>
      <c r="F727" s="55" t="s">
        <v>81</v>
      </c>
      <c r="G727" s="55" t="s">
        <v>74</v>
      </c>
      <c r="H727" s="24">
        <f>SUM((D727*400)+(E727*100)+F727)</f>
        <v>92</v>
      </c>
      <c r="I727" s="5">
        <v>75</v>
      </c>
      <c r="J727" s="23">
        <f>SUM(H727*I727)</f>
        <v>6900</v>
      </c>
      <c r="K727" s="52"/>
      <c r="L727" s="54" t="s">
        <v>3</v>
      </c>
      <c r="M727" s="54" t="s">
        <v>2</v>
      </c>
      <c r="N727" s="54" t="s">
        <v>80</v>
      </c>
      <c r="O727" s="50"/>
      <c r="P727" s="49"/>
      <c r="Q727" s="22">
        <v>6500</v>
      </c>
      <c r="R727" s="16">
        <f>SUM(N727*Q727)</f>
        <v>364000</v>
      </c>
      <c r="S727" s="53" t="s">
        <v>78</v>
      </c>
      <c r="T727" s="5">
        <v>10</v>
      </c>
      <c r="U727" s="15">
        <f>SUM(R727-(R727*T727/100))</f>
        <v>327600</v>
      </c>
      <c r="V727" s="15">
        <f t="shared" si="118"/>
        <v>334500</v>
      </c>
      <c r="W727" s="14">
        <f t="shared" si="119"/>
        <v>334500</v>
      </c>
      <c r="X727" s="21">
        <v>10</v>
      </c>
      <c r="Y727" s="5">
        <v>0</v>
      </c>
      <c r="Z727" s="5">
        <v>0.02</v>
      </c>
      <c r="AB727" s="1"/>
    </row>
    <row r="728" spans="1:28" s="3" customFormat="1" x14ac:dyDescent="0.35">
      <c r="A728" s="48"/>
      <c r="B728" s="57"/>
      <c r="C728" s="48"/>
      <c r="D728" s="56"/>
      <c r="E728" s="56"/>
      <c r="F728" s="55"/>
      <c r="G728" s="55"/>
      <c r="H728" s="24"/>
      <c r="I728" s="5"/>
      <c r="J728" s="23"/>
      <c r="K728" s="52"/>
      <c r="L728" s="54" t="s">
        <v>71</v>
      </c>
      <c r="M728" s="54" t="s">
        <v>0</v>
      </c>
      <c r="N728" s="54" t="s">
        <v>79</v>
      </c>
      <c r="O728" s="50"/>
      <c r="P728" s="49"/>
      <c r="Q728" s="22">
        <v>5400</v>
      </c>
      <c r="R728" s="16">
        <f>SUM(N728*Q728)</f>
        <v>97200</v>
      </c>
      <c r="S728" s="53" t="s">
        <v>78</v>
      </c>
      <c r="T728" s="5">
        <v>40</v>
      </c>
      <c r="U728" s="15">
        <f>SUM(R728-(R728*T728/100))</f>
        <v>58320</v>
      </c>
      <c r="V728" s="15">
        <f t="shared" si="118"/>
        <v>58320</v>
      </c>
      <c r="W728" s="14">
        <f t="shared" si="119"/>
        <v>58320</v>
      </c>
      <c r="X728" s="21">
        <v>50</v>
      </c>
      <c r="Y728" s="5">
        <v>0</v>
      </c>
      <c r="Z728" s="5">
        <v>0.01</v>
      </c>
      <c r="AB728" s="1"/>
    </row>
    <row r="729" spans="1:28" s="3" customFormat="1" x14ac:dyDescent="0.35">
      <c r="A729" s="48">
        <v>559</v>
      </c>
      <c r="B729" s="57" t="s">
        <v>4</v>
      </c>
      <c r="C729" s="48">
        <v>12109</v>
      </c>
      <c r="D729" s="56" t="s">
        <v>68</v>
      </c>
      <c r="E729" s="56" t="s">
        <v>60</v>
      </c>
      <c r="F729" s="55" t="s">
        <v>67</v>
      </c>
      <c r="G729" s="55" t="s">
        <v>77</v>
      </c>
      <c r="H729" s="24">
        <f>SUM((D729*400)+(E729*100)+F729)</f>
        <v>153</v>
      </c>
      <c r="I729" s="5">
        <v>75</v>
      </c>
      <c r="J729" s="23">
        <f>SUM(H729*I729)</f>
        <v>11475</v>
      </c>
      <c r="K729" s="52"/>
      <c r="L729" s="54"/>
      <c r="M729" s="54"/>
      <c r="N729" s="54"/>
      <c r="O729" s="50"/>
      <c r="P729" s="49"/>
      <c r="Q729" s="22"/>
      <c r="R729" s="16"/>
      <c r="S729" s="53"/>
      <c r="T729" s="5"/>
      <c r="U729" s="15"/>
      <c r="V729" s="15">
        <f t="shared" si="118"/>
        <v>11475</v>
      </c>
      <c r="W729" s="14">
        <f t="shared" si="119"/>
        <v>11475</v>
      </c>
      <c r="X729" s="21">
        <v>50</v>
      </c>
      <c r="Y729" s="5">
        <v>0</v>
      </c>
      <c r="Z729" s="5">
        <v>0.01</v>
      </c>
      <c r="AB729" s="1"/>
    </row>
    <row r="730" spans="1:28" s="3" customFormat="1" x14ac:dyDescent="0.35">
      <c r="A730" s="48">
        <v>560</v>
      </c>
      <c r="B730" s="57" t="s">
        <v>4</v>
      </c>
      <c r="C730" s="48">
        <v>28810</v>
      </c>
      <c r="D730" s="56" t="s">
        <v>76</v>
      </c>
      <c r="E730" s="56" t="s">
        <v>60</v>
      </c>
      <c r="F730" s="55" t="s">
        <v>75</v>
      </c>
      <c r="G730" s="55" t="s">
        <v>60</v>
      </c>
      <c r="H730" s="24">
        <f>SUM((D730*400)+(E730*100)+F730)</f>
        <v>2964</v>
      </c>
      <c r="I730" s="5">
        <v>75</v>
      </c>
      <c r="J730" s="23">
        <f>SUM(H730*I730)</f>
        <v>222300</v>
      </c>
      <c r="K730" s="52"/>
      <c r="L730" s="54"/>
      <c r="M730" s="54"/>
      <c r="N730" s="54"/>
      <c r="O730" s="50"/>
      <c r="P730" s="49"/>
      <c r="Q730" s="22"/>
      <c r="R730" s="16"/>
      <c r="S730" s="53"/>
      <c r="T730" s="5"/>
      <c r="U730" s="15"/>
      <c r="V730" s="15">
        <f t="shared" si="118"/>
        <v>222300</v>
      </c>
      <c r="W730" s="14">
        <f t="shared" si="119"/>
        <v>222300</v>
      </c>
      <c r="X730" s="21">
        <v>50</v>
      </c>
      <c r="Y730" s="5">
        <v>0</v>
      </c>
      <c r="Z730" s="5">
        <v>0.01</v>
      </c>
      <c r="AB730" s="1"/>
    </row>
    <row r="731" spans="1:28" s="3" customFormat="1" x14ac:dyDescent="0.35">
      <c r="A731" s="48">
        <v>561</v>
      </c>
      <c r="B731" s="57" t="s">
        <v>4</v>
      </c>
      <c r="C731" s="48">
        <v>33</v>
      </c>
      <c r="D731" s="56" t="s">
        <v>68</v>
      </c>
      <c r="E731" s="56" t="s">
        <v>74</v>
      </c>
      <c r="F731" s="55" t="s">
        <v>73</v>
      </c>
      <c r="G731" s="55" t="s">
        <v>60</v>
      </c>
      <c r="H731" s="24">
        <f>SUM((D731*400)+(E731*100)+F731)</f>
        <v>278</v>
      </c>
      <c r="I731" s="5">
        <v>200</v>
      </c>
      <c r="J731" s="23">
        <f>SUM(H731*I731)</f>
        <v>55600</v>
      </c>
      <c r="K731" s="52"/>
      <c r="L731" s="54" t="s">
        <v>3</v>
      </c>
      <c r="M731" s="54" t="s">
        <v>2</v>
      </c>
      <c r="N731" s="54" t="s">
        <v>72</v>
      </c>
      <c r="O731" s="50"/>
      <c r="P731" s="49"/>
      <c r="Q731" s="22">
        <v>6500</v>
      </c>
      <c r="R731" s="16">
        <f>SUM(N731*Q731)</f>
        <v>728000</v>
      </c>
      <c r="S731" s="53" t="s">
        <v>69</v>
      </c>
      <c r="T731" s="5">
        <v>50</v>
      </c>
      <c r="U731" s="15">
        <f>SUM(R731-(R731*T731/100))</f>
        <v>364000</v>
      </c>
      <c r="V731" s="15">
        <f t="shared" si="118"/>
        <v>419600</v>
      </c>
      <c r="W731" s="14">
        <f t="shared" si="119"/>
        <v>419600</v>
      </c>
      <c r="X731" s="21">
        <v>50</v>
      </c>
      <c r="Y731" s="5">
        <v>0</v>
      </c>
      <c r="Z731" s="5">
        <v>0.01</v>
      </c>
      <c r="AB731" s="1"/>
    </row>
    <row r="732" spans="1:28" s="3" customFormat="1" x14ac:dyDescent="0.35">
      <c r="A732" s="48"/>
      <c r="B732" s="4"/>
      <c r="C732" s="4"/>
      <c r="D732" s="4"/>
      <c r="E732" s="4"/>
      <c r="F732" s="59"/>
      <c r="G732" s="59"/>
      <c r="H732" s="24"/>
      <c r="I732" s="5"/>
      <c r="J732" s="23"/>
      <c r="K732" s="52"/>
      <c r="L732" s="54" t="s">
        <v>71</v>
      </c>
      <c r="M732" s="54" t="s">
        <v>0</v>
      </c>
      <c r="N732" s="54" t="s">
        <v>70</v>
      </c>
      <c r="O732" s="50"/>
      <c r="P732" s="49"/>
      <c r="Q732" s="22">
        <v>5400</v>
      </c>
      <c r="R732" s="16">
        <f>SUM(N732*Q732)</f>
        <v>67500</v>
      </c>
      <c r="S732" s="53" t="s">
        <v>69</v>
      </c>
      <c r="T732" s="5">
        <v>93</v>
      </c>
      <c r="U732" s="15">
        <f>SUM(R732-(R732*T732/100))</f>
        <v>4725</v>
      </c>
      <c r="V732" s="15">
        <f t="shared" si="118"/>
        <v>4725</v>
      </c>
      <c r="W732" s="14">
        <f t="shared" si="119"/>
        <v>4725</v>
      </c>
      <c r="X732" s="21">
        <v>50</v>
      </c>
      <c r="Y732" s="5">
        <v>0</v>
      </c>
      <c r="Z732" s="5">
        <v>0.01</v>
      </c>
      <c r="AB732" s="1"/>
    </row>
    <row r="733" spans="1:28" s="3" customFormat="1" x14ac:dyDescent="0.35">
      <c r="A733" s="48">
        <v>562</v>
      </c>
      <c r="B733" s="57" t="s">
        <v>4</v>
      </c>
      <c r="C733" s="48">
        <v>12208</v>
      </c>
      <c r="D733" s="56" t="s">
        <v>68</v>
      </c>
      <c r="E733" s="56" t="s">
        <v>60</v>
      </c>
      <c r="F733" s="55" t="s">
        <v>67</v>
      </c>
      <c r="G733" s="55" t="s">
        <v>60</v>
      </c>
      <c r="H733" s="24">
        <f t="shared" ref="H733:H738" si="120">SUM((D733*400)+(E733*100)+F733)</f>
        <v>153</v>
      </c>
      <c r="I733" s="5">
        <v>75</v>
      </c>
      <c r="J733" s="23">
        <f t="shared" ref="J733:J738" si="121">SUM(H733*I733)</f>
        <v>11475</v>
      </c>
      <c r="K733" s="52"/>
      <c r="L733" s="54"/>
      <c r="M733" s="54"/>
      <c r="N733" s="54"/>
      <c r="O733" s="50"/>
      <c r="P733" s="49"/>
      <c r="Q733" s="22"/>
      <c r="R733" s="16"/>
      <c r="S733" s="53"/>
      <c r="T733" s="5"/>
      <c r="U733" s="15"/>
      <c r="V733" s="15">
        <f t="shared" si="118"/>
        <v>11475</v>
      </c>
      <c r="W733" s="14">
        <f t="shared" si="119"/>
        <v>11475</v>
      </c>
      <c r="X733" s="21">
        <v>50</v>
      </c>
      <c r="Y733" s="5">
        <v>0</v>
      </c>
      <c r="Z733" s="5">
        <v>0.01</v>
      </c>
      <c r="AB733" s="1"/>
    </row>
    <row r="734" spans="1:28" s="3" customFormat="1" x14ac:dyDescent="0.35">
      <c r="A734" s="48">
        <v>563</v>
      </c>
      <c r="B734" s="57" t="s">
        <v>4</v>
      </c>
      <c r="C734" s="48">
        <v>15056</v>
      </c>
      <c r="D734" s="56" t="s">
        <v>66</v>
      </c>
      <c r="E734" s="56" t="s">
        <v>60</v>
      </c>
      <c r="F734" s="55" t="s">
        <v>65</v>
      </c>
      <c r="G734" s="55" t="s">
        <v>60</v>
      </c>
      <c r="H734" s="24">
        <f t="shared" si="120"/>
        <v>2121</v>
      </c>
      <c r="I734" s="5">
        <v>75</v>
      </c>
      <c r="J734" s="23">
        <f t="shared" si="121"/>
        <v>159075</v>
      </c>
      <c r="K734" s="58"/>
      <c r="L734" s="54"/>
      <c r="M734" s="54"/>
      <c r="N734" s="54"/>
      <c r="O734" s="50"/>
      <c r="P734" s="49"/>
      <c r="Q734" s="22"/>
      <c r="R734" s="16"/>
      <c r="S734" s="53"/>
      <c r="T734" s="5"/>
      <c r="U734" s="15"/>
      <c r="V734" s="15">
        <f t="shared" si="118"/>
        <v>159075</v>
      </c>
      <c r="W734" s="14">
        <f t="shared" si="119"/>
        <v>159075</v>
      </c>
      <c r="X734" s="21">
        <v>50</v>
      </c>
      <c r="Y734" s="5">
        <v>0</v>
      </c>
      <c r="Z734" s="5">
        <v>0.01</v>
      </c>
      <c r="AB734" s="1"/>
    </row>
    <row r="735" spans="1:28" s="3" customFormat="1" x14ac:dyDescent="0.35">
      <c r="A735" s="48">
        <v>564</v>
      </c>
      <c r="B735" s="57" t="s">
        <v>4</v>
      </c>
      <c r="C735" s="48">
        <v>15057</v>
      </c>
      <c r="D735" s="56" t="s">
        <v>54</v>
      </c>
      <c r="E735" s="56" t="s">
        <v>54</v>
      </c>
      <c r="F735" s="55" t="s">
        <v>64</v>
      </c>
      <c r="G735" s="55" t="s">
        <v>60</v>
      </c>
      <c r="H735" s="24">
        <f t="shared" si="120"/>
        <v>1565</v>
      </c>
      <c r="I735" s="5">
        <v>75</v>
      </c>
      <c r="J735" s="23">
        <f t="shared" si="121"/>
        <v>117375</v>
      </c>
      <c r="K735" s="52"/>
      <c r="L735" s="54"/>
      <c r="M735" s="54"/>
      <c r="N735" s="54"/>
      <c r="O735" s="50"/>
      <c r="P735" s="49"/>
      <c r="Q735" s="22"/>
      <c r="R735" s="16"/>
      <c r="S735" s="53"/>
      <c r="T735" s="5"/>
      <c r="U735" s="15"/>
      <c r="V735" s="15">
        <f t="shared" si="118"/>
        <v>117375</v>
      </c>
      <c r="W735" s="14">
        <f t="shared" si="119"/>
        <v>117375</v>
      </c>
      <c r="X735" s="21">
        <v>50</v>
      </c>
      <c r="Y735" s="5">
        <v>0</v>
      </c>
      <c r="Z735" s="5">
        <v>0.01</v>
      </c>
      <c r="AB735" s="1"/>
    </row>
    <row r="736" spans="1:28" s="3" customFormat="1" x14ac:dyDescent="0.35">
      <c r="A736" s="48">
        <v>565</v>
      </c>
      <c r="B736" s="47" t="s">
        <v>4</v>
      </c>
      <c r="C736" s="31">
        <v>6893</v>
      </c>
      <c r="D736" s="31">
        <v>0</v>
      </c>
      <c r="E736" s="31">
        <v>1</v>
      </c>
      <c r="F736" s="24">
        <v>79</v>
      </c>
      <c r="G736" s="24">
        <v>3</v>
      </c>
      <c r="H736" s="24">
        <f t="shared" si="120"/>
        <v>179</v>
      </c>
      <c r="I736" s="5">
        <v>220</v>
      </c>
      <c r="J736" s="23">
        <f t="shared" si="121"/>
        <v>39380</v>
      </c>
      <c r="K736" s="52"/>
      <c r="L736" s="47"/>
      <c r="M736" s="47"/>
      <c r="N736" s="51"/>
      <c r="O736" s="50"/>
      <c r="P736" s="49"/>
      <c r="Q736" s="22"/>
      <c r="R736" s="16"/>
      <c r="S736" s="24"/>
      <c r="T736" s="5"/>
      <c r="U736" s="15"/>
      <c r="V736" s="15">
        <f t="shared" si="118"/>
        <v>39380</v>
      </c>
      <c r="W736" s="14">
        <f t="shared" si="119"/>
        <v>39380</v>
      </c>
      <c r="X736" s="21">
        <v>0</v>
      </c>
      <c r="Y736" s="14">
        <f>W736</f>
        <v>39380</v>
      </c>
      <c r="Z736" s="5">
        <v>0.03</v>
      </c>
      <c r="AB736" s="1"/>
    </row>
    <row r="737" spans="1:28" s="3" customFormat="1" x14ac:dyDescent="0.35">
      <c r="A737" s="48">
        <v>566</v>
      </c>
      <c r="B737" s="47" t="s">
        <v>4</v>
      </c>
      <c r="C737" s="31">
        <v>17561</v>
      </c>
      <c r="D737" s="31">
        <v>10</v>
      </c>
      <c r="E737" s="31">
        <v>0</v>
      </c>
      <c r="F737" s="24">
        <v>0</v>
      </c>
      <c r="G737" s="24">
        <v>1</v>
      </c>
      <c r="H737" s="24">
        <f t="shared" si="120"/>
        <v>4000</v>
      </c>
      <c r="I737" s="5">
        <v>75</v>
      </c>
      <c r="J737" s="23">
        <f t="shared" si="121"/>
        <v>300000</v>
      </c>
      <c r="K737" s="52"/>
      <c r="L737" s="47"/>
      <c r="M737" s="47"/>
      <c r="N737" s="51"/>
      <c r="O737" s="50"/>
      <c r="P737" s="49"/>
      <c r="Q737" s="22"/>
      <c r="R737" s="16"/>
      <c r="S737" s="24"/>
      <c r="T737" s="5"/>
      <c r="U737" s="15"/>
      <c r="V737" s="15">
        <f t="shared" si="118"/>
        <v>300000</v>
      </c>
      <c r="W737" s="14">
        <f t="shared" si="119"/>
        <v>300000</v>
      </c>
      <c r="X737" s="21">
        <v>50</v>
      </c>
      <c r="Y737" s="5">
        <v>0</v>
      </c>
      <c r="Z737" s="5">
        <v>0.01</v>
      </c>
      <c r="AB737" s="1"/>
    </row>
    <row r="738" spans="1:28" s="3" customFormat="1" x14ac:dyDescent="0.35">
      <c r="A738" s="48">
        <v>567</v>
      </c>
      <c r="B738" s="47" t="s">
        <v>4</v>
      </c>
      <c r="C738" s="31">
        <v>6835</v>
      </c>
      <c r="D738" s="31">
        <v>0</v>
      </c>
      <c r="E738" s="31">
        <v>2</v>
      </c>
      <c r="F738" s="24">
        <v>27</v>
      </c>
      <c r="G738" s="24">
        <v>2</v>
      </c>
      <c r="H738" s="24">
        <f t="shared" si="120"/>
        <v>227</v>
      </c>
      <c r="I738" s="5">
        <v>75</v>
      </c>
      <c r="J738" s="23">
        <f t="shared" si="121"/>
        <v>17025</v>
      </c>
      <c r="K738" s="46"/>
      <c r="L738" s="18" t="s">
        <v>15</v>
      </c>
      <c r="M738" s="18" t="s">
        <v>2</v>
      </c>
      <c r="N738" s="26">
        <v>272</v>
      </c>
      <c r="O738" s="45"/>
      <c r="P738" s="45"/>
      <c r="Q738" s="22">
        <v>6500</v>
      </c>
      <c r="R738" s="16">
        <f>SUM(N738*Q738)</f>
        <v>1768000</v>
      </c>
      <c r="S738" s="5">
        <v>10</v>
      </c>
      <c r="T738" s="5">
        <v>10</v>
      </c>
      <c r="U738" s="15">
        <f>SUM(R738-(R738*T738/100))</f>
        <v>1591200</v>
      </c>
      <c r="V738" s="15">
        <f t="shared" si="118"/>
        <v>1608225</v>
      </c>
      <c r="W738" s="14">
        <f t="shared" si="119"/>
        <v>1608225</v>
      </c>
      <c r="X738" s="21">
        <v>10</v>
      </c>
      <c r="Y738" s="5">
        <v>0</v>
      </c>
      <c r="Z738" s="5">
        <v>0.02</v>
      </c>
      <c r="AB738" s="1"/>
    </row>
    <row r="739" spans="1:28" s="3" customFormat="1" x14ac:dyDescent="0.35">
      <c r="A739" s="5"/>
      <c r="B739" s="18"/>
      <c r="C739" s="5"/>
      <c r="D739" s="5"/>
      <c r="E739" s="5"/>
      <c r="F739" s="20"/>
      <c r="G739" s="20"/>
      <c r="H739" s="24"/>
      <c r="I739" s="5"/>
      <c r="J739" s="23"/>
      <c r="K739" s="10"/>
      <c r="L739" s="18" t="s">
        <v>16</v>
      </c>
      <c r="M739" s="18" t="s">
        <v>2</v>
      </c>
      <c r="N739" s="26">
        <v>119</v>
      </c>
      <c r="O739" s="44"/>
      <c r="P739" s="44"/>
      <c r="Q739" s="22">
        <v>2400</v>
      </c>
      <c r="R739" s="16">
        <f>SUM(N739*Q739)</f>
        <v>285600</v>
      </c>
      <c r="S739" s="5">
        <v>10</v>
      </c>
      <c r="T739" s="5">
        <v>10</v>
      </c>
      <c r="U739" s="15">
        <f>SUM(R739-(R739*T739/100))</f>
        <v>257040</v>
      </c>
      <c r="V739" s="15">
        <f t="shared" si="118"/>
        <v>257040</v>
      </c>
      <c r="W739" s="14">
        <f t="shared" si="119"/>
        <v>257040</v>
      </c>
      <c r="X739" s="21">
        <v>0</v>
      </c>
      <c r="Y739" s="14">
        <f>W739</f>
        <v>257040</v>
      </c>
      <c r="Z739" s="5">
        <v>0.03</v>
      </c>
      <c r="AB739" s="1"/>
    </row>
    <row r="740" spans="1:28" s="3" customFormat="1" x14ac:dyDescent="0.35">
      <c r="A740" s="5"/>
      <c r="B740" s="18"/>
      <c r="C740" s="5"/>
      <c r="D740" s="5"/>
      <c r="E740" s="5"/>
      <c r="F740" s="20"/>
      <c r="G740" s="20"/>
      <c r="H740" s="24"/>
      <c r="I740" s="5"/>
      <c r="J740" s="23"/>
      <c r="K740" s="6"/>
      <c r="L740" s="18" t="s">
        <v>12</v>
      </c>
      <c r="M740" s="18" t="s">
        <v>0</v>
      </c>
      <c r="N740" s="26">
        <v>15</v>
      </c>
      <c r="O740" s="42"/>
      <c r="P740" s="42"/>
      <c r="Q740" s="22">
        <v>5400</v>
      </c>
      <c r="R740" s="16">
        <f>SUM(N740*Q740)</f>
        <v>81000</v>
      </c>
      <c r="S740" s="5">
        <v>10</v>
      </c>
      <c r="T740" s="5">
        <v>40</v>
      </c>
      <c r="U740" s="15">
        <f>SUM(R740-(R740*T740/100))</f>
        <v>48600</v>
      </c>
      <c r="V740" s="15">
        <f t="shared" si="118"/>
        <v>48600</v>
      </c>
      <c r="W740" s="14">
        <f t="shared" si="119"/>
        <v>48600</v>
      </c>
      <c r="X740" s="21">
        <v>50</v>
      </c>
      <c r="Y740" s="5">
        <v>0</v>
      </c>
      <c r="Z740" s="5">
        <v>0.01</v>
      </c>
      <c r="AB740" s="1"/>
    </row>
    <row r="741" spans="1:28" s="3" customFormat="1" x14ac:dyDescent="0.35">
      <c r="A741" s="5">
        <v>568</v>
      </c>
      <c r="B741" s="18" t="s">
        <v>4</v>
      </c>
      <c r="C741" s="5">
        <v>5062</v>
      </c>
      <c r="D741" s="5">
        <v>1</v>
      </c>
      <c r="E741" s="5">
        <v>0</v>
      </c>
      <c r="F741" s="20">
        <v>67</v>
      </c>
      <c r="G741" s="20">
        <v>2</v>
      </c>
      <c r="H741" s="24">
        <f>SUM((D741*400)+(E741*100)+F741)</f>
        <v>467</v>
      </c>
      <c r="I741" s="5">
        <v>250</v>
      </c>
      <c r="J741" s="23">
        <f>SUM(H741*I741)</f>
        <v>116750</v>
      </c>
      <c r="K741" s="6"/>
      <c r="L741" s="18" t="s">
        <v>15</v>
      </c>
      <c r="M741" s="18" t="s">
        <v>2</v>
      </c>
      <c r="N741" s="34">
        <v>56</v>
      </c>
      <c r="O741" s="42"/>
      <c r="P741" s="42"/>
      <c r="Q741" s="22">
        <v>6500</v>
      </c>
      <c r="R741" s="16">
        <f>SUM(N741*Q741)</f>
        <v>364000</v>
      </c>
      <c r="S741" s="5">
        <v>4</v>
      </c>
      <c r="T741" s="5">
        <v>4</v>
      </c>
      <c r="U741" s="15">
        <f>SUM(R741-(R741*T741/100))</f>
        <v>349440</v>
      </c>
      <c r="V741" s="15">
        <f t="shared" si="118"/>
        <v>466190</v>
      </c>
      <c r="W741" s="14">
        <f t="shared" si="119"/>
        <v>466190</v>
      </c>
      <c r="X741" s="21">
        <v>10</v>
      </c>
      <c r="Y741" s="5">
        <v>0</v>
      </c>
      <c r="Z741" s="5">
        <v>0.02</v>
      </c>
      <c r="AB741" s="1"/>
    </row>
    <row r="742" spans="1:28" s="3" customFormat="1" x14ac:dyDescent="0.35">
      <c r="A742" s="5"/>
      <c r="B742" s="18"/>
      <c r="C742" s="5"/>
      <c r="D742" s="5"/>
      <c r="E742" s="5"/>
      <c r="F742" s="20"/>
      <c r="G742" s="20"/>
      <c r="H742" s="24"/>
      <c r="I742" s="5"/>
      <c r="J742" s="23"/>
      <c r="K742" s="6"/>
      <c r="L742" s="18" t="s">
        <v>27</v>
      </c>
      <c r="M742" s="18" t="s">
        <v>2</v>
      </c>
      <c r="N742" s="26">
        <v>64</v>
      </c>
      <c r="O742" s="42"/>
      <c r="P742" s="42"/>
      <c r="Q742" s="22">
        <v>6500</v>
      </c>
      <c r="R742" s="16">
        <f>SUM(N742*Q742)</f>
        <v>416000</v>
      </c>
      <c r="S742" s="5">
        <v>4</v>
      </c>
      <c r="T742" s="5">
        <v>4</v>
      </c>
      <c r="U742" s="15">
        <f>SUM(R742-(R742*T742/100))</f>
        <v>399360</v>
      </c>
      <c r="V742" s="15">
        <f t="shared" si="118"/>
        <v>399360</v>
      </c>
      <c r="W742" s="14">
        <f t="shared" si="119"/>
        <v>399360</v>
      </c>
      <c r="X742" s="21">
        <v>0</v>
      </c>
      <c r="Y742" s="14">
        <f>W742</f>
        <v>399360</v>
      </c>
      <c r="Z742" s="5">
        <v>0.03</v>
      </c>
      <c r="AB742" s="1"/>
    </row>
    <row r="743" spans="1:28" s="3" customFormat="1" x14ac:dyDescent="0.35">
      <c r="A743" s="5"/>
      <c r="B743" s="18"/>
      <c r="C743" s="5"/>
      <c r="D743" s="5"/>
      <c r="E743" s="5"/>
      <c r="F743" s="20"/>
      <c r="G743" s="20"/>
      <c r="H743" s="24"/>
      <c r="I743" s="5"/>
      <c r="J743" s="23"/>
      <c r="K743" s="6"/>
      <c r="L743" s="18"/>
      <c r="M743" s="18"/>
      <c r="N743" s="16"/>
      <c r="O743" s="42"/>
      <c r="P743" s="42"/>
      <c r="Q743" s="22"/>
      <c r="R743" s="16"/>
      <c r="S743" s="20"/>
      <c r="T743" s="5"/>
      <c r="U743" s="15"/>
      <c r="V743" s="15">
        <f t="shared" si="118"/>
        <v>0</v>
      </c>
      <c r="W743" s="14">
        <f t="shared" si="119"/>
        <v>0</v>
      </c>
      <c r="X743" s="21"/>
      <c r="Y743" s="5"/>
      <c r="Z743" s="5"/>
      <c r="AB743" s="1"/>
    </row>
    <row r="744" spans="1:28" s="3" customFormat="1" x14ac:dyDescent="0.35">
      <c r="A744" s="5">
        <v>569</v>
      </c>
      <c r="B744" s="18" t="s">
        <v>4</v>
      </c>
      <c r="C744" s="5">
        <v>5061</v>
      </c>
      <c r="D744" s="5">
        <v>0</v>
      </c>
      <c r="E744" s="5">
        <v>2</v>
      </c>
      <c r="F744" s="20">
        <v>44</v>
      </c>
      <c r="G744" s="20">
        <v>2</v>
      </c>
      <c r="H744" s="24">
        <f>SUM((D744*400)+(E744*100)+F744)</f>
        <v>244</v>
      </c>
      <c r="I744" s="5">
        <v>250</v>
      </c>
      <c r="J744" s="23">
        <f>SUM(H744*I744)</f>
        <v>61000</v>
      </c>
      <c r="K744" s="6"/>
      <c r="L744" s="18" t="s">
        <v>10</v>
      </c>
      <c r="M744" s="18" t="s">
        <v>46</v>
      </c>
      <c r="N744" s="22">
        <v>561</v>
      </c>
      <c r="O744" s="42"/>
      <c r="P744" s="42"/>
      <c r="Q744" s="22">
        <v>6500</v>
      </c>
      <c r="R744" s="16">
        <f>SUM(N744*Q744)</f>
        <v>3646500</v>
      </c>
      <c r="S744" s="20">
        <v>30</v>
      </c>
      <c r="T744" s="5">
        <v>85</v>
      </c>
      <c r="U744" s="15">
        <f>SUM(R744-(R744*T744/100))</f>
        <v>546975</v>
      </c>
      <c r="V744" s="15">
        <f t="shared" si="118"/>
        <v>607975</v>
      </c>
      <c r="W744" s="14">
        <f t="shared" si="119"/>
        <v>607975</v>
      </c>
      <c r="X744" s="21">
        <v>10</v>
      </c>
      <c r="Y744" s="5">
        <v>0</v>
      </c>
      <c r="Z744" s="5">
        <v>0.02</v>
      </c>
      <c r="AB744" s="1"/>
    </row>
    <row r="745" spans="1:28" s="3" customFormat="1" x14ac:dyDescent="0.35">
      <c r="A745" s="5"/>
      <c r="B745" s="18"/>
      <c r="C745" s="5"/>
      <c r="D745" s="5"/>
      <c r="E745" s="5"/>
      <c r="F745" s="20"/>
      <c r="G745" s="20"/>
      <c r="H745" s="24"/>
      <c r="I745" s="5"/>
      <c r="J745" s="23"/>
      <c r="K745" s="6"/>
      <c r="L745" s="18" t="s">
        <v>63</v>
      </c>
      <c r="M745" s="18" t="s">
        <v>2</v>
      </c>
      <c r="N745" s="22"/>
      <c r="O745" s="42"/>
      <c r="P745" s="42"/>
      <c r="Q745" s="22"/>
      <c r="R745" s="16"/>
      <c r="S745" s="20"/>
      <c r="T745" s="5"/>
      <c r="U745" s="15"/>
      <c r="V745" s="15">
        <f t="shared" si="118"/>
        <v>0</v>
      </c>
      <c r="W745" s="14">
        <f t="shared" si="119"/>
        <v>0</v>
      </c>
      <c r="X745" s="21"/>
      <c r="Y745" s="5"/>
      <c r="Z745" s="5"/>
      <c r="AB745" s="1"/>
    </row>
    <row r="746" spans="1:28" s="3" customFormat="1" x14ac:dyDescent="0.35">
      <c r="A746" s="5"/>
      <c r="B746" s="18"/>
      <c r="C746" s="5"/>
      <c r="D746" s="5"/>
      <c r="E746" s="5"/>
      <c r="F746" s="20"/>
      <c r="G746" s="20"/>
      <c r="H746" s="24"/>
      <c r="I746" s="5"/>
      <c r="J746" s="23"/>
      <c r="K746" s="6"/>
      <c r="L746" s="18" t="s">
        <v>59</v>
      </c>
      <c r="M746" s="18" t="s">
        <v>0</v>
      </c>
      <c r="N746" s="22"/>
      <c r="O746" s="42"/>
      <c r="P746" s="42"/>
      <c r="Q746" s="22"/>
      <c r="R746" s="16"/>
      <c r="S746" s="20"/>
      <c r="T746" s="5"/>
      <c r="U746" s="15"/>
      <c r="V746" s="15">
        <f t="shared" si="118"/>
        <v>0</v>
      </c>
      <c r="W746" s="14">
        <f t="shared" si="119"/>
        <v>0</v>
      </c>
      <c r="X746" s="21"/>
      <c r="Y746" s="5"/>
      <c r="Z746" s="5"/>
      <c r="AB746" s="1"/>
    </row>
    <row r="747" spans="1:28" s="3" customFormat="1" x14ac:dyDescent="0.35">
      <c r="A747" s="5"/>
      <c r="B747" s="18"/>
      <c r="C747" s="5"/>
      <c r="D747" s="5"/>
      <c r="E747" s="5"/>
      <c r="F747" s="20"/>
      <c r="G747" s="20"/>
      <c r="H747" s="24"/>
      <c r="I747" s="5"/>
      <c r="J747" s="23"/>
      <c r="K747" s="6"/>
      <c r="L747" s="18" t="s">
        <v>18</v>
      </c>
      <c r="M747" s="18" t="s">
        <v>0</v>
      </c>
      <c r="N747" s="22">
        <v>96</v>
      </c>
      <c r="O747" s="42"/>
      <c r="P747" s="42"/>
      <c r="Q747" s="22">
        <v>2400</v>
      </c>
      <c r="R747" s="16">
        <f>SUM(N747*Q747)</f>
        <v>230400</v>
      </c>
      <c r="S747" s="20">
        <v>5</v>
      </c>
      <c r="T747" s="5">
        <v>15</v>
      </c>
      <c r="U747" s="15">
        <f>SUM(R747-(R747*T747/100))</f>
        <v>195840</v>
      </c>
      <c r="V747" s="15">
        <f t="shared" si="118"/>
        <v>195840</v>
      </c>
      <c r="W747" s="14">
        <f t="shared" si="119"/>
        <v>195840</v>
      </c>
      <c r="X747" s="21">
        <v>0</v>
      </c>
      <c r="Y747" s="14">
        <f>W747</f>
        <v>195840</v>
      </c>
      <c r="Z747" s="5">
        <v>0.03</v>
      </c>
      <c r="AB747" s="1"/>
    </row>
    <row r="748" spans="1:28" s="3" customFormat="1" x14ac:dyDescent="0.35">
      <c r="A748" s="5">
        <v>570</v>
      </c>
      <c r="B748" s="18" t="s">
        <v>4</v>
      </c>
      <c r="C748" s="5">
        <v>6643</v>
      </c>
      <c r="D748" s="5">
        <v>1</v>
      </c>
      <c r="E748" s="5">
        <v>0</v>
      </c>
      <c r="F748" s="20">
        <v>0</v>
      </c>
      <c r="G748" s="20">
        <v>3</v>
      </c>
      <c r="H748" s="24">
        <f t="shared" ref="H748:H768" si="122">SUM((D748*400)+(E748*100)+F748)</f>
        <v>400</v>
      </c>
      <c r="I748" s="5">
        <v>75</v>
      </c>
      <c r="J748" s="23">
        <f t="shared" ref="J748:J768" si="123">SUM(H748*I748)</f>
        <v>30000</v>
      </c>
      <c r="K748" s="6"/>
      <c r="L748" s="18"/>
      <c r="M748" s="18"/>
      <c r="N748" s="16"/>
      <c r="O748" s="42"/>
      <c r="P748" s="42"/>
      <c r="Q748" s="22"/>
      <c r="R748" s="16"/>
      <c r="S748" s="20"/>
      <c r="T748" s="5"/>
      <c r="U748" s="15"/>
      <c r="V748" s="15">
        <f t="shared" si="118"/>
        <v>30000</v>
      </c>
      <c r="W748" s="14">
        <f t="shared" si="119"/>
        <v>30000</v>
      </c>
      <c r="X748" s="21">
        <v>0</v>
      </c>
      <c r="Y748" s="14">
        <f>W748</f>
        <v>30000</v>
      </c>
      <c r="Z748" s="5">
        <v>0.03</v>
      </c>
      <c r="AB748" s="1"/>
    </row>
    <row r="749" spans="1:28" s="3" customFormat="1" x14ac:dyDescent="0.35">
      <c r="A749" s="5">
        <v>571</v>
      </c>
      <c r="B749" s="18" t="s">
        <v>4</v>
      </c>
      <c r="C749" s="5">
        <v>1875</v>
      </c>
      <c r="D749" s="5">
        <v>9</v>
      </c>
      <c r="E749" s="5">
        <v>2</v>
      </c>
      <c r="F749" s="20">
        <v>72</v>
      </c>
      <c r="G749" s="20">
        <v>1</v>
      </c>
      <c r="H749" s="24">
        <f t="shared" si="122"/>
        <v>3872</v>
      </c>
      <c r="I749" s="5">
        <v>75</v>
      </c>
      <c r="J749" s="23">
        <f t="shared" si="123"/>
        <v>290400</v>
      </c>
      <c r="K749" s="6"/>
      <c r="L749" s="18"/>
      <c r="M749" s="18"/>
      <c r="N749" s="16"/>
      <c r="O749" s="42"/>
      <c r="P749" s="42"/>
      <c r="Q749" s="22"/>
      <c r="R749" s="16"/>
      <c r="S749" s="20"/>
      <c r="T749" s="5"/>
      <c r="U749" s="15"/>
      <c r="V749" s="15">
        <f t="shared" si="118"/>
        <v>290400</v>
      </c>
      <c r="W749" s="14">
        <f t="shared" si="119"/>
        <v>290400</v>
      </c>
      <c r="X749" s="21">
        <v>50</v>
      </c>
      <c r="Y749" s="5">
        <v>0</v>
      </c>
      <c r="Z749" s="5">
        <v>0.01</v>
      </c>
      <c r="AB749" s="1"/>
    </row>
    <row r="750" spans="1:28" s="3" customFormat="1" x14ac:dyDescent="0.35">
      <c r="A750" s="5">
        <v>572</v>
      </c>
      <c r="B750" s="18" t="s">
        <v>4</v>
      </c>
      <c r="C750" s="5">
        <v>13380</v>
      </c>
      <c r="D750" s="5">
        <v>9</v>
      </c>
      <c r="E750" s="5">
        <v>0</v>
      </c>
      <c r="F750" s="20">
        <v>56</v>
      </c>
      <c r="G750" s="20">
        <v>1</v>
      </c>
      <c r="H750" s="24">
        <f t="shared" si="122"/>
        <v>3656</v>
      </c>
      <c r="I750" s="5">
        <v>75</v>
      </c>
      <c r="J750" s="23">
        <f t="shared" si="123"/>
        <v>274200</v>
      </c>
      <c r="K750" s="6"/>
      <c r="L750" s="18"/>
      <c r="M750" s="18"/>
      <c r="N750" s="16"/>
      <c r="O750" s="42"/>
      <c r="P750" s="42"/>
      <c r="Q750" s="22"/>
      <c r="R750" s="16"/>
      <c r="S750" s="20"/>
      <c r="T750" s="5"/>
      <c r="U750" s="15"/>
      <c r="V750" s="15">
        <f t="shared" si="118"/>
        <v>274200</v>
      </c>
      <c r="W750" s="14">
        <f t="shared" si="119"/>
        <v>274200</v>
      </c>
      <c r="X750" s="21">
        <v>50</v>
      </c>
      <c r="Y750" s="5">
        <v>0</v>
      </c>
      <c r="Z750" s="5">
        <v>0.01</v>
      </c>
      <c r="AB750" s="1"/>
    </row>
    <row r="751" spans="1:28" s="3" customFormat="1" x14ac:dyDescent="0.35">
      <c r="A751" s="5">
        <v>573</v>
      </c>
      <c r="B751" s="18" t="s">
        <v>4</v>
      </c>
      <c r="C751" s="5">
        <v>8243</v>
      </c>
      <c r="D751" s="5">
        <v>4</v>
      </c>
      <c r="E751" s="5">
        <v>0</v>
      </c>
      <c r="F751" s="20">
        <v>8</v>
      </c>
      <c r="G751" s="20">
        <v>1</v>
      </c>
      <c r="H751" s="24">
        <f t="shared" si="122"/>
        <v>1608</v>
      </c>
      <c r="I751" s="5">
        <v>75</v>
      </c>
      <c r="J751" s="23">
        <f t="shared" si="123"/>
        <v>120600</v>
      </c>
      <c r="K751" s="6"/>
      <c r="L751" s="18"/>
      <c r="M751" s="18"/>
      <c r="N751" s="16"/>
      <c r="O751" s="42"/>
      <c r="P751" s="42"/>
      <c r="Q751" s="22"/>
      <c r="R751" s="16"/>
      <c r="S751" s="20"/>
      <c r="T751" s="5"/>
      <c r="U751" s="15"/>
      <c r="V751" s="15">
        <f t="shared" si="118"/>
        <v>120600</v>
      </c>
      <c r="W751" s="14">
        <f t="shared" si="119"/>
        <v>120600</v>
      </c>
      <c r="X751" s="21">
        <v>50</v>
      </c>
      <c r="Y751" s="5">
        <v>0</v>
      </c>
      <c r="Z751" s="5">
        <v>0.01</v>
      </c>
      <c r="AB751" s="1"/>
    </row>
    <row r="752" spans="1:28" s="3" customFormat="1" x14ac:dyDescent="0.35">
      <c r="A752" s="5">
        <v>574</v>
      </c>
      <c r="B752" s="18" t="s">
        <v>4</v>
      </c>
      <c r="C752" s="5">
        <v>8242</v>
      </c>
      <c r="D752" s="5">
        <v>4</v>
      </c>
      <c r="E752" s="5">
        <v>0</v>
      </c>
      <c r="F752" s="20">
        <v>8</v>
      </c>
      <c r="G752" s="20">
        <v>1</v>
      </c>
      <c r="H752" s="24">
        <f t="shared" si="122"/>
        <v>1608</v>
      </c>
      <c r="I752" s="5">
        <v>75</v>
      </c>
      <c r="J752" s="23">
        <f t="shared" si="123"/>
        <v>120600</v>
      </c>
      <c r="K752" s="6"/>
      <c r="L752" s="18"/>
      <c r="M752" s="18"/>
      <c r="N752" s="16"/>
      <c r="O752" s="42"/>
      <c r="P752" s="42"/>
      <c r="Q752" s="22"/>
      <c r="R752" s="16"/>
      <c r="S752" s="20"/>
      <c r="T752" s="5"/>
      <c r="U752" s="15"/>
      <c r="V752" s="15">
        <f t="shared" si="118"/>
        <v>120600</v>
      </c>
      <c r="W752" s="14">
        <f t="shared" si="119"/>
        <v>120600</v>
      </c>
      <c r="X752" s="21">
        <v>50</v>
      </c>
      <c r="Y752" s="5">
        <v>0</v>
      </c>
      <c r="Z752" s="5">
        <v>0.01</v>
      </c>
      <c r="AB752" s="1"/>
    </row>
    <row r="753" spans="1:28" s="3" customFormat="1" x14ac:dyDescent="0.35">
      <c r="A753" s="5">
        <v>575</v>
      </c>
      <c r="B753" s="18" t="s">
        <v>4</v>
      </c>
      <c r="C753" s="5">
        <v>2166</v>
      </c>
      <c r="D753" s="5">
        <v>0</v>
      </c>
      <c r="E753" s="5">
        <v>1</v>
      </c>
      <c r="F753" s="20">
        <v>20</v>
      </c>
      <c r="G753" s="20">
        <v>3</v>
      </c>
      <c r="H753" s="24">
        <f t="shared" si="122"/>
        <v>120</v>
      </c>
      <c r="I753" s="5">
        <v>100</v>
      </c>
      <c r="J753" s="23">
        <f t="shared" si="123"/>
        <v>12000</v>
      </c>
      <c r="K753" s="6"/>
      <c r="L753" s="18"/>
      <c r="M753" s="18"/>
      <c r="N753" s="5"/>
      <c r="O753" s="42"/>
      <c r="P753" s="42"/>
      <c r="Q753" s="22"/>
      <c r="R753" s="16"/>
      <c r="S753" s="20"/>
      <c r="T753" s="5"/>
      <c r="U753" s="15"/>
      <c r="V753" s="15">
        <f t="shared" si="118"/>
        <v>12000</v>
      </c>
      <c r="W753" s="14">
        <f t="shared" si="119"/>
        <v>12000</v>
      </c>
      <c r="X753" s="21">
        <v>0</v>
      </c>
      <c r="Y753" s="14">
        <f>W753</f>
        <v>12000</v>
      </c>
      <c r="Z753" s="5">
        <v>0.03</v>
      </c>
      <c r="AB753" s="1"/>
    </row>
    <row r="754" spans="1:28" s="3" customFormat="1" x14ac:dyDescent="0.35">
      <c r="A754" s="5">
        <v>576</v>
      </c>
      <c r="B754" s="18" t="s">
        <v>4</v>
      </c>
      <c r="C754" s="5">
        <v>8236</v>
      </c>
      <c r="D754" s="5">
        <v>1</v>
      </c>
      <c r="E754" s="5">
        <v>0</v>
      </c>
      <c r="F754" s="20">
        <v>32</v>
      </c>
      <c r="G754" s="20">
        <v>3</v>
      </c>
      <c r="H754" s="24">
        <f t="shared" si="122"/>
        <v>432</v>
      </c>
      <c r="I754" s="28">
        <v>190</v>
      </c>
      <c r="J754" s="23">
        <f t="shared" si="123"/>
        <v>82080</v>
      </c>
      <c r="K754" s="6"/>
      <c r="L754" s="18"/>
      <c r="M754" s="18"/>
      <c r="N754" s="5"/>
      <c r="O754" s="42"/>
      <c r="P754" s="42"/>
      <c r="Q754" s="22"/>
      <c r="R754" s="16"/>
      <c r="S754" s="20"/>
      <c r="T754" s="28"/>
      <c r="U754" s="15"/>
      <c r="V754" s="15">
        <f t="shared" si="118"/>
        <v>82080</v>
      </c>
      <c r="W754" s="14">
        <f t="shared" si="119"/>
        <v>82080</v>
      </c>
      <c r="X754" s="29">
        <v>0</v>
      </c>
      <c r="Y754" s="43">
        <f>W754</f>
        <v>82080</v>
      </c>
      <c r="Z754" s="5">
        <v>0.03</v>
      </c>
      <c r="AB754" s="1"/>
    </row>
    <row r="755" spans="1:28" s="3" customFormat="1" x14ac:dyDescent="0.35">
      <c r="A755" s="5">
        <v>577</v>
      </c>
      <c r="B755" s="18" t="s">
        <v>5</v>
      </c>
      <c r="C755" s="5"/>
      <c r="D755" s="5">
        <v>3</v>
      </c>
      <c r="E755" s="5">
        <v>0</v>
      </c>
      <c r="F755" s="20">
        <v>0</v>
      </c>
      <c r="G755" s="20">
        <v>1</v>
      </c>
      <c r="H755" s="24">
        <f t="shared" si="122"/>
        <v>1200</v>
      </c>
      <c r="I755" s="5">
        <v>75</v>
      </c>
      <c r="J755" s="23">
        <f t="shared" si="123"/>
        <v>90000</v>
      </c>
      <c r="K755" s="6"/>
      <c r="L755" s="18"/>
      <c r="M755" s="18"/>
      <c r="N755" s="5"/>
      <c r="O755" s="42"/>
      <c r="P755" s="42"/>
      <c r="Q755" s="22"/>
      <c r="R755" s="16"/>
      <c r="S755" s="20"/>
      <c r="T755" s="5"/>
      <c r="U755" s="15"/>
      <c r="V755" s="15">
        <f t="shared" si="118"/>
        <v>90000</v>
      </c>
      <c r="W755" s="14">
        <f t="shared" si="119"/>
        <v>90000</v>
      </c>
      <c r="X755" s="21">
        <v>50</v>
      </c>
      <c r="Y755" s="5">
        <v>0</v>
      </c>
      <c r="Z755" s="5">
        <v>0.01</v>
      </c>
      <c r="AB755" s="1"/>
    </row>
    <row r="756" spans="1:28" s="3" customFormat="1" x14ac:dyDescent="0.35">
      <c r="A756" s="5">
        <v>578</v>
      </c>
      <c r="B756" s="18" t="s">
        <v>56</v>
      </c>
      <c r="C756" s="5">
        <v>3313</v>
      </c>
      <c r="D756" s="5">
        <v>0</v>
      </c>
      <c r="E756" s="5">
        <v>1</v>
      </c>
      <c r="F756" s="20">
        <v>70</v>
      </c>
      <c r="G756" s="20">
        <v>3</v>
      </c>
      <c r="H756" s="24">
        <f t="shared" si="122"/>
        <v>170</v>
      </c>
      <c r="I756" s="5">
        <v>75</v>
      </c>
      <c r="J756" s="23">
        <f t="shared" si="123"/>
        <v>12750</v>
      </c>
      <c r="K756" s="6"/>
      <c r="L756" s="18"/>
      <c r="M756" s="18"/>
      <c r="N756" s="5"/>
      <c r="O756" s="42"/>
      <c r="P756" s="42"/>
      <c r="Q756" s="22"/>
      <c r="R756" s="16"/>
      <c r="S756" s="20"/>
      <c r="T756" s="5"/>
      <c r="U756" s="15"/>
      <c r="V756" s="15">
        <f t="shared" si="118"/>
        <v>12750</v>
      </c>
      <c r="W756" s="14">
        <f t="shared" si="119"/>
        <v>12750</v>
      </c>
      <c r="X756" s="21">
        <v>0</v>
      </c>
      <c r="Y756" s="14">
        <f>W756</f>
        <v>12750</v>
      </c>
      <c r="Z756" s="5">
        <v>0.03</v>
      </c>
      <c r="AB756" s="1"/>
    </row>
    <row r="757" spans="1:28" s="3" customFormat="1" x14ac:dyDescent="0.35">
      <c r="A757" s="5">
        <v>579</v>
      </c>
      <c r="B757" s="18" t="s">
        <v>4</v>
      </c>
      <c r="C757" s="5">
        <v>8239</v>
      </c>
      <c r="D757" s="5">
        <v>4</v>
      </c>
      <c r="E757" s="5">
        <v>0</v>
      </c>
      <c r="F757" s="20">
        <v>10</v>
      </c>
      <c r="G757" s="20">
        <v>1</v>
      </c>
      <c r="H757" s="24">
        <f t="shared" si="122"/>
        <v>1610</v>
      </c>
      <c r="I757" s="5">
        <v>100</v>
      </c>
      <c r="J757" s="23">
        <f t="shared" si="123"/>
        <v>161000</v>
      </c>
      <c r="K757" s="6"/>
      <c r="L757" s="18"/>
      <c r="M757" s="18"/>
      <c r="N757" s="5"/>
      <c r="O757" s="42"/>
      <c r="P757" s="42"/>
      <c r="Q757" s="22"/>
      <c r="R757" s="16"/>
      <c r="S757" s="20"/>
      <c r="T757" s="5"/>
      <c r="U757" s="15"/>
      <c r="V757" s="15">
        <f t="shared" si="118"/>
        <v>161000</v>
      </c>
      <c r="W757" s="14">
        <f t="shared" si="119"/>
        <v>161000</v>
      </c>
      <c r="X757" s="21">
        <v>50</v>
      </c>
      <c r="Y757" s="5">
        <v>0</v>
      </c>
      <c r="Z757" s="5">
        <v>0.01</v>
      </c>
      <c r="AB757" s="1"/>
    </row>
    <row r="758" spans="1:28" s="3" customFormat="1" x14ac:dyDescent="0.35">
      <c r="A758" s="5">
        <v>580</v>
      </c>
      <c r="B758" s="18" t="s">
        <v>4</v>
      </c>
      <c r="C758" s="5">
        <v>15222</v>
      </c>
      <c r="D758" s="5">
        <v>0</v>
      </c>
      <c r="E758" s="5">
        <v>1</v>
      </c>
      <c r="F758" s="20">
        <v>67</v>
      </c>
      <c r="G758" s="20">
        <v>3</v>
      </c>
      <c r="H758" s="24">
        <f t="shared" si="122"/>
        <v>167</v>
      </c>
      <c r="I758" s="5">
        <v>75</v>
      </c>
      <c r="J758" s="23">
        <f t="shared" si="123"/>
        <v>12525</v>
      </c>
      <c r="K758" s="6"/>
      <c r="L758" s="18"/>
      <c r="M758" s="18"/>
      <c r="N758" s="5"/>
      <c r="O758" s="42"/>
      <c r="P758" s="42"/>
      <c r="Q758" s="22"/>
      <c r="R758" s="16"/>
      <c r="S758" s="20"/>
      <c r="T758" s="5"/>
      <c r="U758" s="15"/>
      <c r="V758" s="15">
        <f t="shared" si="118"/>
        <v>12525</v>
      </c>
      <c r="W758" s="14">
        <f t="shared" si="119"/>
        <v>12525</v>
      </c>
      <c r="X758" s="21">
        <v>0</v>
      </c>
      <c r="Y758" s="14">
        <f>W758</f>
        <v>12525</v>
      </c>
      <c r="Z758" s="5">
        <v>0.03</v>
      </c>
      <c r="AB758" s="1"/>
    </row>
    <row r="759" spans="1:28" s="3" customFormat="1" x14ac:dyDescent="0.35">
      <c r="A759" s="5">
        <v>581</v>
      </c>
      <c r="B759" s="18" t="s">
        <v>4</v>
      </c>
      <c r="C759" s="5">
        <v>430</v>
      </c>
      <c r="D759" s="5">
        <v>0</v>
      </c>
      <c r="E759" s="5">
        <v>1</v>
      </c>
      <c r="F759" s="20">
        <v>67</v>
      </c>
      <c r="G759" s="20">
        <v>3</v>
      </c>
      <c r="H759" s="24">
        <f t="shared" si="122"/>
        <v>167</v>
      </c>
      <c r="I759" s="5">
        <v>75</v>
      </c>
      <c r="J759" s="23">
        <f t="shared" si="123"/>
        <v>12525</v>
      </c>
      <c r="K759" s="6"/>
      <c r="L759" s="18"/>
      <c r="M759" s="18"/>
      <c r="N759" s="5"/>
      <c r="O759" s="42"/>
      <c r="P759" s="42"/>
      <c r="Q759" s="22"/>
      <c r="R759" s="16"/>
      <c r="S759" s="20"/>
      <c r="T759" s="5"/>
      <c r="U759" s="15"/>
      <c r="V759" s="15">
        <f t="shared" si="118"/>
        <v>12525</v>
      </c>
      <c r="W759" s="14">
        <f t="shared" si="119"/>
        <v>12525</v>
      </c>
      <c r="X759" s="21">
        <v>0</v>
      </c>
      <c r="Y759" s="14">
        <f>W759</f>
        <v>12525</v>
      </c>
      <c r="Z759" s="5">
        <v>0.03</v>
      </c>
      <c r="AB759" s="1"/>
    </row>
    <row r="760" spans="1:28" s="3" customFormat="1" x14ac:dyDescent="0.35">
      <c r="A760" s="5">
        <v>582</v>
      </c>
      <c r="B760" s="18" t="s">
        <v>4</v>
      </c>
      <c r="C760" s="5">
        <v>20449</v>
      </c>
      <c r="D760" s="5">
        <v>11</v>
      </c>
      <c r="E760" s="5">
        <v>0</v>
      </c>
      <c r="F760" s="20">
        <v>0</v>
      </c>
      <c r="G760" s="20">
        <v>1</v>
      </c>
      <c r="H760" s="24">
        <f t="shared" si="122"/>
        <v>4400</v>
      </c>
      <c r="I760" s="5">
        <v>75</v>
      </c>
      <c r="J760" s="23">
        <f t="shared" si="123"/>
        <v>330000</v>
      </c>
      <c r="K760" s="6"/>
      <c r="L760" s="18"/>
      <c r="M760" s="18"/>
      <c r="N760" s="5"/>
      <c r="O760" s="42"/>
      <c r="P760" s="42"/>
      <c r="Q760" s="22"/>
      <c r="R760" s="16"/>
      <c r="S760" s="20"/>
      <c r="T760" s="5"/>
      <c r="U760" s="15"/>
      <c r="V760" s="15">
        <f t="shared" si="118"/>
        <v>330000</v>
      </c>
      <c r="W760" s="14">
        <f t="shared" si="119"/>
        <v>330000</v>
      </c>
      <c r="X760" s="21">
        <v>50</v>
      </c>
      <c r="Y760" s="5">
        <v>0</v>
      </c>
      <c r="Z760" s="5">
        <v>0.01</v>
      </c>
      <c r="AB760" s="1"/>
    </row>
    <row r="761" spans="1:28" s="3" customFormat="1" x14ac:dyDescent="0.35">
      <c r="A761" s="5">
        <v>583</v>
      </c>
      <c r="B761" s="18" t="s">
        <v>4</v>
      </c>
      <c r="C761" s="5">
        <v>6504</v>
      </c>
      <c r="D761" s="5">
        <v>6</v>
      </c>
      <c r="E761" s="5">
        <v>2</v>
      </c>
      <c r="F761" s="20">
        <v>77</v>
      </c>
      <c r="G761" s="20">
        <v>1</v>
      </c>
      <c r="H761" s="24">
        <f t="shared" si="122"/>
        <v>2677</v>
      </c>
      <c r="I761" s="5">
        <v>75</v>
      </c>
      <c r="J761" s="23">
        <f t="shared" si="123"/>
        <v>200775</v>
      </c>
      <c r="K761" s="6"/>
      <c r="L761" s="18"/>
      <c r="M761" s="18"/>
      <c r="N761" s="5"/>
      <c r="O761" s="42"/>
      <c r="P761" s="42"/>
      <c r="Q761" s="22"/>
      <c r="R761" s="16"/>
      <c r="S761" s="20"/>
      <c r="T761" s="5"/>
      <c r="U761" s="15"/>
      <c r="V761" s="15">
        <f t="shared" si="118"/>
        <v>200775</v>
      </c>
      <c r="W761" s="14">
        <f t="shared" si="119"/>
        <v>200775</v>
      </c>
      <c r="X761" s="21">
        <v>50</v>
      </c>
      <c r="Y761" s="5">
        <v>0</v>
      </c>
      <c r="Z761" s="5">
        <v>0.01</v>
      </c>
      <c r="AB761" s="1"/>
    </row>
    <row r="762" spans="1:28" s="3" customFormat="1" x14ac:dyDescent="0.35">
      <c r="A762" s="5">
        <v>584</v>
      </c>
      <c r="B762" s="18" t="s">
        <v>4</v>
      </c>
      <c r="C762" s="5">
        <v>2005</v>
      </c>
      <c r="D762" s="5">
        <v>1</v>
      </c>
      <c r="E762" s="5">
        <v>0</v>
      </c>
      <c r="F762" s="20">
        <v>98</v>
      </c>
      <c r="G762" s="20">
        <v>3</v>
      </c>
      <c r="H762" s="24">
        <f t="shared" si="122"/>
        <v>498</v>
      </c>
      <c r="I762" s="5">
        <v>150</v>
      </c>
      <c r="J762" s="23">
        <f t="shared" si="123"/>
        <v>74700</v>
      </c>
      <c r="K762" s="6"/>
      <c r="L762" s="18"/>
      <c r="M762" s="18"/>
      <c r="N762" s="5"/>
      <c r="O762" s="42"/>
      <c r="P762" s="42"/>
      <c r="Q762" s="22"/>
      <c r="R762" s="16"/>
      <c r="S762" s="20"/>
      <c r="T762" s="5"/>
      <c r="U762" s="15"/>
      <c r="V762" s="15">
        <f t="shared" si="118"/>
        <v>74700</v>
      </c>
      <c r="W762" s="14">
        <f t="shared" si="119"/>
        <v>74700</v>
      </c>
      <c r="X762" s="21">
        <v>0</v>
      </c>
      <c r="Y762" s="14">
        <f>W762</f>
        <v>74700</v>
      </c>
      <c r="Z762" s="5">
        <v>0.03</v>
      </c>
      <c r="AB762" s="1"/>
    </row>
    <row r="763" spans="1:28" s="3" customFormat="1" x14ac:dyDescent="0.35">
      <c r="A763" s="5">
        <v>585</v>
      </c>
      <c r="B763" s="18" t="s">
        <v>4</v>
      </c>
      <c r="C763" s="5">
        <v>1984</v>
      </c>
      <c r="D763" s="5">
        <v>1</v>
      </c>
      <c r="E763" s="5">
        <v>1</v>
      </c>
      <c r="F763" s="20">
        <v>94</v>
      </c>
      <c r="G763" s="20">
        <v>3</v>
      </c>
      <c r="H763" s="24">
        <f t="shared" si="122"/>
        <v>594</v>
      </c>
      <c r="I763" s="5">
        <v>180</v>
      </c>
      <c r="J763" s="23">
        <f t="shared" si="123"/>
        <v>106920</v>
      </c>
      <c r="K763" s="6"/>
      <c r="L763" s="18"/>
      <c r="M763" s="18"/>
      <c r="N763" s="5"/>
      <c r="O763" s="8"/>
      <c r="P763" s="8"/>
      <c r="Q763" s="22"/>
      <c r="R763" s="16"/>
      <c r="S763" s="20"/>
      <c r="T763" s="5"/>
      <c r="U763" s="15"/>
      <c r="V763" s="15">
        <f t="shared" si="118"/>
        <v>106920</v>
      </c>
      <c r="W763" s="14">
        <f t="shared" si="119"/>
        <v>106920</v>
      </c>
      <c r="X763" s="21">
        <v>0</v>
      </c>
      <c r="Y763" s="14">
        <f>W763</f>
        <v>106920</v>
      </c>
      <c r="Z763" s="5">
        <v>0.03</v>
      </c>
      <c r="AB763" s="1"/>
    </row>
    <row r="764" spans="1:28" s="3" customFormat="1" x14ac:dyDescent="0.35">
      <c r="A764" s="5">
        <v>586</v>
      </c>
      <c r="B764" s="18" t="s">
        <v>4</v>
      </c>
      <c r="C764" s="5">
        <v>30397</v>
      </c>
      <c r="D764" s="5">
        <v>24</v>
      </c>
      <c r="E764" s="5">
        <v>3</v>
      </c>
      <c r="F764" s="39" t="s">
        <v>62</v>
      </c>
      <c r="G764" s="39" t="s">
        <v>60</v>
      </c>
      <c r="H764" s="24">
        <f t="shared" si="122"/>
        <v>9912</v>
      </c>
      <c r="I764" s="5">
        <v>75</v>
      </c>
      <c r="J764" s="23">
        <f t="shared" si="123"/>
        <v>743400</v>
      </c>
      <c r="K764" s="6"/>
      <c r="L764" s="18"/>
      <c r="M764" s="18"/>
      <c r="N764" s="5"/>
      <c r="O764" s="8"/>
      <c r="P764" s="8"/>
      <c r="Q764" s="22"/>
      <c r="R764" s="16"/>
      <c r="S764" s="20"/>
      <c r="T764" s="5"/>
      <c r="U764" s="15"/>
      <c r="V764" s="15">
        <f t="shared" si="118"/>
        <v>743400</v>
      </c>
      <c r="W764" s="14">
        <f t="shared" si="119"/>
        <v>743400</v>
      </c>
      <c r="X764" s="21">
        <v>50</v>
      </c>
      <c r="Y764" s="5">
        <v>0</v>
      </c>
      <c r="Z764" s="5">
        <v>0.01</v>
      </c>
      <c r="AB764" s="1"/>
    </row>
    <row r="765" spans="1:28" s="3" customFormat="1" x14ac:dyDescent="0.35">
      <c r="A765" s="5">
        <v>587</v>
      </c>
      <c r="B765" s="18" t="s">
        <v>4</v>
      </c>
      <c r="C765" s="5">
        <v>20794</v>
      </c>
      <c r="D765" s="5">
        <v>7</v>
      </c>
      <c r="E765" s="5">
        <v>2</v>
      </c>
      <c r="F765" s="20">
        <v>69</v>
      </c>
      <c r="G765" s="20">
        <v>1</v>
      </c>
      <c r="H765" s="24">
        <f t="shared" si="122"/>
        <v>3069</v>
      </c>
      <c r="I765" s="5">
        <v>75</v>
      </c>
      <c r="J765" s="23">
        <f t="shared" si="123"/>
        <v>230175</v>
      </c>
      <c r="K765" s="6"/>
      <c r="L765" s="18"/>
      <c r="M765" s="18"/>
      <c r="N765" s="5"/>
      <c r="O765" s="8"/>
      <c r="P765" s="8"/>
      <c r="Q765" s="22"/>
      <c r="R765" s="16"/>
      <c r="S765" s="20"/>
      <c r="T765" s="5"/>
      <c r="U765" s="15"/>
      <c r="V765" s="15">
        <f t="shared" si="118"/>
        <v>230175</v>
      </c>
      <c r="W765" s="14">
        <f t="shared" si="119"/>
        <v>230175</v>
      </c>
      <c r="X765" s="21">
        <v>50</v>
      </c>
      <c r="Y765" s="5">
        <v>0</v>
      </c>
      <c r="Z765" s="5">
        <v>0.01</v>
      </c>
      <c r="AB765" s="1"/>
    </row>
    <row r="766" spans="1:28" s="3" customFormat="1" x14ac:dyDescent="0.35">
      <c r="A766" s="5">
        <v>588</v>
      </c>
      <c r="B766" s="18" t="s">
        <v>4</v>
      </c>
      <c r="C766" s="5">
        <v>181</v>
      </c>
      <c r="D766" s="5">
        <v>2</v>
      </c>
      <c r="E766" s="5">
        <v>1</v>
      </c>
      <c r="F766" s="20">
        <v>53</v>
      </c>
      <c r="G766" s="20">
        <v>3</v>
      </c>
      <c r="H766" s="24">
        <f t="shared" si="122"/>
        <v>953</v>
      </c>
      <c r="I766" s="5">
        <v>180</v>
      </c>
      <c r="J766" s="23">
        <f t="shared" si="123"/>
        <v>171540</v>
      </c>
      <c r="K766" s="6"/>
      <c r="L766" s="18"/>
      <c r="M766" s="18"/>
      <c r="N766" s="5"/>
      <c r="O766" s="8"/>
      <c r="P766" s="8"/>
      <c r="Q766" s="22"/>
      <c r="R766" s="16"/>
      <c r="S766" s="20"/>
      <c r="T766" s="5"/>
      <c r="U766" s="15"/>
      <c r="V766" s="15">
        <f t="shared" si="118"/>
        <v>171540</v>
      </c>
      <c r="W766" s="14">
        <f t="shared" si="119"/>
        <v>171540</v>
      </c>
      <c r="X766" s="21">
        <v>0</v>
      </c>
      <c r="Y766" s="14">
        <f>W766</f>
        <v>171540</v>
      </c>
      <c r="Z766" s="5">
        <v>0.03</v>
      </c>
      <c r="AB766" s="1"/>
    </row>
    <row r="767" spans="1:28" s="3" customFormat="1" x14ac:dyDescent="0.35">
      <c r="A767" s="5">
        <v>589</v>
      </c>
      <c r="B767" s="9" t="s">
        <v>4</v>
      </c>
      <c r="C767" s="6">
        <v>72</v>
      </c>
      <c r="D767" s="6">
        <v>0</v>
      </c>
      <c r="E767" s="6">
        <v>1</v>
      </c>
      <c r="F767" s="11">
        <v>66</v>
      </c>
      <c r="G767" s="11">
        <v>1</v>
      </c>
      <c r="H767" s="24">
        <f t="shared" si="122"/>
        <v>166</v>
      </c>
      <c r="I767" s="5">
        <v>200</v>
      </c>
      <c r="J767" s="23">
        <f t="shared" si="123"/>
        <v>33200</v>
      </c>
      <c r="K767" s="6"/>
      <c r="L767" s="9"/>
      <c r="M767" s="9"/>
      <c r="N767" s="6"/>
      <c r="O767" s="8"/>
      <c r="P767" s="8"/>
      <c r="Q767" s="22"/>
      <c r="R767" s="16"/>
      <c r="S767" s="11"/>
      <c r="T767" s="5"/>
      <c r="U767" s="15"/>
      <c r="V767" s="15">
        <f t="shared" si="118"/>
        <v>33200</v>
      </c>
      <c r="W767" s="14">
        <f t="shared" si="119"/>
        <v>33200</v>
      </c>
      <c r="X767" s="21">
        <v>50</v>
      </c>
      <c r="Y767" s="5">
        <v>0</v>
      </c>
      <c r="Z767" s="5">
        <v>0.01</v>
      </c>
      <c r="AB767" s="1"/>
    </row>
    <row r="768" spans="1:28" s="3" customFormat="1" x14ac:dyDescent="0.35">
      <c r="A768" s="5">
        <v>590</v>
      </c>
      <c r="B768" s="18" t="s">
        <v>4</v>
      </c>
      <c r="C768" s="5">
        <v>1985</v>
      </c>
      <c r="D768" s="5">
        <v>2</v>
      </c>
      <c r="E768" s="5">
        <v>0</v>
      </c>
      <c r="F768" s="20">
        <v>79</v>
      </c>
      <c r="G768" s="20">
        <v>2</v>
      </c>
      <c r="H768" s="24">
        <f t="shared" si="122"/>
        <v>879</v>
      </c>
      <c r="I768" s="5">
        <v>200</v>
      </c>
      <c r="J768" s="23">
        <f t="shared" si="123"/>
        <v>175800</v>
      </c>
      <c r="K768" s="6"/>
      <c r="L768" s="18" t="s">
        <v>10</v>
      </c>
      <c r="M768" s="18" t="s">
        <v>53</v>
      </c>
      <c r="N768" s="5">
        <v>390</v>
      </c>
      <c r="O768" s="8"/>
      <c r="P768" s="8"/>
      <c r="Q768" s="22">
        <v>6500</v>
      </c>
      <c r="R768" s="16">
        <f>SUM(N768*Q768)</f>
        <v>2535000</v>
      </c>
      <c r="S768" s="20">
        <v>25</v>
      </c>
      <c r="T768" s="5">
        <v>85</v>
      </c>
      <c r="U768" s="15">
        <f>SUM(R768-(R768*T768/100))</f>
        <v>380250</v>
      </c>
      <c r="V768" s="15">
        <f t="shared" si="118"/>
        <v>556050</v>
      </c>
      <c r="W768" s="14">
        <f t="shared" si="119"/>
        <v>556050</v>
      </c>
      <c r="X768" s="21">
        <v>50</v>
      </c>
      <c r="Y768" s="5">
        <v>0</v>
      </c>
      <c r="Z768" s="5">
        <v>0.02</v>
      </c>
      <c r="AB768" s="1"/>
    </row>
    <row r="769" spans="1:28" s="3" customFormat="1" x14ac:dyDescent="0.35">
      <c r="A769" s="5"/>
      <c r="B769" s="18"/>
      <c r="C769" s="5"/>
      <c r="D769" s="5"/>
      <c r="E769" s="5"/>
      <c r="F769" s="20"/>
      <c r="G769" s="20"/>
      <c r="H769" s="24"/>
      <c r="I769" s="5"/>
      <c r="J769" s="23"/>
      <c r="K769" s="6"/>
      <c r="L769" s="18" t="s">
        <v>35</v>
      </c>
      <c r="M769" s="18"/>
      <c r="N769" s="5"/>
      <c r="O769" s="8"/>
      <c r="P769" s="8"/>
      <c r="Q769" s="22"/>
      <c r="R769" s="16"/>
      <c r="S769" s="20"/>
      <c r="T769" s="5"/>
      <c r="U769" s="15"/>
      <c r="V769" s="15">
        <f t="shared" si="118"/>
        <v>0</v>
      </c>
      <c r="W769" s="14">
        <f t="shared" si="119"/>
        <v>0</v>
      </c>
      <c r="X769" s="21">
        <v>50</v>
      </c>
      <c r="Y769" s="5">
        <v>0</v>
      </c>
      <c r="Z769" s="5"/>
      <c r="AB769" s="1"/>
    </row>
    <row r="770" spans="1:28" s="3" customFormat="1" x14ac:dyDescent="0.35">
      <c r="A770" s="5"/>
      <c r="B770" s="18"/>
      <c r="C770" s="5"/>
      <c r="D770" s="5"/>
      <c r="E770" s="5"/>
      <c r="F770" s="20"/>
      <c r="G770" s="20"/>
      <c r="H770" s="24"/>
      <c r="I770" s="5"/>
      <c r="J770" s="23"/>
      <c r="K770" s="6"/>
      <c r="L770" s="18" t="s">
        <v>37</v>
      </c>
      <c r="M770" s="18"/>
      <c r="N770" s="5"/>
      <c r="O770" s="8"/>
      <c r="P770" s="8"/>
      <c r="Q770" s="22"/>
      <c r="R770" s="16"/>
      <c r="S770" s="20"/>
      <c r="T770" s="5"/>
      <c r="U770" s="15"/>
      <c r="V770" s="15">
        <f t="shared" si="118"/>
        <v>0</v>
      </c>
      <c r="W770" s="14">
        <f t="shared" si="119"/>
        <v>0</v>
      </c>
      <c r="X770" s="21"/>
      <c r="Y770" s="5"/>
      <c r="Z770" s="5"/>
      <c r="AB770" s="1"/>
    </row>
    <row r="771" spans="1:28" s="3" customFormat="1" x14ac:dyDescent="0.35">
      <c r="A771" s="5"/>
      <c r="B771" s="18"/>
      <c r="C771" s="5"/>
      <c r="D771" s="5"/>
      <c r="E771" s="5"/>
      <c r="F771" s="20"/>
      <c r="G771" s="20"/>
      <c r="H771" s="24"/>
      <c r="I771" s="5"/>
      <c r="J771" s="23"/>
      <c r="K771" s="6"/>
      <c r="L771" s="18" t="s">
        <v>8</v>
      </c>
      <c r="M771" s="18" t="s">
        <v>0</v>
      </c>
      <c r="N771" s="5">
        <v>50</v>
      </c>
      <c r="O771" s="8"/>
      <c r="P771" s="8"/>
      <c r="Q771" s="22">
        <v>5400</v>
      </c>
      <c r="R771" s="16">
        <f>SUM(N771*Q771)</f>
        <v>270000</v>
      </c>
      <c r="S771" s="20">
        <v>25</v>
      </c>
      <c r="T771" s="5">
        <v>93</v>
      </c>
      <c r="U771" s="15">
        <f>SUM(R771-(R771*T771/100))</f>
        <v>18900</v>
      </c>
      <c r="V771" s="15">
        <f t="shared" si="118"/>
        <v>18900</v>
      </c>
      <c r="W771" s="14">
        <f t="shared" si="119"/>
        <v>18900</v>
      </c>
      <c r="X771" s="21">
        <v>50</v>
      </c>
      <c r="Y771" s="5">
        <v>0</v>
      </c>
      <c r="Z771" s="5">
        <v>0.01</v>
      </c>
      <c r="AB771" s="1"/>
    </row>
    <row r="772" spans="1:28" s="3" customFormat="1" x14ac:dyDescent="0.35">
      <c r="A772" s="5">
        <v>591</v>
      </c>
      <c r="B772" s="18" t="s">
        <v>4</v>
      </c>
      <c r="C772" s="5">
        <v>20444</v>
      </c>
      <c r="D772" s="5">
        <v>10</v>
      </c>
      <c r="E772" s="5">
        <v>1</v>
      </c>
      <c r="F772" s="39" t="s">
        <v>61</v>
      </c>
      <c r="G772" s="39" t="s">
        <v>60</v>
      </c>
      <c r="H772" s="24">
        <f>SUM((D772*400)+(E772*100)+F772)</f>
        <v>4190</v>
      </c>
      <c r="I772" s="5">
        <v>75</v>
      </c>
      <c r="J772" s="23">
        <f>SUM(H772*I772)</f>
        <v>314250</v>
      </c>
      <c r="K772" s="6"/>
      <c r="L772" s="18"/>
      <c r="M772" s="18"/>
      <c r="N772" s="5"/>
      <c r="O772" s="8"/>
      <c r="P772" s="8"/>
      <c r="Q772" s="22"/>
      <c r="R772" s="16"/>
      <c r="S772" s="20"/>
      <c r="T772" s="5"/>
      <c r="U772" s="15"/>
      <c r="V772" s="15">
        <f t="shared" si="118"/>
        <v>314250</v>
      </c>
      <c r="W772" s="14">
        <f t="shared" si="119"/>
        <v>314250</v>
      </c>
      <c r="X772" s="21">
        <v>50</v>
      </c>
      <c r="Y772" s="5">
        <v>0</v>
      </c>
      <c r="Z772" s="5">
        <v>0.01</v>
      </c>
      <c r="AB772" s="1"/>
    </row>
    <row r="773" spans="1:28" s="3" customFormat="1" x14ac:dyDescent="0.35">
      <c r="A773" s="5">
        <v>592</v>
      </c>
      <c r="B773" s="18" t="s">
        <v>4</v>
      </c>
      <c r="C773" s="5">
        <v>15330</v>
      </c>
      <c r="D773" s="5">
        <v>12</v>
      </c>
      <c r="E773" s="5">
        <v>2</v>
      </c>
      <c r="F773" s="20">
        <v>83</v>
      </c>
      <c r="G773" s="20">
        <v>1</v>
      </c>
      <c r="H773" s="24">
        <f>SUM((D773*400)+(E773*100)+F773)</f>
        <v>5083</v>
      </c>
      <c r="I773" s="5">
        <v>75</v>
      </c>
      <c r="J773" s="23">
        <f>SUM(H773*I773)</f>
        <v>381225</v>
      </c>
      <c r="K773" s="6"/>
      <c r="L773" s="18"/>
      <c r="M773" s="18"/>
      <c r="N773" s="5"/>
      <c r="O773" s="8"/>
      <c r="P773" s="8"/>
      <c r="Q773" s="22"/>
      <c r="R773" s="16"/>
      <c r="S773" s="20"/>
      <c r="T773" s="5"/>
      <c r="U773" s="15"/>
      <c r="V773" s="15">
        <f t="shared" si="118"/>
        <v>381225</v>
      </c>
      <c r="W773" s="14">
        <f t="shared" si="119"/>
        <v>381225</v>
      </c>
      <c r="X773" s="21">
        <v>50</v>
      </c>
      <c r="Y773" s="5">
        <v>0</v>
      </c>
      <c r="Z773" s="5">
        <v>0.01</v>
      </c>
      <c r="AB773" s="1"/>
    </row>
    <row r="774" spans="1:28" s="3" customFormat="1" x14ac:dyDescent="0.35">
      <c r="A774" s="5">
        <v>593</v>
      </c>
      <c r="B774" s="18" t="s">
        <v>4</v>
      </c>
      <c r="C774" s="5">
        <v>18562</v>
      </c>
      <c r="D774" s="5">
        <v>9</v>
      </c>
      <c r="E774" s="5">
        <v>2</v>
      </c>
      <c r="F774" s="20">
        <v>35</v>
      </c>
      <c r="G774" s="20">
        <v>1</v>
      </c>
      <c r="H774" s="24">
        <f>SUM((D774*400)+(E774*100)+F774)</f>
        <v>3835</v>
      </c>
      <c r="I774" s="5">
        <v>75</v>
      </c>
      <c r="J774" s="23">
        <f>SUM(H774*I774)</f>
        <v>287625</v>
      </c>
      <c r="K774" s="6"/>
      <c r="L774" s="18"/>
      <c r="M774" s="18"/>
      <c r="N774" s="5"/>
      <c r="O774" s="8"/>
      <c r="P774" s="8"/>
      <c r="Q774" s="22"/>
      <c r="R774" s="16"/>
      <c r="S774" s="20"/>
      <c r="T774" s="5"/>
      <c r="U774" s="15"/>
      <c r="V774" s="15">
        <f t="shared" si="118"/>
        <v>287625</v>
      </c>
      <c r="W774" s="14">
        <f t="shared" si="119"/>
        <v>287625</v>
      </c>
      <c r="X774" s="21">
        <v>50</v>
      </c>
      <c r="Y774" s="5">
        <v>0</v>
      </c>
      <c r="Z774" s="5">
        <v>0.01</v>
      </c>
      <c r="AB774" s="1"/>
    </row>
    <row r="775" spans="1:28" s="3" customFormat="1" x14ac:dyDescent="0.35">
      <c r="A775" s="5">
        <v>594</v>
      </c>
      <c r="B775" s="18" t="s">
        <v>4</v>
      </c>
      <c r="C775" s="5">
        <v>1977</v>
      </c>
      <c r="D775" s="5">
        <v>1</v>
      </c>
      <c r="E775" s="5">
        <v>3</v>
      </c>
      <c r="F775" s="20">
        <v>20</v>
      </c>
      <c r="G775" s="20">
        <v>2</v>
      </c>
      <c r="H775" s="24">
        <f>SUM((D775*400)+(E775*100)+F775)</f>
        <v>720</v>
      </c>
      <c r="I775" s="5">
        <v>250</v>
      </c>
      <c r="J775" s="23">
        <f>SUM(H775*I775)</f>
        <v>180000</v>
      </c>
      <c r="K775" s="6"/>
      <c r="L775" s="18" t="s">
        <v>10</v>
      </c>
      <c r="M775" s="18" t="s">
        <v>46</v>
      </c>
      <c r="N775" s="5">
        <v>238</v>
      </c>
      <c r="O775" s="8"/>
      <c r="P775" s="8"/>
      <c r="Q775" s="22">
        <v>6500</v>
      </c>
      <c r="R775" s="16">
        <f>SUM(N775*Q775)</f>
        <v>1547000</v>
      </c>
      <c r="S775" s="20">
        <v>30</v>
      </c>
      <c r="T775" s="5">
        <v>85</v>
      </c>
      <c r="U775" s="15">
        <f>SUM(R775-(R775*T775/100))</f>
        <v>232050</v>
      </c>
      <c r="V775" s="15">
        <f t="shared" si="118"/>
        <v>412050</v>
      </c>
      <c r="W775" s="14">
        <f t="shared" si="119"/>
        <v>412050</v>
      </c>
      <c r="X775" s="21">
        <v>50</v>
      </c>
      <c r="Y775" s="5">
        <v>0</v>
      </c>
      <c r="Z775" s="5">
        <v>0.02</v>
      </c>
      <c r="AB775" s="1"/>
    </row>
    <row r="776" spans="1:28" s="3" customFormat="1" x14ac:dyDescent="0.35">
      <c r="A776" s="5"/>
      <c r="B776" s="18"/>
      <c r="C776" s="5"/>
      <c r="D776" s="5"/>
      <c r="E776" s="5"/>
      <c r="F776" s="20"/>
      <c r="G776" s="20"/>
      <c r="H776" s="24"/>
      <c r="I776" s="5"/>
      <c r="J776" s="23"/>
      <c r="K776" s="6"/>
      <c r="L776" s="18" t="s">
        <v>41</v>
      </c>
      <c r="M776" s="18" t="s">
        <v>2</v>
      </c>
      <c r="N776" s="5"/>
      <c r="O776" s="8"/>
      <c r="P776" s="8"/>
      <c r="Q776" s="22"/>
      <c r="R776" s="16"/>
      <c r="S776" s="20"/>
      <c r="T776" s="5"/>
      <c r="U776" s="15"/>
      <c r="V776" s="15">
        <f t="shared" si="118"/>
        <v>0</v>
      </c>
      <c r="W776" s="14">
        <f t="shared" si="119"/>
        <v>0</v>
      </c>
      <c r="X776" s="21">
        <v>50</v>
      </c>
      <c r="Y776" s="5">
        <v>0</v>
      </c>
      <c r="Z776" s="5">
        <v>0.02</v>
      </c>
      <c r="AB776" s="1"/>
    </row>
    <row r="777" spans="1:28" s="3" customFormat="1" x14ac:dyDescent="0.35">
      <c r="A777" s="5"/>
      <c r="B777" s="18"/>
      <c r="C777" s="5"/>
      <c r="D777" s="5"/>
      <c r="E777" s="5"/>
      <c r="F777" s="20"/>
      <c r="G777" s="20"/>
      <c r="H777" s="24"/>
      <c r="I777" s="5"/>
      <c r="J777" s="23"/>
      <c r="K777" s="6"/>
      <c r="L777" s="18" t="s">
        <v>59</v>
      </c>
      <c r="M777" s="18" t="s">
        <v>0</v>
      </c>
      <c r="N777" s="5"/>
      <c r="O777" s="8"/>
      <c r="P777" s="8"/>
      <c r="Q777" s="22"/>
      <c r="R777" s="16"/>
      <c r="S777" s="20"/>
      <c r="T777" s="5"/>
      <c r="U777" s="15"/>
      <c r="V777" s="15">
        <f t="shared" si="118"/>
        <v>0</v>
      </c>
      <c r="W777" s="14">
        <f t="shared" si="119"/>
        <v>0</v>
      </c>
      <c r="X777" s="21"/>
      <c r="Y777" s="5"/>
      <c r="Z777" s="5"/>
      <c r="AB777" s="1"/>
    </row>
    <row r="778" spans="1:28" s="3" customFormat="1" x14ac:dyDescent="0.35">
      <c r="A778" s="5"/>
      <c r="B778" s="18"/>
      <c r="C778" s="5"/>
      <c r="D778" s="5"/>
      <c r="E778" s="5"/>
      <c r="F778" s="20"/>
      <c r="G778" s="20"/>
      <c r="H778" s="24"/>
      <c r="I778" s="5"/>
      <c r="J778" s="23"/>
      <c r="K778" s="6"/>
      <c r="L778" s="18" t="s">
        <v>58</v>
      </c>
      <c r="M778" s="18" t="s">
        <v>0</v>
      </c>
      <c r="N778" s="5">
        <v>236</v>
      </c>
      <c r="O778" s="8"/>
      <c r="P778" s="8"/>
      <c r="Q778" s="22">
        <v>6500</v>
      </c>
      <c r="R778" s="16">
        <f>SUM(N778*Q778)</f>
        <v>1534000</v>
      </c>
      <c r="S778" s="20">
        <v>15</v>
      </c>
      <c r="T778" s="5">
        <v>65</v>
      </c>
      <c r="U778" s="15">
        <f>SUM(R778-(R778*T778/100))</f>
        <v>536900</v>
      </c>
      <c r="V778" s="15">
        <f t="shared" si="118"/>
        <v>536900</v>
      </c>
      <c r="W778" s="14">
        <f t="shared" si="119"/>
        <v>536900</v>
      </c>
      <c r="X778" s="21">
        <v>0</v>
      </c>
      <c r="Y778" s="14">
        <f>W778</f>
        <v>536900</v>
      </c>
      <c r="Z778" s="5">
        <v>0.03</v>
      </c>
      <c r="AB778" s="1"/>
    </row>
    <row r="779" spans="1:28" s="3" customFormat="1" x14ac:dyDescent="0.35">
      <c r="A779" s="5"/>
      <c r="B779" s="18"/>
      <c r="C779" s="5"/>
      <c r="D779" s="5"/>
      <c r="E779" s="5"/>
      <c r="F779" s="20"/>
      <c r="G779" s="20"/>
      <c r="H779" s="24"/>
      <c r="I779" s="5"/>
      <c r="J779" s="23"/>
      <c r="K779" s="6"/>
      <c r="L779" s="18" t="s">
        <v>22</v>
      </c>
      <c r="M779" s="18" t="s">
        <v>0</v>
      </c>
      <c r="N779" s="5">
        <v>40</v>
      </c>
      <c r="O779" s="8"/>
      <c r="P779" s="8"/>
      <c r="Q779" s="22">
        <v>2050</v>
      </c>
      <c r="R779" s="16">
        <f>SUM(N779*Q779)</f>
        <v>82000</v>
      </c>
      <c r="S779" s="20">
        <v>15</v>
      </c>
      <c r="T779" s="5">
        <v>65</v>
      </c>
      <c r="U779" s="15">
        <f>SUM(R779-(R779*T779/100))</f>
        <v>28700</v>
      </c>
      <c r="V779" s="15">
        <f t="shared" ref="V779:V842" si="124">SUM(J779+U779)</f>
        <v>28700</v>
      </c>
      <c r="W779" s="14">
        <f t="shared" si="119"/>
        <v>28700</v>
      </c>
      <c r="X779" s="21">
        <v>50</v>
      </c>
      <c r="Y779" s="5">
        <v>0</v>
      </c>
      <c r="Z779" s="5">
        <v>0.01</v>
      </c>
      <c r="AB779" s="1"/>
    </row>
    <row r="780" spans="1:28" s="3" customFormat="1" x14ac:dyDescent="0.35">
      <c r="A780" s="5"/>
      <c r="B780" s="18"/>
      <c r="C780" s="5"/>
      <c r="D780" s="5"/>
      <c r="E780" s="5"/>
      <c r="F780" s="20"/>
      <c r="G780" s="20"/>
      <c r="H780" s="24"/>
      <c r="I780" s="5"/>
      <c r="J780" s="23"/>
      <c r="K780" s="6"/>
      <c r="L780" s="18" t="s">
        <v>36</v>
      </c>
      <c r="M780" s="18"/>
      <c r="N780" s="5"/>
      <c r="O780" s="8"/>
      <c r="P780" s="8"/>
      <c r="Q780" s="22"/>
      <c r="R780" s="16"/>
      <c r="S780" s="20"/>
      <c r="T780" s="5"/>
      <c r="U780" s="15"/>
      <c r="V780" s="15">
        <f t="shared" si="124"/>
        <v>0</v>
      </c>
      <c r="W780" s="14">
        <f t="shared" si="119"/>
        <v>0</v>
      </c>
      <c r="X780" s="21">
        <v>50</v>
      </c>
      <c r="Y780" s="5">
        <v>0</v>
      </c>
      <c r="Z780" s="5">
        <v>0.01</v>
      </c>
      <c r="AB780" s="1"/>
    </row>
    <row r="781" spans="1:28" s="3" customFormat="1" x14ac:dyDescent="0.35">
      <c r="A781" s="5"/>
      <c r="B781" s="18"/>
      <c r="C781" s="5"/>
      <c r="D781" s="5"/>
      <c r="E781" s="5"/>
      <c r="F781" s="20"/>
      <c r="G781" s="20"/>
      <c r="H781" s="24"/>
      <c r="I781" s="5"/>
      <c r="J781" s="23"/>
      <c r="K781" s="6"/>
      <c r="L781" s="18" t="s">
        <v>18</v>
      </c>
      <c r="M781" s="18" t="s">
        <v>0</v>
      </c>
      <c r="N781" s="5">
        <v>96</v>
      </c>
      <c r="O781" s="8"/>
      <c r="P781" s="8"/>
      <c r="Q781" s="22">
        <v>2400</v>
      </c>
      <c r="R781" s="16">
        <f>SUM(N781*Q781)</f>
        <v>230400</v>
      </c>
      <c r="S781" s="20">
        <v>15</v>
      </c>
      <c r="T781" s="5">
        <v>65</v>
      </c>
      <c r="U781" s="15">
        <f>SUM(R781-(R781*T781/100))</f>
        <v>80640</v>
      </c>
      <c r="V781" s="15">
        <f t="shared" si="124"/>
        <v>80640</v>
      </c>
      <c r="W781" s="14">
        <f t="shared" si="119"/>
        <v>80640</v>
      </c>
      <c r="X781" s="21">
        <v>0</v>
      </c>
      <c r="Y781" s="14">
        <f>W781</f>
        <v>80640</v>
      </c>
      <c r="Z781" s="5">
        <v>0.03</v>
      </c>
      <c r="AB781" s="1"/>
    </row>
    <row r="782" spans="1:28" s="3" customFormat="1" x14ac:dyDescent="0.35">
      <c r="A782" s="5"/>
      <c r="B782" s="18"/>
      <c r="C782" s="5"/>
      <c r="D782" s="5"/>
      <c r="E782" s="5"/>
      <c r="F782" s="20"/>
      <c r="G782" s="20"/>
      <c r="H782" s="24"/>
      <c r="I782" s="5"/>
      <c r="J782" s="23"/>
      <c r="K782" s="6"/>
      <c r="L782" s="18" t="s">
        <v>18</v>
      </c>
      <c r="M782" s="41" t="s">
        <v>0</v>
      </c>
      <c r="N782" s="33">
        <v>50</v>
      </c>
      <c r="O782" s="8"/>
      <c r="P782" s="8"/>
      <c r="Q782" s="22">
        <v>2400</v>
      </c>
      <c r="R782" s="16">
        <f>SUM(N782*Q782)</f>
        <v>120000</v>
      </c>
      <c r="S782" s="40">
        <v>5</v>
      </c>
      <c r="T782" s="5">
        <v>15</v>
      </c>
      <c r="U782" s="15">
        <f>SUM(R782-(R782*T782/100))</f>
        <v>102000</v>
      </c>
      <c r="V782" s="15">
        <f t="shared" si="124"/>
        <v>102000</v>
      </c>
      <c r="W782" s="14">
        <f t="shared" si="119"/>
        <v>102000</v>
      </c>
      <c r="X782" s="21">
        <v>0</v>
      </c>
      <c r="Y782" s="14">
        <f>W782</f>
        <v>102000</v>
      </c>
      <c r="Z782" s="5">
        <v>0.03</v>
      </c>
      <c r="AB782" s="1"/>
    </row>
    <row r="783" spans="1:28" s="3" customFormat="1" x14ac:dyDescent="0.35">
      <c r="A783" s="5">
        <v>595</v>
      </c>
      <c r="B783" s="18" t="s">
        <v>4</v>
      </c>
      <c r="C783" s="5">
        <v>2063</v>
      </c>
      <c r="D783" s="5">
        <v>8</v>
      </c>
      <c r="E783" s="5">
        <v>0</v>
      </c>
      <c r="F783" s="20">
        <v>73</v>
      </c>
      <c r="G783" s="20">
        <v>1</v>
      </c>
      <c r="H783" s="24">
        <f t="shared" ref="H783:H789" si="125">SUM((D783*400)+(E783*100)+F783)</f>
        <v>3273</v>
      </c>
      <c r="I783" s="5">
        <v>75</v>
      </c>
      <c r="J783" s="23">
        <f t="shared" ref="J783:J789" si="126">SUM(H783*I783)</f>
        <v>245475</v>
      </c>
      <c r="K783" s="6"/>
      <c r="L783" s="18"/>
      <c r="M783" s="18"/>
      <c r="N783" s="5"/>
      <c r="O783" s="8"/>
      <c r="P783" s="8"/>
      <c r="Q783" s="22"/>
      <c r="R783" s="16"/>
      <c r="S783" s="20"/>
      <c r="T783" s="5"/>
      <c r="U783" s="15"/>
      <c r="V783" s="15">
        <f t="shared" si="124"/>
        <v>245475</v>
      </c>
      <c r="W783" s="14">
        <f t="shared" ref="W783:W846" si="127">V783</f>
        <v>245475</v>
      </c>
      <c r="X783" s="21">
        <v>50</v>
      </c>
      <c r="Y783" s="5">
        <v>0</v>
      </c>
      <c r="Z783" s="5">
        <v>0.01</v>
      </c>
      <c r="AB783" s="1"/>
    </row>
    <row r="784" spans="1:28" s="3" customFormat="1" x14ac:dyDescent="0.35">
      <c r="A784" s="5">
        <v>596</v>
      </c>
      <c r="B784" s="18" t="s">
        <v>4</v>
      </c>
      <c r="C784" s="5">
        <v>8730</v>
      </c>
      <c r="D784" s="5">
        <v>4</v>
      </c>
      <c r="E784" s="5">
        <v>2</v>
      </c>
      <c r="F784" s="20">
        <v>87</v>
      </c>
      <c r="G784" s="20">
        <v>1</v>
      </c>
      <c r="H784" s="24">
        <f t="shared" si="125"/>
        <v>1887</v>
      </c>
      <c r="I784" s="5">
        <v>110</v>
      </c>
      <c r="J784" s="23">
        <f t="shared" si="126"/>
        <v>207570</v>
      </c>
      <c r="K784" s="6"/>
      <c r="L784" s="18"/>
      <c r="M784" s="18"/>
      <c r="N784" s="5"/>
      <c r="O784" s="8"/>
      <c r="P784" s="8"/>
      <c r="Q784" s="22"/>
      <c r="R784" s="16"/>
      <c r="S784" s="20"/>
      <c r="T784" s="5"/>
      <c r="U784" s="15"/>
      <c r="V784" s="15">
        <f t="shared" si="124"/>
        <v>207570</v>
      </c>
      <c r="W784" s="14">
        <f t="shared" si="127"/>
        <v>207570</v>
      </c>
      <c r="X784" s="21">
        <v>50</v>
      </c>
      <c r="Y784" s="5">
        <v>0</v>
      </c>
      <c r="Z784" s="5">
        <v>0.01</v>
      </c>
      <c r="AB784" s="1"/>
    </row>
    <row r="785" spans="1:28" s="3" customFormat="1" x14ac:dyDescent="0.35">
      <c r="A785" s="5">
        <v>597</v>
      </c>
      <c r="B785" s="18" t="s">
        <v>4</v>
      </c>
      <c r="C785" s="5">
        <v>9685</v>
      </c>
      <c r="D785" s="5">
        <v>4</v>
      </c>
      <c r="E785" s="5">
        <v>3</v>
      </c>
      <c r="F785" s="20">
        <v>74</v>
      </c>
      <c r="G785" s="20">
        <v>1</v>
      </c>
      <c r="H785" s="24">
        <f t="shared" si="125"/>
        <v>1974</v>
      </c>
      <c r="I785" s="5">
        <v>75</v>
      </c>
      <c r="J785" s="23">
        <f t="shared" si="126"/>
        <v>148050</v>
      </c>
      <c r="K785" s="6"/>
      <c r="L785" s="18"/>
      <c r="M785" s="18"/>
      <c r="N785" s="5"/>
      <c r="O785" s="8"/>
      <c r="P785" s="8"/>
      <c r="Q785" s="22"/>
      <c r="R785" s="16"/>
      <c r="S785" s="20"/>
      <c r="T785" s="5"/>
      <c r="U785" s="15"/>
      <c r="V785" s="15">
        <f t="shared" si="124"/>
        <v>148050</v>
      </c>
      <c r="W785" s="14">
        <f t="shared" si="127"/>
        <v>148050</v>
      </c>
      <c r="X785" s="21">
        <v>50</v>
      </c>
      <c r="Y785" s="5">
        <v>0</v>
      </c>
      <c r="Z785" s="5">
        <v>0.01</v>
      </c>
      <c r="AB785" s="1"/>
    </row>
    <row r="786" spans="1:28" s="3" customFormat="1" x14ac:dyDescent="0.35">
      <c r="A786" s="5">
        <v>598</v>
      </c>
      <c r="B786" s="18" t="s">
        <v>4</v>
      </c>
      <c r="C786" s="5">
        <v>8731</v>
      </c>
      <c r="D786" s="5">
        <v>1</v>
      </c>
      <c r="E786" s="5">
        <v>1</v>
      </c>
      <c r="F786" s="20">
        <v>30</v>
      </c>
      <c r="G786" s="20">
        <v>1</v>
      </c>
      <c r="H786" s="24">
        <f t="shared" si="125"/>
        <v>530</v>
      </c>
      <c r="I786" s="5">
        <v>130</v>
      </c>
      <c r="J786" s="23">
        <f t="shared" si="126"/>
        <v>68900</v>
      </c>
      <c r="K786" s="6"/>
      <c r="L786" s="18"/>
      <c r="M786" s="18"/>
      <c r="N786" s="5"/>
      <c r="O786" s="8"/>
      <c r="P786" s="8"/>
      <c r="Q786" s="22"/>
      <c r="R786" s="16"/>
      <c r="S786" s="20"/>
      <c r="T786" s="5"/>
      <c r="U786" s="15"/>
      <c r="V786" s="15">
        <f t="shared" si="124"/>
        <v>68900</v>
      </c>
      <c r="W786" s="14">
        <f t="shared" si="127"/>
        <v>68900</v>
      </c>
      <c r="X786" s="21">
        <v>50</v>
      </c>
      <c r="Y786" s="5">
        <v>0</v>
      </c>
      <c r="Z786" s="5">
        <v>0.01</v>
      </c>
      <c r="AB786" s="1"/>
    </row>
    <row r="787" spans="1:28" s="3" customFormat="1" x14ac:dyDescent="0.35">
      <c r="A787" s="5">
        <v>599</v>
      </c>
      <c r="B787" s="18" t="s">
        <v>4</v>
      </c>
      <c r="C787" s="5">
        <v>8755</v>
      </c>
      <c r="D787" s="5">
        <v>6</v>
      </c>
      <c r="E787" s="5">
        <v>2</v>
      </c>
      <c r="F787" s="20">
        <v>5</v>
      </c>
      <c r="G787" s="20">
        <v>1</v>
      </c>
      <c r="H787" s="24">
        <f t="shared" si="125"/>
        <v>2605</v>
      </c>
      <c r="I787" s="5">
        <v>75</v>
      </c>
      <c r="J787" s="23">
        <f t="shared" si="126"/>
        <v>195375</v>
      </c>
      <c r="K787" s="6"/>
      <c r="L787" s="18"/>
      <c r="M787" s="18"/>
      <c r="N787" s="5"/>
      <c r="O787" s="8"/>
      <c r="P787" s="8"/>
      <c r="Q787" s="22"/>
      <c r="R787" s="16"/>
      <c r="S787" s="20"/>
      <c r="T787" s="5"/>
      <c r="U787" s="15"/>
      <c r="V787" s="15">
        <f t="shared" si="124"/>
        <v>195375</v>
      </c>
      <c r="W787" s="14">
        <f t="shared" si="127"/>
        <v>195375</v>
      </c>
      <c r="X787" s="21">
        <v>50</v>
      </c>
      <c r="Y787" s="5">
        <v>0</v>
      </c>
      <c r="Z787" s="5">
        <v>0.01</v>
      </c>
      <c r="AB787" s="1"/>
    </row>
    <row r="788" spans="1:28" s="3" customFormat="1" x14ac:dyDescent="0.35">
      <c r="A788" s="5">
        <v>600</v>
      </c>
      <c r="B788" s="18" t="s">
        <v>4</v>
      </c>
      <c r="C788" s="5">
        <v>8748</v>
      </c>
      <c r="D788" s="5">
        <v>6</v>
      </c>
      <c r="E788" s="5">
        <v>2</v>
      </c>
      <c r="F788" s="20">
        <v>5</v>
      </c>
      <c r="G788" s="20">
        <v>1</v>
      </c>
      <c r="H788" s="24">
        <f t="shared" si="125"/>
        <v>2605</v>
      </c>
      <c r="I788" s="5">
        <v>75</v>
      </c>
      <c r="J788" s="23">
        <f t="shared" si="126"/>
        <v>195375</v>
      </c>
      <c r="K788" s="6"/>
      <c r="L788" s="18"/>
      <c r="M788" s="18"/>
      <c r="N788" s="5"/>
      <c r="O788" s="8"/>
      <c r="P788" s="8"/>
      <c r="Q788" s="22"/>
      <c r="R788" s="16"/>
      <c r="S788" s="20"/>
      <c r="T788" s="5"/>
      <c r="U788" s="15"/>
      <c r="V788" s="15">
        <f t="shared" si="124"/>
        <v>195375</v>
      </c>
      <c r="W788" s="14">
        <f t="shared" si="127"/>
        <v>195375</v>
      </c>
      <c r="X788" s="21">
        <v>50</v>
      </c>
      <c r="Y788" s="5">
        <v>0</v>
      </c>
      <c r="Z788" s="5">
        <v>0.01</v>
      </c>
      <c r="AB788" s="1"/>
    </row>
    <row r="789" spans="1:28" s="3" customFormat="1" x14ac:dyDescent="0.35">
      <c r="A789" s="5">
        <v>601</v>
      </c>
      <c r="B789" s="18" t="s">
        <v>4</v>
      </c>
      <c r="C789" s="5">
        <v>9681</v>
      </c>
      <c r="D789" s="5">
        <v>0</v>
      </c>
      <c r="E789" s="5">
        <v>0</v>
      </c>
      <c r="F789" s="20">
        <v>41</v>
      </c>
      <c r="G789" s="20">
        <v>2</v>
      </c>
      <c r="H789" s="24">
        <f t="shared" si="125"/>
        <v>41</v>
      </c>
      <c r="I789" s="5">
        <v>200</v>
      </c>
      <c r="J789" s="23">
        <f t="shared" si="126"/>
        <v>8200</v>
      </c>
      <c r="K789" s="6"/>
      <c r="L789" s="18" t="s">
        <v>13</v>
      </c>
      <c r="M789" s="18" t="s">
        <v>0</v>
      </c>
      <c r="N789" s="5">
        <v>9</v>
      </c>
      <c r="O789" s="8"/>
      <c r="P789" s="8"/>
      <c r="Q789" s="22">
        <v>2050</v>
      </c>
      <c r="R789" s="16">
        <f>SUM(N789*Q789)</f>
        <v>18450</v>
      </c>
      <c r="S789" s="20">
        <v>20</v>
      </c>
      <c r="T789" s="5">
        <v>93</v>
      </c>
      <c r="U789" s="15">
        <f>SUM(R789-(R789*T789/100))</f>
        <v>1291.5</v>
      </c>
      <c r="V789" s="15">
        <f t="shared" si="124"/>
        <v>9491.5</v>
      </c>
      <c r="W789" s="14">
        <f t="shared" si="127"/>
        <v>9491.5</v>
      </c>
      <c r="X789" s="21">
        <v>50</v>
      </c>
      <c r="Y789" s="5">
        <v>0</v>
      </c>
      <c r="Z789" s="5">
        <v>0.01</v>
      </c>
      <c r="AB789" s="1"/>
    </row>
    <row r="790" spans="1:28" s="3" customFormat="1" x14ac:dyDescent="0.35">
      <c r="A790" s="5"/>
      <c r="B790" s="18"/>
      <c r="C790" s="5"/>
      <c r="D790" s="5"/>
      <c r="E790" s="5"/>
      <c r="F790" s="20"/>
      <c r="G790" s="20"/>
      <c r="H790" s="24"/>
      <c r="I790" s="5"/>
      <c r="J790" s="23"/>
      <c r="K790" s="6"/>
      <c r="L790" s="18" t="s">
        <v>15</v>
      </c>
      <c r="M790" s="18" t="s">
        <v>2</v>
      </c>
      <c r="N790" s="5">
        <v>35</v>
      </c>
      <c r="O790" s="8"/>
      <c r="P790" s="8"/>
      <c r="Q790" s="22">
        <v>6500</v>
      </c>
      <c r="R790" s="16">
        <f>SUM(N790*Q790)</f>
        <v>227500</v>
      </c>
      <c r="S790" s="20">
        <v>23</v>
      </c>
      <c r="T790" s="5">
        <v>36</v>
      </c>
      <c r="U790" s="15">
        <f>SUM(R790-(R790*T790/100))</f>
        <v>145600</v>
      </c>
      <c r="V790" s="15">
        <f t="shared" si="124"/>
        <v>145600</v>
      </c>
      <c r="W790" s="14">
        <f t="shared" si="127"/>
        <v>145600</v>
      </c>
      <c r="X790" s="21">
        <v>10</v>
      </c>
      <c r="Y790" s="5">
        <v>0</v>
      </c>
      <c r="Z790" s="5">
        <v>0.02</v>
      </c>
      <c r="AB790" s="1"/>
    </row>
    <row r="791" spans="1:28" s="3" customFormat="1" x14ac:dyDescent="0.35">
      <c r="A791" s="5">
        <v>602</v>
      </c>
      <c r="B791" s="18" t="s">
        <v>4</v>
      </c>
      <c r="C791" s="5">
        <v>20472</v>
      </c>
      <c r="D791" s="5">
        <v>4</v>
      </c>
      <c r="E791" s="5">
        <v>3</v>
      </c>
      <c r="F791" s="20">
        <v>74</v>
      </c>
      <c r="G791" s="20">
        <v>1</v>
      </c>
      <c r="H791" s="24">
        <f t="shared" ref="H791:H806" si="128">SUM((D791*400)+(E791*100)+F791)</f>
        <v>1974</v>
      </c>
      <c r="I791" s="5">
        <v>100</v>
      </c>
      <c r="J791" s="23">
        <f t="shared" ref="J791:J806" si="129">SUM(H791*I791)</f>
        <v>197400</v>
      </c>
      <c r="K791" s="6"/>
      <c r="L791" s="18"/>
      <c r="M791" s="18"/>
      <c r="N791" s="5"/>
      <c r="O791" s="8"/>
      <c r="P791" s="8"/>
      <c r="Q791" s="22"/>
      <c r="R791" s="16"/>
      <c r="S791" s="20"/>
      <c r="T791" s="5"/>
      <c r="U791" s="15"/>
      <c r="V791" s="15">
        <f t="shared" si="124"/>
        <v>197400</v>
      </c>
      <c r="W791" s="14">
        <f t="shared" si="127"/>
        <v>197400</v>
      </c>
      <c r="X791" s="21">
        <v>10</v>
      </c>
      <c r="Y791" s="5">
        <v>0</v>
      </c>
      <c r="Z791" s="5">
        <v>0.02</v>
      </c>
      <c r="AB791" s="1"/>
    </row>
    <row r="792" spans="1:28" s="3" customFormat="1" x14ac:dyDescent="0.35">
      <c r="A792" s="5">
        <v>603</v>
      </c>
      <c r="B792" s="18" t="s">
        <v>57</v>
      </c>
      <c r="C792" s="5"/>
      <c r="D792" s="5">
        <v>1</v>
      </c>
      <c r="E792" s="5">
        <v>0</v>
      </c>
      <c r="F792" s="20">
        <v>0</v>
      </c>
      <c r="G792" s="20">
        <v>4</v>
      </c>
      <c r="H792" s="24">
        <f t="shared" si="128"/>
        <v>400</v>
      </c>
      <c r="I792" s="5">
        <v>75</v>
      </c>
      <c r="J792" s="23">
        <f t="shared" si="129"/>
        <v>30000</v>
      </c>
      <c r="K792" s="6"/>
      <c r="L792" s="18"/>
      <c r="M792" s="18"/>
      <c r="N792" s="5"/>
      <c r="O792" s="8"/>
      <c r="P792" s="8"/>
      <c r="Q792" s="22"/>
      <c r="R792" s="16"/>
      <c r="S792" s="20"/>
      <c r="T792" s="5"/>
      <c r="U792" s="15"/>
      <c r="V792" s="15">
        <f t="shared" si="124"/>
        <v>30000</v>
      </c>
      <c r="W792" s="14">
        <f t="shared" si="127"/>
        <v>30000</v>
      </c>
      <c r="X792" s="21">
        <v>0</v>
      </c>
      <c r="Y792" s="14">
        <f>W792</f>
        <v>30000</v>
      </c>
      <c r="Z792" s="5">
        <v>0.03</v>
      </c>
      <c r="AB792" s="1"/>
    </row>
    <row r="793" spans="1:28" s="3" customFormat="1" x14ac:dyDescent="0.35">
      <c r="A793" s="5">
        <v>604</v>
      </c>
      <c r="B793" s="18" t="s">
        <v>56</v>
      </c>
      <c r="C793" s="5">
        <v>3419</v>
      </c>
      <c r="D793" s="5">
        <v>0</v>
      </c>
      <c r="E793" s="5">
        <v>1</v>
      </c>
      <c r="F793" s="20">
        <v>68</v>
      </c>
      <c r="G793" s="20">
        <v>4</v>
      </c>
      <c r="H793" s="24">
        <f t="shared" si="128"/>
        <v>168</v>
      </c>
      <c r="I793" s="5">
        <v>75</v>
      </c>
      <c r="J793" s="23">
        <f t="shared" si="129"/>
        <v>12600</v>
      </c>
      <c r="K793" s="6"/>
      <c r="L793" s="18"/>
      <c r="M793" s="18"/>
      <c r="N793" s="5"/>
      <c r="O793" s="8"/>
      <c r="P793" s="8"/>
      <c r="Q793" s="22"/>
      <c r="R793" s="16"/>
      <c r="S793" s="20"/>
      <c r="T793" s="5"/>
      <c r="U793" s="15"/>
      <c r="V793" s="15">
        <f t="shared" si="124"/>
        <v>12600</v>
      </c>
      <c r="W793" s="14">
        <f t="shared" si="127"/>
        <v>12600</v>
      </c>
      <c r="X793" s="21">
        <v>0</v>
      </c>
      <c r="Y793" s="14">
        <f>W793</f>
        <v>12600</v>
      </c>
      <c r="Z793" s="5">
        <v>0.03</v>
      </c>
      <c r="AB793" s="1"/>
    </row>
    <row r="794" spans="1:28" s="3" customFormat="1" x14ac:dyDescent="0.35">
      <c r="A794" s="5">
        <v>605</v>
      </c>
      <c r="B794" s="18" t="s">
        <v>4</v>
      </c>
      <c r="C794" s="5">
        <v>18108</v>
      </c>
      <c r="D794" s="5">
        <v>8</v>
      </c>
      <c r="E794" s="5">
        <v>3</v>
      </c>
      <c r="F794" s="20">
        <v>27</v>
      </c>
      <c r="G794" s="20">
        <v>1</v>
      </c>
      <c r="H794" s="24">
        <f t="shared" si="128"/>
        <v>3527</v>
      </c>
      <c r="I794" s="5">
        <v>75</v>
      </c>
      <c r="J794" s="23">
        <f t="shared" si="129"/>
        <v>264525</v>
      </c>
      <c r="K794" s="6"/>
      <c r="L794" s="18"/>
      <c r="M794" s="18"/>
      <c r="N794" s="5"/>
      <c r="O794" s="8"/>
      <c r="P794" s="8"/>
      <c r="Q794" s="22"/>
      <c r="R794" s="16"/>
      <c r="S794" s="20"/>
      <c r="T794" s="5"/>
      <c r="U794" s="15"/>
      <c r="V794" s="15">
        <f t="shared" si="124"/>
        <v>264525</v>
      </c>
      <c r="W794" s="14">
        <f t="shared" si="127"/>
        <v>264525</v>
      </c>
      <c r="X794" s="21">
        <v>50</v>
      </c>
      <c r="Y794" s="5">
        <v>0</v>
      </c>
      <c r="Z794" s="5">
        <v>0.01</v>
      </c>
      <c r="AB794" s="1"/>
    </row>
    <row r="795" spans="1:28" s="3" customFormat="1" x14ac:dyDescent="0.35">
      <c r="A795" s="5">
        <v>606</v>
      </c>
      <c r="B795" s="18" t="s">
        <v>4</v>
      </c>
      <c r="C795" s="5">
        <v>9495</v>
      </c>
      <c r="D795" s="5">
        <v>6</v>
      </c>
      <c r="E795" s="5">
        <v>3</v>
      </c>
      <c r="F795" s="20">
        <v>22</v>
      </c>
      <c r="G795" s="20">
        <v>1</v>
      </c>
      <c r="H795" s="24">
        <f t="shared" si="128"/>
        <v>2722</v>
      </c>
      <c r="I795" s="5">
        <v>75</v>
      </c>
      <c r="J795" s="23">
        <f t="shared" si="129"/>
        <v>204150</v>
      </c>
      <c r="K795" s="6"/>
      <c r="L795" s="18"/>
      <c r="M795" s="18"/>
      <c r="N795" s="5"/>
      <c r="O795" s="8"/>
      <c r="P795" s="8"/>
      <c r="Q795" s="22"/>
      <c r="R795" s="16"/>
      <c r="S795" s="20"/>
      <c r="T795" s="5"/>
      <c r="U795" s="15"/>
      <c r="V795" s="15">
        <f t="shared" si="124"/>
        <v>204150</v>
      </c>
      <c r="W795" s="14">
        <f t="shared" si="127"/>
        <v>204150</v>
      </c>
      <c r="X795" s="21">
        <v>50</v>
      </c>
      <c r="Y795" s="5">
        <v>0</v>
      </c>
      <c r="Z795" s="5">
        <v>0.01</v>
      </c>
      <c r="AB795" s="1"/>
    </row>
    <row r="796" spans="1:28" s="3" customFormat="1" x14ac:dyDescent="0.35">
      <c r="A796" s="5">
        <v>607</v>
      </c>
      <c r="B796" s="18" t="s">
        <v>4</v>
      </c>
      <c r="C796" s="5">
        <v>9586</v>
      </c>
      <c r="D796" s="5">
        <v>1</v>
      </c>
      <c r="E796" s="5">
        <v>0</v>
      </c>
      <c r="F796" s="20">
        <v>38</v>
      </c>
      <c r="G796" s="20">
        <v>3</v>
      </c>
      <c r="H796" s="24">
        <f t="shared" si="128"/>
        <v>438</v>
      </c>
      <c r="I796" s="5">
        <v>130</v>
      </c>
      <c r="J796" s="23">
        <f t="shared" si="129"/>
        <v>56940</v>
      </c>
      <c r="K796" s="6"/>
      <c r="L796" s="18"/>
      <c r="M796" s="18"/>
      <c r="N796" s="5"/>
      <c r="O796" s="8"/>
      <c r="P796" s="8"/>
      <c r="Q796" s="22"/>
      <c r="R796" s="16"/>
      <c r="S796" s="20"/>
      <c r="T796" s="5"/>
      <c r="U796" s="15"/>
      <c r="V796" s="15">
        <f t="shared" si="124"/>
        <v>56940</v>
      </c>
      <c r="W796" s="14">
        <f t="shared" si="127"/>
        <v>56940</v>
      </c>
      <c r="X796" s="21">
        <v>0</v>
      </c>
      <c r="Y796" s="14">
        <f>W796</f>
        <v>56940</v>
      </c>
      <c r="Z796" s="5">
        <v>0.03</v>
      </c>
      <c r="AB796" s="1"/>
    </row>
    <row r="797" spans="1:28" s="3" customFormat="1" x14ac:dyDescent="0.35">
      <c r="A797" s="5">
        <v>608</v>
      </c>
      <c r="B797" s="18" t="s">
        <v>4</v>
      </c>
      <c r="C797" s="5">
        <v>9497</v>
      </c>
      <c r="D797" s="5">
        <v>6</v>
      </c>
      <c r="E797" s="5">
        <v>3</v>
      </c>
      <c r="F797" s="20">
        <v>22</v>
      </c>
      <c r="G797" s="20">
        <v>1</v>
      </c>
      <c r="H797" s="24">
        <f t="shared" si="128"/>
        <v>2722</v>
      </c>
      <c r="I797" s="5">
        <v>75</v>
      </c>
      <c r="J797" s="23">
        <f t="shared" si="129"/>
        <v>204150</v>
      </c>
      <c r="K797" s="6"/>
      <c r="L797" s="18"/>
      <c r="M797" s="18"/>
      <c r="N797" s="5"/>
      <c r="O797" s="8"/>
      <c r="P797" s="8"/>
      <c r="Q797" s="22"/>
      <c r="R797" s="16"/>
      <c r="S797" s="20"/>
      <c r="T797" s="5"/>
      <c r="U797" s="15"/>
      <c r="V797" s="15">
        <f t="shared" si="124"/>
        <v>204150</v>
      </c>
      <c r="W797" s="14">
        <f t="shared" si="127"/>
        <v>204150</v>
      </c>
      <c r="X797" s="21">
        <v>50</v>
      </c>
      <c r="Y797" s="5">
        <v>0</v>
      </c>
      <c r="Z797" s="5">
        <v>0.01</v>
      </c>
      <c r="AB797" s="1"/>
    </row>
    <row r="798" spans="1:28" s="3" customFormat="1" x14ac:dyDescent="0.35">
      <c r="A798" s="5">
        <v>609</v>
      </c>
      <c r="B798" s="18" t="s">
        <v>4</v>
      </c>
      <c r="C798" s="5">
        <v>9538</v>
      </c>
      <c r="D798" s="5">
        <v>1</v>
      </c>
      <c r="E798" s="5">
        <v>0</v>
      </c>
      <c r="F798" s="20">
        <v>38</v>
      </c>
      <c r="G798" s="20">
        <v>3</v>
      </c>
      <c r="H798" s="24">
        <f t="shared" si="128"/>
        <v>438</v>
      </c>
      <c r="I798" s="5">
        <v>75</v>
      </c>
      <c r="J798" s="23">
        <f t="shared" si="129"/>
        <v>32850</v>
      </c>
      <c r="K798" s="6"/>
      <c r="L798" s="18"/>
      <c r="M798" s="18"/>
      <c r="N798" s="5"/>
      <c r="O798" s="8"/>
      <c r="P798" s="8"/>
      <c r="Q798" s="22"/>
      <c r="R798" s="16"/>
      <c r="S798" s="20"/>
      <c r="T798" s="5"/>
      <c r="U798" s="15"/>
      <c r="V798" s="15">
        <f t="shared" si="124"/>
        <v>32850</v>
      </c>
      <c r="W798" s="14">
        <f t="shared" si="127"/>
        <v>32850</v>
      </c>
      <c r="X798" s="21">
        <v>0</v>
      </c>
      <c r="Y798" s="14">
        <f>W798</f>
        <v>32850</v>
      </c>
      <c r="Z798" s="5">
        <v>0.03</v>
      </c>
      <c r="AB798" s="1"/>
    </row>
    <row r="799" spans="1:28" s="3" customFormat="1" x14ac:dyDescent="0.35">
      <c r="A799" s="5">
        <v>610</v>
      </c>
      <c r="B799" s="18" t="s">
        <v>4</v>
      </c>
      <c r="C799" s="5">
        <v>9585</v>
      </c>
      <c r="D799" s="5">
        <v>1</v>
      </c>
      <c r="E799" s="5">
        <v>0</v>
      </c>
      <c r="F799" s="20">
        <v>38</v>
      </c>
      <c r="G799" s="20">
        <v>3</v>
      </c>
      <c r="H799" s="24">
        <f t="shared" si="128"/>
        <v>438</v>
      </c>
      <c r="I799" s="5">
        <v>130</v>
      </c>
      <c r="J799" s="23">
        <f t="shared" si="129"/>
        <v>56940</v>
      </c>
      <c r="K799" s="6"/>
      <c r="L799" s="18"/>
      <c r="M799" s="18"/>
      <c r="N799" s="5"/>
      <c r="O799" s="8"/>
      <c r="P799" s="8"/>
      <c r="Q799" s="22"/>
      <c r="R799" s="16"/>
      <c r="S799" s="20"/>
      <c r="T799" s="5"/>
      <c r="U799" s="15"/>
      <c r="V799" s="15">
        <f t="shared" si="124"/>
        <v>56940</v>
      </c>
      <c r="W799" s="14">
        <f t="shared" si="127"/>
        <v>56940</v>
      </c>
      <c r="X799" s="21">
        <v>0</v>
      </c>
      <c r="Y799" s="14">
        <f>W799</f>
        <v>56940</v>
      </c>
      <c r="Z799" s="5">
        <v>0.03</v>
      </c>
      <c r="AB799" s="1"/>
    </row>
    <row r="800" spans="1:28" s="3" customFormat="1" x14ac:dyDescent="0.35">
      <c r="A800" s="5">
        <v>611</v>
      </c>
      <c r="B800" s="18" t="s">
        <v>4</v>
      </c>
      <c r="C800" s="5">
        <v>9584</v>
      </c>
      <c r="D800" s="5">
        <v>1</v>
      </c>
      <c r="E800" s="5">
        <v>0</v>
      </c>
      <c r="F800" s="39" t="s">
        <v>55</v>
      </c>
      <c r="G800" s="39" t="s">
        <v>54</v>
      </c>
      <c r="H800" s="24">
        <f t="shared" si="128"/>
        <v>438</v>
      </c>
      <c r="I800" s="5">
        <v>130</v>
      </c>
      <c r="J800" s="23">
        <f t="shared" si="129"/>
        <v>56940</v>
      </c>
      <c r="K800" s="6"/>
      <c r="L800" s="18"/>
      <c r="M800" s="18"/>
      <c r="N800" s="5"/>
      <c r="O800" s="8"/>
      <c r="P800" s="8"/>
      <c r="Q800" s="22"/>
      <c r="R800" s="16"/>
      <c r="S800" s="20"/>
      <c r="T800" s="5"/>
      <c r="U800" s="15"/>
      <c r="V800" s="15">
        <f t="shared" si="124"/>
        <v>56940</v>
      </c>
      <c r="W800" s="14">
        <f t="shared" si="127"/>
        <v>56940</v>
      </c>
      <c r="X800" s="21">
        <v>0</v>
      </c>
      <c r="Y800" s="14">
        <f>W800</f>
        <v>56940</v>
      </c>
      <c r="Z800" s="5">
        <v>0.03</v>
      </c>
      <c r="AB800" s="1"/>
    </row>
    <row r="801" spans="1:28" s="3" customFormat="1" x14ac:dyDescent="0.35">
      <c r="A801" s="5">
        <v>612</v>
      </c>
      <c r="B801" s="18" t="s">
        <v>4</v>
      </c>
      <c r="C801" s="5">
        <v>7926</v>
      </c>
      <c r="D801" s="5">
        <v>0</v>
      </c>
      <c r="E801" s="5">
        <v>1</v>
      </c>
      <c r="F801" s="20">
        <v>71</v>
      </c>
      <c r="G801" s="20">
        <v>3</v>
      </c>
      <c r="H801" s="24">
        <f t="shared" si="128"/>
        <v>171</v>
      </c>
      <c r="I801" s="5">
        <v>250</v>
      </c>
      <c r="J801" s="23">
        <f t="shared" si="129"/>
        <v>42750</v>
      </c>
      <c r="K801" s="6"/>
      <c r="L801" s="18"/>
      <c r="M801" s="18"/>
      <c r="N801" s="5"/>
      <c r="O801" s="8"/>
      <c r="P801" s="8"/>
      <c r="Q801" s="22"/>
      <c r="R801" s="16"/>
      <c r="S801" s="20"/>
      <c r="T801" s="5"/>
      <c r="U801" s="15"/>
      <c r="V801" s="15">
        <f t="shared" si="124"/>
        <v>42750</v>
      </c>
      <c r="W801" s="14">
        <f t="shared" si="127"/>
        <v>42750</v>
      </c>
      <c r="X801" s="21">
        <v>0</v>
      </c>
      <c r="Y801" s="14">
        <f>W801</f>
        <v>42750</v>
      </c>
      <c r="Z801" s="5">
        <v>0.03</v>
      </c>
      <c r="AB801" s="1"/>
    </row>
    <row r="802" spans="1:28" s="3" customFormat="1" x14ac:dyDescent="0.35">
      <c r="A802" s="5">
        <v>613</v>
      </c>
      <c r="B802" s="18" t="s">
        <v>4</v>
      </c>
      <c r="C802" s="5">
        <v>1909</v>
      </c>
      <c r="D802" s="5">
        <v>1</v>
      </c>
      <c r="E802" s="5">
        <v>2</v>
      </c>
      <c r="F802" s="20">
        <v>43</v>
      </c>
      <c r="G802" s="20">
        <v>3</v>
      </c>
      <c r="H802" s="24">
        <f t="shared" si="128"/>
        <v>643</v>
      </c>
      <c r="I802" s="5">
        <v>75</v>
      </c>
      <c r="J802" s="23">
        <f t="shared" si="129"/>
        <v>48225</v>
      </c>
      <c r="K802" s="6"/>
      <c r="L802" s="18"/>
      <c r="M802" s="18"/>
      <c r="N802" s="5"/>
      <c r="O802" s="8"/>
      <c r="P802" s="8"/>
      <c r="Q802" s="22"/>
      <c r="R802" s="16"/>
      <c r="S802" s="20"/>
      <c r="T802" s="5"/>
      <c r="U802" s="15"/>
      <c r="V802" s="15">
        <f t="shared" si="124"/>
        <v>48225</v>
      </c>
      <c r="W802" s="14">
        <f t="shared" si="127"/>
        <v>48225</v>
      </c>
      <c r="X802" s="21">
        <v>0</v>
      </c>
      <c r="Y802" s="14">
        <f>W802</f>
        <v>48225</v>
      </c>
      <c r="Z802" s="5">
        <v>0.03</v>
      </c>
      <c r="AB802" s="1"/>
    </row>
    <row r="803" spans="1:28" s="3" customFormat="1" x14ac:dyDescent="0.35">
      <c r="A803" s="5">
        <v>614</v>
      </c>
      <c r="B803" s="9" t="s">
        <v>4</v>
      </c>
      <c r="C803" s="6">
        <v>1341</v>
      </c>
      <c r="D803" s="6">
        <v>12</v>
      </c>
      <c r="E803" s="6">
        <v>3</v>
      </c>
      <c r="F803" s="11">
        <v>74</v>
      </c>
      <c r="G803" s="11">
        <v>1</v>
      </c>
      <c r="H803" s="24">
        <f t="shared" si="128"/>
        <v>5174</v>
      </c>
      <c r="I803" s="5">
        <v>75</v>
      </c>
      <c r="J803" s="23">
        <f t="shared" si="129"/>
        <v>388050</v>
      </c>
      <c r="K803" s="6"/>
      <c r="L803" s="9"/>
      <c r="M803" s="9"/>
      <c r="N803" s="6"/>
      <c r="O803" s="8"/>
      <c r="P803" s="8"/>
      <c r="Q803" s="22"/>
      <c r="R803" s="16"/>
      <c r="S803" s="11"/>
      <c r="T803" s="5"/>
      <c r="U803" s="15"/>
      <c r="V803" s="15">
        <f t="shared" si="124"/>
        <v>388050</v>
      </c>
      <c r="W803" s="14">
        <f t="shared" si="127"/>
        <v>388050</v>
      </c>
      <c r="X803" s="21">
        <v>50</v>
      </c>
      <c r="Y803" s="5">
        <v>0</v>
      </c>
      <c r="Z803" s="5">
        <v>0.01</v>
      </c>
      <c r="AB803" s="1"/>
    </row>
    <row r="804" spans="1:28" s="3" customFormat="1" x14ac:dyDescent="0.35">
      <c r="A804" s="5">
        <v>615</v>
      </c>
      <c r="B804" s="9" t="s">
        <v>4</v>
      </c>
      <c r="C804" s="6">
        <v>1210</v>
      </c>
      <c r="D804" s="6">
        <v>4</v>
      </c>
      <c r="E804" s="6">
        <v>2</v>
      </c>
      <c r="F804" s="11">
        <v>93</v>
      </c>
      <c r="G804" s="11">
        <v>1</v>
      </c>
      <c r="H804" s="24">
        <f t="shared" si="128"/>
        <v>1893</v>
      </c>
      <c r="I804" s="5">
        <v>75</v>
      </c>
      <c r="J804" s="23">
        <f t="shared" si="129"/>
        <v>141975</v>
      </c>
      <c r="K804" s="6"/>
      <c r="L804" s="9"/>
      <c r="M804" s="9"/>
      <c r="N804" s="6"/>
      <c r="O804" s="8"/>
      <c r="P804" s="8"/>
      <c r="Q804" s="22"/>
      <c r="R804" s="16"/>
      <c r="S804" s="11"/>
      <c r="T804" s="5"/>
      <c r="U804" s="15"/>
      <c r="V804" s="15">
        <f t="shared" si="124"/>
        <v>141975</v>
      </c>
      <c r="W804" s="14">
        <f t="shared" si="127"/>
        <v>141975</v>
      </c>
      <c r="X804" s="21">
        <v>50</v>
      </c>
      <c r="Y804" s="5">
        <v>0</v>
      </c>
      <c r="Z804" s="5">
        <v>0.01</v>
      </c>
      <c r="AB804" s="1"/>
    </row>
    <row r="805" spans="1:28" s="3" customFormat="1" x14ac:dyDescent="0.35">
      <c r="A805" s="5">
        <v>616</v>
      </c>
      <c r="B805" s="9" t="s">
        <v>14</v>
      </c>
      <c r="C805" s="6">
        <v>3399</v>
      </c>
      <c r="D805" s="6">
        <v>0</v>
      </c>
      <c r="E805" s="6">
        <v>2</v>
      </c>
      <c r="F805" s="11">
        <v>10</v>
      </c>
      <c r="G805" s="11">
        <v>1</v>
      </c>
      <c r="H805" s="24">
        <f t="shared" si="128"/>
        <v>210</v>
      </c>
      <c r="I805" s="5">
        <v>75</v>
      </c>
      <c r="J805" s="23">
        <f t="shared" si="129"/>
        <v>15750</v>
      </c>
      <c r="K805" s="6"/>
      <c r="L805" s="9"/>
      <c r="M805" s="9"/>
      <c r="N805" s="6"/>
      <c r="O805" s="8"/>
      <c r="P805" s="8"/>
      <c r="Q805" s="22"/>
      <c r="R805" s="16"/>
      <c r="S805" s="11"/>
      <c r="T805" s="5"/>
      <c r="U805" s="15"/>
      <c r="V805" s="15">
        <f t="shared" si="124"/>
        <v>15750</v>
      </c>
      <c r="W805" s="14">
        <f t="shared" si="127"/>
        <v>15750</v>
      </c>
      <c r="X805" s="21">
        <v>50</v>
      </c>
      <c r="Y805" s="5">
        <v>0</v>
      </c>
      <c r="Z805" s="5">
        <v>0.01</v>
      </c>
      <c r="AB805" s="1"/>
    </row>
    <row r="806" spans="1:28" s="3" customFormat="1" x14ac:dyDescent="0.35">
      <c r="A806" s="5">
        <v>617</v>
      </c>
      <c r="B806" s="9" t="s">
        <v>14</v>
      </c>
      <c r="C806" s="6"/>
      <c r="D806" s="6">
        <v>0</v>
      </c>
      <c r="E806" s="6">
        <v>1</v>
      </c>
      <c r="F806" s="11">
        <v>6</v>
      </c>
      <c r="G806" s="11">
        <v>2</v>
      </c>
      <c r="H806" s="24">
        <f t="shared" si="128"/>
        <v>106</v>
      </c>
      <c r="I806" s="5">
        <v>150</v>
      </c>
      <c r="J806" s="23">
        <f t="shared" si="129"/>
        <v>15900</v>
      </c>
      <c r="K806" s="6"/>
      <c r="L806" s="9" t="s">
        <v>15</v>
      </c>
      <c r="M806" s="9" t="s">
        <v>53</v>
      </c>
      <c r="N806" s="6">
        <v>315</v>
      </c>
      <c r="O806" s="8"/>
      <c r="P806" s="8"/>
      <c r="Q806" s="22">
        <v>6500</v>
      </c>
      <c r="R806" s="16">
        <f>SUM(N806*Q806)</f>
        <v>2047500</v>
      </c>
      <c r="S806" s="11">
        <v>20</v>
      </c>
      <c r="T806" s="5">
        <v>75</v>
      </c>
      <c r="U806" s="15">
        <f>SUM(R806-(R806*T806/100))</f>
        <v>511875</v>
      </c>
      <c r="V806" s="15">
        <f t="shared" si="124"/>
        <v>527775</v>
      </c>
      <c r="W806" s="14">
        <f t="shared" si="127"/>
        <v>527775</v>
      </c>
      <c r="X806" s="21">
        <v>10</v>
      </c>
      <c r="Y806" s="5">
        <v>0</v>
      </c>
      <c r="Z806" s="5">
        <v>0.02</v>
      </c>
      <c r="AB806" s="1"/>
    </row>
    <row r="807" spans="1:28" s="3" customFormat="1" x14ac:dyDescent="0.35">
      <c r="A807" s="6"/>
      <c r="B807" s="9"/>
      <c r="C807" s="6"/>
      <c r="D807" s="6"/>
      <c r="E807" s="6"/>
      <c r="F807" s="11"/>
      <c r="G807" s="11"/>
      <c r="H807" s="24"/>
      <c r="I807" s="5"/>
      <c r="J807" s="23"/>
      <c r="K807" s="6"/>
      <c r="L807" s="9" t="s">
        <v>41</v>
      </c>
      <c r="M807" s="9"/>
      <c r="N807" s="6"/>
      <c r="O807" s="8"/>
      <c r="P807" s="8"/>
      <c r="Q807" s="22"/>
      <c r="R807" s="16"/>
      <c r="S807" s="11"/>
      <c r="T807" s="5"/>
      <c r="U807" s="15"/>
      <c r="V807" s="15">
        <f t="shared" si="124"/>
        <v>0</v>
      </c>
      <c r="W807" s="14">
        <f t="shared" si="127"/>
        <v>0</v>
      </c>
      <c r="X807" s="21"/>
      <c r="Y807" s="5"/>
      <c r="Z807" s="5"/>
      <c r="AB807" s="1"/>
    </row>
    <row r="808" spans="1:28" s="3" customFormat="1" x14ac:dyDescent="0.35">
      <c r="A808" s="6"/>
      <c r="B808" s="9"/>
      <c r="C808" s="6"/>
      <c r="D808" s="6"/>
      <c r="E808" s="6"/>
      <c r="F808" s="11"/>
      <c r="G808" s="11"/>
      <c r="H808" s="24"/>
      <c r="I808" s="5"/>
      <c r="J808" s="23"/>
      <c r="K808" s="6"/>
      <c r="L808" s="9" t="s">
        <v>40</v>
      </c>
      <c r="M808" s="9"/>
      <c r="N808" s="6"/>
      <c r="O808" s="8"/>
      <c r="P808" s="8"/>
      <c r="Q808" s="22"/>
      <c r="R808" s="16"/>
      <c r="S808" s="11"/>
      <c r="T808" s="5"/>
      <c r="U808" s="15"/>
      <c r="V808" s="15">
        <f t="shared" si="124"/>
        <v>0</v>
      </c>
      <c r="W808" s="14">
        <f t="shared" si="127"/>
        <v>0</v>
      </c>
      <c r="X808" s="21"/>
      <c r="Y808" s="5"/>
      <c r="Z808" s="5"/>
      <c r="AB808" s="1"/>
    </row>
    <row r="809" spans="1:28" s="3" customFormat="1" x14ac:dyDescent="0.35">
      <c r="A809" s="6"/>
      <c r="B809" s="9"/>
      <c r="C809" s="6"/>
      <c r="D809" s="6"/>
      <c r="E809" s="6"/>
      <c r="F809" s="11"/>
      <c r="G809" s="11"/>
      <c r="H809" s="24"/>
      <c r="I809" s="5"/>
      <c r="J809" s="23"/>
      <c r="K809" s="6"/>
      <c r="L809" s="9" t="s">
        <v>12</v>
      </c>
      <c r="M809" s="9" t="s">
        <v>0</v>
      </c>
      <c r="N809" s="6">
        <v>30</v>
      </c>
      <c r="O809" s="8"/>
      <c r="P809" s="8"/>
      <c r="Q809" s="22">
        <v>5400</v>
      </c>
      <c r="R809" s="16">
        <f>SUM(N809*Q809)</f>
        <v>162000</v>
      </c>
      <c r="S809" s="11">
        <v>20</v>
      </c>
      <c r="T809" s="5">
        <v>93</v>
      </c>
      <c r="U809" s="15">
        <f>SUM(R809-(R809*T809/100))</f>
        <v>11340</v>
      </c>
      <c r="V809" s="15">
        <f t="shared" si="124"/>
        <v>11340</v>
      </c>
      <c r="W809" s="14">
        <f t="shared" si="127"/>
        <v>11340</v>
      </c>
      <c r="X809" s="21">
        <v>50</v>
      </c>
      <c r="Y809" s="5">
        <v>0</v>
      </c>
      <c r="Z809" s="5">
        <v>0.01</v>
      </c>
      <c r="AB809" s="1"/>
    </row>
    <row r="810" spans="1:28" s="3" customFormat="1" x14ac:dyDescent="0.35">
      <c r="A810" s="5">
        <v>618</v>
      </c>
      <c r="B810" s="18" t="s">
        <v>52</v>
      </c>
      <c r="C810" s="5">
        <v>226</v>
      </c>
      <c r="D810" s="5">
        <v>0</v>
      </c>
      <c r="E810" s="5">
        <v>0</v>
      </c>
      <c r="F810" s="20">
        <v>80</v>
      </c>
      <c r="G810" s="20">
        <v>2</v>
      </c>
      <c r="H810" s="24">
        <f>SUM((D810*400)+(E810*100)+F810)</f>
        <v>80</v>
      </c>
      <c r="I810" s="5">
        <v>75</v>
      </c>
      <c r="J810" s="23">
        <f>SUM(H810*I810)</f>
        <v>6000</v>
      </c>
      <c r="K810" s="6"/>
      <c r="L810" s="18" t="s">
        <v>15</v>
      </c>
      <c r="M810" s="18" t="s">
        <v>2</v>
      </c>
      <c r="N810" s="5">
        <v>92</v>
      </c>
      <c r="O810" s="8"/>
      <c r="P810" s="8"/>
      <c r="Q810" s="22">
        <v>6500</v>
      </c>
      <c r="R810" s="16">
        <f>SUM(N810*Q810)</f>
        <v>598000</v>
      </c>
      <c r="S810" s="20">
        <v>20</v>
      </c>
      <c r="T810" s="5">
        <v>30</v>
      </c>
      <c r="U810" s="15">
        <f>SUM(R810-(R810*T810/100))</f>
        <v>418600</v>
      </c>
      <c r="V810" s="15">
        <f t="shared" si="124"/>
        <v>424600</v>
      </c>
      <c r="W810" s="14">
        <f t="shared" si="127"/>
        <v>424600</v>
      </c>
      <c r="X810" s="21">
        <v>50</v>
      </c>
      <c r="Y810" s="5">
        <v>0</v>
      </c>
      <c r="Z810" s="5">
        <v>0.02</v>
      </c>
      <c r="AB810" s="1"/>
    </row>
    <row r="811" spans="1:28" s="3" customFormat="1" x14ac:dyDescent="0.35">
      <c r="A811" s="5"/>
      <c r="B811" s="18"/>
      <c r="C811" s="5"/>
      <c r="D811" s="5"/>
      <c r="E811" s="5"/>
      <c r="F811" s="20"/>
      <c r="G811" s="20"/>
      <c r="H811" s="24"/>
      <c r="I811" s="5"/>
      <c r="J811" s="23"/>
      <c r="K811" s="6"/>
      <c r="L811" s="18" t="s">
        <v>12</v>
      </c>
      <c r="M811" s="18" t="s">
        <v>0</v>
      </c>
      <c r="N811" s="5">
        <v>24</v>
      </c>
      <c r="O811" s="8"/>
      <c r="P811" s="8"/>
      <c r="Q811" s="22">
        <v>5400</v>
      </c>
      <c r="R811" s="16">
        <f>SUM(N811*Q811)</f>
        <v>129600</v>
      </c>
      <c r="S811" s="20">
        <v>20</v>
      </c>
      <c r="T811" s="5">
        <v>93</v>
      </c>
      <c r="U811" s="15">
        <f>SUM(R811-(R811*T811/100))</f>
        <v>9072</v>
      </c>
      <c r="V811" s="15">
        <f t="shared" si="124"/>
        <v>9072</v>
      </c>
      <c r="W811" s="14">
        <f t="shared" si="127"/>
        <v>9072</v>
      </c>
      <c r="X811" s="21">
        <v>50</v>
      </c>
      <c r="Y811" s="5">
        <v>0</v>
      </c>
      <c r="Z811" s="5">
        <v>0.01</v>
      </c>
      <c r="AB811" s="1"/>
    </row>
    <row r="812" spans="1:28" s="3" customFormat="1" x14ac:dyDescent="0.35">
      <c r="A812" s="5"/>
      <c r="B812" s="18"/>
      <c r="C812" s="5"/>
      <c r="D812" s="5"/>
      <c r="E812" s="5"/>
      <c r="F812" s="20"/>
      <c r="G812" s="20"/>
      <c r="H812" s="24"/>
      <c r="I812" s="5"/>
      <c r="J812" s="23"/>
      <c r="K812" s="6"/>
      <c r="L812" s="18"/>
      <c r="M812" s="18"/>
      <c r="N812" s="5"/>
      <c r="O812" s="8"/>
      <c r="P812" s="8"/>
      <c r="Q812" s="22"/>
      <c r="R812" s="16"/>
      <c r="S812" s="20"/>
      <c r="T812" s="5"/>
      <c r="U812" s="15"/>
      <c r="V812" s="15">
        <f t="shared" si="124"/>
        <v>0</v>
      </c>
      <c r="W812" s="14">
        <f t="shared" si="127"/>
        <v>0</v>
      </c>
      <c r="X812" s="21"/>
      <c r="Y812" s="5"/>
      <c r="Z812" s="5"/>
      <c r="AB812" s="1"/>
    </row>
    <row r="813" spans="1:28" s="3" customFormat="1" x14ac:dyDescent="0.35">
      <c r="A813" s="5">
        <v>619</v>
      </c>
      <c r="B813" s="18" t="s">
        <v>5</v>
      </c>
      <c r="C813" s="5"/>
      <c r="D813" s="5">
        <v>5</v>
      </c>
      <c r="E813" s="5">
        <v>0</v>
      </c>
      <c r="F813" s="20">
        <v>0</v>
      </c>
      <c r="G813" s="20">
        <v>1</v>
      </c>
      <c r="H813" s="24">
        <f>SUM((D813*400)+(E813*100)+F813)</f>
        <v>2000</v>
      </c>
      <c r="I813" s="5">
        <v>75</v>
      </c>
      <c r="J813" s="23">
        <f>SUM(H813*I813)</f>
        <v>150000</v>
      </c>
      <c r="K813" s="6"/>
      <c r="L813" s="18"/>
      <c r="M813" s="18"/>
      <c r="N813" s="5"/>
      <c r="O813" s="8"/>
      <c r="P813" s="8"/>
      <c r="Q813" s="22"/>
      <c r="R813" s="16"/>
      <c r="S813" s="20"/>
      <c r="T813" s="5"/>
      <c r="U813" s="15"/>
      <c r="V813" s="15">
        <f t="shared" si="124"/>
        <v>150000</v>
      </c>
      <c r="W813" s="14">
        <f t="shared" si="127"/>
        <v>150000</v>
      </c>
      <c r="X813" s="21">
        <v>50</v>
      </c>
      <c r="Y813" s="5">
        <v>0</v>
      </c>
      <c r="Z813" s="5">
        <v>0.01</v>
      </c>
      <c r="AB813" s="1"/>
    </row>
    <row r="814" spans="1:28" s="3" customFormat="1" x14ac:dyDescent="0.35">
      <c r="A814" s="5">
        <v>620</v>
      </c>
      <c r="B814" s="18" t="s">
        <v>4</v>
      </c>
      <c r="C814" s="5">
        <v>30233</v>
      </c>
      <c r="D814" s="5">
        <v>1</v>
      </c>
      <c r="E814" s="5">
        <v>2</v>
      </c>
      <c r="F814" s="20">
        <v>96</v>
      </c>
      <c r="G814" s="20">
        <v>2</v>
      </c>
      <c r="H814" s="24">
        <f>SUM((D814*400)+(E814*100)+F814)</f>
        <v>696</v>
      </c>
      <c r="I814" s="5">
        <v>180</v>
      </c>
      <c r="J814" s="23">
        <f>SUM(H814*I814)</f>
        <v>125280</v>
      </c>
      <c r="K814" s="6"/>
      <c r="L814" s="18" t="s">
        <v>15</v>
      </c>
      <c r="M814" s="18" t="s">
        <v>46</v>
      </c>
      <c r="N814" s="5">
        <v>294</v>
      </c>
      <c r="O814" s="8"/>
      <c r="P814" s="8"/>
      <c r="Q814" s="22">
        <v>6500</v>
      </c>
      <c r="R814" s="16">
        <f>SUM(N814*Q814)</f>
        <v>1911000</v>
      </c>
      <c r="S814" s="20">
        <v>20</v>
      </c>
      <c r="T814" s="5">
        <v>75</v>
      </c>
      <c r="U814" s="15">
        <f>SUM(R814-(R814*T814/100))</f>
        <v>477750</v>
      </c>
      <c r="V814" s="15">
        <f t="shared" si="124"/>
        <v>603030</v>
      </c>
      <c r="W814" s="14">
        <f t="shared" si="127"/>
        <v>603030</v>
      </c>
      <c r="X814" s="21">
        <v>10</v>
      </c>
      <c r="Y814" s="5">
        <v>0</v>
      </c>
      <c r="Z814" s="5">
        <v>0.02</v>
      </c>
      <c r="AB814" s="1"/>
    </row>
    <row r="815" spans="1:28" s="3" customFormat="1" x14ac:dyDescent="0.35">
      <c r="A815" s="5"/>
      <c r="B815" s="18"/>
      <c r="C815" s="5"/>
      <c r="D815" s="5"/>
      <c r="E815" s="5"/>
      <c r="F815" s="20"/>
      <c r="G815" s="20"/>
      <c r="H815" s="24"/>
      <c r="I815" s="5"/>
      <c r="J815" s="23"/>
      <c r="K815" s="6"/>
      <c r="L815" s="18" t="s">
        <v>27</v>
      </c>
      <c r="M815" s="18" t="s">
        <v>0</v>
      </c>
      <c r="N815" s="5">
        <v>12</v>
      </c>
      <c r="O815" s="8"/>
      <c r="P815" s="8"/>
      <c r="Q815" s="22">
        <v>6500</v>
      </c>
      <c r="R815" s="16">
        <f>SUM(N815*Q815)</f>
        <v>78000</v>
      </c>
      <c r="S815" s="20">
        <v>20</v>
      </c>
      <c r="T815" s="5">
        <v>93</v>
      </c>
      <c r="U815" s="15">
        <f>SUM(R815-(R815*T815/100))</f>
        <v>5460</v>
      </c>
      <c r="V815" s="15">
        <f t="shared" si="124"/>
        <v>5460</v>
      </c>
      <c r="W815" s="14">
        <f t="shared" si="127"/>
        <v>5460</v>
      </c>
      <c r="X815" s="21">
        <v>0</v>
      </c>
      <c r="Y815" s="14">
        <f>W815</f>
        <v>5460</v>
      </c>
      <c r="Z815" s="5">
        <v>0.03</v>
      </c>
      <c r="AB815" s="1"/>
    </row>
    <row r="816" spans="1:28" s="3" customFormat="1" x14ac:dyDescent="0.35">
      <c r="A816" s="5"/>
      <c r="B816" s="18"/>
      <c r="C816" s="5"/>
      <c r="D816" s="5"/>
      <c r="E816" s="5"/>
      <c r="F816" s="20"/>
      <c r="G816" s="20"/>
      <c r="H816" s="24"/>
      <c r="I816" s="5"/>
      <c r="J816" s="23"/>
      <c r="K816" s="6"/>
      <c r="L816" s="18" t="s">
        <v>12</v>
      </c>
      <c r="M816" s="18" t="s">
        <v>0</v>
      </c>
      <c r="N816" s="5">
        <v>12</v>
      </c>
      <c r="O816" s="8"/>
      <c r="P816" s="8"/>
      <c r="Q816" s="22">
        <v>5400</v>
      </c>
      <c r="R816" s="16">
        <f>SUM(N816*Q816)</f>
        <v>64800</v>
      </c>
      <c r="S816" s="20">
        <v>20</v>
      </c>
      <c r="T816" s="5">
        <v>93</v>
      </c>
      <c r="U816" s="15">
        <f>SUM(R816-(R816*T816/100))</f>
        <v>4536</v>
      </c>
      <c r="V816" s="15">
        <f t="shared" si="124"/>
        <v>4536</v>
      </c>
      <c r="W816" s="14">
        <f t="shared" si="127"/>
        <v>4536</v>
      </c>
      <c r="X816" s="21">
        <v>50</v>
      </c>
      <c r="Y816" s="5">
        <v>0</v>
      </c>
      <c r="Z816" s="5">
        <v>0.01</v>
      </c>
      <c r="AB816" s="1"/>
    </row>
    <row r="817" spans="1:28" s="3" customFormat="1" x14ac:dyDescent="0.35">
      <c r="A817" s="6"/>
      <c r="B817" s="9"/>
      <c r="C817" s="6"/>
      <c r="D817" s="6"/>
      <c r="E817" s="6"/>
      <c r="F817" s="11"/>
      <c r="G817" s="11"/>
      <c r="H817" s="24"/>
      <c r="I817" s="5"/>
      <c r="J817" s="23"/>
      <c r="K817" s="6"/>
      <c r="L817" s="9" t="s">
        <v>15</v>
      </c>
      <c r="M817" s="9" t="s">
        <v>46</v>
      </c>
      <c r="N817" s="6">
        <v>136</v>
      </c>
      <c r="O817" s="8"/>
      <c r="P817" s="8"/>
      <c r="Q817" s="22">
        <v>6500</v>
      </c>
      <c r="R817" s="16">
        <f>SUM(N817*Q817)</f>
        <v>884000</v>
      </c>
      <c r="S817" s="11">
        <v>25</v>
      </c>
      <c r="T817" s="5">
        <v>85</v>
      </c>
      <c r="U817" s="15">
        <f>SUM(R817-(R817*T817/100))</f>
        <v>132600</v>
      </c>
      <c r="V817" s="15">
        <f t="shared" si="124"/>
        <v>132600</v>
      </c>
      <c r="W817" s="14">
        <f t="shared" si="127"/>
        <v>132600</v>
      </c>
      <c r="X817" s="21">
        <v>10</v>
      </c>
      <c r="Y817" s="5">
        <v>0</v>
      </c>
      <c r="Z817" s="5">
        <v>0.02</v>
      </c>
      <c r="AB817" s="1"/>
    </row>
    <row r="818" spans="1:28" s="3" customFormat="1" x14ac:dyDescent="0.35">
      <c r="A818" s="6"/>
      <c r="B818" s="9"/>
      <c r="C818" s="6"/>
      <c r="D818" s="6"/>
      <c r="E818" s="6"/>
      <c r="F818" s="11"/>
      <c r="G818" s="11"/>
      <c r="H818" s="24"/>
      <c r="I818" s="5"/>
      <c r="J818" s="23"/>
      <c r="K818" s="6"/>
      <c r="L818" s="9" t="s">
        <v>35</v>
      </c>
      <c r="M818" s="9" t="s">
        <v>2</v>
      </c>
      <c r="N818" s="6"/>
      <c r="O818" s="8"/>
      <c r="P818" s="8"/>
      <c r="Q818" s="22"/>
      <c r="R818" s="16"/>
      <c r="S818" s="11"/>
      <c r="T818" s="5"/>
      <c r="U818" s="15"/>
      <c r="V818" s="15">
        <f t="shared" si="124"/>
        <v>0</v>
      </c>
      <c r="W818" s="14">
        <f t="shared" si="127"/>
        <v>0</v>
      </c>
      <c r="X818" s="21"/>
      <c r="Y818" s="5"/>
      <c r="Z818" s="5"/>
      <c r="AB818" s="1"/>
    </row>
    <row r="819" spans="1:28" s="3" customFormat="1" x14ac:dyDescent="0.35">
      <c r="A819" s="6"/>
      <c r="B819" s="9"/>
      <c r="C819" s="6"/>
      <c r="D819" s="6"/>
      <c r="E819" s="6"/>
      <c r="F819" s="11"/>
      <c r="G819" s="11"/>
      <c r="H819" s="24"/>
      <c r="I819" s="5"/>
      <c r="J819" s="23"/>
      <c r="K819" s="6"/>
      <c r="L819" s="9" t="s">
        <v>37</v>
      </c>
      <c r="M819" s="9" t="s">
        <v>0</v>
      </c>
      <c r="N819" s="6"/>
      <c r="O819" s="8"/>
      <c r="P819" s="8"/>
      <c r="Q819" s="22"/>
      <c r="R819" s="16"/>
      <c r="S819" s="11"/>
      <c r="T819" s="5"/>
      <c r="U819" s="15"/>
      <c r="V819" s="15">
        <f t="shared" si="124"/>
        <v>0</v>
      </c>
      <c r="W819" s="14">
        <f t="shared" si="127"/>
        <v>0</v>
      </c>
      <c r="X819" s="21"/>
      <c r="Y819" s="5"/>
      <c r="Z819" s="5"/>
      <c r="AB819" s="1"/>
    </row>
    <row r="820" spans="1:28" s="3" customFormat="1" x14ac:dyDescent="0.35">
      <c r="A820" s="6"/>
      <c r="B820" s="9"/>
      <c r="C820" s="6"/>
      <c r="D820" s="6"/>
      <c r="E820" s="6"/>
      <c r="F820" s="11"/>
      <c r="G820" s="11"/>
      <c r="H820" s="24"/>
      <c r="I820" s="5"/>
      <c r="J820" s="23"/>
      <c r="K820" s="6"/>
      <c r="L820" s="9" t="s">
        <v>12</v>
      </c>
      <c r="M820" s="9" t="s">
        <v>0</v>
      </c>
      <c r="N820" s="6">
        <v>16</v>
      </c>
      <c r="O820" s="8"/>
      <c r="P820" s="8"/>
      <c r="Q820" s="22">
        <v>5400</v>
      </c>
      <c r="R820" s="16">
        <f>SUM(N820*Q820)</f>
        <v>86400</v>
      </c>
      <c r="S820" s="11">
        <v>25</v>
      </c>
      <c r="T820" s="5">
        <v>93</v>
      </c>
      <c r="U820" s="15">
        <f>SUM(R820-(R820*T820/100))</f>
        <v>6048</v>
      </c>
      <c r="V820" s="15">
        <f t="shared" si="124"/>
        <v>6048</v>
      </c>
      <c r="W820" s="14">
        <f t="shared" si="127"/>
        <v>6048</v>
      </c>
      <c r="X820" s="21">
        <v>50</v>
      </c>
      <c r="Y820" s="5">
        <v>0</v>
      </c>
      <c r="Z820" s="5">
        <v>0.01</v>
      </c>
      <c r="AB820" s="1"/>
    </row>
    <row r="821" spans="1:28" s="3" customFormat="1" x14ac:dyDescent="0.35">
      <c r="A821" s="5">
        <v>621</v>
      </c>
      <c r="B821" s="18" t="s">
        <v>4</v>
      </c>
      <c r="C821" s="5">
        <v>18067</v>
      </c>
      <c r="D821" s="5">
        <v>12</v>
      </c>
      <c r="E821" s="5">
        <v>0</v>
      </c>
      <c r="F821" s="20">
        <v>32</v>
      </c>
      <c r="G821" s="20">
        <v>1</v>
      </c>
      <c r="H821" s="24">
        <f>SUM((D821*400)+(E821*100)+F821)</f>
        <v>4832</v>
      </c>
      <c r="I821" s="5"/>
      <c r="J821" s="23">
        <f>SUM(H821*I821)</f>
        <v>0</v>
      </c>
      <c r="K821" s="6"/>
      <c r="L821" s="18"/>
      <c r="M821" s="18"/>
      <c r="N821" s="5"/>
      <c r="O821" s="8"/>
      <c r="P821" s="8"/>
      <c r="Q821" s="22"/>
      <c r="R821" s="16"/>
      <c r="S821" s="20"/>
      <c r="T821" s="5"/>
      <c r="U821" s="15"/>
      <c r="V821" s="15">
        <f t="shared" si="124"/>
        <v>0</v>
      </c>
      <c r="W821" s="14">
        <f t="shared" si="127"/>
        <v>0</v>
      </c>
      <c r="X821" s="21">
        <v>50</v>
      </c>
      <c r="Y821" s="5">
        <v>0</v>
      </c>
      <c r="Z821" s="5">
        <v>0.01</v>
      </c>
      <c r="AB821" s="1"/>
    </row>
    <row r="822" spans="1:28" s="3" customFormat="1" x14ac:dyDescent="0.35">
      <c r="A822" s="5">
        <v>622</v>
      </c>
      <c r="B822" s="18" t="s">
        <v>4</v>
      </c>
      <c r="C822" s="5">
        <v>15120</v>
      </c>
      <c r="D822" s="5">
        <v>19</v>
      </c>
      <c r="E822" s="5">
        <v>0</v>
      </c>
      <c r="F822" s="20">
        <v>78</v>
      </c>
      <c r="G822" s="20">
        <v>1</v>
      </c>
      <c r="H822" s="24">
        <f>SUM((D822*400)+(E822*100)+F822)</f>
        <v>7678</v>
      </c>
      <c r="I822" s="5">
        <v>75</v>
      </c>
      <c r="J822" s="23">
        <f>SUM(H822*I822)</f>
        <v>575850</v>
      </c>
      <c r="K822" s="6"/>
      <c r="L822" s="18"/>
      <c r="M822" s="18"/>
      <c r="N822" s="5"/>
      <c r="O822" s="8"/>
      <c r="P822" s="8"/>
      <c r="Q822" s="22"/>
      <c r="R822" s="16"/>
      <c r="S822" s="20"/>
      <c r="T822" s="5"/>
      <c r="U822" s="15"/>
      <c r="V822" s="15">
        <f t="shared" si="124"/>
        <v>575850</v>
      </c>
      <c r="W822" s="14">
        <f t="shared" si="127"/>
        <v>575850</v>
      </c>
      <c r="X822" s="21">
        <v>50</v>
      </c>
      <c r="Y822" s="5">
        <v>0</v>
      </c>
      <c r="Z822" s="5">
        <v>0.01</v>
      </c>
      <c r="AB822" s="1"/>
    </row>
    <row r="823" spans="1:28" s="3" customFormat="1" x14ac:dyDescent="0.35">
      <c r="A823" s="5">
        <v>623</v>
      </c>
      <c r="B823" s="18" t="s">
        <v>4</v>
      </c>
      <c r="C823" s="5">
        <v>2026</v>
      </c>
      <c r="D823" s="5">
        <v>4</v>
      </c>
      <c r="E823" s="5">
        <v>1</v>
      </c>
      <c r="F823" s="20">
        <v>17</v>
      </c>
      <c r="G823" s="20">
        <v>1</v>
      </c>
      <c r="H823" s="24">
        <f>SUM((D823*400)+(E823*100)+F823)</f>
        <v>1717</v>
      </c>
      <c r="I823" s="5">
        <v>130</v>
      </c>
      <c r="J823" s="23">
        <f>SUM(H823*I823)</f>
        <v>223210</v>
      </c>
      <c r="K823" s="6"/>
      <c r="L823" s="18"/>
      <c r="M823" s="18"/>
      <c r="N823" s="5"/>
      <c r="O823" s="8"/>
      <c r="P823" s="8"/>
      <c r="Q823" s="22"/>
      <c r="R823" s="16"/>
      <c r="S823" s="20"/>
      <c r="T823" s="5"/>
      <c r="U823" s="15"/>
      <c r="V823" s="15">
        <f t="shared" si="124"/>
        <v>223210</v>
      </c>
      <c r="W823" s="14">
        <f t="shared" si="127"/>
        <v>223210</v>
      </c>
      <c r="X823" s="21">
        <v>50</v>
      </c>
      <c r="Y823" s="5">
        <v>0</v>
      </c>
      <c r="Z823" s="5">
        <v>0.01</v>
      </c>
      <c r="AB823" s="1"/>
    </row>
    <row r="824" spans="1:28" s="3" customFormat="1" x14ac:dyDescent="0.35">
      <c r="A824" s="5">
        <v>624</v>
      </c>
      <c r="B824" s="18" t="s">
        <v>51</v>
      </c>
      <c r="C824" s="5">
        <v>3444</v>
      </c>
      <c r="D824" s="5">
        <v>0</v>
      </c>
      <c r="E824" s="5">
        <v>2</v>
      </c>
      <c r="F824" s="20">
        <v>63</v>
      </c>
      <c r="G824" s="20">
        <v>3</v>
      </c>
      <c r="H824" s="24">
        <f>SUM((D824*400)+(E824*100)+F824)</f>
        <v>263</v>
      </c>
      <c r="I824" s="5">
        <v>75</v>
      </c>
      <c r="J824" s="23">
        <f>SUM(H824*I824)</f>
        <v>19725</v>
      </c>
      <c r="K824" s="6"/>
      <c r="L824" s="18"/>
      <c r="M824" s="18"/>
      <c r="N824" s="5"/>
      <c r="O824" s="8"/>
      <c r="P824" s="8"/>
      <c r="Q824" s="22"/>
      <c r="R824" s="16"/>
      <c r="S824" s="20"/>
      <c r="T824" s="5"/>
      <c r="U824" s="15"/>
      <c r="V824" s="15">
        <f t="shared" si="124"/>
        <v>19725</v>
      </c>
      <c r="W824" s="14">
        <f t="shared" si="127"/>
        <v>19725</v>
      </c>
      <c r="X824" s="21">
        <v>0</v>
      </c>
      <c r="Y824" s="14">
        <f>W824</f>
        <v>19725</v>
      </c>
      <c r="Z824" s="5">
        <v>0.03</v>
      </c>
      <c r="AB824" s="1"/>
    </row>
    <row r="825" spans="1:28" s="3" customFormat="1" x14ac:dyDescent="0.35">
      <c r="A825" s="5">
        <v>625</v>
      </c>
      <c r="B825" s="18" t="s">
        <v>4</v>
      </c>
      <c r="C825" s="5">
        <v>1631</v>
      </c>
      <c r="D825" s="5">
        <v>0</v>
      </c>
      <c r="E825" s="5">
        <v>1</v>
      </c>
      <c r="F825" s="20">
        <v>16</v>
      </c>
      <c r="G825" s="20">
        <v>3</v>
      </c>
      <c r="H825" s="24">
        <f>SUM((D825*400)+(E825*100)+F825)</f>
        <v>116</v>
      </c>
      <c r="I825" s="5">
        <v>75</v>
      </c>
      <c r="J825" s="23">
        <f>SUM(H825*I825)</f>
        <v>8700</v>
      </c>
      <c r="K825" s="6"/>
      <c r="L825" s="18" t="s">
        <v>15</v>
      </c>
      <c r="M825" s="18" t="s">
        <v>2</v>
      </c>
      <c r="N825" s="5">
        <v>140</v>
      </c>
      <c r="O825" s="8"/>
      <c r="P825" s="8"/>
      <c r="Q825" s="22">
        <v>6500</v>
      </c>
      <c r="R825" s="16">
        <f>SUM(N825*Q825)</f>
        <v>910000</v>
      </c>
      <c r="S825" s="20">
        <v>15</v>
      </c>
      <c r="T825" s="5">
        <v>20</v>
      </c>
      <c r="U825" s="15">
        <f>SUM(R825-(R825*T825/100))</f>
        <v>728000</v>
      </c>
      <c r="V825" s="15">
        <f t="shared" si="124"/>
        <v>736700</v>
      </c>
      <c r="W825" s="14">
        <f t="shared" si="127"/>
        <v>736700</v>
      </c>
      <c r="X825" s="21">
        <v>0</v>
      </c>
      <c r="Y825" s="14">
        <f>W825</f>
        <v>736700</v>
      </c>
      <c r="Z825" s="5">
        <v>0.03</v>
      </c>
      <c r="AB825" s="1"/>
    </row>
    <row r="826" spans="1:28" s="3" customFormat="1" x14ac:dyDescent="0.35">
      <c r="A826" s="5"/>
      <c r="B826" s="18"/>
      <c r="C826" s="5"/>
      <c r="D826" s="5"/>
      <c r="E826" s="5"/>
      <c r="F826" s="20"/>
      <c r="G826" s="20"/>
      <c r="H826" s="24"/>
      <c r="I826" s="5"/>
      <c r="J826" s="23"/>
      <c r="K826" s="6"/>
      <c r="L826" s="18" t="s">
        <v>12</v>
      </c>
      <c r="M826" s="18" t="s">
        <v>0</v>
      </c>
      <c r="N826" s="5">
        <v>24</v>
      </c>
      <c r="O826" s="8"/>
      <c r="P826" s="8"/>
      <c r="Q826" s="22">
        <v>5400</v>
      </c>
      <c r="R826" s="16">
        <f>SUM(N826*Q826)</f>
        <v>129600</v>
      </c>
      <c r="S826" s="20">
        <v>15</v>
      </c>
      <c r="T826" s="5">
        <v>65</v>
      </c>
      <c r="U826" s="15">
        <f>SUM(R826-(R826*T826/100))</f>
        <v>45360</v>
      </c>
      <c r="V826" s="15">
        <f t="shared" si="124"/>
        <v>45360</v>
      </c>
      <c r="W826" s="14">
        <f t="shared" si="127"/>
        <v>45360</v>
      </c>
      <c r="X826" s="21">
        <v>50</v>
      </c>
      <c r="Y826" s="5">
        <v>0</v>
      </c>
      <c r="Z826" s="5">
        <v>0.01</v>
      </c>
      <c r="AB826" s="1"/>
    </row>
    <row r="827" spans="1:28" s="3" customFormat="1" x14ac:dyDescent="0.35">
      <c r="A827" s="5">
        <v>626</v>
      </c>
      <c r="B827" s="18" t="s">
        <v>4</v>
      </c>
      <c r="C827" s="5">
        <v>2022</v>
      </c>
      <c r="D827" s="5">
        <v>10</v>
      </c>
      <c r="E827" s="5">
        <v>1</v>
      </c>
      <c r="F827" s="20">
        <v>93</v>
      </c>
      <c r="G827" s="20">
        <v>1</v>
      </c>
      <c r="H827" s="24">
        <f t="shared" ref="H827:H833" si="130">SUM((D827*400)+(E827*100)+F827)</f>
        <v>4193</v>
      </c>
      <c r="I827" s="5">
        <v>75</v>
      </c>
      <c r="J827" s="23">
        <f t="shared" ref="J827:J833" si="131">SUM(H827*I827)</f>
        <v>314475</v>
      </c>
      <c r="K827" s="6"/>
      <c r="L827" s="18"/>
      <c r="M827" s="18"/>
      <c r="N827" s="5"/>
      <c r="O827" s="8"/>
      <c r="P827" s="8"/>
      <c r="Q827" s="22"/>
      <c r="R827" s="16"/>
      <c r="S827" s="20"/>
      <c r="T827" s="5"/>
      <c r="U827" s="15"/>
      <c r="V827" s="15">
        <f t="shared" si="124"/>
        <v>314475</v>
      </c>
      <c r="W827" s="14">
        <f t="shared" si="127"/>
        <v>314475</v>
      </c>
      <c r="X827" s="21">
        <v>50</v>
      </c>
      <c r="Y827" s="5">
        <v>0</v>
      </c>
      <c r="Z827" s="5">
        <v>0.01</v>
      </c>
      <c r="AB827" s="1"/>
    </row>
    <row r="828" spans="1:28" s="3" customFormat="1" x14ac:dyDescent="0.35">
      <c r="A828" s="5">
        <v>627</v>
      </c>
      <c r="B828" s="18" t="s">
        <v>4</v>
      </c>
      <c r="C828" s="5">
        <v>1477</v>
      </c>
      <c r="D828" s="5">
        <v>20</v>
      </c>
      <c r="E828" s="5">
        <v>2</v>
      </c>
      <c r="F828" s="20">
        <v>99</v>
      </c>
      <c r="G828" s="20">
        <v>1</v>
      </c>
      <c r="H828" s="24">
        <f t="shared" si="130"/>
        <v>8299</v>
      </c>
      <c r="I828" s="35">
        <v>75</v>
      </c>
      <c r="J828" s="23">
        <f t="shared" si="131"/>
        <v>622425</v>
      </c>
      <c r="K828" s="6"/>
      <c r="L828" s="18"/>
      <c r="M828" s="18"/>
      <c r="N828" s="5"/>
      <c r="O828" s="8"/>
      <c r="P828" s="8"/>
      <c r="Q828" s="22"/>
      <c r="R828" s="16"/>
      <c r="S828" s="20"/>
      <c r="T828" s="5"/>
      <c r="U828" s="15"/>
      <c r="V828" s="15">
        <f t="shared" si="124"/>
        <v>622425</v>
      </c>
      <c r="W828" s="14">
        <f t="shared" si="127"/>
        <v>622425</v>
      </c>
      <c r="X828" s="21">
        <v>50</v>
      </c>
      <c r="Y828" s="5">
        <v>0</v>
      </c>
      <c r="Z828" s="5">
        <v>0.01</v>
      </c>
      <c r="AB828" s="1"/>
    </row>
    <row r="829" spans="1:28" s="3" customFormat="1" x14ac:dyDescent="0.35">
      <c r="A829" s="5">
        <v>628</v>
      </c>
      <c r="B829" s="18" t="s">
        <v>49</v>
      </c>
      <c r="C829" s="5">
        <v>518</v>
      </c>
      <c r="D829" s="5">
        <v>2</v>
      </c>
      <c r="E829" s="5">
        <v>3</v>
      </c>
      <c r="F829" s="20">
        <v>87</v>
      </c>
      <c r="G829" s="20">
        <v>3</v>
      </c>
      <c r="H829" s="24">
        <f t="shared" si="130"/>
        <v>1187</v>
      </c>
      <c r="I829" s="26">
        <v>75</v>
      </c>
      <c r="J829" s="23">
        <f t="shared" si="131"/>
        <v>89025</v>
      </c>
      <c r="K829" s="6"/>
      <c r="L829" s="18"/>
      <c r="M829" s="18"/>
      <c r="N829" s="5"/>
      <c r="O829" s="8"/>
      <c r="P829" s="8"/>
      <c r="Q829" s="22"/>
      <c r="R829" s="16"/>
      <c r="S829" s="20"/>
      <c r="T829" s="5"/>
      <c r="U829" s="15"/>
      <c r="V829" s="15">
        <f t="shared" si="124"/>
        <v>89025</v>
      </c>
      <c r="W829" s="14">
        <f t="shared" si="127"/>
        <v>89025</v>
      </c>
      <c r="X829" s="21">
        <v>0</v>
      </c>
      <c r="Y829" s="14">
        <f>W829</f>
        <v>89025</v>
      </c>
      <c r="Z829" s="5">
        <v>0.03</v>
      </c>
      <c r="AB829" s="1"/>
    </row>
    <row r="830" spans="1:28" s="3" customFormat="1" x14ac:dyDescent="0.35">
      <c r="A830" s="5">
        <v>629</v>
      </c>
      <c r="B830" s="18" t="s">
        <v>4</v>
      </c>
      <c r="C830" s="5">
        <v>16312</v>
      </c>
      <c r="D830" s="5">
        <v>14</v>
      </c>
      <c r="E830" s="5">
        <v>2</v>
      </c>
      <c r="F830" s="20">
        <v>52</v>
      </c>
      <c r="G830" s="20">
        <v>1</v>
      </c>
      <c r="H830" s="24">
        <f t="shared" si="130"/>
        <v>5852</v>
      </c>
      <c r="I830" s="26">
        <v>100</v>
      </c>
      <c r="J830" s="23">
        <f t="shared" si="131"/>
        <v>585200</v>
      </c>
      <c r="K830" s="6"/>
      <c r="L830" s="18"/>
      <c r="M830" s="18"/>
      <c r="N830" s="5"/>
      <c r="O830" s="8"/>
      <c r="P830" s="8"/>
      <c r="Q830" s="22"/>
      <c r="R830" s="16"/>
      <c r="S830" s="20"/>
      <c r="T830" s="5"/>
      <c r="U830" s="15"/>
      <c r="V830" s="15">
        <f t="shared" si="124"/>
        <v>585200</v>
      </c>
      <c r="W830" s="14">
        <f t="shared" si="127"/>
        <v>585200</v>
      </c>
      <c r="X830" s="21">
        <v>50</v>
      </c>
      <c r="Y830" s="5">
        <v>0</v>
      </c>
      <c r="Z830" s="5">
        <v>0.01</v>
      </c>
      <c r="AB830" s="1"/>
    </row>
    <row r="831" spans="1:28" s="3" customFormat="1" x14ac:dyDescent="0.35">
      <c r="A831" s="5">
        <v>630</v>
      </c>
      <c r="B831" s="18" t="s">
        <v>4</v>
      </c>
      <c r="C831" s="5">
        <v>2023</v>
      </c>
      <c r="D831" s="5">
        <v>11</v>
      </c>
      <c r="E831" s="5">
        <v>3</v>
      </c>
      <c r="F831" s="20">
        <v>98</v>
      </c>
      <c r="G831" s="20">
        <v>1</v>
      </c>
      <c r="H831" s="24">
        <f t="shared" si="130"/>
        <v>4798</v>
      </c>
      <c r="I831" s="26">
        <v>100</v>
      </c>
      <c r="J831" s="23">
        <f t="shared" si="131"/>
        <v>479800</v>
      </c>
      <c r="K831" s="6"/>
      <c r="L831" s="18"/>
      <c r="M831" s="18"/>
      <c r="N831" s="5"/>
      <c r="O831" s="8"/>
      <c r="P831" s="8"/>
      <c r="Q831" s="22"/>
      <c r="R831" s="16"/>
      <c r="S831" s="20"/>
      <c r="T831" s="5"/>
      <c r="U831" s="15"/>
      <c r="V831" s="15">
        <f t="shared" si="124"/>
        <v>479800</v>
      </c>
      <c r="W831" s="14">
        <f t="shared" si="127"/>
        <v>479800</v>
      </c>
      <c r="X831" s="21">
        <v>50</v>
      </c>
      <c r="Y831" s="5">
        <v>0</v>
      </c>
      <c r="Z831" s="5">
        <v>0.01</v>
      </c>
      <c r="AB831" s="1"/>
    </row>
    <row r="832" spans="1:28" s="3" customFormat="1" x14ac:dyDescent="0.35">
      <c r="A832" s="5">
        <v>631</v>
      </c>
      <c r="B832" s="18" t="s">
        <v>4</v>
      </c>
      <c r="C832" s="5">
        <v>2025</v>
      </c>
      <c r="D832" s="5">
        <v>4</v>
      </c>
      <c r="E832" s="5">
        <v>0</v>
      </c>
      <c r="F832" s="20">
        <v>66</v>
      </c>
      <c r="G832" s="20">
        <v>1</v>
      </c>
      <c r="H832" s="24">
        <f t="shared" si="130"/>
        <v>1666</v>
      </c>
      <c r="I832" s="26">
        <v>130</v>
      </c>
      <c r="J832" s="23">
        <f t="shared" si="131"/>
        <v>216580</v>
      </c>
      <c r="K832" s="6"/>
      <c r="L832" s="18"/>
      <c r="M832" s="18"/>
      <c r="N832" s="5"/>
      <c r="O832" s="8"/>
      <c r="P832" s="8"/>
      <c r="Q832" s="22"/>
      <c r="R832" s="16"/>
      <c r="S832" s="20"/>
      <c r="T832" s="5"/>
      <c r="U832" s="15"/>
      <c r="V832" s="15">
        <f t="shared" si="124"/>
        <v>216580</v>
      </c>
      <c r="W832" s="14">
        <f t="shared" si="127"/>
        <v>216580</v>
      </c>
      <c r="X832" s="21">
        <v>50</v>
      </c>
      <c r="Y832" s="5">
        <v>0</v>
      </c>
      <c r="Z832" s="5">
        <v>0.01</v>
      </c>
      <c r="AB832" s="1"/>
    </row>
    <row r="833" spans="1:28" s="3" customFormat="1" x14ac:dyDescent="0.35">
      <c r="A833" s="5">
        <v>632</v>
      </c>
      <c r="B833" s="18" t="s">
        <v>4</v>
      </c>
      <c r="C833" s="5">
        <v>36</v>
      </c>
      <c r="D833" s="5">
        <v>0</v>
      </c>
      <c r="E833" s="5">
        <v>1</v>
      </c>
      <c r="F833" s="20">
        <v>58</v>
      </c>
      <c r="G833" s="20">
        <v>3</v>
      </c>
      <c r="H833" s="24">
        <f t="shared" si="130"/>
        <v>158</v>
      </c>
      <c r="I833" s="5">
        <v>75</v>
      </c>
      <c r="J833" s="23">
        <f t="shared" si="131"/>
        <v>11850</v>
      </c>
      <c r="K833" s="6"/>
      <c r="L833" s="18" t="s">
        <v>50</v>
      </c>
      <c r="M833" s="18" t="s">
        <v>46</v>
      </c>
      <c r="N833" s="5">
        <v>184</v>
      </c>
      <c r="O833" s="8"/>
      <c r="P833" s="8"/>
      <c r="Q833" s="22">
        <v>6500</v>
      </c>
      <c r="R833" s="16">
        <f>SUM(N833*Q833)</f>
        <v>1196000</v>
      </c>
      <c r="S833" s="20">
        <v>20</v>
      </c>
      <c r="T833" s="5">
        <v>75</v>
      </c>
      <c r="U833" s="15">
        <f>SUM(R833-(R833*T833/100))</f>
        <v>299000</v>
      </c>
      <c r="V833" s="15">
        <f t="shared" si="124"/>
        <v>310850</v>
      </c>
      <c r="W833" s="14">
        <f t="shared" si="127"/>
        <v>310850</v>
      </c>
      <c r="X833" s="21">
        <v>0</v>
      </c>
      <c r="Y833" s="14">
        <f>W833</f>
        <v>310850</v>
      </c>
      <c r="Z833" s="5">
        <v>0.03</v>
      </c>
      <c r="AB833" s="1"/>
    </row>
    <row r="834" spans="1:28" s="3" customFormat="1" x14ac:dyDescent="0.35">
      <c r="A834" s="5"/>
      <c r="B834" s="18"/>
      <c r="C834" s="5"/>
      <c r="D834" s="5"/>
      <c r="E834" s="5"/>
      <c r="F834" s="20"/>
      <c r="G834" s="20"/>
      <c r="H834" s="24"/>
      <c r="I834" s="5"/>
      <c r="J834" s="23"/>
      <c r="K834" s="6"/>
      <c r="L834" s="18" t="s">
        <v>12</v>
      </c>
      <c r="M834" s="18" t="s">
        <v>0</v>
      </c>
      <c r="N834" s="5">
        <v>132</v>
      </c>
      <c r="O834" s="8"/>
      <c r="P834" s="8"/>
      <c r="Q834" s="22">
        <v>5400</v>
      </c>
      <c r="R834" s="16">
        <f>SUM(N834*Q834)</f>
        <v>712800</v>
      </c>
      <c r="S834" s="20">
        <v>20</v>
      </c>
      <c r="T834" s="5">
        <v>93</v>
      </c>
      <c r="U834" s="15">
        <f>SUM(R834-(R834*T834/100))</f>
        <v>49896</v>
      </c>
      <c r="V834" s="15">
        <f t="shared" si="124"/>
        <v>49896</v>
      </c>
      <c r="W834" s="14">
        <f t="shared" si="127"/>
        <v>49896</v>
      </c>
      <c r="X834" s="21">
        <v>50</v>
      </c>
      <c r="Y834" s="5">
        <v>0</v>
      </c>
      <c r="Z834" s="5">
        <v>0.01</v>
      </c>
      <c r="AB834" s="1"/>
    </row>
    <row r="835" spans="1:28" s="3" customFormat="1" x14ac:dyDescent="0.35">
      <c r="A835" s="5"/>
      <c r="B835" s="18"/>
      <c r="C835" s="5"/>
      <c r="D835" s="5"/>
      <c r="E835" s="5"/>
      <c r="F835" s="20"/>
      <c r="G835" s="20"/>
      <c r="H835" s="24"/>
      <c r="I835" s="5"/>
      <c r="J835" s="23"/>
      <c r="K835" s="6"/>
      <c r="L835" s="18" t="s">
        <v>16</v>
      </c>
      <c r="M835" s="18" t="s">
        <v>0</v>
      </c>
      <c r="N835" s="5">
        <v>48</v>
      </c>
      <c r="O835" s="8"/>
      <c r="P835" s="8"/>
      <c r="Q835" s="22">
        <v>2400</v>
      </c>
      <c r="R835" s="16">
        <f>SUM(N835*Q835)</f>
        <v>115200</v>
      </c>
      <c r="S835" s="20">
        <v>20</v>
      </c>
      <c r="T835" s="5">
        <v>93</v>
      </c>
      <c r="U835" s="15">
        <f>SUM(R835-(R835*T835/100))</f>
        <v>8064</v>
      </c>
      <c r="V835" s="15">
        <f t="shared" si="124"/>
        <v>8064</v>
      </c>
      <c r="W835" s="14">
        <f t="shared" si="127"/>
        <v>8064</v>
      </c>
      <c r="X835" s="21">
        <v>0</v>
      </c>
      <c r="Y835" s="14">
        <f>W835</f>
        <v>8064</v>
      </c>
      <c r="Z835" s="5">
        <v>0.03</v>
      </c>
      <c r="AB835" s="1"/>
    </row>
    <row r="836" spans="1:28" s="3" customFormat="1" x14ac:dyDescent="0.35">
      <c r="A836" s="5">
        <v>633</v>
      </c>
      <c r="B836" s="18" t="s">
        <v>49</v>
      </c>
      <c r="C836" s="5">
        <v>3443</v>
      </c>
      <c r="D836" s="5">
        <v>0</v>
      </c>
      <c r="E836" s="5">
        <v>0</v>
      </c>
      <c r="F836" s="20">
        <v>27</v>
      </c>
      <c r="G836" s="20">
        <v>3</v>
      </c>
      <c r="H836" s="24">
        <f t="shared" ref="H836:H842" si="132">SUM((D836*400)+(E836*100)+F836)</f>
        <v>27</v>
      </c>
      <c r="I836" s="5">
        <v>75</v>
      </c>
      <c r="J836" s="23">
        <f t="shared" ref="J836:J842" si="133">SUM(H836*I836)</f>
        <v>2025</v>
      </c>
      <c r="K836" s="6"/>
      <c r="L836" s="18" t="s">
        <v>48</v>
      </c>
      <c r="M836" s="18" t="s">
        <v>0</v>
      </c>
      <c r="N836" s="5"/>
      <c r="O836" s="8"/>
      <c r="P836" s="8"/>
      <c r="Q836" s="22"/>
      <c r="R836" s="16"/>
      <c r="S836" s="20"/>
      <c r="T836" s="5"/>
      <c r="U836" s="15"/>
      <c r="V836" s="15">
        <f t="shared" si="124"/>
        <v>2025</v>
      </c>
      <c r="W836" s="14">
        <f t="shared" si="127"/>
        <v>2025</v>
      </c>
      <c r="X836" s="21">
        <v>0</v>
      </c>
      <c r="Y836" s="14">
        <f>W836</f>
        <v>2025</v>
      </c>
      <c r="Z836" s="5">
        <v>0.03</v>
      </c>
      <c r="AB836" s="1"/>
    </row>
    <row r="837" spans="1:28" s="3" customFormat="1" x14ac:dyDescent="0.35">
      <c r="A837" s="5">
        <v>634</v>
      </c>
      <c r="B837" s="18" t="s">
        <v>4</v>
      </c>
      <c r="C837" s="5">
        <v>15144</v>
      </c>
      <c r="D837" s="5">
        <v>6</v>
      </c>
      <c r="E837" s="5">
        <v>1</v>
      </c>
      <c r="F837" s="20">
        <v>5</v>
      </c>
      <c r="G837" s="20">
        <v>1</v>
      </c>
      <c r="H837" s="24">
        <f t="shared" si="132"/>
        <v>2505</v>
      </c>
      <c r="I837" s="5">
        <v>75</v>
      </c>
      <c r="J837" s="23">
        <f t="shared" si="133"/>
        <v>187875</v>
      </c>
      <c r="K837" s="6"/>
      <c r="L837" s="18"/>
      <c r="M837" s="18"/>
      <c r="N837" s="5"/>
      <c r="O837" s="8"/>
      <c r="P837" s="8"/>
      <c r="Q837" s="22"/>
      <c r="R837" s="16"/>
      <c r="S837" s="20"/>
      <c r="T837" s="5"/>
      <c r="U837" s="15"/>
      <c r="V837" s="15">
        <f t="shared" si="124"/>
        <v>187875</v>
      </c>
      <c r="W837" s="14">
        <f t="shared" si="127"/>
        <v>187875</v>
      </c>
      <c r="X837" s="21">
        <v>0</v>
      </c>
      <c r="Y837" s="14">
        <f>W837</f>
        <v>187875</v>
      </c>
      <c r="Z837" s="5">
        <v>0.03</v>
      </c>
      <c r="AB837" s="1"/>
    </row>
    <row r="838" spans="1:28" s="3" customFormat="1" x14ac:dyDescent="0.35">
      <c r="A838" s="5">
        <v>635</v>
      </c>
      <c r="B838" s="18" t="s">
        <v>4</v>
      </c>
      <c r="C838" s="5">
        <v>14942</v>
      </c>
      <c r="D838" s="5">
        <v>23</v>
      </c>
      <c r="E838" s="5">
        <v>0</v>
      </c>
      <c r="F838" s="20">
        <v>78</v>
      </c>
      <c r="G838" s="20">
        <v>1</v>
      </c>
      <c r="H838" s="24">
        <f t="shared" si="132"/>
        <v>9278</v>
      </c>
      <c r="I838" s="5">
        <v>75</v>
      </c>
      <c r="J838" s="23">
        <f t="shared" si="133"/>
        <v>695850</v>
      </c>
      <c r="K838" s="6"/>
      <c r="L838" s="18"/>
      <c r="M838" s="18"/>
      <c r="N838" s="5"/>
      <c r="O838" s="8"/>
      <c r="P838" s="8"/>
      <c r="Q838" s="22"/>
      <c r="R838" s="16"/>
      <c r="S838" s="20"/>
      <c r="T838" s="5"/>
      <c r="U838" s="15"/>
      <c r="V838" s="15">
        <f t="shared" si="124"/>
        <v>695850</v>
      </c>
      <c r="W838" s="14">
        <f t="shared" si="127"/>
        <v>695850</v>
      </c>
      <c r="X838" s="21">
        <v>50</v>
      </c>
      <c r="Y838" s="5">
        <v>0</v>
      </c>
      <c r="Z838" s="5">
        <v>0.01</v>
      </c>
      <c r="AB838" s="1"/>
    </row>
    <row r="839" spans="1:28" s="3" customFormat="1" x14ac:dyDescent="0.35">
      <c r="A839" s="5">
        <v>636</v>
      </c>
      <c r="B839" s="18" t="s">
        <v>4</v>
      </c>
      <c r="C839" s="5">
        <v>1956</v>
      </c>
      <c r="D839" s="5">
        <v>16</v>
      </c>
      <c r="E839" s="5">
        <v>2</v>
      </c>
      <c r="F839" s="20">
        <v>45</v>
      </c>
      <c r="G839" s="20">
        <v>1</v>
      </c>
      <c r="H839" s="24">
        <f t="shared" si="132"/>
        <v>6645</v>
      </c>
      <c r="I839" s="5">
        <v>100</v>
      </c>
      <c r="J839" s="23">
        <f t="shared" si="133"/>
        <v>664500</v>
      </c>
      <c r="K839" s="6"/>
      <c r="L839" s="18"/>
      <c r="M839" s="18"/>
      <c r="N839" s="5"/>
      <c r="O839" s="8"/>
      <c r="P839" s="8"/>
      <c r="Q839" s="22"/>
      <c r="R839" s="16"/>
      <c r="S839" s="20"/>
      <c r="T839" s="5"/>
      <c r="U839" s="15"/>
      <c r="V839" s="15">
        <f t="shared" si="124"/>
        <v>664500</v>
      </c>
      <c r="W839" s="14">
        <f t="shared" si="127"/>
        <v>664500</v>
      </c>
      <c r="X839" s="21">
        <v>50</v>
      </c>
      <c r="Y839" s="5">
        <v>0</v>
      </c>
      <c r="Z839" s="5">
        <v>0.01</v>
      </c>
      <c r="AB839" s="1"/>
    </row>
    <row r="840" spans="1:28" s="3" customFormat="1" x14ac:dyDescent="0.35">
      <c r="A840" s="5">
        <v>637</v>
      </c>
      <c r="B840" s="18" t="s">
        <v>4</v>
      </c>
      <c r="C840" s="5">
        <v>2008</v>
      </c>
      <c r="D840" s="5">
        <v>1</v>
      </c>
      <c r="E840" s="5">
        <v>0</v>
      </c>
      <c r="F840" s="20">
        <v>2</v>
      </c>
      <c r="G840" s="20">
        <v>3</v>
      </c>
      <c r="H840" s="24">
        <f t="shared" si="132"/>
        <v>402</v>
      </c>
      <c r="I840" s="5">
        <v>250</v>
      </c>
      <c r="J840" s="23">
        <f t="shared" si="133"/>
        <v>100500</v>
      </c>
      <c r="K840" s="6"/>
      <c r="L840" s="18"/>
      <c r="M840" s="18"/>
      <c r="N840" s="5"/>
      <c r="O840" s="8"/>
      <c r="P840" s="8"/>
      <c r="Q840" s="22"/>
      <c r="R840" s="16"/>
      <c r="S840" s="20"/>
      <c r="T840" s="5"/>
      <c r="U840" s="15"/>
      <c r="V840" s="15">
        <f t="shared" si="124"/>
        <v>100500</v>
      </c>
      <c r="W840" s="14">
        <f t="shared" si="127"/>
        <v>100500</v>
      </c>
      <c r="X840" s="21">
        <v>0</v>
      </c>
      <c r="Y840" s="14">
        <f>W840</f>
        <v>100500</v>
      </c>
      <c r="Z840" s="5">
        <v>0.03</v>
      </c>
      <c r="AB840" s="1"/>
    </row>
    <row r="841" spans="1:28" s="3" customFormat="1" x14ac:dyDescent="0.35">
      <c r="A841" s="5">
        <v>638</v>
      </c>
      <c r="B841" s="18" t="s">
        <v>47</v>
      </c>
      <c r="C841" s="5">
        <v>3390</v>
      </c>
      <c r="D841" s="5">
        <v>0</v>
      </c>
      <c r="E841" s="5">
        <v>1</v>
      </c>
      <c r="F841" s="20">
        <v>48</v>
      </c>
      <c r="G841" s="20">
        <v>3</v>
      </c>
      <c r="H841" s="24">
        <f t="shared" si="132"/>
        <v>148</v>
      </c>
      <c r="I841" s="5">
        <v>75</v>
      </c>
      <c r="J841" s="23">
        <f t="shared" si="133"/>
        <v>11100</v>
      </c>
      <c r="K841" s="6"/>
      <c r="L841" s="18"/>
      <c r="M841" s="18"/>
      <c r="N841" s="5"/>
      <c r="O841" s="8"/>
      <c r="P841" s="8"/>
      <c r="Q841" s="22"/>
      <c r="R841" s="16"/>
      <c r="S841" s="20"/>
      <c r="T841" s="5"/>
      <c r="U841" s="15"/>
      <c r="V841" s="15">
        <f t="shared" si="124"/>
        <v>11100</v>
      </c>
      <c r="W841" s="14">
        <f t="shared" si="127"/>
        <v>11100</v>
      </c>
      <c r="X841" s="21">
        <v>0</v>
      </c>
      <c r="Y841" s="14">
        <f>W841</f>
        <v>11100</v>
      </c>
      <c r="Z841" s="5">
        <v>0.03</v>
      </c>
      <c r="AB841" s="1"/>
    </row>
    <row r="842" spans="1:28" s="3" customFormat="1" x14ac:dyDescent="0.35">
      <c r="A842" s="5">
        <v>639</v>
      </c>
      <c r="B842" s="18" t="s">
        <v>47</v>
      </c>
      <c r="C842" s="5">
        <v>3406</v>
      </c>
      <c r="D842" s="5">
        <v>0</v>
      </c>
      <c r="E842" s="5">
        <v>1</v>
      </c>
      <c r="F842" s="20">
        <v>0</v>
      </c>
      <c r="G842" s="20">
        <v>2</v>
      </c>
      <c r="H842" s="24">
        <f t="shared" si="132"/>
        <v>100</v>
      </c>
      <c r="I842" s="5">
        <v>200</v>
      </c>
      <c r="J842" s="23">
        <f t="shared" si="133"/>
        <v>20000</v>
      </c>
      <c r="K842" s="6"/>
      <c r="L842" s="18" t="s">
        <v>44</v>
      </c>
      <c r="M842" s="18" t="s">
        <v>46</v>
      </c>
      <c r="N842" s="5">
        <v>92</v>
      </c>
      <c r="O842" s="8"/>
      <c r="P842" s="8"/>
      <c r="Q842" s="22">
        <v>6500</v>
      </c>
      <c r="R842" s="16">
        <f>SUM(N842*Q842)</f>
        <v>598000</v>
      </c>
      <c r="S842" s="20">
        <v>25</v>
      </c>
      <c r="T842" s="5">
        <v>85</v>
      </c>
      <c r="U842" s="15">
        <f>SUM(R842-(R842*T842/100))</f>
        <v>89700</v>
      </c>
      <c r="V842" s="15">
        <f t="shared" si="124"/>
        <v>109700</v>
      </c>
      <c r="W842" s="14">
        <f t="shared" si="127"/>
        <v>109700</v>
      </c>
      <c r="X842" s="21">
        <v>10</v>
      </c>
      <c r="Y842" s="5">
        <v>0</v>
      </c>
      <c r="Z842" s="5">
        <v>0.02</v>
      </c>
      <c r="AB842" s="1"/>
    </row>
    <row r="843" spans="1:28" s="3" customFormat="1" x14ac:dyDescent="0.35">
      <c r="A843" s="5"/>
      <c r="B843" s="18"/>
      <c r="C843" s="5"/>
      <c r="D843" s="5"/>
      <c r="E843" s="5"/>
      <c r="F843" s="20"/>
      <c r="G843" s="20"/>
      <c r="H843" s="24"/>
      <c r="I843" s="5"/>
      <c r="J843" s="23"/>
      <c r="K843" s="6"/>
      <c r="L843" s="18" t="s">
        <v>35</v>
      </c>
      <c r="M843" s="18" t="s">
        <v>45</v>
      </c>
      <c r="N843" s="5"/>
      <c r="O843" s="8"/>
      <c r="P843" s="8"/>
      <c r="Q843" s="22"/>
      <c r="R843" s="16"/>
      <c r="S843" s="20"/>
      <c r="T843" s="5"/>
      <c r="U843" s="15"/>
      <c r="V843" s="15">
        <f t="shared" ref="V843:V906" si="134">SUM(J843+U843)</f>
        <v>0</v>
      </c>
      <c r="W843" s="14">
        <f t="shared" si="127"/>
        <v>0</v>
      </c>
      <c r="X843" s="21"/>
      <c r="Y843" s="5"/>
      <c r="Z843" s="5"/>
      <c r="AB843" s="1"/>
    </row>
    <row r="844" spans="1:28" s="3" customFormat="1" x14ac:dyDescent="0.35">
      <c r="A844" s="5"/>
      <c r="B844" s="18"/>
      <c r="C844" s="5"/>
      <c r="D844" s="5"/>
      <c r="E844" s="5"/>
      <c r="F844" s="20"/>
      <c r="G844" s="20"/>
      <c r="H844" s="24"/>
      <c r="I844" s="5"/>
      <c r="J844" s="23"/>
      <c r="K844" s="6"/>
      <c r="L844" s="18" t="s">
        <v>40</v>
      </c>
      <c r="M844" s="18" t="s">
        <v>0</v>
      </c>
      <c r="N844" s="5"/>
      <c r="O844" s="8"/>
      <c r="P844" s="8"/>
      <c r="Q844" s="22"/>
      <c r="R844" s="16"/>
      <c r="S844" s="20"/>
      <c r="T844" s="5"/>
      <c r="U844" s="15"/>
      <c r="V844" s="15">
        <f t="shared" si="134"/>
        <v>0</v>
      </c>
      <c r="W844" s="14">
        <f t="shared" si="127"/>
        <v>0</v>
      </c>
      <c r="X844" s="21"/>
      <c r="Y844" s="5"/>
      <c r="Z844" s="5"/>
      <c r="AB844" s="1"/>
    </row>
    <row r="845" spans="1:28" s="3" customFormat="1" x14ac:dyDescent="0.35">
      <c r="A845" s="5"/>
      <c r="B845" s="18"/>
      <c r="C845" s="5"/>
      <c r="D845" s="5"/>
      <c r="E845" s="5"/>
      <c r="F845" s="20"/>
      <c r="G845" s="20"/>
      <c r="H845" s="24"/>
      <c r="I845" s="5"/>
      <c r="J845" s="23"/>
      <c r="K845" s="6"/>
      <c r="L845" s="18"/>
      <c r="M845" s="18"/>
      <c r="N845" s="5"/>
      <c r="O845" s="8"/>
      <c r="P845" s="8"/>
      <c r="Q845" s="22"/>
      <c r="R845" s="16"/>
      <c r="S845" s="20"/>
      <c r="T845" s="5"/>
      <c r="U845" s="15"/>
      <c r="V845" s="15">
        <f t="shared" si="134"/>
        <v>0</v>
      </c>
      <c r="W845" s="14">
        <f t="shared" si="127"/>
        <v>0</v>
      </c>
      <c r="X845" s="21"/>
      <c r="Y845" s="5"/>
      <c r="Z845" s="5"/>
      <c r="AB845" s="1"/>
    </row>
    <row r="846" spans="1:28" s="3" customFormat="1" x14ac:dyDescent="0.35">
      <c r="A846" s="5">
        <v>640</v>
      </c>
      <c r="B846" s="18" t="s">
        <v>4</v>
      </c>
      <c r="C846" s="5">
        <v>6980</v>
      </c>
      <c r="D846" s="5">
        <v>5</v>
      </c>
      <c r="E846" s="5">
        <v>1</v>
      </c>
      <c r="F846" s="20">
        <v>33</v>
      </c>
      <c r="G846" s="20">
        <v>1</v>
      </c>
      <c r="H846" s="24">
        <f>SUM((D846*400)+(E846*100)+F846)</f>
        <v>2133</v>
      </c>
      <c r="I846" s="5">
        <v>100</v>
      </c>
      <c r="J846" s="23">
        <f>SUM(H846*I846)</f>
        <v>213300</v>
      </c>
      <c r="K846" s="6"/>
      <c r="L846" s="18"/>
      <c r="M846" s="18"/>
      <c r="N846" s="5"/>
      <c r="O846" s="8"/>
      <c r="P846" s="8"/>
      <c r="Q846" s="22"/>
      <c r="R846" s="16"/>
      <c r="S846" s="20"/>
      <c r="T846" s="5"/>
      <c r="U846" s="15"/>
      <c r="V846" s="15">
        <f t="shared" si="134"/>
        <v>213300</v>
      </c>
      <c r="W846" s="14">
        <f t="shared" si="127"/>
        <v>213300</v>
      </c>
      <c r="X846" s="21">
        <v>50</v>
      </c>
      <c r="Y846" s="5">
        <v>0</v>
      </c>
      <c r="Z846" s="5">
        <v>0.01</v>
      </c>
      <c r="AB846" s="1"/>
    </row>
    <row r="847" spans="1:28" s="3" customFormat="1" x14ac:dyDescent="0.35">
      <c r="A847" s="5">
        <v>641</v>
      </c>
      <c r="B847" s="18" t="s">
        <v>4</v>
      </c>
      <c r="C847" s="5">
        <v>6981</v>
      </c>
      <c r="D847" s="5">
        <v>6</v>
      </c>
      <c r="E847" s="5">
        <v>2</v>
      </c>
      <c r="F847" s="20">
        <v>12</v>
      </c>
      <c r="G847" s="20">
        <v>1</v>
      </c>
      <c r="H847" s="24">
        <f>SUM((D847*400)+(E847*100)+F847)</f>
        <v>2612</v>
      </c>
      <c r="I847" s="5">
        <v>100</v>
      </c>
      <c r="J847" s="23">
        <f>SUM(H847*I847)</f>
        <v>261200</v>
      </c>
      <c r="K847" s="6"/>
      <c r="L847" s="18"/>
      <c r="M847" s="18"/>
      <c r="N847" s="5"/>
      <c r="O847" s="8"/>
      <c r="P847" s="8"/>
      <c r="Q847" s="22"/>
      <c r="R847" s="16"/>
      <c r="S847" s="20"/>
      <c r="T847" s="5"/>
      <c r="U847" s="15"/>
      <c r="V847" s="15">
        <f t="shared" si="134"/>
        <v>261200</v>
      </c>
      <c r="W847" s="14">
        <f t="shared" ref="W847:W910" si="135">V847</f>
        <v>261200</v>
      </c>
      <c r="X847" s="21">
        <v>50</v>
      </c>
      <c r="Y847" s="5">
        <v>0</v>
      </c>
      <c r="Z847" s="5">
        <v>0.01</v>
      </c>
      <c r="AB847" s="1"/>
    </row>
    <row r="848" spans="1:28" s="3" customFormat="1" x14ac:dyDescent="0.35">
      <c r="A848" s="5">
        <v>642</v>
      </c>
      <c r="B848" s="18" t="s">
        <v>4</v>
      </c>
      <c r="C848" s="5">
        <v>42</v>
      </c>
      <c r="D848" s="5">
        <v>0</v>
      </c>
      <c r="E848" s="5">
        <v>1</v>
      </c>
      <c r="F848" s="20">
        <v>72</v>
      </c>
      <c r="G848" s="20">
        <v>2</v>
      </c>
      <c r="H848" s="24">
        <f>SUM((D848*400)+(E848*100)+F848)</f>
        <v>172</v>
      </c>
      <c r="I848" s="5">
        <v>75</v>
      </c>
      <c r="J848" s="23">
        <f>SUM(H848*I848)</f>
        <v>12900</v>
      </c>
      <c r="K848" s="6"/>
      <c r="L848" s="18" t="s">
        <v>44</v>
      </c>
      <c r="M848" s="18" t="s">
        <v>9</v>
      </c>
      <c r="N848" s="5">
        <v>247</v>
      </c>
      <c r="O848" s="8"/>
      <c r="P848" s="8"/>
      <c r="Q848" s="22">
        <v>6500</v>
      </c>
      <c r="R848" s="16">
        <f>SUM(N848*Q848)</f>
        <v>1605500</v>
      </c>
      <c r="S848" s="20">
        <v>30</v>
      </c>
      <c r="T848" s="5">
        <v>85</v>
      </c>
      <c r="U848" s="15">
        <f>SUM(R848-(R848*T848/100))</f>
        <v>240825</v>
      </c>
      <c r="V848" s="15">
        <f t="shared" si="134"/>
        <v>253725</v>
      </c>
      <c r="W848" s="14">
        <f t="shared" si="135"/>
        <v>253725</v>
      </c>
      <c r="X848" s="21">
        <v>10</v>
      </c>
      <c r="Y848" s="5">
        <v>0</v>
      </c>
      <c r="Z848" s="5">
        <v>0.02</v>
      </c>
      <c r="AB848" s="1"/>
    </row>
    <row r="849" spans="1:28" s="3" customFormat="1" x14ac:dyDescent="0.35">
      <c r="A849" s="5"/>
      <c r="B849" s="18"/>
      <c r="C849" s="5"/>
      <c r="D849" s="5"/>
      <c r="E849" s="5"/>
      <c r="F849" s="20"/>
      <c r="G849" s="20"/>
      <c r="H849" s="24"/>
      <c r="I849" s="5"/>
      <c r="J849" s="23"/>
      <c r="K849" s="6"/>
      <c r="L849" s="18" t="s">
        <v>12</v>
      </c>
      <c r="M849" s="18" t="s">
        <v>0</v>
      </c>
      <c r="N849" s="20">
        <v>24</v>
      </c>
      <c r="O849" s="8"/>
      <c r="P849" s="8"/>
      <c r="Q849" s="22">
        <v>5400</v>
      </c>
      <c r="R849" s="16">
        <f>SUM(N849*Q849)</f>
        <v>129600</v>
      </c>
      <c r="S849" s="20">
        <v>30</v>
      </c>
      <c r="T849" s="5">
        <v>93</v>
      </c>
      <c r="U849" s="15">
        <f>SUM(R849-(R849*T849/100))</f>
        <v>9072</v>
      </c>
      <c r="V849" s="15">
        <f t="shared" si="134"/>
        <v>9072</v>
      </c>
      <c r="W849" s="14">
        <f t="shared" si="135"/>
        <v>9072</v>
      </c>
      <c r="X849" s="21">
        <v>50</v>
      </c>
      <c r="Y849" s="5">
        <v>0</v>
      </c>
      <c r="Z849" s="5">
        <v>0.01</v>
      </c>
      <c r="AB849" s="1"/>
    </row>
    <row r="850" spans="1:28" s="3" customFormat="1" x14ac:dyDescent="0.35">
      <c r="A850" s="5"/>
      <c r="B850" s="18"/>
      <c r="C850" s="5"/>
      <c r="D850" s="5"/>
      <c r="E850" s="5"/>
      <c r="F850" s="20"/>
      <c r="G850" s="20"/>
      <c r="H850" s="24"/>
      <c r="I850" s="5"/>
      <c r="J850" s="23"/>
      <c r="K850" s="6"/>
      <c r="L850" s="18" t="s">
        <v>15</v>
      </c>
      <c r="M850" s="18" t="s">
        <v>2</v>
      </c>
      <c r="N850" s="5">
        <v>95</v>
      </c>
      <c r="O850" s="8"/>
      <c r="P850" s="8"/>
      <c r="Q850" s="22">
        <v>6500</v>
      </c>
      <c r="R850" s="16">
        <f>SUM(N850*Q850)</f>
        <v>617500</v>
      </c>
      <c r="S850" s="20">
        <v>15</v>
      </c>
      <c r="T850" s="5">
        <v>20</v>
      </c>
      <c r="U850" s="15">
        <f>SUM(R850-(R850*T850/100))</f>
        <v>494000</v>
      </c>
      <c r="V850" s="15">
        <f t="shared" si="134"/>
        <v>494000</v>
      </c>
      <c r="W850" s="14">
        <f t="shared" si="135"/>
        <v>494000</v>
      </c>
      <c r="X850" s="21">
        <v>10</v>
      </c>
      <c r="Y850" s="5">
        <v>0</v>
      </c>
      <c r="Z850" s="5">
        <v>0.02</v>
      </c>
      <c r="AB850" s="1"/>
    </row>
    <row r="851" spans="1:28" s="3" customFormat="1" x14ac:dyDescent="0.35">
      <c r="A851" s="5">
        <v>643</v>
      </c>
      <c r="B851" s="18" t="s">
        <v>4</v>
      </c>
      <c r="C851" s="5">
        <v>4547</v>
      </c>
      <c r="D851" s="5">
        <v>0</v>
      </c>
      <c r="E851" s="5">
        <v>2</v>
      </c>
      <c r="F851" s="20">
        <v>28</v>
      </c>
      <c r="G851" s="20">
        <v>3</v>
      </c>
      <c r="H851" s="24">
        <f>SUM((D851*400)+(E851*100)+F851)</f>
        <v>228</v>
      </c>
      <c r="I851" s="5">
        <v>75</v>
      </c>
      <c r="J851" s="23">
        <f>SUM(H851*I851)</f>
        <v>17100</v>
      </c>
      <c r="K851" s="6"/>
      <c r="L851" s="18"/>
      <c r="M851" s="18"/>
      <c r="N851" s="5"/>
      <c r="O851" s="38"/>
      <c r="P851" s="8"/>
      <c r="Q851" s="22"/>
      <c r="R851" s="16"/>
      <c r="S851" s="20"/>
      <c r="T851" s="5"/>
      <c r="U851" s="15"/>
      <c r="V851" s="15">
        <f t="shared" si="134"/>
        <v>17100</v>
      </c>
      <c r="W851" s="14">
        <f t="shared" si="135"/>
        <v>17100</v>
      </c>
      <c r="X851" s="21">
        <v>0</v>
      </c>
      <c r="Y851" s="5">
        <v>0</v>
      </c>
      <c r="Z851" s="5">
        <v>0.03</v>
      </c>
      <c r="AB851" s="1"/>
    </row>
    <row r="852" spans="1:28" s="3" customFormat="1" x14ac:dyDescent="0.35">
      <c r="A852" s="5">
        <v>644</v>
      </c>
      <c r="B852" s="18" t="s">
        <v>4</v>
      </c>
      <c r="C852" s="5">
        <v>39</v>
      </c>
      <c r="D852" s="5">
        <v>0</v>
      </c>
      <c r="E852" s="5">
        <v>0</v>
      </c>
      <c r="F852" s="20">
        <v>80</v>
      </c>
      <c r="G852" s="20">
        <v>2</v>
      </c>
      <c r="H852" s="24">
        <f>SUM((D852*400)+(E852*100)+F852)</f>
        <v>80</v>
      </c>
      <c r="I852" s="5">
        <v>200</v>
      </c>
      <c r="J852" s="23">
        <f>SUM(H852*I852)</f>
        <v>16000</v>
      </c>
      <c r="K852" s="6"/>
      <c r="L852" s="18" t="s">
        <v>15</v>
      </c>
      <c r="M852" s="18" t="s">
        <v>9</v>
      </c>
      <c r="N852" s="5">
        <v>271</v>
      </c>
      <c r="O852" s="38"/>
      <c r="P852" s="8"/>
      <c r="Q852" s="22">
        <v>6500</v>
      </c>
      <c r="R852" s="16">
        <f>SUM(N852*Q852)</f>
        <v>1761500</v>
      </c>
      <c r="S852" s="20">
        <v>25</v>
      </c>
      <c r="T852" s="5">
        <v>85</v>
      </c>
      <c r="U852" s="15">
        <f>SUM(R852-(R852*T852/100))</f>
        <v>264225</v>
      </c>
      <c r="V852" s="15">
        <f t="shared" si="134"/>
        <v>280225</v>
      </c>
      <c r="W852" s="14">
        <f t="shared" si="135"/>
        <v>280225</v>
      </c>
      <c r="X852" s="21">
        <v>10</v>
      </c>
      <c r="Y852" s="5">
        <v>0</v>
      </c>
      <c r="Z852" s="5">
        <v>0.02</v>
      </c>
      <c r="AB852" s="1"/>
    </row>
    <row r="853" spans="1:28" s="3" customFormat="1" x14ac:dyDescent="0.35">
      <c r="A853" s="5"/>
      <c r="B853" s="18"/>
      <c r="C853" s="5"/>
      <c r="D853" s="5"/>
      <c r="E853" s="5"/>
      <c r="F853" s="20"/>
      <c r="G853" s="20"/>
      <c r="H853" s="24"/>
      <c r="I853" s="5"/>
      <c r="J853" s="23"/>
      <c r="K853" s="6"/>
      <c r="L853" s="18" t="s">
        <v>35</v>
      </c>
      <c r="M853" s="18" t="s">
        <v>2</v>
      </c>
      <c r="N853" s="5"/>
      <c r="O853" s="8"/>
      <c r="P853" s="8"/>
      <c r="Q853" s="22"/>
      <c r="R853" s="16"/>
      <c r="S853" s="20"/>
      <c r="T853" s="5"/>
      <c r="U853" s="15"/>
      <c r="V853" s="15">
        <f t="shared" si="134"/>
        <v>0</v>
      </c>
      <c r="W853" s="14">
        <f t="shared" si="135"/>
        <v>0</v>
      </c>
      <c r="X853" s="21"/>
      <c r="Y853" s="5"/>
      <c r="Z853" s="5"/>
      <c r="AB853" s="1"/>
    </row>
    <row r="854" spans="1:28" s="3" customFormat="1" x14ac:dyDescent="0.35">
      <c r="A854" s="5"/>
      <c r="B854" s="18"/>
      <c r="C854" s="5"/>
      <c r="D854" s="5"/>
      <c r="E854" s="5"/>
      <c r="F854" s="20"/>
      <c r="G854" s="20"/>
      <c r="H854" s="24"/>
      <c r="I854" s="5"/>
      <c r="J854" s="23"/>
      <c r="K854" s="6"/>
      <c r="L854" s="18" t="s">
        <v>37</v>
      </c>
      <c r="M854" s="18" t="s">
        <v>0</v>
      </c>
      <c r="N854" s="5"/>
      <c r="O854" s="8"/>
      <c r="P854" s="8"/>
      <c r="Q854" s="22"/>
      <c r="R854" s="16"/>
      <c r="S854" s="20"/>
      <c r="T854" s="5"/>
      <c r="U854" s="15"/>
      <c r="V854" s="15">
        <f t="shared" si="134"/>
        <v>0</v>
      </c>
      <c r="W854" s="14">
        <f t="shared" si="135"/>
        <v>0</v>
      </c>
      <c r="X854" s="21"/>
      <c r="Y854" s="5"/>
      <c r="Z854" s="5"/>
      <c r="AB854" s="1"/>
    </row>
    <row r="855" spans="1:28" s="3" customFormat="1" x14ac:dyDescent="0.35">
      <c r="A855" s="5"/>
      <c r="B855" s="18"/>
      <c r="C855" s="5"/>
      <c r="D855" s="5"/>
      <c r="E855" s="5"/>
      <c r="F855" s="20"/>
      <c r="G855" s="20"/>
      <c r="H855" s="24"/>
      <c r="I855" s="5"/>
      <c r="J855" s="23"/>
      <c r="K855" s="6"/>
      <c r="L855" s="18" t="s">
        <v>12</v>
      </c>
      <c r="M855" s="18" t="s">
        <v>0</v>
      </c>
      <c r="N855" s="5">
        <v>24.5</v>
      </c>
      <c r="O855" s="8"/>
      <c r="P855" s="8"/>
      <c r="Q855" s="22">
        <v>5400</v>
      </c>
      <c r="R855" s="16">
        <f>SUM(N855*Q855)</f>
        <v>132300</v>
      </c>
      <c r="S855" s="20">
        <v>25</v>
      </c>
      <c r="T855" s="5">
        <v>93</v>
      </c>
      <c r="U855" s="15">
        <f>SUM(R855-(R855*T855/100))</f>
        <v>9261</v>
      </c>
      <c r="V855" s="15">
        <f t="shared" si="134"/>
        <v>9261</v>
      </c>
      <c r="W855" s="14">
        <f t="shared" si="135"/>
        <v>9261</v>
      </c>
      <c r="X855" s="21">
        <v>50</v>
      </c>
      <c r="Y855" s="5">
        <v>0</v>
      </c>
      <c r="Z855" s="5">
        <v>0.01</v>
      </c>
      <c r="AB855" s="1"/>
    </row>
    <row r="856" spans="1:28" s="3" customFormat="1" x14ac:dyDescent="0.35">
      <c r="A856" s="5">
        <v>645</v>
      </c>
      <c r="B856" s="18" t="s">
        <v>4</v>
      </c>
      <c r="C856" s="5">
        <v>4549</v>
      </c>
      <c r="D856" s="5">
        <v>1</v>
      </c>
      <c r="E856" s="5">
        <v>0</v>
      </c>
      <c r="F856" s="20">
        <v>66</v>
      </c>
      <c r="G856" s="20">
        <v>3</v>
      </c>
      <c r="H856" s="24">
        <f>SUM((D856*400)+(E856*100)+F856)</f>
        <v>466</v>
      </c>
      <c r="I856" s="5">
        <v>75</v>
      </c>
      <c r="J856" s="23">
        <f>SUM(H856*I856)</f>
        <v>34950</v>
      </c>
      <c r="K856" s="6"/>
      <c r="L856" s="18"/>
      <c r="M856" s="18"/>
      <c r="N856" s="5"/>
      <c r="O856" s="8"/>
      <c r="P856" s="8"/>
      <c r="Q856" s="22"/>
      <c r="R856" s="16"/>
      <c r="S856" s="20"/>
      <c r="T856" s="5"/>
      <c r="U856" s="15"/>
      <c r="V856" s="15">
        <f t="shared" si="134"/>
        <v>34950</v>
      </c>
      <c r="W856" s="14">
        <f t="shared" si="135"/>
        <v>34950</v>
      </c>
      <c r="X856" s="21">
        <v>0</v>
      </c>
      <c r="Y856" s="5">
        <v>0</v>
      </c>
      <c r="Z856" s="5">
        <v>0.03</v>
      </c>
      <c r="AB856" s="1"/>
    </row>
    <row r="857" spans="1:28" s="3" customFormat="1" x14ac:dyDescent="0.35">
      <c r="A857" s="5">
        <v>646</v>
      </c>
      <c r="B857" s="18" t="s">
        <v>4</v>
      </c>
      <c r="C857" s="5">
        <v>3367</v>
      </c>
      <c r="D857" s="5">
        <v>0</v>
      </c>
      <c r="E857" s="5">
        <v>1</v>
      </c>
      <c r="F857" s="20">
        <v>25</v>
      </c>
      <c r="G857" s="20">
        <v>2</v>
      </c>
      <c r="H857" s="24">
        <f>SUM((D857*400)+(E857*100)+F857)</f>
        <v>125</v>
      </c>
      <c r="I857" s="5">
        <v>220</v>
      </c>
      <c r="J857" s="23">
        <f>SUM(H857*I857)</f>
        <v>27500</v>
      </c>
      <c r="K857" s="6"/>
      <c r="L857" s="18" t="s">
        <v>15</v>
      </c>
      <c r="M857" s="18" t="s">
        <v>9</v>
      </c>
      <c r="N857" s="5">
        <v>178</v>
      </c>
      <c r="O857" s="8"/>
      <c r="P857" s="8"/>
      <c r="Q857" s="22">
        <v>6500</v>
      </c>
      <c r="R857" s="16">
        <f>SUM(N857*Q857)</f>
        <v>1157000</v>
      </c>
      <c r="S857" s="20">
        <v>20</v>
      </c>
      <c r="T857" s="5">
        <v>75</v>
      </c>
      <c r="U857" s="15">
        <f>SUM(R857-(R857*T857/100))</f>
        <v>289250</v>
      </c>
      <c r="V857" s="15">
        <f t="shared" si="134"/>
        <v>316750</v>
      </c>
      <c r="W857" s="14">
        <f t="shared" si="135"/>
        <v>316750</v>
      </c>
      <c r="X857" s="21">
        <v>10</v>
      </c>
      <c r="Y857" s="5">
        <v>0</v>
      </c>
      <c r="Z857" s="5">
        <v>0.02</v>
      </c>
      <c r="AB857" s="1"/>
    </row>
    <row r="858" spans="1:28" s="3" customFormat="1" x14ac:dyDescent="0.35">
      <c r="A858" s="5"/>
      <c r="B858" s="18"/>
      <c r="C858" s="5"/>
      <c r="D858" s="5"/>
      <c r="E858" s="5"/>
      <c r="F858" s="20"/>
      <c r="G858" s="20"/>
      <c r="H858" s="24"/>
      <c r="I858" s="5"/>
      <c r="J858" s="23"/>
      <c r="K858" s="6"/>
      <c r="L858" s="18" t="s">
        <v>12</v>
      </c>
      <c r="M858" s="18" t="s">
        <v>0</v>
      </c>
      <c r="N858" s="5">
        <v>15</v>
      </c>
      <c r="O858" s="8"/>
      <c r="P858" s="8"/>
      <c r="Q858" s="22">
        <v>5400</v>
      </c>
      <c r="R858" s="16">
        <f>SUM(N858*Q858)</f>
        <v>81000</v>
      </c>
      <c r="S858" s="20">
        <v>20</v>
      </c>
      <c r="T858" s="5">
        <v>93</v>
      </c>
      <c r="U858" s="15">
        <f>SUM(R858-(R858*T858/100))</f>
        <v>5670</v>
      </c>
      <c r="V858" s="15">
        <f t="shared" si="134"/>
        <v>5670</v>
      </c>
      <c r="W858" s="14">
        <f t="shared" si="135"/>
        <v>5670</v>
      </c>
      <c r="X858" s="21">
        <v>50</v>
      </c>
      <c r="Y858" s="5">
        <v>0</v>
      </c>
      <c r="Z858" s="5">
        <v>0.01</v>
      </c>
      <c r="AB858" s="1"/>
    </row>
    <row r="859" spans="1:28" s="3" customFormat="1" x14ac:dyDescent="0.35">
      <c r="A859" s="5"/>
      <c r="B859" s="18"/>
      <c r="C859" s="5"/>
      <c r="D859" s="5"/>
      <c r="E859" s="5"/>
      <c r="F859" s="20"/>
      <c r="G859" s="20"/>
      <c r="H859" s="24"/>
      <c r="I859" s="5"/>
      <c r="J859" s="23"/>
      <c r="K859" s="6"/>
      <c r="L859" s="18" t="s">
        <v>22</v>
      </c>
      <c r="M859" s="18" t="s">
        <v>0</v>
      </c>
      <c r="N859" s="5">
        <v>96</v>
      </c>
      <c r="O859" s="8"/>
      <c r="P859" s="8"/>
      <c r="Q859" s="22">
        <v>2050</v>
      </c>
      <c r="R859" s="16">
        <f>SUM(N859*Q859)</f>
        <v>196800</v>
      </c>
      <c r="S859" s="20">
        <v>20</v>
      </c>
      <c r="T859" s="5">
        <v>93</v>
      </c>
      <c r="U859" s="15">
        <f>SUM(R859-(R859*T859/100))</f>
        <v>13776</v>
      </c>
      <c r="V859" s="15">
        <f t="shared" si="134"/>
        <v>13776</v>
      </c>
      <c r="W859" s="14">
        <f t="shared" si="135"/>
        <v>13776</v>
      </c>
      <c r="X859" s="21">
        <v>50</v>
      </c>
      <c r="Y859" s="5">
        <v>0</v>
      </c>
      <c r="Z859" s="5">
        <v>0.01</v>
      </c>
      <c r="AB859" s="1"/>
    </row>
    <row r="860" spans="1:28" s="3" customFormat="1" x14ac:dyDescent="0.35">
      <c r="A860" s="5">
        <v>647</v>
      </c>
      <c r="B860" s="18" t="s">
        <v>4</v>
      </c>
      <c r="C860" s="5">
        <v>3365</v>
      </c>
      <c r="D860" s="5">
        <v>4</v>
      </c>
      <c r="E860" s="5">
        <v>0</v>
      </c>
      <c r="F860" s="20">
        <v>89</v>
      </c>
      <c r="G860" s="20">
        <v>1</v>
      </c>
      <c r="H860" s="24">
        <f t="shared" ref="H860:H866" si="136">SUM((D860*400)+(E860*100)+F860)</f>
        <v>1689</v>
      </c>
      <c r="I860" s="5">
        <v>100</v>
      </c>
      <c r="J860" s="23">
        <f t="shared" ref="J860:J866" si="137">SUM(H860*I860)</f>
        <v>168900</v>
      </c>
      <c r="K860" s="6"/>
      <c r="L860" s="18"/>
      <c r="M860" s="18"/>
      <c r="N860" s="5"/>
      <c r="O860" s="8"/>
      <c r="P860" s="8"/>
      <c r="Q860" s="22"/>
      <c r="R860" s="16"/>
      <c r="S860" s="20"/>
      <c r="T860" s="5"/>
      <c r="U860" s="15"/>
      <c r="V860" s="15">
        <f t="shared" si="134"/>
        <v>168900</v>
      </c>
      <c r="W860" s="14">
        <f t="shared" si="135"/>
        <v>168900</v>
      </c>
      <c r="X860" s="21">
        <v>50</v>
      </c>
      <c r="Y860" s="5">
        <v>0</v>
      </c>
      <c r="Z860" s="5">
        <v>0.01</v>
      </c>
      <c r="AB860" s="1"/>
    </row>
    <row r="861" spans="1:28" s="3" customFormat="1" x14ac:dyDescent="0.35">
      <c r="A861" s="5">
        <v>648</v>
      </c>
      <c r="B861" s="18" t="s">
        <v>4</v>
      </c>
      <c r="C861" s="5">
        <v>1859</v>
      </c>
      <c r="D861" s="5">
        <v>1</v>
      </c>
      <c r="E861" s="5">
        <v>2</v>
      </c>
      <c r="F861" s="20">
        <v>24</v>
      </c>
      <c r="G861" s="20">
        <v>3</v>
      </c>
      <c r="H861" s="24">
        <f t="shared" si="136"/>
        <v>624</v>
      </c>
      <c r="I861" s="5">
        <v>75</v>
      </c>
      <c r="J861" s="23">
        <f t="shared" si="137"/>
        <v>46800</v>
      </c>
      <c r="K861" s="6"/>
      <c r="L861" s="18"/>
      <c r="M861" s="18"/>
      <c r="N861" s="5"/>
      <c r="O861" s="8"/>
      <c r="P861" s="8"/>
      <c r="Q861" s="22"/>
      <c r="R861" s="16"/>
      <c r="S861" s="20"/>
      <c r="T861" s="5"/>
      <c r="U861" s="15"/>
      <c r="V861" s="15">
        <f t="shared" si="134"/>
        <v>46800</v>
      </c>
      <c r="W861" s="14">
        <f t="shared" si="135"/>
        <v>46800</v>
      </c>
      <c r="X861" s="21">
        <v>0</v>
      </c>
      <c r="Y861" s="14">
        <f>W861</f>
        <v>46800</v>
      </c>
      <c r="Z861" s="5">
        <v>0.03</v>
      </c>
      <c r="AB861" s="1"/>
    </row>
    <row r="862" spans="1:28" s="3" customFormat="1" x14ac:dyDescent="0.35">
      <c r="A862" s="5">
        <v>649</v>
      </c>
      <c r="B862" s="18" t="s">
        <v>4</v>
      </c>
      <c r="C862" s="5">
        <v>12251</v>
      </c>
      <c r="D862" s="5">
        <v>0</v>
      </c>
      <c r="E862" s="5">
        <v>0</v>
      </c>
      <c r="F862" s="20">
        <v>22</v>
      </c>
      <c r="G862" s="20">
        <v>3</v>
      </c>
      <c r="H862" s="24">
        <f t="shared" si="136"/>
        <v>22</v>
      </c>
      <c r="I862" s="5">
        <v>75</v>
      </c>
      <c r="J862" s="23">
        <f t="shared" si="137"/>
        <v>1650</v>
      </c>
      <c r="K862" s="6"/>
      <c r="L862" s="18"/>
      <c r="M862" s="18"/>
      <c r="N862" s="5"/>
      <c r="O862" s="8"/>
      <c r="P862" s="8"/>
      <c r="Q862" s="22"/>
      <c r="R862" s="16"/>
      <c r="S862" s="20"/>
      <c r="T862" s="5"/>
      <c r="U862" s="15"/>
      <c r="V862" s="15">
        <f t="shared" si="134"/>
        <v>1650</v>
      </c>
      <c r="W862" s="14">
        <f t="shared" si="135"/>
        <v>1650</v>
      </c>
      <c r="X862" s="21">
        <v>0</v>
      </c>
      <c r="Y862" s="14">
        <f>W862</f>
        <v>1650</v>
      </c>
      <c r="Z862" s="5">
        <v>0.03</v>
      </c>
      <c r="AB862" s="1"/>
    </row>
    <row r="863" spans="1:28" s="3" customFormat="1" x14ac:dyDescent="0.35">
      <c r="A863" s="5">
        <v>650</v>
      </c>
      <c r="B863" s="18" t="s">
        <v>4</v>
      </c>
      <c r="C863" s="5">
        <v>15124</v>
      </c>
      <c r="D863" s="5">
        <v>11</v>
      </c>
      <c r="E863" s="5">
        <v>2</v>
      </c>
      <c r="F863" s="20">
        <v>98</v>
      </c>
      <c r="G863" s="20">
        <v>1</v>
      </c>
      <c r="H863" s="24">
        <f t="shared" si="136"/>
        <v>4698</v>
      </c>
      <c r="I863" s="5">
        <v>75</v>
      </c>
      <c r="J863" s="23">
        <f t="shared" si="137"/>
        <v>352350</v>
      </c>
      <c r="K863" s="6"/>
      <c r="L863" s="18"/>
      <c r="M863" s="18"/>
      <c r="N863" s="5"/>
      <c r="O863" s="8"/>
      <c r="P863" s="8"/>
      <c r="Q863" s="22"/>
      <c r="R863" s="16"/>
      <c r="S863" s="20"/>
      <c r="T863" s="5"/>
      <c r="U863" s="15"/>
      <c r="V863" s="15">
        <f t="shared" si="134"/>
        <v>352350</v>
      </c>
      <c r="W863" s="14">
        <f t="shared" si="135"/>
        <v>352350</v>
      </c>
      <c r="X863" s="21">
        <v>50</v>
      </c>
      <c r="Y863" s="5">
        <v>0</v>
      </c>
      <c r="Z863" s="5">
        <v>0.01</v>
      </c>
      <c r="AB863" s="1"/>
    </row>
    <row r="864" spans="1:28" s="3" customFormat="1" x14ac:dyDescent="0.35">
      <c r="A864" s="5">
        <v>651</v>
      </c>
      <c r="B864" s="18" t="s">
        <v>4</v>
      </c>
      <c r="C864" s="5">
        <v>15018</v>
      </c>
      <c r="D864" s="5">
        <v>4</v>
      </c>
      <c r="E864" s="5">
        <v>2</v>
      </c>
      <c r="F864" s="20">
        <v>36</v>
      </c>
      <c r="G864" s="20">
        <v>1</v>
      </c>
      <c r="H864" s="24">
        <f t="shared" si="136"/>
        <v>1836</v>
      </c>
      <c r="I864" s="5">
        <v>75</v>
      </c>
      <c r="J864" s="23">
        <f t="shared" si="137"/>
        <v>137700</v>
      </c>
      <c r="K864" s="6"/>
      <c r="L864" s="18"/>
      <c r="M864" s="18"/>
      <c r="N864" s="5"/>
      <c r="O864" s="8"/>
      <c r="P864" s="8"/>
      <c r="Q864" s="22"/>
      <c r="R864" s="16"/>
      <c r="S864" s="20"/>
      <c r="T864" s="5"/>
      <c r="U864" s="15"/>
      <c r="V864" s="15">
        <f t="shared" si="134"/>
        <v>137700</v>
      </c>
      <c r="W864" s="14">
        <f t="shared" si="135"/>
        <v>137700</v>
      </c>
      <c r="X864" s="21">
        <v>50</v>
      </c>
      <c r="Y864" s="5">
        <v>0</v>
      </c>
      <c r="Z864" s="5">
        <v>0.01</v>
      </c>
      <c r="AB864" s="1"/>
    </row>
    <row r="865" spans="1:28" s="3" customFormat="1" x14ac:dyDescent="0.35">
      <c r="A865" s="5">
        <v>652</v>
      </c>
      <c r="B865" s="18" t="s">
        <v>24</v>
      </c>
      <c r="C865" s="5">
        <v>263</v>
      </c>
      <c r="D865" s="5">
        <v>0</v>
      </c>
      <c r="E865" s="5">
        <v>0</v>
      </c>
      <c r="F865" s="20">
        <v>48</v>
      </c>
      <c r="G865" s="20">
        <v>2</v>
      </c>
      <c r="H865" s="24">
        <f t="shared" si="136"/>
        <v>48</v>
      </c>
      <c r="I865" s="5">
        <v>200</v>
      </c>
      <c r="J865" s="23">
        <f t="shared" si="137"/>
        <v>9600</v>
      </c>
      <c r="K865" s="6"/>
      <c r="L865" s="18" t="s">
        <v>43</v>
      </c>
      <c r="M865" s="18" t="s">
        <v>2</v>
      </c>
      <c r="N865" s="5">
        <v>105</v>
      </c>
      <c r="O865" s="8"/>
      <c r="P865" s="8"/>
      <c r="Q865" s="22">
        <v>6500</v>
      </c>
      <c r="R865" s="16">
        <f>SUM(N865*Q865)</f>
        <v>682500</v>
      </c>
      <c r="S865" s="20">
        <v>10</v>
      </c>
      <c r="T865" s="5">
        <v>10</v>
      </c>
      <c r="U865" s="15">
        <f>SUM(R865-(R865*T865/100))</f>
        <v>614250</v>
      </c>
      <c r="V865" s="15">
        <f t="shared" si="134"/>
        <v>623850</v>
      </c>
      <c r="W865" s="14">
        <f t="shared" si="135"/>
        <v>623850</v>
      </c>
      <c r="X865" s="21">
        <v>10</v>
      </c>
      <c r="Y865" s="5">
        <v>0</v>
      </c>
      <c r="Z865" s="5">
        <v>0.02</v>
      </c>
      <c r="AB865" s="1"/>
    </row>
    <row r="866" spans="1:28" s="3" customFormat="1" x14ac:dyDescent="0.35">
      <c r="A866" s="5">
        <v>653</v>
      </c>
      <c r="B866" s="18" t="s">
        <v>4</v>
      </c>
      <c r="C866" s="5">
        <v>7925</v>
      </c>
      <c r="D866" s="5">
        <v>0</v>
      </c>
      <c r="E866" s="5">
        <v>3</v>
      </c>
      <c r="F866" s="20">
        <v>0</v>
      </c>
      <c r="G866" s="20">
        <v>2</v>
      </c>
      <c r="H866" s="24">
        <f t="shared" si="136"/>
        <v>300</v>
      </c>
      <c r="I866" s="5">
        <v>250</v>
      </c>
      <c r="J866" s="23">
        <f t="shared" si="137"/>
        <v>75000</v>
      </c>
      <c r="K866" s="6"/>
      <c r="L866" s="18" t="s">
        <v>43</v>
      </c>
      <c r="M866" s="18" t="s">
        <v>9</v>
      </c>
      <c r="N866" s="5">
        <f>92+40</f>
        <v>132</v>
      </c>
      <c r="O866" s="8"/>
      <c r="P866" s="8"/>
      <c r="Q866" s="22">
        <v>6500</v>
      </c>
      <c r="R866" s="16">
        <f>SUM(N866*Q866)</f>
        <v>858000</v>
      </c>
      <c r="S866" s="20">
        <v>6</v>
      </c>
      <c r="T866" s="5">
        <v>14</v>
      </c>
      <c r="U866" s="15">
        <f>SUM(R866-(R866*T866/100))</f>
        <v>737880</v>
      </c>
      <c r="V866" s="15">
        <f t="shared" si="134"/>
        <v>812880</v>
      </c>
      <c r="W866" s="14">
        <f t="shared" si="135"/>
        <v>812880</v>
      </c>
      <c r="X866" s="21">
        <v>10</v>
      </c>
      <c r="Y866" s="5">
        <v>0</v>
      </c>
      <c r="Z866" s="5">
        <v>0.02</v>
      </c>
      <c r="AB866" s="1"/>
    </row>
    <row r="867" spans="1:28" s="3" customFormat="1" x14ac:dyDescent="0.35">
      <c r="A867" s="5"/>
      <c r="B867" s="18"/>
      <c r="C867" s="5"/>
      <c r="D867" s="5"/>
      <c r="E867" s="5"/>
      <c r="F867" s="20"/>
      <c r="G867" s="20"/>
      <c r="H867" s="24"/>
      <c r="I867" s="5"/>
      <c r="J867" s="23"/>
      <c r="K867" s="6"/>
      <c r="L867" s="18" t="s">
        <v>35</v>
      </c>
      <c r="M867" s="18"/>
      <c r="N867" s="5"/>
      <c r="O867" s="8"/>
      <c r="P867" s="8"/>
      <c r="Q867" s="22"/>
      <c r="R867" s="16"/>
      <c r="S867" s="20"/>
      <c r="T867" s="5"/>
      <c r="U867" s="15"/>
      <c r="V867" s="15">
        <f t="shared" si="134"/>
        <v>0</v>
      </c>
      <c r="W867" s="14">
        <f t="shared" si="135"/>
        <v>0</v>
      </c>
      <c r="X867" s="21"/>
      <c r="Y867" s="5"/>
      <c r="Z867" s="5"/>
      <c r="AB867" s="1"/>
    </row>
    <row r="868" spans="1:28" s="3" customFormat="1" x14ac:dyDescent="0.35">
      <c r="A868" s="5"/>
      <c r="B868" s="18"/>
      <c r="C868" s="5"/>
      <c r="D868" s="5"/>
      <c r="E868" s="5"/>
      <c r="F868" s="20"/>
      <c r="G868" s="20"/>
      <c r="H868" s="24"/>
      <c r="I868" s="5"/>
      <c r="J868" s="23"/>
      <c r="K868" s="6"/>
      <c r="L868" s="18" t="s">
        <v>37</v>
      </c>
      <c r="M868" s="18"/>
      <c r="N868" s="5"/>
      <c r="O868" s="8"/>
      <c r="P868" s="8"/>
      <c r="Q868" s="22"/>
      <c r="R868" s="16"/>
      <c r="S868" s="20"/>
      <c r="T868" s="5"/>
      <c r="U868" s="15"/>
      <c r="V868" s="15">
        <f t="shared" si="134"/>
        <v>0</v>
      </c>
      <c r="W868" s="14">
        <f t="shared" si="135"/>
        <v>0</v>
      </c>
      <c r="X868" s="21"/>
      <c r="Y868" s="5"/>
      <c r="Z868" s="5"/>
      <c r="AB868" s="1"/>
    </row>
    <row r="869" spans="1:28" s="3" customFormat="1" x14ac:dyDescent="0.35">
      <c r="A869" s="5"/>
      <c r="B869" s="18"/>
      <c r="C869" s="5"/>
      <c r="D869" s="5"/>
      <c r="E869" s="5"/>
      <c r="F869" s="20"/>
      <c r="G869" s="20"/>
      <c r="H869" s="24"/>
      <c r="I869" s="5"/>
      <c r="J869" s="23"/>
      <c r="K869" s="6"/>
      <c r="L869" s="18" t="s">
        <v>42</v>
      </c>
      <c r="M869" s="18" t="s">
        <v>2</v>
      </c>
      <c r="N869" s="5">
        <v>40</v>
      </c>
      <c r="O869" s="8"/>
      <c r="P869" s="8"/>
      <c r="Q869" s="22">
        <v>5400</v>
      </c>
      <c r="R869" s="16">
        <f>SUM(N869*Q869)</f>
        <v>216000</v>
      </c>
      <c r="S869" s="20">
        <v>6</v>
      </c>
      <c r="T869" s="5">
        <v>6</v>
      </c>
      <c r="U869" s="15">
        <f>SUM(R869-(R869*T869/100))</f>
        <v>203040</v>
      </c>
      <c r="V869" s="15">
        <f t="shared" si="134"/>
        <v>203040</v>
      </c>
      <c r="W869" s="14">
        <f t="shared" si="135"/>
        <v>203040</v>
      </c>
      <c r="X869" s="21">
        <v>0</v>
      </c>
      <c r="Y869" s="14">
        <f>W869</f>
        <v>203040</v>
      </c>
      <c r="Z869" s="5">
        <v>0.03</v>
      </c>
      <c r="AB869" s="1"/>
    </row>
    <row r="870" spans="1:28" s="3" customFormat="1" x14ac:dyDescent="0.35">
      <c r="A870" s="5">
        <v>654</v>
      </c>
      <c r="B870" s="18" t="s">
        <v>4</v>
      </c>
      <c r="C870" s="5">
        <v>4461</v>
      </c>
      <c r="D870" s="5">
        <v>0</v>
      </c>
      <c r="E870" s="5">
        <v>1</v>
      </c>
      <c r="F870" s="20">
        <v>89</v>
      </c>
      <c r="G870" s="20">
        <v>1</v>
      </c>
      <c r="H870" s="24">
        <f t="shared" ref="H870:H876" si="138">SUM((D870*400)+(E870*100)+F870)</f>
        <v>189</v>
      </c>
      <c r="I870" s="5">
        <v>75</v>
      </c>
      <c r="J870" s="23">
        <f t="shared" ref="J870:J876" si="139">SUM(H870*I870)</f>
        <v>14175</v>
      </c>
      <c r="K870" s="6"/>
      <c r="L870" s="18"/>
      <c r="M870" s="18"/>
      <c r="N870" s="5"/>
      <c r="O870" s="8"/>
      <c r="P870" s="8"/>
      <c r="Q870" s="22"/>
      <c r="R870" s="16"/>
      <c r="S870" s="20"/>
      <c r="T870" s="5"/>
      <c r="U870" s="15"/>
      <c r="V870" s="15">
        <f t="shared" si="134"/>
        <v>14175</v>
      </c>
      <c r="W870" s="14">
        <f t="shared" si="135"/>
        <v>14175</v>
      </c>
      <c r="X870" s="21">
        <v>50</v>
      </c>
      <c r="Y870" s="5">
        <v>0</v>
      </c>
      <c r="Z870" s="5">
        <v>0.01</v>
      </c>
      <c r="AB870" s="1"/>
    </row>
    <row r="871" spans="1:28" s="3" customFormat="1" x14ac:dyDescent="0.35">
      <c r="A871" s="5">
        <v>655</v>
      </c>
      <c r="B871" s="18" t="s">
        <v>4</v>
      </c>
      <c r="C871" s="5">
        <v>4467</v>
      </c>
      <c r="D871" s="5">
        <v>18</v>
      </c>
      <c r="E871" s="5">
        <v>1</v>
      </c>
      <c r="F871" s="20">
        <v>45</v>
      </c>
      <c r="G871" s="20">
        <v>1</v>
      </c>
      <c r="H871" s="24">
        <f t="shared" si="138"/>
        <v>7345</v>
      </c>
      <c r="I871" s="5">
        <v>100</v>
      </c>
      <c r="J871" s="23">
        <f t="shared" si="139"/>
        <v>734500</v>
      </c>
      <c r="K871" s="6"/>
      <c r="L871" s="18"/>
      <c r="M871" s="18"/>
      <c r="N871" s="5"/>
      <c r="O871" s="8"/>
      <c r="P871" s="8"/>
      <c r="Q871" s="22"/>
      <c r="R871" s="16"/>
      <c r="S871" s="20"/>
      <c r="T871" s="5"/>
      <c r="U871" s="15"/>
      <c r="V871" s="15">
        <f t="shared" si="134"/>
        <v>734500</v>
      </c>
      <c r="W871" s="14">
        <f t="shared" si="135"/>
        <v>734500</v>
      </c>
      <c r="X871" s="21">
        <v>50</v>
      </c>
      <c r="Y871" s="5">
        <v>0</v>
      </c>
      <c r="Z871" s="5">
        <v>0.01</v>
      </c>
      <c r="AB871" s="1"/>
    </row>
    <row r="872" spans="1:28" s="3" customFormat="1" x14ac:dyDescent="0.35">
      <c r="A872" s="5">
        <v>656</v>
      </c>
      <c r="B872" s="18" t="s">
        <v>4</v>
      </c>
      <c r="C872" s="5">
        <v>14185</v>
      </c>
      <c r="D872" s="5">
        <v>0</v>
      </c>
      <c r="E872" s="5">
        <v>0</v>
      </c>
      <c r="F872" s="20">
        <v>93</v>
      </c>
      <c r="G872" s="20">
        <v>3</v>
      </c>
      <c r="H872" s="24">
        <f t="shared" si="138"/>
        <v>93</v>
      </c>
      <c r="I872" s="5">
        <v>200</v>
      </c>
      <c r="J872" s="23">
        <f t="shared" si="139"/>
        <v>18600</v>
      </c>
      <c r="K872" s="6"/>
      <c r="L872" s="18"/>
      <c r="M872" s="18"/>
      <c r="N872" s="5"/>
      <c r="O872" s="8"/>
      <c r="P872" s="8"/>
      <c r="Q872" s="22"/>
      <c r="R872" s="16"/>
      <c r="S872" s="20"/>
      <c r="T872" s="5"/>
      <c r="U872" s="15"/>
      <c r="V872" s="15">
        <f t="shared" si="134"/>
        <v>18600</v>
      </c>
      <c r="W872" s="14">
        <f t="shared" si="135"/>
        <v>18600</v>
      </c>
      <c r="X872" s="21">
        <v>0</v>
      </c>
      <c r="Y872" s="14">
        <f>W872</f>
        <v>18600</v>
      </c>
      <c r="Z872" s="5">
        <v>0.03</v>
      </c>
      <c r="AB872" s="1"/>
    </row>
    <row r="873" spans="1:28" s="3" customFormat="1" x14ac:dyDescent="0.35">
      <c r="A873" s="5">
        <v>657</v>
      </c>
      <c r="B873" s="18" t="s">
        <v>4</v>
      </c>
      <c r="C873" s="5">
        <v>5959</v>
      </c>
      <c r="D873" s="5">
        <v>4</v>
      </c>
      <c r="E873" s="5">
        <v>0</v>
      </c>
      <c r="F873" s="20">
        <v>97</v>
      </c>
      <c r="G873" s="20">
        <v>2</v>
      </c>
      <c r="H873" s="24">
        <f t="shared" si="138"/>
        <v>1697</v>
      </c>
      <c r="I873" s="5">
        <v>75</v>
      </c>
      <c r="J873" s="23">
        <f t="shared" si="139"/>
        <v>127275</v>
      </c>
      <c r="K873" s="6"/>
      <c r="L873" s="18" t="s">
        <v>15</v>
      </c>
      <c r="M873" s="18" t="s">
        <v>2</v>
      </c>
      <c r="N873" s="20">
        <v>45</v>
      </c>
      <c r="O873" s="8"/>
      <c r="P873" s="8"/>
      <c r="Q873" s="22">
        <v>6500</v>
      </c>
      <c r="R873" s="16">
        <f>SUM(N873*Q873)</f>
        <v>292500</v>
      </c>
      <c r="S873" s="20">
        <v>20</v>
      </c>
      <c r="T873" s="5">
        <v>30</v>
      </c>
      <c r="U873" s="15">
        <f>SUM(R873-(R873*T873/100))</f>
        <v>204750</v>
      </c>
      <c r="V873" s="15">
        <f t="shared" si="134"/>
        <v>332025</v>
      </c>
      <c r="W873" s="14">
        <f t="shared" si="135"/>
        <v>332025</v>
      </c>
      <c r="X873" s="21">
        <v>10</v>
      </c>
      <c r="Y873" s="5">
        <v>0</v>
      </c>
      <c r="Z873" s="5">
        <v>0.02</v>
      </c>
      <c r="AB873" s="1"/>
    </row>
    <row r="874" spans="1:28" s="3" customFormat="1" x14ac:dyDescent="0.35">
      <c r="A874" s="5">
        <v>658</v>
      </c>
      <c r="B874" s="18" t="s">
        <v>5</v>
      </c>
      <c r="C874" s="5"/>
      <c r="D874" s="5">
        <v>4</v>
      </c>
      <c r="E874" s="5">
        <v>2</v>
      </c>
      <c r="F874" s="20">
        <v>0</v>
      </c>
      <c r="G874" s="24">
        <v>1</v>
      </c>
      <c r="H874" s="24">
        <f t="shared" si="138"/>
        <v>1800</v>
      </c>
      <c r="I874" s="32">
        <v>75</v>
      </c>
      <c r="J874" s="23">
        <f t="shared" si="139"/>
        <v>135000</v>
      </c>
      <c r="K874" s="6"/>
      <c r="L874" s="18"/>
      <c r="M874" s="18"/>
      <c r="N874" s="5"/>
      <c r="O874" s="8"/>
      <c r="P874" s="8"/>
      <c r="Q874" s="22"/>
      <c r="R874" s="16"/>
      <c r="S874" s="20"/>
      <c r="T874" s="5"/>
      <c r="U874" s="15"/>
      <c r="V874" s="15">
        <f t="shared" si="134"/>
        <v>135000</v>
      </c>
      <c r="W874" s="14">
        <f t="shared" si="135"/>
        <v>135000</v>
      </c>
      <c r="X874" s="37">
        <v>50</v>
      </c>
      <c r="Y874" s="32">
        <v>0</v>
      </c>
      <c r="Z874" s="32">
        <v>0.01</v>
      </c>
      <c r="AB874" s="1"/>
    </row>
    <row r="875" spans="1:28" s="3" customFormat="1" x14ac:dyDescent="0.35">
      <c r="A875" s="5">
        <v>659</v>
      </c>
      <c r="B875" s="18" t="s">
        <v>4</v>
      </c>
      <c r="C875" s="5">
        <v>15112</v>
      </c>
      <c r="D875" s="5">
        <v>4</v>
      </c>
      <c r="E875" s="5">
        <v>0</v>
      </c>
      <c r="F875" s="20">
        <v>28</v>
      </c>
      <c r="G875" s="24">
        <v>1</v>
      </c>
      <c r="H875" s="24">
        <f t="shared" si="138"/>
        <v>1628</v>
      </c>
      <c r="I875" s="31">
        <v>75</v>
      </c>
      <c r="J875" s="23">
        <f t="shared" si="139"/>
        <v>122100</v>
      </c>
      <c r="K875" s="6"/>
      <c r="L875" s="18"/>
      <c r="M875" s="18"/>
      <c r="N875" s="5"/>
      <c r="O875" s="8"/>
      <c r="P875" s="8"/>
      <c r="Q875" s="22"/>
      <c r="R875" s="16"/>
      <c r="S875" s="20"/>
      <c r="T875" s="5"/>
      <c r="U875" s="15"/>
      <c r="V875" s="15">
        <f t="shared" si="134"/>
        <v>122100</v>
      </c>
      <c r="W875" s="14">
        <f t="shared" si="135"/>
        <v>122100</v>
      </c>
      <c r="X875" s="36">
        <v>50</v>
      </c>
      <c r="Y875" s="31">
        <v>0</v>
      </c>
      <c r="Z875" s="31">
        <v>0.01</v>
      </c>
      <c r="AB875" s="1"/>
    </row>
    <row r="876" spans="1:28" s="3" customFormat="1" x14ac:dyDescent="0.35">
      <c r="A876" s="5">
        <v>660</v>
      </c>
      <c r="B876" s="18" t="s">
        <v>4</v>
      </c>
      <c r="C876" s="5">
        <v>6093</v>
      </c>
      <c r="D876" s="5">
        <v>0</v>
      </c>
      <c r="E876" s="5">
        <v>0</v>
      </c>
      <c r="F876" s="20">
        <v>58</v>
      </c>
      <c r="G876" s="20">
        <v>2</v>
      </c>
      <c r="H876" s="24">
        <f t="shared" si="138"/>
        <v>58</v>
      </c>
      <c r="I876" s="5">
        <v>200</v>
      </c>
      <c r="J876" s="23">
        <f t="shared" si="139"/>
        <v>11600</v>
      </c>
      <c r="K876" s="6"/>
      <c r="L876" s="18" t="s">
        <v>10</v>
      </c>
      <c r="M876" s="18" t="s">
        <v>9</v>
      </c>
      <c r="N876" s="5">
        <v>285</v>
      </c>
      <c r="O876" s="8"/>
      <c r="P876" s="8"/>
      <c r="Q876" s="22">
        <v>6500</v>
      </c>
      <c r="R876" s="16">
        <f>SUM(N876*Q876)</f>
        <v>1852500</v>
      </c>
      <c r="S876" s="20">
        <v>22</v>
      </c>
      <c r="T876" s="5">
        <v>85</v>
      </c>
      <c r="U876" s="15">
        <f>SUM(R876-(R876*T876/100))</f>
        <v>277875</v>
      </c>
      <c r="V876" s="15">
        <f t="shared" si="134"/>
        <v>289475</v>
      </c>
      <c r="W876" s="14">
        <f t="shared" si="135"/>
        <v>289475</v>
      </c>
      <c r="X876" s="21">
        <v>10</v>
      </c>
      <c r="Y876" s="5">
        <v>0</v>
      </c>
      <c r="Z876" s="5">
        <v>0.02</v>
      </c>
      <c r="AB876" s="1"/>
    </row>
    <row r="877" spans="1:28" s="3" customFormat="1" x14ac:dyDescent="0.35">
      <c r="A877" s="5"/>
      <c r="B877" s="18"/>
      <c r="C877" s="5"/>
      <c r="D877" s="5"/>
      <c r="E877" s="5"/>
      <c r="F877" s="20"/>
      <c r="G877" s="20"/>
      <c r="H877" s="24"/>
      <c r="I877" s="5"/>
      <c r="J877" s="23"/>
      <c r="K877" s="6"/>
      <c r="L877" s="18" t="s">
        <v>41</v>
      </c>
      <c r="M877" s="18" t="s">
        <v>2</v>
      </c>
      <c r="N877" s="5"/>
      <c r="O877" s="8"/>
      <c r="P877" s="8"/>
      <c r="Q877" s="22"/>
      <c r="R877" s="16"/>
      <c r="S877" s="20"/>
      <c r="T877" s="5"/>
      <c r="U877" s="15"/>
      <c r="V877" s="15">
        <f t="shared" si="134"/>
        <v>0</v>
      </c>
      <c r="W877" s="14">
        <f t="shared" si="135"/>
        <v>0</v>
      </c>
      <c r="X877" s="21"/>
      <c r="Y877" s="5"/>
      <c r="Z877" s="5"/>
      <c r="AB877" s="1"/>
    </row>
    <row r="878" spans="1:28" s="3" customFormat="1" x14ac:dyDescent="0.35">
      <c r="A878" s="5"/>
      <c r="B878" s="18"/>
      <c r="C878" s="5"/>
      <c r="D878" s="5"/>
      <c r="E878" s="5"/>
      <c r="F878" s="20"/>
      <c r="G878" s="20"/>
      <c r="H878" s="24"/>
      <c r="I878" s="5"/>
      <c r="J878" s="23"/>
      <c r="K878" s="6"/>
      <c r="L878" s="18" t="s">
        <v>40</v>
      </c>
      <c r="M878" s="18" t="s">
        <v>0</v>
      </c>
      <c r="N878" s="5"/>
      <c r="O878" s="8"/>
      <c r="P878" s="8"/>
      <c r="Q878" s="22"/>
      <c r="R878" s="16"/>
      <c r="S878" s="20"/>
      <c r="T878" s="5"/>
      <c r="U878" s="15"/>
      <c r="V878" s="15">
        <f t="shared" si="134"/>
        <v>0</v>
      </c>
      <c r="W878" s="14">
        <f t="shared" si="135"/>
        <v>0</v>
      </c>
      <c r="X878" s="21"/>
      <c r="Y878" s="5"/>
      <c r="Z878" s="5"/>
      <c r="AB878" s="1"/>
    </row>
    <row r="879" spans="1:28" s="3" customFormat="1" x14ac:dyDescent="0.35">
      <c r="A879" s="5">
        <v>661</v>
      </c>
      <c r="B879" s="18" t="s">
        <v>4</v>
      </c>
      <c r="C879" s="5">
        <v>2100</v>
      </c>
      <c r="D879" s="5">
        <v>6</v>
      </c>
      <c r="E879" s="5">
        <v>1</v>
      </c>
      <c r="F879" s="20">
        <v>94</v>
      </c>
      <c r="G879" s="20">
        <v>1</v>
      </c>
      <c r="H879" s="24">
        <f>SUM((D879*400)+(E879*100)+F879)</f>
        <v>2594</v>
      </c>
      <c r="I879" s="5">
        <v>75</v>
      </c>
      <c r="J879" s="23">
        <f>SUM(H879*I879)</f>
        <v>194550</v>
      </c>
      <c r="K879" s="6"/>
      <c r="L879" s="18"/>
      <c r="M879" s="18"/>
      <c r="N879" s="5"/>
      <c r="O879" s="8"/>
      <c r="P879" s="8"/>
      <c r="Q879" s="22"/>
      <c r="R879" s="16"/>
      <c r="S879" s="20"/>
      <c r="T879" s="5"/>
      <c r="U879" s="15"/>
      <c r="V879" s="15">
        <f t="shared" si="134"/>
        <v>194550</v>
      </c>
      <c r="W879" s="14">
        <f t="shared" si="135"/>
        <v>194550</v>
      </c>
      <c r="X879" s="21">
        <v>50</v>
      </c>
      <c r="Y879" s="5">
        <v>0</v>
      </c>
      <c r="Z879" s="5">
        <v>0.01</v>
      </c>
      <c r="AB879" s="1"/>
    </row>
    <row r="880" spans="1:28" s="3" customFormat="1" x14ac:dyDescent="0.35">
      <c r="A880" s="5">
        <v>662</v>
      </c>
      <c r="B880" s="18" t="s">
        <v>4</v>
      </c>
      <c r="C880" s="5">
        <v>15434</v>
      </c>
      <c r="D880" s="5">
        <v>0</v>
      </c>
      <c r="E880" s="5">
        <v>3</v>
      </c>
      <c r="F880" s="20">
        <v>40</v>
      </c>
      <c r="G880" s="20">
        <v>2</v>
      </c>
      <c r="H880" s="24">
        <f>SUM((D880*400)+(E880*100)+F880)</f>
        <v>340</v>
      </c>
      <c r="I880" s="5">
        <v>75</v>
      </c>
      <c r="J880" s="23">
        <f>SUM(H880*I880)</f>
        <v>25500</v>
      </c>
      <c r="K880" s="6"/>
      <c r="L880" s="18" t="s">
        <v>39</v>
      </c>
      <c r="M880" s="18" t="s">
        <v>2</v>
      </c>
      <c r="N880" s="5">
        <v>120</v>
      </c>
      <c r="O880" s="8"/>
      <c r="P880" s="8"/>
      <c r="Q880" s="22">
        <v>6500</v>
      </c>
      <c r="R880" s="16">
        <f>SUM(N880*Q880)</f>
        <v>780000</v>
      </c>
      <c r="S880" s="20">
        <v>20</v>
      </c>
      <c r="T880" s="5">
        <v>30</v>
      </c>
      <c r="U880" s="15">
        <f>SUM(R880-(R880*T880/100))</f>
        <v>546000</v>
      </c>
      <c r="V880" s="15">
        <f t="shared" si="134"/>
        <v>571500</v>
      </c>
      <c r="W880" s="14">
        <f t="shared" si="135"/>
        <v>571500</v>
      </c>
      <c r="X880" s="21">
        <v>10</v>
      </c>
      <c r="Y880" s="5">
        <v>0</v>
      </c>
      <c r="Z880" s="5">
        <v>0.02</v>
      </c>
      <c r="AB880" s="1"/>
    </row>
    <row r="881" spans="1:28" s="3" customFormat="1" x14ac:dyDescent="0.35">
      <c r="A881" s="5"/>
      <c r="B881" s="18"/>
      <c r="C881" s="5"/>
      <c r="D881" s="5"/>
      <c r="E881" s="5"/>
      <c r="F881" s="20"/>
      <c r="G881" s="20"/>
      <c r="H881" s="24"/>
      <c r="I881" s="5"/>
      <c r="J881" s="23"/>
      <c r="K881" s="6"/>
      <c r="L881" s="18" t="s">
        <v>12</v>
      </c>
      <c r="M881" s="18" t="s">
        <v>0</v>
      </c>
      <c r="N881" s="5">
        <v>20</v>
      </c>
      <c r="O881" s="8"/>
      <c r="P881" s="8"/>
      <c r="Q881" s="22">
        <v>5400</v>
      </c>
      <c r="R881" s="16">
        <f>SUM(N881*Q881)</f>
        <v>108000</v>
      </c>
      <c r="S881" s="20">
        <v>20</v>
      </c>
      <c r="T881" s="5">
        <v>93</v>
      </c>
      <c r="U881" s="15">
        <f>SUM(R881-(R881*T881/100))</f>
        <v>7560</v>
      </c>
      <c r="V881" s="15">
        <f t="shared" si="134"/>
        <v>7560</v>
      </c>
      <c r="W881" s="14">
        <f t="shared" si="135"/>
        <v>7560</v>
      </c>
      <c r="X881" s="21">
        <v>50</v>
      </c>
      <c r="Y881" s="5">
        <v>0</v>
      </c>
      <c r="Z881" s="5">
        <v>0.01</v>
      </c>
      <c r="AB881" s="1"/>
    </row>
    <row r="882" spans="1:28" s="3" customFormat="1" x14ac:dyDescent="0.35">
      <c r="A882" s="5"/>
      <c r="B882" s="18"/>
      <c r="C882" s="5"/>
      <c r="D882" s="5"/>
      <c r="E882" s="5"/>
      <c r="F882" s="20"/>
      <c r="G882" s="20"/>
      <c r="H882" s="24"/>
      <c r="I882" s="5"/>
      <c r="J882" s="23"/>
      <c r="K882" s="6"/>
      <c r="L882" s="18" t="s">
        <v>39</v>
      </c>
      <c r="M882" s="18" t="s">
        <v>2</v>
      </c>
      <c r="N882" s="5">
        <v>120</v>
      </c>
      <c r="O882" s="8"/>
      <c r="P882" s="8"/>
      <c r="Q882" s="22">
        <v>6500</v>
      </c>
      <c r="R882" s="16">
        <f>SUM(N882*Q882)</f>
        <v>780000</v>
      </c>
      <c r="S882" s="20">
        <v>10</v>
      </c>
      <c r="T882" s="5">
        <v>10</v>
      </c>
      <c r="U882" s="15">
        <f>SUM(R882-(R882*T882/100))</f>
        <v>702000</v>
      </c>
      <c r="V882" s="15">
        <f t="shared" si="134"/>
        <v>702000</v>
      </c>
      <c r="W882" s="14">
        <f t="shared" si="135"/>
        <v>702000</v>
      </c>
      <c r="X882" s="21">
        <v>10</v>
      </c>
      <c r="Y882" s="5">
        <v>0</v>
      </c>
      <c r="Z882" s="5">
        <v>0.02</v>
      </c>
      <c r="AB882" s="1"/>
    </row>
    <row r="883" spans="1:28" s="3" customFormat="1" x14ac:dyDescent="0.35">
      <c r="A883" s="5">
        <v>663</v>
      </c>
      <c r="B883" s="18" t="s">
        <v>4</v>
      </c>
      <c r="C883" s="5">
        <v>10353</v>
      </c>
      <c r="D883" s="5">
        <v>0</v>
      </c>
      <c r="E883" s="5">
        <v>3</v>
      </c>
      <c r="F883" s="20">
        <v>50</v>
      </c>
      <c r="G883" s="20">
        <v>2</v>
      </c>
      <c r="H883" s="24">
        <f>SUM((D883*400)+(E883*100)+F883)</f>
        <v>350</v>
      </c>
      <c r="I883" s="5">
        <v>75</v>
      </c>
      <c r="J883" s="23">
        <f>SUM(H883*I883)</f>
        <v>26250</v>
      </c>
      <c r="K883" s="6"/>
      <c r="L883" s="18" t="s">
        <v>15</v>
      </c>
      <c r="M883" s="18" t="s">
        <v>2</v>
      </c>
      <c r="N883" s="5">
        <v>94.5</v>
      </c>
      <c r="O883" s="8"/>
      <c r="P883" s="8"/>
      <c r="Q883" s="22">
        <v>6500</v>
      </c>
      <c r="R883" s="16">
        <f>SUM(N883*Q883)</f>
        <v>614250</v>
      </c>
      <c r="S883" s="20">
        <v>30</v>
      </c>
      <c r="T883" s="5">
        <v>50</v>
      </c>
      <c r="U883" s="15">
        <f>SUM(R883-(R883*T883/100))</f>
        <v>307125</v>
      </c>
      <c r="V883" s="15">
        <f t="shared" si="134"/>
        <v>333375</v>
      </c>
      <c r="W883" s="14">
        <f t="shared" si="135"/>
        <v>333375</v>
      </c>
      <c r="X883" s="21">
        <v>10</v>
      </c>
      <c r="Y883" s="5">
        <v>0</v>
      </c>
      <c r="Z883" s="5">
        <v>0.02</v>
      </c>
      <c r="AB883" s="1"/>
    </row>
    <row r="884" spans="1:28" s="3" customFormat="1" x14ac:dyDescent="0.35">
      <c r="A884" s="5"/>
      <c r="B884" s="18"/>
      <c r="C884" s="5"/>
      <c r="D884" s="5"/>
      <c r="E884" s="5"/>
      <c r="F884" s="20"/>
      <c r="G884" s="20"/>
      <c r="H884" s="24"/>
      <c r="I884" s="5"/>
      <c r="J884" s="23"/>
      <c r="K884" s="6"/>
      <c r="L884" s="18" t="s">
        <v>12</v>
      </c>
      <c r="M884" s="18" t="s">
        <v>0</v>
      </c>
      <c r="N884" s="5">
        <v>18</v>
      </c>
      <c r="O884" s="8"/>
      <c r="P884" s="8"/>
      <c r="Q884" s="22">
        <v>5400</v>
      </c>
      <c r="R884" s="16">
        <f>SUM(N884*Q884)</f>
        <v>97200</v>
      </c>
      <c r="S884" s="20">
        <v>30</v>
      </c>
      <c r="T884" s="5">
        <v>93</v>
      </c>
      <c r="U884" s="15">
        <f>SUM(R884-(R884*T884/100))</f>
        <v>6804</v>
      </c>
      <c r="V884" s="15">
        <f t="shared" si="134"/>
        <v>6804</v>
      </c>
      <c r="W884" s="14">
        <f t="shared" si="135"/>
        <v>6804</v>
      </c>
      <c r="X884" s="21">
        <v>50</v>
      </c>
      <c r="Y884" s="5">
        <v>0</v>
      </c>
      <c r="Z884" s="5">
        <v>0.01</v>
      </c>
      <c r="AB884" s="1"/>
    </row>
    <row r="885" spans="1:28" s="3" customFormat="1" x14ac:dyDescent="0.35">
      <c r="A885" s="5">
        <v>664</v>
      </c>
      <c r="B885" s="18" t="s">
        <v>4</v>
      </c>
      <c r="C885" s="5">
        <v>4020</v>
      </c>
      <c r="D885" s="5">
        <v>6</v>
      </c>
      <c r="E885" s="5">
        <v>2</v>
      </c>
      <c r="F885" s="20">
        <v>75</v>
      </c>
      <c r="G885" s="20">
        <v>1</v>
      </c>
      <c r="H885" s="24">
        <f t="shared" ref="H885:H890" si="140">SUM((D885*400)+(E885*100)+F885)</f>
        <v>2675</v>
      </c>
      <c r="I885" s="5">
        <v>100</v>
      </c>
      <c r="J885" s="23">
        <f t="shared" ref="J885:J890" si="141">SUM(H885*I885)</f>
        <v>267500</v>
      </c>
      <c r="K885" s="6"/>
      <c r="L885" s="18"/>
      <c r="M885" s="18"/>
      <c r="N885" s="5"/>
      <c r="O885" s="8"/>
      <c r="P885" s="8"/>
      <c r="Q885" s="22"/>
      <c r="R885" s="16"/>
      <c r="S885" s="20"/>
      <c r="T885" s="5"/>
      <c r="U885" s="15"/>
      <c r="V885" s="15">
        <f t="shared" si="134"/>
        <v>267500</v>
      </c>
      <c r="W885" s="14">
        <f t="shared" si="135"/>
        <v>267500</v>
      </c>
      <c r="X885" s="21">
        <v>50</v>
      </c>
      <c r="Y885" s="5">
        <v>0</v>
      </c>
      <c r="Z885" s="5">
        <v>0.01</v>
      </c>
      <c r="AB885" s="1"/>
    </row>
    <row r="886" spans="1:28" s="3" customFormat="1" x14ac:dyDescent="0.35">
      <c r="A886" s="5">
        <v>665</v>
      </c>
      <c r="B886" s="18" t="s">
        <v>4</v>
      </c>
      <c r="C886" s="5">
        <v>15014</v>
      </c>
      <c r="D886" s="5">
        <v>2</v>
      </c>
      <c r="E886" s="5">
        <v>1</v>
      </c>
      <c r="F886" s="20">
        <v>75</v>
      </c>
      <c r="G886" s="20">
        <v>1</v>
      </c>
      <c r="H886" s="24">
        <f t="shared" si="140"/>
        <v>975</v>
      </c>
      <c r="I886" s="5">
        <v>75</v>
      </c>
      <c r="J886" s="23">
        <f t="shared" si="141"/>
        <v>73125</v>
      </c>
      <c r="K886" s="6"/>
      <c r="L886" s="18"/>
      <c r="M886" s="18"/>
      <c r="N886" s="5"/>
      <c r="O886" s="8"/>
      <c r="P886" s="8"/>
      <c r="Q886" s="22"/>
      <c r="R886" s="16"/>
      <c r="S886" s="20"/>
      <c r="T886" s="5"/>
      <c r="U886" s="15"/>
      <c r="V886" s="15">
        <f t="shared" si="134"/>
        <v>73125</v>
      </c>
      <c r="W886" s="14">
        <f t="shared" si="135"/>
        <v>73125</v>
      </c>
      <c r="X886" s="21">
        <v>50</v>
      </c>
      <c r="Y886" s="5">
        <v>0</v>
      </c>
      <c r="Z886" s="5">
        <v>0.01</v>
      </c>
      <c r="AB886" s="1"/>
    </row>
    <row r="887" spans="1:28" s="3" customFormat="1" x14ac:dyDescent="0.35">
      <c r="A887" s="5">
        <v>666</v>
      </c>
      <c r="B887" s="18" t="s">
        <v>4</v>
      </c>
      <c r="C887" s="5">
        <v>10363</v>
      </c>
      <c r="D887" s="5">
        <v>2</v>
      </c>
      <c r="E887" s="5">
        <v>1</v>
      </c>
      <c r="F887" s="20">
        <v>75</v>
      </c>
      <c r="G887" s="20">
        <v>1</v>
      </c>
      <c r="H887" s="24">
        <f t="shared" si="140"/>
        <v>975</v>
      </c>
      <c r="I887" s="5">
        <v>100</v>
      </c>
      <c r="J887" s="23">
        <f t="shared" si="141"/>
        <v>97500</v>
      </c>
      <c r="K887" s="6"/>
      <c r="L887" s="18"/>
      <c r="M887" s="18"/>
      <c r="N887" s="5"/>
      <c r="O887" s="8"/>
      <c r="P887" s="8"/>
      <c r="Q887" s="22"/>
      <c r="R887" s="16"/>
      <c r="S887" s="20"/>
      <c r="T887" s="5"/>
      <c r="U887" s="15"/>
      <c r="V887" s="15">
        <f t="shared" si="134"/>
        <v>97500</v>
      </c>
      <c r="W887" s="14">
        <f t="shared" si="135"/>
        <v>97500</v>
      </c>
      <c r="X887" s="21">
        <v>50</v>
      </c>
      <c r="Y887" s="5">
        <v>0</v>
      </c>
      <c r="Z887" s="5">
        <v>0.01</v>
      </c>
      <c r="AB887" s="1"/>
    </row>
    <row r="888" spans="1:28" s="3" customFormat="1" x14ac:dyDescent="0.35">
      <c r="A888" s="5">
        <v>667</v>
      </c>
      <c r="B888" s="18" t="s">
        <v>4</v>
      </c>
      <c r="C888" s="5">
        <v>10357</v>
      </c>
      <c r="D888" s="5">
        <v>0</v>
      </c>
      <c r="E888" s="5">
        <v>2</v>
      </c>
      <c r="F888" s="20">
        <v>63</v>
      </c>
      <c r="G888" s="20">
        <v>2</v>
      </c>
      <c r="H888" s="24">
        <f t="shared" si="140"/>
        <v>263</v>
      </c>
      <c r="I888" s="5">
        <v>200</v>
      </c>
      <c r="J888" s="23">
        <f t="shared" si="141"/>
        <v>52600</v>
      </c>
      <c r="K888" s="6"/>
      <c r="L888" s="18"/>
      <c r="M888" s="18"/>
      <c r="N888" s="5"/>
      <c r="O888" s="8"/>
      <c r="P888" s="8"/>
      <c r="Q888" s="22"/>
      <c r="R888" s="16"/>
      <c r="S888" s="20"/>
      <c r="T888" s="5"/>
      <c r="U888" s="15"/>
      <c r="V888" s="15">
        <f t="shared" si="134"/>
        <v>52600</v>
      </c>
      <c r="W888" s="14">
        <f t="shared" si="135"/>
        <v>52600</v>
      </c>
      <c r="X888" s="21">
        <v>10</v>
      </c>
      <c r="Y888" s="5">
        <v>0</v>
      </c>
      <c r="Z888" s="5">
        <v>0.02</v>
      </c>
      <c r="AB888" s="1"/>
    </row>
    <row r="889" spans="1:28" s="3" customFormat="1" x14ac:dyDescent="0.35">
      <c r="A889" s="5">
        <v>668</v>
      </c>
      <c r="B889" s="18" t="s">
        <v>26</v>
      </c>
      <c r="C889" s="5"/>
      <c r="D889" s="5">
        <v>0</v>
      </c>
      <c r="E889" s="5">
        <v>2</v>
      </c>
      <c r="F889" s="20">
        <v>69</v>
      </c>
      <c r="G889" s="20">
        <v>2</v>
      </c>
      <c r="H889" s="24">
        <f t="shared" si="140"/>
        <v>269</v>
      </c>
      <c r="I889" s="5">
        <v>75</v>
      </c>
      <c r="J889" s="23">
        <f t="shared" si="141"/>
        <v>20175</v>
      </c>
      <c r="K889" s="6"/>
      <c r="L889" s="18"/>
      <c r="M889" s="18"/>
      <c r="N889" s="5"/>
      <c r="O889" s="8"/>
      <c r="P889" s="8"/>
      <c r="Q889" s="22"/>
      <c r="R889" s="16"/>
      <c r="S889" s="20"/>
      <c r="T889" s="5"/>
      <c r="U889" s="15"/>
      <c r="V889" s="15">
        <f t="shared" si="134"/>
        <v>20175</v>
      </c>
      <c r="W889" s="14">
        <f t="shared" si="135"/>
        <v>20175</v>
      </c>
      <c r="X889" s="21">
        <v>10</v>
      </c>
      <c r="Y889" s="5">
        <v>0</v>
      </c>
      <c r="Z889" s="5">
        <v>0.02</v>
      </c>
      <c r="AB889" s="1"/>
    </row>
    <row r="890" spans="1:28" s="3" customFormat="1" x14ac:dyDescent="0.35">
      <c r="A890" s="5">
        <v>669</v>
      </c>
      <c r="B890" s="18" t="s">
        <v>4</v>
      </c>
      <c r="C890" s="5">
        <v>1914</v>
      </c>
      <c r="D890" s="5">
        <v>1</v>
      </c>
      <c r="E890" s="5">
        <v>0</v>
      </c>
      <c r="F890" s="20">
        <v>4</v>
      </c>
      <c r="G890" s="20">
        <v>2</v>
      </c>
      <c r="H890" s="24">
        <f t="shared" si="140"/>
        <v>404</v>
      </c>
      <c r="I890" s="5">
        <v>220</v>
      </c>
      <c r="J890" s="23">
        <f t="shared" si="141"/>
        <v>88880</v>
      </c>
      <c r="K890" s="6"/>
      <c r="L890" s="18" t="s">
        <v>15</v>
      </c>
      <c r="M890" s="18" t="s">
        <v>2</v>
      </c>
      <c r="N890" s="5">
        <f>72+15+12</f>
        <v>99</v>
      </c>
      <c r="O890" s="8"/>
      <c r="P890" s="8"/>
      <c r="Q890" s="22">
        <v>6500</v>
      </c>
      <c r="R890" s="16">
        <f t="shared" ref="R890:R899" si="142">SUM(N890*Q890)</f>
        <v>643500</v>
      </c>
      <c r="S890" s="20">
        <v>4</v>
      </c>
      <c r="T890" s="5">
        <v>4</v>
      </c>
      <c r="U890" s="15">
        <f t="shared" ref="U890:U899" si="143">SUM(R890-(R890*T890/100))</f>
        <v>617760</v>
      </c>
      <c r="V890" s="15">
        <f t="shared" si="134"/>
        <v>706640</v>
      </c>
      <c r="W890" s="14">
        <f t="shared" si="135"/>
        <v>706640</v>
      </c>
      <c r="X890" s="21">
        <v>10</v>
      </c>
      <c r="Y890" s="5">
        <v>0</v>
      </c>
      <c r="Z890" s="5">
        <v>0.02</v>
      </c>
      <c r="AB890" s="1"/>
    </row>
    <row r="891" spans="1:28" s="3" customFormat="1" x14ac:dyDescent="0.35">
      <c r="A891" s="5"/>
      <c r="B891" s="18"/>
      <c r="C891" s="5"/>
      <c r="D891" s="5"/>
      <c r="E891" s="5"/>
      <c r="F891" s="20"/>
      <c r="G891" s="20"/>
      <c r="H891" s="24"/>
      <c r="I891" s="5"/>
      <c r="J891" s="23"/>
      <c r="K891" s="6"/>
      <c r="L891" s="18" t="s">
        <v>16</v>
      </c>
      <c r="M891" s="18" t="s">
        <v>0</v>
      </c>
      <c r="N891" s="5">
        <v>15</v>
      </c>
      <c r="O891" s="8"/>
      <c r="P891" s="8"/>
      <c r="Q891" s="22">
        <v>2400</v>
      </c>
      <c r="R891" s="16">
        <f t="shared" si="142"/>
        <v>36000</v>
      </c>
      <c r="S891" s="20">
        <v>5</v>
      </c>
      <c r="T891" s="5">
        <v>15</v>
      </c>
      <c r="U891" s="15">
        <f t="shared" si="143"/>
        <v>30600</v>
      </c>
      <c r="V891" s="15">
        <f t="shared" si="134"/>
        <v>30600</v>
      </c>
      <c r="W891" s="14">
        <f t="shared" si="135"/>
        <v>30600</v>
      </c>
      <c r="X891" s="21">
        <v>0</v>
      </c>
      <c r="Y891" s="14">
        <f>W891</f>
        <v>30600</v>
      </c>
      <c r="Z891" s="5">
        <v>0.03</v>
      </c>
      <c r="AB891" s="1"/>
    </row>
    <row r="892" spans="1:28" s="3" customFormat="1" x14ac:dyDescent="0.35">
      <c r="A892" s="5"/>
      <c r="B892" s="18"/>
      <c r="C892" s="5"/>
      <c r="D892" s="5"/>
      <c r="E892" s="5"/>
      <c r="F892" s="20"/>
      <c r="G892" s="20"/>
      <c r="H892" s="24"/>
      <c r="I892" s="5"/>
      <c r="J892" s="23"/>
      <c r="K892" s="6"/>
      <c r="L892" s="18" t="s">
        <v>12</v>
      </c>
      <c r="M892" s="18" t="s">
        <v>0</v>
      </c>
      <c r="N892" s="5">
        <v>12</v>
      </c>
      <c r="O892" s="8"/>
      <c r="P892" s="8"/>
      <c r="Q892" s="22">
        <v>5400</v>
      </c>
      <c r="R892" s="16">
        <f t="shared" si="142"/>
        <v>64800</v>
      </c>
      <c r="S892" s="20">
        <v>10</v>
      </c>
      <c r="T892" s="5">
        <v>40</v>
      </c>
      <c r="U892" s="15">
        <f t="shared" si="143"/>
        <v>38880</v>
      </c>
      <c r="V892" s="15">
        <f t="shared" si="134"/>
        <v>38880</v>
      </c>
      <c r="W892" s="14">
        <f t="shared" si="135"/>
        <v>38880</v>
      </c>
      <c r="X892" s="21">
        <v>50</v>
      </c>
      <c r="Y892" s="5">
        <v>0</v>
      </c>
      <c r="Z892" s="5">
        <v>0.01</v>
      </c>
      <c r="AB892" s="1"/>
    </row>
    <row r="893" spans="1:28" s="3" customFormat="1" x14ac:dyDescent="0.35">
      <c r="A893" s="5"/>
      <c r="B893" s="18"/>
      <c r="C893" s="5"/>
      <c r="D893" s="5"/>
      <c r="E893" s="5"/>
      <c r="F893" s="20"/>
      <c r="G893" s="20"/>
      <c r="H893" s="24"/>
      <c r="I893" s="5"/>
      <c r="J893" s="23"/>
      <c r="K893" s="6"/>
      <c r="L893" s="18" t="s">
        <v>15</v>
      </c>
      <c r="M893" s="18" t="s">
        <v>9</v>
      </c>
      <c r="N893" s="5">
        <v>209</v>
      </c>
      <c r="O893" s="8"/>
      <c r="P893" s="8"/>
      <c r="Q893" s="22">
        <v>6500</v>
      </c>
      <c r="R893" s="16">
        <f t="shared" si="142"/>
        <v>1358500</v>
      </c>
      <c r="S893" s="20">
        <v>20</v>
      </c>
      <c r="T893" s="5">
        <v>75</v>
      </c>
      <c r="U893" s="15">
        <f t="shared" si="143"/>
        <v>339625</v>
      </c>
      <c r="V893" s="15">
        <f t="shared" si="134"/>
        <v>339625</v>
      </c>
      <c r="W893" s="14">
        <f t="shared" si="135"/>
        <v>339625</v>
      </c>
      <c r="X893" s="21">
        <v>10</v>
      </c>
      <c r="Y893" s="5">
        <v>0</v>
      </c>
      <c r="Z893" s="5">
        <v>0.02</v>
      </c>
      <c r="AB893" s="1"/>
    </row>
    <row r="894" spans="1:28" s="3" customFormat="1" x14ac:dyDescent="0.35">
      <c r="A894" s="5"/>
      <c r="B894" s="18"/>
      <c r="C894" s="5"/>
      <c r="D894" s="5"/>
      <c r="E894" s="5"/>
      <c r="F894" s="20"/>
      <c r="G894" s="20"/>
      <c r="H894" s="24"/>
      <c r="I894" s="5"/>
      <c r="J894" s="23"/>
      <c r="K894" s="6"/>
      <c r="L894" s="18" t="s">
        <v>12</v>
      </c>
      <c r="M894" s="18" t="s">
        <v>2</v>
      </c>
      <c r="N894" s="5">
        <v>15</v>
      </c>
      <c r="O894" s="8"/>
      <c r="P894" s="8"/>
      <c r="Q894" s="22">
        <v>5400</v>
      </c>
      <c r="R894" s="16">
        <f t="shared" si="142"/>
        <v>81000</v>
      </c>
      <c r="S894" s="20">
        <v>19</v>
      </c>
      <c r="T894" s="5">
        <v>93</v>
      </c>
      <c r="U894" s="15">
        <f t="shared" si="143"/>
        <v>5670</v>
      </c>
      <c r="V894" s="15">
        <f t="shared" si="134"/>
        <v>5670</v>
      </c>
      <c r="W894" s="14">
        <f t="shared" si="135"/>
        <v>5670</v>
      </c>
      <c r="X894" s="21">
        <v>50</v>
      </c>
      <c r="Y894" s="5">
        <v>0</v>
      </c>
      <c r="Z894" s="5">
        <v>0.01</v>
      </c>
      <c r="AB894" s="1"/>
    </row>
    <row r="895" spans="1:28" s="3" customFormat="1" x14ac:dyDescent="0.35">
      <c r="A895" s="5"/>
      <c r="B895" s="18"/>
      <c r="C895" s="5"/>
      <c r="D895" s="5"/>
      <c r="E895" s="5"/>
      <c r="F895" s="20"/>
      <c r="G895" s="20"/>
      <c r="H895" s="24"/>
      <c r="I895" s="5"/>
      <c r="J895" s="23"/>
      <c r="K895" s="6"/>
      <c r="L895" s="18" t="s">
        <v>15</v>
      </c>
      <c r="M895" s="18" t="s">
        <v>2</v>
      </c>
      <c r="N895" s="30">
        <v>84</v>
      </c>
      <c r="O895" s="8"/>
      <c r="P895" s="8"/>
      <c r="Q895" s="22">
        <v>6500</v>
      </c>
      <c r="R895" s="16">
        <f t="shared" si="142"/>
        <v>546000</v>
      </c>
      <c r="S895" s="20">
        <v>22</v>
      </c>
      <c r="T895" s="5">
        <v>34</v>
      </c>
      <c r="U895" s="15">
        <f t="shared" si="143"/>
        <v>360360</v>
      </c>
      <c r="V895" s="15">
        <f t="shared" si="134"/>
        <v>360360</v>
      </c>
      <c r="W895" s="14">
        <f t="shared" si="135"/>
        <v>360360</v>
      </c>
      <c r="X895" s="21">
        <v>10</v>
      </c>
      <c r="Y895" s="5">
        <v>0</v>
      </c>
      <c r="Z895" s="5">
        <v>0.02</v>
      </c>
      <c r="AB895" s="1"/>
    </row>
    <row r="896" spans="1:28" s="3" customFormat="1" x14ac:dyDescent="0.35">
      <c r="A896" s="5"/>
      <c r="B896" s="18"/>
      <c r="C896" s="5"/>
      <c r="D896" s="5"/>
      <c r="E896" s="5"/>
      <c r="F896" s="20"/>
      <c r="G896" s="20"/>
      <c r="H896" s="24"/>
      <c r="I896" s="5"/>
      <c r="J896" s="23"/>
      <c r="K896" s="6"/>
      <c r="L896" s="18" t="s">
        <v>38</v>
      </c>
      <c r="M896" s="18" t="s">
        <v>2</v>
      </c>
      <c r="N896" s="26">
        <v>42</v>
      </c>
      <c r="O896" s="8"/>
      <c r="P896" s="8"/>
      <c r="Q896" s="22">
        <v>5350</v>
      </c>
      <c r="R896" s="16">
        <f t="shared" si="142"/>
        <v>224700</v>
      </c>
      <c r="S896" s="20">
        <v>22</v>
      </c>
      <c r="T896" s="5">
        <v>34</v>
      </c>
      <c r="U896" s="15">
        <f t="shared" si="143"/>
        <v>148302</v>
      </c>
      <c r="V896" s="15">
        <f t="shared" si="134"/>
        <v>148302</v>
      </c>
      <c r="W896" s="14">
        <f t="shared" si="135"/>
        <v>148302</v>
      </c>
      <c r="X896" s="21">
        <v>0</v>
      </c>
      <c r="Y896" s="14">
        <f>W896</f>
        <v>148302</v>
      </c>
      <c r="Z896" s="5">
        <v>0.03</v>
      </c>
      <c r="AB896" s="1"/>
    </row>
    <row r="897" spans="1:28" s="3" customFormat="1" x14ac:dyDescent="0.35">
      <c r="A897" s="5"/>
      <c r="B897" s="18"/>
      <c r="C897" s="5"/>
      <c r="D897" s="5"/>
      <c r="E897" s="5"/>
      <c r="F897" s="20"/>
      <c r="G897" s="20"/>
      <c r="H897" s="24"/>
      <c r="I897" s="5"/>
      <c r="J897" s="23"/>
      <c r="K897" s="6"/>
      <c r="L897" s="18" t="s">
        <v>16</v>
      </c>
      <c r="M897" s="18" t="s">
        <v>0</v>
      </c>
      <c r="N897" s="26">
        <v>15</v>
      </c>
      <c r="O897" s="8"/>
      <c r="P897" s="8"/>
      <c r="Q897" s="22">
        <v>2400</v>
      </c>
      <c r="R897" s="16">
        <f t="shared" si="142"/>
        <v>36000</v>
      </c>
      <c r="S897" s="20">
        <v>7</v>
      </c>
      <c r="T897" s="5">
        <v>25</v>
      </c>
      <c r="U897" s="15">
        <f t="shared" si="143"/>
        <v>27000</v>
      </c>
      <c r="V897" s="15">
        <f t="shared" si="134"/>
        <v>27000</v>
      </c>
      <c r="W897" s="14">
        <f t="shared" si="135"/>
        <v>27000</v>
      </c>
      <c r="X897" s="21">
        <v>0</v>
      </c>
      <c r="Y897" s="14">
        <f>W897</f>
        <v>27000</v>
      </c>
      <c r="Z897" s="5">
        <v>0.03</v>
      </c>
      <c r="AB897" s="1"/>
    </row>
    <row r="898" spans="1:28" s="3" customFormat="1" x14ac:dyDescent="0.35">
      <c r="A898" s="5"/>
      <c r="B898" s="18"/>
      <c r="C898" s="5"/>
      <c r="D898" s="5"/>
      <c r="E898" s="5"/>
      <c r="F898" s="20"/>
      <c r="G898" s="20"/>
      <c r="H898" s="24"/>
      <c r="I898" s="5"/>
      <c r="J898" s="23"/>
      <c r="K898" s="6"/>
      <c r="L898" s="18" t="s">
        <v>12</v>
      </c>
      <c r="M898" s="18" t="s">
        <v>0</v>
      </c>
      <c r="N898" s="26">
        <v>12.5</v>
      </c>
      <c r="O898" s="8"/>
      <c r="P898" s="8"/>
      <c r="Q898" s="22">
        <v>5400</v>
      </c>
      <c r="R898" s="16">
        <f t="shared" si="142"/>
        <v>67500</v>
      </c>
      <c r="S898" s="20">
        <v>4</v>
      </c>
      <c r="T898" s="5">
        <v>12</v>
      </c>
      <c r="U898" s="15">
        <f t="shared" si="143"/>
        <v>59400</v>
      </c>
      <c r="V898" s="15">
        <f t="shared" si="134"/>
        <v>59400</v>
      </c>
      <c r="W898" s="14">
        <f t="shared" si="135"/>
        <v>59400</v>
      </c>
      <c r="X898" s="21">
        <v>50</v>
      </c>
      <c r="Y898" s="5">
        <v>0</v>
      </c>
      <c r="Z898" s="5">
        <v>0.01</v>
      </c>
      <c r="AB898" s="1"/>
    </row>
    <row r="899" spans="1:28" s="3" customFormat="1" x14ac:dyDescent="0.35">
      <c r="A899" s="5"/>
      <c r="B899" s="18"/>
      <c r="C899" s="5"/>
      <c r="D899" s="5"/>
      <c r="E899" s="5"/>
      <c r="F899" s="20"/>
      <c r="G899" s="20"/>
      <c r="H899" s="24"/>
      <c r="I899" s="5"/>
      <c r="J899" s="23"/>
      <c r="K899" s="6"/>
      <c r="L899" s="18" t="s">
        <v>15</v>
      </c>
      <c r="M899" s="18" t="s">
        <v>9</v>
      </c>
      <c r="N899" s="5">
        <v>156</v>
      </c>
      <c r="O899" s="8"/>
      <c r="P899" s="8"/>
      <c r="Q899" s="22">
        <v>6500</v>
      </c>
      <c r="R899" s="16">
        <f t="shared" si="142"/>
        <v>1014000</v>
      </c>
      <c r="S899" s="20">
        <v>17</v>
      </c>
      <c r="T899" s="5">
        <v>60</v>
      </c>
      <c r="U899" s="15">
        <f t="shared" si="143"/>
        <v>405600</v>
      </c>
      <c r="V899" s="15">
        <f t="shared" si="134"/>
        <v>405600</v>
      </c>
      <c r="W899" s="14">
        <f t="shared" si="135"/>
        <v>405600</v>
      </c>
      <c r="X899" s="21">
        <v>10</v>
      </c>
      <c r="Y899" s="5">
        <v>0</v>
      </c>
      <c r="Z899" s="5">
        <v>0.02</v>
      </c>
      <c r="AB899" s="1"/>
    </row>
    <row r="900" spans="1:28" s="3" customFormat="1" x14ac:dyDescent="0.35">
      <c r="A900" s="5"/>
      <c r="B900" s="18"/>
      <c r="C900" s="5"/>
      <c r="D900" s="5"/>
      <c r="E900" s="5"/>
      <c r="F900" s="20"/>
      <c r="G900" s="20"/>
      <c r="H900" s="24"/>
      <c r="I900" s="5"/>
      <c r="J900" s="23"/>
      <c r="K900" s="6"/>
      <c r="L900" s="18" t="s">
        <v>35</v>
      </c>
      <c r="M900" s="18" t="s">
        <v>2</v>
      </c>
      <c r="N900" s="5"/>
      <c r="O900" s="8"/>
      <c r="P900" s="8"/>
      <c r="Q900" s="22"/>
      <c r="R900" s="16"/>
      <c r="T900" s="5"/>
      <c r="U900" s="15"/>
      <c r="V900" s="15">
        <f t="shared" si="134"/>
        <v>0</v>
      </c>
      <c r="W900" s="14">
        <f t="shared" si="135"/>
        <v>0</v>
      </c>
      <c r="X900" s="21"/>
      <c r="Y900" s="5"/>
      <c r="Z900" s="5"/>
      <c r="AB900" s="1"/>
    </row>
    <row r="901" spans="1:28" s="3" customFormat="1" x14ac:dyDescent="0.35">
      <c r="A901" s="5"/>
      <c r="B901" s="18"/>
      <c r="C901" s="5"/>
      <c r="D901" s="5"/>
      <c r="E901" s="5"/>
      <c r="F901" s="20"/>
      <c r="G901" s="20"/>
      <c r="H901" s="24"/>
      <c r="I901" s="5"/>
      <c r="J901" s="23"/>
      <c r="K901" s="6"/>
      <c r="L901" s="18" t="s">
        <v>37</v>
      </c>
      <c r="M901" s="18" t="s">
        <v>0</v>
      </c>
      <c r="N901" s="5"/>
      <c r="O901" s="8"/>
      <c r="P901" s="8"/>
      <c r="Q901" s="22"/>
      <c r="R901" s="16"/>
      <c r="S901" s="20"/>
      <c r="T901" s="5"/>
      <c r="U901" s="15"/>
      <c r="V901" s="15">
        <f t="shared" si="134"/>
        <v>0</v>
      </c>
      <c r="W901" s="14">
        <f t="shared" si="135"/>
        <v>0</v>
      </c>
      <c r="X901" s="21"/>
      <c r="Y901" s="5"/>
      <c r="Z901" s="5"/>
      <c r="AB901" s="1"/>
    </row>
    <row r="902" spans="1:28" s="3" customFormat="1" x14ac:dyDescent="0.35">
      <c r="A902" s="5"/>
      <c r="B902" s="18"/>
      <c r="C902" s="5"/>
      <c r="D902" s="5"/>
      <c r="E902" s="5"/>
      <c r="F902" s="20"/>
      <c r="G902" s="20"/>
      <c r="H902" s="24"/>
      <c r="I902" s="5"/>
      <c r="J902" s="23"/>
      <c r="K902" s="6"/>
      <c r="L902" s="18" t="s">
        <v>12</v>
      </c>
      <c r="M902" s="18" t="s">
        <v>0</v>
      </c>
      <c r="N902" s="5">
        <v>15</v>
      </c>
      <c r="O902" s="8"/>
      <c r="P902" s="8"/>
      <c r="Q902" s="22">
        <v>5400</v>
      </c>
      <c r="R902" s="16">
        <f>SUM(N902*Q902)</f>
        <v>81000</v>
      </c>
      <c r="S902" s="20">
        <v>17</v>
      </c>
      <c r="T902" s="5">
        <v>79</v>
      </c>
      <c r="U902" s="15">
        <f>SUM(R902-(R902*T902/100))</f>
        <v>17010</v>
      </c>
      <c r="V902" s="15">
        <f t="shared" si="134"/>
        <v>17010</v>
      </c>
      <c r="W902" s="14">
        <f t="shared" si="135"/>
        <v>17010</v>
      </c>
      <c r="X902" s="21">
        <v>10</v>
      </c>
      <c r="Y902" s="5">
        <v>0</v>
      </c>
      <c r="Z902" s="5">
        <v>0.01</v>
      </c>
      <c r="AB902" s="1"/>
    </row>
    <row r="903" spans="1:28" s="3" customFormat="1" x14ac:dyDescent="0.35">
      <c r="A903" s="5"/>
      <c r="B903" s="18"/>
      <c r="C903" s="5"/>
      <c r="D903" s="5"/>
      <c r="E903" s="5"/>
      <c r="F903" s="20"/>
      <c r="G903" s="20"/>
      <c r="H903" s="24"/>
      <c r="I903" s="5"/>
      <c r="J903" s="23"/>
      <c r="K903" s="6"/>
      <c r="L903" s="18" t="s">
        <v>22</v>
      </c>
      <c r="M903" s="18" t="s">
        <v>2</v>
      </c>
      <c r="N903" s="5">
        <v>45</v>
      </c>
      <c r="O903" s="8"/>
      <c r="P903" s="8"/>
      <c r="Q903" s="22">
        <v>2050</v>
      </c>
      <c r="R903" s="16">
        <f>SUM(N903*Q903)</f>
        <v>92250</v>
      </c>
      <c r="S903" s="20">
        <v>10</v>
      </c>
      <c r="T903" s="5">
        <v>10</v>
      </c>
      <c r="U903" s="15">
        <f>SUM(R903-(R903*T903/100))</f>
        <v>83025</v>
      </c>
      <c r="V903" s="15">
        <f t="shared" si="134"/>
        <v>83025</v>
      </c>
      <c r="W903" s="14">
        <f t="shared" si="135"/>
        <v>83025</v>
      </c>
      <c r="X903" s="21">
        <v>10</v>
      </c>
      <c r="Y903" s="5">
        <v>0</v>
      </c>
      <c r="Z903" s="5">
        <v>0.01</v>
      </c>
      <c r="AB903" s="1"/>
    </row>
    <row r="904" spans="1:28" s="3" customFormat="1" x14ac:dyDescent="0.35">
      <c r="A904" s="5">
        <v>670</v>
      </c>
      <c r="B904" s="18" t="s">
        <v>4</v>
      </c>
      <c r="C904" s="5">
        <v>14982</v>
      </c>
      <c r="D904" s="5">
        <v>48</v>
      </c>
      <c r="E904" s="5">
        <v>1</v>
      </c>
      <c r="F904" s="20">
        <v>19</v>
      </c>
      <c r="G904" s="20">
        <v>1</v>
      </c>
      <c r="H904" s="24">
        <f t="shared" ref="H904:H913" si="144">SUM((D904*400)+(E904*100)+F904)</f>
        <v>19319</v>
      </c>
      <c r="I904" s="5">
        <v>75</v>
      </c>
      <c r="J904" s="23">
        <f t="shared" ref="J904:J913" si="145">SUM(H904*I904)</f>
        <v>1448925</v>
      </c>
      <c r="K904" s="6"/>
      <c r="L904" s="18"/>
      <c r="M904" s="18"/>
      <c r="N904" s="5"/>
      <c r="O904" s="8"/>
      <c r="P904" s="8"/>
      <c r="Q904" s="22"/>
      <c r="R904" s="16"/>
      <c r="S904" s="20"/>
      <c r="T904" s="5"/>
      <c r="U904" s="15"/>
      <c r="V904" s="15">
        <f t="shared" si="134"/>
        <v>1448925</v>
      </c>
      <c r="W904" s="14">
        <f t="shared" si="135"/>
        <v>1448925</v>
      </c>
      <c r="X904" s="21">
        <v>10</v>
      </c>
      <c r="Y904" s="5">
        <v>0</v>
      </c>
      <c r="Z904" s="5">
        <v>0.01</v>
      </c>
      <c r="AB904" s="1"/>
    </row>
    <row r="905" spans="1:28" s="3" customFormat="1" x14ac:dyDescent="0.35">
      <c r="A905" s="5">
        <v>671</v>
      </c>
      <c r="B905" s="18" t="s">
        <v>4</v>
      </c>
      <c r="C905" s="5">
        <v>15000</v>
      </c>
      <c r="D905" s="5">
        <v>11</v>
      </c>
      <c r="E905" s="5">
        <v>3</v>
      </c>
      <c r="F905" s="20">
        <v>42</v>
      </c>
      <c r="G905" s="20">
        <v>1</v>
      </c>
      <c r="H905" s="24">
        <f t="shared" si="144"/>
        <v>4742</v>
      </c>
      <c r="I905" s="5">
        <v>100</v>
      </c>
      <c r="J905" s="23">
        <f t="shared" si="145"/>
        <v>474200</v>
      </c>
      <c r="K905" s="6"/>
      <c r="L905" s="18"/>
      <c r="M905" s="18"/>
      <c r="N905" s="5"/>
      <c r="O905" s="8"/>
      <c r="P905" s="8"/>
      <c r="Q905" s="22"/>
      <c r="R905" s="16"/>
      <c r="S905" s="20"/>
      <c r="T905" s="5"/>
      <c r="U905" s="15"/>
      <c r="V905" s="15">
        <f t="shared" si="134"/>
        <v>474200</v>
      </c>
      <c r="W905" s="14">
        <f t="shared" si="135"/>
        <v>474200</v>
      </c>
      <c r="X905" s="21">
        <v>10</v>
      </c>
      <c r="Y905" s="5">
        <v>0</v>
      </c>
      <c r="Z905" s="5">
        <v>0.01</v>
      </c>
      <c r="AB905" s="1"/>
    </row>
    <row r="906" spans="1:28" s="3" customFormat="1" x14ac:dyDescent="0.35">
      <c r="A906" s="5">
        <v>672</v>
      </c>
      <c r="B906" s="18" t="s">
        <v>4</v>
      </c>
      <c r="C906" s="5">
        <v>15298</v>
      </c>
      <c r="D906" s="5">
        <v>1</v>
      </c>
      <c r="E906" s="5">
        <v>3</v>
      </c>
      <c r="F906" s="20">
        <v>95</v>
      </c>
      <c r="G906" s="20">
        <v>3</v>
      </c>
      <c r="H906" s="24">
        <f t="shared" si="144"/>
        <v>795</v>
      </c>
      <c r="I906" s="5">
        <v>220</v>
      </c>
      <c r="J906" s="23">
        <f t="shared" si="145"/>
        <v>174900</v>
      </c>
      <c r="K906" s="6"/>
      <c r="L906" s="18"/>
      <c r="M906" s="18"/>
      <c r="N906" s="5"/>
      <c r="O906" s="8"/>
      <c r="P906" s="8"/>
      <c r="Q906" s="22"/>
      <c r="R906" s="16"/>
      <c r="S906" s="20"/>
      <c r="T906" s="5"/>
      <c r="U906" s="15"/>
      <c r="V906" s="15">
        <f t="shared" si="134"/>
        <v>174900</v>
      </c>
      <c r="W906" s="14">
        <f t="shared" si="135"/>
        <v>174900</v>
      </c>
      <c r="X906" s="21">
        <v>0</v>
      </c>
      <c r="Y906" s="14">
        <f>W906</f>
        <v>174900</v>
      </c>
      <c r="Z906" s="5">
        <v>0.03</v>
      </c>
      <c r="AB906" s="1"/>
    </row>
    <row r="907" spans="1:28" s="3" customFormat="1" x14ac:dyDescent="0.35">
      <c r="A907" s="5">
        <v>673</v>
      </c>
      <c r="B907" s="18" t="s">
        <v>4</v>
      </c>
      <c r="C907" s="5">
        <v>18079</v>
      </c>
      <c r="D907" s="5">
        <v>3</v>
      </c>
      <c r="E907" s="5">
        <v>2</v>
      </c>
      <c r="F907" s="20">
        <v>25</v>
      </c>
      <c r="G907" s="20">
        <v>1</v>
      </c>
      <c r="H907" s="24">
        <f t="shared" si="144"/>
        <v>1425</v>
      </c>
      <c r="I907" s="5">
        <v>75</v>
      </c>
      <c r="J907" s="23">
        <f t="shared" si="145"/>
        <v>106875</v>
      </c>
      <c r="K907" s="6"/>
      <c r="L907" s="18"/>
      <c r="M907" s="18"/>
      <c r="N907" s="5"/>
      <c r="O907" s="8"/>
      <c r="P907" s="8"/>
      <c r="Q907" s="22"/>
      <c r="R907" s="16"/>
      <c r="S907" s="20"/>
      <c r="T907" s="5"/>
      <c r="U907" s="15"/>
      <c r="V907" s="15">
        <f t="shared" ref="V907:V970" si="146">SUM(J907+U907)</f>
        <v>106875</v>
      </c>
      <c r="W907" s="14">
        <f t="shared" si="135"/>
        <v>106875</v>
      </c>
      <c r="X907" s="21">
        <v>10</v>
      </c>
      <c r="Y907" s="5">
        <v>0</v>
      </c>
      <c r="Z907" s="5">
        <v>0.01</v>
      </c>
      <c r="AB907" s="1"/>
    </row>
    <row r="908" spans="1:28" s="3" customFormat="1" x14ac:dyDescent="0.35">
      <c r="A908" s="5">
        <v>674</v>
      </c>
      <c r="B908" s="18" t="s">
        <v>4</v>
      </c>
      <c r="C908" s="5">
        <v>11535</v>
      </c>
      <c r="D908" s="5">
        <v>8</v>
      </c>
      <c r="E908" s="5">
        <v>2</v>
      </c>
      <c r="F908" s="20">
        <v>29</v>
      </c>
      <c r="G908" s="20">
        <v>1</v>
      </c>
      <c r="H908" s="24">
        <f t="shared" si="144"/>
        <v>3429</v>
      </c>
      <c r="I908" s="28">
        <v>75</v>
      </c>
      <c r="J908" s="23">
        <f t="shared" si="145"/>
        <v>257175</v>
      </c>
      <c r="K908" s="6"/>
      <c r="L908" s="18"/>
      <c r="M908" s="18"/>
      <c r="N908" s="5"/>
      <c r="O908" s="8"/>
      <c r="P908" s="8"/>
      <c r="Q908" s="22"/>
      <c r="R908" s="16"/>
      <c r="S908" s="20"/>
      <c r="T908" s="28"/>
      <c r="U908" s="15"/>
      <c r="V908" s="15">
        <f t="shared" si="146"/>
        <v>257175</v>
      </c>
      <c r="W908" s="14">
        <f t="shared" si="135"/>
        <v>257175</v>
      </c>
      <c r="X908" s="29">
        <v>10</v>
      </c>
      <c r="Y908" s="28">
        <v>0</v>
      </c>
      <c r="Z908" s="28">
        <v>0.01</v>
      </c>
      <c r="AB908" s="1"/>
    </row>
    <row r="909" spans="1:28" s="3" customFormat="1" x14ac:dyDescent="0.35">
      <c r="A909" s="5">
        <v>675</v>
      </c>
      <c r="B909" s="18" t="s">
        <v>4</v>
      </c>
      <c r="C909" s="5">
        <v>18038</v>
      </c>
      <c r="D909" s="5">
        <v>11</v>
      </c>
      <c r="E909" s="5">
        <v>3</v>
      </c>
      <c r="F909" s="20">
        <v>96</v>
      </c>
      <c r="G909" s="20">
        <v>1</v>
      </c>
      <c r="H909" s="24">
        <f t="shared" si="144"/>
        <v>4796</v>
      </c>
      <c r="I909" s="5">
        <v>75</v>
      </c>
      <c r="J909" s="23">
        <f t="shared" si="145"/>
        <v>359700</v>
      </c>
      <c r="K909" s="6"/>
      <c r="L909" s="18"/>
      <c r="M909" s="18"/>
      <c r="N909" s="5"/>
      <c r="O909" s="8"/>
      <c r="P909" s="8"/>
      <c r="Q909" s="22"/>
      <c r="R909" s="16"/>
      <c r="S909" s="20"/>
      <c r="T909" s="5"/>
      <c r="U909" s="15"/>
      <c r="V909" s="15">
        <f t="shared" si="146"/>
        <v>359700</v>
      </c>
      <c r="W909" s="14">
        <f t="shared" si="135"/>
        <v>359700</v>
      </c>
      <c r="X909" s="21">
        <v>10</v>
      </c>
      <c r="Y909" s="5">
        <v>0</v>
      </c>
      <c r="Z909" s="5">
        <v>0.01</v>
      </c>
      <c r="AB909" s="1"/>
    </row>
    <row r="910" spans="1:28" s="3" customFormat="1" x14ac:dyDescent="0.35">
      <c r="A910" s="5">
        <v>676</v>
      </c>
      <c r="B910" s="18" t="s">
        <v>4</v>
      </c>
      <c r="C910" s="5">
        <v>1833</v>
      </c>
      <c r="D910" s="5">
        <v>0</v>
      </c>
      <c r="E910" s="5">
        <v>3</v>
      </c>
      <c r="F910" s="20">
        <v>49</v>
      </c>
      <c r="G910" s="20">
        <v>3</v>
      </c>
      <c r="H910" s="24">
        <f t="shared" si="144"/>
        <v>349</v>
      </c>
      <c r="I910" s="5">
        <v>75</v>
      </c>
      <c r="J910" s="23">
        <f t="shared" si="145"/>
        <v>26175</v>
      </c>
      <c r="K910" s="6"/>
      <c r="L910" s="18"/>
      <c r="M910" s="18"/>
      <c r="N910" s="5"/>
      <c r="O910" s="8"/>
      <c r="P910" s="8"/>
      <c r="Q910" s="22"/>
      <c r="R910" s="16"/>
      <c r="S910" s="20"/>
      <c r="T910" s="5"/>
      <c r="U910" s="15"/>
      <c r="V910" s="15">
        <f t="shared" si="146"/>
        <v>26175</v>
      </c>
      <c r="W910" s="14">
        <f t="shared" si="135"/>
        <v>26175</v>
      </c>
      <c r="X910" s="21">
        <v>0</v>
      </c>
      <c r="Y910" s="14">
        <f>W910</f>
        <v>26175</v>
      </c>
      <c r="Z910" s="5">
        <v>0.03</v>
      </c>
      <c r="AB910" s="1"/>
    </row>
    <row r="911" spans="1:28" s="3" customFormat="1" x14ac:dyDescent="0.35">
      <c r="A911" s="5">
        <v>677</v>
      </c>
      <c r="B911" s="18" t="s">
        <v>4</v>
      </c>
      <c r="C911" s="5">
        <v>1832</v>
      </c>
      <c r="D911" s="5">
        <v>0</v>
      </c>
      <c r="E911" s="5">
        <v>3</v>
      </c>
      <c r="F911" s="20">
        <v>59</v>
      </c>
      <c r="G911" s="20">
        <v>3</v>
      </c>
      <c r="H911" s="24">
        <f t="shared" si="144"/>
        <v>359</v>
      </c>
      <c r="I911" s="5">
        <v>75</v>
      </c>
      <c r="J911" s="23">
        <f t="shared" si="145"/>
        <v>26925</v>
      </c>
      <c r="K911" s="6"/>
      <c r="L911" s="18"/>
      <c r="M911" s="18"/>
      <c r="N911" s="5"/>
      <c r="O911" s="8"/>
      <c r="P911" s="8"/>
      <c r="Q911" s="22"/>
      <c r="R911" s="16"/>
      <c r="S911" s="20"/>
      <c r="T911" s="5"/>
      <c r="U911" s="15"/>
      <c r="V911" s="15">
        <f t="shared" si="146"/>
        <v>26925</v>
      </c>
      <c r="W911" s="14">
        <f t="shared" ref="W911:W974" si="147">V911</f>
        <v>26925</v>
      </c>
      <c r="X911" s="21">
        <v>0</v>
      </c>
      <c r="Y911" s="14">
        <f>W911</f>
        <v>26925</v>
      </c>
      <c r="Z911" s="5">
        <v>0.03</v>
      </c>
      <c r="AB911" s="1"/>
    </row>
    <row r="912" spans="1:28" s="3" customFormat="1" x14ac:dyDescent="0.35">
      <c r="A912" s="5">
        <v>678</v>
      </c>
      <c r="B912" s="18" t="s">
        <v>4</v>
      </c>
      <c r="C912" s="5">
        <v>3368</v>
      </c>
      <c r="D912" s="5">
        <v>0</v>
      </c>
      <c r="E912" s="5">
        <v>0</v>
      </c>
      <c r="F912" s="20">
        <v>22</v>
      </c>
      <c r="G912" s="20">
        <v>5</v>
      </c>
      <c r="H912" s="24">
        <f t="shared" si="144"/>
        <v>22</v>
      </c>
      <c r="I912" s="5">
        <v>75</v>
      </c>
      <c r="J912" s="23">
        <f t="shared" si="145"/>
        <v>1650</v>
      </c>
      <c r="K912" s="6"/>
      <c r="L912" s="18" t="s">
        <v>22</v>
      </c>
      <c r="M912" s="18" t="s">
        <v>2</v>
      </c>
      <c r="N912" s="5">
        <v>48</v>
      </c>
      <c r="O912" s="8"/>
      <c r="P912" s="8"/>
      <c r="Q912" s="22">
        <v>2050</v>
      </c>
      <c r="R912" s="16">
        <f>SUM(N912*Q912)</f>
        <v>98400</v>
      </c>
      <c r="S912" s="20">
        <v>5</v>
      </c>
      <c r="T912" s="5">
        <v>5</v>
      </c>
      <c r="U912" s="15">
        <f>SUM(R912-(R912*T912/100))</f>
        <v>93480</v>
      </c>
      <c r="V912" s="15">
        <f t="shared" si="146"/>
        <v>95130</v>
      </c>
      <c r="W912" s="14">
        <f t="shared" si="147"/>
        <v>95130</v>
      </c>
      <c r="X912" s="21">
        <v>50</v>
      </c>
      <c r="Y912" s="5">
        <v>0</v>
      </c>
      <c r="Z912" s="5">
        <v>0.01</v>
      </c>
      <c r="AB912" s="1"/>
    </row>
    <row r="913" spans="1:28" s="3" customFormat="1" x14ac:dyDescent="0.35">
      <c r="A913" s="5">
        <v>679</v>
      </c>
      <c r="B913" s="18" t="s">
        <v>4</v>
      </c>
      <c r="C913" s="5">
        <v>1915</v>
      </c>
      <c r="D913" s="5">
        <v>0</v>
      </c>
      <c r="E913" s="5">
        <v>1</v>
      </c>
      <c r="F913" s="20">
        <v>44</v>
      </c>
      <c r="G913" s="20">
        <v>2</v>
      </c>
      <c r="H913" s="24">
        <f t="shared" si="144"/>
        <v>144</v>
      </c>
      <c r="I913" s="5">
        <v>220</v>
      </c>
      <c r="J913" s="23">
        <f t="shared" si="145"/>
        <v>31680</v>
      </c>
      <c r="K913" s="6"/>
      <c r="L913" s="18" t="s">
        <v>15</v>
      </c>
      <c r="M913" s="18" t="s">
        <v>9</v>
      </c>
      <c r="N913" s="5">
        <v>264</v>
      </c>
      <c r="O913" s="8"/>
      <c r="P913" s="8"/>
      <c r="Q913" s="22">
        <v>6500</v>
      </c>
      <c r="R913" s="16">
        <f>SUM(N913*Q913)</f>
        <v>1716000</v>
      </c>
      <c r="S913" s="20">
        <v>20</v>
      </c>
      <c r="T913" s="5">
        <v>75</v>
      </c>
      <c r="U913" s="15">
        <f>SUM(R913-(R913*T913/100))</f>
        <v>429000</v>
      </c>
      <c r="V913" s="15">
        <f t="shared" si="146"/>
        <v>460680</v>
      </c>
      <c r="W913" s="14">
        <f t="shared" si="147"/>
        <v>460680</v>
      </c>
      <c r="X913" s="21">
        <v>10</v>
      </c>
      <c r="Y913" s="5">
        <v>0</v>
      </c>
      <c r="Z913" s="5">
        <v>0.02</v>
      </c>
      <c r="AB913" s="1"/>
    </row>
    <row r="914" spans="1:28" s="3" customFormat="1" x14ac:dyDescent="0.35">
      <c r="A914" s="5"/>
      <c r="B914" s="18"/>
      <c r="C914" s="5"/>
      <c r="D914" s="5"/>
      <c r="E914" s="5"/>
      <c r="F914" s="20"/>
      <c r="G914" s="20"/>
      <c r="H914" s="24"/>
      <c r="I914" s="5"/>
      <c r="J914" s="23"/>
      <c r="K914" s="6"/>
      <c r="L914" s="18" t="s">
        <v>35</v>
      </c>
      <c r="M914" s="18" t="s">
        <v>2</v>
      </c>
      <c r="N914" s="5"/>
      <c r="O914" s="8"/>
      <c r="P914" s="8"/>
      <c r="Q914" s="22"/>
      <c r="R914" s="16"/>
      <c r="S914" s="20"/>
      <c r="T914" s="5"/>
      <c r="U914" s="15"/>
      <c r="V914" s="15">
        <f t="shared" si="146"/>
        <v>0</v>
      </c>
      <c r="W914" s="14">
        <f t="shared" si="147"/>
        <v>0</v>
      </c>
      <c r="X914" s="21"/>
      <c r="Y914" s="5"/>
      <c r="Z914" s="5"/>
      <c r="AB914" s="1"/>
    </row>
    <row r="915" spans="1:28" s="3" customFormat="1" x14ac:dyDescent="0.35">
      <c r="A915" s="5"/>
      <c r="B915" s="18"/>
      <c r="C915" s="5"/>
      <c r="D915" s="5"/>
      <c r="E915" s="5"/>
      <c r="F915" s="20"/>
      <c r="G915" s="20"/>
      <c r="H915" s="24"/>
      <c r="I915" s="5"/>
      <c r="J915" s="23"/>
      <c r="K915" s="6"/>
      <c r="L915" s="18" t="s">
        <v>37</v>
      </c>
      <c r="M915" s="18" t="s">
        <v>0</v>
      </c>
      <c r="N915" s="5"/>
      <c r="O915" s="8"/>
      <c r="P915" s="8"/>
      <c r="Q915" s="22"/>
      <c r="R915" s="16"/>
      <c r="S915" s="20"/>
      <c r="T915" s="5"/>
      <c r="U915" s="15"/>
      <c r="V915" s="15">
        <f t="shared" si="146"/>
        <v>0</v>
      </c>
      <c r="W915" s="14">
        <f t="shared" si="147"/>
        <v>0</v>
      </c>
      <c r="X915" s="21"/>
      <c r="Y915" s="5"/>
      <c r="Z915" s="5"/>
      <c r="AB915" s="1"/>
    </row>
    <row r="916" spans="1:28" s="3" customFormat="1" x14ac:dyDescent="0.35">
      <c r="A916" s="5"/>
      <c r="B916" s="18"/>
      <c r="C916" s="5"/>
      <c r="D916" s="5"/>
      <c r="E916" s="5"/>
      <c r="F916" s="20"/>
      <c r="G916" s="20"/>
      <c r="H916" s="24"/>
      <c r="I916" s="5"/>
      <c r="J916" s="23"/>
      <c r="K916" s="6"/>
      <c r="L916" s="18" t="s">
        <v>16</v>
      </c>
      <c r="M916" s="18" t="s">
        <v>0</v>
      </c>
      <c r="N916" s="5">
        <v>24</v>
      </c>
      <c r="O916" s="8"/>
      <c r="P916" s="8"/>
      <c r="Q916" s="22">
        <v>2400</v>
      </c>
      <c r="R916" s="16">
        <f>SUM(N916*Q916)</f>
        <v>57600</v>
      </c>
      <c r="S916" s="20">
        <v>10</v>
      </c>
      <c r="T916" s="5">
        <v>40</v>
      </c>
      <c r="U916" s="15">
        <f>SUM(R916-(R916*T916/100))</f>
        <v>34560</v>
      </c>
      <c r="V916" s="15">
        <f t="shared" si="146"/>
        <v>34560</v>
      </c>
      <c r="W916" s="14">
        <f t="shared" si="147"/>
        <v>34560</v>
      </c>
      <c r="X916" s="21">
        <v>0</v>
      </c>
      <c r="Y916" s="14">
        <f>W916</f>
        <v>34560</v>
      </c>
      <c r="Z916" s="5">
        <v>0.03</v>
      </c>
      <c r="AB916" s="1"/>
    </row>
    <row r="917" spans="1:28" s="3" customFormat="1" x14ac:dyDescent="0.35">
      <c r="A917" s="5"/>
      <c r="B917" s="18"/>
      <c r="C917" s="5"/>
      <c r="D917" s="5"/>
      <c r="E917" s="5"/>
      <c r="F917" s="20"/>
      <c r="G917" s="20"/>
      <c r="H917" s="24"/>
      <c r="I917" s="5"/>
      <c r="J917" s="23"/>
      <c r="K917" s="6"/>
      <c r="L917" s="18" t="s">
        <v>12</v>
      </c>
      <c r="M917" s="18" t="s">
        <v>0</v>
      </c>
      <c r="N917" s="5">
        <v>84</v>
      </c>
      <c r="O917" s="8"/>
      <c r="P917" s="8"/>
      <c r="Q917" s="22">
        <v>5400</v>
      </c>
      <c r="R917" s="16">
        <f>SUM(N917*Q917)</f>
        <v>453600</v>
      </c>
      <c r="S917" s="20">
        <v>20</v>
      </c>
      <c r="T917" s="5">
        <v>93</v>
      </c>
      <c r="U917" s="15">
        <f>SUM(R917-(R917*T917/100))</f>
        <v>31752</v>
      </c>
      <c r="V917" s="15">
        <f t="shared" si="146"/>
        <v>31752</v>
      </c>
      <c r="W917" s="14">
        <f t="shared" si="147"/>
        <v>31752</v>
      </c>
      <c r="X917" s="21">
        <v>50</v>
      </c>
      <c r="Y917" s="5">
        <v>0</v>
      </c>
      <c r="Z917" s="5">
        <v>0.01</v>
      </c>
      <c r="AB917" s="1"/>
    </row>
    <row r="918" spans="1:28" s="3" customFormat="1" x14ac:dyDescent="0.35">
      <c r="A918" s="5"/>
      <c r="B918" s="18"/>
      <c r="C918" s="5"/>
      <c r="D918" s="5"/>
      <c r="E918" s="5"/>
      <c r="F918" s="20"/>
      <c r="G918" s="20"/>
      <c r="H918" s="24"/>
      <c r="I918" s="5"/>
      <c r="J918" s="23"/>
      <c r="K918" s="6"/>
      <c r="L918" s="18" t="s">
        <v>36</v>
      </c>
      <c r="M918" s="18"/>
      <c r="N918" s="5"/>
      <c r="O918" s="8"/>
      <c r="P918" s="8"/>
      <c r="Q918" s="22"/>
      <c r="R918" s="16"/>
      <c r="S918" s="20"/>
      <c r="T918" s="5"/>
      <c r="U918" s="15"/>
      <c r="V918" s="15">
        <f t="shared" si="146"/>
        <v>0</v>
      </c>
      <c r="W918" s="14">
        <f t="shared" si="147"/>
        <v>0</v>
      </c>
      <c r="X918" s="21">
        <v>50</v>
      </c>
      <c r="Y918" s="5">
        <v>0</v>
      </c>
      <c r="Z918" s="5">
        <v>0.01</v>
      </c>
      <c r="AB918" s="1"/>
    </row>
    <row r="919" spans="1:28" s="3" customFormat="1" x14ac:dyDescent="0.35">
      <c r="A919" s="6">
        <v>680</v>
      </c>
      <c r="B919" s="9" t="s">
        <v>4</v>
      </c>
      <c r="C919" s="6">
        <v>1831</v>
      </c>
      <c r="D919" s="6">
        <v>1</v>
      </c>
      <c r="E919" s="6">
        <v>0</v>
      </c>
      <c r="F919" s="11">
        <v>10</v>
      </c>
      <c r="G919" s="11">
        <v>1</v>
      </c>
      <c r="H919" s="24">
        <f t="shared" ref="H919:H936" si="148">SUM((D919*400)+(E919*100)+F919)</f>
        <v>410</v>
      </c>
      <c r="I919" s="5">
        <v>75</v>
      </c>
      <c r="J919" s="23">
        <f t="shared" ref="J919:J936" si="149">SUM(H919*I919)</f>
        <v>30750</v>
      </c>
      <c r="K919" s="6"/>
      <c r="L919" s="9"/>
      <c r="M919" s="9"/>
      <c r="N919" s="6"/>
      <c r="O919" s="8"/>
      <c r="P919" s="8"/>
      <c r="Q919" s="22"/>
      <c r="R919" s="16"/>
      <c r="S919" s="11"/>
      <c r="T919" s="5"/>
      <c r="U919" s="15"/>
      <c r="V919" s="15">
        <f t="shared" si="146"/>
        <v>30750</v>
      </c>
      <c r="W919" s="14">
        <f t="shared" si="147"/>
        <v>30750</v>
      </c>
      <c r="X919" s="21">
        <v>50</v>
      </c>
      <c r="Y919" s="5">
        <v>0</v>
      </c>
      <c r="Z919" s="5">
        <v>0.01</v>
      </c>
      <c r="AB919" s="1"/>
    </row>
    <row r="920" spans="1:28" s="3" customFormat="1" x14ac:dyDescent="0.35">
      <c r="A920" s="5">
        <v>681</v>
      </c>
      <c r="B920" s="18" t="s">
        <v>4</v>
      </c>
      <c r="C920" s="5">
        <v>15004</v>
      </c>
      <c r="D920" s="5">
        <v>37</v>
      </c>
      <c r="E920" s="5">
        <v>2</v>
      </c>
      <c r="F920" s="20">
        <v>36</v>
      </c>
      <c r="G920" s="11">
        <v>1</v>
      </c>
      <c r="H920" s="24">
        <f t="shared" si="148"/>
        <v>15036</v>
      </c>
      <c r="I920" s="5">
        <v>75</v>
      </c>
      <c r="J920" s="23">
        <f t="shared" si="149"/>
        <v>1127700</v>
      </c>
      <c r="K920" s="6"/>
      <c r="L920" s="18"/>
      <c r="M920" s="18"/>
      <c r="N920" s="5"/>
      <c r="O920" s="8"/>
      <c r="P920" s="8"/>
      <c r="Q920" s="22"/>
      <c r="R920" s="16"/>
      <c r="S920" s="20"/>
      <c r="T920" s="5"/>
      <c r="U920" s="15"/>
      <c r="V920" s="15">
        <f t="shared" si="146"/>
        <v>1127700</v>
      </c>
      <c r="W920" s="14">
        <f t="shared" si="147"/>
        <v>1127700</v>
      </c>
      <c r="X920" s="21">
        <v>50</v>
      </c>
      <c r="Y920" s="5">
        <v>0</v>
      </c>
      <c r="Z920" s="5">
        <v>0.01</v>
      </c>
      <c r="AB920" s="1"/>
    </row>
    <row r="921" spans="1:28" s="3" customFormat="1" x14ac:dyDescent="0.35">
      <c r="A921" s="6">
        <v>682</v>
      </c>
      <c r="B921" s="18" t="s">
        <v>4</v>
      </c>
      <c r="C921" s="5">
        <v>461</v>
      </c>
      <c r="D921" s="5">
        <v>3</v>
      </c>
      <c r="E921" s="5">
        <v>0</v>
      </c>
      <c r="F921" s="20">
        <v>0</v>
      </c>
      <c r="G921" s="11">
        <v>1</v>
      </c>
      <c r="H921" s="24">
        <f t="shared" si="148"/>
        <v>1200</v>
      </c>
      <c r="I921" s="5">
        <v>100</v>
      </c>
      <c r="J921" s="23">
        <f t="shared" si="149"/>
        <v>120000</v>
      </c>
      <c r="K921" s="6"/>
      <c r="L921" s="18"/>
      <c r="M921" s="18"/>
      <c r="N921" s="5"/>
      <c r="O921" s="8"/>
      <c r="P921" s="8"/>
      <c r="Q921" s="22"/>
      <c r="R921" s="16"/>
      <c r="S921" s="20"/>
      <c r="T921" s="5"/>
      <c r="U921" s="15"/>
      <c r="V921" s="15">
        <f t="shared" si="146"/>
        <v>120000</v>
      </c>
      <c r="W921" s="14">
        <f t="shared" si="147"/>
        <v>120000</v>
      </c>
      <c r="X921" s="21">
        <v>50</v>
      </c>
      <c r="Y921" s="5">
        <v>0</v>
      </c>
      <c r="Z921" s="5">
        <v>0.01</v>
      </c>
      <c r="AB921" s="1"/>
    </row>
    <row r="922" spans="1:28" s="3" customFormat="1" x14ac:dyDescent="0.35">
      <c r="A922" s="5">
        <v>683</v>
      </c>
      <c r="B922" s="18" t="s">
        <v>4</v>
      </c>
      <c r="C922" s="5">
        <v>18045</v>
      </c>
      <c r="D922" s="5">
        <v>8</v>
      </c>
      <c r="E922" s="5">
        <v>2</v>
      </c>
      <c r="F922" s="20">
        <v>81</v>
      </c>
      <c r="G922" s="11">
        <v>1</v>
      </c>
      <c r="H922" s="24">
        <f t="shared" si="148"/>
        <v>3481</v>
      </c>
      <c r="I922" s="5">
        <v>75</v>
      </c>
      <c r="J922" s="23">
        <f t="shared" si="149"/>
        <v>261075</v>
      </c>
      <c r="K922" s="6"/>
      <c r="L922" s="18"/>
      <c r="M922" s="18"/>
      <c r="N922" s="5"/>
      <c r="O922" s="8"/>
      <c r="P922" s="8"/>
      <c r="Q922" s="22"/>
      <c r="R922" s="16"/>
      <c r="S922" s="20"/>
      <c r="T922" s="5"/>
      <c r="U922" s="15"/>
      <c r="V922" s="15">
        <f t="shared" si="146"/>
        <v>261075</v>
      </c>
      <c r="W922" s="14">
        <f t="shared" si="147"/>
        <v>261075</v>
      </c>
      <c r="X922" s="21">
        <v>50</v>
      </c>
      <c r="Y922" s="5">
        <v>0</v>
      </c>
      <c r="Z922" s="5">
        <v>0.01</v>
      </c>
      <c r="AB922" s="1"/>
    </row>
    <row r="923" spans="1:28" s="3" customFormat="1" x14ac:dyDescent="0.35">
      <c r="A923" s="6">
        <v>684</v>
      </c>
      <c r="B923" s="18" t="s">
        <v>4</v>
      </c>
      <c r="C923" s="5">
        <v>1835</v>
      </c>
      <c r="D923" s="5">
        <v>1</v>
      </c>
      <c r="E923" s="5">
        <v>3</v>
      </c>
      <c r="F923" s="20">
        <v>67</v>
      </c>
      <c r="G923" s="11">
        <v>1</v>
      </c>
      <c r="H923" s="24">
        <f t="shared" si="148"/>
        <v>767</v>
      </c>
      <c r="I923" s="5">
        <v>75</v>
      </c>
      <c r="J923" s="23">
        <f t="shared" si="149"/>
        <v>57525</v>
      </c>
      <c r="K923" s="6"/>
      <c r="L923" s="18"/>
      <c r="M923" s="18"/>
      <c r="N923" s="5"/>
      <c r="O923" s="8"/>
      <c r="P923" s="8"/>
      <c r="Q923" s="22"/>
      <c r="R923" s="16"/>
      <c r="S923" s="20"/>
      <c r="T923" s="5"/>
      <c r="U923" s="15"/>
      <c r="V923" s="15">
        <f t="shared" si="146"/>
        <v>57525</v>
      </c>
      <c r="W923" s="14">
        <f t="shared" si="147"/>
        <v>57525</v>
      </c>
      <c r="X923" s="21">
        <v>50</v>
      </c>
      <c r="Y923" s="5">
        <v>0</v>
      </c>
      <c r="Z923" s="5">
        <v>0.01</v>
      </c>
      <c r="AB923" s="1"/>
    </row>
    <row r="924" spans="1:28" s="3" customFormat="1" x14ac:dyDescent="0.35">
      <c r="A924" s="5">
        <v>685</v>
      </c>
      <c r="B924" s="18" t="s">
        <v>4</v>
      </c>
      <c r="C924" s="5">
        <v>3366</v>
      </c>
      <c r="D924" s="5">
        <v>4</v>
      </c>
      <c r="E924" s="5">
        <v>0</v>
      </c>
      <c r="F924" s="20">
        <v>89</v>
      </c>
      <c r="G924" s="11">
        <v>1</v>
      </c>
      <c r="H924" s="24">
        <f t="shared" si="148"/>
        <v>1689</v>
      </c>
      <c r="I924" s="5">
        <v>100</v>
      </c>
      <c r="J924" s="23">
        <f t="shared" si="149"/>
        <v>168900</v>
      </c>
      <c r="K924" s="6"/>
      <c r="L924" s="18"/>
      <c r="M924" s="18"/>
      <c r="N924" s="5"/>
      <c r="O924" s="8"/>
      <c r="P924" s="8"/>
      <c r="Q924" s="22"/>
      <c r="R924" s="16"/>
      <c r="S924" s="20"/>
      <c r="T924" s="5"/>
      <c r="U924" s="15"/>
      <c r="V924" s="15">
        <f t="shared" si="146"/>
        <v>168900</v>
      </c>
      <c r="W924" s="14">
        <f t="shared" si="147"/>
        <v>168900</v>
      </c>
      <c r="X924" s="21">
        <v>50</v>
      </c>
      <c r="Y924" s="5">
        <v>0</v>
      </c>
      <c r="Z924" s="5">
        <v>0.01</v>
      </c>
      <c r="AB924" s="1"/>
    </row>
    <row r="925" spans="1:28" s="3" customFormat="1" x14ac:dyDescent="0.35">
      <c r="A925" s="6">
        <v>686</v>
      </c>
      <c r="B925" s="18" t="s">
        <v>4</v>
      </c>
      <c r="C925" s="5">
        <v>7685</v>
      </c>
      <c r="D925" s="5">
        <v>15</v>
      </c>
      <c r="E925" s="5">
        <v>0</v>
      </c>
      <c r="F925" s="20">
        <v>10</v>
      </c>
      <c r="G925" s="11">
        <v>1</v>
      </c>
      <c r="H925" s="24">
        <f t="shared" si="148"/>
        <v>6010</v>
      </c>
      <c r="I925" s="5">
        <v>75</v>
      </c>
      <c r="J925" s="23">
        <f t="shared" si="149"/>
        <v>450750</v>
      </c>
      <c r="K925" s="6"/>
      <c r="L925" s="18"/>
      <c r="M925" s="18"/>
      <c r="N925" s="5"/>
      <c r="O925" s="8"/>
      <c r="P925" s="8"/>
      <c r="Q925" s="22"/>
      <c r="R925" s="16"/>
      <c r="S925" s="20"/>
      <c r="T925" s="5"/>
      <c r="U925" s="15"/>
      <c r="V925" s="15">
        <f t="shared" si="146"/>
        <v>450750</v>
      </c>
      <c r="W925" s="14">
        <f t="shared" si="147"/>
        <v>450750</v>
      </c>
      <c r="X925" s="21">
        <v>50</v>
      </c>
      <c r="Y925" s="5">
        <v>0</v>
      </c>
      <c r="Z925" s="5">
        <v>0.01</v>
      </c>
      <c r="AB925" s="1"/>
    </row>
    <row r="926" spans="1:28" s="3" customFormat="1" x14ac:dyDescent="0.35">
      <c r="A926" s="5">
        <v>687</v>
      </c>
      <c r="B926" s="18" t="s">
        <v>4</v>
      </c>
      <c r="C926" s="5">
        <v>7686</v>
      </c>
      <c r="D926" s="5">
        <v>4</v>
      </c>
      <c r="E926" s="5">
        <v>1</v>
      </c>
      <c r="F926" s="20">
        <v>8</v>
      </c>
      <c r="G926" s="11">
        <v>1</v>
      </c>
      <c r="H926" s="24">
        <f t="shared" si="148"/>
        <v>1708</v>
      </c>
      <c r="I926" s="5">
        <v>75</v>
      </c>
      <c r="J926" s="23">
        <f t="shared" si="149"/>
        <v>128100</v>
      </c>
      <c r="K926" s="6"/>
      <c r="L926" s="18"/>
      <c r="M926" s="18"/>
      <c r="N926" s="5"/>
      <c r="O926" s="8"/>
      <c r="P926" s="8"/>
      <c r="Q926" s="22"/>
      <c r="R926" s="16"/>
      <c r="S926" s="20"/>
      <c r="T926" s="5"/>
      <c r="U926" s="15"/>
      <c r="V926" s="15">
        <f t="shared" si="146"/>
        <v>128100</v>
      </c>
      <c r="W926" s="14">
        <f t="shared" si="147"/>
        <v>128100</v>
      </c>
      <c r="X926" s="21">
        <v>50</v>
      </c>
      <c r="Y926" s="5">
        <v>0</v>
      </c>
      <c r="Z926" s="5">
        <v>0.01</v>
      </c>
      <c r="AB926" s="1"/>
    </row>
    <row r="927" spans="1:28" s="3" customFormat="1" x14ac:dyDescent="0.35">
      <c r="A927" s="6">
        <v>688</v>
      </c>
      <c r="B927" s="18" t="s">
        <v>4</v>
      </c>
      <c r="C927" s="5">
        <v>9009</v>
      </c>
      <c r="D927" s="5">
        <v>7</v>
      </c>
      <c r="E927" s="5">
        <v>2</v>
      </c>
      <c r="F927" s="20">
        <v>96</v>
      </c>
      <c r="G927" s="11">
        <v>1</v>
      </c>
      <c r="H927" s="24">
        <f t="shared" si="148"/>
        <v>3096</v>
      </c>
      <c r="I927" s="5">
        <v>75</v>
      </c>
      <c r="J927" s="23">
        <f t="shared" si="149"/>
        <v>232200</v>
      </c>
      <c r="K927" s="6"/>
      <c r="L927" s="18"/>
      <c r="M927" s="18"/>
      <c r="N927" s="5"/>
      <c r="O927" s="8"/>
      <c r="P927" s="8"/>
      <c r="Q927" s="22"/>
      <c r="R927" s="16"/>
      <c r="S927" s="20"/>
      <c r="T927" s="5"/>
      <c r="U927" s="15"/>
      <c r="V927" s="15">
        <f t="shared" si="146"/>
        <v>232200</v>
      </c>
      <c r="W927" s="14">
        <f t="shared" si="147"/>
        <v>232200</v>
      </c>
      <c r="X927" s="21">
        <v>50</v>
      </c>
      <c r="Y927" s="5">
        <v>0</v>
      </c>
      <c r="Z927" s="5">
        <v>0.01</v>
      </c>
      <c r="AB927" s="1"/>
    </row>
    <row r="928" spans="1:28" s="3" customFormat="1" x14ac:dyDescent="0.35">
      <c r="A928" s="5">
        <v>689</v>
      </c>
      <c r="B928" s="18" t="s">
        <v>4</v>
      </c>
      <c r="C928" s="5">
        <v>1834</v>
      </c>
      <c r="D928" s="5">
        <v>1</v>
      </c>
      <c r="E928" s="5">
        <v>3</v>
      </c>
      <c r="F928" s="20">
        <v>32</v>
      </c>
      <c r="G928" s="20">
        <v>3</v>
      </c>
      <c r="H928" s="24">
        <f t="shared" si="148"/>
        <v>732</v>
      </c>
      <c r="I928" s="5">
        <v>75</v>
      </c>
      <c r="J928" s="23">
        <f t="shared" si="149"/>
        <v>54900</v>
      </c>
      <c r="K928" s="6"/>
      <c r="L928" s="18"/>
      <c r="M928" s="18"/>
      <c r="N928" s="5"/>
      <c r="O928" s="8"/>
      <c r="P928" s="8"/>
      <c r="Q928" s="22"/>
      <c r="R928" s="16"/>
      <c r="S928" s="20"/>
      <c r="T928" s="5"/>
      <c r="U928" s="15"/>
      <c r="V928" s="15">
        <f t="shared" si="146"/>
        <v>54900</v>
      </c>
      <c r="W928" s="14">
        <f t="shared" si="147"/>
        <v>54900</v>
      </c>
      <c r="X928" s="21">
        <v>0</v>
      </c>
      <c r="Y928" s="14">
        <f>W928</f>
        <v>54900</v>
      </c>
      <c r="Z928" s="5">
        <v>0.03</v>
      </c>
      <c r="AB928" s="1"/>
    </row>
    <row r="929" spans="1:28" s="3" customFormat="1" x14ac:dyDescent="0.35">
      <c r="A929" s="6">
        <v>690</v>
      </c>
      <c r="B929" s="18" t="s">
        <v>24</v>
      </c>
      <c r="C929" s="5">
        <v>1527</v>
      </c>
      <c r="D929" s="5">
        <v>4</v>
      </c>
      <c r="E929" s="5">
        <v>0</v>
      </c>
      <c r="F929" s="20">
        <v>8</v>
      </c>
      <c r="G929" s="20">
        <v>1</v>
      </c>
      <c r="H929" s="24">
        <f t="shared" si="148"/>
        <v>1608</v>
      </c>
      <c r="I929" s="5">
        <v>75</v>
      </c>
      <c r="J929" s="23">
        <f t="shared" si="149"/>
        <v>120600</v>
      </c>
      <c r="K929" s="6"/>
      <c r="L929" s="18"/>
      <c r="M929" s="18"/>
      <c r="N929" s="5"/>
      <c r="O929" s="8"/>
      <c r="P929" s="8"/>
      <c r="Q929" s="22"/>
      <c r="R929" s="16"/>
      <c r="S929" s="20"/>
      <c r="T929" s="5"/>
      <c r="U929" s="15"/>
      <c r="V929" s="15">
        <f t="shared" si="146"/>
        <v>120600</v>
      </c>
      <c r="W929" s="14">
        <f t="shared" si="147"/>
        <v>120600</v>
      </c>
      <c r="X929" s="21">
        <v>50</v>
      </c>
      <c r="Y929" s="5">
        <v>0</v>
      </c>
      <c r="Z929" s="5">
        <v>0.01</v>
      </c>
      <c r="AB929" s="1"/>
    </row>
    <row r="930" spans="1:28" s="3" customFormat="1" x14ac:dyDescent="0.35">
      <c r="A930" s="5">
        <v>691</v>
      </c>
      <c r="B930" s="18" t="s">
        <v>4</v>
      </c>
      <c r="C930" s="5">
        <v>18041</v>
      </c>
      <c r="D930" s="5">
        <v>11</v>
      </c>
      <c r="E930" s="5">
        <v>2</v>
      </c>
      <c r="F930" s="20">
        <v>8</v>
      </c>
      <c r="G930" s="20">
        <v>1</v>
      </c>
      <c r="H930" s="24">
        <f t="shared" si="148"/>
        <v>4608</v>
      </c>
      <c r="I930" s="5">
        <v>130</v>
      </c>
      <c r="J930" s="23">
        <f t="shared" si="149"/>
        <v>599040</v>
      </c>
      <c r="K930" s="6"/>
      <c r="L930" s="18"/>
      <c r="M930" s="18"/>
      <c r="N930" s="5"/>
      <c r="O930" s="8"/>
      <c r="P930" s="8"/>
      <c r="Q930" s="22"/>
      <c r="R930" s="16"/>
      <c r="S930" s="20"/>
      <c r="T930" s="5"/>
      <c r="U930" s="15"/>
      <c r="V930" s="15">
        <f t="shared" si="146"/>
        <v>599040</v>
      </c>
      <c r="W930" s="14">
        <f t="shared" si="147"/>
        <v>599040</v>
      </c>
      <c r="X930" s="21">
        <v>50</v>
      </c>
      <c r="Y930" s="5">
        <v>0</v>
      </c>
      <c r="Z930" s="5">
        <v>0.01</v>
      </c>
      <c r="AB930" s="1"/>
    </row>
    <row r="931" spans="1:28" s="3" customFormat="1" x14ac:dyDescent="0.35">
      <c r="A931" s="6">
        <v>692</v>
      </c>
      <c r="B931" s="18" t="s">
        <v>24</v>
      </c>
      <c r="C931" s="5">
        <v>6419</v>
      </c>
      <c r="D931" s="5">
        <v>1</v>
      </c>
      <c r="E931" s="5">
        <v>3</v>
      </c>
      <c r="F931" s="20">
        <v>80</v>
      </c>
      <c r="G931" s="20">
        <v>3</v>
      </c>
      <c r="H931" s="24">
        <f t="shared" si="148"/>
        <v>780</v>
      </c>
      <c r="I931" s="5">
        <v>75</v>
      </c>
      <c r="J931" s="23">
        <f t="shared" si="149"/>
        <v>58500</v>
      </c>
      <c r="K931" s="6"/>
      <c r="L931" s="18"/>
      <c r="M931" s="18"/>
      <c r="N931" s="5"/>
      <c r="O931" s="8"/>
      <c r="P931" s="8"/>
      <c r="Q931" s="22"/>
      <c r="R931" s="16"/>
      <c r="S931" s="20"/>
      <c r="T931" s="5"/>
      <c r="U931" s="15"/>
      <c r="V931" s="15">
        <f t="shared" si="146"/>
        <v>58500</v>
      </c>
      <c r="W931" s="14">
        <f t="shared" si="147"/>
        <v>58500</v>
      </c>
      <c r="X931" s="21">
        <v>0</v>
      </c>
      <c r="Y931" s="14">
        <f>W931</f>
        <v>58500</v>
      </c>
      <c r="Z931" s="5">
        <v>0.03</v>
      </c>
      <c r="AB931" s="1"/>
    </row>
    <row r="932" spans="1:28" s="3" customFormat="1" x14ac:dyDescent="0.35">
      <c r="A932" s="5">
        <v>693</v>
      </c>
      <c r="B932" s="18" t="s">
        <v>4</v>
      </c>
      <c r="C932" s="5">
        <v>24520</v>
      </c>
      <c r="D932" s="5">
        <v>9</v>
      </c>
      <c r="E932" s="5">
        <v>0</v>
      </c>
      <c r="F932" s="20">
        <v>81</v>
      </c>
      <c r="G932" s="20">
        <v>1</v>
      </c>
      <c r="H932" s="24">
        <f t="shared" si="148"/>
        <v>3681</v>
      </c>
      <c r="I932" s="5">
        <v>75</v>
      </c>
      <c r="J932" s="23">
        <f t="shared" si="149"/>
        <v>276075</v>
      </c>
      <c r="K932" s="6"/>
      <c r="L932" s="18"/>
      <c r="M932" s="18"/>
      <c r="N932" s="5"/>
      <c r="O932" s="8"/>
      <c r="P932" s="8"/>
      <c r="Q932" s="22"/>
      <c r="R932" s="16"/>
      <c r="S932" s="20"/>
      <c r="T932" s="5"/>
      <c r="U932" s="15"/>
      <c r="V932" s="15">
        <f t="shared" si="146"/>
        <v>276075</v>
      </c>
      <c r="W932" s="14">
        <f t="shared" si="147"/>
        <v>276075</v>
      </c>
      <c r="X932" s="21">
        <v>50</v>
      </c>
      <c r="Y932" s="5">
        <v>0</v>
      </c>
      <c r="Z932" s="5">
        <v>0.01</v>
      </c>
      <c r="AB932" s="1"/>
    </row>
    <row r="933" spans="1:28" s="3" customFormat="1" x14ac:dyDescent="0.35">
      <c r="A933" s="6">
        <v>694</v>
      </c>
      <c r="B933" s="18" t="s">
        <v>4</v>
      </c>
      <c r="C933" s="5">
        <v>2124</v>
      </c>
      <c r="D933" s="5">
        <v>1</v>
      </c>
      <c r="E933" s="5">
        <v>1</v>
      </c>
      <c r="F933" s="20">
        <v>45</v>
      </c>
      <c r="G933" s="20">
        <v>4</v>
      </c>
      <c r="H933" s="24">
        <f t="shared" si="148"/>
        <v>545</v>
      </c>
      <c r="I933" s="5">
        <v>75</v>
      </c>
      <c r="J933" s="23">
        <f t="shared" si="149"/>
        <v>40875</v>
      </c>
      <c r="K933" s="6"/>
      <c r="L933" s="18"/>
      <c r="M933" s="18"/>
      <c r="N933" s="5"/>
      <c r="O933" s="8"/>
      <c r="P933" s="8"/>
      <c r="Q933" s="22"/>
      <c r="R933" s="16"/>
      <c r="S933" s="20"/>
      <c r="T933" s="5"/>
      <c r="U933" s="15"/>
      <c r="V933" s="15">
        <f t="shared" si="146"/>
        <v>40875</v>
      </c>
      <c r="W933" s="14">
        <f t="shared" si="147"/>
        <v>40875</v>
      </c>
      <c r="X933" s="21">
        <v>0</v>
      </c>
      <c r="Y933" s="14">
        <f>W933</f>
        <v>40875</v>
      </c>
      <c r="Z933" s="5">
        <v>0.03</v>
      </c>
      <c r="AB933" s="1"/>
    </row>
    <row r="934" spans="1:28" s="3" customFormat="1" x14ac:dyDescent="0.35">
      <c r="A934" s="5">
        <v>695</v>
      </c>
      <c r="B934" s="18" t="s">
        <v>4</v>
      </c>
      <c r="C934" s="5">
        <v>18042</v>
      </c>
      <c r="D934" s="5">
        <v>9</v>
      </c>
      <c r="E934" s="5">
        <v>1</v>
      </c>
      <c r="F934" s="20">
        <v>17</v>
      </c>
      <c r="G934" s="20">
        <v>1</v>
      </c>
      <c r="H934" s="24">
        <f t="shared" si="148"/>
        <v>3717</v>
      </c>
      <c r="I934" s="5">
        <v>75</v>
      </c>
      <c r="J934" s="23">
        <f t="shared" si="149"/>
        <v>278775</v>
      </c>
      <c r="K934" s="6"/>
      <c r="L934" s="18"/>
      <c r="M934" s="18"/>
      <c r="N934" s="5"/>
      <c r="O934" s="8"/>
      <c r="P934" s="8"/>
      <c r="Q934" s="22"/>
      <c r="R934" s="16"/>
      <c r="S934" s="20"/>
      <c r="T934" s="5"/>
      <c r="U934" s="15"/>
      <c r="V934" s="15">
        <f t="shared" si="146"/>
        <v>278775</v>
      </c>
      <c r="W934" s="14">
        <f t="shared" si="147"/>
        <v>278775</v>
      </c>
      <c r="X934" s="21">
        <v>50</v>
      </c>
      <c r="Y934" s="5">
        <v>0</v>
      </c>
      <c r="Z934" s="5">
        <v>0.01</v>
      </c>
      <c r="AB934" s="1"/>
    </row>
    <row r="935" spans="1:28" s="3" customFormat="1" x14ac:dyDescent="0.35">
      <c r="A935" s="6">
        <v>696</v>
      </c>
      <c r="B935" s="18" t="s">
        <v>4</v>
      </c>
      <c r="C935" s="5">
        <v>1836</v>
      </c>
      <c r="D935" s="5">
        <v>2</v>
      </c>
      <c r="E935" s="5">
        <v>2</v>
      </c>
      <c r="F935" s="20">
        <v>36</v>
      </c>
      <c r="G935" s="20">
        <v>4</v>
      </c>
      <c r="H935" s="24">
        <f t="shared" si="148"/>
        <v>1036</v>
      </c>
      <c r="I935" s="5">
        <v>75</v>
      </c>
      <c r="J935" s="23">
        <f t="shared" si="149"/>
        <v>77700</v>
      </c>
      <c r="K935" s="6"/>
      <c r="L935" s="18"/>
      <c r="M935" s="18"/>
      <c r="N935" s="35"/>
      <c r="O935" s="8"/>
      <c r="P935" s="8"/>
      <c r="Q935" s="22"/>
      <c r="R935" s="16"/>
      <c r="S935" s="20"/>
      <c r="T935" s="5"/>
      <c r="U935" s="15"/>
      <c r="V935" s="15">
        <f t="shared" si="146"/>
        <v>77700</v>
      </c>
      <c r="W935" s="14">
        <f t="shared" si="147"/>
        <v>77700</v>
      </c>
      <c r="X935" s="21">
        <v>0</v>
      </c>
      <c r="Y935" s="14">
        <f>W935</f>
        <v>77700</v>
      </c>
      <c r="Z935" s="5"/>
      <c r="AB935" s="1"/>
    </row>
    <row r="936" spans="1:28" s="3" customFormat="1" x14ac:dyDescent="0.35">
      <c r="A936" s="5">
        <v>697</v>
      </c>
      <c r="B936" s="18" t="s">
        <v>4</v>
      </c>
      <c r="C936" s="5">
        <v>6092</v>
      </c>
      <c r="D936" s="5">
        <v>0</v>
      </c>
      <c r="E936" s="5">
        <v>2</v>
      </c>
      <c r="F936" s="20">
        <v>87</v>
      </c>
      <c r="G936" s="20">
        <v>2</v>
      </c>
      <c r="H936" s="24">
        <f t="shared" si="148"/>
        <v>287</v>
      </c>
      <c r="I936" s="5">
        <v>200</v>
      </c>
      <c r="J936" s="23">
        <f t="shared" si="149"/>
        <v>57400</v>
      </c>
      <c r="K936" s="6"/>
      <c r="L936" s="18" t="s">
        <v>15</v>
      </c>
      <c r="M936" s="18" t="s">
        <v>2</v>
      </c>
      <c r="N936" s="26">
        <v>216</v>
      </c>
      <c r="O936" s="8"/>
      <c r="P936" s="8"/>
      <c r="Q936" s="22">
        <v>6500</v>
      </c>
      <c r="R936" s="16">
        <f>SUM(N936*Q936)</f>
        <v>1404000</v>
      </c>
      <c r="S936" s="20">
        <v>13</v>
      </c>
      <c r="T936" s="5">
        <v>16</v>
      </c>
      <c r="U936" s="15">
        <f>SUM(R936-(R936*T936/100))</f>
        <v>1179360</v>
      </c>
      <c r="V936" s="15">
        <f t="shared" si="146"/>
        <v>1236760</v>
      </c>
      <c r="W936" s="14">
        <f t="shared" si="147"/>
        <v>1236760</v>
      </c>
      <c r="X936" s="21">
        <v>10</v>
      </c>
      <c r="Y936" s="5">
        <v>0</v>
      </c>
      <c r="Z936" s="5">
        <v>0.02</v>
      </c>
      <c r="AB936" s="1"/>
    </row>
    <row r="937" spans="1:28" s="3" customFormat="1" x14ac:dyDescent="0.35">
      <c r="A937" s="5"/>
      <c r="B937" s="18"/>
      <c r="C937" s="5"/>
      <c r="D937" s="5"/>
      <c r="E937" s="5"/>
      <c r="F937" s="20"/>
      <c r="G937" s="20"/>
      <c r="H937" s="24"/>
      <c r="I937" s="5"/>
      <c r="J937" s="23"/>
      <c r="K937" s="6"/>
      <c r="L937" s="18" t="s">
        <v>12</v>
      </c>
      <c r="M937" s="18" t="s">
        <v>0</v>
      </c>
      <c r="N937" s="26">
        <v>168</v>
      </c>
      <c r="O937" s="8"/>
      <c r="P937" s="8"/>
      <c r="Q937" s="22">
        <v>5400</v>
      </c>
      <c r="R937" s="16">
        <f>SUM(N937*Q937)</f>
        <v>907200</v>
      </c>
      <c r="S937" s="20">
        <v>13</v>
      </c>
      <c r="T937" s="5">
        <v>55</v>
      </c>
      <c r="U937" s="15">
        <f>SUM(R937-(R937*T937/100))</f>
        <v>408240</v>
      </c>
      <c r="V937" s="15">
        <f t="shared" si="146"/>
        <v>408240</v>
      </c>
      <c r="W937" s="14">
        <f t="shared" si="147"/>
        <v>408240</v>
      </c>
      <c r="X937" s="21">
        <v>50</v>
      </c>
      <c r="Y937" s="5">
        <v>0</v>
      </c>
      <c r="Z937" s="5">
        <v>0.01</v>
      </c>
      <c r="AB937" s="1"/>
    </row>
    <row r="938" spans="1:28" s="3" customFormat="1" x14ac:dyDescent="0.35">
      <c r="A938" s="5"/>
      <c r="B938" s="18"/>
      <c r="C938" s="5"/>
      <c r="D938" s="5"/>
      <c r="E938" s="5"/>
      <c r="F938" s="20"/>
      <c r="G938" s="20"/>
      <c r="H938" s="24"/>
      <c r="I938" s="5"/>
      <c r="J938" s="23"/>
      <c r="K938" s="6"/>
      <c r="L938" s="18" t="s">
        <v>16</v>
      </c>
      <c r="M938" s="18" t="s">
        <v>0</v>
      </c>
      <c r="N938" s="26">
        <v>112</v>
      </c>
      <c r="O938" s="8"/>
      <c r="P938" s="8"/>
      <c r="Q938" s="22">
        <v>2400</v>
      </c>
      <c r="R938" s="16">
        <f>SUM(N938*Q938)</f>
        <v>268800</v>
      </c>
      <c r="S938" s="20">
        <v>10</v>
      </c>
      <c r="T938" s="5">
        <v>40</v>
      </c>
      <c r="U938" s="15">
        <f>SUM(R938-(R938*T938/100))</f>
        <v>161280</v>
      </c>
      <c r="V938" s="15">
        <f t="shared" si="146"/>
        <v>161280</v>
      </c>
      <c r="W938" s="14">
        <f t="shared" si="147"/>
        <v>161280</v>
      </c>
      <c r="X938" s="21">
        <v>0</v>
      </c>
      <c r="Y938" s="14">
        <f>W938</f>
        <v>161280</v>
      </c>
      <c r="Z938" s="5">
        <v>0.03</v>
      </c>
      <c r="AB938" s="1"/>
    </row>
    <row r="939" spans="1:28" s="3" customFormat="1" x14ac:dyDescent="0.35">
      <c r="A939" s="5">
        <v>698</v>
      </c>
      <c r="B939" s="18" t="s">
        <v>24</v>
      </c>
      <c r="C939" s="5">
        <v>3435</v>
      </c>
      <c r="D939" s="5">
        <v>1</v>
      </c>
      <c r="E939" s="5">
        <v>3</v>
      </c>
      <c r="F939" s="20">
        <v>51</v>
      </c>
      <c r="G939" s="20">
        <v>3</v>
      </c>
      <c r="H939" s="24">
        <f t="shared" ref="H939:H945" si="150">SUM((D939*400)+(E939*100)+F939)</f>
        <v>751</v>
      </c>
      <c r="I939" s="26">
        <v>100</v>
      </c>
      <c r="J939" s="23">
        <f t="shared" ref="J939:J945" si="151">SUM(H939*I939)</f>
        <v>75100</v>
      </c>
      <c r="K939" s="6"/>
      <c r="L939" s="18"/>
      <c r="M939" s="18"/>
      <c r="N939" s="5"/>
      <c r="O939" s="8"/>
      <c r="P939" s="8"/>
      <c r="Q939" s="22"/>
      <c r="R939" s="16"/>
      <c r="S939" s="20"/>
      <c r="T939" s="5"/>
      <c r="U939" s="15"/>
      <c r="V939" s="15">
        <f t="shared" si="146"/>
        <v>75100</v>
      </c>
      <c r="W939" s="14">
        <f t="shared" si="147"/>
        <v>75100</v>
      </c>
      <c r="X939" s="21">
        <v>0</v>
      </c>
      <c r="Y939" s="14">
        <f>W939</f>
        <v>75100</v>
      </c>
      <c r="Z939" s="5"/>
      <c r="AB939" s="1"/>
    </row>
    <row r="940" spans="1:28" s="3" customFormat="1" x14ac:dyDescent="0.35">
      <c r="A940" s="5">
        <v>699</v>
      </c>
      <c r="B940" s="18" t="s">
        <v>4</v>
      </c>
      <c r="C940" s="5">
        <v>32</v>
      </c>
      <c r="D940" s="5">
        <v>0</v>
      </c>
      <c r="E940" s="5">
        <v>1</v>
      </c>
      <c r="F940" s="20">
        <v>19</v>
      </c>
      <c r="G940" s="20">
        <v>3</v>
      </c>
      <c r="H940" s="24">
        <f t="shared" si="150"/>
        <v>119</v>
      </c>
      <c r="I940" s="26">
        <v>100</v>
      </c>
      <c r="J940" s="23">
        <f t="shared" si="151"/>
        <v>11900</v>
      </c>
      <c r="K940" s="6"/>
      <c r="L940" s="18"/>
      <c r="M940" s="18"/>
      <c r="N940" s="5"/>
      <c r="O940" s="8"/>
      <c r="P940" s="8"/>
      <c r="Q940" s="22"/>
      <c r="R940" s="16"/>
      <c r="S940" s="20"/>
      <c r="T940" s="5"/>
      <c r="U940" s="15"/>
      <c r="V940" s="15">
        <f t="shared" si="146"/>
        <v>11900</v>
      </c>
      <c r="W940" s="14">
        <f t="shared" si="147"/>
        <v>11900</v>
      </c>
      <c r="X940" s="21">
        <v>0</v>
      </c>
      <c r="Y940" s="14">
        <f>W940</f>
        <v>11900</v>
      </c>
      <c r="Z940" s="5"/>
      <c r="AB940" s="1"/>
    </row>
    <row r="941" spans="1:28" s="3" customFormat="1" x14ac:dyDescent="0.35">
      <c r="A941" s="5">
        <v>700</v>
      </c>
      <c r="B941" s="18" t="s">
        <v>4</v>
      </c>
      <c r="C941" s="5">
        <v>14997</v>
      </c>
      <c r="D941" s="5">
        <v>32</v>
      </c>
      <c r="E941" s="5">
        <v>1</v>
      </c>
      <c r="F941" s="20">
        <v>23</v>
      </c>
      <c r="G941" s="20">
        <v>1</v>
      </c>
      <c r="H941" s="24">
        <f t="shared" si="150"/>
        <v>12923</v>
      </c>
      <c r="I941" s="26">
        <v>75</v>
      </c>
      <c r="J941" s="23">
        <f t="shared" si="151"/>
        <v>969225</v>
      </c>
      <c r="K941" s="6"/>
      <c r="L941" s="18"/>
      <c r="M941" s="18"/>
      <c r="N941" s="5"/>
      <c r="O941" s="8"/>
      <c r="P941" s="8"/>
      <c r="Q941" s="22"/>
      <c r="R941" s="16"/>
      <c r="S941" s="20"/>
      <c r="T941" s="5"/>
      <c r="U941" s="15"/>
      <c r="V941" s="15">
        <f t="shared" si="146"/>
        <v>969225</v>
      </c>
      <c r="W941" s="14">
        <f t="shared" si="147"/>
        <v>969225</v>
      </c>
      <c r="X941" s="21">
        <v>50</v>
      </c>
      <c r="Y941" s="5">
        <v>0</v>
      </c>
      <c r="Z941" s="5">
        <v>0.01</v>
      </c>
      <c r="AB941" s="1"/>
    </row>
    <row r="942" spans="1:28" s="3" customFormat="1" x14ac:dyDescent="0.35">
      <c r="A942" s="5">
        <v>701</v>
      </c>
      <c r="B942" s="18" t="s">
        <v>4</v>
      </c>
      <c r="C942" s="5">
        <v>31</v>
      </c>
      <c r="D942" s="5">
        <v>0</v>
      </c>
      <c r="E942" s="5">
        <v>0</v>
      </c>
      <c r="F942" s="20">
        <v>70</v>
      </c>
      <c r="G942" s="20">
        <v>3</v>
      </c>
      <c r="H942" s="24">
        <f t="shared" si="150"/>
        <v>70</v>
      </c>
      <c r="I942" s="26">
        <v>100</v>
      </c>
      <c r="J942" s="23">
        <f t="shared" si="151"/>
        <v>7000</v>
      </c>
      <c r="K942" s="6"/>
      <c r="L942" s="18"/>
      <c r="M942" s="18"/>
      <c r="N942" s="5"/>
      <c r="O942" s="8"/>
      <c r="P942" s="8"/>
      <c r="Q942" s="22"/>
      <c r="R942" s="16"/>
      <c r="S942" s="20"/>
      <c r="T942" s="5"/>
      <c r="U942" s="15"/>
      <c r="V942" s="15">
        <f t="shared" si="146"/>
        <v>7000</v>
      </c>
      <c r="W942" s="14">
        <f t="shared" si="147"/>
        <v>7000</v>
      </c>
      <c r="X942" s="21">
        <v>0</v>
      </c>
      <c r="Y942" s="14">
        <f>W942</f>
        <v>7000</v>
      </c>
      <c r="Z942" s="5">
        <v>0.03</v>
      </c>
      <c r="AB942" s="1"/>
    </row>
    <row r="943" spans="1:28" s="3" customFormat="1" x14ac:dyDescent="0.35">
      <c r="A943" s="5">
        <v>702</v>
      </c>
      <c r="B943" s="18" t="s">
        <v>4</v>
      </c>
      <c r="C943" s="5">
        <v>15005</v>
      </c>
      <c r="D943" s="5">
        <v>19</v>
      </c>
      <c r="E943" s="5">
        <v>2</v>
      </c>
      <c r="F943" s="20">
        <v>18</v>
      </c>
      <c r="G943" s="20">
        <v>1</v>
      </c>
      <c r="H943" s="24">
        <f t="shared" si="150"/>
        <v>7818</v>
      </c>
      <c r="I943" s="26">
        <v>100</v>
      </c>
      <c r="J943" s="23">
        <f t="shared" si="151"/>
        <v>781800</v>
      </c>
      <c r="K943" s="6"/>
      <c r="L943" s="18"/>
      <c r="M943" s="18"/>
      <c r="N943" s="5"/>
      <c r="O943" s="8"/>
      <c r="P943" s="8"/>
      <c r="Q943" s="22"/>
      <c r="R943" s="16"/>
      <c r="S943" s="20"/>
      <c r="T943" s="5"/>
      <c r="U943" s="15"/>
      <c r="V943" s="15">
        <f t="shared" si="146"/>
        <v>781800</v>
      </c>
      <c r="W943" s="14">
        <f t="shared" si="147"/>
        <v>781800</v>
      </c>
      <c r="X943" s="21">
        <v>50</v>
      </c>
      <c r="Y943" s="5">
        <v>0</v>
      </c>
      <c r="Z943" s="5">
        <v>0.01</v>
      </c>
      <c r="AB943" s="1"/>
    </row>
    <row r="944" spans="1:28" s="3" customFormat="1" x14ac:dyDescent="0.35">
      <c r="A944" s="5">
        <v>703</v>
      </c>
      <c r="B944" s="18" t="s">
        <v>4</v>
      </c>
      <c r="C944" s="5">
        <v>134</v>
      </c>
      <c r="D944" s="5">
        <v>1</v>
      </c>
      <c r="E944" s="5">
        <v>0</v>
      </c>
      <c r="F944" s="20">
        <v>0</v>
      </c>
      <c r="G944" s="20">
        <v>3</v>
      </c>
      <c r="H944" s="24">
        <f t="shared" si="150"/>
        <v>400</v>
      </c>
      <c r="I944" s="26">
        <v>100</v>
      </c>
      <c r="J944" s="23">
        <f t="shared" si="151"/>
        <v>40000</v>
      </c>
      <c r="K944" s="6"/>
      <c r="L944" s="18"/>
      <c r="M944" s="18"/>
      <c r="N944" s="5"/>
      <c r="O944" s="8"/>
      <c r="P944" s="8"/>
      <c r="Q944" s="22"/>
      <c r="R944" s="16"/>
      <c r="S944" s="20"/>
      <c r="T944" s="5"/>
      <c r="U944" s="15"/>
      <c r="V944" s="15">
        <f t="shared" si="146"/>
        <v>40000</v>
      </c>
      <c r="W944" s="14">
        <f t="shared" si="147"/>
        <v>40000</v>
      </c>
      <c r="X944" s="21">
        <v>0</v>
      </c>
      <c r="Y944" s="14">
        <f>W944</f>
        <v>40000</v>
      </c>
      <c r="Z944" s="5">
        <v>0.03</v>
      </c>
      <c r="AB944" s="1"/>
    </row>
    <row r="945" spans="1:28" s="3" customFormat="1" x14ac:dyDescent="0.35">
      <c r="A945" s="5">
        <v>704</v>
      </c>
      <c r="B945" s="18" t="s">
        <v>4</v>
      </c>
      <c r="C945" s="5">
        <v>30</v>
      </c>
      <c r="D945" s="5">
        <v>1</v>
      </c>
      <c r="E945" s="5">
        <v>0</v>
      </c>
      <c r="F945" s="20">
        <v>80</v>
      </c>
      <c r="G945" s="20">
        <v>2</v>
      </c>
      <c r="H945" s="24">
        <f t="shared" si="150"/>
        <v>480</v>
      </c>
      <c r="I945" s="5">
        <v>150</v>
      </c>
      <c r="J945" s="23">
        <f t="shared" si="151"/>
        <v>72000</v>
      </c>
      <c r="K945" s="6"/>
      <c r="L945" s="18" t="s">
        <v>15</v>
      </c>
      <c r="M945" s="18" t="s">
        <v>9</v>
      </c>
      <c r="N945" s="5">
        <v>382</v>
      </c>
      <c r="O945" s="8"/>
      <c r="P945" s="8"/>
      <c r="Q945" s="22">
        <v>6500</v>
      </c>
      <c r="R945" s="16">
        <f>SUM(N945*Q945)</f>
        <v>2483000</v>
      </c>
      <c r="S945" s="20">
        <v>22</v>
      </c>
      <c r="T945" s="5">
        <v>85</v>
      </c>
      <c r="U945" s="15">
        <f>SUM(R945-(R945*T945/100))</f>
        <v>372450</v>
      </c>
      <c r="V945" s="15">
        <f t="shared" si="146"/>
        <v>444450</v>
      </c>
      <c r="W945" s="14">
        <f t="shared" si="147"/>
        <v>444450</v>
      </c>
      <c r="X945" s="21">
        <v>10</v>
      </c>
      <c r="Y945" s="5">
        <v>0</v>
      </c>
      <c r="Z945" s="5">
        <v>0.02</v>
      </c>
      <c r="AB945" s="1"/>
    </row>
    <row r="946" spans="1:28" s="3" customFormat="1" x14ac:dyDescent="0.35">
      <c r="A946" s="5"/>
      <c r="B946" s="18"/>
      <c r="C946" s="5"/>
      <c r="D946" s="5"/>
      <c r="E946" s="5"/>
      <c r="F946" s="20"/>
      <c r="G946" s="20"/>
      <c r="H946" s="24"/>
      <c r="I946" s="5"/>
      <c r="J946" s="23"/>
      <c r="K946" s="6"/>
      <c r="L946" s="18" t="s">
        <v>35</v>
      </c>
      <c r="M946" s="18" t="s">
        <v>2</v>
      </c>
      <c r="N946" s="5"/>
      <c r="O946" s="8"/>
      <c r="P946" s="8"/>
      <c r="Q946" s="22"/>
      <c r="R946" s="16"/>
      <c r="S946" s="20"/>
      <c r="T946" s="5"/>
      <c r="U946" s="15"/>
      <c r="V946" s="15">
        <f t="shared" si="146"/>
        <v>0</v>
      </c>
      <c r="W946" s="14">
        <f t="shared" si="147"/>
        <v>0</v>
      </c>
      <c r="X946" s="21"/>
      <c r="Y946" s="5"/>
      <c r="Z946" s="5"/>
      <c r="AB946" s="1"/>
    </row>
    <row r="947" spans="1:28" s="3" customFormat="1" x14ac:dyDescent="0.35">
      <c r="A947" s="5"/>
      <c r="B947" s="18"/>
      <c r="C947" s="5"/>
      <c r="D947" s="5"/>
      <c r="E947" s="5"/>
      <c r="F947" s="20"/>
      <c r="G947" s="20"/>
      <c r="H947" s="24"/>
      <c r="I947" s="5"/>
      <c r="J947" s="23"/>
      <c r="K947" s="6"/>
      <c r="L947" s="18" t="s">
        <v>34</v>
      </c>
      <c r="M947" s="18" t="s">
        <v>0</v>
      </c>
      <c r="N947" s="5"/>
      <c r="O947" s="8"/>
      <c r="P947" s="8"/>
      <c r="Q947" s="22"/>
      <c r="R947" s="16"/>
      <c r="S947" s="20"/>
      <c r="T947" s="5"/>
      <c r="U947" s="15"/>
      <c r="V947" s="15">
        <f t="shared" si="146"/>
        <v>0</v>
      </c>
      <c r="W947" s="14">
        <f t="shared" si="147"/>
        <v>0</v>
      </c>
      <c r="X947" s="21"/>
      <c r="Y947" s="5"/>
      <c r="Z947" s="5"/>
      <c r="AB947" s="1"/>
    </row>
    <row r="948" spans="1:28" s="3" customFormat="1" x14ac:dyDescent="0.35">
      <c r="A948" s="5"/>
      <c r="B948" s="18"/>
      <c r="C948" s="5"/>
      <c r="D948" s="5"/>
      <c r="E948" s="5"/>
      <c r="F948" s="20"/>
      <c r="G948" s="20"/>
      <c r="H948" s="24"/>
      <c r="I948" s="5"/>
      <c r="J948" s="23"/>
      <c r="K948" s="6"/>
      <c r="L948" s="18" t="s">
        <v>12</v>
      </c>
      <c r="M948" s="18" t="s">
        <v>0</v>
      </c>
      <c r="N948" s="5">
        <v>15</v>
      </c>
      <c r="O948" s="8"/>
      <c r="P948" s="8"/>
      <c r="Q948" s="22">
        <v>5400</v>
      </c>
      <c r="R948" s="16">
        <f>SUM(N948*Q948)</f>
        <v>81000</v>
      </c>
      <c r="S948" s="20">
        <v>22</v>
      </c>
      <c r="T948" s="5">
        <v>93</v>
      </c>
      <c r="U948" s="15">
        <f>SUM(R948-(R948*T948/100))</f>
        <v>5670</v>
      </c>
      <c r="V948" s="15">
        <f t="shared" si="146"/>
        <v>5670</v>
      </c>
      <c r="W948" s="14">
        <f t="shared" si="147"/>
        <v>5670</v>
      </c>
      <c r="X948" s="21">
        <v>50</v>
      </c>
      <c r="Y948" s="5">
        <v>0</v>
      </c>
      <c r="Z948" s="5">
        <v>0.01</v>
      </c>
      <c r="AB948" s="1"/>
    </row>
    <row r="949" spans="1:28" s="3" customFormat="1" x14ac:dyDescent="0.35">
      <c r="A949" s="5"/>
      <c r="B949" s="5"/>
      <c r="C949" s="5"/>
      <c r="D949" s="5"/>
      <c r="E949" s="5"/>
      <c r="F949" s="20"/>
      <c r="G949" s="20"/>
      <c r="H949" s="24"/>
      <c r="I949" s="5"/>
      <c r="J949" s="23"/>
      <c r="K949" s="6"/>
      <c r="L949" s="18" t="s">
        <v>27</v>
      </c>
      <c r="M949" s="18" t="s">
        <v>0</v>
      </c>
      <c r="N949" s="5">
        <v>12</v>
      </c>
      <c r="O949" s="8"/>
      <c r="P949" s="8"/>
      <c r="Q949" s="22">
        <v>6500</v>
      </c>
      <c r="R949" s="16">
        <f>SUM(N949*Q949)</f>
        <v>78000</v>
      </c>
      <c r="S949" s="20">
        <v>22</v>
      </c>
      <c r="T949" s="5">
        <v>93</v>
      </c>
      <c r="U949" s="15">
        <f>SUM(R949-(R949*T949/100))</f>
        <v>5460</v>
      </c>
      <c r="V949" s="15">
        <f t="shared" si="146"/>
        <v>5460</v>
      </c>
      <c r="W949" s="14">
        <f t="shared" si="147"/>
        <v>5460</v>
      </c>
      <c r="X949" s="21">
        <v>0</v>
      </c>
      <c r="Y949" s="14">
        <f>W949</f>
        <v>5460</v>
      </c>
      <c r="Z949" s="5">
        <v>0.03</v>
      </c>
      <c r="AB949" s="1"/>
    </row>
    <row r="950" spans="1:28" s="3" customFormat="1" x14ac:dyDescent="0.35">
      <c r="A950" s="5"/>
      <c r="B950" s="18"/>
      <c r="C950" s="5"/>
      <c r="D950" s="5"/>
      <c r="E950" s="5"/>
      <c r="F950" s="20"/>
      <c r="G950" s="20"/>
      <c r="H950" s="24"/>
      <c r="I950" s="5"/>
      <c r="J950" s="23"/>
      <c r="K950" s="6"/>
      <c r="L950" s="18" t="s">
        <v>33</v>
      </c>
      <c r="M950" s="18" t="s">
        <v>9</v>
      </c>
      <c r="N950" s="5">
        <v>115</v>
      </c>
      <c r="O950" s="8"/>
      <c r="P950" s="8"/>
      <c r="Q950" s="22">
        <v>6500</v>
      </c>
      <c r="R950" s="16">
        <f>SUM(N950*Q950)</f>
        <v>747500</v>
      </c>
      <c r="S950" s="20">
        <v>15</v>
      </c>
      <c r="T950" s="5">
        <v>50</v>
      </c>
      <c r="U950" s="15">
        <f>SUM(R950-(R950*T950/100))</f>
        <v>373750</v>
      </c>
      <c r="V950" s="15">
        <f t="shared" si="146"/>
        <v>373750</v>
      </c>
      <c r="W950" s="14">
        <f t="shared" si="147"/>
        <v>373750</v>
      </c>
      <c r="X950" s="21">
        <v>10</v>
      </c>
      <c r="Y950" s="5">
        <v>0</v>
      </c>
      <c r="Z950" s="5">
        <v>0.02</v>
      </c>
      <c r="AB950" s="1"/>
    </row>
    <row r="951" spans="1:28" s="3" customFormat="1" x14ac:dyDescent="0.35">
      <c r="A951" s="5"/>
      <c r="B951" s="18"/>
      <c r="C951" s="5"/>
      <c r="D951" s="5"/>
      <c r="E951" s="5"/>
      <c r="F951" s="20"/>
      <c r="G951" s="20"/>
      <c r="H951" s="24"/>
      <c r="I951" s="5"/>
      <c r="J951" s="23"/>
      <c r="K951" s="6"/>
      <c r="L951" s="18" t="s">
        <v>16</v>
      </c>
      <c r="M951" s="18" t="s">
        <v>0</v>
      </c>
      <c r="N951" s="5">
        <v>54</v>
      </c>
      <c r="O951" s="8"/>
      <c r="P951" s="8"/>
      <c r="Q951" s="22">
        <v>2400</v>
      </c>
      <c r="R951" s="16">
        <f>SUM(N951*Q951)</f>
        <v>129600</v>
      </c>
      <c r="S951" s="20">
        <v>15</v>
      </c>
      <c r="T951" s="5">
        <v>65</v>
      </c>
      <c r="U951" s="15">
        <f>SUM(R951-(R951*T951/100))</f>
        <v>45360</v>
      </c>
      <c r="V951" s="15">
        <f t="shared" si="146"/>
        <v>45360</v>
      </c>
      <c r="W951" s="14">
        <f t="shared" si="147"/>
        <v>45360</v>
      </c>
      <c r="X951" s="21">
        <v>0</v>
      </c>
      <c r="Y951" s="14">
        <f>W951</f>
        <v>45360</v>
      </c>
      <c r="Z951" s="5">
        <v>0.03</v>
      </c>
      <c r="AB951" s="1"/>
    </row>
    <row r="952" spans="1:28" s="3" customFormat="1" x14ac:dyDescent="0.35">
      <c r="A952" s="5"/>
      <c r="B952" s="18"/>
      <c r="C952" s="5"/>
      <c r="D952" s="5"/>
      <c r="E952" s="5"/>
      <c r="F952" s="20"/>
      <c r="G952" s="20"/>
      <c r="H952" s="24"/>
      <c r="I952" s="5"/>
      <c r="J952" s="23"/>
      <c r="K952" s="6"/>
      <c r="L952" s="18" t="s">
        <v>12</v>
      </c>
      <c r="M952" s="18" t="s">
        <v>0</v>
      </c>
      <c r="N952" s="5">
        <v>18</v>
      </c>
      <c r="O952" s="8"/>
      <c r="P952" s="8"/>
      <c r="Q952" s="22">
        <v>5400</v>
      </c>
      <c r="R952" s="16">
        <f>SUM(N952*Q952)</f>
        <v>97200</v>
      </c>
      <c r="S952" s="20">
        <v>15</v>
      </c>
      <c r="T952" s="5">
        <v>65</v>
      </c>
      <c r="U952" s="15">
        <f>SUM(R952-(R952*T952/100))</f>
        <v>34020</v>
      </c>
      <c r="V952" s="15">
        <f t="shared" si="146"/>
        <v>34020</v>
      </c>
      <c r="W952" s="14">
        <f t="shared" si="147"/>
        <v>34020</v>
      </c>
      <c r="X952" s="21">
        <v>50</v>
      </c>
      <c r="Y952" s="5">
        <v>0</v>
      </c>
      <c r="Z952" s="5">
        <v>0.01</v>
      </c>
      <c r="AB952" s="1"/>
    </row>
    <row r="953" spans="1:28" s="3" customFormat="1" x14ac:dyDescent="0.35">
      <c r="A953" s="5">
        <v>705</v>
      </c>
      <c r="B953" s="18" t="s">
        <v>4</v>
      </c>
      <c r="C953" s="5">
        <v>34</v>
      </c>
      <c r="D953" s="5">
        <v>0</v>
      </c>
      <c r="E953" s="5">
        <v>0</v>
      </c>
      <c r="F953" s="20">
        <v>84</v>
      </c>
      <c r="G953" s="20">
        <v>3</v>
      </c>
      <c r="H953" s="24">
        <f t="shared" ref="H953:H960" si="152">SUM((D953*400)+(E953*100)+F953)</f>
        <v>84</v>
      </c>
      <c r="I953" s="5">
        <v>75</v>
      </c>
      <c r="J953" s="23">
        <f t="shared" ref="J953:J960" si="153">SUM(H953*I953)</f>
        <v>6300</v>
      </c>
      <c r="K953" s="6"/>
      <c r="L953" s="18"/>
      <c r="M953" s="18"/>
      <c r="N953" s="5"/>
      <c r="O953" s="8"/>
      <c r="P953" s="8"/>
      <c r="Q953" s="22"/>
      <c r="R953" s="16"/>
      <c r="S953" s="20"/>
      <c r="T953" s="5"/>
      <c r="U953" s="15"/>
      <c r="V953" s="15">
        <f t="shared" si="146"/>
        <v>6300</v>
      </c>
      <c r="W953" s="14">
        <f t="shared" si="147"/>
        <v>6300</v>
      </c>
      <c r="X953" s="21">
        <v>0</v>
      </c>
      <c r="Y953" s="14">
        <f>W953</f>
        <v>6300</v>
      </c>
      <c r="Z953" s="5">
        <v>0.03</v>
      </c>
      <c r="AB953" s="1"/>
    </row>
    <row r="954" spans="1:28" s="3" customFormat="1" x14ac:dyDescent="0.35">
      <c r="A954" s="5">
        <v>706</v>
      </c>
      <c r="B954" s="18" t="s">
        <v>32</v>
      </c>
      <c r="C954" s="5">
        <v>144</v>
      </c>
      <c r="D954" s="5">
        <v>19</v>
      </c>
      <c r="E954" s="5">
        <v>0</v>
      </c>
      <c r="F954" s="20">
        <v>0</v>
      </c>
      <c r="G954" s="20">
        <v>1</v>
      </c>
      <c r="H954" s="24">
        <f t="shared" si="152"/>
        <v>7600</v>
      </c>
      <c r="I954" s="34">
        <v>75</v>
      </c>
      <c r="J954" s="23">
        <f t="shared" si="153"/>
        <v>570000</v>
      </c>
      <c r="K954" s="6"/>
      <c r="L954" s="18"/>
      <c r="M954" s="18"/>
      <c r="N954" s="5"/>
      <c r="O954" s="8"/>
      <c r="P954" s="8"/>
      <c r="Q954" s="22"/>
      <c r="R954" s="16"/>
      <c r="S954" s="20"/>
      <c r="T954" s="5"/>
      <c r="U954" s="15"/>
      <c r="V954" s="15">
        <f t="shared" si="146"/>
        <v>570000</v>
      </c>
      <c r="W954" s="14">
        <f t="shared" si="147"/>
        <v>570000</v>
      </c>
      <c r="X954" s="21">
        <v>50</v>
      </c>
      <c r="Y954" s="5">
        <v>0</v>
      </c>
      <c r="Z954" s="5">
        <v>0.01</v>
      </c>
      <c r="AB954" s="1"/>
    </row>
    <row r="955" spans="1:28" s="3" customFormat="1" x14ac:dyDescent="0.35">
      <c r="A955" s="5">
        <v>707</v>
      </c>
      <c r="B955" s="18" t="s">
        <v>4</v>
      </c>
      <c r="C955" s="5">
        <v>15082</v>
      </c>
      <c r="D955" s="5">
        <v>11</v>
      </c>
      <c r="E955" s="5">
        <v>1</v>
      </c>
      <c r="F955" s="20">
        <v>72</v>
      </c>
      <c r="G955" s="20">
        <v>1</v>
      </c>
      <c r="H955" s="24">
        <f t="shared" si="152"/>
        <v>4572</v>
      </c>
      <c r="I955" s="26">
        <v>100</v>
      </c>
      <c r="J955" s="23">
        <f t="shared" si="153"/>
        <v>457200</v>
      </c>
      <c r="K955" s="6"/>
      <c r="L955" s="18"/>
      <c r="M955" s="18"/>
      <c r="N955" s="5"/>
      <c r="O955" s="8"/>
      <c r="P955" s="8"/>
      <c r="Q955" s="22"/>
      <c r="R955" s="16"/>
      <c r="S955" s="20"/>
      <c r="T955" s="5"/>
      <c r="U955" s="15"/>
      <c r="V955" s="15">
        <f t="shared" si="146"/>
        <v>457200</v>
      </c>
      <c r="W955" s="14">
        <f t="shared" si="147"/>
        <v>457200</v>
      </c>
      <c r="X955" s="21">
        <v>50</v>
      </c>
      <c r="Y955" s="5">
        <v>0</v>
      </c>
      <c r="Z955" s="5">
        <v>0.01</v>
      </c>
      <c r="AB955" s="1"/>
    </row>
    <row r="956" spans="1:28" s="3" customFormat="1" x14ac:dyDescent="0.35">
      <c r="A956" s="5">
        <v>708</v>
      </c>
      <c r="B956" s="18" t="s">
        <v>4</v>
      </c>
      <c r="C956" s="5">
        <v>6800</v>
      </c>
      <c r="D956" s="5">
        <v>0</v>
      </c>
      <c r="E956" s="5">
        <v>2</v>
      </c>
      <c r="F956" s="20">
        <v>31</v>
      </c>
      <c r="G956" s="20">
        <v>3</v>
      </c>
      <c r="H956" s="24">
        <f t="shared" si="152"/>
        <v>231</v>
      </c>
      <c r="I956" s="26">
        <v>100</v>
      </c>
      <c r="J956" s="23">
        <f t="shared" si="153"/>
        <v>23100</v>
      </c>
      <c r="K956" s="6"/>
      <c r="L956" s="18"/>
      <c r="M956" s="18"/>
      <c r="N956" s="5"/>
      <c r="O956" s="8"/>
      <c r="P956" s="8"/>
      <c r="Q956" s="22"/>
      <c r="R956" s="16"/>
      <c r="S956" s="20"/>
      <c r="T956" s="5"/>
      <c r="U956" s="15"/>
      <c r="V956" s="15">
        <f t="shared" si="146"/>
        <v>23100</v>
      </c>
      <c r="W956" s="14">
        <f t="shared" si="147"/>
        <v>23100</v>
      </c>
      <c r="X956" s="21">
        <v>0</v>
      </c>
      <c r="Y956" s="14">
        <f>W956</f>
        <v>23100</v>
      </c>
      <c r="Z956" s="5">
        <v>0.03</v>
      </c>
      <c r="AB956" s="1"/>
    </row>
    <row r="957" spans="1:28" s="3" customFormat="1" x14ac:dyDescent="0.35">
      <c r="A957" s="5">
        <v>709</v>
      </c>
      <c r="B957" s="18" t="s">
        <v>4</v>
      </c>
      <c r="C957" s="5">
        <v>12227</v>
      </c>
      <c r="D957" s="5">
        <v>0</v>
      </c>
      <c r="E957" s="5">
        <v>1</v>
      </c>
      <c r="F957" s="20">
        <v>33</v>
      </c>
      <c r="G957" s="20">
        <v>3</v>
      </c>
      <c r="H957" s="24">
        <f t="shared" si="152"/>
        <v>133</v>
      </c>
      <c r="I957" s="26">
        <v>75</v>
      </c>
      <c r="J957" s="23">
        <f t="shared" si="153"/>
        <v>9975</v>
      </c>
      <c r="K957" s="6"/>
      <c r="L957" s="18"/>
      <c r="M957" s="18"/>
      <c r="N957" s="5"/>
      <c r="O957" s="8"/>
      <c r="P957" s="8"/>
      <c r="Q957" s="22"/>
      <c r="R957" s="16"/>
      <c r="S957" s="20"/>
      <c r="T957" s="5"/>
      <c r="U957" s="15"/>
      <c r="V957" s="15">
        <f t="shared" si="146"/>
        <v>9975</v>
      </c>
      <c r="W957" s="14">
        <f t="shared" si="147"/>
        <v>9975</v>
      </c>
      <c r="X957" s="21">
        <v>0</v>
      </c>
      <c r="Y957" s="14">
        <f>W957</f>
        <v>9975</v>
      </c>
      <c r="Z957" s="5">
        <v>0.03</v>
      </c>
      <c r="AB957" s="1"/>
    </row>
    <row r="958" spans="1:28" s="3" customFormat="1" x14ac:dyDescent="0.35">
      <c r="A958" s="5">
        <v>710</v>
      </c>
      <c r="B958" s="18" t="s">
        <v>4</v>
      </c>
      <c r="C958" s="5">
        <v>85</v>
      </c>
      <c r="D958" s="5">
        <v>0</v>
      </c>
      <c r="E958" s="5">
        <v>3</v>
      </c>
      <c r="F958" s="20">
        <v>0</v>
      </c>
      <c r="G958" s="20">
        <v>3</v>
      </c>
      <c r="H958" s="24">
        <f t="shared" si="152"/>
        <v>300</v>
      </c>
      <c r="I958" s="26">
        <v>200</v>
      </c>
      <c r="J958" s="23">
        <f t="shared" si="153"/>
        <v>60000</v>
      </c>
      <c r="K958" s="6"/>
      <c r="L958" s="18"/>
      <c r="M958" s="18"/>
      <c r="N958" s="5"/>
      <c r="O958" s="8"/>
      <c r="P958" s="8"/>
      <c r="Q958" s="22"/>
      <c r="R958" s="16"/>
      <c r="S958" s="20"/>
      <c r="T958" s="5"/>
      <c r="U958" s="15"/>
      <c r="V958" s="15">
        <f t="shared" si="146"/>
        <v>60000</v>
      </c>
      <c r="W958" s="14">
        <f t="shared" si="147"/>
        <v>60000</v>
      </c>
      <c r="X958" s="21">
        <v>0</v>
      </c>
      <c r="Y958" s="14">
        <f>W958</f>
        <v>60000</v>
      </c>
      <c r="Z958" s="5">
        <v>0.03</v>
      </c>
      <c r="AB958" s="1"/>
    </row>
    <row r="959" spans="1:28" s="3" customFormat="1" x14ac:dyDescent="0.35">
      <c r="A959" s="5">
        <v>711</v>
      </c>
      <c r="B959" s="18" t="s">
        <v>4</v>
      </c>
      <c r="C959" s="5">
        <v>10744</v>
      </c>
      <c r="D959" s="5">
        <v>0</v>
      </c>
      <c r="E959" s="5">
        <v>1</v>
      </c>
      <c r="F959" s="20">
        <v>48</v>
      </c>
      <c r="G959" s="20">
        <v>3</v>
      </c>
      <c r="H959" s="24">
        <f t="shared" si="152"/>
        <v>148</v>
      </c>
      <c r="I959" s="26">
        <v>75</v>
      </c>
      <c r="J959" s="23">
        <f t="shared" si="153"/>
        <v>11100</v>
      </c>
      <c r="K959" s="6"/>
      <c r="L959" s="18"/>
      <c r="M959" s="18"/>
      <c r="N959" s="5"/>
      <c r="O959" s="8"/>
      <c r="P959" s="8"/>
      <c r="Q959" s="22"/>
      <c r="R959" s="16"/>
      <c r="S959" s="20"/>
      <c r="T959" s="5"/>
      <c r="U959" s="15"/>
      <c r="V959" s="15">
        <f t="shared" si="146"/>
        <v>11100</v>
      </c>
      <c r="W959" s="14">
        <f t="shared" si="147"/>
        <v>11100</v>
      </c>
      <c r="X959" s="21">
        <v>0</v>
      </c>
      <c r="Y959" s="14">
        <f>W959</f>
        <v>11100</v>
      </c>
      <c r="Z959" s="5">
        <v>0.03</v>
      </c>
      <c r="AB959" s="1"/>
    </row>
    <row r="960" spans="1:28" s="3" customFormat="1" x14ac:dyDescent="0.35">
      <c r="A960" s="5">
        <v>712</v>
      </c>
      <c r="B960" s="18" t="s">
        <v>24</v>
      </c>
      <c r="C960" s="5">
        <v>3440</v>
      </c>
      <c r="D960" s="5">
        <v>0</v>
      </c>
      <c r="E960" s="5">
        <v>0</v>
      </c>
      <c r="F960" s="20">
        <v>96</v>
      </c>
      <c r="G960" s="20">
        <v>2</v>
      </c>
      <c r="H960" s="24">
        <f t="shared" si="152"/>
        <v>96</v>
      </c>
      <c r="I960" s="26">
        <v>250</v>
      </c>
      <c r="J960" s="23">
        <f t="shared" si="153"/>
        <v>24000</v>
      </c>
      <c r="K960" s="6"/>
      <c r="L960" s="18" t="s">
        <v>15</v>
      </c>
      <c r="M960" s="18" t="s">
        <v>0</v>
      </c>
      <c r="N960" s="5">
        <v>120</v>
      </c>
      <c r="O960" s="8"/>
      <c r="P960" s="8"/>
      <c r="Q960" s="22">
        <v>6500</v>
      </c>
      <c r="R960" s="16">
        <f>SUM(N960*Q960)</f>
        <v>780000</v>
      </c>
      <c r="S960" s="20">
        <v>60</v>
      </c>
      <c r="T960" s="5">
        <v>93</v>
      </c>
      <c r="U960" s="15">
        <f>SUM(R960-(R960*T960/100))</f>
        <v>54600</v>
      </c>
      <c r="V960" s="15">
        <f t="shared" si="146"/>
        <v>78600</v>
      </c>
      <c r="W960" s="14">
        <f t="shared" si="147"/>
        <v>78600</v>
      </c>
      <c r="X960" s="21">
        <v>10</v>
      </c>
      <c r="Y960" s="5">
        <v>0</v>
      </c>
      <c r="Z960" s="5">
        <v>0.02</v>
      </c>
      <c r="AB960" s="1"/>
    </row>
    <row r="961" spans="1:28" s="3" customFormat="1" x14ac:dyDescent="0.35">
      <c r="A961" s="5"/>
      <c r="B961" s="18"/>
      <c r="C961" s="5"/>
      <c r="D961" s="5"/>
      <c r="E961" s="5"/>
      <c r="F961" s="20"/>
      <c r="G961" s="20"/>
      <c r="H961" s="24"/>
      <c r="I961" s="26"/>
      <c r="J961" s="23"/>
      <c r="K961" s="6"/>
      <c r="L961" s="18" t="s">
        <v>12</v>
      </c>
      <c r="M961" s="18" t="s">
        <v>0</v>
      </c>
      <c r="N961" s="5">
        <v>35</v>
      </c>
      <c r="O961" s="8"/>
      <c r="P961" s="8"/>
      <c r="Q961" s="22">
        <v>5400</v>
      </c>
      <c r="R961" s="16">
        <f>SUM(N961*Q961)</f>
        <v>189000</v>
      </c>
      <c r="S961" s="20">
        <v>60</v>
      </c>
      <c r="T961" s="5">
        <v>93</v>
      </c>
      <c r="U961" s="15">
        <f>SUM(R961-(R961*T961/100))</f>
        <v>13230</v>
      </c>
      <c r="V961" s="15">
        <f t="shared" si="146"/>
        <v>13230</v>
      </c>
      <c r="W961" s="14">
        <f t="shared" si="147"/>
        <v>13230</v>
      </c>
      <c r="X961" s="21">
        <v>50</v>
      </c>
      <c r="Y961" s="5">
        <v>0</v>
      </c>
      <c r="Z961" s="5">
        <v>0.01</v>
      </c>
      <c r="AB961" s="1"/>
    </row>
    <row r="962" spans="1:28" s="3" customFormat="1" x14ac:dyDescent="0.35">
      <c r="A962" s="5">
        <v>713</v>
      </c>
      <c r="B962" s="18" t="s">
        <v>4</v>
      </c>
      <c r="C962" s="5">
        <v>15118</v>
      </c>
      <c r="D962" s="5">
        <v>6</v>
      </c>
      <c r="E962" s="5">
        <v>3</v>
      </c>
      <c r="F962" s="20">
        <v>33</v>
      </c>
      <c r="G962" s="20">
        <v>1</v>
      </c>
      <c r="H962" s="24">
        <f t="shared" ref="H962:H968" si="154">SUM((D962*400)+(E962*100)+F962)</f>
        <v>2733</v>
      </c>
      <c r="I962" s="5">
        <v>75</v>
      </c>
      <c r="J962" s="23">
        <f t="shared" ref="J962:J968" si="155">SUM(H962*I962)</f>
        <v>204975</v>
      </c>
      <c r="K962" s="6"/>
      <c r="L962" s="18"/>
      <c r="M962" s="18"/>
      <c r="N962" s="5"/>
      <c r="O962" s="8"/>
      <c r="P962" s="8"/>
      <c r="Q962" s="22"/>
      <c r="R962" s="16"/>
      <c r="S962" s="20"/>
      <c r="T962" s="5"/>
      <c r="U962" s="15"/>
      <c r="V962" s="15">
        <f t="shared" si="146"/>
        <v>204975</v>
      </c>
      <c r="W962" s="14">
        <f t="shared" si="147"/>
        <v>204975</v>
      </c>
      <c r="X962" s="21">
        <v>50</v>
      </c>
      <c r="Y962" s="5">
        <v>0</v>
      </c>
      <c r="Z962" s="5">
        <v>0.01</v>
      </c>
      <c r="AB962" s="1"/>
    </row>
    <row r="963" spans="1:28" s="3" customFormat="1" x14ac:dyDescent="0.35">
      <c r="A963" s="5">
        <v>714</v>
      </c>
      <c r="B963" s="18" t="s">
        <v>4</v>
      </c>
      <c r="C963" s="5">
        <v>11524</v>
      </c>
      <c r="D963" s="5">
        <v>0</v>
      </c>
      <c r="E963" s="5">
        <v>1</v>
      </c>
      <c r="F963" s="20">
        <v>79</v>
      </c>
      <c r="G963" s="20">
        <v>1</v>
      </c>
      <c r="H963" s="24">
        <f t="shared" si="154"/>
        <v>179</v>
      </c>
      <c r="I963" s="5">
        <v>75</v>
      </c>
      <c r="J963" s="23">
        <f t="shared" si="155"/>
        <v>13425</v>
      </c>
      <c r="K963" s="6"/>
      <c r="L963" s="18" t="s">
        <v>22</v>
      </c>
      <c r="M963" s="18" t="s">
        <v>0</v>
      </c>
      <c r="N963" s="5">
        <v>45</v>
      </c>
      <c r="O963" s="8"/>
      <c r="P963" s="8"/>
      <c r="Q963" s="22">
        <v>2050</v>
      </c>
      <c r="R963" s="16">
        <f>SUM(N963*Q963)</f>
        <v>92250</v>
      </c>
      <c r="S963" s="20">
        <v>20</v>
      </c>
      <c r="T963" s="5">
        <v>93</v>
      </c>
      <c r="U963" s="15">
        <f>SUM(R963-(R963*T963/100))</f>
        <v>6457.5</v>
      </c>
      <c r="V963" s="15">
        <f t="shared" si="146"/>
        <v>19882.5</v>
      </c>
      <c r="W963" s="14">
        <f t="shared" si="147"/>
        <v>19882.5</v>
      </c>
      <c r="X963" s="21">
        <v>50</v>
      </c>
      <c r="Y963" s="5">
        <v>0</v>
      </c>
      <c r="Z963" s="5">
        <v>0.01</v>
      </c>
      <c r="AB963" s="1"/>
    </row>
    <row r="964" spans="1:28" s="3" customFormat="1" x14ac:dyDescent="0.35">
      <c r="A964" s="5">
        <v>715</v>
      </c>
      <c r="B964" s="18" t="s">
        <v>4</v>
      </c>
      <c r="C964" s="5">
        <v>17084</v>
      </c>
      <c r="D964" s="5">
        <v>0</v>
      </c>
      <c r="E964" s="5">
        <v>0</v>
      </c>
      <c r="F964" s="20">
        <v>53</v>
      </c>
      <c r="G964" s="20">
        <v>2</v>
      </c>
      <c r="H964" s="24">
        <f t="shared" si="154"/>
        <v>53</v>
      </c>
      <c r="I964" s="5">
        <v>75</v>
      </c>
      <c r="J964" s="23">
        <f t="shared" si="155"/>
        <v>3975</v>
      </c>
      <c r="K964" s="6"/>
      <c r="L964" s="18" t="s">
        <v>15</v>
      </c>
      <c r="M964" s="18" t="s">
        <v>2</v>
      </c>
      <c r="N964" s="5">
        <v>180</v>
      </c>
      <c r="O964" s="8"/>
      <c r="P964" s="8"/>
      <c r="Q964" s="22">
        <v>6500</v>
      </c>
      <c r="R964" s="16">
        <f>SUM(N964*Q964)</f>
        <v>1170000</v>
      </c>
      <c r="S964" s="20">
        <v>20</v>
      </c>
      <c r="T964" s="5">
        <v>30</v>
      </c>
      <c r="U964" s="15">
        <f>SUM(R964-(R964*T964/100))</f>
        <v>819000</v>
      </c>
      <c r="V964" s="15">
        <f t="shared" si="146"/>
        <v>822975</v>
      </c>
      <c r="W964" s="14">
        <f t="shared" si="147"/>
        <v>822975</v>
      </c>
      <c r="X964" s="21">
        <v>10</v>
      </c>
      <c r="Y964" s="5">
        <v>0</v>
      </c>
      <c r="Z964" s="5">
        <v>0.02</v>
      </c>
      <c r="AB964" s="1"/>
    </row>
    <row r="965" spans="1:28" s="3" customFormat="1" x14ac:dyDescent="0.35">
      <c r="A965" s="5">
        <v>716</v>
      </c>
      <c r="B965" s="18" t="s">
        <v>4</v>
      </c>
      <c r="C965" s="5">
        <v>16143</v>
      </c>
      <c r="D965" s="5">
        <v>2</v>
      </c>
      <c r="E965" s="5">
        <v>0</v>
      </c>
      <c r="F965" s="20">
        <v>0</v>
      </c>
      <c r="G965" s="20">
        <v>1</v>
      </c>
      <c r="H965" s="24">
        <f t="shared" si="154"/>
        <v>800</v>
      </c>
      <c r="I965" s="5">
        <v>75</v>
      </c>
      <c r="J965" s="23">
        <f t="shared" si="155"/>
        <v>60000</v>
      </c>
      <c r="K965" s="6"/>
      <c r="L965" s="18"/>
      <c r="M965" s="18"/>
      <c r="N965" s="5"/>
      <c r="O965" s="8"/>
      <c r="P965" s="8"/>
      <c r="Q965" s="22"/>
      <c r="R965" s="16"/>
      <c r="S965" s="20"/>
      <c r="T965" s="5"/>
      <c r="U965" s="15"/>
      <c r="V965" s="15">
        <f t="shared" si="146"/>
        <v>60000</v>
      </c>
      <c r="W965" s="14">
        <f t="shared" si="147"/>
        <v>60000</v>
      </c>
      <c r="X965" s="21">
        <v>50</v>
      </c>
      <c r="Y965" s="5">
        <v>0</v>
      </c>
      <c r="Z965" s="5">
        <v>0.01</v>
      </c>
      <c r="AB965" s="1"/>
    </row>
    <row r="966" spans="1:28" s="3" customFormat="1" x14ac:dyDescent="0.35">
      <c r="A966" s="5">
        <v>717</v>
      </c>
      <c r="B966" s="18" t="s">
        <v>4</v>
      </c>
      <c r="C966" s="5">
        <v>16144</v>
      </c>
      <c r="D966" s="5">
        <v>0</v>
      </c>
      <c r="E966" s="5">
        <v>0</v>
      </c>
      <c r="F966" s="20">
        <v>96.01</v>
      </c>
      <c r="G966" s="20">
        <v>2</v>
      </c>
      <c r="H966" s="24">
        <f t="shared" si="154"/>
        <v>96.01</v>
      </c>
      <c r="I966" s="5">
        <v>75</v>
      </c>
      <c r="J966" s="23">
        <f t="shared" si="155"/>
        <v>7200.75</v>
      </c>
      <c r="K966" s="6"/>
      <c r="L966" s="18" t="s">
        <v>15</v>
      </c>
      <c r="M966" s="18" t="s">
        <v>2</v>
      </c>
      <c r="N966" s="5">
        <v>105</v>
      </c>
      <c r="O966" s="8"/>
      <c r="P966" s="8"/>
      <c r="Q966" s="22">
        <v>6500</v>
      </c>
      <c r="R966" s="16">
        <f>SUM(N966*Q966)</f>
        <v>682500</v>
      </c>
      <c r="S966" s="20">
        <v>10</v>
      </c>
      <c r="T966" s="5">
        <v>10</v>
      </c>
      <c r="U966" s="15">
        <f>SUM(R966-(R966*T966/100))</f>
        <v>614250</v>
      </c>
      <c r="V966" s="15">
        <f t="shared" si="146"/>
        <v>621450.75</v>
      </c>
      <c r="W966" s="14">
        <f t="shared" si="147"/>
        <v>621450.75</v>
      </c>
      <c r="X966" s="21">
        <v>10</v>
      </c>
      <c r="Y966" s="5">
        <v>0</v>
      </c>
      <c r="Z966" s="5">
        <v>0.02</v>
      </c>
      <c r="AB966" s="1"/>
    </row>
    <row r="967" spans="1:28" s="3" customFormat="1" x14ac:dyDescent="0.35">
      <c r="A967" s="5">
        <v>718</v>
      </c>
      <c r="B967" s="18" t="s">
        <v>4</v>
      </c>
      <c r="C967" s="5">
        <v>19717</v>
      </c>
      <c r="D967" s="5">
        <v>17</v>
      </c>
      <c r="E967" s="5">
        <v>2</v>
      </c>
      <c r="F967" s="20">
        <v>44</v>
      </c>
      <c r="G967" s="20">
        <v>1</v>
      </c>
      <c r="H967" s="24">
        <f t="shared" si="154"/>
        <v>7044</v>
      </c>
      <c r="I967" s="5">
        <v>75</v>
      </c>
      <c r="J967" s="23">
        <f t="shared" si="155"/>
        <v>528300</v>
      </c>
      <c r="K967" s="6"/>
      <c r="L967" s="18"/>
      <c r="M967" s="18"/>
      <c r="N967" s="5"/>
      <c r="O967" s="8"/>
      <c r="P967" s="8"/>
      <c r="Q967" s="22"/>
      <c r="R967" s="16"/>
      <c r="S967" s="20"/>
      <c r="T967" s="5"/>
      <c r="U967" s="15"/>
      <c r="V967" s="15">
        <f t="shared" si="146"/>
        <v>528300</v>
      </c>
      <c r="W967" s="14">
        <f t="shared" si="147"/>
        <v>528300</v>
      </c>
      <c r="X967" s="21">
        <v>50</v>
      </c>
      <c r="Y967" s="5">
        <v>0</v>
      </c>
      <c r="Z967" s="5">
        <v>0.01</v>
      </c>
      <c r="AB967" s="1"/>
    </row>
    <row r="968" spans="1:28" s="3" customFormat="1" x14ac:dyDescent="0.35">
      <c r="A968" s="5">
        <v>719</v>
      </c>
      <c r="B968" s="18" t="s">
        <v>24</v>
      </c>
      <c r="C968" s="5">
        <v>108</v>
      </c>
      <c r="D968" s="5">
        <v>0</v>
      </c>
      <c r="E968" s="5">
        <v>2</v>
      </c>
      <c r="F968" s="20">
        <v>59</v>
      </c>
      <c r="G968" s="20">
        <v>2</v>
      </c>
      <c r="H968" s="24">
        <f t="shared" si="154"/>
        <v>259</v>
      </c>
      <c r="I968" s="5">
        <v>200</v>
      </c>
      <c r="J968" s="23">
        <f t="shared" si="155"/>
        <v>51800</v>
      </c>
      <c r="K968" s="6"/>
      <c r="L968" s="18" t="s">
        <v>15</v>
      </c>
      <c r="M968" s="18" t="s">
        <v>2</v>
      </c>
      <c r="N968" s="5">
        <v>97</v>
      </c>
      <c r="O968" s="8"/>
      <c r="P968" s="8"/>
      <c r="Q968" s="22">
        <v>6500</v>
      </c>
      <c r="R968" s="16">
        <f>SUM(N968*Q968)</f>
        <v>630500</v>
      </c>
      <c r="S968" s="20">
        <v>23</v>
      </c>
      <c r="T968" s="5">
        <v>36</v>
      </c>
      <c r="U968" s="15">
        <f>SUM(R968-(R968*T968/100))</f>
        <v>403520</v>
      </c>
      <c r="V968" s="15">
        <f t="shared" si="146"/>
        <v>455320</v>
      </c>
      <c r="W968" s="14">
        <f t="shared" si="147"/>
        <v>455320</v>
      </c>
      <c r="X968" s="21">
        <v>10</v>
      </c>
      <c r="Y968" s="5">
        <v>0</v>
      </c>
      <c r="Z968" s="5">
        <v>0.02</v>
      </c>
      <c r="AB968" s="1"/>
    </row>
    <row r="969" spans="1:28" s="3" customFormat="1" x14ac:dyDescent="0.35">
      <c r="A969" s="5"/>
      <c r="B969" s="18"/>
      <c r="C969" s="5"/>
      <c r="D969" s="5"/>
      <c r="E969" s="5"/>
      <c r="F969" s="20"/>
      <c r="G969" s="20"/>
      <c r="H969" s="24"/>
      <c r="I969" s="5"/>
      <c r="J969" s="23"/>
      <c r="K969" s="6"/>
      <c r="L969" s="18" t="s">
        <v>12</v>
      </c>
      <c r="M969" s="18" t="s">
        <v>0</v>
      </c>
      <c r="N969" s="5">
        <v>10</v>
      </c>
      <c r="O969" s="8"/>
      <c r="P969" s="8"/>
      <c r="Q969" s="22">
        <v>5400</v>
      </c>
      <c r="R969" s="16">
        <f>SUM(N969*Q969)</f>
        <v>54000</v>
      </c>
      <c r="S969" s="20">
        <v>23</v>
      </c>
      <c r="T969" s="5">
        <v>93</v>
      </c>
      <c r="U969" s="15">
        <f>SUM(R969-(R969*T969/100))</f>
        <v>3780</v>
      </c>
      <c r="V969" s="15">
        <f t="shared" si="146"/>
        <v>3780</v>
      </c>
      <c r="W969" s="14">
        <f t="shared" si="147"/>
        <v>3780</v>
      </c>
      <c r="X969" s="21">
        <v>50</v>
      </c>
      <c r="Y969" s="5">
        <v>0</v>
      </c>
      <c r="Z969" s="5">
        <v>0.01</v>
      </c>
      <c r="AB969" s="1"/>
    </row>
    <row r="970" spans="1:28" s="3" customFormat="1" x14ac:dyDescent="0.35">
      <c r="A970" s="5">
        <v>720</v>
      </c>
      <c r="B970" s="18" t="s">
        <v>4</v>
      </c>
      <c r="C970" s="5">
        <v>2015</v>
      </c>
      <c r="D970" s="5">
        <v>3</v>
      </c>
      <c r="E970" s="5">
        <v>2</v>
      </c>
      <c r="F970" s="20">
        <v>74</v>
      </c>
      <c r="G970" s="20">
        <v>1</v>
      </c>
      <c r="H970" s="24">
        <f>SUM((D970*400)+(E970*100)+F970)</f>
        <v>1474</v>
      </c>
      <c r="I970" s="5">
        <v>100</v>
      </c>
      <c r="J970" s="23">
        <f>SUM(H970*I970)</f>
        <v>147400</v>
      </c>
      <c r="K970" s="6"/>
      <c r="L970" s="18"/>
      <c r="M970" s="18"/>
      <c r="N970" s="5"/>
      <c r="O970" s="8"/>
      <c r="P970" s="8"/>
      <c r="Q970" s="22"/>
      <c r="R970" s="16"/>
      <c r="S970" s="20"/>
      <c r="T970" s="5"/>
      <c r="U970" s="15"/>
      <c r="V970" s="15">
        <f t="shared" si="146"/>
        <v>147400</v>
      </c>
      <c r="W970" s="14">
        <f t="shared" si="147"/>
        <v>147400</v>
      </c>
      <c r="X970" s="21">
        <v>50</v>
      </c>
      <c r="Y970" s="5">
        <v>0</v>
      </c>
      <c r="Z970" s="5">
        <v>0.01</v>
      </c>
      <c r="AB970" s="1"/>
    </row>
    <row r="971" spans="1:28" s="3" customFormat="1" x14ac:dyDescent="0.35">
      <c r="A971" s="5">
        <v>721</v>
      </c>
      <c r="B971" s="18" t="s">
        <v>4</v>
      </c>
      <c r="C971" s="5">
        <v>18121</v>
      </c>
      <c r="D971" s="5">
        <v>8</v>
      </c>
      <c r="E971" s="5">
        <v>0</v>
      </c>
      <c r="F971" s="20">
        <v>60</v>
      </c>
      <c r="G971" s="20">
        <v>1</v>
      </c>
      <c r="H971" s="24">
        <f>SUM((D971*400)+(E971*100)+F971)</f>
        <v>3260</v>
      </c>
      <c r="I971" s="5">
        <v>130</v>
      </c>
      <c r="J971" s="23">
        <f>SUM(H971*I971)</f>
        <v>423800</v>
      </c>
      <c r="K971" s="6"/>
      <c r="L971" s="18"/>
      <c r="M971" s="18"/>
      <c r="N971" s="5"/>
      <c r="O971" s="8"/>
      <c r="P971" s="8"/>
      <c r="Q971" s="22"/>
      <c r="R971" s="16"/>
      <c r="S971" s="20"/>
      <c r="T971" s="5"/>
      <c r="U971" s="15"/>
      <c r="V971" s="15">
        <f t="shared" ref="V971:V1034" si="156">SUM(J971+U971)</f>
        <v>423800</v>
      </c>
      <c r="W971" s="14">
        <f t="shared" si="147"/>
        <v>423800</v>
      </c>
      <c r="X971" s="21">
        <v>50</v>
      </c>
      <c r="Y971" s="5">
        <v>0</v>
      </c>
      <c r="Z971" s="5">
        <v>0.01</v>
      </c>
      <c r="AB971" s="1"/>
    </row>
    <row r="972" spans="1:28" s="3" customFormat="1" x14ac:dyDescent="0.35">
      <c r="A972" s="5">
        <v>722</v>
      </c>
      <c r="B972" s="18" t="s">
        <v>24</v>
      </c>
      <c r="C972" s="5">
        <v>107</v>
      </c>
      <c r="D972" s="5">
        <v>0</v>
      </c>
      <c r="E972" s="5">
        <v>3</v>
      </c>
      <c r="F972" s="20">
        <v>76</v>
      </c>
      <c r="G972" s="20">
        <v>1</v>
      </c>
      <c r="H972" s="24">
        <f>SUM((D972*400)+(E972*100)+F972)</f>
        <v>376</v>
      </c>
      <c r="I972" s="5">
        <v>100</v>
      </c>
      <c r="J972" s="23">
        <f>SUM(H972*I972)</f>
        <v>37600</v>
      </c>
      <c r="K972" s="6"/>
      <c r="L972" s="18" t="s">
        <v>15</v>
      </c>
      <c r="M972" s="18" t="s">
        <v>2</v>
      </c>
      <c r="N972" s="5">
        <v>132</v>
      </c>
      <c r="O972" s="8"/>
      <c r="P972" s="8"/>
      <c r="Q972" s="22">
        <v>6500</v>
      </c>
      <c r="R972" s="16">
        <f>SUM(N972*Q972)</f>
        <v>858000</v>
      </c>
      <c r="S972" s="20">
        <v>22</v>
      </c>
      <c r="T972" s="5">
        <v>34</v>
      </c>
      <c r="U972" s="15">
        <f>SUM(R972-(R972*T972/100))</f>
        <v>566280</v>
      </c>
      <c r="V972" s="15">
        <f t="shared" si="156"/>
        <v>603880</v>
      </c>
      <c r="W972" s="14">
        <f t="shared" si="147"/>
        <v>603880</v>
      </c>
      <c r="X972" s="21">
        <v>10</v>
      </c>
      <c r="Y972" s="5">
        <v>0</v>
      </c>
      <c r="Z972" s="5">
        <v>0.02</v>
      </c>
      <c r="AB972" s="1"/>
    </row>
    <row r="973" spans="1:28" s="3" customFormat="1" x14ac:dyDescent="0.35">
      <c r="A973" s="5"/>
      <c r="B973" s="18"/>
      <c r="C973" s="5"/>
      <c r="D973" s="5"/>
      <c r="E973" s="5"/>
      <c r="F973" s="20"/>
      <c r="G973" s="20"/>
      <c r="H973" s="24"/>
      <c r="I973" s="5"/>
      <c r="J973" s="23"/>
      <c r="K973" s="6"/>
      <c r="L973" s="18" t="s">
        <v>12</v>
      </c>
      <c r="M973" s="18" t="s">
        <v>0</v>
      </c>
      <c r="N973" s="5">
        <v>50</v>
      </c>
      <c r="O973" s="8"/>
      <c r="P973" s="8"/>
      <c r="Q973" s="22">
        <v>5400</v>
      </c>
      <c r="R973" s="16">
        <f>SUM(N973*Q973)</f>
        <v>270000</v>
      </c>
      <c r="S973" s="20">
        <v>22</v>
      </c>
      <c r="T973" s="5">
        <v>93</v>
      </c>
      <c r="U973" s="15">
        <f>SUM(R973-(R973*T973/100))</f>
        <v>18900</v>
      </c>
      <c r="V973" s="15">
        <f t="shared" si="156"/>
        <v>18900</v>
      </c>
      <c r="W973" s="14">
        <f t="shared" si="147"/>
        <v>18900</v>
      </c>
      <c r="X973" s="21">
        <v>50</v>
      </c>
      <c r="Y973" s="5">
        <v>0</v>
      </c>
      <c r="Z973" s="5">
        <v>0.01</v>
      </c>
      <c r="AB973" s="1"/>
    </row>
    <row r="974" spans="1:28" s="3" customFormat="1" x14ac:dyDescent="0.35">
      <c r="A974" s="5"/>
      <c r="B974" s="18"/>
      <c r="C974" s="5"/>
      <c r="D974" s="5"/>
      <c r="E974" s="5"/>
      <c r="F974" s="20"/>
      <c r="G974" s="20"/>
      <c r="H974" s="24"/>
      <c r="I974" s="5"/>
      <c r="J974" s="23"/>
      <c r="K974" s="6"/>
      <c r="L974" s="18" t="s">
        <v>15</v>
      </c>
      <c r="M974" s="18" t="s">
        <v>2</v>
      </c>
      <c r="N974" s="5">
        <v>27</v>
      </c>
      <c r="O974" s="8"/>
      <c r="P974" s="8"/>
      <c r="Q974" s="22">
        <v>6500</v>
      </c>
      <c r="R974" s="16">
        <f>SUM(N974*Q974)</f>
        <v>175500</v>
      </c>
      <c r="S974" s="20">
        <v>6</v>
      </c>
      <c r="T974" s="5">
        <v>6</v>
      </c>
      <c r="U974" s="15">
        <f>SUM(R974-(R974*T974/100))</f>
        <v>164970</v>
      </c>
      <c r="V974" s="15">
        <f t="shared" si="156"/>
        <v>164970</v>
      </c>
      <c r="W974" s="14">
        <f t="shared" si="147"/>
        <v>164970</v>
      </c>
      <c r="X974" s="21">
        <v>10</v>
      </c>
      <c r="Y974" s="5">
        <v>0</v>
      </c>
      <c r="Z974" s="5">
        <v>0.02</v>
      </c>
      <c r="AB974" s="1"/>
    </row>
    <row r="975" spans="1:28" s="3" customFormat="1" x14ac:dyDescent="0.35">
      <c r="A975" s="5">
        <v>723</v>
      </c>
      <c r="B975" s="18" t="s">
        <v>5</v>
      </c>
      <c r="C975" s="5"/>
      <c r="D975" s="5">
        <v>8</v>
      </c>
      <c r="E975" s="5">
        <v>0</v>
      </c>
      <c r="F975" s="20">
        <v>60</v>
      </c>
      <c r="G975" s="20">
        <v>1</v>
      </c>
      <c r="H975" s="24">
        <f t="shared" ref="H975:H987" si="157">SUM((D975*400)+(E975*100)+F975)</f>
        <v>3260</v>
      </c>
      <c r="I975" s="5">
        <v>75</v>
      </c>
      <c r="J975" s="23">
        <f t="shared" ref="J975:J987" si="158">SUM(H975*I975)</f>
        <v>244500</v>
      </c>
      <c r="K975" s="6"/>
      <c r="L975" s="18"/>
      <c r="M975" s="18"/>
      <c r="N975" s="5"/>
      <c r="O975" s="8"/>
      <c r="P975" s="8"/>
      <c r="Q975" s="22"/>
      <c r="R975" s="16"/>
      <c r="S975" s="20"/>
      <c r="T975" s="5"/>
      <c r="U975" s="15"/>
      <c r="V975" s="15">
        <f t="shared" si="156"/>
        <v>244500</v>
      </c>
      <c r="W975" s="14">
        <f t="shared" ref="W975:W1038" si="159">V975</f>
        <v>244500</v>
      </c>
      <c r="X975" s="21">
        <v>50</v>
      </c>
      <c r="Y975" s="5">
        <v>0</v>
      </c>
      <c r="Z975" s="5">
        <v>0.01</v>
      </c>
      <c r="AB975" s="1"/>
    </row>
    <row r="976" spans="1:28" s="3" customFormat="1" x14ac:dyDescent="0.35">
      <c r="A976" s="5">
        <v>724</v>
      </c>
      <c r="B976" s="18" t="s">
        <v>24</v>
      </c>
      <c r="C976" s="5">
        <v>34</v>
      </c>
      <c r="D976" s="5">
        <v>0</v>
      </c>
      <c r="E976" s="5">
        <v>0</v>
      </c>
      <c r="F976" s="20">
        <v>99</v>
      </c>
      <c r="G976" s="20">
        <v>2</v>
      </c>
      <c r="H976" s="24">
        <f t="shared" si="157"/>
        <v>99</v>
      </c>
      <c r="I976" s="5">
        <v>200</v>
      </c>
      <c r="J976" s="23">
        <f t="shared" si="158"/>
        <v>19800</v>
      </c>
      <c r="K976" s="6"/>
      <c r="L976" s="18" t="s">
        <v>15</v>
      </c>
      <c r="M976" s="18" t="s">
        <v>2</v>
      </c>
      <c r="N976" s="5">
        <v>200</v>
      </c>
      <c r="O976" s="8"/>
      <c r="P976" s="8"/>
      <c r="Q976" s="22">
        <v>6500</v>
      </c>
      <c r="R976" s="16">
        <f>SUM(N976*Q976)</f>
        <v>1300000</v>
      </c>
      <c r="S976" s="20">
        <v>30</v>
      </c>
      <c r="T976" s="5">
        <v>50</v>
      </c>
      <c r="U976" s="15">
        <f>SUM(R976-(R976*T976/100))</f>
        <v>650000</v>
      </c>
      <c r="V976" s="15">
        <f t="shared" si="156"/>
        <v>669800</v>
      </c>
      <c r="W976" s="14">
        <f t="shared" si="159"/>
        <v>669800</v>
      </c>
      <c r="X976" s="21">
        <v>10</v>
      </c>
      <c r="Y976" s="5">
        <v>0</v>
      </c>
      <c r="Z976" s="5">
        <v>0.02</v>
      </c>
      <c r="AB976" s="1"/>
    </row>
    <row r="977" spans="1:28" s="3" customFormat="1" x14ac:dyDescent="0.35">
      <c r="A977" s="5">
        <v>725</v>
      </c>
      <c r="B977" s="18" t="s">
        <v>4</v>
      </c>
      <c r="C977" s="5">
        <v>1968</v>
      </c>
      <c r="D977" s="5">
        <v>9</v>
      </c>
      <c r="E977" s="5">
        <v>3</v>
      </c>
      <c r="F977" s="20">
        <v>97</v>
      </c>
      <c r="G977" s="20">
        <v>1</v>
      </c>
      <c r="H977" s="24">
        <f t="shared" si="157"/>
        <v>3997</v>
      </c>
      <c r="I977" s="5">
        <v>75</v>
      </c>
      <c r="J977" s="23">
        <f t="shared" si="158"/>
        <v>299775</v>
      </c>
      <c r="K977" s="6"/>
      <c r="L977" s="18"/>
      <c r="M977" s="18"/>
      <c r="N977" s="5"/>
      <c r="O977" s="8"/>
      <c r="P977" s="8"/>
      <c r="Q977" s="22"/>
      <c r="R977" s="16"/>
      <c r="S977" s="20"/>
      <c r="T977" s="5"/>
      <c r="U977" s="15"/>
      <c r="V977" s="15">
        <f t="shared" si="156"/>
        <v>299775</v>
      </c>
      <c r="W977" s="14">
        <f t="shared" si="159"/>
        <v>299775</v>
      </c>
      <c r="X977" s="21">
        <v>50</v>
      </c>
      <c r="Y977" s="5">
        <v>0</v>
      </c>
      <c r="Z977" s="5">
        <v>0.01</v>
      </c>
      <c r="AB977" s="1"/>
    </row>
    <row r="978" spans="1:28" s="3" customFormat="1" x14ac:dyDescent="0.35">
      <c r="A978" s="5">
        <v>726</v>
      </c>
      <c r="B978" s="18" t="s">
        <v>4</v>
      </c>
      <c r="C978" s="5">
        <v>18557</v>
      </c>
      <c r="D978" s="5">
        <v>7</v>
      </c>
      <c r="E978" s="5">
        <v>1</v>
      </c>
      <c r="F978" s="20">
        <v>79</v>
      </c>
      <c r="G978" s="20">
        <v>1</v>
      </c>
      <c r="H978" s="24">
        <f t="shared" si="157"/>
        <v>2979</v>
      </c>
      <c r="I978" s="5">
        <v>75</v>
      </c>
      <c r="J978" s="23">
        <f t="shared" si="158"/>
        <v>223425</v>
      </c>
      <c r="K978" s="6"/>
      <c r="L978" s="18"/>
      <c r="M978" s="18"/>
      <c r="N978" s="5"/>
      <c r="O978" s="8"/>
      <c r="P978" s="8"/>
      <c r="Q978" s="22"/>
      <c r="R978" s="16"/>
      <c r="S978" s="20"/>
      <c r="T978" s="5"/>
      <c r="U978" s="15"/>
      <c r="V978" s="15">
        <f t="shared" si="156"/>
        <v>223425</v>
      </c>
      <c r="W978" s="14">
        <f t="shared" si="159"/>
        <v>223425</v>
      </c>
      <c r="X978" s="21">
        <v>50</v>
      </c>
      <c r="Y978" s="5">
        <v>0</v>
      </c>
      <c r="Z978" s="5">
        <v>0.01</v>
      </c>
      <c r="AB978" s="1"/>
    </row>
    <row r="979" spans="1:28" s="3" customFormat="1" x14ac:dyDescent="0.35">
      <c r="A979" s="5">
        <v>727</v>
      </c>
      <c r="B979" s="18" t="s">
        <v>5</v>
      </c>
      <c r="C979" s="5"/>
      <c r="D979" s="5">
        <v>16</v>
      </c>
      <c r="E979" s="5">
        <v>3</v>
      </c>
      <c r="F979" s="20">
        <v>7</v>
      </c>
      <c r="G979" s="20">
        <v>1</v>
      </c>
      <c r="H979" s="24">
        <f t="shared" si="157"/>
        <v>6707</v>
      </c>
      <c r="I979" s="5">
        <v>75</v>
      </c>
      <c r="J979" s="23">
        <f t="shared" si="158"/>
        <v>503025</v>
      </c>
      <c r="K979" s="6"/>
      <c r="L979" s="18"/>
      <c r="M979" s="18"/>
      <c r="N979" s="5"/>
      <c r="O979" s="8"/>
      <c r="P979" s="8"/>
      <c r="Q979" s="22"/>
      <c r="R979" s="16"/>
      <c r="S979" s="20"/>
      <c r="T979" s="5"/>
      <c r="U979" s="15"/>
      <c r="V979" s="15">
        <f t="shared" si="156"/>
        <v>503025</v>
      </c>
      <c r="W979" s="14">
        <f t="shared" si="159"/>
        <v>503025</v>
      </c>
      <c r="X979" s="21">
        <v>50</v>
      </c>
      <c r="Y979" s="5">
        <v>0</v>
      </c>
      <c r="Z979" s="5">
        <v>0.01</v>
      </c>
      <c r="AB979" s="1"/>
    </row>
    <row r="980" spans="1:28" s="3" customFormat="1" x14ac:dyDescent="0.35">
      <c r="A980" s="5">
        <v>728</v>
      </c>
      <c r="B980" s="18" t="s">
        <v>5</v>
      </c>
      <c r="C980" s="5"/>
      <c r="D980" s="5">
        <v>17</v>
      </c>
      <c r="E980" s="5">
        <v>2</v>
      </c>
      <c r="F980" s="20">
        <v>0</v>
      </c>
      <c r="G980" s="20">
        <v>1</v>
      </c>
      <c r="H980" s="24">
        <f t="shared" si="157"/>
        <v>7000</v>
      </c>
      <c r="I980" s="5">
        <v>75</v>
      </c>
      <c r="J980" s="23">
        <f t="shared" si="158"/>
        <v>525000</v>
      </c>
      <c r="K980" s="6"/>
      <c r="L980" s="18"/>
      <c r="M980" s="18"/>
      <c r="N980" s="5"/>
      <c r="O980" s="8"/>
      <c r="P980" s="8"/>
      <c r="Q980" s="22"/>
      <c r="R980" s="16"/>
      <c r="S980" s="20"/>
      <c r="T980" s="5"/>
      <c r="U980" s="15"/>
      <c r="V980" s="15">
        <f t="shared" si="156"/>
        <v>525000</v>
      </c>
      <c r="W980" s="14">
        <f t="shared" si="159"/>
        <v>525000</v>
      </c>
      <c r="X980" s="21">
        <v>50</v>
      </c>
      <c r="Y980" s="5">
        <v>0</v>
      </c>
      <c r="Z980" s="5">
        <v>0.01</v>
      </c>
      <c r="AB980" s="1"/>
    </row>
    <row r="981" spans="1:28" s="3" customFormat="1" x14ac:dyDescent="0.35">
      <c r="A981" s="5">
        <v>729</v>
      </c>
      <c r="B981" s="18" t="s">
        <v>4</v>
      </c>
      <c r="C981" s="5">
        <v>2169</v>
      </c>
      <c r="D981" s="5">
        <v>0</v>
      </c>
      <c r="E981" s="5">
        <v>0</v>
      </c>
      <c r="F981" s="20">
        <v>63</v>
      </c>
      <c r="G981" s="20">
        <v>1</v>
      </c>
      <c r="H981" s="24">
        <f t="shared" si="157"/>
        <v>63</v>
      </c>
      <c r="I981" s="5">
        <v>200</v>
      </c>
      <c r="J981" s="23">
        <f t="shared" si="158"/>
        <v>12600</v>
      </c>
      <c r="K981" s="6"/>
      <c r="L981" s="18"/>
      <c r="M981" s="18"/>
      <c r="N981" s="5"/>
      <c r="O981" s="8"/>
      <c r="P981" s="8"/>
      <c r="Q981" s="22"/>
      <c r="R981" s="16"/>
      <c r="S981" s="20"/>
      <c r="T981" s="5"/>
      <c r="U981" s="15"/>
      <c r="V981" s="15">
        <f t="shared" si="156"/>
        <v>12600</v>
      </c>
      <c r="W981" s="14">
        <f t="shared" si="159"/>
        <v>12600</v>
      </c>
      <c r="X981" s="21">
        <v>50</v>
      </c>
      <c r="Y981" s="5">
        <v>0</v>
      </c>
      <c r="Z981" s="5">
        <v>0.01</v>
      </c>
      <c r="AB981" s="1"/>
    </row>
    <row r="982" spans="1:28" s="3" customFormat="1" x14ac:dyDescent="0.35">
      <c r="A982" s="5">
        <v>730</v>
      </c>
      <c r="B982" s="18" t="s">
        <v>4</v>
      </c>
      <c r="C982" s="5">
        <v>11966</v>
      </c>
      <c r="D982" s="5">
        <v>0</v>
      </c>
      <c r="E982" s="5">
        <v>0</v>
      </c>
      <c r="F982" s="20">
        <v>47</v>
      </c>
      <c r="G982" s="20">
        <v>2</v>
      </c>
      <c r="H982" s="24">
        <f t="shared" si="157"/>
        <v>47</v>
      </c>
      <c r="I982" s="5">
        <v>75</v>
      </c>
      <c r="J982" s="23">
        <f t="shared" si="158"/>
        <v>3525</v>
      </c>
      <c r="K982" s="6"/>
      <c r="L982" s="18" t="s">
        <v>15</v>
      </c>
      <c r="M982" s="18" t="s">
        <v>2</v>
      </c>
      <c r="N982" s="5">
        <v>120</v>
      </c>
      <c r="O982" s="8"/>
      <c r="P982" s="8"/>
      <c r="Q982" s="22">
        <v>6500</v>
      </c>
      <c r="R982" s="16">
        <f>SUM(N982*Q982)</f>
        <v>780000</v>
      </c>
      <c r="S982" s="20">
        <v>12</v>
      </c>
      <c r="T982" s="5">
        <v>14</v>
      </c>
      <c r="U982" s="15">
        <f>SUM(R982-(R982*T982/100))</f>
        <v>670800</v>
      </c>
      <c r="V982" s="15">
        <f t="shared" si="156"/>
        <v>674325</v>
      </c>
      <c r="W982" s="14">
        <f t="shared" si="159"/>
        <v>674325</v>
      </c>
      <c r="X982" s="21">
        <v>10</v>
      </c>
      <c r="Y982" s="5">
        <v>0</v>
      </c>
      <c r="Z982" s="5">
        <v>0.02</v>
      </c>
      <c r="AB982" s="1"/>
    </row>
    <row r="983" spans="1:28" s="3" customFormat="1" x14ac:dyDescent="0.35">
      <c r="A983" s="5">
        <v>731</v>
      </c>
      <c r="B983" s="18" t="s">
        <v>4</v>
      </c>
      <c r="C983" s="5">
        <v>4548</v>
      </c>
      <c r="D983" s="5">
        <v>0</v>
      </c>
      <c r="E983" s="5">
        <v>2</v>
      </c>
      <c r="F983" s="20">
        <v>89</v>
      </c>
      <c r="G983" s="20">
        <v>1</v>
      </c>
      <c r="H983" s="24">
        <f t="shared" si="157"/>
        <v>289</v>
      </c>
      <c r="I983" s="5">
        <v>75</v>
      </c>
      <c r="J983" s="23">
        <f t="shared" si="158"/>
        <v>21675</v>
      </c>
      <c r="K983" s="6"/>
      <c r="L983" s="18"/>
      <c r="M983" s="18"/>
      <c r="N983" s="5"/>
      <c r="O983" s="8"/>
      <c r="P983" s="8"/>
      <c r="Q983" s="22"/>
      <c r="R983" s="16"/>
      <c r="S983" s="20"/>
      <c r="T983" s="5"/>
      <c r="U983" s="15"/>
      <c r="V983" s="15">
        <f t="shared" si="156"/>
        <v>21675</v>
      </c>
      <c r="W983" s="14">
        <f t="shared" si="159"/>
        <v>21675</v>
      </c>
      <c r="X983" s="21">
        <v>0</v>
      </c>
      <c r="Y983" s="5">
        <v>0</v>
      </c>
      <c r="Z983" s="5">
        <v>0.01</v>
      </c>
      <c r="AB983" s="1"/>
    </row>
    <row r="984" spans="1:28" s="3" customFormat="1" x14ac:dyDescent="0.35">
      <c r="A984" s="5">
        <v>732</v>
      </c>
      <c r="B984" s="18" t="s">
        <v>4</v>
      </c>
      <c r="C984" s="5">
        <v>15136</v>
      </c>
      <c r="D984" s="5">
        <v>5</v>
      </c>
      <c r="E984" s="5">
        <v>3</v>
      </c>
      <c r="F984" s="20">
        <v>2</v>
      </c>
      <c r="G984" s="20">
        <v>1</v>
      </c>
      <c r="H984" s="24">
        <f t="shared" si="157"/>
        <v>2302</v>
      </c>
      <c r="I984" s="5">
        <v>75</v>
      </c>
      <c r="J984" s="23">
        <f t="shared" si="158"/>
        <v>172650</v>
      </c>
      <c r="K984" s="6"/>
      <c r="L984" s="18"/>
      <c r="M984" s="18"/>
      <c r="N984" s="5"/>
      <c r="O984" s="8"/>
      <c r="P984" s="8"/>
      <c r="Q984" s="22"/>
      <c r="R984" s="16"/>
      <c r="S984" s="20"/>
      <c r="T984" s="5"/>
      <c r="U984" s="15"/>
      <c r="V984" s="15">
        <f t="shared" si="156"/>
        <v>172650</v>
      </c>
      <c r="W984" s="14">
        <f t="shared" si="159"/>
        <v>172650</v>
      </c>
      <c r="X984" s="21">
        <v>0</v>
      </c>
      <c r="Y984" s="5">
        <v>0</v>
      </c>
      <c r="Z984" s="5">
        <v>0.01</v>
      </c>
      <c r="AB984" s="1"/>
    </row>
    <row r="985" spans="1:28" s="3" customFormat="1" x14ac:dyDescent="0.35">
      <c r="A985" s="5">
        <v>733</v>
      </c>
      <c r="B985" s="18" t="s">
        <v>4</v>
      </c>
      <c r="C985" s="5">
        <v>5048</v>
      </c>
      <c r="D985" s="5">
        <v>5</v>
      </c>
      <c r="E985" s="5">
        <v>0</v>
      </c>
      <c r="F985" s="20">
        <v>0</v>
      </c>
      <c r="G985" s="20">
        <v>1</v>
      </c>
      <c r="H985" s="24">
        <f t="shared" si="157"/>
        <v>2000</v>
      </c>
      <c r="I985" s="5">
        <v>75</v>
      </c>
      <c r="J985" s="23">
        <f t="shared" si="158"/>
        <v>150000</v>
      </c>
      <c r="K985" s="6"/>
      <c r="L985" s="18"/>
      <c r="M985" s="18"/>
      <c r="N985" s="5"/>
      <c r="O985" s="8"/>
      <c r="P985" s="8"/>
      <c r="Q985" s="22"/>
      <c r="R985" s="16"/>
      <c r="S985" s="20"/>
      <c r="T985" s="5"/>
      <c r="U985" s="15"/>
      <c r="V985" s="15">
        <f t="shared" si="156"/>
        <v>150000</v>
      </c>
      <c r="W985" s="14">
        <f t="shared" si="159"/>
        <v>150000</v>
      </c>
      <c r="X985" s="21">
        <v>0</v>
      </c>
      <c r="Y985" s="5">
        <v>0</v>
      </c>
      <c r="Z985" s="5">
        <v>0.01</v>
      </c>
      <c r="AB985" s="1"/>
    </row>
    <row r="986" spans="1:28" s="3" customFormat="1" x14ac:dyDescent="0.35">
      <c r="A986" s="5">
        <v>734</v>
      </c>
      <c r="B986" s="18" t="s">
        <v>4</v>
      </c>
      <c r="C986" s="5">
        <v>30378</v>
      </c>
      <c r="D986" s="5">
        <v>5</v>
      </c>
      <c r="E986" s="5">
        <v>0</v>
      </c>
      <c r="F986" s="20">
        <v>14</v>
      </c>
      <c r="G986" s="20">
        <v>1</v>
      </c>
      <c r="H986" s="24">
        <f t="shared" si="157"/>
        <v>2014</v>
      </c>
      <c r="I986" s="5">
        <v>75</v>
      </c>
      <c r="J986" s="23">
        <f t="shared" si="158"/>
        <v>151050</v>
      </c>
      <c r="K986" s="6"/>
      <c r="L986" s="18"/>
      <c r="M986" s="18"/>
      <c r="N986" s="5"/>
      <c r="O986" s="8"/>
      <c r="P986" s="8"/>
      <c r="Q986" s="22"/>
      <c r="R986" s="16"/>
      <c r="S986" s="20"/>
      <c r="T986" s="5"/>
      <c r="U986" s="15"/>
      <c r="V986" s="15">
        <f t="shared" si="156"/>
        <v>151050</v>
      </c>
      <c r="W986" s="14">
        <f t="shared" si="159"/>
        <v>151050</v>
      </c>
      <c r="X986" s="21">
        <v>0</v>
      </c>
      <c r="Y986" s="5">
        <v>0</v>
      </c>
      <c r="Z986" s="5">
        <v>0.01</v>
      </c>
      <c r="AB986" s="1"/>
    </row>
    <row r="987" spans="1:28" s="3" customFormat="1" x14ac:dyDescent="0.35">
      <c r="A987" s="5">
        <v>735</v>
      </c>
      <c r="B987" s="18" t="s">
        <v>4</v>
      </c>
      <c r="C987" s="5">
        <v>12576</v>
      </c>
      <c r="D987" s="5">
        <v>0</v>
      </c>
      <c r="E987" s="5">
        <v>1</v>
      </c>
      <c r="F987" s="20">
        <v>43</v>
      </c>
      <c r="G987" s="20">
        <v>2</v>
      </c>
      <c r="H987" s="24">
        <f t="shared" si="157"/>
        <v>143</v>
      </c>
      <c r="I987" s="5">
        <v>75</v>
      </c>
      <c r="J987" s="23">
        <f t="shared" si="158"/>
        <v>10725</v>
      </c>
      <c r="K987" s="6"/>
      <c r="L987" s="18" t="s">
        <v>15</v>
      </c>
      <c r="M987" s="18" t="s">
        <v>2</v>
      </c>
      <c r="N987" s="26">
        <v>112</v>
      </c>
      <c r="O987" s="8"/>
      <c r="P987" s="8"/>
      <c r="Q987" s="22">
        <v>6500</v>
      </c>
      <c r="R987" s="16">
        <f>SUM(N987*Q987)</f>
        <v>728000</v>
      </c>
      <c r="S987" s="20">
        <v>19</v>
      </c>
      <c r="T987" s="5">
        <v>28</v>
      </c>
      <c r="U987" s="15">
        <f>SUM(R987-(R987*T987/100))</f>
        <v>524160</v>
      </c>
      <c r="V987" s="15">
        <f t="shared" si="156"/>
        <v>534885</v>
      </c>
      <c r="W987" s="14">
        <f t="shared" si="159"/>
        <v>534885</v>
      </c>
      <c r="X987" s="21">
        <v>50</v>
      </c>
      <c r="Y987" s="5">
        <v>0</v>
      </c>
      <c r="Z987" s="5">
        <v>0.02</v>
      </c>
      <c r="AB987" s="1"/>
    </row>
    <row r="988" spans="1:28" s="3" customFormat="1" x14ac:dyDescent="0.35">
      <c r="A988" s="5"/>
      <c r="B988" s="18"/>
      <c r="C988" s="5"/>
      <c r="D988" s="5"/>
      <c r="E988" s="5"/>
      <c r="F988" s="20"/>
      <c r="G988" s="20"/>
      <c r="H988" s="24"/>
      <c r="I988" s="5"/>
      <c r="J988" s="23"/>
      <c r="K988" s="6"/>
      <c r="L988" s="18" t="s">
        <v>16</v>
      </c>
      <c r="M988" s="18" t="s">
        <v>0</v>
      </c>
      <c r="N988" s="26">
        <v>42</v>
      </c>
      <c r="O988" s="8"/>
      <c r="P988" s="8"/>
      <c r="Q988" s="22">
        <v>2400</v>
      </c>
      <c r="R988" s="16">
        <f>SUM(N988*Q988)</f>
        <v>100800</v>
      </c>
      <c r="S988" s="20">
        <v>7</v>
      </c>
      <c r="T988" s="5">
        <v>25</v>
      </c>
      <c r="U988" s="15">
        <f>SUM(R988-(R988*T988/100))</f>
        <v>75600</v>
      </c>
      <c r="V988" s="15">
        <f t="shared" si="156"/>
        <v>75600</v>
      </c>
      <c r="W988" s="14">
        <f t="shared" si="159"/>
        <v>75600</v>
      </c>
      <c r="X988" s="21">
        <v>50</v>
      </c>
      <c r="Y988" s="5">
        <v>0</v>
      </c>
      <c r="Z988" s="5">
        <v>0.01</v>
      </c>
      <c r="AB988" s="1"/>
    </row>
    <row r="989" spans="1:28" s="3" customFormat="1" x14ac:dyDescent="0.35">
      <c r="A989" s="5"/>
      <c r="B989" s="18"/>
      <c r="C989" s="5"/>
      <c r="D989" s="5"/>
      <c r="E989" s="5"/>
      <c r="F989" s="20"/>
      <c r="G989" s="20"/>
      <c r="H989" s="24"/>
      <c r="I989" s="5"/>
      <c r="J989" s="23"/>
      <c r="K989" s="6"/>
      <c r="L989" s="18" t="s">
        <v>22</v>
      </c>
      <c r="M989" s="18" t="s">
        <v>0</v>
      </c>
      <c r="N989" s="26">
        <v>99</v>
      </c>
      <c r="O989" s="8"/>
      <c r="P989" s="8"/>
      <c r="Q989" s="22">
        <v>2050</v>
      </c>
      <c r="R989" s="16">
        <f>SUM(N989*Q989)</f>
        <v>202950</v>
      </c>
      <c r="S989" s="20">
        <v>11</v>
      </c>
      <c r="T989" s="5">
        <v>45</v>
      </c>
      <c r="U989" s="15">
        <f>SUM(R989-(R989*T989/100))</f>
        <v>111622.5</v>
      </c>
      <c r="V989" s="15">
        <f t="shared" si="156"/>
        <v>111622.5</v>
      </c>
      <c r="W989" s="14">
        <f t="shared" si="159"/>
        <v>111622.5</v>
      </c>
      <c r="X989" s="21">
        <v>50</v>
      </c>
      <c r="Y989" s="5">
        <v>0</v>
      </c>
      <c r="Z989" s="5">
        <v>0.01</v>
      </c>
      <c r="AB989" s="1"/>
    </row>
    <row r="990" spans="1:28" s="3" customFormat="1" x14ac:dyDescent="0.35">
      <c r="A990" s="5"/>
      <c r="B990" s="18"/>
      <c r="C990" s="5"/>
      <c r="D990" s="5"/>
      <c r="E990" s="5"/>
      <c r="F990" s="20"/>
      <c r="G990" s="20"/>
      <c r="H990" s="24"/>
      <c r="I990" s="5"/>
      <c r="J990" s="23"/>
      <c r="K990" s="6"/>
      <c r="L990" s="18" t="s">
        <v>12</v>
      </c>
      <c r="M990" s="18" t="s">
        <v>0</v>
      </c>
      <c r="N990" s="26">
        <v>28</v>
      </c>
      <c r="O990" s="8"/>
      <c r="P990" s="8"/>
      <c r="Q990" s="22">
        <v>5400</v>
      </c>
      <c r="R990" s="16">
        <f>SUM(N990*Q990)</f>
        <v>151200</v>
      </c>
      <c r="S990" s="20">
        <v>7</v>
      </c>
      <c r="T990" s="5">
        <v>25</v>
      </c>
      <c r="U990" s="15">
        <f>SUM(R990-(R990*T990/100))</f>
        <v>113400</v>
      </c>
      <c r="V990" s="15">
        <f t="shared" si="156"/>
        <v>113400</v>
      </c>
      <c r="W990" s="14">
        <f t="shared" si="159"/>
        <v>113400</v>
      </c>
      <c r="X990" s="21">
        <v>50</v>
      </c>
      <c r="Y990" s="5">
        <v>0</v>
      </c>
      <c r="Z990" s="5">
        <v>0.01</v>
      </c>
      <c r="AB990" s="1"/>
    </row>
    <row r="991" spans="1:28" s="3" customFormat="1" x14ac:dyDescent="0.35">
      <c r="A991" s="5">
        <v>736</v>
      </c>
      <c r="B991" s="18" t="s">
        <v>4</v>
      </c>
      <c r="C991" s="5">
        <v>3209</v>
      </c>
      <c r="D991" s="5">
        <v>8</v>
      </c>
      <c r="E991" s="5">
        <v>2</v>
      </c>
      <c r="F991" s="20">
        <v>99</v>
      </c>
      <c r="G991" s="20">
        <v>1</v>
      </c>
      <c r="H991" s="24">
        <f t="shared" ref="H991:H997" si="160">SUM((D991*400)+(E991*100)+F991)</f>
        <v>3499</v>
      </c>
      <c r="I991" s="5">
        <v>75</v>
      </c>
      <c r="J991" s="23">
        <f t="shared" ref="J991:J997" si="161">SUM(H991*I991)</f>
        <v>262425</v>
      </c>
      <c r="K991" s="6"/>
      <c r="L991" s="18"/>
      <c r="M991" s="18"/>
      <c r="N991" s="5"/>
      <c r="O991" s="8"/>
      <c r="P991" s="8"/>
      <c r="Q991" s="22"/>
      <c r="R991" s="16"/>
      <c r="S991" s="20"/>
      <c r="T991" s="5"/>
      <c r="U991" s="15"/>
      <c r="V991" s="15">
        <f t="shared" si="156"/>
        <v>262425</v>
      </c>
      <c r="W991" s="14">
        <f t="shared" si="159"/>
        <v>262425</v>
      </c>
      <c r="X991" s="21">
        <v>500</v>
      </c>
      <c r="Y991" s="5">
        <v>0</v>
      </c>
      <c r="Z991" s="5">
        <v>0.01</v>
      </c>
      <c r="AB991" s="1"/>
    </row>
    <row r="992" spans="1:28" s="3" customFormat="1" x14ac:dyDescent="0.35">
      <c r="A992" s="5">
        <v>737</v>
      </c>
      <c r="B992" s="18" t="s">
        <v>4</v>
      </c>
      <c r="C992" s="5">
        <v>2183</v>
      </c>
      <c r="D992" s="5">
        <v>0</v>
      </c>
      <c r="E992" s="5">
        <v>0</v>
      </c>
      <c r="F992" s="20">
        <v>95</v>
      </c>
      <c r="G992" s="20">
        <v>2</v>
      </c>
      <c r="H992" s="24">
        <f t="shared" si="160"/>
        <v>95</v>
      </c>
      <c r="I992" s="5">
        <v>250</v>
      </c>
      <c r="J992" s="23">
        <f t="shared" si="161"/>
        <v>23750</v>
      </c>
      <c r="K992" s="6"/>
      <c r="L992" s="18" t="s">
        <v>15</v>
      </c>
      <c r="M992" s="18" t="s">
        <v>2</v>
      </c>
      <c r="N992" s="5">
        <v>123</v>
      </c>
      <c r="O992" s="8"/>
      <c r="P992" s="8"/>
      <c r="Q992" s="22">
        <v>6500</v>
      </c>
      <c r="R992" s="16">
        <f>SUM(N992*Q992)</f>
        <v>799500</v>
      </c>
      <c r="S992" s="20">
        <v>30</v>
      </c>
      <c r="T992" s="5">
        <v>50</v>
      </c>
      <c r="U992" s="15">
        <f>SUM(R992-(R992*T992/100))</f>
        <v>399750</v>
      </c>
      <c r="V992" s="15">
        <f t="shared" si="156"/>
        <v>423500</v>
      </c>
      <c r="W992" s="14">
        <f t="shared" si="159"/>
        <v>423500</v>
      </c>
      <c r="X992" s="21">
        <v>10</v>
      </c>
      <c r="Y992" s="5">
        <v>0</v>
      </c>
      <c r="Z992" s="5">
        <v>0.02</v>
      </c>
      <c r="AB992" s="1"/>
    </row>
    <row r="993" spans="1:28" s="3" customFormat="1" x14ac:dyDescent="0.35">
      <c r="A993" s="5">
        <v>738</v>
      </c>
      <c r="B993" s="18" t="s">
        <v>4</v>
      </c>
      <c r="C993" s="5">
        <v>2182</v>
      </c>
      <c r="D993" s="5">
        <v>0</v>
      </c>
      <c r="E993" s="5">
        <v>0</v>
      </c>
      <c r="F993" s="20">
        <v>48</v>
      </c>
      <c r="G993" s="20">
        <v>1</v>
      </c>
      <c r="H993" s="24">
        <f t="shared" si="160"/>
        <v>48</v>
      </c>
      <c r="I993" s="5">
        <v>250</v>
      </c>
      <c r="J993" s="23">
        <f t="shared" si="161"/>
        <v>12000</v>
      </c>
      <c r="K993" s="6"/>
      <c r="L993" s="18"/>
      <c r="M993" s="18"/>
      <c r="N993" s="5"/>
      <c r="O993" s="8"/>
      <c r="P993" s="8"/>
      <c r="Q993" s="22"/>
      <c r="R993" s="16"/>
      <c r="S993" s="20"/>
      <c r="T993" s="5"/>
      <c r="U993" s="15"/>
      <c r="V993" s="15">
        <f t="shared" si="156"/>
        <v>12000</v>
      </c>
      <c r="W993" s="14">
        <f t="shared" si="159"/>
        <v>12000</v>
      </c>
      <c r="X993" s="21">
        <v>50</v>
      </c>
      <c r="Y993" s="5">
        <v>0</v>
      </c>
      <c r="Z993" s="5">
        <v>0.01</v>
      </c>
      <c r="AB993" s="1"/>
    </row>
    <row r="994" spans="1:28" s="3" customFormat="1" x14ac:dyDescent="0.35">
      <c r="A994" s="5">
        <v>739</v>
      </c>
      <c r="B994" s="18" t="s">
        <v>4</v>
      </c>
      <c r="C994" s="5">
        <v>11539</v>
      </c>
      <c r="D994" s="5">
        <v>4</v>
      </c>
      <c r="E994" s="5">
        <v>0</v>
      </c>
      <c r="F994" s="20">
        <v>47</v>
      </c>
      <c r="G994" s="20">
        <v>1</v>
      </c>
      <c r="H994" s="24">
        <f t="shared" si="160"/>
        <v>1647</v>
      </c>
      <c r="I994" s="5">
        <v>75</v>
      </c>
      <c r="J994" s="23">
        <f t="shared" si="161"/>
        <v>123525</v>
      </c>
      <c r="K994" s="6"/>
      <c r="L994" s="18"/>
      <c r="M994" s="18"/>
      <c r="N994" s="5"/>
      <c r="O994" s="8"/>
      <c r="P994" s="8"/>
      <c r="Q994" s="22"/>
      <c r="R994" s="16"/>
      <c r="S994" s="20"/>
      <c r="T994" s="5"/>
      <c r="U994" s="15"/>
      <c r="V994" s="15">
        <f t="shared" si="156"/>
        <v>123525</v>
      </c>
      <c r="W994" s="14">
        <f t="shared" si="159"/>
        <v>123525</v>
      </c>
      <c r="X994" s="21">
        <v>50</v>
      </c>
      <c r="Y994" s="5">
        <v>0</v>
      </c>
      <c r="Z994" s="5">
        <v>0.01</v>
      </c>
      <c r="AB994" s="1"/>
    </row>
    <row r="995" spans="1:28" s="3" customFormat="1" x14ac:dyDescent="0.35">
      <c r="A995" s="5">
        <v>740</v>
      </c>
      <c r="B995" s="18" t="s">
        <v>4</v>
      </c>
      <c r="C995" s="5">
        <v>15279</v>
      </c>
      <c r="D995" s="5">
        <v>17</v>
      </c>
      <c r="E995" s="5">
        <v>1</v>
      </c>
      <c r="F995" s="20">
        <v>77</v>
      </c>
      <c r="G995" s="20">
        <v>1</v>
      </c>
      <c r="H995" s="24">
        <f t="shared" si="160"/>
        <v>6977</v>
      </c>
      <c r="I995" s="5">
        <v>75</v>
      </c>
      <c r="J995" s="23">
        <f t="shared" si="161"/>
        <v>523275</v>
      </c>
      <c r="K995" s="6"/>
      <c r="L995" s="18"/>
      <c r="M995" s="18"/>
      <c r="N995" s="5"/>
      <c r="O995" s="8"/>
      <c r="P995" s="8"/>
      <c r="Q995" s="22"/>
      <c r="R995" s="16"/>
      <c r="S995" s="20"/>
      <c r="T995" s="5"/>
      <c r="U995" s="15"/>
      <c r="V995" s="15">
        <f t="shared" si="156"/>
        <v>523275</v>
      </c>
      <c r="W995" s="14">
        <f t="shared" si="159"/>
        <v>523275</v>
      </c>
      <c r="X995" s="21">
        <v>50</v>
      </c>
      <c r="Y995" s="5">
        <v>0</v>
      </c>
      <c r="Z995" s="5">
        <v>0.01</v>
      </c>
      <c r="AB995" s="1"/>
    </row>
    <row r="996" spans="1:28" s="3" customFormat="1" x14ac:dyDescent="0.35">
      <c r="A996" s="5">
        <v>741</v>
      </c>
      <c r="B996" s="18" t="s">
        <v>4</v>
      </c>
      <c r="C996" s="5">
        <v>1900</v>
      </c>
      <c r="D996" s="5">
        <v>15</v>
      </c>
      <c r="E996" s="5">
        <v>1</v>
      </c>
      <c r="F996" s="20">
        <v>96</v>
      </c>
      <c r="G996" s="20">
        <v>1</v>
      </c>
      <c r="H996" s="24">
        <f t="shared" si="160"/>
        <v>6196</v>
      </c>
      <c r="I996" s="5">
        <v>75</v>
      </c>
      <c r="J996" s="23">
        <f t="shared" si="161"/>
        <v>464700</v>
      </c>
      <c r="K996" s="6"/>
      <c r="L996" s="18"/>
      <c r="M996" s="18"/>
      <c r="N996" s="5"/>
      <c r="O996" s="8"/>
      <c r="P996" s="8"/>
      <c r="Q996" s="22"/>
      <c r="R996" s="16"/>
      <c r="S996" s="20"/>
      <c r="T996" s="5"/>
      <c r="U996" s="15"/>
      <c r="V996" s="15">
        <f t="shared" si="156"/>
        <v>464700</v>
      </c>
      <c r="W996" s="14">
        <f t="shared" si="159"/>
        <v>464700</v>
      </c>
      <c r="X996" s="21">
        <v>50</v>
      </c>
      <c r="Y996" s="5">
        <v>0</v>
      </c>
      <c r="Z996" s="5">
        <v>0.01</v>
      </c>
      <c r="AB996" s="1"/>
    </row>
    <row r="997" spans="1:28" s="3" customFormat="1" x14ac:dyDescent="0.35">
      <c r="A997" s="5">
        <v>742</v>
      </c>
      <c r="B997" s="18" t="s">
        <v>4</v>
      </c>
      <c r="C997" s="5">
        <v>1953</v>
      </c>
      <c r="D997" s="5">
        <v>2</v>
      </c>
      <c r="E997" s="5">
        <v>1</v>
      </c>
      <c r="F997" s="20">
        <v>20</v>
      </c>
      <c r="G997" s="20">
        <v>2</v>
      </c>
      <c r="H997" s="24">
        <f t="shared" si="160"/>
        <v>920</v>
      </c>
      <c r="I997" s="5">
        <v>190</v>
      </c>
      <c r="J997" s="23">
        <f t="shared" si="161"/>
        <v>174800</v>
      </c>
      <c r="K997" s="6"/>
      <c r="L997" s="18" t="s">
        <v>15</v>
      </c>
      <c r="M997" s="18" t="s">
        <v>2</v>
      </c>
      <c r="N997" s="26">
        <v>83</v>
      </c>
      <c r="O997" s="8"/>
      <c r="P997" s="8"/>
      <c r="Q997" s="22">
        <v>6500</v>
      </c>
      <c r="R997" s="16">
        <f>SUM(N997*Q997)</f>
        <v>539500</v>
      </c>
      <c r="S997" s="26">
        <v>18</v>
      </c>
      <c r="T997" s="5">
        <v>26</v>
      </c>
      <c r="U997" s="15">
        <f>SUM(R997-(R997*T997/100))</f>
        <v>399230</v>
      </c>
      <c r="V997" s="15">
        <f t="shared" si="156"/>
        <v>574030</v>
      </c>
      <c r="W997" s="14">
        <f t="shared" si="159"/>
        <v>574030</v>
      </c>
      <c r="X997" s="21">
        <v>10</v>
      </c>
      <c r="Y997" s="5">
        <v>0</v>
      </c>
      <c r="Z997" s="5">
        <v>0.02</v>
      </c>
      <c r="AB997" s="1"/>
    </row>
    <row r="998" spans="1:28" s="3" customFormat="1" x14ac:dyDescent="0.35">
      <c r="A998" s="5"/>
      <c r="B998" s="18"/>
      <c r="C998" s="5"/>
      <c r="D998" s="5"/>
      <c r="E998" s="5"/>
      <c r="F998" s="20"/>
      <c r="G998" s="20"/>
      <c r="H998" s="24"/>
      <c r="I998" s="5"/>
      <c r="J998" s="23"/>
      <c r="K998" s="6"/>
      <c r="L998" s="18" t="s">
        <v>27</v>
      </c>
      <c r="M998" s="18" t="s">
        <v>2</v>
      </c>
      <c r="N998" s="26">
        <v>259</v>
      </c>
      <c r="O998" s="8"/>
      <c r="P998" s="8"/>
      <c r="Q998" s="22">
        <v>6500</v>
      </c>
      <c r="R998" s="16">
        <f>SUM(N998*Q998)</f>
        <v>1683500</v>
      </c>
      <c r="S998" s="26">
        <v>18</v>
      </c>
      <c r="T998" s="5">
        <v>26</v>
      </c>
      <c r="U998" s="15">
        <f>SUM(R998-(R998*T998/100))</f>
        <v>1245790</v>
      </c>
      <c r="V998" s="15">
        <f t="shared" si="156"/>
        <v>1245790</v>
      </c>
      <c r="W998" s="14">
        <f t="shared" si="159"/>
        <v>1245790</v>
      </c>
      <c r="X998" s="21">
        <v>10</v>
      </c>
      <c r="Y998" s="5">
        <v>0</v>
      </c>
      <c r="Z998" s="5">
        <v>0.02</v>
      </c>
      <c r="AB998" s="1"/>
    </row>
    <row r="999" spans="1:28" s="3" customFormat="1" x14ac:dyDescent="0.35">
      <c r="A999" s="5"/>
      <c r="B999" s="18"/>
      <c r="C999" s="5"/>
      <c r="D999" s="5"/>
      <c r="E999" s="5"/>
      <c r="F999" s="20"/>
      <c r="G999" s="20"/>
      <c r="H999" s="24"/>
      <c r="I999" s="5"/>
      <c r="J999" s="23"/>
      <c r="K999" s="6"/>
      <c r="L999" s="18" t="s">
        <v>12</v>
      </c>
      <c r="M999" s="18" t="s">
        <v>0</v>
      </c>
      <c r="N999" s="33">
        <v>45</v>
      </c>
      <c r="O999" s="8"/>
      <c r="P999" s="8"/>
      <c r="Q999" s="22">
        <v>5400</v>
      </c>
      <c r="R999" s="16">
        <f>SUM(N999*Q999)</f>
        <v>243000</v>
      </c>
      <c r="S999" s="26">
        <v>18</v>
      </c>
      <c r="T999" s="5">
        <v>86</v>
      </c>
      <c r="U999" s="15">
        <f>SUM(R999-(R999*T999/100))</f>
        <v>34020</v>
      </c>
      <c r="V999" s="15">
        <f t="shared" si="156"/>
        <v>34020</v>
      </c>
      <c r="W999" s="14">
        <f t="shared" si="159"/>
        <v>34020</v>
      </c>
      <c r="X999" s="21">
        <v>50</v>
      </c>
      <c r="Y999" s="5">
        <v>0</v>
      </c>
      <c r="Z999" s="5">
        <v>0.01</v>
      </c>
      <c r="AB999" s="1"/>
    </row>
    <row r="1000" spans="1:28" s="3" customFormat="1" x14ac:dyDescent="0.35">
      <c r="A1000" s="5"/>
      <c r="B1000" s="18"/>
      <c r="C1000" s="5"/>
      <c r="D1000" s="5"/>
      <c r="E1000" s="5"/>
      <c r="F1000" s="20"/>
      <c r="G1000" s="20"/>
      <c r="H1000" s="24"/>
      <c r="I1000" s="5"/>
      <c r="J1000" s="23"/>
      <c r="K1000" s="6"/>
      <c r="L1000" s="18" t="s">
        <v>13</v>
      </c>
      <c r="M1000" s="18" t="s">
        <v>2</v>
      </c>
      <c r="N1000" s="33">
        <v>165</v>
      </c>
      <c r="O1000" s="8"/>
      <c r="P1000" s="8"/>
      <c r="Q1000" s="22">
        <v>2050</v>
      </c>
      <c r="R1000" s="16">
        <f>SUM(N1000*Q1000)</f>
        <v>338250</v>
      </c>
      <c r="S1000" s="26">
        <v>10</v>
      </c>
      <c r="T1000" s="5">
        <v>10</v>
      </c>
      <c r="U1000" s="15">
        <f>SUM(R1000-(R1000*T1000/100))</f>
        <v>304425</v>
      </c>
      <c r="V1000" s="15">
        <f t="shared" si="156"/>
        <v>304425</v>
      </c>
      <c r="W1000" s="14">
        <f t="shared" si="159"/>
        <v>304425</v>
      </c>
      <c r="X1000" s="21">
        <v>50</v>
      </c>
      <c r="Y1000" s="5">
        <v>0</v>
      </c>
      <c r="Z1000" s="5">
        <v>0.01</v>
      </c>
      <c r="AB1000" s="1"/>
    </row>
    <row r="1001" spans="1:28" s="3" customFormat="1" x14ac:dyDescent="0.35">
      <c r="A1001" s="5"/>
      <c r="B1001" s="18"/>
      <c r="C1001" s="5"/>
      <c r="D1001" s="5"/>
      <c r="E1001" s="5"/>
      <c r="F1001" s="20"/>
      <c r="G1001" s="20"/>
      <c r="H1001" s="24"/>
      <c r="I1001" s="5"/>
      <c r="J1001" s="23"/>
      <c r="K1001" s="6"/>
      <c r="L1001" s="18" t="s">
        <v>11</v>
      </c>
      <c r="M1001" s="18" t="s">
        <v>0</v>
      </c>
      <c r="N1001" s="33">
        <v>50</v>
      </c>
      <c r="O1001" s="8"/>
      <c r="P1001" s="8"/>
      <c r="Q1001" s="22">
        <v>2050</v>
      </c>
      <c r="R1001" s="16">
        <f>SUM(N1001*Q1001)</f>
        <v>102500</v>
      </c>
      <c r="S1001" s="26">
        <v>10</v>
      </c>
      <c r="T1001" s="5">
        <v>40</v>
      </c>
      <c r="U1001" s="15">
        <f>SUM(R1001-(R1001*T1001/100))</f>
        <v>61500</v>
      </c>
      <c r="V1001" s="15">
        <f t="shared" si="156"/>
        <v>61500</v>
      </c>
      <c r="W1001" s="14">
        <f t="shared" si="159"/>
        <v>61500</v>
      </c>
      <c r="X1001" s="21">
        <v>50</v>
      </c>
      <c r="Y1001" s="5">
        <v>0</v>
      </c>
      <c r="Z1001" s="5">
        <v>0.01</v>
      </c>
      <c r="AB1001" s="1"/>
    </row>
    <row r="1002" spans="1:28" s="3" customFormat="1" x14ac:dyDescent="0.35">
      <c r="A1002" s="5">
        <v>743</v>
      </c>
      <c r="B1002" s="18" t="s">
        <v>4</v>
      </c>
      <c r="C1002" s="5">
        <v>2171</v>
      </c>
      <c r="D1002" s="5">
        <v>0</v>
      </c>
      <c r="E1002" s="5">
        <v>1</v>
      </c>
      <c r="F1002" s="20">
        <v>79</v>
      </c>
      <c r="G1002" s="20">
        <v>1</v>
      </c>
      <c r="H1002" s="24">
        <f>SUM((D1002*400)+(E1002*100)+F1002)</f>
        <v>179</v>
      </c>
      <c r="I1002" s="5">
        <v>200</v>
      </c>
      <c r="J1002" s="23">
        <f>SUM(H1002*I1002)</f>
        <v>35800</v>
      </c>
      <c r="K1002" s="6"/>
      <c r="L1002" s="18"/>
      <c r="M1002" s="18"/>
      <c r="N1002" s="5"/>
      <c r="O1002" s="8"/>
      <c r="P1002" s="8"/>
      <c r="Q1002" s="22"/>
      <c r="R1002" s="16"/>
      <c r="S1002" s="20"/>
      <c r="T1002" s="5"/>
      <c r="U1002" s="15"/>
      <c r="V1002" s="15">
        <f t="shared" si="156"/>
        <v>35800</v>
      </c>
      <c r="W1002" s="14">
        <f t="shared" si="159"/>
        <v>35800</v>
      </c>
      <c r="X1002" s="21">
        <v>50</v>
      </c>
      <c r="Y1002" s="5">
        <v>0</v>
      </c>
      <c r="Z1002" s="5">
        <v>0.01</v>
      </c>
      <c r="AB1002" s="1"/>
    </row>
    <row r="1003" spans="1:28" s="3" customFormat="1" x14ac:dyDescent="0.35">
      <c r="A1003" s="5">
        <v>744</v>
      </c>
      <c r="B1003" s="18" t="s">
        <v>4</v>
      </c>
      <c r="C1003" s="5">
        <v>6656</v>
      </c>
      <c r="D1003" s="5">
        <v>0</v>
      </c>
      <c r="E1003" s="5">
        <v>2</v>
      </c>
      <c r="F1003" s="20">
        <v>9</v>
      </c>
      <c r="G1003" s="20">
        <v>1</v>
      </c>
      <c r="H1003" s="24">
        <f>SUM((D1003*400)+(E1003*100)+F1003)</f>
        <v>209</v>
      </c>
      <c r="I1003" s="5">
        <v>250</v>
      </c>
      <c r="J1003" s="23">
        <f>SUM(H1003*I1003)</f>
        <v>52250</v>
      </c>
      <c r="K1003" s="6"/>
      <c r="L1003" s="18"/>
      <c r="M1003" s="18"/>
      <c r="N1003" s="5"/>
      <c r="O1003" s="8"/>
      <c r="P1003" s="8"/>
      <c r="Q1003" s="22"/>
      <c r="R1003" s="16"/>
      <c r="S1003" s="20"/>
      <c r="T1003" s="5"/>
      <c r="U1003" s="15"/>
      <c r="V1003" s="15">
        <f t="shared" si="156"/>
        <v>52250</v>
      </c>
      <c r="W1003" s="14">
        <f t="shared" si="159"/>
        <v>52250</v>
      </c>
      <c r="X1003" s="21">
        <v>50</v>
      </c>
      <c r="Y1003" s="5">
        <v>0</v>
      </c>
      <c r="Z1003" s="5">
        <v>0.01</v>
      </c>
      <c r="AB1003" s="1"/>
    </row>
    <row r="1004" spans="1:28" s="3" customFormat="1" x14ac:dyDescent="0.35">
      <c r="A1004" s="5">
        <v>745</v>
      </c>
      <c r="B1004" s="18" t="s">
        <v>4</v>
      </c>
      <c r="C1004" s="5">
        <v>15201</v>
      </c>
      <c r="D1004" s="5">
        <v>2</v>
      </c>
      <c r="E1004" s="5">
        <v>0</v>
      </c>
      <c r="F1004" s="20">
        <v>4</v>
      </c>
      <c r="G1004" s="20">
        <v>1</v>
      </c>
      <c r="H1004" s="24">
        <f>SUM((D1004*400)+(E1004*100)+F1004)</f>
        <v>804</v>
      </c>
      <c r="I1004" s="5">
        <v>75</v>
      </c>
      <c r="J1004" s="23">
        <f>SUM(H1004*I1004)</f>
        <v>60300</v>
      </c>
      <c r="K1004" s="6"/>
      <c r="L1004" s="18"/>
      <c r="M1004" s="18"/>
      <c r="N1004" s="5"/>
      <c r="O1004" s="8"/>
      <c r="P1004" s="8"/>
      <c r="Q1004" s="22"/>
      <c r="R1004" s="16"/>
      <c r="S1004" s="20"/>
      <c r="T1004" s="5"/>
      <c r="U1004" s="15"/>
      <c r="V1004" s="15">
        <f t="shared" si="156"/>
        <v>60300</v>
      </c>
      <c r="W1004" s="14">
        <f t="shared" si="159"/>
        <v>60300</v>
      </c>
      <c r="X1004" s="21">
        <v>0</v>
      </c>
      <c r="Y1004" s="5">
        <v>0</v>
      </c>
      <c r="Z1004" s="5">
        <v>0.01</v>
      </c>
      <c r="AB1004" s="1"/>
    </row>
    <row r="1005" spans="1:28" s="3" customFormat="1" x14ac:dyDescent="0.35">
      <c r="A1005" s="5">
        <v>746</v>
      </c>
      <c r="B1005" s="18" t="s">
        <v>4</v>
      </c>
      <c r="C1005" s="5">
        <v>182</v>
      </c>
      <c r="D1005" s="5">
        <v>0</v>
      </c>
      <c r="E1005" s="5">
        <v>3</v>
      </c>
      <c r="F1005" s="20">
        <v>57</v>
      </c>
      <c r="G1005" s="20">
        <v>2</v>
      </c>
      <c r="H1005" s="24">
        <f>SUM((D1005*400)+(E1005*100)+F1005)</f>
        <v>357</v>
      </c>
      <c r="I1005" s="5">
        <v>75</v>
      </c>
      <c r="J1005" s="23">
        <f>SUM(H1005*I1005)</f>
        <v>26775</v>
      </c>
      <c r="K1005" s="6"/>
      <c r="L1005" s="18" t="s">
        <v>15</v>
      </c>
      <c r="M1005" s="18" t="s">
        <v>2</v>
      </c>
      <c r="N1005" s="5">
        <v>75</v>
      </c>
      <c r="O1005" s="8"/>
      <c r="P1005" s="8"/>
      <c r="Q1005" s="22">
        <v>6500</v>
      </c>
      <c r="R1005" s="16">
        <f>SUM(N1005*Q1005)</f>
        <v>487500</v>
      </c>
      <c r="S1005" s="20">
        <v>5</v>
      </c>
      <c r="T1005" s="5">
        <v>5</v>
      </c>
      <c r="U1005" s="15">
        <f>SUM(R1005-(R1005*T1005/100))</f>
        <v>463125</v>
      </c>
      <c r="V1005" s="15">
        <f t="shared" si="156"/>
        <v>489900</v>
      </c>
      <c r="W1005" s="14">
        <f t="shared" si="159"/>
        <v>489900</v>
      </c>
      <c r="X1005" s="21">
        <v>10</v>
      </c>
      <c r="Y1005" s="5">
        <v>0</v>
      </c>
      <c r="Z1005" s="5">
        <v>0.02</v>
      </c>
      <c r="AB1005" s="1"/>
    </row>
    <row r="1006" spans="1:28" s="3" customFormat="1" x14ac:dyDescent="0.35">
      <c r="A1006" s="5"/>
      <c r="B1006" s="18"/>
      <c r="C1006" s="5"/>
      <c r="D1006" s="5"/>
      <c r="E1006" s="5"/>
      <c r="F1006" s="20"/>
      <c r="G1006" s="20"/>
      <c r="H1006" s="24"/>
      <c r="I1006" s="5"/>
      <c r="J1006" s="23"/>
      <c r="K1006" s="6"/>
      <c r="L1006" s="18" t="s">
        <v>31</v>
      </c>
      <c r="M1006" s="18" t="s">
        <v>0</v>
      </c>
      <c r="N1006" s="5">
        <v>42.7</v>
      </c>
      <c r="O1006" s="8"/>
      <c r="P1006" s="8"/>
      <c r="Q1006" s="22">
        <v>2050</v>
      </c>
      <c r="R1006" s="16">
        <f>SUM(N1006*Q1006)</f>
        <v>87535</v>
      </c>
      <c r="S1006" s="20">
        <v>5</v>
      </c>
      <c r="T1006" s="5">
        <v>15</v>
      </c>
      <c r="U1006" s="15">
        <f>SUM(R1006-(R1006*T1006/100))</f>
        <v>74404.75</v>
      </c>
      <c r="V1006" s="15">
        <f t="shared" si="156"/>
        <v>74404.75</v>
      </c>
      <c r="W1006" s="14">
        <f t="shared" si="159"/>
        <v>74404.75</v>
      </c>
      <c r="X1006" s="21">
        <v>50</v>
      </c>
      <c r="Y1006" s="5">
        <v>0</v>
      </c>
      <c r="Z1006" s="5">
        <v>0.01</v>
      </c>
      <c r="AB1006" s="1"/>
    </row>
    <row r="1007" spans="1:28" s="3" customFormat="1" x14ac:dyDescent="0.35">
      <c r="A1007" s="5"/>
      <c r="B1007" s="18"/>
      <c r="C1007" s="5"/>
      <c r="D1007" s="5"/>
      <c r="E1007" s="5"/>
      <c r="F1007" s="20"/>
      <c r="G1007" s="20"/>
      <c r="H1007" s="24"/>
      <c r="I1007" s="5"/>
      <c r="J1007" s="23"/>
      <c r="K1007" s="6"/>
      <c r="L1007" s="18" t="s">
        <v>30</v>
      </c>
      <c r="M1007" s="18" t="s">
        <v>0</v>
      </c>
      <c r="N1007" s="5">
        <v>60</v>
      </c>
      <c r="O1007" s="8"/>
      <c r="P1007" s="8"/>
      <c r="Q1007" s="22">
        <v>2050</v>
      </c>
      <c r="R1007" s="16">
        <f>SUM(N1007*Q1007)</f>
        <v>123000</v>
      </c>
      <c r="S1007" s="20">
        <v>5</v>
      </c>
      <c r="T1007" s="5">
        <v>15</v>
      </c>
      <c r="U1007" s="15">
        <f>SUM(R1007-(R1007*T1007/100))</f>
        <v>104550</v>
      </c>
      <c r="V1007" s="15">
        <f t="shared" si="156"/>
        <v>104550</v>
      </c>
      <c r="W1007" s="14">
        <f t="shared" si="159"/>
        <v>104550</v>
      </c>
      <c r="X1007" s="21">
        <v>50</v>
      </c>
      <c r="Y1007" s="5">
        <v>0</v>
      </c>
      <c r="Z1007" s="5">
        <v>0.01</v>
      </c>
      <c r="AB1007" s="1"/>
    </row>
    <row r="1008" spans="1:28" s="3" customFormat="1" x14ac:dyDescent="0.35">
      <c r="A1008" s="5"/>
      <c r="B1008" s="18"/>
      <c r="C1008" s="5"/>
      <c r="D1008" s="5"/>
      <c r="E1008" s="5"/>
      <c r="F1008" s="20"/>
      <c r="G1008" s="20"/>
      <c r="H1008" s="24"/>
      <c r="I1008" s="5"/>
      <c r="J1008" s="23"/>
      <c r="K1008" s="6"/>
      <c r="L1008" s="18" t="s">
        <v>12</v>
      </c>
      <c r="M1008" s="18" t="s">
        <v>0</v>
      </c>
      <c r="N1008" s="5">
        <v>12.5</v>
      </c>
      <c r="O1008" s="8"/>
      <c r="P1008" s="8"/>
      <c r="Q1008" s="22">
        <v>5400</v>
      </c>
      <c r="R1008" s="16">
        <f>SUM(N1008*Q1008)</f>
        <v>67500</v>
      </c>
      <c r="S1008" s="20">
        <v>4</v>
      </c>
      <c r="T1008" s="5">
        <v>12</v>
      </c>
      <c r="U1008" s="15">
        <f>SUM(R1008-(R1008*T1008/100))</f>
        <v>59400</v>
      </c>
      <c r="V1008" s="15">
        <f t="shared" si="156"/>
        <v>59400</v>
      </c>
      <c r="W1008" s="14">
        <f t="shared" si="159"/>
        <v>59400</v>
      </c>
      <c r="X1008" s="21">
        <v>50</v>
      </c>
      <c r="Z1008" s="5">
        <v>0.01</v>
      </c>
      <c r="AB1008" s="1"/>
    </row>
    <row r="1009" spans="1:28" s="3" customFormat="1" x14ac:dyDescent="0.35">
      <c r="A1009" s="5">
        <v>747</v>
      </c>
      <c r="B1009" s="18" t="s">
        <v>4</v>
      </c>
      <c r="C1009" s="5">
        <v>5960</v>
      </c>
      <c r="D1009" s="5">
        <v>5</v>
      </c>
      <c r="E1009" s="5">
        <v>1</v>
      </c>
      <c r="F1009" s="20">
        <v>16</v>
      </c>
      <c r="G1009" s="20">
        <v>1</v>
      </c>
      <c r="H1009" s="24">
        <f t="shared" ref="H1009:H1017" si="162">SUM((D1009*400)+(E1009*100)+F1009)</f>
        <v>2116</v>
      </c>
      <c r="I1009" s="5">
        <v>75</v>
      </c>
      <c r="J1009" s="23">
        <f t="shared" ref="J1009:J1017" si="163">SUM(H1009*I1009)</f>
        <v>158700</v>
      </c>
      <c r="K1009" s="6"/>
      <c r="L1009" s="18"/>
      <c r="M1009" s="18"/>
      <c r="N1009" s="5"/>
      <c r="O1009" s="8"/>
      <c r="P1009" s="8"/>
      <c r="Q1009" s="22"/>
      <c r="R1009" s="16"/>
      <c r="S1009" s="20"/>
      <c r="T1009" s="5"/>
      <c r="U1009" s="15"/>
      <c r="V1009" s="15">
        <f t="shared" si="156"/>
        <v>158700</v>
      </c>
      <c r="W1009" s="14">
        <f t="shared" si="159"/>
        <v>158700</v>
      </c>
      <c r="X1009" s="21">
        <v>50</v>
      </c>
      <c r="Y1009" s="5">
        <v>0</v>
      </c>
      <c r="Z1009" s="5">
        <v>0.01</v>
      </c>
      <c r="AB1009" s="1"/>
    </row>
    <row r="1010" spans="1:28" s="3" customFormat="1" x14ac:dyDescent="0.35">
      <c r="A1010" s="5">
        <v>748</v>
      </c>
      <c r="B1010" s="18" t="s">
        <v>4</v>
      </c>
      <c r="C1010" s="5">
        <v>6096</v>
      </c>
      <c r="D1010" s="5">
        <v>0</v>
      </c>
      <c r="E1010" s="5">
        <v>0</v>
      </c>
      <c r="F1010" s="20">
        <v>63</v>
      </c>
      <c r="G1010" s="20">
        <v>1</v>
      </c>
      <c r="H1010" s="24">
        <f t="shared" si="162"/>
        <v>63</v>
      </c>
      <c r="I1010" s="5">
        <v>200</v>
      </c>
      <c r="J1010" s="23">
        <f t="shared" si="163"/>
        <v>12600</v>
      </c>
      <c r="K1010" s="6"/>
      <c r="L1010" s="18"/>
      <c r="M1010" s="18"/>
      <c r="N1010" s="5"/>
      <c r="O1010" s="8"/>
      <c r="P1010" s="8"/>
      <c r="Q1010" s="22"/>
      <c r="R1010" s="16"/>
      <c r="S1010" s="20"/>
      <c r="T1010" s="5"/>
      <c r="U1010" s="15"/>
      <c r="V1010" s="15">
        <f t="shared" si="156"/>
        <v>12600</v>
      </c>
      <c r="W1010" s="14">
        <f t="shared" si="159"/>
        <v>12600</v>
      </c>
      <c r="X1010" s="21">
        <v>50</v>
      </c>
      <c r="Y1010" s="5">
        <v>0</v>
      </c>
      <c r="Z1010" s="5">
        <v>0.01</v>
      </c>
      <c r="AB1010" s="1"/>
    </row>
    <row r="1011" spans="1:28" s="3" customFormat="1" x14ac:dyDescent="0.35">
      <c r="A1011" s="5">
        <v>749</v>
      </c>
      <c r="B1011" s="18" t="s">
        <v>4</v>
      </c>
      <c r="C1011" s="5">
        <v>12568</v>
      </c>
      <c r="D1011" s="5">
        <v>1</v>
      </c>
      <c r="E1011" s="5">
        <v>0</v>
      </c>
      <c r="F1011" s="20">
        <v>37</v>
      </c>
      <c r="G1011" s="20">
        <v>1</v>
      </c>
      <c r="H1011" s="24">
        <f t="shared" si="162"/>
        <v>437</v>
      </c>
      <c r="I1011" s="5">
        <v>75</v>
      </c>
      <c r="J1011" s="23">
        <f t="shared" si="163"/>
        <v>32775</v>
      </c>
      <c r="K1011" s="6"/>
      <c r="L1011" s="18"/>
      <c r="M1011" s="18"/>
      <c r="N1011" s="5"/>
      <c r="O1011" s="8"/>
      <c r="P1011" s="8"/>
      <c r="Q1011" s="22"/>
      <c r="R1011" s="16"/>
      <c r="S1011" s="20"/>
      <c r="T1011" s="5"/>
      <c r="U1011" s="15"/>
      <c r="V1011" s="15">
        <f t="shared" si="156"/>
        <v>32775</v>
      </c>
      <c r="W1011" s="14">
        <f t="shared" si="159"/>
        <v>32775</v>
      </c>
      <c r="X1011" s="21">
        <v>50</v>
      </c>
      <c r="Y1011" s="5">
        <v>0</v>
      </c>
      <c r="Z1011" s="5">
        <v>0.01</v>
      </c>
      <c r="AB1011" s="1"/>
    </row>
    <row r="1012" spans="1:28" s="3" customFormat="1" x14ac:dyDescent="0.35">
      <c r="A1012" s="5">
        <v>750</v>
      </c>
      <c r="B1012" s="18" t="s">
        <v>4</v>
      </c>
      <c r="C1012" s="5">
        <v>14</v>
      </c>
      <c r="D1012" s="5">
        <v>8</v>
      </c>
      <c r="E1012" s="5">
        <v>0</v>
      </c>
      <c r="F1012" s="20">
        <v>87</v>
      </c>
      <c r="G1012" s="20">
        <v>1</v>
      </c>
      <c r="H1012" s="24">
        <f t="shared" si="162"/>
        <v>3287</v>
      </c>
      <c r="I1012" s="5">
        <v>75</v>
      </c>
      <c r="J1012" s="23">
        <f t="shared" si="163"/>
        <v>246525</v>
      </c>
      <c r="K1012" s="6"/>
      <c r="L1012" s="18"/>
      <c r="M1012" s="18"/>
      <c r="N1012" s="5"/>
      <c r="O1012" s="8"/>
      <c r="P1012" s="8"/>
      <c r="Q1012" s="22"/>
      <c r="R1012" s="16"/>
      <c r="S1012" s="20"/>
      <c r="T1012" s="5"/>
      <c r="U1012" s="15"/>
      <c r="V1012" s="15">
        <f t="shared" si="156"/>
        <v>246525</v>
      </c>
      <c r="W1012" s="14">
        <f t="shared" si="159"/>
        <v>246525</v>
      </c>
      <c r="X1012" s="21">
        <v>50</v>
      </c>
      <c r="Y1012" s="5">
        <v>0</v>
      </c>
      <c r="Z1012" s="5">
        <v>0.01</v>
      </c>
      <c r="AB1012" s="1"/>
    </row>
    <row r="1013" spans="1:28" s="3" customFormat="1" x14ac:dyDescent="0.35">
      <c r="A1013" s="5">
        <v>751</v>
      </c>
      <c r="B1013" s="18" t="s">
        <v>4</v>
      </c>
      <c r="C1013" s="5">
        <v>12577</v>
      </c>
      <c r="D1013" s="5">
        <v>0</v>
      </c>
      <c r="E1013" s="5">
        <v>0</v>
      </c>
      <c r="F1013" s="20">
        <v>77</v>
      </c>
      <c r="G1013" s="20">
        <v>1</v>
      </c>
      <c r="H1013" s="24">
        <f t="shared" si="162"/>
        <v>77</v>
      </c>
      <c r="I1013" s="5">
        <v>75</v>
      </c>
      <c r="J1013" s="23">
        <f t="shared" si="163"/>
        <v>5775</v>
      </c>
      <c r="K1013" s="6"/>
      <c r="L1013" s="18"/>
      <c r="M1013" s="18"/>
      <c r="N1013" s="5"/>
      <c r="O1013" s="8"/>
      <c r="P1013" s="8"/>
      <c r="Q1013" s="22"/>
      <c r="R1013" s="16"/>
      <c r="S1013" s="20"/>
      <c r="T1013" s="5"/>
      <c r="U1013" s="15"/>
      <c r="V1013" s="15">
        <f t="shared" si="156"/>
        <v>5775</v>
      </c>
      <c r="W1013" s="14">
        <f t="shared" si="159"/>
        <v>5775</v>
      </c>
      <c r="X1013" s="21">
        <v>50</v>
      </c>
      <c r="Y1013" s="5">
        <v>0</v>
      </c>
      <c r="Z1013" s="5">
        <v>0.01</v>
      </c>
      <c r="AB1013" s="1"/>
    </row>
    <row r="1014" spans="1:28" s="3" customFormat="1" x14ac:dyDescent="0.35">
      <c r="A1014" s="5">
        <v>752</v>
      </c>
      <c r="B1014" s="18" t="s">
        <v>4</v>
      </c>
      <c r="C1014" s="5">
        <v>15229</v>
      </c>
      <c r="D1014" s="5">
        <v>2</v>
      </c>
      <c r="E1014" s="5">
        <v>1</v>
      </c>
      <c r="F1014" s="20">
        <v>63</v>
      </c>
      <c r="G1014" s="20">
        <v>1</v>
      </c>
      <c r="H1014" s="24">
        <f t="shared" si="162"/>
        <v>963</v>
      </c>
      <c r="I1014" s="5">
        <v>75</v>
      </c>
      <c r="J1014" s="23">
        <f t="shared" si="163"/>
        <v>72225</v>
      </c>
      <c r="K1014" s="6"/>
      <c r="L1014" s="18"/>
      <c r="M1014" s="18"/>
      <c r="N1014" s="5"/>
      <c r="O1014" s="8"/>
      <c r="P1014" s="8"/>
      <c r="Q1014" s="22"/>
      <c r="R1014" s="16"/>
      <c r="S1014" s="20"/>
      <c r="T1014" s="5"/>
      <c r="U1014" s="15"/>
      <c r="V1014" s="15">
        <f t="shared" si="156"/>
        <v>72225</v>
      </c>
      <c r="W1014" s="14">
        <f t="shared" si="159"/>
        <v>72225</v>
      </c>
      <c r="X1014" s="21">
        <v>50</v>
      </c>
      <c r="Y1014" s="5">
        <v>0</v>
      </c>
      <c r="Z1014" s="5">
        <v>0.01</v>
      </c>
      <c r="AB1014" s="1"/>
    </row>
    <row r="1015" spans="1:28" s="3" customFormat="1" x14ac:dyDescent="0.35">
      <c r="A1015" s="5">
        <v>753</v>
      </c>
      <c r="B1015" s="18" t="s">
        <v>4</v>
      </c>
      <c r="C1015" s="5">
        <v>13494</v>
      </c>
      <c r="D1015" s="5">
        <v>2</v>
      </c>
      <c r="E1015" s="5">
        <v>3</v>
      </c>
      <c r="F1015" s="20">
        <v>51</v>
      </c>
      <c r="G1015" s="20">
        <v>1</v>
      </c>
      <c r="H1015" s="24">
        <f t="shared" si="162"/>
        <v>1151</v>
      </c>
      <c r="I1015" s="5">
        <v>75</v>
      </c>
      <c r="J1015" s="23">
        <f t="shared" si="163"/>
        <v>86325</v>
      </c>
      <c r="K1015" s="6"/>
      <c r="L1015" s="18"/>
      <c r="M1015" s="18"/>
      <c r="N1015" s="5"/>
      <c r="O1015" s="8"/>
      <c r="P1015" s="8"/>
      <c r="Q1015" s="22"/>
      <c r="R1015" s="16"/>
      <c r="S1015" s="20"/>
      <c r="T1015" s="5"/>
      <c r="U1015" s="15"/>
      <c r="V1015" s="15">
        <f t="shared" si="156"/>
        <v>86325</v>
      </c>
      <c r="W1015" s="14">
        <f t="shared" si="159"/>
        <v>86325</v>
      </c>
      <c r="X1015" s="21">
        <v>50</v>
      </c>
      <c r="Y1015" s="5">
        <v>0</v>
      </c>
      <c r="Z1015" s="5">
        <v>0.01</v>
      </c>
      <c r="AB1015" s="1"/>
    </row>
    <row r="1016" spans="1:28" s="3" customFormat="1" x14ac:dyDescent="0.35">
      <c r="A1016" s="5">
        <v>754</v>
      </c>
      <c r="B1016" s="18" t="s">
        <v>4</v>
      </c>
      <c r="C1016" s="5">
        <v>1949</v>
      </c>
      <c r="D1016" s="5">
        <v>2</v>
      </c>
      <c r="E1016" s="5">
        <v>0</v>
      </c>
      <c r="F1016" s="20">
        <v>99</v>
      </c>
      <c r="G1016" s="20">
        <v>1</v>
      </c>
      <c r="H1016" s="24">
        <f t="shared" si="162"/>
        <v>899</v>
      </c>
      <c r="I1016" s="5">
        <v>130</v>
      </c>
      <c r="J1016" s="23">
        <f t="shared" si="163"/>
        <v>116870</v>
      </c>
      <c r="K1016" s="6"/>
      <c r="L1016" s="18"/>
      <c r="M1016" s="18"/>
      <c r="N1016" s="5"/>
      <c r="O1016" s="8"/>
      <c r="P1016" s="8"/>
      <c r="Q1016" s="22"/>
      <c r="R1016" s="16"/>
      <c r="S1016" s="20"/>
      <c r="T1016" s="5"/>
      <c r="U1016" s="15"/>
      <c r="V1016" s="15">
        <f t="shared" si="156"/>
        <v>116870</v>
      </c>
      <c r="W1016" s="14">
        <f t="shared" si="159"/>
        <v>116870</v>
      </c>
      <c r="X1016" s="21">
        <v>50</v>
      </c>
      <c r="Y1016" s="5">
        <v>0</v>
      </c>
      <c r="Z1016" s="5">
        <v>0.01</v>
      </c>
      <c r="AB1016" s="1"/>
    </row>
    <row r="1017" spans="1:28" s="3" customFormat="1" x14ac:dyDescent="0.35">
      <c r="A1017" s="5">
        <v>755</v>
      </c>
      <c r="B1017" s="18" t="s">
        <v>4</v>
      </c>
      <c r="C1017" s="5">
        <v>1946</v>
      </c>
      <c r="D1017" s="5">
        <v>0</v>
      </c>
      <c r="E1017" s="5">
        <v>2</v>
      </c>
      <c r="F1017" s="20">
        <v>20</v>
      </c>
      <c r="G1017" s="20">
        <v>1</v>
      </c>
      <c r="H1017" s="24">
        <f t="shared" si="162"/>
        <v>220</v>
      </c>
      <c r="I1017" s="5">
        <v>75</v>
      </c>
      <c r="J1017" s="23">
        <f t="shared" si="163"/>
        <v>16500</v>
      </c>
      <c r="K1017" s="6"/>
      <c r="L1017" s="18"/>
      <c r="M1017" s="18"/>
      <c r="N1017" s="5"/>
      <c r="O1017" s="8"/>
      <c r="P1017" s="8"/>
      <c r="Q1017" s="22"/>
      <c r="R1017" s="16"/>
      <c r="S1017" s="20"/>
      <c r="T1017" s="5"/>
      <c r="U1017" s="15"/>
      <c r="V1017" s="15">
        <f t="shared" si="156"/>
        <v>16500</v>
      </c>
      <c r="W1017" s="14">
        <f t="shared" si="159"/>
        <v>16500</v>
      </c>
      <c r="X1017" s="21">
        <v>50</v>
      </c>
      <c r="Y1017" s="5">
        <v>0</v>
      </c>
      <c r="Z1017" s="5">
        <v>0.01</v>
      </c>
      <c r="AB1017" s="1"/>
    </row>
    <row r="1018" spans="1:28" s="3" customFormat="1" x14ac:dyDescent="0.35">
      <c r="A1018" s="5"/>
      <c r="B1018" s="18"/>
      <c r="C1018" s="5"/>
      <c r="D1018" s="5"/>
      <c r="E1018" s="5"/>
      <c r="F1018" s="20"/>
      <c r="G1018" s="20"/>
      <c r="H1018" s="24"/>
      <c r="I1018" s="5"/>
      <c r="J1018" s="23"/>
      <c r="K1018" s="6"/>
      <c r="L1018" s="18" t="s">
        <v>15</v>
      </c>
      <c r="M1018" s="18" t="s">
        <v>2</v>
      </c>
      <c r="N1018" s="5">
        <v>160</v>
      </c>
      <c r="O1018" s="8"/>
      <c r="P1018" s="8"/>
      <c r="Q1018" s="22">
        <v>6500</v>
      </c>
      <c r="R1018" s="16">
        <f>SUM(N1018*Q1018)</f>
        <v>1040000</v>
      </c>
      <c r="S1018" s="20">
        <v>20</v>
      </c>
      <c r="T1018" s="5">
        <v>30</v>
      </c>
      <c r="U1018" s="15">
        <f>SUM(R1018-(R1018*T1018/100))</f>
        <v>728000</v>
      </c>
      <c r="V1018" s="15">
        <f t="shared" si="156"/>
        <v>728000</v>
      </c>
      <c r="W1018" s="14">
        <f t="shared" si="159"/>
        <v>728000</v>
      </c>
      <c r="X1018" s="21">
        <v>10</v>
      </c>
      <c r="Y1018" s="5">
        <v>0</v>
      </c>
      <c r="Z1018" s="5">
        <v>0.02</v>
      </c>
      <c r="AB1018" s="1"/>
    </row>
    <row r="1019" spans="1:28" s="3" customFormat="1" x14ac:dyDescent="0.35">
      <c r="A1019" s="5"/>
      <c r="B1019" s="18"/>
      <c r="C1019" s="5"/>
      <c r="D1019" s="5"/>
      <c r="E1019" s="5"/>
      <c r="F1019" s="20"/>
      <c r="G1019" s="20"/>
      <c r="H1019" s="24"/>
      <c r="I1019" s="5"/>
      <c r="J1019" s="23"/>
      <c r="K1019" s="6"/>
      <c r="L1019" s="18" t="s">
        <v>12</v>
      </c>
      <c r="M1019" s="18" t="s">
        <v>0</v>
      </c>
      <c r="N1019" s="5">
        <v>20</v>
      </c>
      <c r="O1019" s="8"/>
      <c r="P1019" s="8"/>
      <c r="Q1019" s="22">
        <v>5400</v>
      </c>
      <c r="R1019" s="16">
        <f>SUM(N1019*Q1019)</f>
        <v>108000</v>
      </c>
      <c r="S1019" s="20">
        <v>20</v>
      </c>
      <c r="T1019" s="5">
        <v>93</v>
      </c>
      <c r="U1019" s="15">
        <f>SUM(R1019-(R1019*T1019/100))</f>
        <v>7560</v>
      </c>
      <c r="V1019" s="15">
        <f t="shared" si="156"/>
        <v>7560</v>
      </c>
      <c r="W1019" s="14">
        <f t="shared" si="159"/>
        <v>7560</v>
      </c>
      <c r="X1019" s="21">
        <v>50</v>
      </c>
      <c r="Y1019" s="5">
        <v>0</v>
      </c>
      <c r="Z1019" s="5">
        <v>0.01</v>
      </c>
      <c r="AB1019" s="1"/>
    </row>
    <row r="1020" spans="1:28" s="3" customFormat="1" x14ac:dyDescent="0.35">
      <c r="A1020" s="5">
        <v>756</v>
      </c>
      <c r="B1020" s="18" t="s">
        <v>4</v>
      </c>
      <c r="C1020" s="5">
        <v>14189</v>
      </c>
      <c r="D1020" s="5">
        <v>4</v>
      </c>
      <c r="E1020" s="5">
        <v>0</v>
      </c>
      <c r="F1020" s="20">
        <v>0</v>
      </c>
      <c r="G1020" s="20">
        <v>1</v>
      </c>
      <c r="H1020" s="24">
        <f t="shared" ref="H1020:H1026" si="164">SUM((D1020*400)+(E1020*100)+F1020)</f>
        <v>1600</v>
      </c>
      <c r="I1020" s="5">
        <v>75</v>
      </c>
      <c r="J1020" s="23">
        <f t="shared" ref="J1020:J1026" si="165">SUM(H1020*I1020)</f>
        <v>120000</v>
      </c>
      <c r="K1020" s="6"/>
      <c r="L1020" s="18"/>
      <c r="M1020" s="18"/>
      <c r="N1020" s="5"/>
      <c r="O1020" s="8"/>
      <c r="P1020" s="8"/>
      <c r="Q1020" s="22"/>
      <c r="R1020" s="16"/>
      <c r="S1020" s="20"/>
      <c r="T1020" s="5"/>
      <c r="U1020" s="15"/>
      <c r="V1020" s="15">
        <f t="shared" si="156"/>
        <v>120000</v>
      </c>
      <c r="W1020" s="14">
        <f t="shared" si="159"/>
        <v>120000</v>
      </c>
      <c r="X1020" s="21">
        <v>50</v>
      </c>
      <c r="Y1020" s="5">
        <v>0</v>
      </c>
      <c r="Z1020" s="5">
        <v>0.01</v>
      </c>
      <c r="AB1020" s="1"/>
    </row>
    <row r="1021" spans="1:28" s="3" customFormat="1" x14ac:dyDescent="0.35">
      <c r="A1021" s="5">
        <v>757</v>
      </c>
      <c r="B1021" s="18" t="s">
        <v>4</v>
      </c>
      <c r="C1021" s="5">
        <v>14187</v>
      </c>
      <c r="D1021" s="5">
        <v>0</v>
      </c>
      <c r="E1021" s="5">
        <v>0</v>
      </c>
      <c r="F1021" s="20">
        <v>84</v>
      </c>
      <c r="G1021" s="20">
        <v>2</v>
      </c>
      <c r="H1021" s="24">
        <f t="shared" si="164"/>
        <v>84</v>
      </c>
      <c r="I1021" s="5">
        <v>200</v>
      </c>
      <c r="J1021" s="23">
        <f t="shared" si="165"/>
        <v>16800</v>
      </c>
      <c r="K1021" s="6"/>
      <c r="L1021" s="18" t="s">
        <v>15</v>
      </c>
      <c r="M1021" s="18" t="s">
        <v>2</v>
      </c>
      <c r="N1021" s="5">
        <v>106.25</v>
      </c>
      <c r="O1021" s="8"/>
      <c r="P1021" s="8"/>
      <c r="Q1021" s="22">
        <v>6500</v>
      </c>
      <c r="R1021" s="16">
        <f>SUM(N1021*Q1021)</f>
        <v>690625</v>
      </c>
      <c r="S1021" s="20">
        <v>20</v>
      </c>
      <c r="T1021" s="5">
        <v>30</v>
      </c>
      <c r="U1021" s="15">
        <f>SUM(R1021-(R1021*T1021/100))</f>
        <v>483437.5</v>
      </c>
      <c r="V1021" s="15">
        <f t="shared" si="156"/>
        <v>500237.5</v>
      </c>
      <c r="W1021" s="14">
        <f t="shared" si="159"/>
        <v>500237.5</v>
      </c>
      <c r="X1021" s="21">
        <v>10</v>
      </c>
      <c r="Y1021" s="5">
        <v>0</v>
      </c>
      <c r="Z1021" s="5">
        <v>0.02</v>
      </c>
      <c r="AB1021" s="1"/>
    </row>
    <row r="1022" spans="1:28" s="3" customFormat="1" x14ac:dyDescent="0.35">
      <c r="A1022" s="5">
        <v>758</v>
      </c>
      <c r="B1022" s="18" t="s">
        <v>4</v>
      </c>
      <c r="C1022" s="5">
        <v>13493</v>
      </c>
      <c r="D1022" s="5">
        <v>4</v>
      </c>
      <c r="E1022" s="5">
        <v>3</v>
      </c>
      <c r="F1022" s="20">
        <v>0</v>
      </c>
      <c r="G1022" s="20">
        <v>1</v>
      </c>
      <c r="H1022" s="24">
        <f t="shared" si="164"/>
        <v>1900</v>
      </c>
      <c r="I1022" s="5">
        <v>75</v>
      </c>
      <c r="J1022" s="23">
        <f t="shared" si="165"/>
        <v>142500</v>
      </c>
      <c r="K1022" s="6"/>
      <c r="L1022" s="18"/>
      <c r="M1022" s="18"/>
      <c r="N1022" s="5"/>
      <c r="O1022" s="8"/>
      <c r="P1022" s="8"/>
      <c r="Q1022" s="22"/>
      <c r="R1022" s="16"/>
      <c r="S1022" s="20"/>
      <c r="T1022" s="5"/>
      <c r="U1022" s="15"/>
      <c r="V1022" s="15">
        <f t="shared" si="156"/>
        <v>142500</v>
      </c>
      <c r="W1022" s="14">
        <f t="shared" si="159"/>
        <v>142500</v>
      </c>
      <c r="X1022" s="21">
        <v>50</v>
      </c>
      <c r="Y1022" s="5">
        <v>0</v>
      </c>
      <c r="Z1022" s="5">
        <v>0.01</v>
      </c>
      <c r="AB1022" s="1"/>
    </row>
    <row r="1023" spans="1:28" s="3" customFormat="1" x14ac:dyDescent="0.35">
      <c r="A1023" s="5">
        <v>759</v>
      </c>
      <c r="B1023" s="18" t="s">
        <v>4</v>
      </c>
      <c r="C1023" s="5">
        <v>4630</v>
      </c>
      <c r="D1023" s="5">
        <v>0</v>
      </c>
      <c r="E1023" s="5">
        <v>1</v>
      </c>
      <c r="F1023" s="20">
        <v>96</v>
      </c>
      <c r="G1023" s="20">
        <v>2</v>
      </c>
      <c r="H1023" s="24">
        <f t="shared" si="164"/>
        <v>196</v>
      </c>
      <c r="I1023" s="5">
        <v>200</v>
      </c>
      <c r="J1023" s="23">
        <f t="shared" si="165"/>
        <v>39200</v>
      </c>
      <c r="K1023" s="6"/>
      <c r="L1023" s="18" t="s">
        <v>15</v>
      </c>
      <c r="M1023" s="18" t="s">
        <v>2</v>
      </c>
      <c r="N1023" s="5">
        <v>110</v>
      </c>
      <c r="O1023" s="8"/>
      <c r="P1023" s="8"/>
      <c r="Q1023" s="22">
        <v>6500</v>
      </c>
      <c r="R1023" s="16">
        <f>SUM(N1023*Q1023)</f>
        <v>715000</v>
      </c>
      <c r="S1023" s="20">
        <v>2</v>
      </c>
      <c r="T1023" s="5">
        <v>2</v>
      </c>
      <c r="U1023" s="15">
        <f>SUM(R1023-(R1023*T1023/100))</f>
        <v>700700</v>
      </c>
      <c r="V1023" s="15">
        <f t="shared" si="156"/>
        <v>739900</v>
      </c>
      <c r="W1023" s="14">
        <f t="shared" si="159"/>
        <v>739900</v>
      </c>
      <c r="X1023" s="21">
        <v>50</v>
      </c>
      <c r="Y1023" s="5">
        <v>0</v>
      </c>
      <c r="Z1023" s="5">
        <v>0.01</v>
      </c>
      <c r="AB1023" s="1"/>
    </row>
    <row r="1024" spans="1:28" s="3" customFormat="1" x14ac:dyDescent="0.35">
      <c r="A1024" s="5">
        <v>760</v>
      </c>
      <c r="B1024" s="18" t="s">
        <v>24</v>
      </c>
      <c r="C1024" s="5">
        <v>244</v>
      </c>
      <c r="D1024" s="5">
        <v>0</v>
      </c>
      <c r="E1024" s="5">
        <v>2</v>
      </c>
      <c r="F1024" s="20">
        <v>10</v>
      </c>
      <c r="G1024" s="20">
        <v>1</v>
      </c>
      <c r="H1024" s="24">
        <f t="shared" si="164"/>
        <v>210</v>
      </c>
      <c r="I1024" s="5">
        <v>75</v>
      </c>
      <c r="J1024" s="23">
        <f t="shared" si="165"/>
        <v>15750</v>
      </c>
      <c r="K1024" s="6"/>
      <c r="L1024" s="18"/>
      <c r="M1024" s="18"/>
      <c r="N1024" s="5"/>
      <c r="O1024" s="8"/>
      <c r="P1024" s="8"/>
      <c r="Q1024" s="22"/>
      <c r="R1024" s="16"/>
      <c r="S1024" s="20"/>
      <c r="T1024" s="5"/>
      <c r="U1024" s="15"/>
      <c r="V1024" s="15">
        <f t="shared" si="156"/>
        <v>15750</v>
      </c>
      <c r="W1024" s="14">
        <f t="shared" si="159"/>
        <v>15750</v>
      </c>
      <c r="X1024" s="21">
        <v>50</v>
      </c>
      <c r="Y1024" s="5">
        <v>0</v>
      </c>
      <c r="Z1024" s="5">
        <v>0.01</v>
      </c>
      <c r="AB1024" s="1"/>
    </row>
    <row r="1025" spans="1:28" s="3" customFormat="1" x14ac:dyDescent="0.35">
      <c r="A1025" s="5">
        <v>761</v>
      </c>
      <c r="B1025" s="18" t="s">
        <v>4</v>
      </c>
      <c r="C1025" s="5">
        <v>3100</v>
      </c>
      <c r="D1025" s="5">
        <v>12</v>
      </c>
      <c r="E1025" s="5">
        <v>3</v>
      </c>
      <c r="F1025" s="20">
        <v>74</v>
      </c>
      <c r="G1025" s="20">
        <v>1</v>
      </c>
      <c r="H1025" s="24">
        <f t="shared" si="164"/>
        <v>5174</v>
      </c>
      <c r="I1025" s="5">
        <v>75</v>
      </c>
      <c r="J1025" s="23">
        <f t="shared" si="165"/>
        <v>388050</v>
      </c>
      <c r="K1025" s="6"/>
      <c r="L1025" s="18"/>
      <c r="M1025" s="18"/>
      <c r="N1025" s="5"/>
      <c r="O1025" s="8"/>
      <c r="P1025" s="8"/>
      <c r="Q1025" s="22"/>
      <c r="R1025" s="16"/>
      <c r="S1025" s="20"/>
      <c r="T1025" s="5"/>
      <c r="U1025" s="15"/>
      <c r="V1025" s="15">
        <f t="shared" si="156"/>
        <v>388050</v>
      </c>
      <c r="W1025" s="14">
        <f t="shared" si="159"/>
        <v>388050</v>
      </c>
      <c r="X1025" s="21">
        <v>50</v>
      </c>
      <c r="Y1025" s="5">
        <v>0</v>
      </c>
      <c r="Z1025" s="5">
        <v>0.01</v>
      </c>
      <c r="AB1025" s="1"/>
    </row>
    <row r="1026" spans="1:28" s="3" customFormat="1" x14ac:dyDescent="0.35">
      <c r="A1026" s="5">
        <v>762</v>
      </c>
      <c r="B1026" s="18" t="s">
        <v>24</v>
      </c>
      <c r="C1026" s="5">
        <v>3397</v>
      </c>
      <c r="D1026" s="5">
        <v>0</v>
      </c>
      <c r="E1026" s="5">
        <v>1</v>
      </c>
      <c r="F1026" s="20">
        <v>18</v>
      </c>
      <c r="G1026" s="20">
        <v>2</v>
      </c>
      <c r="H1026" s="24">
        <f t="shared" si="164"/>
        <v>118</v>
      </c>
      <c r="I1026" s="5">
        <v>200</v>
      </c>
      <c r="J1026" s="23">
        <f t="shared" si="165"/>
        <v>23600</v>
      </c>
      <c r="K1026" s="6"/>
      <c r="L1026" s="18" t="s">
        <v>15</v>
      </c>
      <c r="M1026" s="18" t="s">
        <v>9</v>
      </c>
      <c r="N1026" s="5">
        <v>142.5</v>
      </c>
      <c r="O1026" s="8"/>
      <c r="P1026" s="8"/>
      <c r="Q1026" s="22">
        <v>6500</v>
      </c>
      <c r="R1026" s="16">
        <f>SUM(N1026*Q1026)</f>
        <v>926250</v>
      </c>
      <c r="S1026" s="20">
        <v>17</v>
      </c>
      <c r="T1026" s="5">
        <v>60</v>
      </c>
      <c r="U1026" s="15">
        <f>SUM(R1026-(R1026*T1026/100))</f>
        <v>370500</v>
      </c>
      <c r="V1026" s="15">
        <f t="shared" si="156"/>
        <v>394100</v>
      </c>
      <c r="W1026" s="14">
        <f t="shared" si="159"/>
        <v>394100</v>
      </c>
      <c r="X1026" s="21">
        <v>10</v>
      </c>
      <c r="Y1026" s="5">
        <v>0</v>
      </c>
      <c r="Z1026" s="5">
        <v>0.02</v>
      </c>
      <c r="AB1026" s="1"/>
    </row>
    <row r="1027" spans="1:28" s="3" customFormat="1" x14ac:dyDescent="0.35">
      <c r="A1027" s="5"/>
      <c r="B1027" s="18"/>
      <c r="C1027" s="5"/>
      <c r="D1027" s="5"/>
      <c r="E1027" s="5"/>
      <c r="F1027" s="20"/>
      <c r="G1027" s="20"/>
      <c r="H1027" s="24"/>
      <c r="I1027" s="5"/>
      <c r="J1027" s="23"/>
      <c r="K1027" s="6"/>
      <c r="L1027" s="18" t="s">
        <v>12</v>
      </c>
      <c r="M1027" s="18" t="s">
        <v>0</v>
      </c>
      <c r="N1027" s="5">
        <v>15</v>
      </c>
      <c r="O1027" s="8"/>
      <c r="P1027" s="8"/>
      <c r="Q1027" s="22">
        <v>5400</v>
      </c>
      <c r="R1027" s="16">
        <f>SUM(N1027*Q1027)</f>
        <v>81000</v>
      </c>
      <c r="S1027" s="20">
        <v>17</v>
      </c>
      <c r="T1027" s="5">
        <v>79</v>
      </c>
      <c r="U1027" s="15">
        <f>SUM(R1027-(R1027*T1027/100))</f>
        <v>17010</v>
      </c>
      <c r="V1027" s="15">
        <f t="shared" si="156"/>
        <v>17010</v>
      </c>
      <c r="W1027" s="14">
        <f t="shared" si="159"/>
        <v>17010</v>
      </c>
      <c r="X1027" s="21">
        <v>50</v>
      </c>
      <c r="Y1027" s="5">
        <v>0</v>
      </c>
      <c r="Z1027" s="5">
        <v>0.01</v>
      </c>
      <c r="AB1027" s="1"/>
    </row>
    <row r="1028" spans="1:28" s="3" customFormat="1" x14ac:dyDescent="0.35">
      <c r="A1028" s="5">
        <v>763</v>
      </c>
      <c r="B1028" s="18" t="s">
        <v>4</v>
      </c>
      <c r="C1028" s="5">
        <v>16243</v>
      </c>
      <c r="D1028" s="5">
        <v>3</v>
      </c>
      <c r="E1028" s="5">
        <v>0</v>
      </c>
      <c r="F1028" s="20">
        <v>0</v>
      </c>
      <c r="G1028" s="20">
        <v>1</v>
      </c>
      <c r="H1028" s="24">
        <f t="shared" ref="H1028:H1037" si="166">SUM((D1028*400)+(E1028*100)+F1028)</f>
        <v>1200</v>
      </c>
      <c r="I1028" s="5">
        <v>75</v>
      </c>
      <c r="J1028" s="23">
        <f t="shared" ref="J1028:J1037" si="167">SUM(H1028*I1028)</f>
        <v>90000</v>
      </c>
      <c r="K1028" s="6"/>
      <c r="L1028" s="18"/>
      <c r="M1028" s="18"/>
      <c r="N1028" s="5"/>
      <c r="O1028" s="8"/>
      <c r="P1028" s="8"/>
      <c r="Q1028" s="22"/>
      <c r="R1028" s="16"/>
      <c r="S1028" s="20"/>
      <c r="T1028" s="5"/>
      <c r="U1028" s="15"/>
      <c r="V1028" s="15">
        <f t="shared" si="156"/>
        <v>90000</v>
      </c>
      <c r="W1028" s="14">
        <f t="shared" si="159"/>
        <v>90000</v>
      </c>
      <c r="X1028" s="21">
        <v>50</v>
      </c>
      <c r="Y1028" s="5">
        <v>0</v>
      </c>
      <c r="Z1028" s="5">
        <v>0.01</v>
      </c>
      <c r="AB1028" s="1"/>
    </row>
    <row r="1029" spans="1:28" s="3" customFormat="1" x14ac:dyDescent="0.35">
      <c r="A1029" s="5">
        <v>764</v>
      </c>
      <c r="B1029" s="18" t="s">
        <v>4</v>
      </c>
      <c r="C1029" s="5">
        <v>4500</v>
      </c>
      <c r="D1029" s="5">
        <v>15</v>
      </c>
      <c r="E1029" s="5">
        <v>2</v>
      </c>
      <c r="F1029" s="20">
        <v>73</v>
      </c>
      <c r="G1029" s="20">
        <v>1</v>
      </c>
      <c r="H1029" s="24">
        <f t="shared" si="166"/>
        <v>6273</v>
      </c>
      <c r="I1029" s="5">
        <v>75</v>
      </c>
      <c r="J1029" s="23">
        <f t="shared" si="167"/>
        <v>470475</v>
      </c>
      <c r="K1029" s="6"/>
      <c r="L1029" s="18"/>
      <c r="M1029" s="18"/>
      <c r="N1029" s="5"/>
      <c r="O1029" s="8"/>
      <c r="P1029" s="8"/>
      <c r="Q1029" s="22"/>
      <c r="R1029" s="16"/>
      <c r="S1029" s="20"/>
      <c r="T1029" s="5"/>
      <c r="U1029" s="15"/>
      <c r="V1029" s="15">
        <f t="shared" si="156"/>
        <v>470475</v>
      </c>
      <c r="W1029" s="14">
        <f t="shared" si="159"/>
        <v>470475</v>
      </c>
      <c r="X1029" s="21">
        <v>50</v>
      </c>
      <c r="Y1029" s="5">
        <v>0</v>
      </c>
      <c r="Z1029" s="5">
        <v>0.01</v>
      </c>
      <c r="AB1029" s="1"/>
    </row>
    <row r="1030" spans="1:28" s="3" customFormat="1" x14ac:dyDescent="0.35">
      <c r="A1030" s="5">
        <v>765</v>
      </c>
      <c r="B1030" s="18" t="s">
        <v>4</v>
      </c>
      <c r="C1030" s="5">
        <v>15942</v>
      </c>
      <c r="D1030" s="5">
        <v>0</v>
      </c>
      <c r="E1030" s="5">
        <v>2</v>
      </c>
      <c r="F1030" s="20">
        <v>65</v>
      </c>
      <c r="G1030" s="20">
        <v>1</v>
      </c>
      <c r="H1030" s="24">
        <f t="shared" si="166"/>
        <v>265</v>
      </c>
      <c r="I1030" s="5">
        <v>75</v>
      </c>
      <c r="J1030" s="23">
        <f t="shared" si="167"/>
        <v>19875</v>
      </c>
      <c r="K1030" s="6"/>
      <c r="L1030" s="18"/>
      <c r="M1030" s="18"/>
      <c r="N1030" s="5"/>
      <c r="O1030" s="8"/>
      <c r="P1030" s="8"/>
      <c r="Q1030" s="22"/>
      <c r="R1030" s="16"/>
      <c r="S1030" s="20"/>
      <c r="T1030" s="5"/>
      <c r="U1030" s="15"/>
      <c r="V1030" s="15">
        <f t="shared" si="156"/>
        <v>19875</v>
      </c>
      <c r="W1030" s="14">
        <f t="shared" si="159"/>
        <v>19875</v>
      </c>
      <c r="X1030" s="21">
        <v>50</v>
      </c>
      <c r="Y1030" s="5">
        <v>0</v>
      </c>
      <c r="Z1030" s="5">
        <v>0.01</v>
      </c>
      <c r="AB1030" s="1"/>
    </row>
    <row r="1031" spans="1:28" s="3" customFormat="1" x14ac:dyDescent="0.35">
      <c r="A1031" s="5">
        <v>766</v>
      </c>
      <c r="B1031" s="18" t="s">
        <v>4</v>
      </c>
      <c r="C1031" s="5">
        <v>1939</v>
      </c>
      <c r="D1031" s="5">
        <v>6</v>
      </c>
      <c r="E1031" s="5">
        <v>2</v>
      </c>
      <c r="F1031" s="20">
        <v>85</v>
      </c>
      <c r="G1031" s="20">
        <v>1</v>
      </c>
      <c r="H1031" s="24">
        <f t="shared" si="166"/>
        <v>2685</v>
      </c>
      <c r="I1031" s="5">
        <v>75</v>
      </c>
      <c r="J1031" s="23">
        <f t="shared" si="167"/>
        <v>201375</v>
      </c>
      <c r="K1031" s="6"/>
      <c r="L1031" s="18"/>
      <c r="M1031" s="18"/>
      <c r="N1031" s="5"/>
      <c r="O1031" s="8"/>
      <c r="P1031" s="8"/>
      <c r="Q1031" s="22"/>
      <c r="R1031" s="16"/>
      <c r="S1031" s="20"/>
      <c r="T1031" s="5"/>
      <c r="U1031" s="15"/>
      <c r="V1031" s="15">
        <f t="shared" si="156"/>
        <v>201375</v>
      </c>
      <c r="W1031" s="14">
        <f t="shared" si="159"/>
        <v>201375</v>
      </c>
      <c r="X1031" s="21">
        <v>50</v>
      </c>
      <c r="Y1031" s="5">
        <v>0</v>
      </c>
      <c r="Z1031" s="5">
        <v>0.01</v>
      </c>
      <c r="AB1031" s="1"/>
    </row>
    <row r="1032" spans="1:28" s="3" customFormat="1" x14ac:dyDescent="0.35">
      <c r="A1032" s="5">
        <v>767</v>
      </c>
      <c r="B1032" s="18" t="s">
        <v>4</v>
      </c>
      <c r="C1032" s="5">
        <v>4501</v>
      </c>
      <c r="D1032" s="5">
        <v>5</v>
      </c>
      <c r="E1032" s="5">
        <v>0</v>
      </c>
      <c r="F1032" s="20">
        <v>36</v>
      </c>
      <c r="G1032" s="20">
        <v>1</v>
      </c>
      <c r="H1032" s="24">
        <f t="shared" si="166"/>
        <v>2036</v>
      </c>
      <c r="I1032" s="32">
        <v>75</v>
      </c>
      <c r="J1032" s="23">
        <f t="shared" si="167"/>
        <v>152700</v>
      </c>
      <c r="K1032" s="6"/>
      <c r="L1032" s="18"/>
      <c r="M1032" s="18"/>
      <c r="N1032" s="5"/>
      <c r="O1032" s="8"/>
      <c r="P1032" s="8"/>
      <c r="Q1032" s="22"/>
      <c r="R1032" s="16"/>
      <c r="S1032" s="20"/>
      <c r="T1032" s="5"/>
      <c r="U1032" s="15"/>
      <c r="V1032" s="15">
        <f t="shared" si="156"/>
        <v>152700</v>
      </c>
      <c r="W1032" s="14">
        <f t="shared" si="159"/>
        <v>152700</v>
      </c>
      <c r="X1032" s="21">
        <v>50</v>
      </c>
      <c r="Y1032" s="5">
        <v>0</v>
      </c>
      <c r="Z1032" s="5">
        <v>0.01</v>
      </c>
      <c r="AB1032" s="1"/>
    </row>
    <row r="1033" spans="1:28" s="3" customFormat="1" x14ac:dyDescent="0.35">
      <c r="A1033" s="5">
        <v>768</v>
      </c>
      <c r="B1033" s="18" t="s">
        <v>4</v>
      </c>
      <c r="C1033" s="5">
        <v>5049</v>
      </c>
      <c r="D1033" s="5">
        <v>5</v>
      </c>
      <c r="E1033" s="5">
        <v>0</v>
      </c>
      <c r="F1033" s="20">
        <v>0</v>
      </c>
      <c r="G1033" s="20">
        <v>1</v>
      </c>
      <c r="H1033" s="24">
        <f t="shared" si="166"/>
        <v>2000</v>
      </c>
      <c r="I1033" s="31">
        <v>75</v>
      </c>
      <c r="J1033" s="23">
        <f t="shared" si="167"/>
        <v>150000</v>
      </c>
      <c r="K1033" s="6"/>
      <c r="L1033" s="18"/>
      <c r="M1033" s="18"/>
      <c r="N1033" s="5"/>
      <c r="O1033" s="8"/>
      <c r="P1033" s="8"/>
      <c r="Q1033" s="22"/>
      <c r="R1033" s="16"/>
      <c r="S1033" s="20"/>
      <c r="T1033" s="5"/>
      <c r="U1033" s="15"/>
      <c r="V1033" s="15">
        <f t="shared" si="156"/>
        <v>150000</v>
      </c>
      <c r="W1033" s="14">
        <f t="shared" si="159"/>
        <v>150000</v>
      </c>
      <c r="X1033" s="21">
        <v>50</v>
      </c>
      <c r="Y1033" s="5">
        <v>0</v>
      </c>
      <c r="Z1033" s="5">
        <v>0.01</v>
      </c>
      <c r="AB1033" s="1"/>
    </row>
    <row r="1034" spans="1:28" s="3" customFormat="1" x14ac:dyDescent="0.35">
      <c r="A1034" s="5">
        <v>769</v>
      </c>
      <c r="B1034" s="9" t="s">
        <v>4</v>
      </c>
      <c r="C1034" s="6"/>
      <c r="D1034" s="6">
        <v>9</v>
      </c>
      <c r="E1034" s="6">
        <v>0</v>
      </c>
      <c r="F1034" s="11">
        <v>0</v>
      </c>
      <c r="G1034" s="20">
        <v>1</v>
      </c>
      <c r="H1034" s="24">
        <f t="shared" si="166"/>
        <v>3600</v>
      </c>
      <c r="I1034" s="5">
        <v>75</v>
      </c>
      <c r="J1034" s="23">
        <f t="shared" si="167"/>
        <v>270000</v>
      </c>
      <c r="K1034" s="6"/>
      <c r="L1034" s="9"/>
      <c r="M1034" s="9"/>
      <c r="N1034" s="6"/>
      <c r="O1034" s="8"/>
      <c r="P1034" s="8"/>
      <c r="Q1034" s="22"/>
      <c r="R1034" s="16"/>
      <c r="S1034" s="11"/>
      <c r="T1034" s="5"/>
      <c r="U1034" s="15"/>
      <c r="V1034" s="15">
        <f t="shared" si="156"/>
        <v>270000</v>
      </c>
      <c r="W1034" s="14">
        <f t="shared" si="159"/>
        <v>270000</v>
      </c>
      <c r="X1034" s="21">
        <v>50</v>
      </c>
      <c r="Y1034" s="5">
        <v>0</v>
      </c>
      <c r="Z1034" s="5">
        <v>0.01</v>
      </c>
      <c r="AB1034" s="1"/>
    </row>
    <row r="1035" spans="1:28" s="3" customFormat="1" x14ac:dyDescent="0.35">
      <c r="A1035" s="5">
        <v>770</v>
      </c>
      <c r="B1035" s="18" t="s">
        <v>4</v>
      </c>
      <c r="C1035" s="5">
        <v>1880</v>
      </c>
      <c r="D1035" s="5">
        <v>1</v>
      </c>
      <c r="E1035" s="5">
        <v>0</v>
      </c>
      <c r="F1035" s="20">
        <v>39</v>
      </c>
      <c r="G1035" s="20">
        <v>1</v>
      </c>
      <c r="H1035" s="24">
        <f t="shared" si="166"/>
        <v>439</v>
      </c>
      <c r="I1035" s="5">
        <v>220</v>
      </c>
      <c r="J1035" s="23">
        <f t="shared" si="167"/>
        <v>96580</v>
      </c>
      <c r="K1035" s="6"/>
      <c r="L1035" s="18"/>
      <c r="M1035" s="18"/>
      <c r="N1035" s="5"/>
      <c r="O1035" s="8"/>
      <c r="P1035" s="8"/>
      <c r="Q1035" s="22"/>
      <c r="R1035" s="16"/>
      <c r="S1035" s="20"/>
      <c r="T1035" s="5"/>
      <c r="U1035" s="15"/>
      <c r="V1035" s="15">
        <f t="shared" ref="V1035:V1098" si="168">SUM(J1035+U1035)</f>
        <v>96580</v>
      </c>
      <c r="W1035" s="14">
        <f t="shared" si="159"/>
        <v>96580</v>
      </c>
      <c r="X1035" s="21">
        <v>50</v>
      </c>
      <c r="Y1035" s="5">
        <v>0</v>
      </c>
      <c r="Z1035" s="5">
        <v>0.01</v>
      </c>
      <c r="AB1035" s="1"/>
    </row>
    <row r="1036" spans="1:28" s="3" customFormat="1" x14ac:dyDescent="0.35">
      <c r="A1036" s="5">
        <v>771</v>
      </c>
      <c r="B1036" s="18" t="s">
        <v>4</v>
      </c>
      <c r="C1036" s="5">
        <v>262</v>
      </c>
      <c r="D1036" s="5">
        <v>11</v>
      </c>
      <c r="E1036" s="5">
        <v>1</v>
      </c>
      <c r="F1036" s="20">
        <v>58</v>
      </c>
      <c r="G1036" s="20">
        <v>1</v>
      </c>
      <c r="H1036" s="24">
        <f t="shared" si="166"/>
        <v>4558</v>
      </c>
      <c r="I1036" s="5">
        <v>75</v>
      </c>
      <c r="J1036" s="23">
        <f t="shared" si="167"/>
        <v>341850</v>
      </c>
      <c r="K1036" s="6"/>
      <c r="L1036" s="18"/>
      <c r="M1036" s="18"/>
      <c r="N1036" s="5"/>
      <c r="O1036" s="8"/>
      <c r="P1036" s="8"/>
      <c r="Q1036" s="22"/>
      <c r="R1036" s="16"/>
      <c r="S1036" s="20"/>
      <c r="T1036" s="5"/>
      <c r="U1036" s="15"/>
      <c r="V1036" s="15">
        <f t="shared" si="168"/>
        <v>341850</v>
      </c>
      <c r="W1036" s="14">
        <f t="shared" si="159"/>
        <v>341850</v>
      </c>
      <c r="X1036" s="21">
        <v>50</v>
      </c>
      <c r="Y1036" s="5">
        <v>0</v>
      </c>
      <c r="Z1036" s="5">
        <v>0.01</v>
      </c>
      <c r="AB1036" s="1"/>
    </row>
    <row r="1037" spans="1:28" s="3" customFormat="1" x14ac:dyDescent="0.35">
      <c r="A1037" s="5">
        <v>772</v>
      </c>
      <c r="B1037" s="18" t="s">
        <v>24</v>
      </c>
      <c r="C1037" s="5">
        <v>225</v>
      </c>
      <c r="D1037" s="5">
        <v>0</v>
      </c>
      <c r="E1037" s="5">
        <v>0</v>
      </c>
      <c r="F1037" s="20">
        <v>82</v>
      </c>
      <c r="G1037" s="20">
        <v>2</v>
      </c>
      <c r="H1037" s="24">
        <f t="shared" si="166"/>
        <v>82</v>
      </c>
      <c r="I1037" s="5">
        <v>75</v>
      </c>
      <c r="J1037" s="23">
        <f t="shared" si="167"/>
        <v>6150</v>
      </c>
      <c r="K1037" s="6"/>
      <c r="L1037" s="18" t="s">
        <v>15</v>
      </c>
      <c r="M1037" s="18" t="s">
        <v>29</v>
      </c>
      <c r="N1037" s="5">
        <v>138</v>
      </c>
      <c r="O1037" s="8"/>
      <c r="P1037" s="8"/>
      <c r="Q1037" s="22">
        <v>6500</v>
      </c>
      <c r="R1037" s="16">
        <f>SUM(N1037*Q1037)</f>
        <v>897000</v>
      </c>
      <c r="S1037" s="20">
        <v>37</v>
      </c>
      <c r="T1037" s="5">
        <v>85</v>
      </c>
      <c r="U1037" s="15">
        <f>SUM(R1037-(R1037*T1037/100))</f>
        <v>134550</v>
      </c>
      <c r="V1037" s="15">
        <f t="shared" si="168"/>
        <v>140700</v>
      </c>
      <c r="W1037" s="14">
        <f t="shared" si="159"/>
        <v>140700</v>
      </c>
      <c r="X1037" s="21">
        <v>10</v>
      </c>
      <c r="Y1037" s="5">
        <v>0</v>
      </c>
      <c r="Z1037" s="5">
        <v>0.02</v>
      </c>
      <c r="AB1037" s="1"/>
    </row>
    <row r="1038" spans="1:28" s="3" customFormat="1" x14ac:dyDescent="0.35">
      <c r="A1038" s="5"/>
      <c r="B1038" s="18"/>
      <c r="C1038" s="5"/>
      <c r="D1038" s="5"/>
      <c r="E1038" s="5"/>
      <c r="F1038" s="20"/>
      <c r="G1038" s="20"/>
      <c r="H1038" s="24"/>
      <c r="I1038" s="5"/>
      <c r="J1038" s="23"/>
      <c r="K1038" s="6"/>
      <c r="L1038" s="18" t="s">
        <v>12</v>
      </c>
      <c r="M1038" s="18" t="s">
        <v>0</v>
      </c>
      <c r="N1038" s="5">
        <v>24</v>
      </c>
      <c r="O1038" s="8"/>
      <c r="P1038" s="8"/>
      <c r="Q1038" s="22">
        <v>5400</v>
      </c>
      <c r="R1038" s="16">
        <f>SUM(N1038*Q1038)</f>
        <v>129600</v>
      </c>
      <c r="S1038" s="20">
        <v>37</v>
      </c>
      <c r="T1038" s="5">
        <v>93</v>
      </c>
      <c r="U1038" s="15">
        <f>SUM(R1038-(R1038*T1038/100))</f>
        <v>9072</v>
      </c>
      <c r="V1038" s="15">
        <f t="shared" si="168"/>
        <v>9072</v>
      </c>
      <c r="W1038" s="14">
        <f t="shared" si="159"/>
        <v>9072</v>
      </c>
      <c r="X1038" s="21">
        <v>50</v>
      </c>
      <c r="Y1038" s="5">
        <v>0</v>
      </c>
      <c r="Z1038" s="5">
        <v>0.01</v>
      </c>
      <c r="AB1038" s="1"/>
    </row>
    <row r="1039" spans="1:28" s="3" customFormat="1" x14ac:dyDescent="0.35">
      <c r="A1039" s="5">
        <v>773</v>
      </c>
      <c r="B1039" s="18" t="s">
        <v>4</v>
      </c>
      <c r="C1039" s="5">
        <v>3153</v>
      </c>
      <c r="D1039" s="5">
        <v>0</v>
      </c>
      <c r="E1039" s="5">
        <v>3</v>
      </c>
      <c r="F1039" s="20">
        <v>47</v>
      </c>
      <c r="G1039" s="20">
        <v>2</v>
      </c>
      <c r="H1039" s="24">
        <f>SUM((D1039*400)+(E1039*100)+F1039)</f>
        <v>347</v>
      </c>
      <c r="I1039" s="5">
        <v>250</v>
      </c>
      <c r="J1039" s="23">
        <f>SUM(H1039*I1039)</f>
        <v>86750</v>
      </c>
      <c r="K1039" s="6"/>
      <c r="L1039" s="18" t="s">
        <v>15</v>
      </c>
      <c r="M1039" s="18" t="s">
        <v>2</v>
      </c>
      <c r="N1039" s="5">
        <v>352</v>
      </c>
      <c r="O1039" s="8"/>
      <c r="P1039" s="8"/>
      <c r="Q1039" s="22">
        <v>6500</v>
      </c>
      <c r="R1039" s="16">
        <f>SUM(N1039*Q1039)</f>
        <v>2288000</v>
      </c>
      <c r="S1039" s="20">
        <v>17</v>
      </c>
      <c r="T1039" s="5">
        <v>24</v>
      </c>
      <c r="U1039" s="15">
        <f>SUM(R1039-(R1039*T1039/100))</f>
        <v>1738880</v>
      </c>
      <c r="V1039" s="15">
        <f t="shared" si="168"/>
        <v>1825630</v>
      </c>
      <c r="W1039" s="14">
        <f t="shared" ref="W1039:W1102" si="169">V1039</f>
        <v>1825630</v>
      </c>
      <c r="X1039" s="21">
        <v>10</v>
      </c>
      <c r="Y1039" s="5">
        <v>0</v>
      </c>
      <c r="Z1039" s="5">
        <v>0.02</v>
      </c>
      <c r="AB1039" s="1"/>
    </row>
    <row r="1040" spans="1:28" s="3" customFormat="1" x14ac:dyDescent="0.35">
      <c r="A1040" s="5"/>
      <c r="B1040" s="18"/>
      <c r="C1040" s="5"/>
      <c r="D1040" s="5"/>
      <c r="E1040" s="5"/>
      <c r="F1040" s="20"/>
      <c r="G1040" s="20"/>
      <c r="H1040" s="24"/>
      <c r="I1040" s="5"/>
      <c r="J1040" s="23"/>
      <c r="K1040" s="6"/>
      <c r="L1040" s="18" t="s">
        <v>12</v>
      </c>
      <c r="M1040" s="18" t="s">
        <v>0</v>
      </c>
      <c r="N1040" s="5">
        <v>30</v>
      </c>
      <c r="O1040" s="8"/>
      <c r="P1040" s="8"/>
      <c r="Q1040" s="22">
        <v>5400</v>
      </c>
      <c r="R1040" s="16">
        <f>SUM(N1040*Q1040)</f>
        <v>162000</v>
      </c>
      <c r="S1040" s="20">
        <v>20</v>
      </c>
      <c r="T1040" s="5">
        <v>93</v>
      </c>
      <c r="U1040" s="15">
        <f>SUM(R1040-(R1040*T1040/100))</f>
        <v>11340</v>
      </c>
      <c r="V1040" s="15">
        <f t="shared" si="168"/>
        <v>11340</v>
      </c>
      <c r="W1040" s="14">
        <f t="shared" si="169"/>
        <v>11340</v>
      </c>
      <c r="X1040" s="21">
        <v>50</v>
      </c>
      <c r="Y1040" s="5">
        <v>0</v>
      </c>
      <c r="Z1040" s="5">
        <v>0.01</v>
      </c>
      <c r="AB1040" s="1"/>
    </row>
    <row r="1041" spans="1:28" s="3" customFormat="1" x14ac:dyDescent="0.35">
      <c r="A1041" s="5"/>
      <c r="B1041" s="18"/>
      <c r="C1041" s="5"/>
      <c r="D1041" s="5"/>
      <c r="E1041" s="5"/>
      <c r="F1041" s="20"/>
      <c r="G1041" s="20"/>
      <c r="H1041" s="24"/>
      <c r="I1041" s="5"/>
      <c r="J1041" s="23"/>
      <c r="K1041" s="6"/>
      <c r="L1041" s="18" t="s">
        <v>28</v>
      </c>
      <c r="M1041" s="18" t="s">
        <v>0</v>
      </c>
      <c r="N1041" s="5">
        <v>10</v>
      </c>
      <c r="O1041" s="8"/>
      <c r="P1041" s="8"/>
      <c r="Q1041" s="22">
        <v>6500</v>
      </c>
      <c r="R1041" s="16">
        <f>SUM(N1041*Q1041)</f>
        <v>65000</v>
      </c>
      <c r="S1041" s="20">
        <v>20</v>
      </c>
      <c r="T1041" s="5">
        <v>93</v>
      </c>
      <c r="U1041" s="15">
        <f>SUM(R1041-(R1041*T1041/100))</f>
        <v>4550</v>
      </c>
      <c r="V1041" s="15">
        <f t="shared" si="168"/>
        <v>4550</v>
      </c>
      <c r="W1041" s="14">
        <f t="shared" si="169"/>
        <v>4550</v>
      </c>
      <c r="X1041" s="21">
        <v>10</v>
      </c>
      <c r="Y1041" s="5">
        <v>0</v>
      </c>
      <c r="Z1041" s="5">
        <v>0.02</v>
      </c>
      <c r="AB1041" s="1"/>
    </row>
    <row r="1042" spans="1:28" s="3" customFormat="1" x14ac:dyDescent="0.35">
      <c r="A1042" s="5">
        <v>774</v>
      </c>
      <c r="B1042" s="18" t="s">
        <v>4</v>
      </c>
      <c r="C1042" s="5">
        <v>2187</v>
      </c>
      <c r="D1042" s="5">
        <v>0</v>
      </c>
      <c r="E1042" s="5">
        <v>2</v>
      </c>
      <c r="F1042" s="20">
        <v>48</v>
      </c>
      <c r="G1042" s="20">
        <v>1</v>
      </c>
      <c r="H1042" s="24">
        <f>SUM((D1042*400)+(E1042*100)+F1042)</f>
        <v>248</v>
      </c>
      <c r="I1042" s="5">
        <v>150</v>
      </c>
      <c r="J1042" s="23">
        <f>SUM(H1042*I1042)</f>
        <v>37200</v>
      </c>
      <c r="K1042" s="6"/>
      <c r="L1042" s="18"/>
      <c r="M1042" s="18"/>
      <c r="N1042" s="5"/>
      <c r="O1042" s="8"/>
      <c r="P1042" s="8"/>
      <c r="Q1042" s="22"/>
      <c r="R1042" s="16"/>
      <c r="S1042" s="20"/>
      <c r="T1042" s="5"/>
      <c r="U1042" s="15"/>
      <c r="V1042" s="15">
        <f t="shared" si="168"/>
        <v>37200</v>
      </c>
      <c r="W1042" s="14">
        <f t="shared" si="169"/>
        <v>37200</v>
      </c>
      <c r="X1042" s="21">
        <v>50</v>
      </c>
      <c r="Y1042" s="5">
        <v>0</v>
      </c>
      <c r="Z1042" s="5">
        <v>0.01</v>
      </c>
      <c r="AB1042" s="1"/>
    </row>
    <row r="1043" spans="1:28" s="3" customFormat="1" x14ac:dyDescent="0.35">
      <c r="A1043" s="5">
        <v>775</v>
      </c>
      <c r="B1043" s="18" t="s">
        <v>4</v>
      </c>
      <c r="C1043" s="5">
        <v>18030</v>
      </c>
      <c r="D1043" s="5">
        <v>2</v>
      </c>
      <c r="E1043" s="5">
        <v>1</v>
      </c>
      <c r="F1043" s="20">
        <v>33</v>
      </c>
      <c r="G1043" s="20">
        <v>1</v>
      </c>
      <c r="H1043" s="24">
        <f>SUM((D1043*400)+(E1043*100)+F1043)</f>
        <v>933</v>
      </c>
      <c r="I1043" s="5">
        <v>130</v>
      </c>
      <c r="J1043" s="23">
        <f>SUM(H1043*I1043)</f>
        <v>121290</v>
      </c>
      <c r="K1043" s="6"/>
      <c r="L1043" s="18"/>
      <c r="M1043" s="18"/>
      <c r="N1043" s="5"/>
      <c r="O1043" s="8"/>
      <c r="P1043" s="8"/>
      <c r="Q1043" s="22"/>
      <c r="R1043" s="16"/>
      <c r="S1043" s="20"/>
      <c r="T1043" s="5"/>
      <c r="U1043" s="15"/>
      <c r="V1043" s="15">
        <f t="shared" si="168"/>
        <v>121290</v>
      </c>
      <c r="W1043" s="14">
        <f t="shared" si="169"/>
        <v>121290</v>
      </c>
      <c r="X1043" s="21">
        <v>50</v>
      </c>
      <c r="Y1043" s="5">
        <v>0</v>
      </c>
      <c r="Z1043" s="5">
        <v>0.01</v>
      </c>
      <c r="AB1043" s="1"/>
    </row>
    <row r="1044" spans="1:28" s="3" customFormat="1" x14ac:dyDescent="0.35">
      <c r="A1044" s="5">
        <v>776</v>
      </c>
      <c r="B1044" s="18" t="s">
        <v>4</v>
      </c>
      <c r="C1044" s="5">
        <v>17463</v>
      </c>
      <c r="D1044" s="5">
        <v>1</v>
      </c>
      <c r="E1044" s="5">
        <v>1</v>
      </c>
      <c r="F1044" s="20">
        <v>14</v>
      </c>
      <c r="G1044" s="20">
        <v>1</v>
      </c>
      <c r="H1044" s="24">
        <f>SUM((D1044*400)+(E1044*100)+F1044)</f>
        <v>514</v>
      </c>
      <c r="I1044" s="5">
        <v>75</v>
      </c>
      <c r="J1044" s="23">
        <f>SUM(H1044*I1044)</f>
        <v>38550</v>
      </c>
      <c r="K1044" s="6"/>
      <c r="L1044" s="18"/>
      <c r="M1044" s="18"/>
      <c r="N1044" s="5"/>
      <c r="O1044" s="8"/>
      <c r="P1044" s="8"/>
      <c r="Q1044" s="22"/>
      <c r="R1044" s="16"/>
      <c r="S1044" s="20"/>
      <c r="T1044" s="5"/>
      <c r="U1044" s="15"/>
      <c r="V1044" s="15">
        <f t="shared" si="168"/>
        <v>38550</v>
      </c>
      <c r="W1044" s="14">
        <f t="shared" si="169"/>
        <v>38550</v>
      </c>
      <c r="X1044" s="21">
        <v>50</v>
      </c>
      <c r="Y1044" s="5">
        <v>0</v>
      </c>
      <c r="Z1044" s="5">
        <v>0.01</v>
      </c>
      <c r="AB1044" s="1"/>
    </row>
    <row r="1045" spans="1:28" s="3" customFormat="1" x14ac:dyDescent="0.35">
      <c r="A1045" s="6"/>
      <c r="B1045" s="9"/>
      <c r="C1045" s="6"/>
      <c r="D1045" s="6"/>
      <c r="E1045" s="6"/>
      <c r="F1045" s="11"/>
      <c r="G1045" s="11"/>
      <c r="H1045" s="24"/>
      <c r="I1045" s="5"/>
      <c r="J1045" s="23"/>
      <c r="K1045" s="6"/>
      <c r="L1045" s="18" t="s">
        <v>15</v>
      </c>
      <c r="M1045" s="18" t="s">
        <v>9</v>
      </c>
      <c r="N1045" s="5">
        <v>315</v>
      </c>
      <c r="O1045" s="8"/>
      <c r="P1045" s="8"/>
      <c r="Q1045" s="22">
        <v>6500</v>
      </c>
      <c r="R1045" s="16">
        <f>SUM(N1045*Q1045)</f>
        <v>2047500</v>
      </c>
      <c r="S1045" s="20">
        <v>30</v>
      </c>
      <c r="T1045" s="5">
        <v>85</v>
      </c>
      <c r="U1045" s="15">
        <f>SUM(R1045-(R1045*T1045/100))</f>
        <v>307125</v>
      </c>
      <c r="V1045" s="15">
        <f t="shared" si="168"/>
        <v>307125</v>
      </c>
      <c r="W1045" s="14">
        <f t="shared" si="169"/>
        <v>307125</v>
      </c>
      <c r="X1045" s="21">
        <v>10</v>
      </c>
      <c r="Y1045" s="5">
        <v>0</v>
      </c>
      <c r="Z1045" s="5">
        <v>0.02</v>
      </c>
      <c r="AB1045" s="1"/>
    </row>
    <row r="1046" spans="1:28" s="3" customFormat="1" x14ac:dyDescent="0.35">
      <c r="A1046" s="5"/>
      <c r="B1046" s="18"/>
      <c r="C1046" s="5"/>
      <c r="D1046" s="5"/>
      <c r="E1046" s="5"/>
      <c r="F1046" s="20"/>
      <c r="G1046" s="20"/>
      <c r="H1046" s="24"/>
      <c r="I1046" s="5"/>
      <c r="J1046" s="23"/>
      <c r="K1046" s="6"/>
      <c r="L1046" s="18" t="s">
        <v>12</v>
      </c>
      <c r="M1046" s="18" t="s">
        <v>0</v>
      </c>
      <c r="N1046" s="5">
        <v>30</v>
      </c>
      <c r="O1046" s="8"/>
      <c r="P1046" s="8"/>
      <c r="Q1046" s="22">
        <v>5400</v>
      </c>
      <c r="R1046" s="16">
        <f>SUM(N1046*Q1046)</f>
        <v>162000</v>
      </c>
      <c r="S1046" s="20">
        <v>30</v>
      </c>
      <c r="T1046" s="5">
        <v>93</v>
      </c>
      <c r="U1046" s="15">
        <f>SUM(R1046-(R1046*T1046/100))</f>
        <v>11340</v>
      </c>
      <c r="V1046" s="15">
        <f t="shared" si="168"/>
        <v>11340</v>
      </c>
      <c r="W1046" s="14">
        <f t="shared" si="169"/>
        <v>11340</v>
      </c>
      <c r="X1046" s="21">
        <v>50</v>
      </c>
      <c r="Y1046" s="5">
        <v>0</v>
      </c>
      <c r="Z1046" s="5">
        <v>0.01</v>
      </c>
      <c r="AB1046" s="1"/>
    </row>
    <row r="1047" spans="1:28" s="3" customFormat="1" x14ac:dyDescent="0.35">
      <c r="A1047" s="5">
        <v>777</v>
      </c>
      <c r="B1047" s="18" t="s">
        <v>4</v>
      </c>
      <c r="C1047" s="5">
        <v>186</v>
      </c>
      <c r="D1047" s="5">
        <v>12</v>
      </c>
      <c r="E1047" s="5">
        <v>2</v>
      </c>
      <c r="F1047" s="20">
        <v>96</v>
      </c>
      <c r="G1047" s="20">
        <v>1</v>
      </c>
      <c r="H1047" s="24">
        <f t="shared" ref="H1047:H1052" si="170">SUM((D1047*400)+(E1047*100)+F1047)</f>
        <v>5096</v>
      </c>
      <c r="I1047" s="5">
        <v>75</v>
      </c>
      <c r="J1047" s="23">
        <f t="shared" ref="J1047:J1052" si="171">SUM(H1047*I1047)</f>
        <v>382200</v>
      </c>
      <c r="K1047" s="6"/>
      <c r="L1047" s="18"/>
      <c r="M1047" s="18"/>
      <c r="N1047" s="5"/>
      <c r="O1047" s="8"/>
      <c r="P1047" s="8"/>
      <c r="Q1047" s="22"/>
      <c r="R1047" s="16"/>
      <c r="S1047" s="20"/>
      <c r="T1047" s="5"/>
      <c r="U1047" s="15"/>
      <c r="V1047" s="15">
        <f t="shared" si="168"/>
        <v>382200</v>
      </c>
      <c r="W1047" s="14">
        <f t="shared" si="169"/>
        <v>382200</v>
      </c>
      <c r="X1047" s="21">
        <v>50</v>
      </c>
      <c r="Y1047" s="5">
        <v>0</v>
      </c>
      <c r="Z1047" s="5">
        <v>0.01</v>
      </c>
      <c r="AB1047" s="1"/>
    </row>
    <row r="1048" spans="1:28" s="3" customFormat="1" x14ac:dyDescent="0.35">
      <c r="A1048" s="5">
        <v>778</v>
      </c>
      <c r="B1048" s="18" t="s">
        <v>5</v>
      </c>
      <c r="C1048" s="5"/>
      <c r="D1048" s="5">
        <v>1</v>
      </c>
      <c r="E1048" s="5">
        <v>1</v>
      </c>
      <c r="F1048" s="20">
        <v>24</v>
      </c>
      <c r="G1048" s="20">
        <v>1</v>
      </c>
      <c r="H1048" s="24">
        <f t="shared" si="170"/>
        <v>524</v>
      </c>
      <c r="I1048" s="5">
        <v>75</v>
      </c>
      <c r="J1048" s="23">
        <f t="shared" si="171"/>
        <v>39300</v>
      </c>
      <c r="K1048" s="6"/>
      <c r="L1048" s="18"/>
      <c r="M1048" s="18"/>
      <c r="N1048" s="5"/>
      <c r="O1048" s="8"/>
      <c r="P1048" s="8"/>
      <c r="Q1048" s="22"/>
      <c r="R1048" s="16"/>
      <c r="S1048" s="20"/>
      <c r="T1048" s="5"/>
      <c r="U1048" s="15"/>
      <c r="V1048" s="15">
        <f t="shared" si="168"/>
        <v>39300</v>
      </c>
      <c r="W1048" s="14">
        <f t="shared" si="169"/>
        <v>39300</v>
      </c>
      <c r="X1048" s="21">
        <v>50</v>
      </c>
      <c r="Y1048" s="5">
        <v>0</v>
      </c>
      <c r="Z1048" s="5">
        <v>0.01</v>
      </c>
      <c r="AB1048" s="1"/>
    </row>
    <row r="1049" spans="1:28" s="3" customFormat="1" x14ac:dyDescent="0.35">
      <c r="A1049" s="5">
        <v>779</v>
      </c>
      <c r="B1049" s="18" t="s">
        <v>4</v>
      </c>
      <c r="C1049" s="5">
        <v>6248</v>
      </c>
      <c r="D1049" s="5">
        <v>7</v>
      </c>
      <c r="E1049" s="5">
        <v>0</v>
      </c>
      <c r="F1049" s="20">
        <v>0</v>
      </c>
      <c r="G1049" s="20">
        <v>1</v>
      </c>
      <c r="H1049" s="24">
        <f t="shared" si="170"/>
        <v>2800</v>
      </c>
      <c r="I1049" s="5">
        <v>75</v>
      </c>
      <c r="J1049" s="23">
        <f t="shared" si="171"/>
        <v>210000</v>
      </c>
      <c r="K1049" s="6"/>
      <c r="L1049" s="18"/>
      <c r="M1049" s="18"/>
      <c r="N1049" s="5"/>
      <c r="O1049" s="8"/>
      <c r="P1049" s="8"/>
      <c r="Q1049" s="22"/>
      <c r="R1049" s="16"/>
      <c r="S1049" s="20"/>
      <c r="T1049" s="5"/>
      <c r="U1049" s="15"/>
      <c r="V1049" s="15">
        <f t="shared" si="168"/>
        <v>210000</v>
      </c>
      <c r="W1049" s="14">
        <f t="shared" si="169"/>
        <v>210000</v>
      </c>
      <c r="X1049" s="21">
        <v>50</v>
      </c>
      <c r="Y1049" s="5">
        <v>0</v>
      </c>
      <c r="Z1049" s="5">
        <v>0.01</v>
      </c>
      <c r="AB1049" s="1"/>
    </row>
    <row r="1050" spans="1:28" s="3" customFormat="1" x14ac:dyDescent="0.35">
      <c r="A1050" s="5">
        <v>780</v>
      </c>
      <c r="B1050" s="18" t="s">
        <v>4</v>
      </c>
      <c r="C1050" s="5">
        <v>3</v>
      </c>
      <c r="D1050" s="5">
        <v>0</v>
      </c>
      <c r="E1050" s="5">
        <v>1</v>
      </c>
      <c r="F1050" s="20">
        <v>40</v>
      </c>
      <c r="G1050" s="20">
        <v>2</v>
      </c>
      <c r="H1050" s="24">
        <f t="shared" si="170"/>
        <v>140</v>
      </c>
      <c r="I1050" s="5">
        <v>75</v>
      </c>
      <c r="J1050" s="23">
        <f t="shared" si="171"/>
        <v>10500</v>
      </c>
      <c r="K1050" s="6"/>
      <c r="L1050" s="18" t="s">
        <v>15</v>
      </c>
      <c r="M1050" s="18" t="s">
        <v>2</v>
      </c>
      <c r="N1050" s="5">
        <v>140</v>
      </c>
      <c r="O1050" s="8"/>
      <c r="P1050" s="8"/>
      <c r="Q1050" s="22">
        <v>6500</v>
      </c>
      <c r="R1050" s="16">
        <f>SUM(N1050*Q1050)</f>
        <v>910000</v>
      </c>
      <c r="S1050" s="20">
        <v>5</v>
      </c>
      <c r="T1050" s="5">
        <v>5</v>
      </c>
      <c r="U1050" s="15">
        <f>SUM(R1050-(R1050*T1050/100))</f>
        <v>864500</v>
      </c>
      <c r="V1050" s="15">
        <f t="shared" si="168"/>
        <v>875000</v>
      </c>
      <c r="W1050" s="14">
        <f t="shared" si="169"/>
        <v>875000</v>
      </c>
      <c r="X1050" s="21">
        <v>10</v>
      </c>
      <c r="Y1050" s="5">
        <v>0</v>
      </c>
      <c r="Z1050" s="5">
        <v>0.02</v>
      </c>
      <c r="AB1050" s="1"/>
    </row>
    <row r="1051" spans="1:28" s="3" customFormat="1" x14ac:dyDescent="0.35">
      <c r="A1051" s="5">
        <v>781</v>
      </c>
      <c r="B1051" s="18" t="s">
        <v>4</v>
      </c>
      <c r="C1051" s="5">
        <v>2</v>
      </c>
      <c r="D1051" s="5">
        <v>0</v>
      </c>
      <c r="E1051" s="5">
        <v>3</v>
      </c>
      <c r="F1051" s="20">
        <v>8</v>
      </c>
      <c r="G1051" s="20">
        <v>1</v>
      </c>
      <c r="H1051" s="24">
        <f t="shared" si="170"/>
        <v>308</v>
      </c>
      <c r="I1051" s="5">
        <v>75</v>
      </c>
      <c r="J1051" s="23">
        <f t="shared" si="171"/>
        <v>23100</v>
      </c>
      <c r="K1051" s="6"/>
      <c r="L1051" s="18"/>
      <c r="M1051" s="18"/>
      <c r="N1051" s="5"/>
      <c r="O1051" s="8"/>
      <c r="P1051" s="8"/>
      <c r="Q1051" s="22"/>
      <c r="R1051" s="16"/>
      <c r="S1051" s="20"/>
      <c r="T1051" s="5"/>
      <c r="U1051" s="15"/>
      <c r="V1051" s="15">
        <f t="shared" si="168"/>
        <v>23100</v>
      </c>
      <c r="W1051" s="14">
        <f t="shared" si="169"/>
        <v>23100</v>
      </c>
      <c r="X1051" s="21">
        <v>50</v>
      </c>
      <c r="Y1051" s="5">
        <v>0</v>
      </c>
      <c r="Z1051" s="5">
        <v>0.01</v>
      </c>
      <c r="AB1051" s="1"/>
    </row>
    <row r="1052" spans="1:28" s="3" customFormat="1" x14ac:dyDescent="0.35">
      <c r="A1052" s="5">
        <v>782</v>
      </c>
      <c r="B1052" s="18" t="s">
        <v>4</v>
      </c>
      <c r="C1052" s="5">
        <v>1910</v>
      </c>
      <c r="D1052" s="5">
        <v>0</v>
      </c>
      <c r="E1052" s="5">
        <v>3</v>
      </c>
      <c r="F1052" s="20">
        <v>56</v>
      </c>
      <c r="G1052" s="20">
        <v>2</v>
      </c>
      <c r="H1052" s="24">
        <f t="shared" si="170"/>
        <v>356</v>
      </c>
      <c r="I1052" s="5">
        <v>250</v>
      </c>
      <c r="J1052" s="23">
        <f t="shared" si="171"/>
        <v>89000</v>
      </c>
      <c r="K1052" s="6"/>
      <c r="L1052" s="18" t="s">
        <v>15</v>
      </c>
      <c r="M1052" s="18" t="s">
        <v>2</v>
      </c>
      <c r="N1052" s="5">
        <v>168</v>
      </c>
      <c r="O1052" s="8"/>
      <c r="P1052" s="8"/>
      <c r="Q1052" s="22">
        <v>6500</v>
      </c>
      <c r="R1052" s="16">
        <f t="shared" ref="R1052:R1062" si="172">SUM(N1052*Q1052)</f>
        <v>1092000</v>
      </c>
      <c r="S1052" s="20">
        <v>23</v>
      </c>
      <c r="T1052" s="5">
        <v>36</v>
      </c>
      <c r="U1052" s="15">
        <f t="shared" ref="U1052:U1062" si="173">SUM(R1052-(R1052*T1052/100))</f>
        <v>698880</v>
      </c>
      <c r="V1052" s="15">
        <f t="shared" si="168"/>
        <v>787880</v>
      </c>
      <c r="W1052" s="14">
        <f t="shared" si="169"/>
        <v>787880</v>
      </c>
      <c r="X1052" s="21">
        <v>10</v>
      </c>
      <c r="Y1052" s="5">
        <v>0</v>
      </c>
      <c r="Z1052" s="5">
        <v>0.02</v>
      </c>
      <c r="AB1052" s="1"/>
    </row>
    <row r="1053" spans="1:28" s="3" customFormat="1" x14ac:dyDescent="0.35">
      <c r="A1053" s="5"/>
      <c r="B1053" s="18"/>
      <c r="C1053" s="5"/>
      <c r="D1053" s="5"/>
      <c r="E1053" s="5"/>
      <c r="F1053" s="20"/>
      <c r="G1053" s="20"/>
      <c r="H1053" s="24"/>
      <c r="I1053" s="5"/>
      <c r="J1053" s="23"/>
      <c r="K1053" s="6"/>
      <c r="L1053" s="18" t="s">
        <v>22</v>
      </c>
      <c r="M1053" s="18" t="s">
        <v>0</v>
      </c>
      <c r="N1053" s="5">
        <v>60</v>
      </c>
      <c r="O1053" s="8"/>
      <c r="P1053" s="8"/>
      <c r="Q1053" s="22">
        <v>2050</v>
      </c>
      <c r="R1053" s="16">
        <f t="shared" si="172"/>
        <v>123000</v>
      </c>
      <c r="S1053" s="20">
        <v>22</v>
      </c>
      <c r="T1053" s="5">
        <v>93</v>
      </c>
      <c r="U1053" s="15">
        <f t="shared" si="173"/>
        <v>8610</v>
      </c>
      <c r="V1053" s="15">
        <f t="shared" si="168"/>
        <v>8610</v>
      </c>
      <c r="W1053" s="14">
        <f t="shared" si="169"/>
        <v>8610</v>
      </c>
      <c r="X1053" s="21">
        <v>50</v>
      </c>
      <c r="Y1053" s="5">
        <v>0</v>
      </c>
      <c r="Z1053" s="5">
        <v>0.01</v>
      </c>
      <c r="AB1053" s="1"/>
    </row>
    <row r="1054" spans="1:28" s="3" customFormat="1" x14ac:dyDescent="0.35">
      <c r="A1054" s="5"/>
      <c r="B1054" s="18"/>
      <c r="C1054" s="5"/>
      <c r="D1054" s="5"/>
      <c r="E1054" s="5"/>
      <c r="F1054" s="20"/>
      <c r="G1054" s="20"/>
      <c r="H1054" s="24"/>
      <c r="I1054" s="5"/>
      <c r="J1054" s="23"/>
      <c r="K1054" s="6"/>
      <c r="L1054" s="18" t="s">
        <v>12</v>
      </c>
      <c r="M1054" s="18" t="s">
        <v>0</v>
      </c>
      <c r="N1054" s="5">
        <v>18</v>
      </c>
      <c r="O1054" s="8"/>
      <c r="P1054" s="8"/>
      <c r="Q1054" s="22">
        <v>5400</v>
      </c>
      <c r="R1054" s="16">
        <f t="shared" si="172"/>
        <v>97200</v>
      </c>
      <c r="S1054" s="20">
        <v>23</v>
      </c>
      <c r="T1054" s="5">
        <v>93</v>
      </c>
      <c r="U1054" s="15">
        <f t="shared" si="173"/>
        <v>6804</v>
      </c>
      <c r="V1054" s="15">
        <f t="shared" si="168"/>
        <v>6804</v>
      </c>
      <c r="W1054" s="14">
        <f t="shared" si="169"/>
        <v>6804</v>
      </c>
      <c r="X1054" s="21">
        <v>50</v>
      </c>
      <c r="Y1054" s="5">
        <v>0</v>
      </c>
      <c r="Z1054" s="5">
        <v>0.01</v>
      </c>
      <c r="AB1054" s="1"/>
    </row>
    <row r="1055" spans="1:28" s="3" customFormat="1" x14ac:dyDescent="0.35">
      <c r="A1055" s="5">
        <v>783</v>
      </c>
      <c r="B1055" s="18" t="s">
        <v>4</v>
      </c>
      <c r="C1055" s="5">
        <v>2057</v>
      </c>
      <c r="D1055" s="5">
        <v>4</v>
      </c>
      <c r="E1055" s="5">
        <v>2</v>
      </c>
      <c r="F1055" s="20">
        <v>88</v>
      </c>
      <c r="G1055" s="20">
        <v>2</v>
      </c>
      <c r="H1055" s="24">
        <f>SUM((D1055*400)+(E1055*100)+F1055)</f>
        <v>1888</v>
      </c>
      <c r="I1055" s="5">
        <v>150</v>
      </c>
      <c r="J1055" s="23">
        <f>SUM(H1055*I1055)</f>
        <v>283200</v>
      </c>
      <c r="K1055" s="6"/>
      <c r="L1055" s="18" t="s">
        <v>15</v>
      </c>
      <c r="M1055" s="18" t="s">
        <v>2</v>
      </c>
      <c r="N1055" s="30">
        <v>84</v>
      </c>
      <c r="O1055" s="8"/>
      <c r="P1055" s="8"/>
      <c r="Q1055" s="22">
        <v>6500</v>
      </c>
      <c r="R1055" s="16">
        <f t="shared" si="172"/>
        <v>546000</v>
      </c>
      <c r="S1055" s="20">
        <v>15</v>
      </c>
      <c r="T1055" s="5">
        <v>20</v>
      </c>
      <c r="U1055" s="15">
        <f t="shared" si="173"/>
        <v>436800</v>
      </c>
      <c r="V1055" s="15">
        <f t="shared" si="168"/>
        <v>720000</v>
      </c>
      <c r="W1055" s="14">
        <f t="shared" si="169"/>
        <v>720000</v>
      </c>
      <c r="X1055" s="21">
        <v>10</v>
      </c>
      <c r="Y1055" s="5">
        <v>0</v>
      </c>
      <c r="Z1055" s="5">
        <v>0.02</v>
      </c>
      <c r="AB1055" s="1"/>
    </row>
    <row r="1056" spans="1:28" s="3" customFormat="1" x14ac:dyDescent="0.35">
      <c r="A1056" s="5"/>
      <c r="B1056" s="18"/>
      <c r="C1056" s="5"/>
      <c r="D1056" s="5"/>
      <c r="E1056" s="5"/>
      <c r="F1056" s="20"/>
      <c r="G1056" s="20"/>
      <c r="H1056" s="24"/>
      <c r="I1056" s="5"/>
      <c r="J1056" s="23"/>
      <c r="K1056" s="6"/>
      <c r="L1056" s="18" t="s">
        <v>12</v>
      </c>
      <c r="M1056" s="18" t="s">
        <v>0</v>
      </c>
      <c r="N1056" s="26">
        <v>56</v>
      </c>
      <c r="O1056" s="8"/>
      <c r="P1056" s="8"/>
      <c r="Q1056" s="22">
        <v>5400</v>
      </c>
      <c r="R1056" s="16">
        <f t="shared" si="172"/>
        <v>302400</v>
      </c>
      <c r="S1056" s="20">
        <v>15</v>
      </c>
      <c r="T1056" s="5">
        <v>65</v>
      </c>
      <c r="U1056" s="15">
        <f t="shared" si="173"/>
        <v>105840</v>
      </c>
      <c r="V1056" s="15">
        <f t="shared" si="168"/>
        <v>105840</v>
      </c>
      <c r="W1056" s="14">
        <f t="shared" si="169"/>
        <v>105840</v>
      </c>
      <c r="X1056" s="21">
        <v>50</v>
      </c>
      <c r="Y1056" s="5">
        <v>0</v>
      </c>
      <c r="Z1056" s="5">
        <v>0.01</v>
      </c>
      <c r="AB1056" s="1"/>
    </row>
    <row r="1057" spans="1:28" s="3" customFormat="1" x14ac:dyDescent="0.35">
      <c r="A1057" s="5"/>
      <c r="B1057" s="18"/>
      <c r="C1057" s="5"/>
      <c r="D1057" s="5"/>
      <c r="E1057" s="5"/>
      <c r="F1057" s="20"/>
      <c r="G1057" s="20"/>
      <c r="H1057" s="24"/>
      <c r="I1057" s="5"/>
      <c r="J1057" s="23"/>
      <c r="K1057" s="6"/>
      <c r="L1057" s="18" t="s">
        <v>27</v>
      </c>
      <c r="M1057" s="18" t="s">
        <v>2</v>
      </c>
      <c r="N1057" s="26">
        <v>36</v>
      </c>
      <c r="O1057" s="8"/>
      <c r="P1057" s="8"/>
      <c r="Q1057" s="22">
        <v>6500</v>
      </c>
      <c r="R1057" s="16">
        <f t="shared" si="172"/>
        <v>234000</v>
      </c>
      <c r="S1057" s="20">
        <v>15</v>
      </c>
      <c r="T1057" s="5">
        <v>20</v>
      </c>
      <c r="U1057" s="15">
        <f t="shared" si="173"/>
        <v>187200</v>
      </c>
      <c r="V1057" s="15">
        <f t="shared" si="168"/>
        <v>187200</v>
      </c>
      <c r="W1057" s="14">
        <f t="shared" si="169"/>
        <v>187200</v>
      </c>
      <c r="X1057" s="21">
        <v>10</v>
      </c>
      <c r="Y1057" s="5">
        <v>0</v>
      </c>
      <c r="Z1057" s="5">
        <v>0.02</v>
      </c>
      <c r="AB1057" s="1"/>
    </row>
    <row r="1058" spans="1:28" s="3" customFormat="1" x14ac:dyDescent="0.35">
      <c r="A1058" s="5"/>
      <c r="B1058" s="18"/>
      <c r="C1058" s="5"/>
      <c r="D1058" s="5"/>
      <c r="E1058" s="5"/>
      <c r="F1058" s="20"/>
      <c r="G1058" s="20"/>
      <c r="H1058" s="24"/>
      <c r="I1058" s="5"/>
      <c r="J1058" s="23"/>
      <c r="K1058" s="6"/>
      <c r="L1058" s="18" t="s">
        <v>15</v>
      </c>
      <c r="M1058" s="18" t="s">
        <v>9</v>
      </c>
      <c r="N1058" s="5">
        <v>216</v>
      </c>
      <c r="O1058" s="8"/>
      <c r="P1058" s="8"/>
      <c r="Q1058" s="22">
        <v>6500</v>
      </c>
      <c r="R1058" s="16">
        <f t="shared" si="172"/>
        <v>1404000</v>
      </c>
      <c r="S1058" s="20">
        <v>20</v>
      </c>
      <c r="T1058" s="5">
        <v>75</v>
      </c>
      <c r="U1058" s="15">
        <f t="shared" si="173"/>
        <v>351000</v>
      </c>
      <c r="V1058" s="15">
        <f t="shared" si="168"/>
        <v>351000</v>
      </c>
      <c r="W1058" s="14">
        <f t="shared" si="169"/>
        <v>351000</v>
      </c>
      <c r="X1058" s="21">
        <v>10</v>
      </c>
      <c r="Y1058" s="5">
        <v>0</v>
      </c>
      <c r="Z1058" s="5">
        <v>0.02</v>
      </c>
      <c r="AB1058" s="1"/>
    </row>
    <row r="1059" spans="1:28" s="3" customFormat="1" x14ac:dyDescent="0.35">
      <c r="A1059" s="5"/>
      <c r="B1059" s="18"/>
      <c r="C1059" s="5"/>
      <c r="D1059" s="5"/>
      <c r="E1059" s="5"/>
      <c r="F1059" s="20"/>
      <c r="G1059" s="20"/>
      <c r="H1059" s="24"/>
      <c r="I1059" s="5"/>
      <c r="J1059" s="23"/>
      <c r="K1059" s="6"/>
      <c r="L1059" s="18" t="s">
        <v>12</v>
      </c>
      <c r="M1059" s="18" t="s">
        <v>0</v>
      </c>
      <c r="N1059" s="5">
        <v>24</v>
      </c>
      <c r="O1059" s="8"/>
      <c r="P1059" s="8"/>
      <c r="Q1059" s="22">
        <v>5400</v>
      </c>
      <c r="R1059" s="16">
        <f t="shared" si="172"/>
        <v>129600</v>
      </c>
      <c r="S1059" s="20">
        <v>20</v>
      </c>
      <c r="T1059" s="5">
        <v>93</v>
      </c>
      <c r="U1059" s="15">
        <f t="shared" si="173"/>
        <v>9072</v>
      </c>
      <c r="V1059" s="15">
        <f t="shared" si="168"/>
        <v>9072</v>
      </c>
      <c r="W1059" s="14">
        <f t="shared" si="169"/>
        <v>9072</v>
      </c>
      <c r="X1059" s="21">
        <v>50</v>
      </c>
      <c r="Y1059" s="5">
        <v>0</v>
      </c>
      <c r="Z1059" s="5">
        <v>0.01</v>
      </c>
      <c r="AB1059" s="1"/>
    </row>
    <row r="1060" spans="1:28" s="3" customFormat="1" x14ac:dyDescent="0.35">
      <c r="A1060" s="5"/>
      <c r="B1060" s="18"/>
      <c r="C1060" s="5"/>
      <c r="D1060" s="5"/>
      <c r="E1060" s="5"/>
      <c r="F1060" s="20"/>
      <c r="G1060" s="20"/>
      <c r="H1060" s="24"/>
      <c r="I1060" s="5"/>
      <c r="J1060" s="23"/>
      <c r="K1060" s="6"/>
      <c r="L1060" s="18" t="s">
        <v>15</v>
      </c>
      <c r="M1060" s="18" t="s">
        <v>2</v>
      </c>
      <c r="N1060" s="5">
        <v>234</v>
      </c>
      <c r="O1060" s="8"/>
      <c r="P1060" s="8"/>
      <c r="Q1060" s="22">
        <v>6500</v>
      </c>
      <c r="R1060" s="16">
        <f t="shared" si="172"/>
        <v>1521000</v>
      </c>
      <c r="S1060" s="20">
        <v>15</v>
      </c>
      <c r="T1060" s="5">
        <v>30</v>
      </c>
      <c r="U1060" s="15">
        <f t="shared" si="173"/>
        <v>1064700</v>
      </c>
      <c r="V1060" s="15">
        <f t="shared" si="168"/>
        <v>1064700</v>
      </c>
      <c r="W1060" s="14">
        <f t="shared" si="169"/>
        <v>1064700</v>
      </c>
      <c r="X1060" s="21">
        <v>10</v>
      </c>
      <c r="Y1060" s="5">
        <v>0</v>
      </c>
      <c r="Z1060" s="5">
        <v>0.02</v>
      </c>
      <c r="AB1060" s="1"/>
    </row>
    <row r="1061" spans="1:28" s="3" customFormat="1" x14ac:dyDescent="0.35">
      <c r="A1061" s="5"/>
      <c r="B1061" s="18"/>
      <c r="C1061" s="5"/>
      <c r="D1061" s="5"/>
      <c r="E1061" s="5"/>
      <c r="F1061" s="20"/>
      <c r="G1061" s="20"/>
      <c r="H1061" s="24"/>
      <c r="I1061" s="5"/>
      <c r="J1061" s="23"/>
      <c r="K1061" s="6"/>
      <c r="L1061" s="18" t="s">
        <v>16</v>
      </c>
      <c r="M1061" s="18" t="s">
        <v>0</v>
      </c>
      <c r="N1061" s="5">
        <v>36</v>
      </c>
      <c r="O1061" s="8"/>
      <c r="P1061" s="8"/>
      <c r="Q1061" s="22">
        <v>2400</v>
      </c>
      <c r="R1061" s="16">
        <f t="shared" si="172"/>
        <v>86400</v>
      </c>
      <c r="S1061" s="20">
        <v>15</v>
      </c>
      <c r="T1061" s="5">
        <v>65</v>
      </c>
      <c r="U1061" s="15">
        <f t="shared" si="173"/>
        <v>30240</v>
      </c>
      <c r="V1061" s="15">
        <f t="shared" si="168"/>
        <v>30240</v>
      </c>
      <c r="W1061" s="14">
        <f t="shared" si="169"/>
        <v>30240</v>
      </c>
      <c r="X1061" s="21">
        <v>10</v>
      </c>
      <c r="Y1061" s="5">
        <v>0</v>
      </c>
      <c r="Z1061" s="5">
        <v>0.02</v>
      </c>
      <c r="AB1061" s="1"/>
    </row>
    <row r="1062" spans="1:28" s="3" customFormat="1" x14ac:dyDescent="0.35">
      <c r="A1062" s="5"/>
      <c r="B1062" s="18"/>
      <c r="C1062" s="5"/>
      <c r="D1062" s="5"/>
      <c r="E1062" s="5"/>
      <c r="F1062" s="20"/>
      <c r="G1062" s="20"/>
      <c r="H1062" s="24"/>
      <c r="I1062" s="5"/>
      <c r="J1062" s="23"/>
      <c r="K1062" s="6"/>
      <c r="L1062" s="18" t="s">
        <v>15</v>
      </c>
      <c r="M1062" s="18" t="s">
        <v>2</v>
      </c>
      <c r="N1062" s="5">
        <v>126</v>
      </c>
      <c r="O1062" s="8"/>
      <c r="P1062" s="8"/>
      <c r="Q1062" s="22">
        <v>6500</v>
      </c>
      <c r="R1062" s="16">
        <f t="shared" si="172"/>
        <v>819000</v>
      </c>
      <c r="S1062" s="20">
        <v>10</v>
      </c>
      <c r="T1062" s="5">
        <v>10</v>
      </c>
      <c r="U1062" s="15">
        <f t="shared" si="173"/>
        <v>737100</v>
      </c>
      <c r="V1062" s="15">
        <f t="shared" si="168"/>
        <v>737100</v>
      </c>
      <c r="W1062" s="14">
        <f t="shared" si="169"/>
        <v>737100</v>
      </c>
      <c r="X1062" s="21">
        <v>10</v>
      </c>
      <c r="Y1062" s="5">
        <v>0</v>
      </c>
      <c r="Z1062" s="5">
        <v>0.02</v>
      </c>
      <c r="AB1062" s="1"/>
    </row>
    <row r="1063" spans="1:28" s="3" customFormat="1" x14ac:dyDescent="0.35">
      <c r="A1063" s="5">
        <v>784</v>
      </c>
      <c r="B1063" s="18" t="s">
        <v>4</v>
      </c>
      <c r="C1063" s="5">
        <v>1944</v>
      </c>
      <c r="D1063" s="5">
        <v>3</v>
      </c>
      <c r="E1063" s="5">
        <v>1</v>
      </c>
      <c r="F1063" s="20">
        <v>30</v>
      </c>
      <c r="G1063" s="20">
        <v>1</v>
      </c>
      <c r="H1063" s="24">
        <f t="shared" ref="H1063:H1071" si="174">SUM((D1063*400)+(E1063*100)+F1063)</f>
        <v>1330</v>
      </c>
      <c r="I1063" s="28">
        <v>100</v>
      </c>
      <c r="J1063" s="23">
        <f t="shared" ref="J1063:J1071" si="175">SUM(H1063*I1063)</f>
        <v>133000</v>
      </c>
      <c r="K1063" s="6"/>
      <c r="L1063" s="18"/>
      <c r="M1063" s="18"/>
      <c r="N1063" s="5"/>
      <c r="O1063" s="8"/>
      <c r="P1063" s="8"/>
      <c r="Q1063" s="22"/>
      <c r="R1063" s="16"/>
      <c r="S1063" s="20"/>
      <c r="T1063" s="28"/>
      <c r="U1063" s="15"/>
      <c r="V1063" s="15">
        <f t="shared" si="168"/>
        <v>133000</v>
      </c>
      <c r="W1063" s="14">
        <f t="shared" si="169"/>
        <v>133000</v>
      </c>
      <c r="X1063" s="29">
        <v>50</v>
      </c>
      <c r="Y1063" s="5">
        <v>0</v>
      </c>
      <c r="Z1063" s="28">
        <v>0.01</v>
      </c>
      <c r="AB1063" s="1"/>
    </row>
    <row r="1064" spans="1:28" s="3" customFormat="1" x14ac:dyDescent="0.35">
      <c r="A1064" s="5">
        <v>785</v>
      </c>
      <c r="B1064" s="18" t="s">
        <v>4</v>
      </c>
      <c r="C1064" s="5">
        <v>7512</v>
      </c>
      <c r="D1064" s="5">
        <v>0</v>
      </c>
      <c r="E1064" s="5">
        <v>1</v>
      </c>
      <c r="F1064" s="20">
        <v>17</v>
      </c>
      <c r="G1064" s="20">
        <v>1</v>
      </c>
      <c r="H1064" s="24">
        <f t="shared" si="174"/>
        <v>117</v>
      </c>
      <c r="I1064" s="5">
        <v>75</v>
      </c>
      <c r="J1064" s="23">
        <f t="shared" si="175"/>
        <v>8775</v>
      </c>
      <c r="K1064" s="6"/>
      <c r="L1064" s="18"/>
      <c r="M1064" s="18"/>
      <c r="N1064" s="5"/>
      <c r="O1064" s="8"/>
      <c r="P1064" s="8"/>
      <c r="Q1064" s="22"/>
      <c r="R1064" s="16"/>
      <c r="S1064" s="20"/>
      <c r="T1064" s="5"/>
      <c r="U1064" s="15"/>
      <c r="V1064" s="15">
        <f t="shared" si="168"/>
        <v>8775</v>
      </c>
      <c r="W1064" s="14">
        <f t="shared" si="169"/>
        <v>8775</v>
      </c>
      <c r="X1064" s="21">
        <v>500</v>
      </c>
      <c r="Y1064" s="5">
        <v>0</v>
      </c>
      <c r="Z1064" s="5">
        <v>0.01</v>
      </c>
      <c r="AB1064" s="1"/>
    </row>
    <row r="1065" spans="1:28" s="3" customFormat="1" x14ac:dyDescent="0.35">
      <c r="A1065" s="5">
        <v>786</v>
      </c>
      <c r="B1065" s="18" t="s">
        <v>4</v>
      </c>
      <c r="C1065" s="5">
        <v>7511</v>
      </c>
      <c r="D1065" s="5">
        <v>0</v>
      </c>
      <c r="E1065" s="5">
        <v>1</v>
      </c>
      <c r="F1065" s="20">
        <v>13</v>
      </c>
      <c r="G1065" s="20">
        <v>1</v>
      </c>
      <c r="H1065" s="24">
        <f t="shared" si="174"/>
        <v>113</v>
      </c>
      <c r="I1065" s="5">
        <v>75</v>
      </c>
      <c r="J1065" s="23">
        <f t="shared" si="175"/>
        <v>8475</v>
      </c>
      <c r="K1065" s="6"/>
      <c r="L1065" s="18"/>
      <c r="M1065" s="18"/>
      <c r="N1065" s="5"/>
      <c r="O1065" s="8"/>
      <c r="P1065" s="8"/>
      <c r="Q1065" s="22"/>
      <c r="R1065" s="16"/>
      <c r="S1065" s="20"/>
      <c r="T1065" s="5"/>
      <c r="U1065" s="15"/>
      <c r="V1065" s="15">
        <f t="shared" si="168"/>
        <v>8475</v>
      </c>
      <c r="W1065" s="14">
        <f t="shared" si="169"/>
        <v>8475</v>
      </c>
      <c r="X1065" s="21">
        <v>50</v>
      </c>
      <c r="Y1065" s="5">
        <v>0</v>
      </c>
      <c r="Z1065" s="5">
        <v>0.01</v>
      </c>
      <c r="AB1065" s="1"/>
    </row>
    <row r="1066" spans="1:28" s="3" customFormat="1" x14ac:dyDescent="0.35">
      <c r="A1066" s="5">
        <v>787</v>
      </c>
      <c r="B1066" s="18" t="s">
        <v>4</v>
      </c>
      <c r="C1066" s="5">
        <v>18054</v>
      </c>
      <c r="D1066" s="5">
        <v>1</v>
      </c>
      <c r="E1066" s="5">
        <v>2</v>
      </c>
      <c r="F1066" s="20">
        <v>93</v>
      </c>
      <c r="G1066" s="20">
        <v>2</v>
      </c>
      <c r="H1066" s="24">
        <f t="shared" si="174"/>
        <v>693</v>
      </c>
      <c r="I1066" s="5">
        <v>250</v>
      </c>
      <c r="J1066" s="23">
        <f t="shared" si="175"/>
        <v>173250</v>
      </c>
      <c r="K1066" s="6"/>
      <c r="L1066" s="18" t="s">
        <v>15</v>
      </c>
      <c r="M1066" s="18" t="s">
        <v>2</v>
      </c>
      <c r="N1066" s="5">
        <v>122</v>
      </c>
      <c r="O1066" s="8"/>
      <c r="P1066" s="8"/>
      <c r="Q1066" s="22">
        <v>6500</v>
      </c>
      <c r="R1066" s="16">
        <f>SUM(N1066*Q1066)</f>
        <v>793000</v>
      </c>
      <c r="S1066" s="20">
        <v>3</v>
      </c>
      <c r="T1066" s="5">
        <v>3</v>
      </c>
      <c r="U1066" s="15">
        <f>SUM(R1066-(R1066*T1066/100))</f>
        <v>769210</v>
      </c>
      <c r="V1066" s="15">
        <f t="shared" si="168"/>
        <v>942460</v>
      </c>
      <c r="W1066" s="14">
        <f t="shared" si="169"/>
        <v>942460</v>
      </c>
      <c r="X1066" s="21">
        <v>10</v>
      </c>
      <c r="Y1066" s="5">
        <v>0</v>
      </c>
      <c r="Z1066" s="5">
        <v>0.02</v>
      </c>
      <c r="AB1066" s="1"/>
    </row>
    <row r="1067" spans="1:28" s="3" customFormat="1" x14ac:dyDescent="0.35">
      <c r="A1067" s="5">
        <v>788</v>
      </c>
      <c r="B1067" s="18" t="s">
        <v>4</v>
      </c>
      <c r="C1067" s="5">
        <v>7507</v>
      </c>
      <c r="D1067" s="5">
        <v>1</v>
      </c>
      <c r="E1067" s="5">
        <v>2</v>
      </c>
      <c r="F1067" s="20">
        <v>93</v>
      </c>
      <c r="G1067" s="20">
        <v>1</v>
      </c>
      <c r="H1067" s="24">
        <f t="shared" si="174"/>
        <v>693</v>
      </c>
      <c r="I1067" s="5">
        <v>75</v>
      </c>
      <c r="J1067" s="23">
        <f t="shared" si="175"/>
        <v>51975</v>
      </c>
      <c r="K1067" s="6"/>
      <c r="L1067" s="18"/>
      <c r="M1067" s="18"/>
      <c r="N1067" s="5"/>
      <c r="O1067" s="8"/>
      <c r="P1067" s="8"/>
      <c r="Q1067" s="22"/>
      <c r="R1067" s="16"/>
      <c r="S1067" s="20"/>
      <c r="T1067" s="5"/>
      <c r="U1067" s="15"/>
      <c r="V1067" s="15">
        <f t="shared" si="168"/>
        <v>51975</v>
      </c>
      <c r="W1067" s="14">
        <f t="shared" si="169"/>
        <v>51975</v>
      </c>
      <c r="X1067" s="21">
        <v>50</v>
      </c>
      <c r="Y1067" s="5">
        <v>0</v>
      </c>
      <c r="Z1067" s="5">
        <v>0.01</v>
      </c>
      <c r="AB1067" s="1"/>
    </row>
    <row r="1068" spans="1:28" s="3" customFormat="1" x14ac:dyDescent="0.35">
      <c r="A1068" s="5">
        <v>789</v>
      </c>
      <c r="B1068" s="18" t="s">
        <v>4</v>
      </c>
      <c r="C1068" s="5">
        <v>14475</v>
      </c>
      <c r="D1068" s="5">
        <v>16</v>
      </c>
      <c r="E1068" s="5">
        <v>3</v>
      </c>
      <c r="F1068" s="20">
        <v>95</v>
      </c>
      <c r="G1068" s="20">
        <v>1</v>
      </c>
      <c r="H1068" s="24">
        <f t="shared" si="174"/>
        <v>6795</v>
      </c>
      <c r="I1068" s="5">
        <v>75</v>
      </c>
      <c r="J1068" s="23">
        <f t="shared" si="175"/>
        <v>509625</v>
      </c>
      <c r="K1068" s="6"/>
      <c r="L1068" s="18"/>
      <c r="M1068" s="18"/>
      <c r="N1068" s="5"/>
      <c r="O1068" s="8"/>
      <c r="P1068" s="8"/>
      <c r="Q1068" s="22"/>
      <c r="R1068" s="16"/>
      <c r="S1068" s="20"/>
      <c r="T1068" s="5"/>
      <c r="U1068" s="15"/>
      <c r="V1068" s="15">
        <f t="shared" si="168"/>
        <v>509625</v>
      </c>
      <c r="W1068" s="14">
        <f t="shared" si="169"/>
        <v>509625</v>
      </c>
      <c r="X1068" s="21">
        <v>50</v>
      </c>
      <c r="Y1068" s="5">
        <v>0</v>
      </c>
      <c r="Z1068" s="5">
        <v>0.01</v>
      </c>
      <c r="AB1068" s="1"/>
    </row>
    <row r="1069" spans="1:28" s="3" customFormat="1" x14ac:dyDescent="0.35">
      <c r="A1069" s="5">
        <v>790</v>
      </c>
      <c r="B1069" s="18" t="s">
        <v>4</v>
      </c>
      <c r="C1069" s="5">
        <v>15155</v>
      </c>
      <c r="D1069" s="5">
        <v>25</v>
      </c>
      <c r="E1069" s="5">
        <v>2</v>
      </c>
      <c r="F1069" s="20">
        <v>35</v>
      </c>
      <c r="G1069" s="20">
        <v>1</v>
      </c>
      <c r="H1069" s="24">
        <f t="shared" si="174"/>
        <v>10235</v>
      </c>
      <c r="I1069" s="5">
        <v>100</v>
      </c>
      <c r="J1069" s="23">
        <f t="shared" si="175"/>
        <v>1023500</v>
      </c>
      <c r="K1069" s="6"/>
      <c r="L1069" s="18"/>
      <c r="M1069" s="18"/>
      <c r="N1069" s="5"/>
      <c r="O1069" s="8"/>
      <c r="P1069" s="8"/>
      <c r="Q1069" s="22"/>
      <c r="R1069" s="16"/>
      <c r="S1069" s="20"/>
      <c r="T1069" s="5"/>
      <c r="U1069" s="15"/>
      <c r="V1069" s="15">
        <f t="shared" si="168"/>
        <v>1023500</v>
      </c>
      <c r="W1069" s="14">
        <f t="shared" si="169"/>
        <v>1023500</v>
      </c>
      <c r="X1069" s="21">
        <v>50</v>
      </c>
      <c r="Y1069" s="5">
        <v>0</v>
      </c>
      <c r="Z1069" s="5">
        <v>0.01</v>
      </c>
      <c r="AB1069" s="1"/>
    </row>
    <row r="1070" spans="1:28" s="3" customFormat="1" x14ac:dyDescent="0.35">
      <c r="A1070" s="5">
        <v>791</v>
      </c>
      <c r="B1070" s="18" t="s">
        <v>4</v>
      </c>
      <c r="C1070" s="5">
        <v>14454</v>
      </c>
      <c r="D1070" s="5">
        <v>18</v>
      </c>
      <c r="E1070" s="5">
        <v>2</v>
      </c>
      <c r="F1070" s="20">
        <v>33</v>
      </c>
      <c r="G1070" s="20">
        <v>1</v>
      </c>
      <c r="H1070" s="24">
        <f t="shared" si="174"/>
        <v>7433</v>
      </c>
      <c r="I1070" s="5">
        <v>75</v>
      </c>
      <c r="J1070" s="23">
        <f t="shared" si="175"/>
        <v>557475</v>
      </c>
      <c r="K1070" s="6"/>
      <c r="L1070" s="18"/>
      <c r="M1070" s="18"/>
      <c r="N1070" s="5"/>
      <c r="O1070" s="8"/>
      <c r="P1070" s="8"/>
      <c r="Q1070" s="22"/>
      <c r="R1070" s="16"/>
      <c r="S1070" s="20"/>
      <c r="T1070" s="5"/>
      <c r="U1070" s="15"/>
      <c r="V1070" s="15">
        <f t="shared" si="168"/>
        <v>557475</v>
      </c>
      <c r="W1070" s="14">
        <f t="shared" si="169"/>
        <v>557475</v>
      </c>
      <c r="X1070" s="21">
        <v>50</v>
      </c>
      <c r="Y1070" s="5">
        <v>0</v>
      </c>
      <c r="Z1070" s="5">
        <v>0.01</v>
      </c>
      <c r="AB1070" s="1"/>
    </row>
    <row r="1071" spans="1:28" s="3" customFormat="1" x14ac:dyDescent="0.35">
      <c r="A1071" s="5">
        <v>792</v>
      </c>
      <c r="B1071" s="18" t="s">
        <v>4</v>
      </c>
      <c r="C1071" s="5">
        <v>1917</v>
      </c>
      <c r="D1071" s="5">
        <v>0</v>
      </c>
      <c r="E1071" s="5">
        <v>1</v>
      </c>
      <c r="F1071" s="20">
        <v>78</v>
      </c>
      <c r="G1071" s="20">
        <v>2</v>
      </c>
      <c r="H1071" s="24">
        <f t="shared" si="174"/>
        <v>178</v>
      </c>
      <c r="I1071" s="5">
        <v>220</v>
      </c>
      <c r="J1071" s="23">
        <f t="shared" si="175"/>
        <v>39160</v>
      </c>
      <c r="K1071" s="6"/>
      <c r="L1071" s="18" t="s">
        <v>15</v>
      </c>
      <c r="M1071" s="18" t="s">
        <v>2</v>
      </c>
      <c r="N1071" s="5">
        <v>192</v>
      </c>
      <c r="O1071" s="8"/>
      <c r="P1071" s="8"/>
      <c r="Q1071" s="22">
        <v>6500</v>
      </c>
      <c r="R1071" s="16">
        <f>SUM(N1071*Q1071)</f>
        <v>1248000</v>
      </c>
      <c r="S1071" s="20">
        <v>20</v>
      </c>
      <c r="T1071" s="5">
        <v>30</v>
      </c>
      <c r="U1071" s="15">
        <f>SUM(R1071-(R1071*T1071/100))</f>
        <v>873600</v>
      </c>
      <c r="V1071" s="15">
        <f t="shared" si="168"/>
        <v>912760</v>
      </c>
      <c r="W1071" s="14">
        <f t="shared" si="169"/>
        <v>912760</v>
      </c>
      <c r="X1071" s="21">
        <v>10</v>
      </c>
      <c r="Y1071" s="5">
        <v>0</v>
      </c>
      <c r="Z1071" s="5">
        <v>0.02</v>
      </c>
      <c r="AB1071" s="1"/>
    </row>
    <row r="1072" spans="1:28" s="3" customFormat="1" x14ac:dyDescent="0.35">
      <c r="A1072" s="5"/>
      <c r="B1072" s="18"/>
      <c r="C1072" s="5"/>
      <c r="D1072" s="5"/>
      <c r="E1072" s="5"/>
      <c r="F1072" s="20"/>
      <c r="G1072" s="20"/>
      <c r="H1072" s="24"/>
      <c r="I1072" s="5"/>
      <c r="J1072" s="23"/>
      <c r="K1072" s="6"/>
      <c r="L1072" s="18" t="s">
        <v>12</v>
      </c>
      <c r="M1072" s="18" t="s">
        <v>0</v>
      </c>
      <c r="N1072" s="5">
        <v>35</v>
      </c>
      <c r="O1072" s="8"/>
      <c r="P1072" s="8"/>
      <c r="Q1072" s="22">
        <v>5400</v>
      </c>
      <c r="R1072" s="16">
        <f>SUM(N1072*Q1072)</f>
        <v>189000</v>
      </c>
      <c r="S1072" s="20">
        <v>20</v>
      </c>
      <c r="T1072" s="5">
        <v>93</v>
      </c>
      <c r="U1072" s="15">
        <f>SUM(R1072-(R1072*T1072/100))</f>
        <v>13230</v>
      </c>
      <c r="V1072" s="15">
        <f t="shared" si="168"/>
        <v>13230</v>
      </c>
      <c r="W1072" s="14">
        <f t="shared" si="169"/>
        <v>13230</v>
      </c>
      <c r="X1072" s="21">
        <v>50</v>
      </c>
      <c r="Y1072" s="5">
        <v>0</v>
      </c>
      <c r="Z1072" s="5">
        <v>0.01</v>
      </c>
      <c r="AB1072" s="1"/>
    </row>
    <row r="1073" spans="1:28" s="3" customFormat="1" x14ac:dyDescent="0.35">
      <c r="A1073" s="5">
        <v>793</v>
      </c>
      <c r="B1073" s="18" t="s">
        <v>4</v>
      </c>
      <c r="C1073" s="5">
        <v>15244</v>
      </c>
      <c r="D1073" s="5">
        <v>42</v>
      </c>
      <c r="E1073" s="5">
        <v>0</v>
      </c>
      <c r="F1073" s="20">
        <v>20</v>
      </c>
      <c r="G1073" s="20">
        <v>1</v>
      </c>
      <c r="H1073" s="24">
        <f t="shared" ref="H1073:H1078" si="176">SUM((D1073*400)+(E1073*100)+F1073)</f>
        <v>16820</v>
      </c>
      <c r="I1073" s="5">
        <v>75</v>
      </c>
      <c r="J1073" s="23">
        <f t="shared" ref="J1073:J1078" si="177">SUM(H1073*I1073)</f>
        <v>1261500</v>
      </c>
      <c r="K1073" s="6"/>
      <c r="L1073" s="18"/>
      <c r="M1073" s="18"/>
      <c r="N1073" s="5"/>
      <c r="O1073" s="8"/>
      <c r="P1073" s="8"/>
      <c r="Q1073" s="22"/>
      <c r="R1073" s="16"/>
      <c r="S1073" s="20"/>
      <c r="T1073" s="5"/>
      <c r="U1073" s="15"/>
      <c r="V1073" s="15">
        <f t="shared" si="168"/>
        <v>1261500</v>
      </c>
      <c r="W1073" s="14">
        <f t="shared" si="169"/>
        <v>1261500</v>
      </c>
      <c r="X1073" s="21">
        <v>50</v>
      </c>
      <c r="Y1073" s="5">
        <v>0</v>
      </c>
      <c r="Z1073" s="5">
        <v>0.01</v>
      </c>
      <c r="AB1073" s="1"/>
    </row>
    <row r="1074" spans="1:28" s="3" customFormat="1" x14ac:dyDescent="0.35">
      <c r="A1074" s="5">
        <v>794</v>
      </c>
      <c r="B1074" s="18" t="s">
        <v>4</v>
      </c>
      <c r="C1074" s="5">
        <v>1976</v>
      </c>
      <c r="D1074" s="5">
        <v>23</v>
      </c>
      <c r="E1074" s="5">
        <v>2</v>
      </c>
      <c r="F1074" s="20">
        <v>39</v>
      </c>
      <c r="G1074" s="20">
        <v>1</v>
      </c>
      <c r="H1074" s="24">
        <f t="shared" si="176"/>
        <v>9439</v>
      </c>
      <c r="I1074" s="5">
        <v>75</v>
      </c>
      <c r="J1074" s="23">
        <f t="shared" si="177"/>
        <v>707925</v>
      </c>
      <c r="K1074" s="6"/>
      <c r="L1074" s="18"/>
      <c r="M1074" s="18"/>
      <c r="N1074" s="5"/>
      <c r="O1074" s="8"/>
      <c r="P1074" s="8"/>
      <c r="Q1074" s="22"/>
      <c r="R1074" s="16"/>
      <c r="S1074" s="20"/>
      <c r="T1074" s="5"/>
      <c r="U1074" s="15"/>
      <c r="V1074" s="15">
        <f t="shared" si="168"/>
        <v>707925</v>
      </c>
      <c r="W1074" s="14">
        <f t="shared" si="169"/>
        <v>707925</v>
      </c>
      <c r="X1074" s="21">
        <v>50</v>
      </c>
      <c r="Y1074" s="5">
        <v>0</v>
      </c>
      <c r="Z1074" s="5">
        <v>0.01</v>
      </c>
      <c r="AB1074" s="1"/>
    </row>
    <row r="1075" spans="1:28" s="3" customFormat="1" x14ac:dyDescent="0.35">
      <c r="A1075" s="5">
        <v>795</v>
      </c>
      <c r="B1075" s="18" t="s">
        <v>4</v>
      </c>
      <c r="C1075" s="5">
        <v>13160</v>
      </c>
      <c r="D1075" s="5">
        <v>0</v>
      </c>
      <c r="E1075" s="5">
        <v>2</v>
      </c>
      <c r="F1075" s="20">
        <v>30</v>
      </c>
      <c r="G1075" s="20">
        <v>1</v>
      </c>
      <c r="H1075" s="24">
        <f t="shared" si="176"/>
        <v>230</v>
      </c>
      <c r="I1075" s="5">
        <v>250</v>
      </c>
      <c r="J1075" s="23">
        <f t="shared" si="177"/>
        <v>57500</v>
      </c>
      <c r="K1075" s="6"/>
      <c r="L1075" s="18"/>
      <c r="M1075" s="18"/>
      <c r="N1075" s="5"/>
      <c r="O1075" s="8"/>
      <c r="P1075" s="8"/>
      <c r="Q1075" s="22"/>
      <c r="R1075" s="16"/>
      <c r="S1075" s="20"/>
      <c r="T1075" s="5"/>
      <c r="U1075" s="15"/>
      <c r="V1075" s="15">
        <f t="shared" si="168"/>
        <v>57500</v>
      </c>
      <c r="W1075" s="14">
        <f t="shared" si="169"/>
        <v>57500</v>
      </c>
      <c r="X1075" s="21">
        <v>50</v>
      </c>
      <c r="Y1075" s="5">
        <v>0</v>
      </c>
      <c r="Z1075" s="5">
        <v>0.01</v>
      </c>
      <c r="AB1075" s="1"/>
    </row>
    <row r="1076" spans="1:28" s="3" customFormat="1" x14ac:dyDescent="0.35">
      <c r="A1076" s="5">
        <v>796</v>
      </c>
      <c r="B1076" s="18" t="s">
        <v>4</v>
      </c>
      <c r="C1076" s="5">
        <v>9820</v>
      </c>
      <c r="D1076" s="5">
        <v>14</v>
      </c>
      <c r="E1076" s="5">
        <v>3</v>
      </c>
      <c r="F1076" s="20">
        <v>71</v>
      </c>
      <c r="G1076" s="20">
        <v>1</v>
      </c>
      <c r="H1076" s="24">
        <f t="shared" si="176"/>
        <v>5971</v>
      </c>
      <c r="I1076" s="5">
        <v>100</v>
      </c>
      <c r="J1076" s="23">
        <f t="shared" si="177"/>
        <v>597100</v>
      </c>
      <c r="K1076" s="6"/>
      <c r="L1076" s="18"/>
      <c r="M1076" s="18"/>
      <c r="N1076" s="5"/>
      <c r="O1076" s="8"/>
      <c r="P1076" s="8"/>
      <c r="Q1076" s="22"/>
      <c r="R1076" s="16"/>
      <c r="S1076" s="20"/>
      <c r="T1076" s="5"/>
      <c r="U1076" s="15"/>
      <c r="V1076" s="15">
        <f t="shared" si="168"/>
        <v>597100</v>
      </c>
      <c r="W1076" s="14">
        <f t="shared" si="169"/>
        <v>597100</v>
      </c>
      <c r="X1076" s="21">
        <v>50</v>
      </c>
      <c r="Y1076" s="5">
        <v>0</v>
      </c>
      <c r="Z1076" s="5">
        <v>0.01</v>
      </c>
      <c r="AB1076" s="1"/>
    </row>
    <row r="1077" spans="1:28" s="3" customFormat="1" x14ac:dyDescent="0.35">
      <c r="A1077" s="5">
        <v>797</v>
      </c>
      <c r="B1077" s="18" t="s">
        <v>5</v>
      </c>
      <c r="C1077" s="5"/>
      <c r="D1077" s="5">
        <v>7</v>
      </c>
      <c r="E1077" s="5">
        <v>0</v>
      </c>
      <c r="F1077" s="20">
        <v>25</v>
      </c>
      <c r="G1077" s="20">
        <v>1</v>
      </c>
      <c r="H1077" s="24">
        <f t="shared" si="176"/>
        <v>2825</v>
      </c>
      <c r="I1077" s="5">
        <v>75</v>
      </c>
      <c r="J1077" s="23">
        <f t="shared" si="177"/>
        <v>211875</v>
      </c>
      <c r="K1077" s="6"/>
      <c r="L1077" s="18"/>
      <c r="M1077" s="18"/>
      <c r="N1077" s="5"/>
      <c r="O1077" s="8"/>
      <c r="P1077" s="8"/>
      <c r="Q1077" s="22"/>
      <c r="R1077" s="16"/>
      <c r="S1077" s="20"/>
      <c r="T1077" s="5"/>
      <c r="U1077" s="15"/>
      <c r="V1077" s="15">
        <f t="shared" si="168"/>
        <v>211875</v>
      </c>
      <c r="W1077" s="14">
        <f t="shared" si="169"/>
        <v>211875</v>
      </c>
      <c r="X1077" s="21">
        <v>50</v>
      </c>
      <c r="Y1077" s="5">
        <v>0</v>
      </c>
      <c r="Z1077" s="5">
        <v>0.01</v>
      </c>
      <c r="AB1077" s="1"/>
    </row>
    <row r="1078" spans="1:28" s="3" customFormat="1" x14ac:dyDescent="0.35">
      <c r="A1078" s="5">
        <v>798</v>
      </c>
      <c r="B1078" s="18" t="s">
        <v>4</v>
      </c>
      <c r="C1078" s="5">
        <v>11403</v>
      </c>
      <c r="D1078" s="5">
        <v>0</v>
      </c>
      <c r="E1078" s="5">
        <v>1</v>
      </c>
      <c r="F1078" s="20">
        <v>76</v>
      </c>
      <c r="G1078" s="20">
        <v>2</v>
      </c>
      <c r="H1078" s="24">
        <f t="shared" si="176"/>
        <v>176</v>
      </c>
      <c r="I1078" s="5">
        <v>200</v>
      </c>
      <c r="J1078" s="23">
        <f t="shared" si="177"/>
        <v>35200</v>
      </c>
      <c r="K1078" s="6"/>
      <c r="L1078" s="18" t="s">
        <v>15</v>
      </c>
      <c r="M1078" s="18" t="s">
        <v>2</v>
      </c>
      <c r="N1078" s="5">
        <v>292.5</v>
      </c>
      <c r="O1078" s="8"/>
      <c r="P1078" s="8"/>
      <c r="Q1078" s="22">
        <v>6500</v>
      </c>
      <c r="R1078" s="16">
        <f>SUM(N1078*Q1078)</f>
        <v>1901250</v>
      </c>
      <c r="S1078" s="20">
        <v>4</v>
      </c>
      <c r="T1078" s="5">
        <v>4</v>
      </c>
      <c r="U1078" s="15">
        <f>SUM(R1078-(R1078*T1078/100))</f>
        <v>1825200</v>
      </c>
      <c r="V1078" s="15">
        <f t="shared" si="168"/>
        <v>1860400</v>
      </c>
      <c r="W1078" s="14">
        <f t="shared" si="169"/>
        <v>1860400</v>
      </c>
      <c r="X1078" s="21">
        <v>10</v>
      </c>
      <c r="Y1078" s="5">
        <v>0</v>
      </c>
      <c r="Z1078" s="5">
        <v>0.02</v>
      </c>
      <c r="AB1078" s="1"/>
    </row>
    <row r="1079" spans="1:28" s="3" customFormat="1" x14ac:dyDescent="0.35">
      <c r="A1079" s="5"/>
      <c r="B1079" s="18"/>
      <c r="C1079" s="5"/>
      <c r="D1079" s="5"/>
      <c r="E1079" s="5"/>
      <c r="F1079" s="20"/>
      <c r="G1079" s="20"/>
      <c r="H1079" s="24"/>
      <c r="I1079" s="5"/>
      <c r="J1079" s="23"/>
      <c r="K1079" s="6"/>
      <c r="L1079" s="18" t="s">
        <v>22</v>
      </c>
      <c r="M1079" s="18" t="s">
        <v>0</v>
      </c>
      <c r="N1079" s="5">
        <v>180</v>
      </c>
      <c r="O1079" s="8"/>
      <c r="P1079" s="8"/>
      <c r="Q1079" s="22">
        <v>2050</v>
      </c>
      <c r="R1079" s="16">
        <f>SUM(N1079*Q1079)</f>
        <v>369000</v>
      </c>
      <c r="S1079" s="20">
        <v>2</v>
      </c>
      <c r="T1079" s="5">
        <v>6</v>
      </c>
      <c r="U1079" s="15">
        <f>SUM(R1079-(R1079*T1079/100))</f>
        <v>346860</v>
      </c>
      <c r="V1079" s="15">
        <f t="shared" si="168"/>
        <v>346860</v>
      </c>
      <c r="W1079" s="14">
        <f t="shared" si="169"/>
        <v>346860</v>
      </c>
      <c r="X1079" s="21">
        <v>50</v>
      </c>
      <c r="Y1079" s="5">
        <v>0</v>
      </c>
      <c r="Z1079" s="5">
        <v>0.01</v>
      </c>
      <c r="AB1079" s="1"/>
    </row>
    <row r="1080" spans="1:28" s="3" customFormat="1" x14ac:dyDescent="0.35">
      <c r="A1080" s="5">
        <v>799</v>
      </c>
      <c r="B1080" s="18" t="s">
        <v>4</v>
      </c>
      <c r="C1080" s="5">
        <v>5010</v>
      </c>
      <c r="D1080" s="5">
        <v>0</v>
      </c>
      <c r="E1080" s="5">
        <v>1</v>
      </c>
      <c r="F1080" s="20">
        <v>98</v>
      </c>
      <c r="G1080" s="20">
        <v>2</v>
      </c>
      <c r="H1080" s="24">
        <f t="shared" ref="H1080:H1114" si="178">SUM((D1080*400)+(E1080*100)+F1080)</f>
        <v>198</v>
      </c>
      <c r="I1080" s="5">
        <v>200</v>
      </c>
      <c r="J1080" s="23">
        <f t="shared" ref="J1080:J1114" si="179">SUM(H1080*I1080)</f>
        <v>39600</v>
      </c>
      <c r="K1080" s="6"/>
      <c r="L1080" s="18" t="s">
        <v>15</v>
      </c>
      <c r="M1080" s="18" t="s">
        <v>2</v>
      </c>
      <c r="N1080" s="5">
        <v>88</v>
      </c>
      <c r="O1080" s="8"/>
      <c r="P1080" s="8"/>
      <c r="Q1080" s="22">
        <v>6500</v>
      </c>
      <c r="R1080" s="16">
        <f>SUM(N1080*Q1080)</f>
        <v>572000</v>
      </c>
      <c r="S1080" s="20">
        <v>10</v>
      </c>
      <c r="T1080" s="5">
        <v>10</v>
      </c>
      <c r="U1080" s="15">
        <f>SUM(R1080-(R1080*T1080/100))</f>
        <v>514800</v>
      </c>
      <c r="V1080" s="15">
        <f t="shared" si="168"/>
        <v>554400</v>
      </c>
      <c r="W1080" s="14">
        <f t="shared" si="169"/>
        <v>554400</v>
      </c>
      <c r="X1080" s="21">
        <v>10</v>
      </c>
      <c r="Y1080" s="5">
        <v>0</v>
      </c>
      <c r="Z1080" s="5">
        <v>0.02</v>
      </c>
      <c r="AB1080" s="1"/>
    </row>
    <row r="1081" spans="1:28" s="3" customFormat="1" x14ac:dyDescent="0.35">
      <c r="A1081" s="5">
        <v>800</v>
      </c>
      <c r="B1081" s="18" t="s">
        <v>4</v>
      </c>
      <c r="C1081" s="5">
        <v>4977</v>
      </c>
      <c r="D1081" s="5">
        <v>8</v>
      </c>
      <c r="E1081" s="5">
        <v>1</v>
      </c>
      <c r="F1081" s="20">
        <v>60</v>
      </c>
      <c r="G1081" s="20">
        <v>1</v>
      </c>
      <c r="H1081" s="24">
        <f t="shared" si="178"/>
        <v>3360</v>
      </c>
      <c r="I1081" s="5">
        <v>75</v>
      </c>
      <c r="J1081" s="23">
        <f t="shared" si="179"/>
        <v>252000</v>
      </c>
      <c r="K1081" s="6"/>
      <c r="L1081" s="18"/>
      <c r="M1081" s="18"/>
      <c r="N1081" s="5"/>
      <c r="O1081" s="8"/>
      <c r="P1081" s="8"/>
      <c r="Q1081" s="22"/>
      <c r="R1081" s="16"/>
      <c r="S1081" s="20"/>
      <c r="T1081" s="5"/>
      <c r="U1081" s="15"/>
      <c r="V1081" s="15">
        <f t="shared" si="168"/>
        <v>252000</v>
      </c>
      <c r="W1081" s="14">
        <f t="shared" si="169"/>
        <v>252000</v>
      </c>
      <c r="X1081" s="21">
        <v>50</v>
      </c>
      <c r="Y1081" s="5">
        <v>0</v>
      </c>
      <c r="Z1081" s="5">
        <v>0.01</v>
      </c>
      <c r="AB1081" s="1"/>
    </row>
    <row r="1082" spans="1:28" s="3" customFormat="1" x14ac:dyDescent="0.35">
      <c r="A1082" s="5">
        <v>801</v>
      </c>
      <c r="B1082" s="18" t="s">
        <v>4</v>
      </c>
      <c r="C1082" s="5">
        <v>13055</v>
      </c>
      <c r="D1082" s="5">
        <v>0</v>
      </c>
      <c r="E1082" s="5">
        <v>2</v>
      </c>
      <c r="F1082" s="20">
        <v>0</v>
      </c>
      <c r="G1082" s="20">
        <v>1</v>
      </c>
      <c r="H1082" s="24">
        <f t="shared" si="178"/>
        <v>200</v>
      </c>
      <c r="I1082" s="5">
        <v>150</v>
      </c>
      <c r="J1082" s="23">
        <f t="shared" si="179"/>
        <v>30000</v>
      </c>
      <c r="K1082" s="6"/>
      <c r="L1082" s="18"/>
      <c r="M1082" s="18"/>
      <c r="N1082" s="5"/>
      <c r="O1082" s="8"/>
      <c r="P1082" s="8"/>
      <c r="Q1082" s="22"/>
      <c r="R1082" s="16"/>
      <c r="S1082" s="20"/>
      <c r="T1082" s="5"/>
      <c r="U1082" s="15"/>
      <c r="V1082" s="15">
        <f t="shared" si="168"/>
        <v>30000</v>
      </c>
      <c r="W1082" s="14">
        <f t="shared" si="169"/>
        <v>30000</v>
      </c>
      <c r="X1082" s="21">
        <v>50</v>
      </c>
      <c r="Y1082" s="5">
        <v>0</v>
      </c>
      <c r="Z1082" s="5">
        <v>0.01</v>
      </c>
      <c r="AB1082" s="1"/>
    </row>
    <row r="1083" spans="1:28" s="3" customFormat="1" x14ac:dyDescent="0.35">
      <c r="A1083" s="5">
        <v>802</v>
      </c>
      <c r="B1083" s="18" t="s">
        <v>4</v>
      </c>
      <c r="C1083" s="5">
        <v>12115</v>
      </c>
      <c r="D1083" s="5">
        <v>6</v>
      </c>
      <c r="E1083" s="5">
        <v>1</v>
      </c>
      <c r="F1083" s="20">
        <v>1</v>
      </c>
      <c r="G1083" s="20">
        <v>1</v>
      </c>
      <c r="H1083" s="24">
        <f t="shared" si="178"/>
        <v>2501</v>
      </c>
      <c r="I1083" s="5">
        <v>75</v>
      </c>
      <c r="J1083" s="23">
        <f t="shared" si="179"/>
        <v>187575</v>
      </c>
      <c r="K1083" s="6"/>
      <c r="L1083" s="18"/>
      <c r="M1083" s="18"/>
      <c r="N1083" s="5"/>
      <c r="O1083" s="8"/>
      <c r="P1083" s="8"/>
      <c r="Q1083" s="22"/>
      <c r="R1083" s="16"/>
      <c r="S1083" s="20"/>
      <c r="T1083" s="5"/>
      <c r="U1083" s="15"/>
      <c r="V1083" s="15">
        <f t="shared" si="168"/>
        <v>187575</v>
      </c>
      <c r="W1083" s="14">
        <f t="shared" si="169"/>
        <v>187575</v>
      </c>
      <c r="X1083" s="21">
        <v>50</v>
      </c>
      <c r="Y1083" s="5">
        <v>0</v>
      </c>
      <c r="Z1083" s="5">
        <v>0.01</v>
      </c>
      <c r="AB1083" s="1"/>
    </row>
    <row r="1084" spans="1:28" s="3" customFormat="1" x14ac:dyDescent="0.35">
      <c r="A1084" s="5">
        <v>803</v>
      </c>
      <c r="B1084" s="18" t="s">
        <v>4</v>
      </c>
      <c r="C1084" s="5">
        <v>12110</v>
      </c>
      <c r="D1084" s="5">
        <v>0</v>
      </c>
      <c r="E1084" s="5">
        <v>1</v>
      </c>
      <c r="F1084" s="20">
        <v>53</v>
      </c>
      <c r="G1084" s="20">
        <v>1</v>
      </c>
      <c r="H1084" s="24">
        <f t="shared" si="178"/>
        <v>153</v>
      </c>
      <c r="I1084" s="5">
        <v>75</v>
      </c>
      <c r="J1084" s="23">
        <f t="shared" si="179"/>
        <v>11475</v>
      </c>
      <c r="K1084" s="6"/>
      <c r="L1084" s="18"/>
      <c r="M1084" s="18"/>
      <c r="N1084" s="5"/>
      <c r="O1084" s="8"/>
      <c r="P1084" s="8"/>
      <c r="Q1084" s="22"/>
      <c r="R1084" s="16"/>
      <c r="S1084" s="20"/>
      <c r="T1084" s="5"/>
      <c r="U1084" s="15"/>
      <c r="V1084" s="15">
        <f t="shared" si="168"/>
        <v>11475</v>
      </c>
      <c r="W1084" s="14">
        <f t="shared" si="169"/>
        <v>11475</v>
      </c>
      <c r="X1084" s="21">
        <v>50</v>
      </c>
      <c r="Y1084" s="5">
        <v>0</v>
      </c>
      <c r="Z1084" s="5">
        <v>0.01</v>
      </c>
      <c r="AB1084" s="1"/>
    </row>
    <row r="1085" spans="1:28" s="3" customFormat="1" x14ac:dyDescent="0.35">
      <c r="A1085" s="5">
        <v>804</v>
      </c>
      <c r="B1085" s="18" t="s">
        <v>26</v>
      </c>
      <c r="C1085" s="5"/>
      <c r="D1085" s="5">
        <v>4</v>
      </c>
      <c r="E1085" s="5">
        <v>0</v>
      </c>
      <c r="F1085" s="20">
        <v>0</v>
      </c>
      <c r="G1085" s="20">
        <v>1</v>
      </c>
      <c r="H1085" s="24">
        <f t="shared" si="178"/>
        <v>1600</v>
      </c>
      <c r="I1085" s="5">
        <v>75</v>
      </c>
      <c r="J1085" s="23">
        <f t="shared" si="179"/>
        <v>120000</v>
      </c>
      <c r="K1085" s="6"/>
      <c r="L1085" s="18"/>
      <c r="M1085" s="18" t="s">
        <v>25</v>
      </c>
      <c r="N1085" s="5"/>
      <c r="O1085" s="8"/>
      <c r="P1085" s="8"/>
      <c r="Q1085" s="22"/>
      <c r="R1085" s="16"/>
      <c r="S1085" s="20"/>
      <c r="T1085" s="5"/>
      <c r="U1085" s="15"/>
      <c r="V1085" s="15">
        <f t="shared" si="168"/>
        <v>120000</v>
      </c>
      <c r="W1085" s="14">
        <f t="shared" si="169"/>
        <v>120000</v>
      </c>
      <c r="X1085" s="21">
        <v>50</v>
      </c>
      <c r="Y1085" s="5">
        <v>0</v>
      </c>
      <c r="Z1085" s="5">
        <v>0.01</v>
      </c>
      <c r="AB1085" s="1"/>
    </row>
    <row r="1086" spans="1:28" s="3" customFormat="1" x14ac:dyDescent="0.35">
      <c r="A1086" s="5">
        <v>805</v>
      </c>
      <c r="B1086" s="18" t="s">
        <v>24</v>
      </c>
      <c r="C1086" s="5">
        <v>252</v>
      </c>
      <c r="D1086" s="5">
        <v>0</v>
      </c>
      <c r="E1086" s="5">
        <v>1</v>
      </c>
      <c r="F1086" s="20">
        <v>34</v>
      </c>
      <c r="G1086" s="20">
        <v>1</v>
      </c>
      <c r="H1086" s="24">
        <f t="shared" si="178"/>
        <v>134</v>
      </c>
      <c r="I1086" s="5">
        <v>75</v>
      </c>
      <c r="J1086" s="23">
        <f t="shared" si="179"/>
        <v>10050</v>
      </c>
      <c r="K1086" s="6"/>
      <c r="L1086" s="18"/>
      <c r="M1086" s="18"/>
      <c r="N1086" s="5"/>
      <c r="O1086" s="8"/>
      <c r="P1086" s="8"/>
      <c r="Q1086" s="22"/>
      <c r="R1086" s="16"/>
      <c r="S1086" s="20"/>
      <c r="T1086" s="5"/>
      <c r="U1086" s="15"/>
      <c r="V1086" s="15">
        <f t="shared" si="168"/>
        <v>10050</v>
      </c>
      <c r="W1086" s="14">
        <f t="shared" si="169"/>
        <v>10050</v>
      </c>
      <c r="X1086" s="21">
        <v>50</v>
      </c>
      <c r="Y1086" s="5">
        <v>0</v>
      </c>
      <c r="Z1086" s="5">
        <v>0.01</v>
      </c>
      <c r="AB1086" s="1"/>
    </row>
    <row r="1087" spans="1:28" s="3" customFormat="1" x14ac:dyDescent="0.35">
      <c r="A1087" s="5">
        <v>806</v>
      </c>
      <c r="B1087" s="18" t="s">
        <v>4</v>
      </c>
      <c r="C1087" s="5">
        <v>3101</v>
      </c>
      <c r="D1087" s="5">
        <v>12</v>
      </c>
      <c r="E1087" s="5">
        <v>3</v>
      </c>
      <c r="F1087" s="20">
        <v>74</v>
      </c>
      <c r="G1087" s="20">
        <v>1</v>
      </c>
      <c r="H1087" s="24">
        <f t="shared" si="178"/>
        <v>5174</v>
      </c>
      <c r="I1087" s="5">
        <v>75</v>
      </c>
      <c r="J1087" s="23">
        <f t="shared" si="179"/>
        <v>388050</v>
      </c>
      <c r="K1087" s="6"/>
      <c r="L1087" s="18"/>
      <c r="M1087" s="18"/>
      <c r="N1087" s="5"/>
      <c r="O1087" s="8"/>
      <c r="P1087" s="8"/>
      <c r="Q1087" s="22"/>
      <c r="R1087" s="16"/>
      <c r="S1087" s="20"/>
      <c r="T1087" s="5"/>
      <c r="U1087" s="15"/>
      <c r="V1087" s="15">
        <f t="shared" si="168"/>
        <v>388050</v>
      </c>
      <c r="W1087" s="14">
        <f t="shared" si="169"/>
        <v>388050</v>
      </c>
      <c r="X1087" s="21">
        <v>50</v>
      </c>
      <c r="Y1087" s="5">
        <v>0</v>
      </c>
      <c r="Z1087" s="5">
        <v>0.01</v>
      </c>
      <c r="AB1087" s="1"/>
    </row>
    <row r="1088" spans="1:28" s="3" customFormat="1" x14ac:dyDescent="0.35">
      <c r="A1088" s="5">
        <v>807</v>
      </c>
      <c r="B1088" s="18" t="s">
        <v>23</v>
      </c>
      <c r="C1088" s="5"/>
      <c r="D1088" s="5">
        <v>5</v>
      </c>
      <c r="E1088" s="5">
        <v>3</v>
      </c>
      <c r="F1088" s="20">
        <v>0</v>
      </c>
      <c r="G1088" s="20">
        <v>1</v>
      </c>
      <c r="H1088" s="24">
        <f t="shared" si="178"/>
        <v>2300</v>
      </c>
      <c r="I1088" s="5">
        <v>75</v>
      </c>
      <c r="J1088" s="23">
        <f t="shared" si="179"/>
        <v>172500</v>
      </c>
      <c r="K1088" s="6"/>
      <c r="L1088" s="18"/>
      <c r="M1088" s="18"/>
      <c r="N1088" s="5"/>
      <c r="O1088" s="8"/>
      <c r="P1088" s="8"/>
      <c r="Q1088" s="22"/>
      <c r="R1088" s="16"/>
      <c r="S1088" s="20"/>
      <c r="T1088" s="5"/>
      <c r="U1088" s="15"/>
      <c r="V1088" s="15">
        <f t="shared" si="168"/>
        <v>172500</v>
      </c>
      <c r="W1088" s="14">
        <f t="shared" si="169"/>
        <v>172500</v>
      </c>
      <c r="X1088" s="21">
        <v>50</v>
      </c>
      <c r="Y1088" s="5">
        <v>0</v>
      </c>
      <c r="Z1088" s="5">
        <v>0.01</v>
      </c>
      <c r="AB1088" s="1"/>
    </row>
    <row r="1089" spans="1:28" s="3" customFormat="1" x14ac:dyDescent="0.35">
      <c r="A1089" s="5">
        <v>808</v>
      </c>
      <c r="B1089" s="18" t="s">
        <v>4</v>
      </c>
      <c r="C1089" s="5">
        <v>7506</v>
      </c>
      <c r="D1089" s="5">
        <v>1</v>
      </c>
      <c r="E1089" s="5">
        <v>2</v>
      </c>
      <c r="F1089" s="20">
        <v>93</v>
      </c>
      <c r="G1089" s="20">
        <v>2</v>
      </c>
      <c r="H1089" s="24">
        <f t="shared" si="178"/>
        <v>693</v>
      </c>
      <c r="I1089" s="5">
        <v>75</v>
      </c>
      <c r="J1089" s="23">
        <f t="shared" si="179"/>
        <v>51975</v>
      </c>
      <c r="K1089" s="6"/>
      <c r="L1089" s="18" t="s">
        <v>15</v>
      </c>
      <c r="M1089" s="18" t="s">
        <v>2</v>
      </c>
      <c r="N1089" s="5">
        <v>108</v>
      </c>
      <c r="O1089" s="8"/>
      <c r="P1089" s="8"/>
      <c r="Q1089" s="22">
        <v>6500</v>
      </c>
      <c r="R1089" s="16">
        <f>SUM(N1089*Q1089)</f>
        <v>702000</v>
      </c>
      <c r="S1089" s="20">
        <v>20</v>
      </c>
      <c r="T1089" s="5">
        <v>30</v>
      </c>
      <c r="U1089" s="15">
        <f>SUM(R1089-(R1089*T1089/100))</f>
        <v>491400</v>
      </c>
      <c r="V1089" s="15">
        <f t="shared" si="168"/>
        <v>543375</v>
      </c>
      <c r="W1089" s="14">
        <f t="shared" si="169"/>
        <v>543375</v>
      </c>
      <c r="X1089" s="21">
        <v>10</v>
      </c>
      <c r="Y1089" s="5">
        <v>0</v>
      </c>
      <c r="Z1089" s="5">
        <v>0.02</v>
      </c>
      <c r="AB1089" s="1"/>
    </row>
    <row r="1090" spans="1:28" s="3" customFormat="1" x14ac:dyDescent="0.35">
      <c r="A1090" s="5">
        <v>809</v>
      </c>
      <c r="B1090" s="18" t="s">
        <v>4</v>
      </c>
      <c r="C1090" s="5">
        <v>7513</v>
      </c>
      <c r="D1090" s="5">
        <v>0</v>
      </c>
      <c r="E1090" s="5">
        <v>1</v>
      </c>
      <c r="F1090" s="20">
        <v>11</v>
      </c>
      <c r="G1090" s="20">
        <v>1</v>
      </c>
      <c r="H1090" s="24">
        <f t="shared" si="178"/>
        <v>111</v>
      </c>
      <c r="I1090" s="5">
        <v>75</v>
      </c>
      <c r="J1090" s="23">
        <f t="shared" si="179"/>
        <v>8325</v>
      </c>
      <c r="K1090" s="6"/>
      <c r="L1090" s="18"/>
      <c r="M1090" s="18"/>
      <c r="N1090" s="5"/>
      <c r="O1090" s="8"/>
      <c r="P1090" s="8"/>
      <c r="Q1090" s="22"/>
      <c r="R1090" s="16"/>
      <c r="S1090" s="20"/>
      <c r="T1090" s="5"/>
      <c r="U1090" s="15"/>
      <c r="V1090" s="15">
        <f t="shared" si="168"/>
        <v>8325</v>
      </c>
      <c r="W1090" s="14">
        <f t="shared" si="169"/>
        <v>8325</v>
      </c>
      <c r="X1090" s="21">
        <v>50</v>
      </c>
      <c r="Y1090" s="5">
        <v>0</v>
      </c>
      <c r="Z1090" s="5">
        <v>0.01</v>
      </c>
      <c r="AB1090" s="1"/>
    </row>
    <row r="1091" spans="1:28" s="3" customFormat="1" x14ac:dyDescent="0.35">
      <c r="A1091" s="5">
        <v>810</v>
      </c>
      <c r="B1091" s="18" t="s">
        <v>4</v>
      </c>
      <c r="C1091" s="5">
        <v>7505</v>
      </c>
      <c r="D1091" s="5">
        <v>1</v>
      </c>
      <c r="E1091" s="5">
        <v>2</v>
      </c>
      <c r="F1091" s="20">
        <v>93</v>
      </c>
      <c r="G1091" s="20">
        <v>1</v>
      </c>
      <c r="H1091" s="24">
        <f t="shared" si="178"/>
        <v>693</v>
      </c>
      <c r="I1091" s="5">
        <v>250</v>
      </c>
      <c r="J1091" s="23">
        <f t="shared" si="179"/>
        <v>173250</v>
      </c>
      <c r="K1091" s="6"/>
      <c r="L1091" s="18"/>
      <c r="M1091" s="18"/>
      <c r="N1091" s="5"/>
      <c r="O1091" s="8"/>
      <c r="P1091" s="8"/>
      <c r="Q1091" s="22"/>
      <c r="R1091" s="16"/>
      <c r="S1091" s="20"/>
      <c r="T1091" s="5"/>
      <c r="U1091" s="15"/>
      <c r="V1091" s="15">
        <f t="shared" si="168"/>
        <v>173250</v>
      </c>
      <c r="W1091" s="14">
        <f t="shared" si="169"/>
        <v>173250</v>
      </c>
      <c r="X1091" s="21">
        <v>50</v>
      </c>
      <c r="Y1091" s="5">
        <v>0</v>
      </c>
      <c r="Z1091" s="5">
        <v>0.01</v>
      </c>
      <c r="AB1091" s="1"/>
    </row>
    <row r="1092" spans="1:28" s="3" customFormat="1" x14ac:dyDescent="0.35">
      <c r="A1092" s="5">
        <v>811</v>
      </c>
      <c r="B1092" s="18" t="s">
        <v>4</v>
      </c>
      <c r="C1092" s="5">
        <v>2175</v>
      </c>
      <c r="D1092" s="5">
        <v>0</v>
      </c>
      <c r="E1092" s="5">
        <v>1</v>
      </c>
      <c r="F1092" s="20">
        <v>35</v>
      </c>
      <c r="G1092" s="20">
        <v>1</v>
      </c>
      <c r="H1092" s="24">
        <f t="shared" si="178"/>
        <v>135</v>
      </c>
      <c r="I1092" s="5">
        <v>75</v>
      </c>
      <c r="J1092" s="23">
        <f t="shared" si="179"/>
        <v>10125</v>
      </c>
      <c r="K1092" s="6"/>
      <c r="L1092" s="18"/>
      <c r="M1092" s="18"/>
      <c r="N1092" s="5"/>
      <c r="O1092" s="8"/>
      <c r="P1092" s="8"/>
      <c r="Q1092" s="22"/>
      <c r="R1092" s="16"/>
      <c r="S1092" s="20"/>
      <c r="T1092" s="5"/>
      <c r="U1092" s="15"/>
      <c r="V1092" s="15">
        <f t="shared" si="168"/>
        <v>10125</v>
      </c>
      <c r="W1092" s="14">
        <f t="shared" si="169"/>
        <v>10125</v>
      </c>
      <c r="X1092" s="21">
        <v>50</v>
      </c>
      <c r="Y1092" s="5">
        <v>0</v>
      </c>
      <c r="Z1092" s="5">
        <v>0.01</v>
      </c>
      <c r="AB1092" s="1"/>
    </row>
    <row r="1093" spans="1:28" s="3" customFormat="1" x14ac:dyDescent="0.35">
      <c r="A1093" s="5">
        <v>812</v>
      </c>
      <c r="B1093" s="18" t="s">
        <v>4</v>
      </c>
      <c r="C1093" s="5">
        <v>11536</v>
      </c>
      <c r="D1093" s="5">
        <v>4</v>
      </c>
      <c r="E1093" s="5">
        <v>0</v>
      </c>
      <c r="F1093" s="20">
        <v>47</v>
      </c>
      <c r="G1093" s="20">
        <v>1</v>
      </c>
      <c r="H1093" s="24">
        <f t="shared" si="178"/>
        <v>1647</v>
      </c>
      <c r="I1093" s="5">
        <v>75</v>
      </c>
      <c r="J1093" s="23">
        <f t="shared" si="179"/>
        <v>123525</v>
      </c>
      <c r="K1093" s="6"/>
      <c r="L1093" s="18"/>
      <c r="M1093" s="18"/>
      <c r="N1093" s="5"/>
      <c r="O1093" s="8"/>
      <c r="P1093" s="8"/>
      <c r="Q1093" s="22"/>
      <c r="R1093" s="16"/>
      <c r="S1093" s="20"/>
      <c r="T1093" s="5"/>
      <c r="U1093" s="15"/>
      <c r="V1093" s="15">
        <f t="shared" si="168"/>
        <v>123525</v>
      </c>
      <c r="W1093" s="14">
        <f t="shared" si="169"/>
        <v>123525</v>
      </c>
      <c r="X1093" s="21">
        <v>50</v>
      </c>
      <c r="Y1093" s="5">
        <v>0</v>
      </c>
      <c r="Z1093" s="5">
        <v>0.01</v>
      </c>
      <c r="AB1093" s="1"/>
    </row>
    <row r="1094" spans="1:28" s="3" customFormat="1" x14ac:dyDescent="0.35">
      <c r="A1094" s="5">
        <v>813</v>
      </c>
      <c r="B1094" s="18" t="s">
        <v>4</v>
      </c>
      <c r="C1094" s="5">
        <v>15097</v>
      </c>
      <c r="D1094" s="5">
        <v>17</v>
      </c>
      <c r="E1094" s="5">
        <v>1</v>
      </c>
      <c r="F1094" s="20">
        <v>12</v>
      </c>
      <c r="G1094" s="20">
        <v>1</v>
      </c>
      <c r="H1094" s="24">
        <f t="shared" si="178"/>
        <v>6912</v>
      </c>
      <c r="I1094" s="5">
        <v>100</v>
      </c>
      <c r="J1094" s="23">
        <f t="shared" si="179"/>
        <v>691200</v>
      </c>
      <c r="K1094" s="6"/>
      <c r="L1094" s="18"/>
      <c r="M1094" s="18"/>
      <c r="N1094" s="5"/>
      <c r="O1094" s="8"/>
      <c r="P1094" s="8"/>
      <c r="Q1094" s="22"/>
      <c r="R1094" s="16"/>
      <c r="S1094" s="20"/>
      <c r="T1094" s="5"/>
      <c r="U1094" s="15"/>
      <c r="V1094" s="15">
        <f t="shared" si="168"/>
        <v>691200</v>
      </c>
      <c r="W1094" s="14">
        <f t="shared" si="169"/>
        <v>691200</v>
      </c>
      <c r="X1094" s="21">
        <v>50</v>
      </c>
      <c r="Y1094" s="5">
        <v>0</v>
      </c>
      <c r="Z1094" s="5">
        <v>0.01</v>
      </c>
      <c r="AB1094" s="1"/>
    </row>
    <row r="1095" spans="1:28" s="3" customFormat="1" x14ac:dyDescent="0.35">
      <c r="A1095" s="5">
        <v>814</v>
      </c>
      <c r="B1095" s="18" t="s">
        <v>4</v>
      </c>
      <c r="C1095" s="5">
        <v>14096</v>
      </c>
      <c r="D1095" s="5">
        <v>16</v>
      </c>
      <c r="E1095" s="5">
        <v>2</v>
      </c>
      <c r="F1095" s="20">
        <v>10</v>
      </c>
      <c r="G1095" s="20">
        <v>1</v>
      </c>
      <c r="H1095" s="24">
        <f t="shared" si="178"/>
        <v>6610</v>
      </c>
      <c r="I1095" s="5">
        <v>75</v>
      </c>
      <c r="J1095" s="23">
        <f t="shared" si="179"/>
        <v>495750</v>
      </c>
      <c r="K1095" s="6"/>
      <c r="L1095" s="18"/>
      <c r="M1095" s="18"/>
      <c r="N1095" s="5"/>
      <c r="O1095" s="8"/>
      <c r="P1095" s="8"/>
      <c r="Q1095" s="22"/>
      <c r="R1095" s="16"/>
      <c r="S1095" s="20"/>
      <c r="T1095" s="5"/>
      <c r="U1095" s="15"/>
      <c r="V1095" s="15">
        <f t="shared" si="168"/>
        <v>495750</v>
      </c>
      <c r="W1095" s="14">
        <f t="shared" si="169"/>
        <v>495750</v>
      </c>
      <c r="X1095" s="21">
        <v>50</v>
      </c>
      <c r="Y1095" s="5">
        <v>0</v>
      </c>
      <c r="Z1095" s="5">
        <v>0.01</v>
      </c>
      <c r="AB1095" s="1"/>
    </row>
    <row r="1096" spans="1:28" s="3" customFormat="1" x14ac:dyDescent="0.35">
      <c r="A1096" s="5">
        <v>815</v>
      </c>
      <c r="B1096" s="18" t="s">
        <v>4</v>
      </c>
      <c r="C1096" s="5">
        <v>12571</v>
      </c>
      <c r="D1096" s="5">
        <v>1</v>
      </c>
      <c r="E1096" s="5">
        <v>1</v>
      </c>
      <c r="F1096" s="20">
        <v>3</v>
      </c>
      <c r="G1096" s="20">
        <v>1</v>
      </c>
      <c r="H1096" s="24">
        <f t="shared" si="178"/>
        <v>503</v>
      </c>
      <c r="I1096" s="5">
        <v>75</v>
      </c>
      <c r="J1096" s="23">
        <f t="shared" si="179"/>
        <v>37725</v>
      </c>
      <c r="K1096" s="6"/>
      <c r="L1096" s="18"/>
      <c r="M1096" s="18"/>
      <c r="N1096" s="5"/>
      <c r="O1096" s="8"/>
      <c r="P1096" s="8"/>
      <c r="Q1096" s="22"/>
      <c r="R1096" s="16"/>
      <c r="S1096" s="20"/>
      <c r="T1096" s="5"/>
      <c r="U1096" s="15"/>
      <c r="V1096" s="15">
        <f t="shared" si="168"/>
        <v>37725</v>
      </c>
      <c r="W1096" s="14">
        <f t="shared" si="169"/>
        <v>37725</v>
      </c>
      <c r="X1096" s="21">
        <v>50</v>
      </c>
      <c r="Y1096" s="5">
        <v>0</v>
      </c>
      <c r="Z1096" s="5">
        <v>0.01</v>
      </c>
      <c r="AB1096" s="1"/>
    </row>
    <row r="1097" spans="1:28" s="3" customFormat="1" x14ac:dyDescent="0.35">
      <c r="A1097" s="5">
        <v>816</v>
      </c>
      <c r="B1097" s="18" t="s">
        <v>4</v>
      </c>
      <c r="C1097" s="5">
        <v>3577</v>
      </c>
      <c r="D1097" s="5">
        <v>7</v>
      </c>
      <c r="E1097" s="5">
        <v>1</v>
      </c>
      <c r="F1097" s="20">
        <v>75</v>
      </c>
      <c r="G1097" s="20">
        <v>1</v>
      </c>
      <c r="H1097" s="24">
        <f t="shared" si="178"/>
        <v>2975</v>
      </c>
      <c r="I1097" s="5">
        <v>75</v>
      </c>
      <c r="J1097" s="23">
        <f t="shared" si="179"/>
        <v>223125</v>
      </c>
      <c r="K1097" s="6"/>
      <c r="L1097" s="18"/>
      <c r="M1097" s="18"/>
      <c r="N1097" s="5"/>
      <c r="O1097" s="8"/>
      <c r="P1097" s="8"/>
      <c r="Q1097" s="22"/>
      <c r="R1097" s="16"/>
      <c r="S1097" s="20"/>
      <c r="T1097" s="5"/>
      <c r="U1097" s="15"/>
      <c r="V1097" s="15">
        <f t="shared" si="168"/>
        <v>223125</v>
      </c>
      <c r="W1097" s="14">
        <f t="shared" si="169"/>
        <v>223125</v>
      </c>
      <c r="X1097" s="21">
        <v>50</v>
      </c>
      <c r="Y1097" s="5">
        <v>0</v>
      </c>
      <c r="Z1097" s="5">
        <v>0.01</v>
      </c>
      <c r="AB1097" s="1"/>
    </row>
    <row r="1098" spans="1:28" s="3" customFormat="1" x14ac:dyDescent="0.35">
      <c r="A1098" s="5">
        <v>817</v>
      </c>
      <c r="B1098" s="18" t="s">
        <v>4</v>
      </c>
      <c r="C1098" s="5">
        <v>15</v>
      </c>
      <c r="D1098" s="5">
        <v>8</v>
      </c>
      <c r="E1098" s="5">
        <v>2</v>
      </c>
      <c r="F1098" s="20">
        <v>82</v>
      </c>
      <c r="G1098" s="20">
        <v>1</v>
      </c>
      <c r="H1098" s="24">
        <f t="shared" si="178"/>
        <v>3482</v>
      </c>
      <c r="I1098" s="5">
        <v>75</v>
      </c>
      <c r="J1098" s="23">
        <f t="shared" si="179"/>
        <v>261150</v>
      </c>
      <c r="K1098" s="6"/>
      <c r="L1098" s="18"/>
      <c r="M1098" s="18"/>
      <c r="N1098" s="5"/>
      <c r="O1098" s="8"/>
      <c r="P1098" s="8"/>
      <c r="Q1098" s="22"/>
      <c r="R1098" s="16"/>
      <c r="S1098" s="20"/>
      <c r="T1098" s="5"/>
      <c r="U1098" s="15"/>
      <c r="V1098" s="15">
        <f t="shared" si="168"/>
        <v>261150</v>
      </c>
      <c r="W1098" s="14">
        <f t="shared" si="169"/>
        <v>261150</v>
      </c>
      <c r="X1098" s="21">
        <v>50</v>
      </c>
      <c r="Y1098" s="5">
        <v>0</v>
      </c>
      <c r="Z1098" s="5">
        <v>0.01</v>
      </c>
      <c r="AB1098" s="1"/>
    </row>
    <row r="1099" spans="1:28" s="3" customFormat="1" x14ac:dyDescent="0.35">
      <c r="A1099" s="5">
        <v>818</v>
      </c>
      <c r="B1099" s="18" t="s">
        <v>4</v>
      </c>
      <c r="C1099" s="5">
        <v>12569</v>
      </c>
      <c r="D1099" s="5">
        <v>1</v>
      </c>
      <c r="E1099" s="5">
        <v>0</v>
      </c>
      <c r="F1099" s="20">
        <v>65</v>
      </c>
      <c r="G1099" s="20">
        <v>1</v>
      </c>
      <c r="H1099" s="24">
        <f t="shared" si="178"/>
        <v>465</v>
      </c>
      <c r="I1099" s="5">
        <v>75</v>
      </c>
      <c r="J1099" s="23">
        <f t="shared" si="179"/>
        <v>34875</v>
      </c>
      <c r="K1099" s="6"/>
      <c r="L1099" s="18"/>
      <c r="M1099" s="18"/>
      <c r="N1099" s="5"/>
      <c r="O1099" s="8"/>
      <c r="P1099" s="8"/>
      <c r="Q1099" s="22"/>
      <c r="R1099" s="16"/>
      <c r="S1099" s="20"/>
      <c r="T1099" s="5"/>
      <c r="U1099" s="15"/>
      <c r="V1099" s="15">
        <f t="shared" ref="V1099:V1162" si="180">SUM(J1099+U1099)</f>
        <v>34875</v>
      </c>
      <c r="W1099" s="14">
        <f t="shared" si="169"/>
        <v>34875</v>
      </c>
      <c r="X1099" s="21">
        <v>50</v>
      </c>
      <c r="Y1099" s="5">
        <v>0</v>
      </c>
      <c r="Z1099" s="5">
        <v>0.01</v>
      </c>
      <c r="AB1099" s="1"/>
    </row>
    <row r="1100" spans="1:28" s="3" customFormat="1" x14ac:dyDescent="0.35">
      <c r="A1100" s="5">
        <v>819</v>
      </c>
      <c r="B1100" s="18" t="s">
        <v>4</v>
      </c>
      <c r="C1100" s="5">
        <v>12572</v>
      </c>
      <c r="D1100" s="5">
        <v>1</v>
      </c>
      <c r="E1100" s="5">
        <v>1</v>
      </c>
      <c r="F1100" s="20">
        <v>16</v>
      </c>
      <c r="G1100" s="20">
        <v>1</v>
      </c>
      <c r="H1100" s="24">
        <f t="shared" si="178"/>
        <v>516</v>
      </c>
      <c r="I1100" s="5">
        <v>75</v>
      </c>
      <c r="J1100" s="23">
        <f t="shared" si="179"/>
        <v>38700</v>
      </c>
      <c r="K1100" s="6"/>
      <c r="L1100" s="18"/>
      <c r="M1100" s="18"/>
      <c r="N1100" s="5"/>
      <c r="O1100" s="8"/>
      <c r="P1100" s="8"/>
      <c r="Q1100" s="22"/>
      <c r="R1100" s="16"/>
      <c r="S1100" s="20"/>
      <c r="T1100" s="5"/>
      <c r="U1100" s="15"/>
      <c r="V1100" s="15">
        <f t="shared" si="180"/>
        <v>38700</v>
      </c>
      <c r="W1100" s="14">
        <f t="shared" si="169"/>
        <v>38700</v>
      </c>
      <c r="X1100" s="21">
        <v>50</v>
      </c>
      <c r="Y1100" s="5">
        <v>0</v>
      </c>
      <c r="Z1100" s="5">
        <v>0.01</v>
      </c>
      <c r="AB1100" s="1"/>
    </row>
    <row r="1101" spans="1:28" s="3" customFormat="1" x14ac:dyDescent="0.35">
      <c r="A1101" s="5">
        <v>820</v>
      </c>
      <c r="B1101" s="18" t="s">
        <v>4</v>
      </c>
      <c r="C1101" s="5">
        <v>12573</v>
      </c>
      <c r="D1101" s="5">
        <v>1</v>
      </c>
      <c r="E1101" s="5">
        <v>1</v>
      </c>
      <c r="F1101" s="20">
        <v>32</v>
      </c>
      <c r="G1101" s="20">
        <v>1</v>
      </c>
      <c r="H1101" s="24">
        <f t="shared" si="178"/>
        <v>532</v>
      </c>
      <c r="I1101" s="5">
        <v>75</v>
      </c>
      <c r="J1101" s="23">
        <f t="shared" si="179"/>
        <v>39900</v>
      </c>
      <c r="K1101" s="6"/>
      <c r="L1101" s="18"/>
      <c r="M1101" s="18"/>
      <c r="N1101" s="5"/>
      <c r="O1101" s="8"/>
      <c r="P1101" s="8"/>
      <c r="Q1101" s="22"/>
      <c r="R1101" s="16"/>
      <c r="S1101" s="20"/>
      <c r="T1101" s="5"/>
      <c r="U1101" s="15"/>
      <c r="V1101" s="15">
        <f t="shared" si="180"/>
        <v>39900</v>
      </c>
      <c r="W1101" s="14">
        <f t="shared" si="169"/>
        <v>39900</v>
      </c>
      <c r="X1101" s="21">
        <v>50</v>
      </c>
      <c r="Y1101" s="5">
        <v>0</v>
      </c>
      <c r="Z1101" s="5">
        <v>0.01</v>
      </c>
      <c r="AB1101" s="1"/>
    </row>
    <row r="1102" spans="1:28" s="3" customFormat="1" x14ac:dyDescent="0.35">
      <c r="A1102" s="5">
        <v>821</v>
      </c>
      <c r="B1102" s="18" t="s">
        <v>4</v>
      </c>
      <c r="C1102" s="5">
        <v>1479</v>
      </c>
      <c r="D1102" s="5">
        <v>9</v>
      </c>
      <c r="E1102" s="5">
        <v>2</v>
      </c>
      <c r="F1102" s="20">
        <v>1</v>
      </c>
      <c r="G1102" s="20">
        <v>1</v>
      </c>
      <c r="H1102" s="24">
        <f t="shared" si="178"/>
        <v>3801</v>
      </c>
      <c r="I1102" s="5">
        <v>75</v>
      </c>
      <c r="J1102" s="23">
        <f t="shared" si="179"/>
        <v>285075</v>
      </c>
      <c r="K1102" s="6"/>
      <c r="L1102" s="18"/>
      <c r="M1102" s="18"/>
      <c r="N1102" s="5"/>
      <c r="O1102" s="8"/>
      <c r="P1102" s="8"/>
      <c r="Q1102" s="22"/>
      <c r="R1102" s="16"/>
      <c r="S1102" s="20"/>
      <c r="T1102" s="5"/>
      <c r="U1102" s="15"/>
      <c r="V1102" s="15">
        <f t="shared" si="180"/>
        <v>285075</v>
      </c>
      <c r="W1102" s="14">
        <f t="shared" si="169"/>
        <v>285075</v>
      </c>
      <c r="X1102" s="21">
        <v>50</v>
      </c>
      <c r="Y1102" s="5">
        <v>0</v>
      </c>
      <c r="Z1102" s="5">
        <v>0.01</v>
      </c>
      <c r="AB1102" s="1"/>
    </row>
    <row r="1103" spans="1:28" s="3" customFormat="1" x14ac:dyDescent="0.35">
      <c r="A1103" s="5">
        <v>822</v>
      </c>
      <c r="B1103" s="18" t="s">
        <v>4</v>
      </c>
      <c r="C1103" s="5">
        <v>18556</v>
      </c>
      <c r="D1103" s="5">
        <v>9</v>
      </c>
      <c r="E1103" s="5">
        <v>2</v>
      </c>
      <c r="F1103" s="20">
        <v>14</v>
      </c>
      <c r="G1103" s="20">
        <v>1</v>
      </c>
      <c r="H1103" s="24">
        <f t="shared" si="178"/>
        <v>3814</v>
      </c>
      <c r="I1103" s="5">
        <v>75</v>
      </c>
      <c r="J1103" s="23">
        <f t="shared" si="179"/>
        <v>286050</v>
      </c>
      <c r="K1103" s="6"/>
      <c r="L1103" s="18"/>
      <c r="M1103" s="18"/>
      <c r="N1103" s="5"/>
      <c r="O1103" s="8"/>
      <c r="P1103" s="8"/>
      <c r="Q1103" s="22"/>
      <c r="R1103" s="16"/>
      <c r="S1103" s="20"/>
      <c r="T1103" s="5"/>
      <c r="U1103" s="15"/>
      <c r="V1103" s="15">
        <f t="shared" si="180"/>
        <v>286050</v>
      </c>
      <c r="W1103" s="14">
        <f t="shared" ref="W1103:W1166" si="181">V1103</f>
        <v>286050</v>
      </c>
      <c r="X1103" s="21">
        <v>50</v>
      </c>
      <c r="Y1103" s="5">
        <v>0</v>
      </c>
      <c r="Z1103" s="5">
        <v>0.01</v>
      </c>
      <c r="AB1103" s="1"/>
    </row>
    <row r="1104" spans="1:28" s="3" customFormat="1" x14ac:dyDescent="0.35">
      <c r="A1104" s="5">
        <v>823</v>
      </c>
      <c r="B1104" s="18" t="s">
        <v>4</v>
      </c>
      <c r="C1104" s="5">
        <v>4550</v>
      </c>
      <c r="D1104" s="5">
        <v>0</v>
      </c>
      <c r="E1104" s="5">
        <v>2</v>
      </c>
      <c r="F1104" s="20">
        <v>32</v>
      </c>
      <c r="G1104" s="20">
        <v>1</v>
      </c>
      <c r="H1104" s="24">
        <f t="shared" si="178"/>
        <v>232</v>
      </c>
      <c r="I1104" s="5">
        <v>75</v>
      </c>
      <c r="J1104" s="23">
        <f t="shared" si="179"/>
        <v>17400</v>
      </c>
      <c r="K1104" s="6"/>
      <c r="L1104" s="18"/>
      <c r="M1104" s="18"/>
      <c r="N1104" s="5"/>
      <c r="O1104" s="8"/>
      <c r="P1104" s="8"/>
      <c r="Q1104" s="22"/>
      <c r="R1104" s="16"/>
      <c r="S1104" s="20"/>
      <c r="T1104" s="5"/>
      <c r="U1104" s="15"/>
      <c r="V1104" s="15">
        <f t="shared" si="180"/>
        <v>17400</v>
      </c>
      <c r="W1104" s="14">
        <f t="shared" si="181"/>
        <v>17400</v>
      </c>
      <c r="X1104" s="21">
        <v>50</v>
      </c>
      <c r="Y1104" s="5">
        <v>0</v>
      </c>
      <c r="Z1104" s="5">
        <v>0.01</v>
      </c>
      <c r="AB1104" s="1"/>
    </row>
    <row r="1105" spans="1:28" s="3" customFormat="1" x14ac:dyDescent="0.35">
      <c r="A1105" s="5">
        <v>824</v>
      </c>
      <c r="B1105" s="18" t="s">
        <v>4</v>
      </c>
      <c r="C1105" s="5">
        <v>1913</v>
      </c>
      <c r="D1105" s="5">
        <v>0</v>
      </c>
      <c r="E1105" s="5">
        <v>1</v>
      </c>
      <c r="F1105" s="20">
        <v>96</v>
      </c>
      <c r="G1105" s="20">
        <v>1</v>
      </c>
      <c r="H1105" s="24">
        <f t="shared" si="178"/>
        <v>196</v>
      </c>
      <c r="I1105" s="5">
        <v>75</v>
      </c>
      <c r="J1105" s="23">
        <f t="shared" si="179"/>
        <v>14700</v>
      </c>
      <c r="K1105" s="6"/>
      <c r="L1105" s="18"/>
      <c r="M1105" s="18"/>
      <c r="N1105" s="5"/>
      <c r="O1105" s="8"/>
      <c r="P1105" s="8"/>
      <c r="Q1105" s="22"/>
      <c r="R1105" s="16"/>
      <c r="S1105" s="20"/>
      <c r="T1105" s="5"/>
      <c r="U1105" s="15"/>
      <c r="V1105" s="15">
        <f t="shared" si="180"/>
        <v>14700</v>
      </c>
      <c r="W1105" s="14">
        <f t="shared" si="181"/>
        <v>14700</v>
      </c>
      <c r="X1105" s="21">
        <v>50</v>
      </c>
      <c r="Y1105" s="5">
        <v>0</v>
      </c>
      <c r="Z1105" s="5">
        <v>0.01</v>
      </c>
      <c r="AB1105" s="1"/>
    </row>
    <row r="1106" spans="1:28" s="3" customFormat="1" x14ac:dyDescent="0.35">
      <c r="A1106" s="5">
        <v>825</v>
      </c>
      <c r="B1106" s="18" t="s">
        <v>4</v>
      </c>
      <c r="C1106" s="5">
        <v>1946</v>
      </c>
      <c r="D1106" s="5">
        <v>0</v>
      </c>
      <c r="E1106" s="5">
        <v>0</v>
      </c>
      <c r="F1106" s="20">
        <v>94</v>
      </c>
      <c r="G1106" s="20">
        <v>1</v>
      </c>
      <c r="H1106" s="24">
        <f t="shared" si="178"/>
        <v>94</v>
      </c>
      <c r="I1106" s="5">
        <v>75</v>
      </c>
      <c r="J1106" s="23">
        <f t="shared" si="179"/>
        <v>7050</v>
      </c>
      <c r="K1106" s="6"/>
      <c r="L1106" s="18" t="s">
        <v>22</v>
      </c>
      <c r="M1106" s="18" t="s">
        <v>0</v>
      </c>
      <c r="N1106" s="5">
        <v>144</v>
      </c>
      <c r="O1106" s="8"/>
      <c r="P1106" s="8"/>
      <c r="Q1106" s="22">
        <v>2050</v>
      </c>
      <c r="R1106" s="16">
        <f>SUM(N1106*Q1106)</f>
        <v>295200</v>
      </c>
      <c r="S1106" s="20">
        <v>10</v>
      </c>
      <c r="T1106" s="5">
        <v>40</v>
      </c>
      <c r="U1106" s="15">
        <f>SUM(R1106-(R1106*T1106/100))</f>
        <v>177120</v>
      </c>
      <c r="V1106" s="15">
        <f t="shared" si="180"/>
        <v>184170</v>
      </c>
      <c r="W1106" s="14">
        <f t="shared" si="181"/>
        <v>184170</v>
      </c>
      <c r="X1106" s="21">
        <v>50</v>
      </c>
      <c r="Y1106" s="5">
        <v>0</v>
      </c>
      <c r="Z1106" s="5">
        <v>0.01</v>
      </c>
      <c r="AB1106" s="1"/>
    </row>
    <row r="1107" spans="1:28" s="3" customFormat="1" x14ac:dyDescent="0.35">
      <c r="A1107" s="5">
        <v>826</v>
      </c>
      <c r="B1107" s="18" t="s">
        <v>4</v>
      </c>
      <c r="C1107" s="5">
        <v>22154</v>
      </c>
      <c r="D1107" s="5">
        <v>6</v>
      </c>
      <c r="E1107" s="5">
        <v>1</v>
      </c>
      <c r="F1107" s="20">
        <v>1</v>
      </c>
      <c r="G1107" s="20">
        <v>1</v>
      </c>
      <c r="H1107" s="24">
        <f t="shared" si="178"/>
        <v>2501</v>
      </c>
      <c r="I1107" s="5">
        <v>75</v>
      </c>
      <c r="J1107" s="23">
        <f t="shared" si="179"/>
        <v>187575</v>
      </c>
      <c r="K1107" s="6"/>
      <c r="L1107" s="18"/>
      <c r="M1107" s="18"/>
      <c r="N1107" s="5"/>
      <c r="O1107" s="8"/>
      <c r="P1107" s="8"/>
      <c r="Q1107" s="22"/>
      <c r="R1107" s="16"/>
      <c r="S1107" s="20"/>
      <c r="T1107" s="5"/>
      <c r="U1107" s="15"/>
      <c r="V1107" s="15">
        <f t="shared" si="180"/>
        <v>187575</v>
      </c>
      <c r="W1107" s="14">
        <f t="shared" si="181"/>
        <v>187575</v>
      </c>
      <c r="X1107" s="21">
        <v>50</v>
      </c>
      <c r="Y1107" s="5">
        <v>0</v>
      </c>
      <c r="Z1107" s="5">
        <v>0.01</v>
      </c>
      <c r="AB1107" s="1"/>
    </row>
    <row r="1108" spans="1:28" s="3" customFormat="1" x14ac:dyDescent="0.35">
      <c r="A1108" s="5">
        <v>827</v>
      </c>
      <c r="B1108" s="18" t="s">
        <v>4</v>
      </c>
      <c r="C1108" s="5">
        <v>12112</v>
      </c>
      <c r="D1108" s="5">
        <v>0</v>
      </c>
      <c r="E1108" s="5">
        <v>1</v>
      </c>
      <c r="F1108" s="20">
        <v>53</v>
      </c>
      <c r="G1108" s="20">
        <v>1</v>
      </c>
      <c r="H1108" s="24">
        <f t="shared" si="178"/>
        <v>153</v>
      </c>
      <c r="I1108" s="5">
        <v>75</v>
      </c>
      <c r="J1108" s="23">
        <f t="shared" si="179"/>
        <v>11475</v>
      </c>
      <c r="K1108" s="6"/>
      <c r="L1108" s="18"/>
      <c r="M1108" s="18"/>
      <c r="N1108" s="5"/>
      <c r="O1108" s="8"/>
      <c r="P1108" s="8"/>
      <c r="Q1108" s="22"/>
      <c r="R1108" s="16"/>
      <c r="S1108" s="20"/>
      <c r="T1108" s="5"/>
      <c r="U1108" s="15"/>
      <c r="V1108" s="15">
        <f t="shared" si="180"/>
        <v>11475</v>
      </c>
      <c r="W1108" s="14">
        <f t="shared" si="181"/>
        <v>11475</v>
      </c>
      <c r="X1108" s="21">
        <v>50</v>
      </c>
      <c r="Y1108" s="5">
        <v>0</v>
      </c>
      <c r="Z1108" s="5">
        <v>0.01</v>
      </c>
      <c r="AB1108" s="1"/>
    </row>
    <row r="1109" spans="1:28" s="3" customFormat="1" x14ac:dyDescent="0.35">
      <c r="A1109" s="5">
        <v>828</v>
      </c>
      <c r="B1109" s="18" t="s">
        <v>4</v>
      </c>
      <c r="C1109" s="5">
        <v>12113</v>
      </c>
      <c r="D1109" s="5">
        <v>7</v>
      </c>
      <c r="E1109" s="5">
        <v>1</v>
      </c>
      <c r="F1109" s="20">
        <v>64</v>
      </c>
      <c r="G1109" s="20">
        <v>1</v>
      </c>
      <c r="H1109" s="24">
        <f t="shared" si="178"/>
        <v>2964</v>
      </c>
      <c r="I1109" s="5">
        <v>75</v>
      </c>
      <c r="J1109" s="23">
        <f t="shared" si="179"/>
        <v>222300</v>
      </c>
      <c r="K1109" s="6"/>
      <c r="L1109" s="18"/>
      <c r="M1109" s="18"/>
      <c r="N1109" s="5"/>
      <c r="O1109" s="8"/>
      <c r="P1109" s="8"/>
      <c r="Q1109" s="22"/>
      <c r="R1109" s="16"/>
      <c r="S1109" s="20"/>
      <c r="T1109" s="5"/>
      <c r="U1109" s="15"/>
      <c r="V1109" s="15">
        <f t="shared" si="180"/>
        <v>222300</v>
      </c>
      <c r="W1109" s="14">
        <f t="shared" si="181"/>
        <v>222300</v>
      </c>
      <c r="X1109" s="21">
        <v>50</v>
      </c>
      <c r="Y1109" s="5">
        <v>0</v>
      </c>
      <c r="Z1109" s="5">
        <v>0.01</v>
      </c>
      <c r="AB1109" s="1"/>
    </row>
    <row r="1110" spans="1:28" s="3" customFormat="1" x14ac:dyDescent="0.35">
      <c r="A1110" s="5">
        <v>829</v>
      </c>
      <c r="B1110" s="18" t="s">
        <v>4</v>
      </c>
      <c r="C1110" s="5">
        <v>1211</v>
      </c>
      <c r="D1110" s="5">
        <v>0</v>
      </c>
      <c r="E1110" s="5">
        <v>1</v>
      </c>
      <c r="F1110" s="20">
        <v>52</v>
      </c>
      <c r="G1110" s="20">
        <v>1</v>
      </c>
      <c r="H1110" s="24">
        <f t="shared" si="178"/>
        <v>152</v>
      </c>
      <c r="I1110" s="5">
        <v>75</v>
      </c>
      <c r="J1110" s="23">
        <f t="shared" si="179"/>
        <v>11400</v>
      </c>
      <c r="K1110" s="6"/>
      <c r="L1110" s="18"/>
      <c r="M1110" s="18"/>
      <c r="N1110" s="5"/>
      <c r="O1110" s="8"/>
      <c r="P1110" s="8"/>
      <c r="Q1110" s="22"/>
      <c r="R1110" s="16"/>
      <c r="S1110" s="20"/>
      <c r="T1110" s="5"/>
      <c r="U1110" s="15"/>
      <c r="V1110" s="15">
        <f t="shared" si="180"/>
        <v>11400</v>
      </c>
      <c r="W1110" s="14">
        <f t="shared" si="181"/>
        <v>11400</v>
      </c>
      <c r="X1110" s="21">
        <v>50</v>
      </c>
      <c r="Y1110" s="5">
        <v>0</v>
      </c>
      <c r="Z1110" s="5">
        <v>0.01</v>
      </c>
      <c r="AB1110" s="1"/>
    </row>
    <row r="1111" spans="1:28" s="3" customFormat="1" x14ac:dyDescent="0.35">
      <c r="A1111" s="5">
        <v>830</v>
      </c>
      <c r="B1111" s="18" t="s">
        <v>4</v>
      </c>
      <c r="C1111" s="5">
        <v>15331</v>
      </c>
      <c r="D1111" s="5">
        <v>12</v>
      </c>
      <c r="E1111" s="5">
        <v>1</v>
      </c>
      <c r="F1111" s="20">
        <v>90</v>
      </c>
      <c r="G1111" s="20">
        <v>1</v>
      </c>
      <c r="H1111" s="24">
        <f t="shared" si="178"/>
        <v>4990</v>
      </c>
      <c r="I1111" s="5">
        <v>75</v>
      </c>
      <c r="J1111" s="23">
        <f t="shared" si="179"/>
        <v>374250</v>
      </c>
      <c r="K1111" s="6"/>
      <c r="L1111" s="18"/>
      <c r="M1111" s="18"/>
      <c r="N1111" s="5"/>
      <c r="O1111" s="8"/>
      <c r="P1111" s="8"/>
      <c r="Q1111" s="22"/>
      <c r="R1111" s="16"/>
      <c r="S1111" s="20"/>
      <c r="T1111" s="5"/>
      <c r="U1111" s="15"/>
      <c r="V1111" s="15">
        <f t="shared" si="180"/>
        <v>374250</v>
      </c>
      <c r="W1111" s="14">
        <f t="shared" si="181"/>
        <v>374250</v>
      </c>
      <c r="X1111" s="21">
        <v>50</v>
      </c>
      <c r="Y1111" s="5">
        <v>0</v>
      </c>
      <c r="Z1111" s="5">
        <v>0.01</v>
      </c>
      <c r="AB1111" s="1"/>
    </row>
    <row r="1112" spans="1:28" s="3" customFormat="1" x14ac:dyDescent="0.35">
      <c r="A1112" s="5">
        <v>831</v>
      </c>
      <c r="B1112" s="18" t="s">
        <v>4</v>
      </c>
      <c r="C1112" s="5">
        <v>1829</v>
      </c>
      <c r="D1112" s="5">
        <v>1</v>
      </c>
      <c r="E1112" s="5">
        <v>3</v>
      </c>
      <c r="F1112" s="20">
        <v>96</v>
      </c>
      <c r="G1112" s="20">
        <v>1</v>
      </c>
      <c r="H1112" s="24">
        <f t="shared" si="178"/>
        <v>796</v>
      </c>
      <c r="I1112" s="5">
        <v>130</v>
      </c>
      <c r="J1112" s="23">
        <f t="shared" si="179"/>
        <v>103480</v>
      </c>
      <c r="K1112" s="6"/>
      <c r="L1112" s="18"/>
      <c r="M1112" s="18"/>
      <c r="N1112" s="5"/>
      <c r="O1112" s="8"/>
      <c r="P1112" s="8"/>
      <c r="Q1112" s="22"/>
      <c r="R1112" s="16"/>
      <c r="S1112" s="20"/>
      <c r="T1112" s="5"/>
      <c r="U1112" s="15"/>
      <c r="V1112" s="15">
        <f t="shared" si="180"/>
        <v>103480</v>
      </c>
      <c r="W1112" s="14">
        <f t="shared" si="181"/>
        <v>103480</v>
      </c>
      <c r="X1112" s="21">
        <v>50</v>
      </c>
      <c r="Y1112" s="5">
        <v>0</v>
      </c>
      <c r="Z1112" s="5">
        <v>0.01</v>
      </c>
      <c r="AB1112" s="1"/>
    </row>
    <row r="1113" spans="1:28" s="3" customFormat="1" x14ac:dyDescent="0.35">
      <c r="A1113" s="5">
        <v>832</v>
      </c>
      <c r="B1113" s="18" t="s">
        <v>4</v>
      </c>
      <c r="C1113" s="5">
        <v>16880</v>
      </c>
      <c r="D1113" s="5">
        <v>4</v>
      </c>
      <c r="E1113" s="5">
        <v>2</v>
      </c>
      <c r="F1113" s="27">
        <v>30.7</v>
      </c>
      <c r="G1113" s="20">
        <v>1</v>
      </c>
      <c r="H1113" s="24">
        <f t="shared" si="178"/>
        <v>1830.7</v>
      </c>
      <c r="I1113" s="5">
        <v>75</v>
      </c>
      <c r="J1113" s="23">
        <f t="shared" si="179"/>
        <v>137302.5</v>
      </c>
      <c r="K1113" s="6"/>
      <c r="L1113" s="18"/>
      <c r="M1113" s="18"/>
      <c r="N1113" s="5"/>
      <c r="O1113" s="8"/>
      <c r="P1113" s="8"/>
      <c r="Q1113" s="22"/>
      <c r="R1113" s="16"/>
      <c r="S1113" s="20"/>
      <c r="T1113" s="5"/>
      <c r="U1113" s="15"/>
      <c r="V1113" s="15">
        <f t="shared" si="180"/>
        <v>137302.5</v>
      </c>
      <c r="W1113" s="14">
        <f t="shared" si="181"/>
        <v>137302.5</v>
      </c>
      <c r="X1113" s="21">
        <v>50</v>
      </c>
      <c r="Y1113" s="5">
        <v>0</v>
      </c>
      <c r="Z1113" s="5">
        <v>0.01</v>
      </c>
      <c r="AB1113" s="1"/>
    </row>
    <row r="1114" spans="1:28" s="3" customFormat="1" x14ac:dyDescent="0.35">
      <c r="A1114" s="5">
        <v>833</v>
      </c>
      <c r="B1114" s="18" t="s">
        <v>4</v>
      </c>
      <c r="C1114" s="5">
        <v>1989</v>
      </c>
      <c r="D1114" s="5">
        <v>0</v>
      </c>
      <c r="E1114" s="5">
        <v>0</v>
      </c>
      <c r="F1114" s="20">
        <v>47</v>
      </c>
      <c r="G1114" s="20">
        <v>2</v>
      </c>
      <c r="H1114" s="24">
        <f t="shared" si="178"/>
        <v>47</v>
      </c>
      <c r="I1114" s="5">
        <v>200</v>
      </c>
      <c r="J1114" s="23">
        <f t="shared" si="179"/>
        <v>9400</v>
      </c>
      <c r="K1114" s="6"/>
      <c r="L1114" s="18" t="s">
        <v>10</v>
      </c>
      <c r="M1114" s="18" t="s">
        <v>20</v>
      </c>
      <c r="N1114" s="5">
        <v>294</v>
      </c>
      <c r="O1114" s="8"/>
      <c r="P1114" s="8"/>
      <c r="Q1114" s="22">
        <v>6500</v>
      </c>
      <c r="R1114" s="16">
        <f>SUM(N1114*Q1114)</f>
        <v>1911000</v>
      </c>
      <c r="S1114" s="20">
        <v>10</v>
      </c>
      <c r="T1114" s="5">
        <v>30</v>
      </c>
      <c r="U1114" s="15">
        <f>SUM(R1114-(R1114*T1114/100))</f>
        <v>1337700</v>
      </c>
      <c r="V1114" s="15">
        <f t="shared" si="180"/>
        <v>1347100</v>
      </c>
      <c r="W1114" s="14">
        <f t="shared" si="181"/>
        <v>1347100</v>
      </c>
      <c r="X1114" s="21">
        <v>10</v>
      </c>
      <c r="Y1114" s="5">
        <v>0</v>
      </c>
      <c r="Z1114" s="5">
        <v>0.02</v>
      </c>
      <c r="AB1114" s="1"/>
    </row>
    <row r="1115" spans="1:28" s="3" customFormat="1" x14ac:dyDescent="0.35">
      <c r="A1115" s="5"/>
      <c r="B1115" s="18"/>
      <c r="C1115" s="5"/>
      <c r="D1115" s="5"/>
      <c r="E1115" s="5"/>
      <c r="F1115" s="20"/>
      <c r="G1115" s="20"/>
      <c r="H1115" s="24"/>
      <c r="I1115" s="5"/>
      <c r="J1115" s="23"/>
      <c r="K1115" s="6"/>
      <c r="L1115" s="18" t="s">
        <v>12</v>
      </c>
      <c r="M1115" s="18" t="s">
        <v>0</v>
      </c>
      <c r="N1115" s="5">
        <v>15</v>
      </c>
      <c r="O1115" s="8"/>
      <c r="P1115" s="8"/>
      <c r="Q1115" s="22">
        <v>5400</v>
      </c>
      <c r="R1115" s="16">
        <f>SUM(N1115*Q1115)</f>
        <v>81000</v>
      </c>
      <c r="S1115" s="20">
        <v>3</v>
      </c>
      <c r="T1115" s="5">
        <v>9</v>
      </c>
      <c r="U1115" s="15">
        <f>SUM(R1115-(R1115*T1115/100))</f>
        <v>73710</v>
      </c>
      <c r="V1115" s="15">
        <f t="shared" si="180"/>
        <v>73710</v>
      </c>
      <c r="W1115" s="14">
        <f t="shared" si="181"/>
        <v>73710</v>
      </c>
      <c r="X1115" s="21">
        <v>50</v>
      </c>
      <c r="Y1115" s="5">
        <v>0</v>
      </c>
      <c r="Z1115" s="5">
        <v>0.01</v>
      </c>
      <c r="AB1115" s="1"/>
    </row>
    <row r="1116" spans="1:28" s="3" customFormat="1" x14ac:dyDescent="0.35">
      <c r="A1116" s="5"/>
      <c r="B1116" s="18"/>
      <c r="C1116" s="5"/>
      <c r="D1116" s="5"/>
      <c r="E1116" s="5"/>
      <c r="F1116" s="20"/>
      <c r="G1116" s="20"/>
      <c r="H1116" s="24"/>
      <c r="I1116" s="5"/>
      <c r="J1116" s="23"/>
      <c r="K1116" s="6"/>
      <c r="L1116" s="18" t="s">
        <v>18</v>
      </c>
      <c r="M1116" s="18" t="s">
        <v>0</v>
      </c>
      <c r="N1116" s="5">
        <v>72</v>
      </c>
      <c r="O1116" s="8"/>
      <c r="P1116" s="8"/>
      <c r="Q1116" s="22">
        <v>2400</v>
      </c>
      <c r="R1116" s="16">
        <f>SUM(N1116*Q1116)</f>
        <v>172800</v>
      </c>
      <c r="S1116" s="20">
        <v>10</v>
      </c>
      <c r="T1116" s="5">
        <v>40</v>
      </c>
      <c r="U1116" s="15">
        <f>SUM(R1116-(R1116*T1116/100))</f>
        <v>103680</v>
      </c>
      <c r="V1116" s="15">
        <f t="shared" si="180"/>
        <v>103680</v>
      </c>
      <c r="W1116" s="14">
        <f t="shared" si="181"/>
        <v>103680</v>
      </c>
      <c r="X1116" s="21">
        <v>10</v>
      </c>
      <c r="Y1116" s="5">
        <v>0</v>
      </c>
      <c r="Z1116" s="5">
        <v>0.02</v>
      </c>
      <c r="AB1116" s="1"/>
    </row>
    <row r="1117" spans="1:28" s="3" customFormat="1" x14ac:dyDescent="0.35">
      <c r="A1117" s="6">
        <v>834</v>
      </c>
      <c r="B1117" s="9" t="s">
        <v>4</v>
      </c>
      <c r="C1117" s="6">
        <v>923</v>
      </c>
      <c r="D1117" s="6">
        <v>1</v>
      </c>
      <c r="E1117" s="6">
        <v>0</v>
      </c>
      <c r="F1117" s="11">
        <v>0</v>
      </c>
      <c r="G1117" s="11">
        <v>1</v>
      </c>
      <c r="H1117" s="24">
        <f t="shared" ref="H1117:H1130" si="182">SUM((D1117*400)+(E1117*100)+F1117)</f>
        <v>400</v>
      </c>
      <c r="I1117" s="5">
        <v>200</v>
      </c>
      <c r="J1117" s="23">
        <f t="shared" ref="J1117:J1130" si="183">SUM(H1117*I1117)</f>
        <v>80000</v>
      </c>
      <c r="K1117" s="6"/>
      <c r="L1117" s="9"/>
      <c r="M1117" s="9"/>
      <c r="N1117" s="6"/>
      <c r="O1117" s="8"/>
      <c r="P1117" s="8"/>
      <c r="Q1117" s="22"/>
      <c r="R1117" s="16"/>
      <c r="S1117" s="11"/>
      <c r="T1117" s="5"/>
      <c r="U1117" s="15"/>
      <c r="V1117" s="15">
        <f t="shared" si="180"/>
        <v>80000</v>
      </c>
      <c r="W1117" s="14">
        <f t="shared" si="181"/>
        <v>80000</v>
      </c>
      <c r="X1117" s="21">
        <v>50</v>
      </c>
      <c r="Y1117" s="5">
        <v>0</v>
      </c>
      <c r="Z1117" s="5">
        <v>0.01</v>
      </c>
      <c r="AB1117" s="1"/>
    </row>
    <row r="1118" spans="1:28" s="3" customFormat="1" x14ac:dyDescent="0.35">
      <c r="A1118" s="6">
        <v>835</v>
      </c>
      <c r="B1118" s="9" t="s">
        <v>4</v>
      </c>
      <c r="C1118" s="6">
        <v>1822</v>
      </c>
      <c r="D1118" s="6">
        <v>12</v>
      </c>
      <c r="E1118" s="6">
        <v>0</v>
      </c>
      <c r="F1118" s="11">
        <v>84</v>
      </c>
      <c r="G1118" s="11">
        <v>1</v>
      </c>
      <c r="H1118" s="24">
        <f t="shared" si="182"/>
        <v>4884</v>
      </c>
      <c r="I1118" s="5">
        <v>75</v>
      </c>
      <c r="J1118" s="23">
        <f t="shared" si="183"/>
        <v>366300</v>
      </c>
      <c r="K1118" s="6"/>
      <c r="L1118" s="9"/>
      <c r="M1118" s="9"/>
      <c r="N1118" s="6"/>
      <c r="O1118" s="8"/>
      <c r="P1118" s="8"/>
      <c r="Q1118" s="22"/>
      <c r="R1118" s="16"/>
      <c r="S1118" s="11"/>
      <c r="T1118" s="5"/>
      <c r="U1118" s="15"/>
      <c r="V1118" s="15">
        <f t="shared" si="180"/>
        <v>366300</v>
      </c>
      <c r="W1118" s="14">
        <f t="shared" si="181"/>
        <v>366300</v>
      </c>
      <c r="X1118" s="21">
        <v>50</v>
      </c>
      <c r="Y1118" s="5">
        <v>0</v>
      </c>
      <c r="Z1118" s="5">
        <v>0.01</v>
      </c>
      <c r="AB1118" s="1"/>
    </row>
    <row r="1119" spans="1:28" s="3" customFormat="1" x14ac:dyDescent="0.35">
      <c r="A1119" s="6">
        <v>836</v>
      </c>
      <c r="B1119" s="9" t="s">
        <v>4</v>
      </c>
      <c r="C1119" s="6">
        <v>15085</v>
      </c>
      <c r="D1119" s="6">
        <v>8</v>
      </c>
      <c r="E1119" s="6">
        <v>0</v>
      </c>
      <c r="F1119" s="11">
        <v>82</v>
      </c>
      <c r="G1119" s="11">
        <v>1</v>
      </c>
      <c r="H1119" s="24">
        <f t="shared" si="182"/>
        <v>3282</v>
      </c>
      <c r="I1119" s="5">
        <v>75</v>
      </c>
      <c r="J1119" s="23">
        <f t="shared" si="183"/>
        <v>246150</v>
      </c>
      <c r="K1119" s="6"/>
      <c r="L1119" s="9"/>
      <c r="M1119" s="9"/>
      <c r="N1119" s="6"/>
      <c r="O1119" s="8"/>
      <c r="P1119" s="8"/>
      <c r="Q1119" s="22"/>
      <c r="R1119" s="16"/>
      <c r="S1119" s="11"/>
      <c r="T1119" s="5"/>
      <c r="U1119" s="15"/>
      <c r="V1119" s="15">
        <f t="shared" si="180"/>
        <v>246150</v>
      </c>
      <c r="W1119" s="14">
        <f t="shared" si="181"/>
        <v>246150</v>
      </c>
      <c r="X1119" s="21">
        <v>50</v>
      </c>
      <c r="Y1119" s="5">
        <v>0</v>
      </c>
      <c r="Z1119" s="5">
        <v>0.01</v>
      </c>
      <c r="AB1119" s="1"/>
    </row>
    <row r="1120" spans="1:28" s="3" customFormat="1" x14ac:dyDescent="0.35">
      <c r="A1120" s="6">
        <v>837</v>
      </c>
      <c r="B1120" s="9" t="s">
        <v>4</v>
      </c>
      <c r="C1120" s="6">
        <v>8236</v>
      </c>
      <c r="D1120" s="6">
        <v>1</v>
      </c>
      <c r="E1120" s="6">
        <v>0</v>
      </c>
      <c r="F1120" s="11">
        <v>22</v>
      </c>
      <c r="G1120" s="11">
        <v>1</v>
      </c>
      <c r="H1120" s="24">
        <f t="shared" si="182"/>
        <v>422</v>
      </c>
      <c r="I1120" s="5">
        <v>190</v>
      </c>
      <c r="J1120" s="23">
        <f t="shared" si="183"/>
        <v>80180</v>
      </c>
      <c r="K1120" s="6"/>
      <c r="L1120" s="9"/>
      <c r="M1120" s="9"/>
      <c r="N1120" s="6"/>
      <c r="O1120" s="8"/>
      <c r="P1120" s="8"/>
      <c r="Q1120" s="22"/>
      <c r="R1120" s="16"/>
      <c r="S1120" s="11"/>
      <c r="T1120" s="5"/>
      <c r="U1120" s="15"/>
      <c r="V1120" s="15">
        <f t="shared" si="180"/>
        <v>80180</v>
      </c>
      <c r="W1120" s="14">
        <f t="shared" si="181"/>
        <v>80180</v>
      </c>
      <c r="X1120" s="21">
        <v>50</v>
      </c>
      <c r="Y1120" s="5">
        <v>0</v>
      </c>
      <c r="Z1120" s="5">
        <v>0.01</v>
      </c>
      <c r="AB1120" s="1"/>
    </row>
    <row r="1121" spans="1:28" s="3" customFormat="1" x14ac:dyDescent="0.35">
      <c r="A1121" s="6">
        <v>838</v>
      </c>
      <c r="B1121" s="9" t="s">
        <v>4</v>
      </c>
      <c r="C1121" s="6">
        <v>8243</v>
      </c>
      <c r="D1121" s="6">
        <v>4</v>
      </c>
      <c r="E1121" s="6">
        <v>0</v>
      </c>
      <c r="F1121" s="11">
        <v>8</v>
      </c>
      <c r="G1121" s="11">
        <v>1</v>
      </c>
      <c r="H1121" s="24">
        <f t="shared" si="182"/>
        <v>1608</v>
      </c>
      <c r="I1121" s="5">
        <v>75</v>
      </c>
      <c r="J1121" s="23">
        <f t="shared" si="183"/>
        <v>120600</v>
      </c>
      <c r="K1121" s="6"/>
      <c r="L1121" s="9"/>
      <c r="M1121" s="9"/>
      <c r="N1121" s="6"/>
      <c r="O1121" s="8"/>
      <c r="P1121" s="8"/>
      <c r="Q1121" s="22"/>
      <c r="R1121" s="16"/>
      <c r="S1121" s="11"/>
      <c r="T1121" s="5"/>
      <c r="U1121" s="15"/>
      <c r="V1121" s="15">
        <f t="shared" si="180"/>
        <v>120600</v>
      </c>
      <c r="W1121" s="14">
        <f t="shared" si="181"/>
        <v>120600</v>
      </c>
      <c r="X1121" s="21">
        <v>50</v>
      </c>
      <c r="Y1121" s="5">
        <v>0</v>
      </c>
      <c r="Z1121" s="5">
        <v>0.01</v>
      </c>
      <c r="AB1121" s="1"/>
    </row>
    <row r="1122" spans="1:28" s="3" customFormat="1" x14ac:dyDescent="0.35">
      <c r="A1122" s="6">
        <v>839</v>
      </c>
      <c r="B1122" s="9" t="s">
        <v>4</v>
      </c>
      <c r="C1122" s="6">
        <v>8242</v>
      </c>
      <c r="D1122" s="6">
        <v>4</v>
      </c>
      <c r="E1122" s="6">
        <v>0</v>
      </c>
      <c r="F1122" s="11">
        <v>8</v>
      </c>
      <c r="G1122" s="11">
        <v>1</v>
      </c>
      <c r="H1122" s="24">
        <f t="shared" si="182"/>
        <v>1608</v>
      </c>
      <c r="I1122" s="5">
        <v>75</v>
      </c>
      <c r="J1122" s="23">
        <f t="shared" si="183"/>
        <v>120600</v>
      </c>
      <c r="K1122" s="6"/>
      <c r="L1122" s="9"/>
      <c r="M1122" s="9"/>
      <c r="N1122" s="6"/>
      <c r="O1122" s="8"/>
      <c r="P1122" s="8"/>
      <c r="Q1122" s="22"/>
      <c r="R1122" s="16"/>
      <c r="S1122" s="11"/>
      <c r="T1122" s="5"/>
      <c r="U1122" s="15"/>
      <c r="V1122" s="15">
        <f t="shared" si="180"/>
        <v>120600</v>
      </c>
      <c r="W1122" s="14">
        <f t="shared" si="181"/>
        <v>120600</v>
      </c>
      <c r="X1122" s="21">
        <v>50</v>
      </c>
      <c r="Y1122" s="5">
        <v>0</v>
      </c>
      <c r="Z1122" s="5">
        <v>0.01</v>
      </c>
      <c r="AB1122" s="1"/>
    </row>
    <row r="1123" spans="1:28" s="3" customFormat="1" x14ac:dyDescent="0.35">
      <c r="A1123" s="6">
        <v>840</v>
      </c>
      <c r="B1123" s="9" t="s">
        <v>4</v>
      </c>
      <c r="C1123" s="6">
        <v>2166</v>
      </c>
      <c r="D1123" s="6">
        <v>0</v>
      </c>
      <c r="E1123" s="6">
        <v>1</v>
      </c>
      <c r="F1123" s="11">
        <v>20</v>
      </c>
      <c r="G1123" s="11">
        <v>1</v>
      </c>
      <c r="H1123" s="24">
        <f t="shared" si="182"/>
        <v>120</v>
      </c>
      <c r="I1123" s="5">
        <v>100</v>
      </c>
      <c r="J1123" s="23">
        <f t="shared" si="183"/>
        <v>12000</v>
      </c>
      <c r="K1123" s="6"/>
      <c r="L1123" s="9"/>
      <c r="M1123" s="9"/>
      <c r="N1123" s="6"/>
      <c r="O1123" s="8"/>
      <c r="P1123" s="8"/>
      <c r="Q1123" s="22"/>
      <c r="R1123" s="16"/>
      <c r="S1123" s="11"/>
      <c r="T1123" s="5"/>
      <c r="U1123" s="15"/>
      <c r="V1123" s="15">
        <f t="shared" si="180"/>
        <v>12000</v>
      </c>
      <c r="W1123" s="14">
        <f t="shared" si="181"/>
        <v>12000</v>
      </c>
      <c r="X1123" s="21">
        <v>50</v>
      </c>
      <c r="Y1123" s="5">
        <v>0</v>
      </c>
      <c r="Z1123" s="5">
        <v>0.01</v>
      </c>
      <c r="AB1123" s="1"/>
    </row>
    <row r="1124" spans="1:28" s="3" customFormat="1" x14ac:dyDescent="0.35">
      <c r="A1124" s="6">
        <v>841</v>
      </c>
      <c r="B1124" s="9" t="s">
        <v>4</v>
      </c>
      <c r="C1124" s="6">
        <v>8240</v>
      </c>
      <c r="D1124" s="6">
        <v>4</v>
      </c>
      <c r="E1124" s="6">
        <v>0</v>
      </c>
      <c r="F1124" s="11">
        <v>8</v>
      </c>
      <c r="G1124" s="11">
        <v>1</v>
      </c>
      <c r="H1124" s="24">
        <f t="shared" si="182"/>
        <v>1608</v>
      </c>
      <c r="I1124" s="5">
        <v>75</v>
      </c>
      <c r="J1124" s="23">
        <f t="shared" si="183"/>
        <v>120600</v>
      </c>
      <c r="K1124" s="6"/>
      <c r="L1124" s="9"/>
      <c r="M1124" s="9"/>
      <c r="N1124" s="6"/>
      <c r="O1124" s="8"/>
      <c r="P1124" s="8"/>
      <c r="Q1124" s="22"/>
      <c r="R1124" s="16"/>
      <c r="S1124" s="11"/>
      <c r="T1124" s="5"/>
      <c r="U1124" s="15"/>
      <c r="V1124" s="15">
        <f t="shared" si="180"/>
        <v>120600</v>
      </c>
      <c r="W1124" s="14">
        <f t="shared" si="181"/>
        <v>120600</v>
      </c>
      <c r="X1124" s="21">
        <v>50</v>
      </c>
      <c r="Y1124" s="5">
        <v>0</v>
      </c>
      <c r="Z1124" s="5">
        <v>0.01</v>
      </c>
      <c r="AB1124" s="1"/>
    </row>
    <row r="1125" spans="1:28" s="3" customFormat="1" x14ac:dyDescent="0.35">
      <c r="A1125" s="6">
        <v>842</v>
      </c>
      <c r="B1125" s="9" t="s">
        <v>4</v>
      </c>
      <c r="C1125" s="6">
        <v>8237</v>
      </c>
      <c r="D1125" s="6">
        <v>0</v>
      </c>
      <c r="E1125" s="6">
        <v>1</v>
      </c>
      <c r="F1125" s="11">
        <v>74</v>
      </c>
      <c r="G1125" s="11">
        <v>1</v>
      </c>
      <c r="H1125" s="24">
        <f t="shared" si="182"/>
        <v>174</v>
      </c>
      <c r="I1125" s="5">
        <v>75</v>
      </c>
      <c r="J1125" s="23">
        <f t="shared" si="183"/>
        <v>13050</v>
      </c>
      <c r="K1125" s="6"/>
      <c r="L1125" s="9"/>
      <c r="M1125" s="9"/>
      <c r="N1125" s="6"/>
      <c r="O1125" s="8"/>
      <c r="P1125" s="8"/>
      <c r="Q1125" s="22"/>
      <c r="R1125" s="16"/>
      <c r="S1125" s="11"/>
      <c r="T1125" s="5"/>
      <c r="U1125" s="15"/>
      <c r="V1125" s="15">
        <f t="shared" si="180"/>
        <v>13050</v>
      </c>
      <c r="W1125" s="14">
        <f t="shared" si="181"/>
        <v>13050</v>
      </c>
      <c r="X1125" s="21">
        <v>50</v>
      </c>
      <c r="Y1125" s="5">
        <v>0</v>
      </c>
      <c r="Z1125" s="5">
        <v>0.01</v>
      </c>
      <c r="AB1125" s="1"/>
    </row>
    <row r="1126" spans="1:28" s="3" customFormat="1" x14ac:dyDescent="0.35">
      <c r="A1126" s="6">
        <v>843</v>
      </c>
      <c r="B1126" s="9" t="s">
        <v>4</v>
      </c>
      <c r="C1126" s="6">
        <v>20450</v>
      </c>
      <c r="D1126" s="6">
        <v>4</v>
      </c>
      <c r="E1126" s="6">
        <v>0</v>
      </c>
      <c r="F1126" s="11">
        <v>8</v>
      </c>
      <c r="G1126" s="11">
        <v>1</v>
      </c>
      <c r="H1126" s="24">
        <f t="shared" si="182"/>
        <v>1608</v>
      </c>
      <c r="I1126" s="5">
        <v>75</v>
      </c>
      <c r="J1126" s="23">
        <f t="shared" si="183"/>
        <v>120600</v>
      </c>
      <c r="K1126" s="6"/>
      <c r="L1126" s="9"/>
      <c r="M1126" s="9"/>
      <c r="N1126" s="6"/>
      <c r="O1126" s="8"/>
      <c r="P1126" s="8"/>
      <c r="Q1126" s="22"/>
      <c r="R1126" s="16"/>
      <c r="S1126" s="11"/>
      <c r="T1126" s="5"/>
      <c r="U1126" s="15"/>
      <c r="V1126" s="15">
        <f t="shared" si="180"/>
        <v>120600</v>
      </c>
      <c r="W1126" s="14">
        <f t="shared" si="181"/>
        <v>120600</v>
      </c>
      <c r="X1126" s="21">
        <v>50</v>
      </c>
      <c r="Y1126" s="5">
        <v>0</v>
      </c>
      <c r="Z1126" s="5">
        <v>0.01</v>
      </c>
      <c r="AB1126" s="1"/>
    </row>
    <row r="1127" spans="1:28" s="3" customFormat="1" x14ac:dyDescent="0.35">
      <c r="A1127" s="6">
        <v>844</v>
      </c>
      <c r="B1127" s="9" t="s">
        <v>4</v>
      </c>
      <c r="C1127" s="6">
        <v>796</v>
      </c>
      <c r="D1127" s="6">
        <v>11</v>
      </c>
      <c r="E1127" s="6">
        <v>1</v>
      </c>
      <c r="F1127" s="11">
        <v>28</v>
      </c>
      <c r="G1127" s="11">
        <v>1</v>
      </c>
      <c r="H1127" s="24">
        <f t="shared" si="182"/>
        <v>4528</v>
      </c>
      <c r="I1127" s="5">
        <v>75</v>
      </c>
      <c r="J1127" s="23">
        <f t="shared" si="183"/>
        <v>339600</v>
      </c>
      <c r="K1127" s="6"/>
      <c r="L1127" s="9"/>
      <c r="M1127" s="9"/>
      <c r="N1127" s="6"/>
      <c r="O1127" s="8"/>
      <c r="P1127" s="8"/>
      <c r="Q1127" s="22"/>
      <c r="R1127" s="16"/>
      <c r="S1127" s="11"/>
      <c r="T1127" s="5"/>
      <c r="U1127" s="15"/>
      <c r="V1127" s="15">
        <f t="shared" si="180"/>
        <v>339600</v>
      </c>
      <c r="W1127" s="14">
        <f t="shared" si="181"/>
        <v>339600</v>
      </c>
      <c r="X1127" s="21">
        <v>50</v>
      </c>
      <c r="Y1127" s="5">
        <v>0</v>
      </c>
      <c r="Z1127" s="5">
        <v>0.01</v>
      </c>
      <c r="AB1127" s="1"/>
    </row>
    <row r="1128" spans="1:28" s="3" customFormat="1" x14ac:dyDescent="0.35">
      <c r="A1128" s="6">
        <v>845</v>
      </c>
      <c r="B1128" s="9" t="s">
        <v>5</v>
      </c>
      <c r="C1128" s="6"/>
      <c r="D1128" s="6">
        <v>4</v>
      </c>
      <c r="E1128" s="6">
        <v>0</v>
      </c>
      <c r="F1128" s="11">
        <v>0</v>
      </c>
      <c r="G1128" s="11">
        <v>1</v>
      </c>
      <c r="H1128" s="24">
        <f t="shared" si="182"/>
        <v>1600</v>
      </c>
      <c r="I1128" s="5">
        <v>75</v>
      </c>
      <c r="J1128" s="23">
        <f t="shared" si="183"/>
        <v>120000</v>
      </c>
      <c r="K1128" s="6"/>
      <c r="L1128" s="9"/>
      <c r="M1128" s="9"/>
      <c r="N1128" s="6"/>
      <c r="O1128" s="8"/>
      <c r="P1128" s="8"/>
      <c r="Q1128" s="22"/>
      <c r="R1128" s="16"/>
      <c r="S1128" s="11"/>
      <c r="T1128" s="5"/>
      <c r="U1128" s="15"/>
      <c r="V1128" s="15">
        <f t="shared" si="180"/>
        <v>120000</v>
      </c>
      <c r="W1128" s="14">
        <f t="shared" si="181"/>
        <v>120000</v>
      </c>
      <c r="X1128" s="21">
        <v>50</v>
      </c>
      <c r="Y1128" s="5">
        <v>0</v>
      </c>
      <c r="Z1128" s="5">
        <v>0.01</v>
      </c>
      <c r="AB1128" s="1"/>
    </row>
    <row r="1129" spans="1:28" s="3" customFormat="1" x14ac:dyDescent="0.35">
      <c r="A1129" s="6">
        <v>846</v>
      </c>
      <c r="B1129" s="9" t="s">
        <v>4</v>
      </c>
      <c r="C1129" s="6">
        <v>3315</v>
      </c>
      <c r="D1129" s="6">
        <v>1</v>
      </c>
      <c r="E1129" s="6">
        <v>1</v>
      </c>
      <c r="F1129" s="11">
        <v>20</v>
      </c>
      <c r="G1129" s="11">
        <v>1</v>
      </c>
      <c r="H1129" s="24">
        <f t="shared" si="182"/>
        <v>520</v>
      </c>
      <c r="I1129" s="5">
        <v>75</v>
      </c>
      <c r="J1129" s="23">
        <f t="shared" si="183"/>
        <v>39000</v>
      </c>
      <c r="K1129" s="6"/>
      <c r="L1129" s="9"/>
      <c r="M1129" s="9"/>
      <c r="N1129" s="6"/>
      <c r="O1129" s="8"/>
      <c r="P1129" s="8"/>
      <c r="Q1129" s="22"/>
      <c r="R1129" s="16"/>
      <c r="S1129" s="11"/>
      <c r="T1129" s="5"/>
      <c r="U1129" s="15"/>
      <c r="V1129" s="15">
        <f t="shared" si="180"/>
        <v>39000</v>
      </c>
      <c r="W1129" s="14">
        <f t="shared" si="181"/>
        <v>39000</v>
      </c>
      <c r="X1129" s="21">
        <v>50</v>
      </c>
      <c r="Y1129" s="5">
        <v>0</v>
      </c>
      <c r="Z1129" s="5">
        <v>0.01</v>
      </c>
      <c r="AB1129" s="1"/>
    </row>
    <row r="1130" spans="1:28" s="3" customFormat="1" x14ac:dyDescent="0.35">
      <c r="A1130" s="6">
        <v>847</v>
      </c>
      <c r="B1130" s="18" t="s">
        <v>4</v>
      </c>
      <c r="C1130" s="5">
        <v>71</v>
      </c>
      <c r="D1130" s="5">
        <v>0</v>
      </c>
      <c r="E1130" s="5">
        <v>0</v>
      </c>
      <c r="F1130" s="20">
        <v>72</v>
      </c>
      <c r="G1130" s="20">
        <v>2</v>
      </c>
      <c r="H1130" s="24">
        <f t="shared" si="182"/>
        <v>72</v>
      </c>
      <c r="I1130" s="5">
        <v>75</v>
      </c>
      <c r="J1130" s="23">
        <f t="shared" si="183"/>
        <v>5400</v>
      </c>
      <c r="K1130" s="6"/>
      <c r="L1130" s="18" t="s">
        <v>15</v>
      </c>
      <c r="M1130" s="18" t="s">
        <v>2</v>
      </c>
      <c r="N1130" s="5">
        <v>117</v>
      </c>
      <c r="O1130" s="8"/>
      <c r="P1130" s="8"/>
      <c r="Q1130" s="22">
        <v>6500</v>
      </c>
      <c r="R1130" s="16">
        <f>SUM(N1130*Q1130)</f>
        <v>760500</v>
      </c>
      <c r="S1130" s="20">
        <v>32</v>
      </c>
      <c r="T1130" s="5">
        <v>54</v>
      </c>
      <c r="U1130" s="15">
        <f>SUM(R1130-(R1130*T1130/100))</f>
        <v>349830</v>
      </c>
      <c r="V1130" s="15">
        <f t="shared" si="180"/>
        <v>355230</v>
      </c>
      <c r="W1130" s="14">
        <f t="shared" si="181"/>
        <v>355230</v>
      </c>
      <c r="X1130" s="21">
        <v>10</v>
      </c>
      <c r="Y1130" s="5">
        <v>0</v>
      </c>
      <c r="Z1130" s="5">
        <v>0.02</v>
      </c>
      <c r="AB1130" s="1"/>
    </row>
    <row r="1131" spans="1:28" s="3" customFormat="1" x14ac:dyDescent="0.35">
      <c r="A1131" s="5"/>
      <c r="B1131" s="18"/>
      <c r="C1131" s="5"/>
      <c r="D1131" s="5"/>
      <c r="E1131" s="5"/>
      <c r="F1131" s="20"/>
      <c r="G1131" s="20"/>
      <c r="H1131" s="24"/>
      <c r="I1131" s="5"/>
      <c r="J1131" s="23"/>
      <c r="K1131" s="6"/>
      <c r="L1131" s="18" t="s">
        <v>12</v>
      </c>
      <c r="M1131" s="18" t="s">
        <v>0</v>
      </c>
      <c r="N1131" s="5">
        <v>24</v>
      </c>
      <c r="O1131" s="8"/>
      <c r="P1131" s="8"/>
      <c r="Q1131" s="22">
        <v>5400</v>
      </c>
      <c r="R1131" s="16">
        <f>SUM(N1131*Q1131)</f>
        <v>129600</v>
      </c>
      <c r="S1131" s="20">
        <v>32</v>
      </c>
      <c r="T1131" s="5">
        <v>93</v>
      </c>
      <c r="U1131" s="15">
        <f>SUM(R1131-(R1131*T1131/100))</f>
        <v>9072</v>
      </c>
      <c r="V1131" s="15">
        <f t="shared" si="180"/>
        <v>9072</v>
      </c>
      <c r="W1131" s="14">
        <f t="shared" si="181"/>
        <v>9072</v>
      </c>
      <c r="X1131" s="21">
        <v>50</v>
      </c>
      <c r="Y1131" s="5">
        <v>0</v>
      </c>
      <c r="Z1131" s="5">
        <v>0.01</v>
      </c>
      <c r="AB1131" s="1"/>
    </row>
    <row r="1132" spans="1:28" s="3" customFormat="1" x14ac:dyDescent="0.35">
      <c r="A1132" s="5">
        <v>848</v>
      </c>
      <c r="B1132" s="18" t="s">
        <v>4</v>
      </c>
      <c r="C1132" s="5">
        <v>70</v>
      </c>
      <c r="D1132" s="5">
        <v>0</v>
      </c>
      <c r="E1132" s="5">
        <v>0</v>
      </c>
      <c r="F1132" s="20">
        <v>68</v>
      </c>
      <c r="G1132" s="20">
        <v>2</v>
      </c>
      <c r="H1132" s="24">
        <f>SUM((D1132*400)+(E1132*100)+F1132)</f>
        <v>68</v>
      </c>
      <c r="I1132" s="5">
        <v>200</v>
      </c>
      <c r="J1132" s="23">
        <f>SUM(H1132*I1132)</f>
        <v>13600</v>
      </c>
      <c r="K1132" s="6"/>
      <c r="L1132" s="18" t="s">
        <v>15</v>
      </c>
      <c r="M1132" s="18" t="s">
        <v>20</v>
      </c>
      <c r="N1132" s="5">
        <v>108</v>
      </c>
      <c r="O1132" s="8"/>
      <c r="P1132" s="8"/>
      <c r="Q1132" s="22">
        <v>6500</v>
      </c>
      <c r="R1132" s="16">
        <f>SUM(N1132*Q1132)</f>
        <v>702000</v>
      </c>
      <c r="S1132" s="20">
        <v>53</v>
      </c>
      <c r="T1132" s="5">
        <v>85</v>
      </c>
      <c r="U1132" s="15">
        <f>SUM(R1132-(R1132*T1132/100))</f>
        <v>105300</v>
      </c>
      <c r="V1132" s="15">
        <f t="shared" si="180"/>
        <v>118900</v>
      </c>
      <c r="W1132" s="14">
        <f t="shared" si="181"/>
        <v>118900</v>
      </c>
      <c r="X1132" s="21">
        <v>10</v>
      </c>
      <c r="Y1132" s="5">
        <v>0</v>
      </c>
      <c r="Z1132" s="5">
        <v>0.02</v>
      </c>
      <c r="AB1132" s="1"/>
    </row>
    <row r="1133" spans="1:28" s="3" customFormat="1" x14ac:dyDescent="0.35">
      <c r="A1133" s="5"/>
      <c r="B1133" s="18"/>
      <c r="C1133" s="5"/>
      <c r="D1133" s="5"/>
      <c r="E1133" s="5"/>
      <c r="F1133" s="20"/>
      <c r="G1133" s="20"/>
      <c r="H1133" s="24"/>
      <c r="I1133" s="5"/>
      <c r="J1133" s="23"/>
      <c r="K1133" s="6"/>
      <c r="L1133" s="18" t="s">
        <v>12</v>
      </c>
      <c r="M1133" s="18" t="s">
        <v>0</v>
      </c>
      <c r="N1133" s="5">
        <v>15</v>
      </c>
      <c r="O1133" s="8"/>
      <c r="P1133" s="8"/>
      <c r="Q1133" s="22">
        <v>5400</v>
      </c>
      <c r="R1133" s="16">
        <f>SUM(N1133*Q1133)</f>
        <v>81000</v>
      </c>
      <c r="S1133" s="20">
        <v>40</v>
      </c>
      <c r="T1133" s="5">
        <v>93</v>
      </c>
      <c r="U1133" s="15">
        <f>SUM(R1133-(R1133*T1133/100))</f>
        <v>5670</v>
      </c>
      <c r="V1133" s="15">
        <f t="shared" si="180"/>
        <v>5670</v>
      </c>
      <c r="W1133" s="14">
        <f t="shared" si="181"/>
        <v>5670</v>
      </c>
      <c r="X1133" s="21">
        <v>50</v>
      </c>
      <c r="Y1133" s="5">
        <v>0</v>
      </c>
      <c r="Z1133" s="5">
        <v>0.01</v>
      </c>
      <c r="AB1133" s="1"/>
    </row>
    <row r="1134" spans="1:28" s="3" customFormat="1" x14ac:dyDescent="0.35">
      <c r="A1134" s="5"/>
      <c r="B1134" s="18"/>
      <c r="C1134" s="5"/>
      <c r="D1134" s="5"/>
      <c r="E1134" s="5"/>
      <c r="F1134" s="20"/>
      <c r="G1134" s="20"/>
      <c r="H1134" s="24"/>
      <c r="I1134" s="5"/>
      <c r="J1134" s="23"/>
      <c r="K1134" s="6"/>
      <c r="L1134" s="18" t="s">
        <v>11</v>
      </c>
      <c r="M1134" s="18" t="s">
        <v>0</v>
      </c>
      <c r="N1134" s="5">
        <v>20</v>
      </c>
      <c r="O1134" s="8"/>
      <c r="P1134" s="8"/>
      <c r="Q1134" s="22">
        <v>2050</v>
      </c>
      <c r="R1134" s="16">
        <f>SUM(N1134*Q1134)</f>
        <v>41000</v>
      </c>
      <c r="S1134" s="20">
        <v>10</v>
      </c>
      <c r="T1134" s="5">
        <v>40</v>
      </c>
      <c r="U1134" s="15">
        <f>SUM(R1134-(R1134*T1134/100))</f>
        <v>24600</v>
      </c>
      <c r="V1134" s="15">
        <f t="shared" si="180"/>
        <v>24600</v>
      </c>
      <c r="W1134" s="14">
        <f t="shared" si="181"/>
        <v>24600</v>
      </c>
      <c r="X1134" s="21">
        <v>50</v>
      </c>
      <c r="Y1134" s="5">
        <v>0</v>
      </c>
      <c r="Z1134" s="5">
        <v>0.01</v>
      </c>
      <c r="AB1134" s="1"/>
    </row>
    <row r="1135" spans="1:28" s="3" customFormat="1" x14ac:dyDescent="0.35">
      <c r="A1135" s="6">
        <v>849</v>
      </c>
      <c r="B1135" s="9" t="s">
        <v>5</v>
      </c>
      <c r="C1135" s="6"/>
      <c r="D1135" s="6">
        <v>3</v>
      </c>
      <c r="E1135" s="6">
        <v>0</v>
      </c>
      <c r="F1135" s="11">
        <v>0</v>
      </c>
      <c r="G1135" s="11">
        <v>1</v>
      </c>
      <c r="H1135" s="24">
        <f t="shared" ref="H1135:H1141" si="184">SUM((D1135*400)+(E1135*100)+F1135)</f>
        <v>1200</v>
      </c>
      <c r="I1135" s="5">
        <v>75</v>
      </c>
      <c r="J1135" s="23">
        <f t="shared" ref="J1135:J1141" si="185">SUM(H1135*I1135)</f>
        <v>90000</v>
      </c>
      <c r="K1135" s="6"/>
      <c r="L1135" s="9"/>
      <c r="M1135" s="9"/>
      <c r="N1135" s="6"/>
      <c r="O1135" s="8"/>
      <c r="P1135" s="8"/>
      <c r="Q1135" s="22"/>
      <c r="R1135" s="16"/>
      <c r="S1135" s="11"/>
      <c r="T1135" s="5"/>
      <c r="U1135" s="15"/>
      <c r="V1135" s="15">
        <f t="shared" si="180"/>
        <v>90000</v>
      </c>
      <c r="W1135" s="14">
        <f t="shared" si="181"/>
        <v>90000</v>
      </c>
      <c r="X1135" s="21">
        <v>50</v>
      </c>
      <c r="Y1135" s="5">
        <v>0</v>
      </c>
      <c r="Z1135" s="5">
        <v>0.01</v>
      </c>
      <c r="AB1135" s="1"/>
    </row>
    <row r="1136" spans="1:28" s="3" customFormat="1" x14ac:dyDescent="0.35">
      <c r="A1136" s="6">
        <v>850</v>
      </c>
      <c r="B1136" s="9" t="s">
        <v>14</v>
      </c>
      <c r="C1136" s="6"/>
      <c r="D1136" s="6">
        <v>0</v>
      </c>
      <c r="E1136" s="6">
        <v>1</v>
      </c>
      <c r="F1136" s="11">
        <v>70</v>
      </c>
      <c r="G1136" s="11">
        <v>1</v>
      </c>
      <c r="H1136" s="24">
        <f t="shared" si="184"/>
        <v>170</v>
      </c>
      <c r="I1136" s="5">
        <v>75</v>
      </c>
      <c r="J1136" s="23">
        <f t="shared" si="185"/>
        <v>12750</v>
      </c>
      <c r="K1136" s="6"/>
      <c r="L1136" s="9"/>
      <c r="M1136" s="9"/>
      <c r="N1136" s="6"/>
      <c r="O1136" s="8"/>
      <c r="P1136" s="8"/>
      <c r="Q1136" s="22"/>
      <c r="R1136" s="16"/>
      <c r="S1136" s="11"/>
      <c r="T1136" s="5"/>
      <c r="U1136" s="15"/>
      <c r="V1136" s="15">
        <f t="shared" si="180"/>
        <v>12750</v>
      </c>
      <c r="W1136" s="14">
        <f t="shared" si="181"/>
        <v>12750</v>
      </c>
      <c r="X1136" s="21">
        <v>50</v>
      </c>
      <c r="Y1136" s="5">
        <v>0</v>
      </c>
      <c r="Z1136" s="5">
        <v>0.01</v>
      </c>
      <c r="AB1136" s="1"/>
    </row>
    <row r="1137" spans="1:28" s="3" customFormat="1" x14ac:dyDescent="0.35">
      <c r="A1137" s="6">
        <v>851</v>
      </c>
      <c r="B1137" s="9" t="s">
        <v>4</v>
      </c>
      <c r="C1137" s="6">
        <v>8239</v>
      </c>
      <c r="D1137" s="6">
        <v>4</v>
      </c>
      <c r="E1137" s="6">
        <v>0</v>
      </c>
      <c r="F1137" s="11">
        <v>10</v>
      </c>
      <c r="G1137" s="11">
        <v>1</v>
      </c>
      <c r="H1137" s="24">
        <f t="shared" si="184"/>
        <v>1610</v>
      </c>
      <c r="I1137" s="5">
        <v>100</v>
      </c>
      <c r="J1137" s="23">
        <f t="shared" si="185"/>
        <v>161000</v>
      </c>
      <c r="K1137" s="6"/>
      <c r="L1137" s="9"/>
      <c r="M1137" s="9"/>
      <c r="N1137" s="6"/>
      <c r="O1137" s="8"/>
      <c r="P1137" s="8"/>
      <c r="Q1137" s="22"/>
      <c r="R1137" s="16"/>
      <c r="S1137" s="11"/>
      <c r="T1137" s="5"/>
      <c r="U1137" s="15"/>
      <c r="V1137" s="15">
        <f t="shared" si="180"/>
        <v>161000</v>
      </c>
      <c r="W1137" s="14">
        <f t="shared" si="181"/>
        <v>161000</v>
      </c>
      <c r="X1137" s="21">
        <v>50</v>
      </c>
      <c r="Y1137" s="5">
        <v>0</v>
      </c>
      <c r="Z1137" s="5">
        <v>0.01</v>
      </c>
      <c r="AB1137" s="1"/>
    </row>
    <row r="1138" spans="1:28" s="3" customFormat="1" x14ac:dyDescent="0.35">
      <c r="A1138" s="6">
        <v>852</v>
      </c>
      <c r="B1138" s="9" t="s">
        <v>4</v>
      </c>
      <c r="C1138" s="6">
        <v>15222</v>
      </c>
      <c r="D1138" s="6">
        <v>0</v>
      </c>
      <c r="E1138" s="6">
        <v>1</v>
      </c>
      <c r="F1138" s="11">
        <v>67</v>
      </c>
      <c r="G1138" s="11">
        <v>1</v>
      </c>
      <c r="H1138" s="24">
        <f t="shared" si="184"/>
        <v>167</v>
      </c>
      <c r="I1138" s="5">
        <v>75</v>
      </c>
      <c r="J1138" s="23">
        <f t="shared" si="185"/>
        <v>12525</v>
      </c>
      <c r="K1138" s="6"/>
      <c r="L1138" s="9"/>
      <c r="M1138" s="9"/>
      <c r="N1138" s="6"/>
      <c r="O1138" s="8"/>
      <c r="P1138" s="8"/>
      <c r="Q1138" s="22"/>
      <c r="R1138" s="16"/>
      <c r="S1138" s="11"/>
      <c r="T1138" s="5"/>
      <c r="U1138" s="15"/>
      <c r="V1138" s="15">
        <f t="shared" si="180"/>
        <v>12525</v>
      </c>
      <c r="W1138" s="14">
        <f t="shared" si="181"/>
        <v>12525</v>
      </c>
      <c r="X1138" s="21">
        <v>50</v>
      </c>
      <c r="Y1138" s="5">
        <v>0</v>
      </c>
      <c r="Z1138" s="5">
        <v>0.01</v>
      </c>
      <c r="AB1138" s="1"/>
    </row>
    <row r="1139" spans="1:28" s="3" customFormat="1" x14ac:dyDescent="0.35">
      <c r="A1139" s="6">
        <v>853</v>
      </c>
      <c r="B1139" s="9" t="s">
        <v>4</v>
      </c>
      <c r="C1139" s="6">
        <v>430</v>
      </c>
      <c r="D1139" s="6">
        <v>0</v>
      </c>
      <c r="E1139" s="6">
        <v>1</v>
      </c>
      <c r="F1139" s="11">
        <v>67</v>
      </c>
      <c r="G1139" s="11">
        <v>1</v>
      </c>
      <c r="H1139" s="24">
        <f t="shared" si="184"/>
        <v>167</v>
      </c>
      <c r="I1139" s="5">
        <v>75</v>
      </c>
      <c r="J1139" s="23">
        <f t="shared" si="185"/>
        <v>12525</v>
      </c>
      <c r="K1139" s="6"/>
      <c r="L1139" s="9"/>
      <c r="M1139" s="9"/>
      <c r="N1139" s="6"/>
      <c r="O1139" s="8"/>
      <c r="P1139" s="8"/>
      <c r="Q1139" s="22"/>
      <c r="R1139" s="16"/>
      <c r="S1139" s="11"/>
      <c r="T1139" s="5"/>
      <c r="U1139" s="15"/>
      <c r="V1139" s="15">
        <f t="shared" si="180"/>
        <v>12525</v>
      </c>
      <c r="W1139" s="14">
        <f t="shared" si="181"/>
        <v>12525</v>
      </c>
      <c r="X1139" s="21">
        <v>50</v>
      </c>
      <c r="Y1139" s="5">
        <v>0</v>
      </c>
      <c r="Z1139" s="5">
        <v>0.01</v>
      </c>
      <c r="AB1139" s="1"/>
    </row>
    <row r="1140" spans="1:28" s="3" customFormat="1" x14ac:dyDescent="0.35">
      <c r="A1140" s="6">
        <v>854</v>
      </c>
      <c r="B1140" s="18" t="s">
        <v>21</v>
      </c>
      <c r="C1140" s="5">
        <v>6583</v>
      </c>
      <c r="D1140" s="5">
        <v>0</v>
      </c>
      <c r="E1140" s="5">
        <v>2</v>
      </c>
      <c r="F1140" s="20">
        <v>0</v>
      </c>
      <c r="G1140" s="20">
        <v>2</v>
      </c>
      <c r="H1140" s="24">
        <f t="shared" si="184"/>
        <v>200</v>
      </c>
      <c r="I1140" s="5">
        <v>200</v>
      </c>
      <c r="J1140" s="23">
        <f t="shared" si="185"/>
        <v>40000</v>
      </c>
      <c r="K1140" s="6"/>
      <c r="L1140" s="18" t="s">
        <v>15</v>
      </c>
      <c r="M1140" s="18" t="s">
        <v>20</v>
      </c>
      <c r="N1140" s="5">
        <v>171</v>
      </c>
      <c r="O1140" s="8"/>
      <c r="P1140" s="8"/>
      <c r="Q1140" s="22">
        <v>6500</v>
      </c>
      <c r="R1140" s="16">
        <f t="shared" ref="R1140:R1149" si="186">SUM(N1140*Q1140)</f>
        <v>1111500</v>
      </c>
      <c r="S1140" s="20">
        <v>22</v>
      </c>
      <c r="T1140" s="5">
        <v>85</v>
      </c>
      <c r="U1140" s="15">
        <f t="shared" ref="U1140:U1149" si="187">SUM(R1140-(R1140*T1140/100))</f>
        <v>166725</v>
      </c>
      <c r="V1140" s="15">
        <f t="shared" si="180"/>
        <v>206725</v>
      </c>
      <c r="W1140" s="14">
        <f t="shared" si="181"/>
        <v>206725</v>
      </c>
      <c r="X1140" s="21">
        <v>10</v>
      </c>
      <c r="Y1140" s="5">
        <v>0</v>
      </c>
      <c r="Z1140" s="5">
        <v>0.02</v>
      </c>
      <c r="AB1140" s="1"/>
    </row>
    <row r="1141" spans="1:28" s="3" customFormat="1" x14ac:dyDescent="0.35">
      <c r="A1141" s="5">
        <v>855</v>
      </c>
      <c r="B1141" s="18" t="s">
        <v>4</v>
      </c>
      <c r="C1141" s="5">
        <v>69</v>
      </c>
      <c r="D1141" s="5">
        <v>0</v>
      </c>
      <c r="E1141" s="5">
        <v>0</v>
      </c>
      <c r="F1141" s="20">
        <v>17</v>
      </c>
      <c r="G1141" s="20">
        <v>2</v>
      </c>
      <c r="H1141" s="24">
        <f t="shared" si="184"/>
        <v>17</v>
      </c>
      <c r="I1141" s="5">
        <v>75</v>
      </c>
      <c r="J1141" s="23">
        <f t="shared" si="185"/>
        <v>1275</v>
      </c>
      <c r="K1141" s="6"/>
      <c r="L1141" s="18" t="s">
        <v>15</v>
      </c>
      <c r="M1141" s="18" t="s">
        <v>2</v>
      </c>
      <c r="N1141" s="5">
        <v>157</v>
      </c>
      <c r="O1141" s="8"/>
      <c r="P1141" s="8"/>
      <c r="Q1141" s="22">
        <v>6500</v>
      </c>
      <c r="R1141" s="16">
        <f t="shared" si="186"/>
        <v>1020500</v>
      </c>
      <c r="S1141" s="20">
        <v>11</v>
      </c>
      <c r="T1141" s="5">
        <v>12</v>
      </c>
      <c r="U1141" s="15">
        <f t="shared" si="187"/>
        <v>898040</v>
      </c>
      <c r="V1141" s="15">
        <f t="shared" si="180"/>
        <v>899315</v>
      </c>
      <c r="W1141" s="14">
        <f t="shared" si="181"/>
        <v>899315</v>
      </c>
      <c r="X1141" s="21">
        <v>10</v>
      </c>
      <c r="Y1141" s="5">
        <v>0</v>
      </c>
      <c r="Z1141" s="5">
        <v>0.02</v>
      </c>
      <c r="AB1141" s="1"/>
    </row>
    <row r="1142" spans="1:28" s="3" customFormat="1" x14ac:dyDescent="0.35">
      <c r="A1142" s="5"/>
      <c r="B1142" s="18"/>
      <c r="C1142" s="5"/>
      <c r="D1142" s="5"/>
      <c r="E1142" s="5"/>
      <c r="F1142" s="20"/>
      <c r="G1142" s="20"/>
      <c r="H1142" s="24"/>
      <c r="I1142" s="5"/>
      <c r="J1142" s="23"/>
      <c r="K1142" s="6"/>
      <c r="L1142" s="18" t="s">
        <v>12</v>
      </c>
      <c r="M1142" s="18" t="s">
        <v>0</v>
      </c>
      <c r="N1142" s="5">
        <v>24</v>
      </c>
      <c r="O1142" s="8"/>
      <c r="P1142" s="8"/>
      <c r="Q1142" s="22">
        <v>5400</v>
      </c>
      <c r="R1142" s="16">
        <f t="shared" si="186"/>
        <v>129600</v>
      </c>
      <c r="S1142" s="20">
        <v>11</v>
      </c>
      <c r="T1142" s="5">
        <v>45</v>
      </c>
      <c r="U1142" s="15">
        <f t="shared" si="187"/>
        <v>71280</v>
      </c>
      <c r="V1142" s="15">
        <f t="shared" si="180"/>
        <v>71280</v>
      </c>
      <c r="W1142" s="14">
        <f t="shared" si="181"/>
        <v>71280</v>
      </c>
      <c r="X1142" s="21">
        <v>50</v>
      </c>
      <c r="Y1142" s="5">
        <v>0</v>
      </c>
      <c r="Z1142" s="5">
        <v>0.01</v>
      </c>
      <c r="AB1142" s="1"/>
    </row>
    <row r="1143" spans="1:28" s="3" customFormat="1" x14ac:dyDescent="0.35">
      <c r="A1143" s="5">
        <v>856</v>
      </c>
      <c r="B1143" s="18" t="s">
        <v>4</v>
      </c>
      <c r="C1143" s="5">
        <v>1980</v>
      </c>
      <c r="D1143" s="5">
        <v>1</v>
      </c>
      <c r="E1143" s="5">
        <v>3</v>
      </c>
      <c r="F1143" s="20">
        <v>80</v>
      </c>
      <c r="G1143" s="20">
        <v>2</v>
      </c>
      <c r="H1143" s="24">
        <f>SUM((D1143*400)+(E1143*100)+F1143)</f>
        <v>780</v>
      </c>
      <c r="I1143" s="5">
        <v>180</v>
      </c>
      <c r="J1143" s="23">
        <f>SUM(H1143*I1143)</f>
        <v>140400</v>
      </c>
      <c r="K1143" s="6"/>
      <c r="L1143" s="18" t="s">
        <v>15</v>
      </c>
      <c r="M1143" s="18" t="s">
        <v>20</v>
      </c>
      <c r="N1143" s="5">
        <v>251</v>
      </c>
      <c r="O1143" s="8"/>
      <c r="P1143" s="8"/>
      <c r="Q1143" s="22">
        <v>6500</v>
      </c>
      <c r="R1143" s="16">
        <f t="shared" si="186"/>
        <v>1631500</v>
      </c>
      <c r="S1143" s="20">
        <v>38</v>
      </c>
      <c r="T1143" s="5">
        <v>85</v>
      </c>
      <c r="U1143" s="15">
        <f t="shared" si="187"/>
        <v>244725</v>
      </c>
      <c r="V1143" s="15">
        <f t="shared" si="180"/>
        <v>385125</v>
      </c>
      <c r="W1143" s="14">
        <f t="shared" si="181"/>
        <v>385125</v>
      </c>
      <c r="X1143" s="21">
        <v>10</v>
      </c>
      <c r="Y1143" s="5">
        <v>0</v>
      </c>
      <c r="Z1143" s="5">
        <v>0.02</v>
      </c>
      <c r="AB1143" s="1"/>
    </row>
    <row r="1144" spans="1:28" s="3" customFormat="1" x14ac:dyDescent="0.35">
      <c r="A1144" s="5"/>
      <c r="B1144" s="18"/>
      <c r="C1144" s="5"/>
      <c r="D1144" s="5"/>
      <c r="E1144" s="5"/>
      <c r="F1144" s="20"/>
      <c r="G1144" s="20"/>
      <c r="H1144" s="24"/>
      <c r="I1144" s="5"/>
      <c r="J1144" s="23"/>
      <c r="K1144" s="6"/>
      <c r="L1144" s="18" t="s">
        <v>17</v>
      </c>
      <c r="M1144" s="18" t="s">
        <v>2</v>
      </c>
      <c r="N1144" s="5">
        <v>35</v>
      </c>
      <c r="O1144" s="8"/>
      <c r="P1144" s="8"/>
      <c r="Q1144" s="22">
        <v>6500</v>
      </c>
      <c r="R1144" s="16">
        <f t="shared" si="186"/>
        <v>227500</v>
      </c>
      <c r="S1144" s="20">
        <v>38</v>
      </c>
      <c r="T1144" s="5">
        <v>66</v>
      </c>
      <c r="U1144" s="15">
        <f t="shared" si="187"/>
        <v>77350</v>
      </c>
      <c r="V1144" s="15">
        <f t="shared" si="180"/>
        <v>77350</v>
      </c>
      <c r="W1144" s="14">
        <f t="shared" si="181"/>
        <v>77350</v>
      </c>
      <c r="X1144" s="21">
        <v>10</v>
      </c>
      <c r="Y1144" s="5">
        <v>0</v>
      </c>
      <c r="Z1144" s="5">
        <v>0.02</v>
      </c>
      <c r="AB1144" s="1"/>
    </row>
    <row r="1145" spans="1:28" s="3" customFormat="1" x14ac:dyDescent="0.35">
      <c r="A1145" s="5"/>
      <c r="B1145" s="18"/>
      <c r="C1145" s="5"/>
      <c r="D1145" s="5"/>
      <c r="E1145" s="5"/>
      <c r="F1145" s="20"/>
      <c r="G1145" s="20"/>
      <c r="H1145" s="24"/>
      <c r="I1145" s="5"/>
      <c r="J1145" s="23"/>
      <c r="K1145" s="6"/>
      <c r="L1145" s="18" t="s">
        <v>19</v>
      </c>
      <c r="M1145" s="18" t="s">
        <v>0</v>
      </c>
      <c r="N1145" s="5">
        <v>24</v>
      </c>
      <c r="O1145" s="8"/>
      <c r="P1145" s="8"/>
      <c r="Q1145" s="22">
        <v>2050</v>
      </c>
      <c r="R1145" s="16">
        <f t="shared" si="186"/>
        <v>49200</v>
      </c>
      <c r="S1145" s="20">
        <v>38</v>
      </c>
      <c r="T1145" s="5">
        <v>93</v>
      </c>
      <c r="U1145" s="15">
        <f t="shared" si="187"/>
        <v>3444</v>
      </c>
      <c r="V1145" s="15">
        <f t="shared" si="180"/>
        <v>3444</v>
      </c>
      <c r="W1145" s="14">
        <f t="shared" si="181"/>
        <v>3444</v>
      </c>
      <c r="X1145" s="21">
        <v>50</v>
      </c>
      <c r="Y1145" s="5">
        <v>0</v>
      </c>
      <c r="Z1145" s="5">
        <v>0.01</v>
      </c>
      <c r="AB1145" s="1"/>
    </row>
    <row r="1146" spans="1:28" s="3" customFormat="1" x14ac:dyDescent="0.35">
      <c r="A1146" s="5">
        <v>857</v>
      </c>
      <c r="B1146" s="18" t="s">
        <v>4</v>
      </c>
      <c r="C1146" s="5">
        <v>2176</v>
      </c>
      <c r="D1146" s="5">
        <v>0</v>
      </c>
      <c r="E1146" s="5">
        <v>1</v>
      </c>
      <c r="F1146" s="20">
        <v>36</v>
      </c>
      <c r="G1146" s="20">
        <v>2</v>
      </c>
      <c r="H1146" s="24">
        <f>SUM((D1146*400)+(E1146*100)+F1146)</f>
        <v>136</v>
      </c>
      <c r="I1146" s="5">
        <v>75</v>
      </c>
      <c r="J1146" s="23">
        <f>SUM(H1146*I1146)</f>
        <v>10200</v>
      </c>
      <c r="K1146" s="6"/>
      <c r="L1146" s="18" t="s">
        <v>15</v>
      </c>
      <c r="M1146" s="18" t="s">
        <v>2</v>
      </c>
      <c r="N1146" s="5">
        <v>150</v>
      </c>
      <c r="O1146" s="8"/>
      <c r="P1146" s="8"/>
      <c r="Q1146" s="22">
        <v>6500</v>
      </c>
      <c r="R1146" s="16">
        <f t="shared" si="186"/>
        <v>975000</v>
      </c>
      <c r="S1146" s="20">
        <v>21</v>
      </c>
      <c r="T1146" s="5">
        <v>32</v>
      </c>
      <c r="U1146" s="15">
        <f t="shared" si="187"/>
        <v>663000</v>
      </c>
      <c r="V1146" s="15">
        <f t="shared" si="180"/>
        <v>673200</v>
      </c>
      <c r="W1146" s="14">
        <f t="shared" si="181"/>
        <v>673200</v>
      </c>
      <c r="X1146" s="21">
        <v>10</v>
      </c>
      <c r="Y1146" s="5">
        <v>0</v>
      </c>
      <c r="Z1146" s="5">
        <v>0.02</v>
      </c>
      <c r="AB1146" s="1"/>
    </row>
    <row r="1147" spans="1:28" s="3" customFormat="1" x14ac:dyDescent="0.35">
      <c r="A1147" s="5"/>
      <c r="B1147" s="18"/>
      <c r="C1147" s="5"/>
      <c r="D1147" s="5"/>
      <c r="E1147" s="5"/>
      <c r="F1147" s="20"/>
      <c r="G1147" s="20"/>
      <c r="H1147" s="24"/>
      <c r="I1147" s="5"/>
      <c r="J1147" s="23"/>
      <c r="K1147" s="6"/>
      <c r="L1147" s="18" t="s">
        <v>12</v>
      </c>
      <c r="M1147" s="18" t="s">
        <v>0</v>
      </c>
      <c r="N1147" s="5">
        <v>15</v>
      </c>
      <c r="O1147" s="8"/>
      <c r="P1147" s="8"/>
      <c r="Q1147" s="22">
        <v>5400</v>
      </c>
      <c r="R1147" s="16">
        <f t="shared" si="186"/>
        <v>81000</v>
      </c>
      <c r="S1147" s="20">
        <v>2</v>
      </c>
      <c r="T1147" s="5">
        <v>6</v>
      </c>
      <c r="U1147" s="15">
        <f t="shared" si="187"/>
        <v>76140</v>
      </c>
      <c r="V1147" s="15">
        <f t="shared" si="180"/>
        <v>76140</v>
      </c>
      <c r="W1147" s="14">
        <f t="shared" si="181"/>
        <v>76140</v>
      </c>
      <c r="X1147" s="21">
        <v>50</v>
      </c>
      <c r="Y1147" s="5">
        <v>0</v>
      </c>
      <c r="Z1147" s="5">
        <v>0.01</v>
      </c>
      <c r="AB1147" s="1"/>
    </row>
    <row r="1148" spans="1:28" s="3" customFormat="1" x14ac:dyDescent="0.35">
      <c r="A1148" s="5">
        <v>858</v>
      </c>
      <c r="B1148" s="18" t="s">
        <v>4</v>
      </c>
      <c r="C1148" s="5">
        <v>6095</v>
      </c>
      <c r="D1148" s="5">
        <v>0</v>
      </c>
      <c r="E1148" s="5">
        <v>0</v>
      </c>
      <c r="F1148" s="20">
        <v>51</v>
      </c>
      <c r="G1148" s="20">
        <v>2</v>
      </c>
      <c r="H1148" s="24">
        <f>SUM((D1148*400)+(E1148*100)+F1148)</f>
        <v>51</v>
      </c>
      <c r="I1148" s="5">
        <v>200</v>
      </c>
      <c r="J1148" s="23">
        <f>SUM(H1148*I1148)</f>
        <v>10200</v>
      </c>
      <c r="K1148" s="6"/>
      <c r="L1148" s="18" t="s">
        <v>15</v>
      </c>
      <c r="M1148" s="18" t="s">
        <v>0</v>
      </c>
      <c r="N1148" s="5">
        <v>55</v>
      </c>
      <c r="O1148" s="8"/>
      <c r="P1148" s="8"/>
      <c r="Q1148" s="22">
        <v>6500</v>
      </c>
      <c r="R1148" s="16">
        <f t="shared" si="186"/>
        <v>357500</v>
      </c>
      <c r="S1148" s="20">
        <v>90</v>
      </c>
      <c r="T1148" s="5">
        <v>93</v>
      </c>
      <c r="U1148" s="15">
        <f t="shared" si="187"/>
        <v>25025</v>
      </c>
      <c r="V1148" s="15">
        <f t="shared" si="180"/>
        <v>35225</v>
      </c>
      <c r="W1148" s="14">
        <f t="shared" si="181"/>
        <v>35225</v>
      </c>
      <c r="X1148" s="21">
        <v>10</v>
      </c>
      <c r="Y1148" s="5">
        <v>0</v>
      </c>
      <c r="Z1148" s="5">
        <v>0.02</v>
      </c>
      <c r="AB1148" s="1"/>
    </row>
    <row r="1149" spans="1:28" s="3" customFormat="1" x14ac:dyDescent="0.35">
      <c r="A1149" s="5">
        <v>859</v>
      </c>
      <c r="B1149" s="18" t="s">
        <v>4</v>
      </c>
      <c r="C1149" s="5">
        <v>23</v>
      </c>
      <c r="D1149" s="5">
        <v>0</v>
      </c>
      <c r="E1149" s="5">
        <v>1</v>
      </c>
      <c r="F1149" s="20">
        <v>7</v>
      </c>
      <c r="G1149" s="20">
        <v>2</v>
      </c>
      <c r="H1149" s="24">
        <f>SUM((D1149*400)+(E1149*100)+F1149)</f>
        <v>107</v>
      </c>
      <c r="I1149" s="5">
        <v>200</v>
      </c>
      <c r="J1149" s="23">
        <f>SUM(H1149*I1149)</f>
        <v>21400</v>
      </c>
      <c r="K1149" s="6"/>
      <c r="L1149" s="18" t="s">
        <v>15</v>
      </c>
      <c r="M1149" s="18" t="s">
        <v>2</v>
      </c>
      <c r="N1149" s="5">
        <v>112</v>
      </c>
      <c r="O1149" s="8"/>
      <c r="P1149" s="8"/>
      <c r="Q1149" s="22">
        <v>6500</v>
      </c>
      <c r="R1149" s="16">
        <f t="shared" si="186"/>
        <v>728000</v>
      </c>
      <c r="S1149" s="20">
        <v>12</v>
      </c>
      <c r="T1149" s="5">
        <v>14</v>
      </c>
      <c r="U1149" s="15">
        <f t="shared" si="187"/>
        <v>626080</v>
      </c>
      <c r="V1149" s="15">
        <f t="shared" si="180"/>
        <v>647480</v>
      </c>
      <c r="W1149" s="14">
        <f t="shared" si="181"/>
        <v>647480</v>
      </c>
      <c r="X1149" s="21">
        <v>10</v>
      </c>
      <c r="Y1149" s="5">
        <v>0</v>
      </c>
      <c r="Z1149" s="5">
        <v>0.02</v>
      </c>
      <c r="AB1149" s="1"/>
    </row>
    <row r="1150" spans="1:28" s="3" customFormat="1" x14ac:dyDescent="0.35">
      <c r="A1150" s="6">
        <v>860</v>
      </c>
      <c r="B1150" s="9" t="s">
        <v>4</v>
      </c>
      <c r="C1150" s="6">
        <v>6503</v>
      </c>
      <c r="D1150" s="6">
        <v>6</v>
      </c>
      <c r="E1150" s="6">
        <v>2</v>
      </c>
      <c r="F1150" s="11">
        <v>78</v>
      </c>
      <c r="G1150" s="11">
        <v>1</v>
      </c>
      <c r="H1150" s="24">
        <f>SUM((D1150*400)+(E1150*100)+F1150)</f>
        <v>2678</v>
      </c>
      <c r="I1150" s="5">
        <v>75</v>
      </c>
      <c r="J1150" s="23">
        <f>SUM(H1150*I1150)</f>
        <v>200850</v>
      </c>
      <c r="K1150" s="6"/>
      <c r="L1150" s="9"/>
      <c r="M1150" s="9"/>
      <c r="N1150" s="6"/>
      <c r="O1150" s="8"/>
      <c r="P1150" s="8"/>
      <c r="Q1150" s="22"/>
      <c r="R1150" s="16"/>
      <c r="S1150" s="11"/>
      <c r="T1150" s="5"/>
      <c r="U1150" s="15"/>
      <c r="V1150" s="15">
        <f t="shared" si="180"/>
        <v>200850</v>
      </c>
      <c r="W1150" s="14">
        <f t="shared" si="181"/>
        <v>200850</v>
      </c>
      <c r="X1150" s="21">
        <v>50</v>
      </c>
      <c r="Y1150" s="5">
        <v>0</v>
      </c>
      <c r="Z1150" s="5">
        <v>0.01</v>
      </c>
      <c r="AB1150" s="1"/>
    </row>
    <row r="1151" spans="1:28" s="3" customFormat="1" x14ac:dyDescent="0.35">
      <c r="A1151" s="5">
        <v>861</v>
      </c>
      <c r="B1151" s="18" t="s">
        <v>14</v>
      </c>
      <c r="C1151" s="5">
        <v>6526</v>
      </c>
      <c r="D1151" s="5">
        <v>0</v>
      </c>
      <c r="E1151" s="5">
        <v>1</v>
      </c>
      <c r="F1151" s="20">
        <v>48</v>
      </c>
      <c r="G1151" s="20">
        <v>1</v>
      </c>
      <c r="H1151" s="24">
        <f>SUM((D1151*400)+(E1151*100)+F1151)</f>
        <v>148</v>
      </c>
      <c r="I1151" s="5">
        <v>150</v>
      </c>
      <c r="J1151" s="23">
        <f>SUM(H1151*I1151)</f>
        <v>22200</v>
      </c>
      <c r="K1151" s="6"/>
      <c r="L1151" s="5"/>
      <c r="M1151" s="5"/>
      <c r="N1151" s="5"/>
      <c r="O1151" s="8"/>
      <c r="P1151" s="8"/>
      <c r="Q1151" s="22"/>
      <c r="R1151" s="16"/>
      <c r="S1151" s="20"/>
      <c r="T1151" s="5"/>
      <c r="U1151" s="15"/>
      <c r="V1151" s="15">
        <f t="shared" si="180"/>
        <v>22200</v>
      </c>
      <c r="W1151" s="14">
        <f t="shared" si="181"/>
        <v>22200</v>
      </c>
      <c r="X1151" s="21">
        <v>50</v>
      </c>
      <c r="Y1151" s="5">
        <v>0</v>
      </c>
      <c r="Z1151" s="5">
        <v>0.01</v>
      </c>
      <c r="AB1151" s="1"/>
    </row>
    <row r="1152" spans="1:28" s="3" customFormat="1" x14ac:dyDescent="0.35">
      <c r="A1152" s="5"/>
      <c r="B1152" s="18"/>
      <c r="C1152" s="5"/>
      <c r="D1152" s="5"/>
      <c r="E1152" s="5"/>
      <c r="F1152" s="20"/>
      <c r="G1152" s="20"/>
      <c r="H1152" s="24"/>
      <c r="I1152" s="5"/>
      <c r="J1152" s="23"/>
      <c r="K1152" s="6"/>
      <c r="L1152" s="18" t="s">
        <v>15</v>
      </c>
      <c r="M1152" s="18" t="s">
        <v>2</v>
      </c>
      <c r="N1152" s="5">
        <v>211.75</v>
      </c>
      <c r="O1152" s="8"/>
      <c r="P1152" s="8"/>
      <c r="Q1152" s="22">
        <v>6500</v>
      </c>
      <c r="R1152" s="16">
        <f t="shared" ref="R1152:R1158" si="188">SUM(N1152*Q1152)</f>
        <v>1376375</v>
      </c>
      <c r="S1152" s="20">
        <v>7</v>
      </c>
      <c r="T1152" s="5">
        <v>7</v>
      </c>
      <c r="U1152" s="15">
        <f t="shared" ref="U1152:U1158" si="189">SUM(R1152-(R1152*T1152/100))</f>
        <v>1280028.75</v>
      </c>
      <c r="V1152" s="15">
        <f t="shared" si="180"/>
        <v>1280028.75</v>
      </c>
      <c r="W1152" s="14">
        <f t="shared" si="181"/>
        <v>1280028.75</v>
      </c>
      <c r="X1152" s="21">
        <v>10</v>
      </c>
      <c r="Y1152" s="5">
        <v>0</v>
      </c>
      <c r="Z1152" s="5">
        <v>0.02</v>
      </c>
      <c r="AB1152" s="1"/>
    </row>
    <row r="1153" spans="1:28" s="3" customFormat="1" x14ac:dyDescent="0.35">
      <c r="A1153" s="5"/>
      <c r="B1153" s="18"/>
      <c r="C1153" s="5"/>
      <c r="D1153" s="5"/>
      <c r="E1153" s="5"/>
      <c r="F1153" s="20"/>
      <c r="G1153" s="20"/>
      <c r="H1153" s="24"/>
      <c r="I1153" s="5"/>
      <c r="J1153" s="23"/>
      <c r="K1153" s="6"/>
      <c r="L1153" s="18" t="s">
        <v>15</v>
      </c>
      <c r="M1153" s="18" t="s">
        <v>2</v>
      </c>
      <c r="N1153" s="5">
        <v>60</v>
      </c>
      <c r="O1153" s="8"/>
      <c r="P1153" s="8"/>
      <c r="Q1153" s="22">
        <v>6500</v>
      </c>
      <c r="R1153" s="16">
        <f t="shared" si="188"/>
        <v>390000</v>
      </c>
      <c r="S1153" s="20">
        <v>29</v>
      </c>
      <c r="T1153" s="5">
        <v>48</v>
      </c>
      <c r="U1153" s="15">
        <f t="shared" si="189"/>
        <v>202800</v>
      </c>
      <c r="V1153" s="15">
        <f t="shared" si="180"/>
        <v>202800</v>
      </c>
      <c r="W1153" s="14">
        <f t="shared" si="181"/>
        <v>202800</v>
      </c>
      <c r="X1153" s="21">
        <v>10</v>
      </c>
      <c r="Y1153" s="5">
        <v>0</v>
      </c>
      <c r="Z1153" s="5">
        <v>0.02</v>
      </c>
      <c r="AB1153" s="1"/>
    </row>
    <row r="1154" spans="1:28" s="3" customFormat="1" x14ac:dyDescent="0.35">
      <c r="A1154" s="5"/>
      <c r="B1154" s="18"/>
      <c r="C1154" s="5"/>
      <c r="D1154" s="5"/>
      <c r="E1154" s="5"/>
      <c r="F1154" s="20"/>
      <c r="G1154" s="20"/>
      <c r="H1154" s="24"/>
      <c r="I1154" s="5"/>
      <c r="J1154" s="23"/>
      <c r="K1154" s="6"/>
      <c r="L1154" s="18" t="s">
        <v>18</v>
      </c>
      <c r="M1154" s="18" t="s">
        <v>0</v>
      </c>
      <c r="N1154" s="5">
        <v>36</v>
      </c>
      <c r="O1154" s="8"/>
      <c r="P1154" s="8"/>
      <c r="Q1154" s="22">
        <v>2400</v>
      </c>
      <c r="R1154" s="16">
        <f t="shared" si="188"/>
        <v>86400</v>
      </c>
      <c r="S1154" s="20">
        <v>7</v>
      </c>
      <c r="T1154" s="5">
        <v>25</v>
      </c>
      <c r="U1154" s="15">
        <f t="shared" si="189"/>
        <v>64800</v>
      </c>
      <c r="V1154" s="15">
        <f t="shared" si="180"/>
        <v>64800</v>
      </c>
      <c r="W1154" s="14">
        <f t="shared" si="181"/>
        <v>64800</v>
      </c>
      <c r="X1154" s="21">
        <v>10</v>
      </c>
      <c r="Y1154" s="5">
        <v>0</v>
      </c>
      <c r="Z1154" s="5">
        <v>0.02</v>
      </c>
      <c r="AB1154" s="1"/>
    </row>
    <row r="1155" spans="1:28" s="3" customFormat="1" x14ac:dyDescent="0.35">
      <c r="A1155" s="5"/>
      <c r="B1155" s="18"/>
      <c r="C1155" s="5"/>
      <c r="D1155" s="5"/>
      <c r="E1155" s="5"/>
      <c r="F1155" s="20"/>
      <c r="G1155" s="20"/>
      <c r="H1155" s="24"/>
      <c r="I1155" s="5"/>
      <c r="J1155" s="23"/>
      <c r="K1155" s="6"/>
      <c r="L1155" s="18" t="s">
        <v>17</v>
      </c>
      <c r="M1155" s="18" t="s">
        <v>0</v>
      </c>
      <c r="N1155" s="5">
        <v>15</v>
      </c>
      <c r="O1155" s="8"/>
      <c r="P1155" s="8"/>
      <c r="Q1155" s="22">
        <v>6500</v>
      </c>
      <c r="R1155" s="16">
        <f t="shared" si="188"/>
        <v>97500</v>
      </c>
      <c r="S1155" s="20">
        <v>7</v>
      </c>
      <c r="T1155" s="5">
        <v>25</v>
      </c>
      <c r="U1155" s="15">
        <f t="shared" si="189"/>
        <v>73125</v>
      </c>
      <c r="V1155" s="15">
        <f t="shared" si="180"/>
        <v>73125</v>
      </c>
      <c r="W1155" s="14">
        <f t="shared" si="181"/>
        <v>73125</v>
      </c>
      <c r="X1155" s="21">
        <v>10</v>
      </c>
      <c r="Y1155" s="5">
        <v>0</v>
      </c>
      <c r="Z1155" s="5">
        <v>0.02</v>
      </c>
      <c r="AB1155" s="1"/>
    </row>
    <row r="1156" spans="1:28" s="3" customFormat="1" x14ac:dyDescent="0.35">
      <c r="A1156" s="5">
        <v>862</v>
      </c>
      <c r="B1156" s="18" t="s">
        <v>14</v>
      </c>
      <c r="C1156" s="5">
        <v>104</v>
      </c>
      <c r="D1156" s="5">
        <v>0</v>
      </c>
      <c r="E1156" s="5">
        <v>0</v>
      </c>
      <c r="F1156" s="20">
        <v>53</v>
      </c>
      <c r="G1156" s="20">
        <v>2</v>
      </c>
      <c r="H1156" s="24">
        <f t="shared" ref="H1156:H1164" si="190">SUM((D1156*400)+(E1156*100)+F1156)</f>
        <v>53</v>
      </c>
      <c r="I1156" s="5">
        <v>100</v>
      </c>
      <c r="J1156" s="23">
        <f t="shared" ref="J1156:J1164" si="191">SUM(H1156*I1156)</f>
        <v>5300</v>
      </c>
      <c r="K1156" s="6"/>
      <c r="L1156" s="18" t="s">
        <v>15</v>
      </c>
      <c r="M1156" s="18" t="s">
        <v>2</v>
      </c>
      <c r="N1156" s="5">
        <v>180</v>
      </c>
      <c r="O1156" s="8"/>
      <c r="P1156" s="8"/>
      <c r="Q1156" s="22">
        <v>6500</v>
      </c>
      <c r="R1156" s="16">
        <f t="shared" si="188"/>
        <v>1170000</v>
      </c>
      <c r="S1156" s="20">
        <v>30</v>
      </c>
      <c r="T1156" s="5">
        <v>50</v>
      </c>
      <c r="U1156" s="15">
        <f t="shared" si="189"/>
        <v>585000</v>
      </c>
      <c r="V1156" s="15">
        <f t="shared" si="180"/>
        <v>590300</v>
      </c>
      <c r="W1156" s="14">
        <f t="shared" si="181"/>
        <v>590300</v>
      </c>
      <c r="X1156" s="21">
        <v>10</v>
      </c>
      <c r="Y1156" s="5">
        <v>0</v>
      </c>
      <c r="Z1156" s="5">
        <v>0.02</v>
      </c>
      <c r="AB1156" s="1"/>
    </row>
    <row r="1157" spans="1:28" s="3" customFormat="1" x14ac:dyDescent="0.35">
      <c r="A1157" s="5">
        <v>863</v>
      </c>
      <c r="B1157" s="18" t="s">
        <v>14</v>
      </c>
      <c r="C1157" s="5">
        <v>10570</v>
      </c>
      <c r="D1157" s="5">
        <v>0</v>
      </c>
      <c r="E1157" s="5">
        <v>0</v>
      </c>
      <c r="F1157" s="20">
        <v>59</v>
      </c>
      <c r="G1157" s="20">
        <v>2</v>
      </c>
      <c r="H1157" s="24">
        <f t="shared" si="190"/>
        <v>59</v>
      </c>
      <c r="I1157" s="5">
        <v>100</v>
      </c>
      <c r="J1157" s="23">
        <f t="shared" si="191"/>
        <v>5900</v>
      </c>
      <c r="K1157" s="6"/>
      <c r="L1157" s="18" t="s">
        <v>15</v>
      </c>
      <c r="M1157" s="18" t="s">
        <v>2</v>
      </c>
      <c r="N1157" s="5">
        <v>180</v>
      </c>
      <c r="O1157" s="8"/>
      <c r="P1157" s="8"/>
      <c r="Q1157" s="22">
        <v>6500</v>
      </c>
      <c r="R1157" s="16">
        <f t="shared" si="188"/>
        <v>1170000</v>
      </c>
      <c r="S1157" s="20">
        <v>10</v>
      </c>
      <c r="T1157" s="5">
        <v>10</v>
      </c>
      <c r="U1157" s="15">
        <f t="shared" si="189"/>
        <v>1053000</v>
      </c>
      <c r="V1157" s="15">
        <f t="shared" si="180"/>
        <v>1058900</v>
      </c>
      <c r="W1157" s="14">
        <f t="shared" si="181"/>
        <v>1058900</v>
      </c>
      <c r="X1157" s="21">
        <v>10</v>
      </c>
      <c r="Y1157" s="5">
        <v>0</v>
      </c>
      <c r="Z1157" s="5">
        <v>0.02</v>
      </c>
      <c r="AB1157" s="1"/>
    </row>
    <row r="1158" spans="1:28" s="3" customFormat="1" x14ac:dyDescent="0.35">
      <c r="A1158" s="5">
        <v>864</v>
      </c>
      <c r="B1158" s="18" t="s">
        <v>14</v>
      </c>
      <c r="C1158" s="5">
        <v>68</v>
      </c>
      <c r="D1158" s="5">
        <v>0</v>
      </c>
      <c r="E1158" s="5">
        <v>0</v>
      </c>
      <c r="F1158" s="20">
        <v>59</v>
      </c>
      <c r="G1158" s="20">
        <v>1</v>
      </c>
      <c r="H1158" s="24">
        <f t="shared" si="190"/>
        <v>59</v>
      </c>
      <c r="I1158" s="5">
        <v>100</v>
      </c>
      <c r="J1158" s="23">
        <f t="shared" si="191"/>
        <v>5900</v>
      </c>
      <c r="K1158" s="6"/>
      <c r="L1158" s="18" t="s">
        <v>12</v>
      </c>
      <c r="M1158" s="18" t="s">
        <v>0</v>
      </c>
      <c r="N1158" s="5">
        <v>30</v>
      </c>
      <c r="O1158" s="8"/>
      <c r="P1158" s="8"/>
      <c r="Q1158" s="22">
        <v>5400</v>
      </c>
      <c r="R1158" s="16">
        <f t="shared" si="188"/>
        <v>162000</v>
      </c>
      <c r="S1158" s="20">
        <v>30</v>
      </c>
      <c r="T1158" s="5">
        <v>93</v>
      </c>
      <c r="U1158" s="15">
        <f t="shared" si="189"/>
        <v>11340</v>
      </c>
      <c r="V1158" s="15">
        <f t="shared" si="180"/>
        <v>17240</v>
      </c>
      <c r="W1158" s="14">
        <f t="shared" si="181"/>
        <v>17240</v>
      </c>
      <c r="X1158" s="21">
        <v>50</v>
      </c>
      <c r="Y1158" s="5">
        <v>0</v>
      </c>
      <c r="Z1158" s="5">
        <v>0.01</v>
      </c>
      <c r="AB1158" s="1"/>
    </row>
    <row r="1159" spans="1:28" s="3" customFormat="1" x14ac:dyDescent="0.35">
      <c r="A1159" s="5">
        <v>865</v>
      </c>
      <c r="B1159" s="18" t="s">
        <v>4</v>
      </c>
      <c r="C1159" s="5">
        <v>13948</v>
      </c>
      <c r="D1159" s="5">
        <v>2</v>
      </c>
      <c r="E1159" s="5">
        <v>2</v>
      </c>
      <c r="F1159" s="20">
        <v>91</v>
      </c>
      <c r="G1159" s="20">
        <v>1</v>
      </c>
      <c r="H1159" s="24">
        <f t="shared" si="190"/>
        <v>1091</v>
      </c>
      <c r="I1159" s="5">
        <v>75</v>
      </c>
      <c r="J1159" s="23">
        <f t="shared" si="191"/>
        <v>81825</v>
      </c>
      <c r="K1159" s="6"/>
      <c r="L1159" s="18"/>
      <c r="M1159" s="18"/>
      <c r="N1159" s="5"/>
      <c r="O1159" s="8"/>
      <c r="P1159" s="8"/>
      <c r="Q1159" s="22"/>
      <c r="R1159" s="16"/>
      <c r="S1159" s="20"/>
      <c r="T1159" s="5"/>
      <c r="U1159" s="15"/>
      <c r="V1159" s="15">
        <f t="shared" si="180"/>
        <v>81825</v>
      </c>
      <c r="W1159" s="14">
        <f t="shared" si="181"/>
        <v>81825</v>
      </c>
      <c r="X1159" s="21">
        <v>50</v>
      </c>
      <c r="Y1159" s="5">
        <v>0</v>
      </c>
      <c r="Z1159" s="5">
        <v>0.01</v>
      </c>
      <c r="AB1159" s="1"/>
    </row>
    <row r="1160" spans="1:28" s="3" customFormat="1" x14ac:dyDescent="0.35">
      <c r="A1160" s="5">
        <v>866</v>
      </c>
      <c r="B1160" s="18" t="s">
        <v>4</v>
      </c>
      <c r="C1160" s="5">
        <v>9807</v>
      </c>
      <c r="D1160" s="5">
        <v>10</v>
      </c>
      <c r="E1160" s="5">
        <v>2</v>
      </c>
      <c r="F1160" s="20">
        <v>73</v>
      </c>
      <c r="G1160" s="20">
        <v>1</v>
      </c>
      <c r="H1160" s="24">
        <f t="shared" si="190"/>
        <v>4273</v>
      </c>
      <c r="I1160" s="5">
        <v>75</v>
      </c>
      <c r="J1160" s="23">
        <f t="shared" si="191"/>
        <v>320475</v>
      </c>
      <c r="K1160" s="6"/>
      <c r="L1160" s="18"/>
      <c r="M1160" s="18"/>
      <c r="N1160" s="5"/>
      <c r="O1160" s="8"/>
      <c r="P1160" s="8"/>
      <c r="Q1160" s="22"/>
      <c r="R1160" s="16"/>
      <c r="S1160" s="20"/>
      <c r="T1160" s="5"/>
      <c r="U1160" s="15"/>
      <c r="V1160" s="15">
        <f t="shared" si="180"/>
        <v>320475</v>
      </c>
      <c r="W1160" s="14">
        <f t="shared" si="181"/>
        <v>320475</v>
      </c>
      <c r="X1160" s="21">
        <v>50</v>
      </c>
      <c r="Y1160" s="5">
        <v>0</v>
      </c>
      <c r="Z1160" s="5">
        <v>0.01</v>
      </c>
      <c r="AB1160" s="1"/>
    </row>
    <row r="1161" spans="1:28" s="3" customFormat="1" x14ac:dyDescent="0.35">
      <c r="A1161" s="5">
        <v>867</v>
      </c>
      <c r="B1161" s="18" t="s">
        <v>4</v>
      </c>
      <c r="C1161" s="5">
        <v>9808</v>
      </c>
      <c r="D1161" s="5">
        <v>10</v>
      </c>
      <c r="E1161" s="5">
        <v>3</v>
      </c>
      <c r="F1161" s="20">
        <v>45</v>
      </c>
      <c r="G1161" s="20">
        <v>1</v>
      </c>
      <c r="H1161" s="24">
        <f t="shared" si="190"/>
        <v>4345</v>
      </c>
      <c r="I1161" s="5">
        <v>75</v>
      </c>
      <c r="J1161" s="23">
        <f t="shared" si="191"/>
        <v>325875</v>
      </c>
      <c r="K1161" s="6"/>
      <c r="L1161" s="18"/>
      <c r="M1161" s="18"/>
      <c r="N1161" s="5"/>
      <c r="O1161" s="8"/>
      <c r="P1161" s="8"/>
      <c r="Q1161" s="22"/>
      <c r="R1161" s="16"/>
      <c r="S1161" s="20"/>
      <c r="T1161" s="5"/>
      <c r="U1161" s="15"/>
      <c r="V1161" s="15">
        <f t="shared" si="180"/>
        <v>325875</v>
      </c>
      <c r="W1161" s="14">
        <f t="shared" si="181"/>
        <v>325875</v>
      </c>
      <c r="X1161" s="21">
        <v>50</v>
      </c>
      <c r="Y1161" s="5">
        <v>0</v>
      </c>
      <c r="Z1161" s="5">
        <v>0.01</v>
      </c>
      <c r="AB1161" s="1"/>
    </row>
    <row r="1162" spans="1:28" s="3" customFormat="1" x14ac:dyDescent="0.35">
      <c r="A1162" s="5">
        <v>868</v>
      </c>
      <c r="B1162" s="18" t="s">
        <v>4</v>
      </c>
      <c r="C1162" s="5">
        <v>11956</v>
      </c>
      <c r="D1162" s="5">
        <v>9</v>
      </c>
      <c r="E1162" s="5">
        <v>2</v>
      </c>
      <c r="F1162" s="20">
        <v>52</v>
      </c>
      <c r="G1162" s="20">
        <v>1</v>
      </c>
      <c r="H1162" s="24">
        <f t="shared" si="190"/>
        <v>3852</v>
      </c>
      <c r="I1162" s="5">
        <v>75</v>
      </c>
      <c r="J1162" s="23">
        <f t="shared" si="191"/>
        <v>288900</v>
      </c>
      <c r="K1162" s="6"/>
      <c r="L1162" s="18"/>
      <c r="M1162" s="18"/>
      <c r="N1162" s="5"/>
      <c r="O1162" s="8"/>
      <c r="P1162" s="8"/>
      <c r="Q1162" s="22"/>
      <c r="R1162" s="16"/>
      <c r="S1162" s="20"/>
      <c r="T1162" s="5"/>
      <c r="U1162" s="15"/>
      <c r="V1162" s="15">
        <f t="shared" si="180"/>
        <v>288900</v>
      </c>
      <c r="W1162" s="14">
        <f t="shared" si="181"/>
        <v>288900</v>
      </c>
      <c r="X1162" s="21">
        <v>50</v>
      </c>
      <c r="Y1162" s="5">
        <v>0</v>
      </c>
      <c r="Z1162" s="5">
        <v>0.01</v>
      </c>
      <c r="AB1162" s="1"/>
    </row>
    <row r="1163" spans="1:28" s="3" customFormat="1" x14ac:dyDescent="0.35">
      <c r="A1163" s="5">
        <v>869</v>
      </c>
      <c r="B1163" s="18" t="s">
        <v>4</v>
      </c>
      <c r="C1163" s="5">
        <v>76</v>
      </c>
      <c r="D1163" s="5">
        <v>0</v>
      </c>
      <c r="E1163" s="5">
        <v>0</v>
      </c>
      <c r="F1163" s="20">
        <v>63</v>
      </c>
      <c r="G1163" s="20">
        <v>2</v>
      </c>
      <c r="H1163" s="24">
        <f t="shared" si="190"/>
        <v>63</v>
      </c>
      <c r="I1163" s="5">
        <v>75</v>
      </c>
      <c r="J1163" s="23">
        <f t="shared" si="191"/>
        <v>4725</v>
      </c>
      <c r="K1163" s="6"/>
      <c r="L1163" s="18" t="s">
        <v>15</v>
      </c>
      <c r="M1163" s="18" t="s">
        <v>2</v>
      </c>
      <c r="N1163" s="5">
        <v>180</v>
      </c>
      <c r="O1163" s="8"/>
      <c r="P1163" s="8"/>
      <c r="Q1163" s="22">
        <v>6500</v>
      </c>
      <c r="R1163" s="16">
        <f>SUM(N1163*Q1163)</f>
        <v>1170000</v>
      </c>
      <c r="S1163" s="20">
        <v>30</v>
      </c>
      <c r="T1163" s="5">
        <v>50</v>
      </c>
      <c r="U1163" s="15">
        <f>SUM(R1163-(R1163*T1163/100))</f>
        <v>585000</v>
      </c>
      <c r="V1163" s="15">
        <f t="shared" ref="V1163:V1226" si="192">SUM(J1163+U1163)</f>
        <v>589725</v>
      </c>
      <c r="W1163" s="14">
        <f t="shared" si="181"/>
        <v>589725</v>
      </c>
      <c r="X1163" s="21">
        <v>10</v>
      </c>
      <c r="Y1163" s="5">
        <v>0</v>
      </c>
      <c r="Z1163" s="5">
        <v>0.02</v>
      </c>
      <c r="AB1163" s="1"/>
    </row>
    <row r="1164" spans="1:28" s="3" customFormat="1" x14ac:dyDescent="0.35">
      <c r="A1164" s="5">
        <v>870</v>
      </c>
      <c r="B1164" s="18" t="s">
        <v>4</v>
      </c>
      <c r="C1164" s="5">
        <v>135</v>
      </c>
      <c r="D1164" s="5">
        <v>1</v>
      </c>
      <c r="E1164" s="5">
        <v>1</v>
      </c>
      <c r="F1164" s="20">
        <v>26</v>
      </c>
      <c r="G1164" s="20">
        <v>2</v>
      </c>
      <c r="H1164" s="24">
        <f t="shared" si="190"/>
        <v>526</v>
      </c>
      <c r="I1164" s="5">
        <v>200</v>
      </c>
      <c r="J1164" s="23">
        <f t="shared" si="191"/>
        <v>105200</v>
      </c>
      <c r="K1164" s="6"/>
      <c r="L1164" s="18" t="s">
        <v>15</v>
      </c>
      <c r="M1164" s="18" t="s">
        <v>9</v>
      </c>
      <c r="N1164" s="5">
        <v>285</v>
      </c>
      <c r="O1164" s="8"/>
      <c r="P1164" s="8"/>
      <c r="Q1164" s="22">
        <v>6500</v>
      </c>
      <c r="R1164" s="16">
        <f>SUM(N1164*Q1164)</f>
        <v>1852500</v>
      </c>
      <c r="S1164" s="20">
        <v>30</v>
      </c>
      <c r="T1164" s="5">
        <v>85</v>
      </c>
      <c r="U1164" s="15">
        <f>SUM(R1164-(R1164*T1164/100))</f>
        <v>277875</v>
      </c>
      <c r="V1164" s="15">
        <f t="shared" si="192"/>
        <v>383075</v>
      </c>
      <c r="W1164" s="14">
        <f t="shared" si="181"/>
        <v>383075</v>
      </c>
      <c r="X1164" s="21">
        <v>10</v>
      </c>
      <c r="Y1164" s="5">
        <v>0</v>
      </c>
      <c r="Z1164" s="5">
        <v>0.02</v>
      </c>
      <c r="AB1164" s="1"/>
    </row>
    <row r="1165" spans="1:28" s="3" customFormat="1" x14ac:dyDescent="0.35">
      <c r="A1165" s="5"/>
      <c r="B1165" s="18"/>
      <c r="C1165" s="5"/>
      <c r="D1165" s="5"/>
      <c r="E1165" s="5"/>
      <c r="F1165" s="20"/>
      <c r="G1165" s="20"/>
      <c r="H1165" s="24"/>
      <c r="I1165" s="5"/>
      <c r="J1165" s="23"/>
      <c r="K1165" s="6"/>
      <c r="L1165" s="18" t="s">
        <v>12</v>
      </c>
      <c r="M1165" s="18" t="s">
        <v>0</v>
      </c>
      <c r="N1165" s="5">
        <v>30</v>
      </c>
      <c r="O1165" s="8"/>
      <c r="P1165" s="8"/>
      <c r="Q1165" s="22">
        <v>5400</v>
      </c>
      <c r="R1165" s="16">
        <f>SUM(N1165*Q1165)</f>
        <v>162000</v>
      </c>
      <c r="S1165" s="20">
        <v>20</v>
      </c>
      <c r="T1165" s="5">
        <v>93</v>
      </c>
      <c r="U1165" s="15">
        <f>SUM(R1165-(R1165*T1165/100))</f>
        <v>11340</v>
      </c>
      <c r="V1165" s="15">
        <f t="shared" si="192"/>
        <v>11340</v>
      </c>
      <c r="W1165" s="14">
        <f t="shared" si="181"/>
        <v>11340</v>
      </c>
      <c r="X1165" s="21">
        <v>50</v>
      </c>
      <c r="Y1165" s="5">
        <v>0</v>
      </c>
      <c r="Z1165" s="5">
        <v>0.01</v>
      </c>
      <c r="AB1165" s="1"/>
    </row>
    <row r="1166" spans="1:28" s="3" customFormat="1" x14ac:dyDescent="0.35">
      <c r="A1166" s="5"/>
      <c r="B1166" s="18"/>
      <c r="C1166" s="5"/>
      <c r="D1166" s="5"/>
      <c r="E1166" s="5"/>
      <c r="F1166" s="20"/>
      <c r="G1166" s="20"/>
      <c r="H1166" s="24"/>
      <c r="I1166" s="5"/>
      <c r="J1166" s="23"/>
      <c r="K1166" s="6"/>
      <c r="L1166" s="18" t="s">
        <v>16</v>
      </c>
      <c r="M1166" s="18" t="s">
        <v>0</v>
      </c>
      <c r="N1166" s="5">
        <v>35</v>
      </c>
      <c r="O1166" s="8"/>
      <c r="P1166" s="8"/>
      <c r="Q1166" s="22">
        <v>2400</v>
      </c>
      <c r="R1166" s="16">
        <f>SUM(N1166*Q1166)</f>
        <v>84000</v>
      </c>
      <c r="S1166" s="20">
        <v>20</v>
      </c>
      <c r="T1166" s="5">
        <v>93</v>
      </c>
      <c r="U1166" s="15">
        <f>SUM(R1166-(R1166*T1166/100))</f>
        <v>5880</v>
      </c>
      <c r="V1166" s="15">
        <f t="shared" si="192"/>
        <v>5880</v>
      </c>
      <c r="W1166" s="14">
        <f t="shared" si="181"/>
        <v>5880</v>
      </c>
      <c r="X1166" s="21">
        <v>10</v>
      </c>
      <c r="Y1166" s="5">
        <v>0</v>
      </c>
      <c r="Z1166" s="5">
        <v>0.02</v>
      </c>
      <c r="AB1166" s="1"/>
    </row>
    <row r="1167" spans="1:28" s="3" customFormat="1" x14ac:dyDescent="0.35">
      <c r="A1167" s="5"/>
      <c r="B1167" s="18"/>
      <c r="C1167" s="5"/>
      <c r="D1167" s="5"/>
      <c r="E1167" s="5"/>
      <c r="F1167" s="20"/>
      <c r="G1167" s="20"/>
      <c r="H1167" s="24"/>
      <c r="I1167" s="5"/>
      <c r="J1167" s="23"/>
      <c r="K1167" s="6"/>
      <c r="L1167" s="18" t="s">
        <v>1</v>
      </c>
      <c r="M1167" s="18" t="s">
        <v>0</v>
      </c>
      <c r="N1167" s="5">
        <v>20</v>
      </c>
      <c r="O1167" s="8"/>
      <c r="P1167" s="8"/>
      <c r="Q1167" s="22">
        <v>2050</v>
      </c>
      <c r="R1167" s="16">
        <f>SUM(N1167*Q1167)</f>
        <v>41000</v>
      </c>
      <c r="S1167" s="20">
        <v>20</v>
      </c>
      <c r="T1167" s="5">
        <v>93</v>
      </c>
      <c r="U1167" s="15">
        <f>SUM(R1167-(R1167*T1167/100))</f>
        <v>2870</v>
      </c>
      <c r="V1167" s="15">
        <f t="shared" si="192"/>
        <v>2870</v>
      </c>
      <c r="W1167" s="14">
        <f t="shared" ref="W1167:W1230" si="193">V1167</f>
        <v>2870</v>
      </c>
      <c r="X1167" s="21">
        <v>50</v>
      </c>
      <c r="Y1167" s="5">
        <v>0</v>
      </c>
      <c r="Z1167" s="5">
        <v>0.01</v>
      </c>
      <c r="AB1167" s="1"/>
    </row>
    <row r="1168" spans="1:28" s="3" customFormat="1" x14ac:dyDescent="0.35">
      <c r="A1168" s="5">
        <v>871</v>
      </c>
      <c r="B1168" s="18" t="s">
        <v>4</v>
      </c>
      <c r="C1168" s="5">
        <v>4953</v>
      </c>
      <c r="D1168" s="5">
        <v>1</v>
      </c>
      <c r="E1168" s="5">
        <v>1</v>
      </c>
      <c r="F1168" s="20">
        <v>27</v>
      </c>
      <c r="G1168" s="20">
        <v>1</v>
      </c>
      <c r="H1168" s="24">
        <f t="shared" ref="H1168:H1173" si="194">SUM((D1168*400)+(E1168*100)+F1168)</f>
        <v>527</v>
      </c>
      <c r="I1168" s="5">
        <v>180</v>
      </c>
      <c r="J1168" s="23">
        <f t="shared" ref="J1168:J1173" si="195">SUM(H1168*I1168)</f>
        <v>94860</v>
      </c>
      <c r="K1168" s="6"/>
      <c r="L1168" s="18"/>
      <c r="M1168" s="18"/>
      <c r="N1168" s="5"/>
      <c r="O1168" s="8"/>
      <c r="P1168" s="8"/>
      <c r="Q1168" s="22"/>
      <c r="R1168" s="16"/>
      <c r="S1168" s="20"/>
      <c r="T1168" s="5"/>
      <c r="U1168" s="15"/>
      <c r="V1168" s="15">
        <f t="shared" si="192"/>
        <v>94860</v>
      </c>
      <c r="W1168" s="14">
        <f t="shared" si="193"/>
        <v>94860</v>
      </c>
      <c r="X1168" s="21">
        <v>50</v>
      </c>
      <c r="Y1168" s="5">
        <v>0</v>
      </c>
      <c r="Z1168" s="5">
        <v>0.01</v>
      </c>
      <c r="AB1168" s="1"/>
    </row>
    <row r="1169" spans="1:28" s="3" customFormat="1" x14ac:dyDescent="0.35">
      <c r="A1169" s="5">
        <v>872</v>
      </c>
      <c r="B1169" s="18" t="s">
        <v>4</v>
      </c>
      <c r="C1169" s="5">
        <v>921</v>
      </c>
      <c r="D1169" s="5">
        <v>0</v>
      </c>
      <c r="E1169" s="5">
        <v>3</v>
      </c>
      <c r="F1169" s="20">
        <v>67</v>
      </c>
      <c r="G1169" s="20">
        <v>1</v>
      </c>
      <c r="H1169" s="24">
        <f t="shared" si="194"/>
        <v>367</v>
      </c>
      <c r="I1169" s="5">
        <v>200</v>
      </c>
      <c r="J1169" s="23">
        <f t="shared" si="195"/>
        <v>73400</v>
      </c>
      <c r="K1169" s="6"/>
      <c r="L1169" s="18"/>
      <c r="M1169" s="18"/>
      <c r="N1169" s="5"/>
      <c r="O1169" s="8"/>
      <c r="P1169" s="8"/>
      <c r="Q1169" s="22"/>
      <c r="R1169" s="16"/>
      <c r="S1169" s="20"/>
      <c r="T1169" s="5"/>
      <c r="U1169" s="15"/>
      <c r="V1169" s="15">
        <f t="shared" si="192"/>
        <v>73400</v>
      </c>
      <c r="W1169" s="14">
        <f t="shared" si="193"/>
        <v>73400</v>
      </c>
      <c r="X1169" s="21">
        <v>50</v>
      </c>
      <c r="Y1169" s="5">
        <v>0</v>
      </c>
      <c r="Z1169" s="5">
        <v>0.01</v>
      </c>
      <c r="AB1169" s="1"/>
    </row>
    <row r="1170" spans="1:28" s="3" customFormat="1" x14ac:dyDescent="0.35">
      <c r="A1170" s="5">
        <v>873</v>
      </c>
      <c r="B1170" s="18" t="s">
        <v>4</v>
      </c>
      <c r="C1170" s="5">
        <v>17058</v>
      </c>
      <c r="D1170" s="5">
        <v>12</v>
      </c>
      <c r="E1170" s="5">
        <v>2</v>
      </c>
      <c r="F1170" s="20">
        <v>21</v>
      </c>
      <c r="G1170" s="20">
        <v>1</v>
      </c>
      <c r="H1170" s="24">
        <f t="shared" si="194"/>
        <v>5021</v>
      </c>
      <c r="I1170" s="5">
        <v>75</v>
      </c>
      <c r="J1170" s="23">
        <f t="shared" si="195"/>
        <v>376575</v>
      </c>
      <c r="K1170" s="6"/>
      <c r="L1170" s="18"/>
      <c r="M1170" s="18"/>
      <c r="N1170" s="5"/>
      <c r="O1170" s="8"/>
      <c r="P1170" s="8"/>
      <c r="Q1170" s="22"/>
      <c r="R1170" s="16"/>
      <c r="S1170" s="20"/>
      <c r="T1170" s="5"/>
      <c r="U1170" s="15"/>
      <c r="V1170" s="15">
        <f t="shared" si="192"/>
        <v>376575</v>
      </c>
      <c r="W1170" s="14">
        <f t="shared" si="193"/>
        <v>376575</v>
      </c>
      <c r="X1170" s="21">
        <v>50</v>
      </c>
      <c r="Y1170" s="5">
        <v>0</v>
      </c>
      <c r="Z1170" s="5">
        <v>0.01</v>
      </c>
      <c r="AB1170" s="1"/>
    </row>
    <row r="1171" spans="1:28" s="3" customFormat="1" x14ac:dyDescent="0.35">
      <c r="A1171" s="5">
        <v>874</v>
      </c>
      <c r="B1171" s="18" t="s">
        <v>4</v>
      </c>
      <c r="C1171" s="5">
        <v>1824</v>
      </c>
      <c r="D1171" s="5">
        <v>11</v>
      </c>
      <c r="E1171" s="5">
        <v>2</v>
      </c>
      <c r="F1171" s="20">
        <v>43</v>
      </c>
      <c r="G1171" s="20">
        <v>1</v>
      </c>
      <c r="H1171" s="24">
        <f t="shared" si="194"/>
        <v>4643</v>
      </c>
      <c r="I1171" s="5">
        <v>75</v>
      </c>
      <c r="J1171" s="23">
        <f t="shared" si="195"/>
        <v>348225</v>
      </c>
      <c r="K1171" s="6"/>
      <c r="L1171" s="18"/>
      <c r="M1171" s="18"/>
      <c r="N1171" s="5"/>
      <c r="O1171" s="8"/>
      <c r="P1171" s="8"/>
      <c r="Q1171" s="22"/>
      <c r="R1171" s="16"/>
      <c r="S1171" s="20"/>
      <c r="T1171" s="5"/>
      <c r="U1171" s="15"/>
      <c r="V1171" s="15">
        <f t="shared" si="192"/>
        <v>348225</v>
      </c>
      <c r="W1171" s="14">
        <f t="shared" si="193"/>
        <v>348225</v>
      </c>
      <c r="X1171" s="21">
        <v>50</v>
      </c>
      <c r="Y1171" s="5">
        <v>0</v>
      </c>
      <c r="Z1171" s="5">
        <v>0.01</v>
      </c>
      <c r="AB1171" s="1"/>
    </row>
    <row r="1172" spans="1:28" s="3" customFormat="1" x14ac:dyDescent="0.35">
      <c r="A1172" s="5">
        <v>875</v>
      </c>
      <c r="B1172" s="18" t="s">
        <v>4</v>
      </c>
      <c r="C1172" s="5">
        <v>18056</v>
      </c>
      <c r="D1172" s="5">
        <v>10</v>
      </c>
      <c r="E1172" s="5">
        <v>3</v>
      </c>
      <c r="F1172" s="20">
        <v>23</v>
      </c>
      <c r="G1172" s="20">
        <v>1</v>
      </c>
      <c r="H1172" s="24">
        <f t="shared" si="194"/>
        <v>4323</v>
      </c>
      <c r="I1172" s="5">
        <v>75</v>
      </c>
      <c r="J1172" s="23">
        <f t="shared" si="195"/>
        <v>324225</v>
      </c>
      <c r="K1172" s="6"/>
      <c r="L1172" s="18"/>
      <c r="M1172" s="18"/>
      <c r="N1172" s="5"/>
      <c r="O1172" s="8"/>
      <c r="P1172" s="8"/>
      <c r="Q1172" s="22"/>
      <c r="R1172" s="16"/>
      <c r="S1172" s="20"/>
      <c r="T1172" s="5"/>
      <c r="U1172" s="15"/>
      <c r="V1172" s="15">
        <f t="shared" si="192"/>
        <v>324225</v>
      </c>
      <c r="W1172" s="14">
        <f t="shared" si="193"/>
        <v>324225</v>
      </c>
      <c r="X1172" s="21">
        <v>50</v>
      </c>
      <c r="Y1172" s="5">
        <v>0</v>
      </c>
      <c r="Z1172" s="5">
        <v>0.01</v>
      </c>
      <c r="AB1172" s="1"/>
    </row>
    <row r="1173" spans="1:28" s="3" customFormat="1" x14ac:dyDescent="0.35">
      <c r="A1173" s="5">
        <v>876</v>
      </c>
      <c r="B1173" s="18" t="s">
        <v>4</v>
      </c>
      <c r="C1173" s="5">
        <v>8829</v>
      </c>
      <c r="D1173" s="5">
        <v>0</v>
      </c>
      <c r="E1173" s="5">
        <v>0</v>
      </c>
      <c r="F1173" s="20">
        <v>88</v>
      </c>
      <c r="G1173" s="20">
        <v>2</v>
      </c>
      <c r="H1173" s="24">
        <f t="shared" si="194"/>
        <v>88</v>
      </c>
      <c r="I1173" s="5">
        <v>75</v>
      </c>
      <c r="J1173" s="23">
        <f t="shared" si="195"/>
        <v>6600</v>
      </c>
      <c r="K1173" s="6"/>
      <c r="L1173" s="18" t="s">
        <v>15</v>
      </c>
      <c r="M1173" s="18" t="s">
        <v>9</v>
      </c>
      <c r="N1173" s="5">
        <v>160</v>
      </c>
      <c r="O1173" s="8"/>
      <c r="P1173" s="8"/>
      <c r="Q1173" s="22">
        <v>6500</v>
      </c>
      <c r="R1173" s="16">
        <f>SUM(N1173*Q1173)</f>
        <v>1040000</v>
      </c>
      <c r="S1173" s="20">
        <v>25</v>
      </c>
      <c r="T1173" s="5">
        <v>85</v>
      </c>
      <c r="U1173" s="15">
        <f>SUM(R1173-(R1173*T1173/100))</f>
        <v>156000</v>
      </c>
      <c r="V1173" s="15">
        <f t="shared" si="192"/>
        <v>162600</v>
      </c>
      <c r="W1173" s="14">
        <f t="shared" si="193"/>
        <v>162600</v>
      </c>
      <c r="X1173" s="21">
        <v>10</v>
      </c>
      <c r="Y1173" s="5">
        <v>0</v>
      </c>
      <c r="Z1173" s="5">
        <v>0.02</v>
      </c>
      <c r="AB1173" s="1"/>
    </row>
    <row r="1174" spans="1:28" s="3" customFormat="1" x14ac:dyDescent="0.35">
      <c r="A1174" s="5"/>
      <c r="B1174" s="18"/>
      <c r="C1174" s="5"/>
      <c r="D1174" s="5"/>
      <c r="E1174" s="5"/>
      <c r="F1174" s="20"/>
      <c r="G1174" s="20"/>
      <c r="H1174" s="24"/>
      <c r="I1174" s="5"/>
      <c r="J1174" s="23"/>
      <c r="K1174" s="6"/>
      <c r="L1174" s="18" t="s">
        <v>12</v>
      </c>
      <c r="M1174" s="18" t="s">
        <v>0</v>
      </c>
      <c r="N1174" s="5">
        <v>30</v>
      </c>
      <c r="O1174" s="8"/>
      <c r="P1174" s="8"/>
      <c r="Q1174" s="22">
        <v>5400</v>
      </c>
      <c r="R1174" s="16">
        <f>SUM(N1174*Q1174)</f>
        <v>162000</v>
      </c>
      <c r="S1174" s="20">
        <v>25</v>
      </c>
      <c r="T1174" s="5">
        <v>93</v>
      </c>
      <c r="U1174" s="15">
        <f>SUM(R1174-(R1174*T1174/100))</f>
        <v>11340</v>
      </c>
      <c r="V1174" s="15">
        <f t="shared" si="192"/>
        <v>11340</v>
      </c>
      <c r="W1174" s="14">
        <f t="shared" si="193"/>
        <v>11340</v>
      </c>
      <c r="X1174" s="21">
        <v>50</v>
      </c>
      <c r="Y1174" s="5">
        <v>0</v>
      </c>
      <c r="Z1174" s="5">
        <v>0.01</v>
      </c>
      <c r="AB1174" s="1"/>
    </row>
    <row r="1175" spans="1:28" s="3" customFormat="1" x14ac:dyDescent="0.35">
      <c r="A1175" s="5">
        <v>877</v>
      </c>
      <c r="B1175" s="18" t="s">
        <v>4</v>
      </c>
      <c r="C1175" s="5">
        <v>9340</v>
      </c>
      <c r="D1175" s="5">
        <v>9</v>
      </c>
      <c r="E1175" s="5">
        <v>0</v>
      </c>
      <c r="F1175" s="20">
        <v>0</v>
      </c>
      <c r="G1175" s="20">
        <v>1</v>
      </c>
      <c r="H1175" s="24">
        <f t="shared" ref="H1175:H1190" si="196">SUM((D1175*400)+(E1175*100)+F1175)</f>
        <v>3600</v>
      </c>
      <c r="I1175" s="5">
        <v>75</v>
      </c>
      <c r="J1175" s="23">
        <f t="shared" ref="J1175:J1190" si="197">SUM(H1175*I1175)</f>
        <v>270000</v>
      </c>
      <c r="K1175" s="6"/>
      <c r="L1175" s="18"/>
      <c r="M1175" s="18"/>
      <c r="N1175" s="5"/>
      <c r="O1175" s="8"/>
      <c r="P1175" s="8"/>
      <c r="Q1175" s="22"/>
      <c r="R1175" s="16"/>
      <c r="S1175" s="20"/>
      <c r="T1175" s="5"/>
      <c r="U1175" s="15"/>
      <c r="V1175" s="15">
        <f t="shared" si="192"/>
        <v>270000</v>
      </c>
      <c r="W1175" s="14">
        <f t="shared" si="193"/>
        <v>270000</v>
      </c>
      <c r="X1175" s="21">
        <v>50</v>
      </c>
      <c r="Y1175" s="5">
        <v>0</v>
      </c>
      <c r="Z1175" s="5">
        <v>0.01</v>
      </c>
      <c r="AB1175" s="1"/>
    </row>
    <row r="1176" spans="1:28" s="3" customFormat="1" x14ac:dyDescent="0.35">
      <c r="A1176" s="5">
        <v>878</v>
      </c>
      <c r="B1176" s="18" t="s">
        <v>4</v>
      </c>
      <c r="C1176" s="5">
        <v>11534</v>
      </c>
      <c r="D1176" s="5">
        <v>3</v>
      </c>
      <c r="E1176" s="5">
        <v>1</v>
      </c>
      <c r="F1176" s="20">
        <v>41</v>
      </c>
      <c r="G1176" s="20">
        <v>1</v>
      </c>
      <c r="H1176" s="24">
        <f t="shared" si="196"/>
        <v>1341</v>
      </c>
      <c r="I1176" s="5">
        <v>75</v>
      </c>
      <c r="J1176" s="23">
        <f t="shared" si="197"/>
        <v>100575</v>
      </c>
      <c r="K1176" s="6"/>
      <c r="L1176" s="18"/>
      <c r="M1176" s="18"/>
      <c r="N1176" s="5"/>
      <c r="O1176" s="8"/>
      <c r="P1176" s="8"/>
      <c r="Q1176" s="22"/>
      <c r="R1176" s="16"/>
      <c r="S1176" s="20"/>
      <c r="T1176" s="5"/>
      <c r="U1176" s="15"/>
      <c r="V1176" s="15">
        <f t="shared" si="192"/>
        <v>100575</v>
      </c>
      <c r="W1176" s="14">
        <f t="shared" si="193"/>
        <v>100575</v>
      </c>
      <c r="X1176" s="21">
        <v>50</v>
      </c>
      <c r="Y1176" s="5">
        <v>0</v>
      </c>
      <c r="Z1176" s="5">
        <v>0.01</v>
      </c>
      <c r="AB1176" s="1"/>
    </row>
    <row r="1177" spans="1:28" s="3" customFormat="1" x14ac:dyDescent="0.35">
      <c r="A1177" s="5">
        <v>879</v>
      </c>
      <c r="B1177" s="18" t="s">
        <v>4</v>
      </c>
      <c r="C1177" s="5">
        <v>10925</v>
      </c>
      <c r="D1177" s="5">
        <v>0</v>
      </c>
      <c r="E1177" s="5">
        <v>0</v>
      </c>
      <c r="F1177" s="20">
        <v>99.4</v>
      </c>
      <c r="G1177" s="20">
        <v>1</v>
      </c>
      <c r="H1177" s="24">
        <f t="shared" si="196"/>
        <v>99.4</v>
      </c>
      <c r="I1177" s="5">
        <v>75</v>
      </c>
      <c r="J1177" s="23">
        <f t="shared" si="197"/>
        <v>7455</v>
      </c>
      <c r="K1177" s="6"/>
      <c r="L1177" s="18"/>
      <c r="M1177" s="18"/>
      <c r="N1177" s="5"/>
      <c r="O1177" s="8"/>
      <c r="P1177" s="8"/>
      <c r="Q1177" s="22"/>
      <c r="R1177" s="16"/>
      <c r="S1177" s="20"/>
      <c r="T1177" s="5"/>
      <c r="U1177" s="15"/>
      <c r="V1177" s="15">
        <f t="shared" si="192"/>
        <v>7455</v>
      </c>
      <c r="W1177" s="14">
        <f t="shared" si="193"/>
        <v>7455</v>
      </c>
      <c r="X1177" s="21">
        <v>50</v>
      </c>
      <c r="Y1177" s="5">
        <v>0</v>
      </c>
      <c r="Z1177" s="5">
        <v>0.01</v>
      </c>
      <c r="AB1177" s="1"/>
    </row>
    <row r="1178" spans="1:28" s="3" customFormat="1" x14ac:dyDescent="0.35">
      <c r="A1178" s="5">
        <v>880</v>
      </c>
      <c r="B1178" s="18" t="s">
        <v>4</v>
      </c>
      <c r="C1178" s="5">
        <v>2167</v>
      </c>
      <c r="D1178" s="5">
        <v>7</v>
      </c>
      <c r="E1178" s="5">
        <v>3</v>
      </c>
      <c r="F1178" s="20">
        <v>17</v>
      </c>
      <c r="G1178" s="20">
        <v>1</v>
      </c>
      <c r="H1178" s="24">
        <f t="shared" si="196"/>
        <v>3117</v>
      </c>
      <c r="I1178" s="5">
        <v>75</v>
      </c>
      <c r="J1178" s="23">
        <f t="shared" si="197"/>
        <v>233775</v>
      </c>
      <c r="K1178" s="6"/>
      <c r="L1178" s="18"/>
      <c r="M1178" s="18"/>
      <c r="N1178" s="5"/>
      <c r="O1178" s="8"/>
      <c r="P1178" s="8"/>
      <c r="Q1178" s="22"/>
      <c r="R1178" s="16"/>
      <c r="S1178" s="20"/>
      <c r="T1178" s="5"/>
      <c r="U1178" s="15"/>
      <c r="V1178" s="15">
        <f t="shared" si="192"/>
        <v>233775</v>
      </c>
      <c r="W1178" s="14">
        <f t="shared" si="193"/>
        <v>233775</v>
      </c>
      <c r="X1178" s="21">
        <v>50</v>
      </c>
      <c r="Y1178" s="5">
        <v>0</v>
      </c>
      <c r="Z1178" s="5">
        <v>0.01</v>
      </c>
      <c r="AB1178" s="1"/>
    </row>
    <row r="1179" spans="1:28" s="3" customFormat="1" x14ac:dyDescent="0.35">
      <c r="A1179" s="5">
        <v>881</v>
      </c>
      <c r="B1179" s="18" t="s">
        <v>4</v>
      </c>
      <c r="C1179" s="5">
        <v>1954</v>
      </c>
      <c r="D1179" s="5">
        <v>18</v>
      </c>
      <c r="E1179" s="5">
        <v>2</v>
      </c>
      <c r="F1179" s="20">
        <v>14</v>
      </c>
      <c r="G1179" s="20">
        <v>1</v>
      </c>
      <c r="H1179" s="24">
        <f t="shared" si="196"/>
        <v>7414</v>
      </c>
      <c r="I1179" s="5">
        <v>75</v>
      </c>
      <c r="J1179" s="23">
        <f t="shared" si="197"/>
        <v>556050</v>
      </c>
      <c r="K1179" s="6"/>
      <c r="L1179" s="18"/>
      <c r="M1179" s="18"/>
      <c r="N1179" s="5"/>
      <c r="O1179" s="8"/>
      <c r="P1179" s="8"/>
      <c r="Q1179" s="22"/>
      <c r="R1179" s="16"/>
      <c r="S1179" s="20"/>
      <c r="T1179" s="5"/>
      <c r="U1179" s="15"/>
      <c r="V1179" s="15">
        <f t="shared" si="192"/>
        <v>556050</v>
      </c>
      <c r="W1179" s="14">
        <f t="shared" si="193"/>
        <v>556050</v>
      </c>
      <c r="X1179" s="21">
        <v>50</v>
      </c>
      <c r="Y1179" s="5">
        <v>0</v>
      </c>
      <c r="Z1179" s="5">
        <v>0.01</v>
      </c>
      <c r="AB1179" s="1"/>
    </row>
    <row r="1180" spans="1:28" s="3" customFormat="1" x14ac:dyDescent="0.35">
      <c r="A1180" s="5">
        <v>882</v>
      </c>
      <c r="B1180" s="18" t="s">
        <v>14</v>
      </c>
      <c r="C1180" s="5">
        <v>263</v>
      </c>
      <c r="D1180" s="5">
        <v>0</v>
      </c>
      <c r="E1180" s="5">
        <v>0</v>
      </c>
      <c r="F1180" s="20">
        <v>48</v>
      </c>
      <c r="G1180" s="20">
        <v>2</v>
      </c>
      <c r="H1180" s="24">
        <f t="shared" si="196"/>
        <v>48</v>
      </c>
      <c r="I1180" s="5">
        <v>200</v>
      </c>
      <c r="J1180" s="23">
        <f t="shared" si="197"/>
        <v>9600</v>
      </c>
      <c r="K1180" s="6"/>
      <c r="L1180" s="18" t="s">
        <v>15</v>
      </c>
      <c r="M1180" s="18" t="s">
        <v>2</v>
      </c>
      <c r="N1180" s="5">
        <v>180</v>
      </c>
      <c r="O1180" s="8"/>
      <c r="P1180" s="8"/>
      <c r="Q1180" s="22">
        <v>6500</v>
      </c>
      <c r="R1180" s="16">
        <f>SUM(N1180*Q1180)</f>
        <v>1170000</v>
      </c>
      <c r="S1180" s="20">
        <v>20</v>
      </c>
      <c r="T1180" s="5">
        <v>30</v>
      </c>
      <c r="U1180" s="15">
        <f>SUM(R1180-(R1180*T1180/100))</f>
        <v>819000</v>
      </c>
      <c r="V1180" s="15">
        <f t="shared" si="192"/>
        <v>828600</v>
      </c>
      <c r="W1180" s="14">
        <f t="shared" si="193"/>
        <v>828600</v>
      </c>
      <c r="X1180" s="21">
        <v>10</v>
      </c>
      <c r="Y1180" s="5">
        <v>0</v>
      </c>
      <c r="Z1180" s="5">
        <v>0.02</v>
      </c>
      <c r="AB1180" s="1"/>
    </row>
    <row r="1181" spans="1:28" s="3" customFormat="1" x14ac:dyDescent="0.35">
      <c r="A1181" s="5">
        <v>883</v>
      </c>
      <c r="B1181" s="18" t="s">
        <v>5</v>
      </c>
      <c r="C1181" s="5"/>
      <c r="D1181" s="5">
        <v>6</v>
      </c>
      <c r="E1181" s="5">
        <v>2</v>
      </c>
      <c r="F1181" s="20">
        <v>42</v>
      </c>
      <c r="G1181" s="20">
        <v>1</v>
      </c>
      <c r="H1181" s="24">
        <f t="shared" si="196"/>
        <v>2642</v>
      </c>
      <c r="I1181" s="26">
        <v>75</v>
      </c>
      <c r="J1181" s="23">
        <f t="shared" si="197"/>
        <v>198150</v>
      </c>
      <c r="K1181" s="6"/>
      <c r="L1181" s="18"/>
      <c r="M1181" s="18"/>
      <c r="N1181" s="5"/>
      <c r="O1181" s="8"/>
      <c r="P1181" s="8"/>
      <c r="Q1181" s="22"/>
      <c r="R1181" s="16"/>
      <c r="S1181" s="20"/>
      <c r="T1181" s="5"/>
      <c r="U1181" s="15"/>
      <c r="V1181" s="15">
        <f t="shared" si="192"/>
        <v>198150</v>
      </c>
      <c r="W1181" s="14">
        <f t="shared" si="193"/>
        <v>198150</v>
      </c>
      <c r="X1181" s="21">
        <v>50</v>
      </c>
      <c r="Y1181" s="5">
        <v>0</v>
      </c>
      <c r="Z1181" s="5">
        <v>0.01</v>
      </c>
      <c r="AB1181" s="1"/>
    </row>
    <row r="1182" spans="1:28" s="3" customFormat="1" x14ac:dyDescent="0.35">
      <c r="A1182" s="5">
        <v>884</v>
      </c>
      <c r="B1182" s="18" t="s">
        <v>14</v>
      </c>
      <c r="C1182" s="5">
        <v>529</v>
      </c>
      <c r="D1182" s="5">
        <v>1</v>
      </c>
      <c r="E1182" s="5">
        <v>1</v>
      </c>
      <c r="F1182" s="20">
        <v>53</v>
      </c>
      <c r="G1182" s="20">
        <v>1</v>
      </c>
      <c r="H1182" s="24">
        <f t="shared" si="196"/>
        <v>553</v>
      </c>
      <c r="I1182" s="26">
        <v>75</v>
      </c>
      <c r="J1182" s="23">
        <f t="shared" si="197"/>
        <v>41475</v>
      </c>
      <c r="K1182" s="6"/>
      <c r="L1182" s="18"/>
      <c r="M1182" s="18"/>
      <c r="N1182" s="5"/>
      <c r="O1182" s="8"/>
      <c r="P1182" s="8"/>
      <c r="Q1182" s="22"/>
      <c r="R1182" s="16"/>
      <c r="S1182" s="20"/>
      <c r="T1182" s="5"/>
      <c r="U1182" s="15"/>
      <c r="V1182" s="15">
        <f t="shared" si="192"/>
        <v>41475</v>
      </c>
      <c r="W1182" s="14">
        <f t="shared" si="193"/>
        <v>41475</v>
      </c>
      <c r="X1182" s="21">
        <v>50</v>
      </c>
      <c r="Y1182" s="5">
        <v>0</v>
      </c>
      <c r="Z1182" s="5">
        <v>0.01</v>
      </c>
      <c r="AB1182" s="1"/>
    </row>
    <row r="1183" spans="1:28" s="3" customFormat="1" x14ac:dyDescent="0.35">
      <c r="A1183" s="5">
        <v>885</v>
      </c>
      <c r="B1183" s="18" t="s">
        <v>4</v>
      </c>
      <c r="C1183" s="5">
        <v>2012</v>
      </c>
      <c r="D1183" s="5">
        <v>11</v>
      </c>
      <c r="E1183" s="5">
        <v>2</v>
      </c>
      <c r="F1183" s="20">
        <v>16</v>
      </c>
      <c r="G1183" s="20">
        <v>1</v>
      </c>
      <c r="H1183" s="24">
        <f t="shared" si="196"/>
        <v>4616</v>
      </c>
      <c r="I1183" s="26">
        <v>110</v>
      </c>
      <c r="J1183" s="23">
        <f t="shared" si="197"/>
        <v>507760</v>
      </c>
      <c r="K1183" s="6"/>
      <c r="L1183" s="18"/>
      <c r="M1183" s="18"/>
      <c r="N1183" s="5"/>
      <c r="O1183" s="8"/>
      <c r="P1183" s="8"/>
      <c r="Q1183" s="22"/>
      <c r="R1183" s="16"/>
      <c r="S1183" s="20"/>
      <c r="T1183" s="5"/>
      <c r="U1183" s="15"/>
      <c r="V1183" s="15">
        <f t="shared" si="192"/>
        <v>507760</v>
      </c>
      <c r="W1183" s="14">
        <f t="shared" si="193"/>
        <v>507760</v>
      </c>
      <c r="X1183" s="21">
        <v>50</v>
      </c>
      <c r="Y1183" s="5">
        <v>0</v>
      </c>
      <c r="Z1183" s="5">
        <v>0.01</v>
      </c>
      <c r="AB1183" s="1"/>
    </row>
    <row r="1184" spans="1:28" s="3" customFormat="1" x14ac:dyDescent="0.35">
      <c r="A1184" s="5">
        <v>886</v>
      </c>
      <c r="B1184" s="18" t="s">
        <v>4</v>
      </c>
      <c r="C1184" s="5">
        <v>2013</v>
      </c>
      <c r="D1184" s="5">
        <v>10</v>
      </c>
      <c r="E1184" s="5">
        <v>0</v>
      </c>
      <c r="F1184" s="20">
        <v>14</v>
      </c>
      <c r="G1184" s="20">
        <v>1</v>
      </c>
      <c r="H1184" s="24">
        <f t="shared" si="196"/>
        <v>4014</v>
      </c>
      <c r="I1184" s="26">
        <v>100</v>
      </c>
      <c r="J1184" s="23">
        <f t="shared" si="197"/>
        <v>401400</v>
      </c>
      <c r="K1184" s="6"/>
      <c r="L1184" s="18"/>
      <c r="M1184" s="18"/>
      <c r="N1184" s="5"/>
      <c r="O1184" s="8"/>
      <c r="P1184" s="8"/>
      <c r="Q1184" s="22"/>
      <c r="R1184" s="16"/>
      <c r="S1184" s="20"/>
      <c r="T1184" s="5"/>
      <c r="U1184" s="15"/>
      <c r="V1184" s="15">
        <f t="shared" si="192"/>
        <v>401400</v>
      </c>
      <c r="W1184" s="14">
        <f t="shared" si="193"/>
        <v>401400</v>
      </c>
      <c r="X1184" s="21">
        <v>50</v>
      </c>
      <c r="Y1184" s="5">
        <v>0</v>
      </c>
      <c r="Z1184" s="5">
        <v>0.01</v>
      </c>
      <c r="AB1184" s="1"/>
    </row>
    <row r="1185" spans="1:28" s="3" customFormat="1" x14ac:dyDescent="0.35">
      <c r="A1185" s="5">
        <v>887</v>
      </c>
      <c r="B1185" s="18" t="s">
        <v>14</v>
      </c>
      <c r="C1185" s="5"/>
      <c r="D1185" s="5">
        <v>11</v>
      </c>
      <c r="E1185" s="5">
        <v>0</v>
      </c>
      <c r="F1185" s="20">
        <v>38</v>
      </c>
      <c r="G1185" s="20">
        <v>1</v>
      </c>
      <c r="H1185" s="24">
        <f t="shared" si="196"/>
        <v>4438</v>
      </c>
      <c r="I1185" s="26">
        <v>75</v>
      </c>
      <c r="J1185" s="23">
        <f t="shared" si="197"/>
        <v>332850</v>
      </c>
      <c r="K1185" s="6"/>
      <c r="L1185" s="18"/>
      <c r="M1185" s="18"/>
      <c r="N1185" s="5"/>
      <c r="O1185" s="8"/>
      <c r="P1185" s="8"/>
      <c r="Q1185" s="22"/>
      <c r="R1185" s="16"/>
      <c r="S1185" s="20"/>
      <c r="T1185" s="5"/>
      <c r="U1185" s="15"/>
      <c r="V1185" s="15">
        <f t="shared" si="192"/>
        <v>332850</v>
      </c>
      <c r="W1185" s="14">
        <f t="shared" si="193"/>
        <v>332850</v>
      </c>
      <c r="X1185" s="21">
        <v>50</v>
      </c>
      <c r="Y1185" s="5">
        <v>0</v>
      </c>
      <c r="Z1185" s="5">
        <v>0.01</v>
      </c>
      <c r="AB1185" s="1"/>
    </row>
    <row r="1186" spans="1:28" s="3" customFormat="1" x14ac:dyDescent="0.35">
      <c r="A1186" s="5">
        <v>888</v>
      </c>
      <c r="B1186" s="18" t="s">
        <v>4</v>
      </c>
      <c r="C1186" s="5">
        <v>2014</v>
      </c>
      <c r="D1186" s="5">
        <v>6</v>
      </c>
      <c r="E1186" s="5">
        <v>3</v>
      </c>
      <c r="F1186" s="20">
        <v>73</v>
      </c>
      <c r="G1186" s="20">
        <v>1</v>
      </c>
      <c r="H1186" s="24">
        <f t="shared" si="196"/>
        <v>2773</v>
      </c>
      <c r="I1186" s="26">
        <v>100</v>
      </c>
      <c r="J1186" s="23">
        <f t="shared" si="197"/>
        <v>277300</v>
      </c>
      <c r="K1186" s="6"/>
      <c r="L1186" s="18"/>
      <c r="M1186" s="18"/>
      <c r="N1186" s="5"/>
      <c r="O1186" s="8"/>
      <c r="P1186" s="8"/>
      <c r="Q1186" s="22"/>
      <c r="R1186" s="16"/>
      <c r="S1186" s="20"/>
      <c r="T1186" s="5"/>
      <c r="U1186" s="15"/>
      <c r="V1186" s="15">
        <f t="shared" si="192"/>
        <v>277300</v>
      </c>
      <c r="W1186" s="14">
        <f t="shared" si="193"/>
        <v>277300</v>
      </c>
      <c r="X1186" s="21">
        <v>50</v>
      </c>
      <c r="Y1186" s="5">
        <v>0</v>
      </c>
      <c r="Z1186" s="5">
        <v>0.01</v>
      </c>
      <c r="AB1186" s="1"/>
    </row>
    <row r="1187" spans="1:28" s="3" customFormat="1" x14ac:dyDescent="0.35">
      <c r="A1187" s="5">
        <v>889</v>
      </c>
      <c r="B1187" s="18" t="s">
        <v>4</v>
      </c>
      <c r="C1187" s="5">
        <v>13860</v>
      </c>
      <c r="D1187" s="5">
        <v>0</v>
      </c>
      <c r="E1187" s="5">
        <v>1</v>
      </c>
      <c r="F1187" s="20">
        <v>36</v>
      </c>
      <c r="G1187" s="20">
        <v>1</v>
      </c>
      <c r="H1187" s="24">
        <f t="shared" si="196"/>
        <v>136</v>
      </c>
      <c r="I1187" s="5">
        <v>200</v>
      </c>
      <c r="J1187" s="23">
        <f t="shared" si="197"/>
        <v>27200</v>
      </c>
      <c r="K1187" s="6"/>
      <c r="L1187" s="18"/>
      <c r="M1187" s="18"/>
      <c r="N1187" s="5"/>
      <c r="O1187" s="8"/>
      <c r="P1187" s="8"/>
      <c r="Q1187" s="22"/>
      <c r="R1187" s="16"/>
      <c r="S1187" s="20"/>
      <c r="T1187" s="5"/>
      <c r="U1187" s="15"/>
      <c r="V1187" s="15">
        <f t="shared" si="192"/>
        <v>27200</v>
      </c>
      <c r="W1187" s="14">
        <f t="shared" si="193"/>
        <v>27200</v>
      </c>
      <c r="X1187" s="21">
        <v>50</v>
      </c>
      <c r="Y1187" s="5">
        <v>0</v>
      </c>
      <c r="Z1187" s="5">
        <v>0.01</v>
      </c>
      <c r="AB1187" s="1"/>
    </row>
    <row r="1188" spans="1:28" s="3" customFormat="1" x14ac:dyDescent="0.35">
      <c r="A1188" s="5">
        <v>890</v>
      </c>
      <c r="B1188" s="9" t="s">
        <v>4</v>
      </c>
      <c r="C1188" s="6">
        <v>8453</v>
      </c>
      <c r="D1188" s="6">
        <v>9</v>
      </c>
      <c r="E1188" s="6">
        <v>2</v>
      </c>
      <c r="F1188" s="11">
        <v>13</v>
      </c>
      <c r="G1188" s="20">
        <v>1</v>
      </c>
      <c r="H1188" s="24">
        <f t="shared" si="196"/>
        <v>3813</v>
      </c>
      <c r="I1188" s="5">
        <v>100</v>
      </c>
      <c r="J1188" s="23">
        <f t="shared" si="197"/>
        <v>381300</v>
      </c>
      <c r="K1188" s="6"/>
      <c r="L1188" s="9"/>
      <c r="M1188" s="9"/>
      <c r="N1188" s="6"/>
      <c r="O1188" s="8"/>
      <c r="P1188" s="8"/>
      <c r="Q1188" s="22"/>
      <c r="R1188" s="16"/>
      <c r="S1188" s="11"/>
      <c r="T1188" s="5"/>
      <c r="U1188" s="15"/>
      <c r="V1188" s="15">
        <f t="shared" si="192"/>
        <v>381300</v>
      </c>
      <c r="W1188" s="14">
        <f t="shared" si="193"/>
        <v>381300</v>
      </c>
      <c r="X1188" s="21">
        <v>50</v>
      </c>
      <c r="Y1188" s="5">
        <v>0</v>
      </c>
      <c r="Z1188" s="5">
        <v>0.01</v>
      </c>
      <c r="AB1188" s="1"/>
    </row>
    <row r="1189" spans="1:28" s="3" customFormat="1" x14ac:dyDescent="0.35">
      <c r="A1189" s="5">
        <v>891</v>
      </c>
      <c r="B1189" s="9" t="s">
        <v>5</v>
      </c>
      <c r="C1189" s="6"/>
      <c r="D1189" s="6">
        <v>4</v>
      </c>
      <c r="E1189" s="6">
        <v>2</v>
      </c>
      <c r="F1189" s="11">
        <v>0</v>
      </c>
      <c r="G1189" s="20">
        <v>1</v>
      </c>
      <c r="H1189" s="24">
        <f t="shared" si="196"/>
        <v>1800</v>
      </c>
      <c r="I1189" s="5">
        <v>75</v>
      </c>
      <c r="J1189" s="23">
        <f t="shared" si="197"/>
        <v>135000</v>
      </c>
      <c r="K1189" s="6"/>
      <c r="L1189" s="9"/>
      <c r="M1189" s="9"/>
      <c r="N1189" s="6"/>
      <c r="O1189" s="8"/>
      <c r="P1189" s="8"/>
      <c r="Q1189" s="22"/>
      <c r="R1189" s="16"/>
      <c r="S1189" s="11"/>
      <c r="T1189" s="5"/>
      <c r="U1189" s="15"/>
      <c r="V1189" s="15">
        <f t="shared" si="192"/>
        <v>135000</v>
      </c>
      <c r="W1189" s="14">
        <f t="shared" si="193"/>
        <v>135000</v>
      </c>
      <c r="X1189" s="21">
        <v>50</v>
      </c>
      <c r="Y1189" s="5">
        <v>0</v>
      </c>
      <c r="Z1189" s="5">
        <v>0.01</v>
      </c>
      <c r="AB1189" s="1"/>
    </row>
    <row r="1190" spans="1:28" s="3" customFormat="1" x14ac:dyDescent="0.35">
      <c r="A1190" s="5">
        <v>892</v>
      </c>
      <c r="B1190" s="18" t="s">
        <v>14</v>
      </c>
      <c r="C1190" s="5">
        <v>109</v>
      </c>
      <c r="D1190" s="5">
        <v>0</v>
      </c>
      <c r="E1190" s="5">
        <v>2</v>
      </c>
      <c r="F1190" s="20">
        <v>3</v>
      </c>
      <c r="G1190" s="20">
        <v>2</v>
      </c>
      <c r="H1190" s="24">
        <f t="shared" si="196"/>
        <v>203</v>
      </c>
      <c r="I1190" s="5">
        <v>75</v>
      </c>
      <c r="J1190" s="23">
        <f t="shared" si="197"/>
        <v>15225</v>
      </c>
      <c r="K1190" s="6"/>
      <c r="L1190" s="18" t="s">
        <v>15</v>
      </c>
      <c r="M1190" s="18" t="s">
        <v>2</v>
      </c>
      <c r="N1190" s="5">
        <v>180</v>
      </c>
      <c r="O1190" s="8"/>
      <c r="P1190" s="8"/>
      <c r="Q1190" s="22">
        <v>6500</v>
      </c>
      <c r="R1190" s="16">
        <f>SUM(N1190*Q1190)</f>
        <v>1170000</v>
      </c>
      <c r="S1190" s="20">
        <v>27</v>
      </c>
      <c r="T1190" s="5">
        <v>44</v>
      </c>
      <c r="U1190" s="15">
        <f>SUM(R1190-(R1190*T1190/100))</f>
        <v>655200</v>
      </c>
      <c r="V1190" s="15">
        <f t="shared" si="192"/>
        <v>670425</v>
      </c>
      <c r="W1190" s="14">
        <f t="shared" si="193"/>
        <v>670425</v>
      </c>
      <c r="X1190" s="21">
        <v>10</v>
      </c>
      <c r="Y1190" s="5">
        <v>0</v>
      </c>
      <c r="Z1190" s="5">
        <v>0.02</v>
      </c>
      <c r="AB1190" s="1"/>
    </row>
    <row r="1191" spans="1:28" s="3" customFormat="1" x14ac:dyDescent="0.35">
      <c r="A1191" s="5"/>
      <c r="B1191" s="18"/>
      <c r="C1191" s="5"/>
      <c r="D1191" s="5"/>
      <c r="E1191" s="5"/>
      <c r="F1191" s="20"/>
      <c r="G1191" s="20"/>
      <c r="H1191" s="24"/>
      <c r="I1191" s="5"/>
      <c r="J1191" s="23"/>
      <c r="K1191" s="6"/>
      <c r="L1191" s="18" t="s">
        <v>12</v>
      </c>
      <c r="M1191" s="18" t="s">
        <v>0</v>
      </c>
      <c r="N1191" s="5">
        <v>30</v>
      </c>
      <c r="O1191" s="8"/>
      <c r="P1191" s="8"/>
      <c r="Q1191" s="22">
        <v>5400</v>
      </c>
      <c r="R1191" s="16">
        <f>SUM(N1191*Q1191)</f>
        <v>162000</v>
      </c>
      <c r="S1191" s="20">
        <v>10</v>
      </c>
      <c r="T1191" s="5">
        <v>40</v>
      </c>
      <c r="U1191" s="15">
        <f>SUM(R1191-(R1191*T1191/100))</f>
        <v>97200</v>
      </c>
      <c r="V1191" s="15">
        <f t="shared" si="192"/>
        <v>97200</v>
      </c>
      <c r="W1191" s="14">
        <f t="shared" si="193"/>
        <v>97200</v>
      </c>
      <c r="X1191" s="21">
        <v>50</v>
      </c>
      <c r="Y1191" s="5">
        <v>0</v>
      </c>
      <c r="Z1191" s="5">
        <v>0.01</v>
      </c>
      <c r="AB1191" s="1"/>
    </row>
    <row r="1192" spans="1:28" s="3" customFormat="1" x14ac:dyDescent="0.35">
      <c r="A1192" s="5"/>
      <c r="B1192" s="18"/>
      <c r="C1192" s="5"/>
      <c r="D1192" s="5"/>
      <c r="E1192" s="5"/>
      <c r="F1192" s="20"/>
      <c r="G1192" s="20"/>
      <c r="H1192" s="24"/>
      <c r="I1192" s="5"/>
      <c r="J1192" s="23"/>
      <c r="K1192" s="6"/>
      <c r="L1192" s="18" t="s">
        <v>16</v>
      </c>
      <c r="M1192" s="18" t="s">
        <v>0</v>
      </c>
      <c r="N1192" s="5">
        <v>20</v>
      </c>
      <c r="O1192" s="8"/>
      <c r="P1192" s="8"/>
      <c r="Q1192" s="22">
        <v>2400</v>
      </c>
      <c r="R1192" s="16">
        <f>SUM(N1192*Q1192)</f>
        <v>48000</v>
      </c>
      <c r="S1192" s="20">
        <v>2</v>
      </c>
      <c r="T1192" s="5">
        <v>6</v>
      </c>
      <c r="U1192" s="15">
        <f>SUM(R1192-(R1192*T1192/100))</f>
        <v>45120</v>
      </c>
      <c r="V1192" s="15">
        <f t="shared" si="192"/>
        <v>45120</v>
      </c>
      <c r="W1192" s="14">
        <f t="shared" si="193"/>
        <v>45120</v>
      </c>
      <c r="X1192" s="21">
        <v>10</v>
      </c>
      <c r="Y1192" s="5">
        <v>0</v>
      </c>
      <c r="Z1192" s="5">
        <v>0.02</v>
      </c>
      <c r="AB1192" s="1"/>
    </row>
    <row r="1193" spans="1:28" s="3" customFormat="1" x14ac:dyDescent="0.35">
      <c r="A1193" s="5">
        <v>893</v>
      </c>
      <c r="B1193" s="18" t="s">
        <v>4</v>
      </c>
      <c r="C1193" s="5">
        <v>5961</v>
      </c>
      <c r="D1193" s="5">
        <v>6</v>
      </c>
      <c r="E1193" s="5">
        <v>2</v>
      </c>
      <c r="F1193" s="20">
        <v>96</v>
      </c>
      <c r="G1193" s="20">
        <v>1</v>
      </c>
      <c r="H1193" s="24">
        <f t="shared" ref="H1193:H1212" si="198">SUM((D1193*400)+(E1193*100)+F1193)</f>
        <v>2696</v>
      </c>
      <c r="I1193" s="5">
        <v>75</v>
      </c>
      <c r="J1193" s="23">
        <f t="shared" ref="J1193:J1212" si="199">SUM(H1193*I1193)</f>
        <v>202200</v>
      </c>
      <c r="K1193" s="6"/>
      <c r="L1193" s="18"/>
      <c r="M1193" s="18"/>
      <c r="N1193" s="5"/>
      <c r="O1193" s="8"/>
      <c r="P1193" s="8"/>
      <c r="Q1193" s="22"/>
      <c r="R1193" s="16"/>
      <c r="S1193" s="20"/>
      <c r="T1193" s="5"/>
      <c r="U1193" s="15"/>
      <c r="V1193" s="15">
        <f t="shared" si="192"/>
        <v>202200</v>
      </c>
      <c r="W1193" s="14">
        <f t="shared" si="193"/>
        <v>202200</v>
      </c>
      <c r="X1193" s="21">
        <v>50</v>
      </c>
      <c r="Y1193" s="5">
        <v>0</v>
      </c>
      <c r="Z1193" s="5">
        <v>0.01</v>
      </c>
      <c r="AB1193" s="1"/>
    </row>
    <row r="1194" spans="1:28" s="3" customFormat="1" x14ac:dyDescent="0.35">
      <c r="A1194" s="5">
        <v>894</v>
      </c>
      <c r="B1194" s="18" t="s">
        <v>4</v>
      </c>
      <c r="C1194" s="5">
        <v>2004</v>
      </c>
      <c r="D1194" s="5">
        <v>3</v>
      </c>
      <c r="E1194" s="5">
        <v>2</v>
      </c>
      <c r="F1194" s="20">
        <v>74</v>
      </c>
      <c r="G1194" s="20">
        <v>1</v>
      </c>
      <c r="H1194" s="24">
        <f t="shared" si="198"/>
        <v>1474</v>
      </c>
      <c r="I1194" s="5">
        <v>75</v>
      </c>
      <c r="J1194" s="23">
        <f t="shared" si="199"/>
        <v>110550</v>
      </c>
      <c r="K1194" s="6"/>
      <c r="L1194" s="18"/>
      <c r="M1194" s="18"/>
      <c r="N1194" s="5"/>
      <c r="O1194" s="8"/>
      <c r="P1194" s="8"/>
      <c r="Q1194" s="22"/>
      <c r="R1194" s="16"/>
      <c r="S1194" s="20"/>
      <c r="T1194" s="5"/>
      <c r="U1194" s="15"/>
      <c r="V1194" s="15">
        <f t="shared" si="192"/>
        <v>110550</v>
      </c>
      <c r="W1194" s="14">
        <f t="shared" si="193"/>
        <v>110550</v>
      </c>
      <c r="X1194" s="21">
        <v>50</v>
      </c>
      <c r="Y1194" s="5">
        <v>0</v>
      </c>
      <c r="Z1194" s="5">
        <v>0.03</v>
      </c>
      <c r="AB1194" s="1"/>
    </row>
    <row r="1195" spans="1:28" s="3" customFormat="1" x14ac:dyDescent="0.35">
      <c r="A1195" s="5">
        <v>895</v>
      </c>
      <c r="B1195" s="18" t="s">
        <v>4</v>
      </c>
      <c r="C1195" s="5">
        <v>6098</v>
      </c>
      <c r="D1195" s="5">
        <v>0</v>
      </c>
      <c r="E1195" s="5">
        <v>0</v>
      </c>
      <c r="F1195" s="20">
        <v>41</v>
      </c>
      <c r="G1195" s="20">
        <v>2</v>
      </c>
      <c r="H1195" s="24">
        <f t="shared" si="198"/>
        <v>41</v>
      </c>
      <c r="I1195" s="5">
        <v>75</v>
      </c>
      <c r="J1195" s="23">
        <f t="shared" si="199"/>
        <v>3075</v>
      </c>
      <c r="K1195" s="6"/>
      <c r="L1195" s="18" t="s">
        <v>15</v>
      </c>
      <c r="M1195" s="18" t="s">
        <v>2</v>
      </c>
      <c r="N1195" s="5">
        <v>150</v>
      </c>
      <c r="O1195" s="8"/>
      <c r="P1195" s="8"/>
      <c r="Q1195" s="22">
        <v>6500</v>
      </c>
      <c r="R1195" s="16">
        <f>SUM(N1195*Q1195)</f>
        <v>975000</v>
      </c>
      <c r="S1195" s="20">
        <v>9</v>
      </c>
      <c r="T1195" s="5">
        <v>9</v>
      </c>
      <c r="U1195" s="15">
        <f>SUM(R1195-(R1195*T1195/100))</f>
        <v>887250</v>
      </c>
      <c r="V1195" s="15">
        <f t="shared" si="192"/>
        <v>890325</v>
      </c>
      <c r="W1195" s="14">
        <f t="shared" si="193"/>
        <v>890325</v>
      </c>
      <c r="X1195" s="21">
        <v>10</v>
      </c>
      <c r="Y1195" s="5">
        <v>0</v>
      </c>
      <c r="Z1195" s="5">
        <v>0.02</v>
      </c>
      <c r="AB1195" s="1"/>
    </row>
    <row r="1196" spans="1:28" s="3" customFormat="1" x14ac:dyDescent="0.35">
      <c r="A1196" s="5">
        <v>896</v>
      </c>
      <c r="B1196" s="18" t="s">
        <v>4</v>
      </c>
      <c r="C1196" s="5">
        <v>6096</v>
      </c>
      <c r="D1196" s="5">
        <v>0</v>
      </c>
      <c r="E1196" s="5">
        <v>0</v>
      </c>
      <c r="F1196" s="20">
        <v>63</v>
      </c>
      <c r="G1196" s="20">
        <v>2</v>
      </c>
      <c r="H1196" s="24">
        <f t="shared" si="198"/>
        <v>63</v>
      </c>
      <c r="I1196" s="5">
        <v>200</v>
      </c>
      <c r="J1196" s="23">
        <f t="shared" si="199"/>
        <v>12600</v>
      </c>
      <c r="K1196" s="6"/>
      <c r="L1196" s="18" t="s">
        <v>15</v>
      </c>
      <c r="M1196" s="18" t="s">
        <v>2</v>
      </c>
      <c r="N1196" s="5">
        <v>180</v>
      </c>
      <c r="O1196" s="8"/>
      <c r="P1196" s="8"/>
      <c r="Q1196" s="22">
        <v>6500</v>
      </c>
      <c r="R1196" s="16">
        <f>SUM(N1196*Q1196)</f>
        <v>1170000</v>
      </c>
      <c r="S1196" s="20">
        <v>20</v>
      </c>
      <c r="T1196" s="5">
        <v>30</v>
      </c>
      <c r="U1196" s="15">
        <f>SUM(R1196-(R1196*T1196/100))</f>
        <v>819000</v>
      </c>
      <c r="V1196" s="15">
        <f t="shared" si="192"/>
        <v>831600</v>
      </c>
      <c r="W1196" s="14">
        <f t="shared" si="193"/>
        <v>831600</v>
      </c>
      <c r="X1196" s="21">
        <v>10</v>
      </c>
      <c r="Y1196" s="5">
        <v>0</v>
      </c>
      <c r="Z1196" s="5">
        <v>0.02</v>
      </c>
      <c r="AB1196" s="1"/>
    </row>
    <row r="1197" spans="1:28" s="3" customFormat="1" x14ac:dyDescent="0.35">
      <c r="A1197" s="5">
        <v>897</v>
      </c>
      <c r="B1197" s="18" t="s">
        <v>4</v>
      </c>
      <c r="C1197" s="5">
        <v>5960</v>
      </c>
      <c r="D1197" s="5">
        <v>5</v>
      </c>
      <c r="E1197" s="5">
        <v>1</v>
      </c>
      <c r="F1197" s="20">
        <v>6</v>
      </c>
      <c r="G1197" s="20">
        <v>1</v>
      </c>
      <c r="H1197" s="24">
        <f t="shared" si="198"/>
        <v>2106</v>
      </c>
      <c r="I1197" s="5">
        <v>75</v>
      </c>
      <c r="J1197" s="23">
        <f t="shared" si="199"/>
        <v>157950</v>
      </c>
      <c r="K1197" s="6"/>
      <c r="L1197" s="18"/>
      <c r="M1197" s="18"/>
      <c r="N1197" s="5"/>
      <c r="O1197" s="8"/>
      <c r="P1197" s="8"/>
      <c r="Q1197" s="22"/>
      <c r="R1197" s="16"/>
      <c r="S1197" s="20"/>
      <c r="T1197" s="5"/>
      <c r="U1197" s="15"/>
      <c r="V1197" s="15">
        <f t="shared" si="192"/>
        <v>157950</v>
      </c>
      <c r="W1197" s="14">
        <f t="shared" si="193"/>
        <v>157950</v>
      </c>
      <c r="X1197" s="21">
        <v>50</v>
      </c>
      <c r="Y1197" s="5">
        <v>0</v>
      </c>
      <c r="Z1197" s="5">
        <v>0.01</v>
      </c>
      <c r="AB1197" s="1"/>
    </row>
    <row r="1198" spans="1:28" s="3" customFormat="1" x14ac:dyDescent="0.35">
      <c r="A1198" s="5">
        <v>898</v>
      </c>
      <c r="B1198" s="18" t="s">
        <v>4</v>
      </c>
      <c r="C1198" s="5">
        <v>6095</v>
      </c>
      <c r="D1198" s="5">
        <v>0</v>
      </c>
      <c r="E1198" s="5">
        <v>0</v>
      </c>
      <c r="F1198" s="20">
        <v>51</v>
      </c>
      <c r="G1198" s="20">
        <v>2</v>
      </c>
      <c r="H1198" s="24">
        <f t="shared" si="198"/>
        <v>51</v>
      </c>
      <c r="I1198" s="5">
        <v>200</v>
      </c>
      <c r="J1198" s="23">
        <f t="shared" si="199"/>
        <v>10200</v>
      </c>
      <c r="K1198" s="6"/>
      <c r="L1198" s="18" t="s">
        <v>15</v>
      </c>
      <c r="M1198" s="18" t="s">
        <v>2</v>
      </c>
      <c r="N1198" s="5">
        <v>117</v>
      </c>
      <c r="O1198" s="8"/>
      <c r="P1198" s="8"/>
      <c r="Q1198" s="22">
        <v>6500</v>
      </c>
      <c r="R1198" s="16">
        <f>SUM(N1198*Q1198)</f>
        <v>760500</v>
      </c>
      <c r="S1198" s="20">
        <v>20</v>
      </c>
      <c r="T1198" s="5">
        <v>30</v>
      </c>
      <c r="U1198" s="15">
        <f>SUM(R1198-(R1198*T1198/100))</f>
        <v>532350</v>
      </c>
      <c r="V1198" s="15">
        <f t="shared" si="192"/>
        <v>542550</v>
      </c>
      <c r="W1198" s="14">
        <f t="shared" si="193"/>
        <v>542550</v>
      </c>
      <c r="X1198" s="21">
        <v>10</v>
      </c>
      <c r="Y1198" s="5">
        <v>0</v>
      </c>
      <c r="Z1198" s="5">
        <v>0.02</v>
      </c>
      <c r="AB1198" s="1"/>
    </row>
    <row r="1199" spans="1:28" s="3" customFormat="1" x14ac:dyDescent="0.35">
      <c r="A1199" s="5">
        <v>899</v>
      </c>
      <c r="B1199" s="18" t="s">
        <v>4</v>
      </c>
      <c r="C1199" s="5">
        <v>5959</v>
      </c>
      <c r="D1199" s="5">
        <v>4</v>
      </c>
      <c r="E1199" s="5">
        <v>0</v>
      </c>
      <c r="F1199" s="20">
        <v>97</v>
      </c>
      <c r="G1199" s="20">
        <v>2</v>
      </c>
      <c r="H1199" s="24">
        <f t="shared" si="198"/>
        <v>1697</v>
      </c>
      <c r="I1199" s="5">
        <v>75</v>
      </c>
      <c r="J1199" s="23">
        <f t="shared" si="199"/>
        <v>127275</v>
      </c>
      <c r="K1199" s="6"/>
      <c r="L1199" s="18" t="s">
        <v>15</v>
      </c>
      <c r="M1199" s="18" t="s">
        <v>2</v>
      </c>
      <c r="N1199" s="5">
        <v>117</v>
      </c>
      <c r="O1199" s="8"/>
      <c r="P1199" s="8"/>
      <c r="Q1199" s="22">
        <v>6500</v>
      </c>
      <c r="R1199" s="16">
        <f>SUM(N1199*Q1199)</f>
        <v>760500</v>
      </c>
      <c r="S1199" s="20">
        <v>5</v>
      </c>
      <c r="T1199" s="5">
        <v>5</v>
      </c>
      <c r="U1199" s="15">
        <f>SUM(R1199-(R1199*T1199/100))</f>
        <v>722475</v>
      </c>
      <c r="V1199" s="15">
        <f t="shared" si="192"/>
        <v>849750</v>
      </c>
      <c r="W1199" s="14">
        <f t="shared" si="193"/>
        <v>849750</v>
      </c>
      <c r="X1199" s="21">
        <v>10</v>
      </c>
      <c r="Y1199" s="5">
        <v>0</v>
      </c>
      <c r="Z1199" s="5">
        <v>0.02</v>
      </c>
      <c r="AB1199" s="1"/>
    </row>
    <row r="1200" spans="1:28" s="3" customFormat="1" x14ac:dyDescent="0.35">
      <c r="A1200" s="5">
        <v>900</v>
      </c>
      <c r="B1200" s="18"/>
      <c r="C1200" s="5"/>
      <c r="D1200" s="5">
        <v>4</v>
      </c>
      <c r="E1200" s="5">
        <v>0</v>
      </c>
      <c r="F1200" s="20">
        <v>0</v>
      </c>
      <c r="G1200" s="20">
        <v>1</v>
      </c>
      <c r="H1200" s="24">
        <f t="shared" si="198"/>
        <v>1600</v>
      </c>
      <c r="I1200" s="5">
        <v>75</v>
      </c>
      <c r="J1200" s="23">
        <f t="shared" si="199"/>
        <v>120000</v>
      </c>
      <c r="K1200" s="6"/>
      <c r="L1200" s="18"/>
      <c r="M1200" s="18"/>
      <c r="N1200" s="5"/>
      <c r="O1200" s="8"/>
      <c r="P1200" s="8"/>
      <c r="Q1200" s="22"/>
      <c r="R1200" s="16"/>
      <c r="S1200" s="20"/>
      <c r="T1200" s="5"/>
      <c r="U1200" s="15"/>
      <c r="V1200" s="15">
        <f t="shared" si="192"/>
        <v>120000</v>
      </c>
      <c r="W1200" s="14">
        <f t="shared" si="193"/>
        <v>120000</v>
      </c>
      <c r="X1200" s="21">
        <v>50</v>
      </c>
      <c r="Y1200" s="5">
        <v>0</v>
      </c>
      <c r="Z1200" s="5">
        <v>0.01</v>
      </c>
      <c r="AB1200" s="1"/>
    </row>
    <row r="1201" spans="1:28" s="3" customFormat="1" x14ac:dyDescent="0.35">
      <c r="A1201" s="5">
        <v>901</v>
      </c>
      <c r="B1201" s="18" t="s">
        <v>4</v>
      </c>
      <c r="C1201" s="5">
        <v>30267</v>
      </c>
      <c r="D1201" s="5">
        <v>6</v>
      </c>
      <c r="E1201" s="5">
        <v>1</v>
      </c>
      <c r="F1201" s="20">
        <v>27</v>
      </c>
      <c r="G1201" s="20">
        <v>1</v>
      </c>
      <c r="H1201" s="24">
        <f t="shared" si="198"/>
        <v>2527</v>
      </c>
      <c r="I1201" s="5">
        <v>110</v>
      </c>
      <c r="J1201" s="23">
        <f t="shared" si="199"/>
        <v>277970</v>
      </c>
      <c r="K1201" s="6"/>
      <c r="L1201" s="18"/>
      <c r="M1201" s="18"/>
      <c r="N1201" s="5"/>
      <c r="O1201" s="8"/>
      <c r="P1201" s="8"/>
      <c r="Q1201" s="22"/>
      <c r="R1201" s="16"/>
      <c r="S1201" s="20"/>
      <c r="T1201" s="5"/>
      <c r="U1201" s="15"/>
      <c r="V1201" s="15">
        <f t="shared" si="192"/>
        <v>277970</v>
      </c>
      <c r="W1201" s="14">
        <f t="shared" si="193"/>
        <v>277970</v>
      </c>
      <c r="X1201" s="21">
        <v>50</v>
      </c>
      <c r="Y1201" s="5">
        <v>0</v>
      </c>
      <c r="Z1201" s="5">
        <v>0.01</v>
      </c>
      <c r="AB1201" s="1"/>
    </row>
    <row r="1202" spans="1:28" s="3" customFormat="1" x14ac:dyDescent="0.35">
      <c r="A1202" s="5">
        <v>902</v>
      </c>
      <c r="B1202" s="18" t="s">
        <v>4</v>
      </c>
      <c r="C1202" s="5">
        <v>15152</v>
      </c>
      <c r="D1202" s="5">
        <v>13</v>
      </c>
      <c r="E1202" s="5">
        <v>3</v>
      </c>
      <c r="F1202" s="20">
        <v>26</v>
      </c>
      <c r="G1202" s="20">
        <v>1</v>
      </c>
      <c r="H1202" s="24">
        <f t="shared" si="198"/>
        <v>5526</v>
      </c>
      <c r="I1202" s="5">
        <v>75</v>
      </c>
      <c r="J1202" s="23">
        <f t="shared" si="199"/>
        <v>414450</v>
      </c>
      <c r="K1202" s="6"/>
      <c r="L1202" s="18"/>
      <c r="M1202" s="18"/>
      <c r="N1202" s="5"/>
      <c r="O1202" s="8"/>
      <c r="P1202" s="8"/>
      <c r="Q1202" s="22"/>
      <c r="R1202" s="16"/>
      <c r="S1202" s="20"/>
      <c r="T1202" s="5"/>
      <c r="U1202" s="15"/>
      <c r="V1202" s="15">
        <f t="shared" si="192"/>
        <v>414450</v>
      </c>
      <c r="W1202" s="14">
        <f t="shared" si="193"/>
        <v>414450</v>
      </c>
      <c r="X1202" s="21">
        <v>50</v>
      </c>
      <c r="Y1202" s="5">
        <v>0</v>
      </c>
      <c r="Z1202" s="5">
        <v>0.01</v>
      </c>
      <c r="AB1202" s="1"/>
    </row>
    <row r="1203" spans="1:28" s="3" customFormat="1" x14ac:dyDescent="0.35">
      <c r="A1203" s="5">
        <v>903</v>
      </c>
      <c r="B1203" s="18" t="s">
        <v>4</v>
      </c>
      <c r="C1203" s="5">
        <v>2209</v>
      </c>
      <c r="D1203" s="5">
        <v>9</v>
      </c>
      <c r="E1203" s="5">
        <v>3</v>
      </c>
      <c r="F1203" s="20">
        <v>1</v>
      </c>
      <c r="G1203" s="20">
        <v>1</v>
      </c>
      <c r="H1203" s="24">
        <f t="shared" si="198"/>
        <v>3901</v>
      </c>
      <c r="I1203" s="5">
        <v>75</v>
      </c>
      <c r="J1203" s="23">
        <f t="shared" si="199"/>
        <v>292575</v>
      </c>
      <c r="K1203" s="6"/>
      <c r="L1203" s="18"/>
      <c r="M1203" s="18"/>
      <c r="N1203" s="5"/>
      <c r="O1203" s="8"/>
      <c r="P1203" s="8"/>
      <c r="Q1203" s="22"/>
      <c r="R1203" s="16"/>
      <c r="S1203" s="20"/>
      <c r="T1203" s="5"/>
      <c r="U1203" s="15"/>
      <c r="V1203" s="15">
        <f t="shared" si="192"/>
        <v>292575</v>
      </c>
      <c r="W1203" s="14">
        <f t="shared" si="193"/>
        <v>292575</v>
      </c>
      <c r="X1203" s="21">
        <v>50</v>
      </c>
      <c r="Y1203" s="5">
        <v>0</v>
      </c>
      <c r="Z1203" s="5">
        <v>0.01</v>
      </c>
      <c r="AB1203" s="1"/>
    </row>
    <row r="1204" spans="1:28" s="3" customFormat="1" x14ac:dyDescent="0.35">
      <c r="A1204" s="5">
        <v>904</v>
      </c>
      <c r="B1204" s="18" t="s">
        <v>4</v>
      </c>
      <c r="C1204" s="5">
        <v>13949</v>
      </c>
      <c r="D1204" s="5">
        <v>10</v>
      </c>
      <c r="E1204" s="5">
        <v>2</v>
      </c>
      <c r="F1204" s="20">
        <v>42</v>
      </c>
      <c r="G1204" s="20">
        <v>1</v>
      </c>
      <c r="H1204" s="24">
        <f t="shared" si="198"/>
        <v>4242</v>
      </c>
      <c r="I1204" s="5">
        <v>110</v>
      </c>
      <c r="J1204" s="23">
        <f t="shared" si="199"/>
        <v>466620</v>
      </c>
      <c r="K1204" s="6"/>
      <c r="L1204" s="18"/>
      <c r="M1204" s="18"/>
      <c r="N1204" s="5"/>
      <c r="O1204" s="8"/>
      <c r="P1204" s="8"/>
      <c r="Q1204" s="22"/>
      <c r="R1204" s="16"/>
      <c r="S1204" s="20"/>
      <c r="T1204" s="5"/>
      <c r="U1204" s="15"/>
      <c r="V1204" s="15">
        <f t="shared" si="192"/>
        <v>466620</v>
      </c>
      <c r="W1204" s="14">
        <f t="shared" si="193"/>
        <v>466620</v>
      </c>
      <c r="X1204" s="21">
        <v>50</v>
      </c>
      <c r="Y1204" s="5">
        <v>0</v>
      </c>
      <c r="Z1204" s="5">
        <v>0.01</v>
      </c>
      <c r="AB1204" s="1"/>
    </row>
    <row r="1205" spans="1:28" s="3" customFormat="1" x14ac:dyDescent="0.35">
      <c r="A1205" s="5">
        <v>905</v>
      </c>
      <c r="B1205" s="18" t="s">
        <v>4</v>
      </c>
      <c r="C1205" s="5">
        <v>13295</v>
      </c>
      <c r="D1205" s="5">
        <v>5</v>
      </c>
      <c r="E1205" s="5">
        <v>1</v>
      </c>
      <c r="F1205" s="20">
        <v>21</v>
      </c>
      <c r="G1205" s="20">
        <v>1</v>
      </c>
      <c r="H1205" s="24">
        <f t="shared" si="198"/>
        <v>2121</v>
      </c>
      <c r="I1205" s="5">
        <v>75</v>
      </c>
      <c r="J1205" s="23">
        <f t="shared" si="199"/>
        <v>159075</v>
      </c>
      <c r="K1205" s="6"/>
      <c r="L1205" s="18"/>
      <c r="M1205" s="18"/>
      <c r="N1205" s="5"/>
      <c r="O1205" s="8"/>
      <c r="P1205" s="8"/>
      <c r="Q1205" s="22"/>
      <c r="R1205" s="16"/>
      <c r="S1205" s="20"/>
      <c r="T1205" s="5"/>
      <c r="U1205" s="15"/>
      <c r="V1205" s="15">
        <f t="shared" si="192"/>
        <v>159075</v>
      </c>
      <c r="W1205" s="14">
        <f t="shared" si="193"/>
        <v>159075</v>
      </c>
      <c r="X1205" s="21">
        <v>50</v>
      </c>
      <c r="Y1205" s="5">
        <v>0</v>
      </c>
      <c r="Z1205" s="5">
        <v>0.01</v>
      </c>
      <c r="AB1205" s="1"/>
    </row>
    <row r="1206" spans="1:28" s="3" customFormat="1" x14ac:dyDescent="0.35">
      <c r="A1206" s="5">
        <v>906</v>
      </c>
      <c r="B1206" s="18" t="s">
        <v>4</v>
      </c>
      <c r="C1206" s="5">
        <v>795</v>
      </c>
      <c r="D1206" s="5">
        <v>10</v>
      </c>
      <c r="E1206" s="5">
        <v>3</v>
      </c>
      <c r="F1206" s="20">
        <v>12</v>
      </c>
      <c r="G1206" s="20">
        <v>1</v>
      </c>
      <c r="H1206" s="24">
        <f t="shared" si="198"/>
        <v>4312</v>
      </c>
      <c r="I1206" s="5">
        <v>75</v>
      </c>
      <c r="J1206" s="23">
        <f t="shared" si="199"/>
        <v>323400</v>
      </c>
      <c r="K1206" s="6"/>
      <c r="L1206" s="18"/>
      <c r="M1206" s="18"/>
      <c r="N1206" s="5"/>
      <c r="O1206" s="8"/>
      <c r="P1206" s="8"/>
      <c r="Q1206" s="22"/>
      <c r="R1206" s="16"/>
      <c r="S1206" s="20"/>
      <c r="T1206" s="5"/>
      <c r="U1206" s="15"/>
      <c r="V1206" s="15">
        <f t="shared" si="192"/>
        <v>323400</v>
      </c>
      <c r="W1206" s="14">
        <f t="shared" si="193"/>
        <v>323400</v>
      </c>
      <c r="X1206" s="21">
        <v>50</v>
      </c>
      <c r="Y1206" s="5">
        <v>0</v>
      </c>
      <c r="Z1206" s="5">
        <v>0.01</v>
      </c>
      <c r="AB1206" s="1"/>
    </row>
    <row r="1207" spans="1:28" s="3" customFormat="1" x14ac:dyDescent="0.35">
      <c r="A1207" s="5">
        <v>907</v>
      </c>
      <c r="B1207" s="18" t="s">
        <v>4</v>
      </c>
      <c r="C1207" s="5">
        <v>15225</v>
      </c>
      <c r="D1207" s="5">
        <v>4</v>
      </c>
      <c r="E1207" s="5">
        <v>2</v>
      </c>
      <c r="F1207" s="20">
        <v>6</v>
      </c>
      <c r="G1207" s="20">
        <v>1</v>
      </c>
      <c r="H1207" s="24">
        <f t="shared" si="198"/>
        <v>1806</v>
      </c>
      <c r="I1207" s="5">
        <v>75</v>
      </c>
      <c r="J1207" s="23">
        <f t="shared" si="199"/>
        <v>135450</v>
      </c>
      <c r="K1207" s="6"/>
      <c r="L1207" s="18"/>
      <c r="M1207" s="18"/>
      <c r="N1207" s="5"/>
      <c r="O1207" s="8"/>
      <c r="P1207" s="8"/>
      <c r="Q1207" s="22"/>
      <c r="R1207" s="16"/>
      <c r="S1207" s="20"/>
      <c r="T1207" s="5"/>
      <c r="U1207" s="15"/>
      <c r="V1207" s="15">
        <f t="shared" si="192"/>
        <v>135450</v>
      </c>
      <c r="W1207" s="14">
        <f t="shared" si="193"/>
        <v>135450</v>
      </c>
      <c r="X1207" s="21">
        <v>50</v>
      </c>
      <c r="Y1207" s="5">
        <v>0</v>
      </c>
      <c r="Z1207" s="5">
        <v>0.01</v>
      </c>
      <c r="AB1207" s="1"/>
    </row>
    <row r="1208" spans="1:28" s="3" customFormat="1" x14ac:dyDescent="0.35">
      <c r="A1208" s="5">
        <v>908</v>
      </c>
      <c r="B1208" s="18" t="s">
        <v>4</v>
      </c>
      <c r="C1208" s="5">
        <v>15270</v>
      </c>
      <c r="D1208" s="5">
        <v>2</v>
      </c>
      <c r="E1208" s="5">
        <v>1</v>
      </c>
      <c r="F1208" s="20">
        <v>81</v>
      </c>
      <c r="G1208" s="20">
        <v>1</v>
      </c>
      <c r="H1208" s="24">
        <f t="shared" si="198"/>
        <v>981</v>
      </c>
      <c r="I1208" s="5">
        <v>75</v>
      </c>
      <c r="J1208" s="23">
        <f t="shared" si="199"/>
        <v>73575</v>
      </c>
      <c r="K1208" s="6"/>
      <c r="L1208" s="18"/>
      <c r="M1208" s="18"/>
      <c r="N1208" s="5"/>
      <c r="O1208" s="8"/>
      <c r="P1208" s="8"/>
      <c r="Q1208" s="22"/>
      <c r="R1208" s="16"/>
      <c r="S1208" s="20"/>
      <c r="T1208" s="5"/>
      <c r="U1208" s="15"/>
      <c r="V1208" s="15">
        <f t="shared" si="192"/>
        <v>73575</v>
      </c>
      <c r="W1208" s="14">
        <f t="shared" si="193"/>
        <v>73575</v>
      </c>
      <c r="X1208" s="21">
        <v>50</v>
      </c>
      <c r="Y1208" s="5">
        <v>0</v>
      </c>
      <c r="Z1208" s="5">
        <v>0.01</v>
      </c>
      <c r="AB1208" s="1"/>
    </row>
    <row r="1209" spans="1:28" s="3" customFormat="1" x14ac:dyDescent="0.35">
      <c r="A1209" s="5">
        <v>909</v>
      </c>
      <c r="B1209" s="18" t="s">
        <v>4</v>
      </c>
      <c r="C1209" s="5">
        <v>8170</v>
      </c>
      <c r="D1209" s="5">
        <v>1</v>
      </c>
      <c r="E1209" s="5">
        <v>3</v>
      </c>
      <c r="F1209" s="20">
        <v>53</v>
      </c>
      <c r="G1209" s="20">
        <v>1</v>
      </c>
      <c r="H1209" s="24">
        <f t="shared" si="198"/>
        <v>753</v>
      </c>
      <c r="I1209" s="5">
        <v>75</v>
      </c>
      <c r="J1209" s="23">
        <f t="shared" si="199"/>
        <v>56475</v>
      </c>
      <c r="K1209" s="6"/>
      <c r="L1209" s="18"/>
      <c r="M1209" s="18"/>
      <c r="N1209" s="5"/>
      <c r="O1209" s="8"/>
      <c r="P1209" s="8"/>
      <c r="Q1209" s="22"/>
      <c r="R1209" s="16"/>
      <c r="S1209" s="20"/>
      <c r="T1209" s="5"/>
      <c r="U1209" s="15"/>
      <c r="V1209" s="15">
        <f t="shared" si="192"/>
        <v>56475</v>
      </c>
      <c r="W1209" s="14">
        <f t="shared" si="193"/>
        <v>56475</v>
      </c>
      <c r="X1209" s="21">
        <v>50</v>
      </c>
      <c r="Y1209" s="5">
        <v>0</v>
      </c>
      <c r="Z1209" s="5">
        <v>0.01</v>
      </c>
      <c r="AB1209" s="1"/>
    </row>
    <row r="1210" spans="1:28" s="3" customFormat="1" x14ac:dyDescent="0.35">
      <c r="A1210" s="5">
        <v>910</v>
      </c>
      <c r="B1210" s="18" t="s">
        <v>4</v>
      </c>
      <c r="C1210" s="5">
        <v>20564</v>
      </c>
      <c r="D1210" s="5">
        <v>8</v>
      </c>
      <c r="E1210" s="5">
        <v>3</v>
      </c>
      <c r="F1210" s="20">
        <v>47</v>
      </c>
      <c r="G1210" s="20">
        <v>1</v>
      </c>
      <c r="H1210" s="24">
        <f t="shared" si="198"/>
        <v>3547</v>
      </c>
      <c r="I1210" s="5">
        <v>75</v>
      </c>
      <c r="J1210" s="23">
        <f t="shared" si="199"/>
        <v>266025</v>
      </c>
      <c r="K1210" s="6"/>
      <c r="L1210" s="18"/>
      <c r="M1210" s="18"/>
      <c r="N1210" s="5"/>
      <c r="O1210" s="8"/>
      <c r="P1210" s="8"/>
      <c r="Q1210" s="22"/>
      <c r="R1210" s="16"/>
      <c r="S1210" s="20"/>
      <c r="T1210" s="5"/>
      <c r="U1210" s="15"/>
      <c r="V1210" s="15">
        <f t="shared" si="192"/>
        <v>266025</v>
      </c>
      <c r="W1210" s="14">
        <f t="shared" si="193"/>
        <v>266025</v>
      </c>
      <c r="X1210" s="21">
        <v>50</v>
      </c>
      <c r="Y1210" s="5">
        <v>0</v>
      </c>
      <c r="Z1210" s="5">
        <v>0.01</v>
      </c>
      <c r="AB1210" s="1"/>
    </row>
    <row r="1211" spans="1:28" s="3" customFormat="1" x14ac:dyDescent="0.35">
      <c r="A1211" s="5">
        <v>911</v>
      </c>
      <c r="B1211" s="18" t="s">
        <v>4</v>
      </c>
      <c r="C1211" s="5">
        <v>1973</v>
      </c>
      <c r="D1211" s="5">
        <v>0</v>
      </c>
      <c r="E1211" s="5">
        <v>3</v>
      </c>
      <c r="F1211" s="20">
        <v>95</v>
      </c>
      <c r="G1211" s="20">
        <v>2</v>
      </c>
      <c r="H1211" s="24">
        <f t="shared" si="198"/>
        <v>395</v>
      </c>
      <c r="I1211" s="5">
        <v>75</v>
      </c>
      <c r="J1211" s="23">
        <f t="shared" si="199"/>
        <v>29625</v>
      </c>
      <c r="K1211" s="6"/>
      <c r="L1211" s="18" t="s">
        <v>15</v>
      </c>
      <c r="M1211" s="18" t="s">
        <v>2</v>
      </c>
      <c r="N1211" s="5">
        <v>180</v>
      </c>
      <c r="O1211" s="8"/>
      <c r="P1211" s="8"/>
      <c r="Q1211" s="22">
        <v>6500</v>
      </c>
      <c r="R1211" s="16">
        <f>SUM(N1211*Q1211)</f>
        <v>1170000</v>
      </c>
      <c r="S1211" s="20">
        <v>30</v>
      </c>
      <c r="T1211" s="5">
        <v>50</v>
      </c>
      <c r="U1211" s="15">
        <f>SUM(R1211-(R1211*T1211/100))</f>
        <v>585000</v>
      </c>
      <c r="V1211" s="15">
        <f t="shared" si="192"/>
        <v>614625</v>
      </c>
      <c r="W1211" s="14">
        <f t="shared" si="193"/>
        <v>614625</v>
      </c>
      <c r="X1211" s="21">
        <v>10</v>
      </c>
      <c r="Y1211" s="5">
        <v>0</v>
      </c>
      <c r="Z1211" s="5">
        <v>0.02</v>
      </c>
      <c r="AB1211" s="1"/>
    </row>
    <row r="1212" spans="1:28" s="3" customFormat="1" x14ac:dyDescent="0.35">
      <c r="A1212" s="5">
        <v>912</v>
      </c>
      <c r="B1212" s="18" t="s">
        <v>4</v>
      </c>
      <c r="C1212" s="5">
        <v>1974</v>
      </c>
      <c r="D1212" s="5">
        <v>1</v>
      </c>
      <c r="E1212" s="5">
        <v>1</v>
      </c>
      <c r="F1212" s="20">
        <v>40</v>
      </c>
      <c r="G1212" s="20">
        <v>2</v>
      </c>
      <c r="H1212" s="24">
        <f t="shared" si="198"/>
        <v>540</v>
      </c>
      <c r="I1212" s="5">
        <v>75</v>
      </c>
      <c r="J1212" s="23">
        <f t="shared" si="199"/>
        <v>40500</v>
      </c>
      <c r="K1212" s="6"/>
      <c r="L1212" s="18" t="s">
        <v>15</v>
      </c>
      <c r="M1212" s="18" t="s">
        <v>9</v>
      </c>
      <c r="N1212" s="5">
        <v>285</v>
      </c>
      <c r="O1212" s="8"/>
      <c r="P1212" s="8"/>
      <c r="Q1212" s="22">
        <v>6500</v>
      </c>
      <c r="R1212" s="16">
        <f>SUM(N1212*Q1212)</f>
        <v>1852500</v>
      </c>
      <c r="S1212" s="20">
        <v>15</v>
      </c>
      <c r="T1212" s="5">
        <v>50</v>
      </c>
      <c r="U1212" s="15">
        <f>SUM(R1212-(R1212*T1212/100))</f>
        <v>926250</v>
      </c>
      <c r="V1212" s="15">
        <f t="shared" si="192"/>
        <v>966750</v>
      </c>
      <c r="W1212" s="14">
        <f t="shared" si="193"/>
        <v>966750</v>
      </c>
      <c r="X1212" s="21">
        <v>10</v>
      </c>
      <c r="Y1212" s="5">
        <v>0</v>
      </c>
      <c r="Z1212" s="5">
        <v>0.02</v>
      </c>
      <c r="AB1212" s="1"/>
    </row>
    <row r="1213" spans="1:28" s="3" customFormat="1" x14ac:dyDescent="0.35">
      <c r="A1213" s="5"/>
      <c r="B1213" s="18"/>
      <c r="C1213" s="5"/>
      <c r="D1213" s="5"/>
      <c r="E1213" s="5"/>
      <c r="F1213" s="20"/>
      <c r="G1213" s="20"/>
      <c r="H1213" s="24"/>
      <c r="I1213" s="5"/>
      <c r="J1213" s="23"/>
      <c r="K1213" s="6"/>
      <c r="L1213" s="18" t="s">
        <v>12</v>
      </c>
      <c r="M1213" s="18" t="s">
        <v>0</v>
      </c>
      <c r="N1213" s="5">
        <v>30</v>
      </c>
      <c r="O1213" s="8"/>
      <c r="P1213" s="8"/>
      <c r="Q1213" s="22">
        <v>5400</v>
      </c>
      <c r="R1213" s="16">
        <f>SUM(N1213*Q1213)</f>
        <v>162000</v>
      </c>
      <c r="S1213" s="20">
        <v>30</v>
      </c>
      <c r="T1213" s="5">
        <v>93</v>
      </c>
      <c r="U1213" s="15">
        <f>SUM(R1213-(R1213*T1213/100))</f>
        <v>11340</v>
      </c>
      <c r="V1213" s="15">
        <f t="shared" si="192"/>
        <v>11340</v>
      </c>
      <c r="W1213" s="14">
        <f t="shared" si="193"/>
        <v>11340</v>
      </c>
      <c r="X1213" s="21">
        <v>50</v>
      </c>
      <c r="Y1213" s="5">
        <v>0</v>
      </c>
      <c r="Z1213" s="5">
        <v>0.01</v>
      </c>
      <c r="AB1213" s="1"/>
    </row>
    <row r="1214" spans="1:28" s="3" customFormat="1" x14ac:dyDescent="0.35">
      <c r="A1214" s="5">
        <v>913</v>
      </c>
      <c r="B1214" s="18" t="s">
        <v>4</v>
      </c>
      <c r="C1214" s="5">
        <v>31416</v>
      </c>
      <c r="D1214" s="5">
        <v>0</v>
      </c>
      <c r="E1214" s="5">
        <v>0</v>
      </c>
      <c r="F1214" s="20">
        <v>32</v>
      </c>
      <c r="G1214" s="20">
        <v>2</v>
      </c>
      <c r="H1214" s="24">
        <f t="shared" ref="H1214:H1219" si="200">SUM((D1214*400)+(E1214*100)+F1214)</f>
        <v>32</v>
      </c>
      <c r="I1214" s="5">
        <v>75</v>
      </c>
      <c r="J1214" s="23">
        <f t="shared" ref="J1214:J1219" si="201">SUM(H1214*I1214)</f>
        <v>2400</v>
      </c>
      <c r="K1214" s="6"/>
      <c r="L1214" s="18" t="s">
        <v>15</v>
      </c>
      <c r="M1214" s="18" t="s">
        <v>9</v>
      </c>
      <c r="N1214" s="5">
        <v>285</v>
      </c>
      <c r="O1214" s="8"/>
      <c r="P1214" s="8"/>
      <c r="Q1214" s="22">
        <v>6500</v>
      </c>
      <c r="R1214" s="16">
        <f>SUM(N1214*Q1214)</f>
        <v>1852500</v>
      </c>
      <c r="S1214" s="20">
        <v>30</v>
      </c>
      <c r="T1214" s="5">
        <v>85</v>
      </c>
      <c r="U1214" s="15">
        <f>SUM(R1214-(R1214*T1214/100))</f>
        <v>277875</v>
      </c>
      <c r="V1214" s="15">
        <f t="shared" si="192"/>
        <v>280275</v>
      </c>
      <c r="W1214" s="14">
        <f t="shared" si="193"/>
        <v>280275</v>
      </c>
      <c r="X1214" s="21">
        <v>10</v>
      </c>
      <c r="Y1214" s="5">
        <v>0</v>
      </c>
      <c r="Z1214" s="5">
        <v>0.02</v>
      </c>
      <c r="AB1214" s="1"/>
    </row>
    <row r="1215" spans="1:28" s="3" customFormat="1" x14ac:dyDescent="0.35">
      <c r="A1215" s="5">
        <v>914</v>
      </c>
      <c r="B1215" s="18" t="s">
        <v>5</v>
      </c>
      <c r="C1215" s="5"/>
      <c r="D1215" s="5">
        <v>8</v>
      </c>
      <c r="E1215" s="5">
        <v>2</v>
      </c>
      <c r="F1215" s="20">
        <v>0</v>
      </c>
      <c r="G1215" s="20">
        <v>1</v>
      </c>
      <c r="H1215" s="24">
        <f t="shared" si="200"/>
        <v>3400</v>
      </c>
      <c r="I1215" s="5">
        <v>75</v>
      </c>
      <c r="J1215" s="23">
        <f t="shared" si="201"/>
        <v>255000</v>
      </c>
      <c r="K1215" s="6"/>
      <c r="L1215" s="18"/>
      <c r="M1215" s="18"/>
      <c r="N1215" s="5"/>
      <c r="O1215" s="8"/>
      <c r="P1215" s="8"/>
      <c r="Q1215" s="22"/>
      <c r="R1215" s="16"/>
      <c r="S1215" s="20"/>
      <c r="T1215" s="5"/>
      <c r="U1215" s="15"/>
      <c r="V1215" s="15">
        <f t="shared" si="192"/>
        <v>255000</v>
      </c>
      <c r="W1215" s="14">
        <f t="shared" si="193"/>
        <v>255000</v>
      </c>
      <c r="X1215" s="21">
        <v>50</v>
      </c>
      <c r="Y1215" s="5">
        <v>0</v>
      </c>
      <c r="Z1215" s="5">
        <v>0.01</v>
      </c>
      <c r="AB1215" s="1"/>
    </row>
    <row r="1216" spans="1:28" s="3" customFormat="1" x14ac:dyDescent="0.35">
      <c r="A1216" s="5">
        <v>915</v>
      </c>
      <c r="B1216" s="18" t="s">
        <v>4</v>
      </c>
      <c r="C1216" s="5">
        <v>7510</v>
      </c>
      <c r="D1216" s="5">
        <v>0</v>
      </c>
      <c r="E1216" s="5">
        <v>1</v>
      </c>
      <c r="F1216" s="20">
        <v>10</v>
      </c>
      <c r="G1216" s="20">
        <v>1</v>
      </c>
      <c r="H1216" s="24">
        <f t="shared" si="200"/>
        <v>110</v>
      </c>
      <c r="I1216" s="5">
        <v>150</v>
      </c>
      <c r="J1216" s="23">
        <f t="shared" si="201"/>
        <v>16500</v>
      </c>
      <c r="K1216" s="6"/>
      <c r="L1216" s="18"/>
      <c r="M1216" s="18"/>
      <c r="N1216" s="5"/>
      <c r="O1216" s="8"/>
      <c r="P1216" s="8"/>
      <c r="Q1216" s="22"/>
      <c r="R1216" s="16"/>
      <c r="S1216" s="20"/>
      <c r="T1216" s="5"/>
      <c r="U1216" s="15"/>
      <c r="V1216" s="15">
        <f t="shared" si="192"/>
        <v>16500</v>
      </c>
      <c r="W1216" s="14">
        <f t="shared" si="193"/>
        <v>16500</v>
      </c>
      <c r="X1216" s="21">
        <v>50</v>
      </c>
      <c r="Y1216" s="5">
        <v>0</v>
      </c>
      <c r="Z1216" s="5">
        <v>0.01</v>
      </c>
      <c r="AB1216" s="1"/>
    </row>
    <row r="1217" spans="1:28" s="3" customFormat="1" x14ac:dyDescent="0.35">
      <c r="A1217" s="5">
        <v>916</v>
      </c>
      <c r="B1217" s="18" t="s">
        <v>4</v>
      </c>
      <c r="C1217" s="5">
        <v>18054</v>
      </c>
      <c r="D1217" s="5">
        <v>1</v>
      </c>
      <c r="E1217" s="5">
        <v>2</v>
      </c>
      <c r="F1217" s="20">
        <v>93</v>
      </c>
      <c r="G1217" s="20">
        <v>1</v>
      </c>
      <c r="H1217" s="24">
        <f t="shared" si="200"/>
        <v>693</v>
      </c>
      <c r="I1217" s="5">
        <v>250</v>
      </c>
      <c r="J1217" s="23">
        <f t="shared" si="201"/>
        <v>173250</v>
      </c>
      <c r="K1217" s="6"/>
      <c r="L1217" s="18"/>
      <c r="M1217" s="18"/>
      <c r="N1217" s="5"/>
      <c r="O1217" s="8"/>
      <c r="P1217" s="8"/>
      <c r="Q1217" s="22"/>
      <c r="R1217" s="16"/>
      <c r="S1217" s="20"/>
      <c r="T1217" s="5"/>
      <c r="U1217" s="15"/>
      <c r="V1217" s="15">
        <f t="shared" si="192"/>
        <v>173250</v>
      </c>
      <c r="W1217" s="14">
        <f t="shared" si="193"/>
        <v>173250</v>
      </c>
      <c r="X1217" s="21">
        <v>50</v>
      </c>
      <c r="Y1217" s="5">
        <v>0</v>
      </c>
      <c r="Z1217" s="5">
        <v>0.01</v>
      </c>
      <c r="AB1217" s="1"/>
    </row>
    <row r="1218" spans="1:28" s="3" customFormat="1" x14ac:dyDescent="0.35">
      <c r="A1218" s="5">
        <v>917</v>
      </c>
      <c r="B1218" s="18" t="s">
        <v>4</v>
      </c>
      <c r="C1218" s="5">
        <v>12282</v>
      </c>
      <c r="D1218" s="5">
        <v>4</v>
      </c>
      <c r="E1218" s="5">
        <v>2</v>
      </c>
      <c r="F1218" s="20">
        <v>80</v>
      </c>
      <c r="G1218" s="20">
        <v>1</v>
      </c>
      <c r="H1218" s="24">
        <f t="shared" si="200"/>
        <v>1880</v>
      </c>
      <c r="I1218" s="5">
        <v>100</v>
      </c>
      <c r="J1218" s="23">
        <f t="shared" si="201"/>
        <v>188000</v>
      </c>
      <c r="K1218" s="6"/>
      <c r="L1218" s="18"/>
      <c r="M1218" s="18"/>
      <c r="N1218" s="5"/>
      <c r="O1218" s="8"/>
      <c r="P1218" s="8"/>
      <c r="Q1218" s="22"/>
      <c r="R1218" s="16"/>
      <c r="S1218" s="20"/>
      <c r="T1218" s="4"/>
      <c r="U1218" s="15"/>
      <c r="V1218" s="15">
        <f t="shared" si="192"/>
        <v>188000</v>
      </c>
      <c r="W1218" s="14">
        <f t="shared" si="193"/>
        <v>188000</v>
      </c>
      <c r="X1218" s="21">
        <v>50</v>
      </c>
      <c r="Y1218" s="5">
        <v>0</v>
      </c>
      <c r="Z1218" s="5">
        <v>0.01</v>
      </c>
      <c r="AB1218" s="1"/>
    </row>
    <row r="1219" spans="1:28" s="3" customFormat="1" x14ac:dyDescent="0.35">
      <c r="A1219" s="5">
        <v>918</v>
      </c>
      <c r="B1219" s="18" t="s">
        <v>14</v>
      </c>
      <c r="C1219" s="5">
        <v>6521</v>
      </c>
      <c r="D1219" s="5">
        <v>0</v>
      </c>
      <c r="E1219" s="5">
        <v>3</v>
      </c>
      <c r="F1219" s="20">
        <v>10</v>
      </c>
      <c r="G1219" s="20">
        <v>2</v>
      </c>
      <c r="H1219" s="24">
        <f t="shared" si="200"/>
        <v>310</v>
      </c>
      <c r="I1219" s="5">
        <v>100</v>
      </c>
      <c r="J1219" s="23">
        <f t="shared" si="201"/>
        <v>31000</v>
      </c>
      <c r="K1219" s="6"/>
      <c r="L1219" s="18" t="s">
        <v>15</v>
      </c>
      <c r="M1219" s="18" t="s">
        <v>2</v>
      </c>
      <c r="N1219" s="5">
        <v>112</v>
      </c>
      <c r="O1219" s="8"/>
      <c r="P1219" s="8"/>
      <c r="Q1219" s="22">
        <v>6500</v>
      </c>
      <c r="R1219" s="16">
        <f>SUM(N1219*Q1219)</f>
        <v>728000</v>
      </c>
      <c r="S1219" s="20">
        <v>3</v>
      </c>
      <c r="T1219" s="5">
        <v>3</v>
      </c>
      <c r="U1219" s="15">
        <f>SUM(R1219-(R1219*T1219/100))</f>
        <v>706160</v>
      </c>
      <c r="V1219" s="15">
        <f t="shared" si="192"/>
        <v>737160</v>
      </c>
      <c r="W1219" s="14">
        <f t="shared" si="193"/>
        <v>737160</v>
      </c>
      <c r="X1219" s="21">
        <v>10</v>
      </c>
      <c r="Y1219" s="5">
        <v>0</v>
      </c>
      <c r="Z1219" s="5">
        <v>0.02</v>
      </c>
      <c r="AB1219" s="1"/>
    </row>
    <row r="1220" spans="1:28" s="3" customFormat="1" x14ac:dyDescent="0.35">
      <c r="A1220" s="5"/>
      <c r="B1220" s="18"/>
      <c r="C1220" s="5"/>
      <c r="D1220" s="5"/>
      <c r="E1220" s="5"/>
      <c r="F1220" s="20"/>
      <c r="G1220" s="20"/>
      <c r="H1220" s="24"/>
      <c r="I1220" s="5"/>
      <c r="J1220" s="23"/>
      <c r="K1220" s="6"/>
      <c r="L1220" s="18" t="s">
        <v>12</v>
      </c>
      <c r="M1220" s="18" t="s">
        <v>0</v>
      </c>
      <c r="N1220" s="5">
        <v>24</v>
      </c>
      <c r="O1220" s="8"/>
      <c r="P1220" s="8"/>
      <c r="Q1220" s="22">
        <v>5400</v>
      </c>
      <c r="R1220" s="16">
        <f>SUM(N1220*Q1220)</f>
        <v>129600</v>
      </c>
      <c r="S1220" s="20">
        <v>30</v>
      </c>
      <c r="T1220" s="5">
        <v>93</v>
      </c>
      <c r="U1220" s="15">
        <f>SUM(R1220-(R1220*T1220/100))</f>
        <v>9072</v>
      </c>
      <c r="V1220" s="15">
        <f t="shared" si="192"/>
        <v>9072</v>
      </c>
      <c r="W1220" s="14">
        <f t="shared" si="193"/>
        <v>9072</v>
      </c>
      <c r="X1220" s="21">
        <v>50</v>
      </c>
      <c r="Y1220" s="5">
        <v>0</v>
      </c>
      <c r="Z1220" s="5">
        <v>0.01</v>
      </c>
      <c r="AB1220" s="1"/>
    </row>
    <row r="1221" spans="1:28" s="3" customFormat="1" x14ac:dyDescent="0.35">
      <c r="A1221" s="5"/>
      <c r="B1221" s="18"/>
      <c r="C1221" s="5"/>
      <c r="D1221" s="5"/>
      <c r="E1221" s="5"/>
      <c r="F1221" s="20"/>
      <c r="G1221" s="20"/>
      <c r="H1221" s="24"/>
      <c r="I1221" s="5"/>
      <c r="J1221" s="23"/>
      <c r="K1221" s="6"/>
      <c r="L1221" s="18" t="s">
        <v>12</v>
      </c>
      <c r="M1221" s="18" t="s">
        <v>0</v>
      </c>
      <c r="N1221" s="5">
        <v>24</v>
      </c>
      <c r="O1221" s="8"/>
      <c r="P1221" s="8"/>
      <c r="Q1221" s="22">
        <v>5400</v>
      </c>
      <c r="R1221" s="16">
        <f>SUM(N1221*Q1221)</f>
        <v>129600</v>
      </c>
      <c r="S1221" s="20">
        <v>30</v>
      </c>
      <c r="T1221" s="5">
        <v>93</v>
      </c>
      <c r="U1221" s="15">
        <f>SUM(R1221-(R1221*T1221/100))</f>
        <v>9072</v>
      </c>
      <c r="V1221" s="15">
        <f t="shared" si="192"/>
        <v>9072</v>
      </c>
      <c r="W1221" s="14">
        <f t="shared" si="193"/>
        <v>9072</v>
      </c>
      <c r="X1221" s="21">
        <v>50</v>
      </c>
      <c r="Y1221" s="5">
        <v>0</v>
      </c>
      <c r="Z1221" s="5">
        <v>0.01</v>
      </c>
      <c r="AB1221" s="1"/>
    </row>
    <row r="1222" spans="1:28" s="3" customFormat="1" x14ac:dyDescent="0.35">
      <c r="A1222" s="5">
        <v>919</v>
      </c>
      <c r="B1222" s="18" t="s">
        <v>4</v>
      </c>
      <c r="C1222" s="5">
        <v>13845</v>
      </c>
      <c r="D1222" s="5">
        <v>14</v>
      </c>
      <c r="E1222" s="5">
        <v>1</v>
      </c>
      <c r="F1222" s="20">
        <v>78</v>
      </c>
      <c r="G1222" s="20">
        <v>1</v>
      </c>
      <c r="H1222" s="24">
        <f t="shared" ref="H1222:H1244" si="202">SUM((D1222*400)+(E1222*100)+F1222)</f>
        <v>5778</v>
      </c>
      <c r="I1222" s="5">
        <v>75</v>
      </c>
      <c r="J1222" s="23">
        <f t="shared" ref="J1222:J1244" si="203">SUM(H1222*I1222)</f>
        <v>433350</v>
      </c>
      <c r="K1222" s="6"/>
      <c r="L1222" s="18"/>
      <c r="M1222" s="18"/>
      <c r="N1222" s="5"/>
      <c r="O1222" s="8"/>
      <c r="P1222" s="8"/>
      <c r="Q1222" s="22"/>
      <c r="R1222" s="16"/>
      <c r="S1222" s="20"/>
      <c r="T1222" s="5"/>
      <c r="U1222" s="15"/>
      <c r="V1222" s="15">
        <f t="shared" si="192"/>
        <v>433350</v>
      </c>
      <c r="W1222" s="14">
        <f t="shared" si="193"/>
        <v>433350</v>
      </c>
      <c r="X1222" s="21">
        <v>50</v>
      </c>
      <c r="Y1222" s="5">
        <v>0</v>
      </c>
      <c r="Z1222" s="5">
        <v>0.01</v>
      </c>
      <c r="AB1222" s="1"/>
    </row>
    <row r="1223" spans="1:28" s="3" customFormat="1" x14ac:dyDescent="0.35">
      <c r="A1223" s="5">
        <v>920</v>
      </c>
      <c r="B1223" s="18" t="s">
        <v>4</v>
      </c>
      <c r="C1223" s="5">
        <v>15175</v>
      </c>
      <c r="D1223" s="5">
        <v>19</v>
      </c>
      <c r="E1223" s="5">
        <v>1</v>
      </c>
      <c r="F1223" s="20">
        <v>48</v>
      </c>
      <c r="G1223" s="20">
        <v>1</v>
      </c>
      <c r="H1223" s="24">
        <f t="shared" si="202"/>
        <v>7748</v>
      </c>
      <c r="I1223" s="5">
        <v>100</v>
      </c>
      <c r="J1223" s="23">
        <f t="shared" si="203"/>
        <v>774800</v>
      </c>
      <c r="K1223" s="6"/>
      <c r="L1223" s="18"/>
      <c r="M1223" s="18"/>
      <c r="N1223" s="5"/>
      <c r="O1223" s="8"/>
      <c r="P1223" s="8"/>
      <c r="Q1223" s="22"/>
      <c r="R1223" s="16"/>
      <c r="S1223" s="20"/>
      <c r="T1223" s="5"/>
      <c r="U1223" s="15"/>
      <c r="V1223" s="15">
        <f t="shared" si="192"/>
        <v>774800</v>
      </c>
      <c r="W1223" s="14">
        <f t="shared" si="193"/>
        <v>774800</v>
      </c>
      <c r="X1223" s="21">
        <v>50</v>
      </c>
      <c r="Y1223" s="5">
        <v>0</v>
      </c>
      <c r="Z1223" s="5">
        <v>0.01</v>
      </c>
      <c r="AB1223" s="1"/>
    </row>
    <row r="1224" spans="1:28" s="3" customFormat="1" x14ac:dyDescent="0.35">
      <c r="A1224" s="5">
        <v>921</v>
      </c>
      <c r="B1224" s="18" t="s">
        <v>4</v>
      </c>
      <c r="C1224" s="5">
        <v>9038</v>
      </c>
      <c r="D1224" s="5">
        <v>11</v>
      </c>
      <c r="E1224" s="5">
        <v>0</v>
      </c>
      <c r="F1224" s="20">
        <v>28</v>
      </c>
      <c r="G1224" s="20">
        <v>2</v>
      </c>
      <c r="H1224" s="24">
        <f t="shared" si="202"/>
        <v>4428</v>
      </c>
      <c r="I1224" s="5">
        <v>75</v>
      </c>
      <c r="J1224" s="23">
        <f t="shared" si="203"/>
        <v>332100</v>
      </c>
      <c r="K1224" s="6"/>
      <c r="L1224" s="18" t="s">
        <v>15</v>
      </c>
      <c r="M1224" s="18" t="s">
        <v>2</v>
      </c>
      <c r="N1224" s="5">
        <v>120</v>
      </c>
      <c r="O1224" s="8"/>
      <c r="P1224" s="8"/>
      <c r="Q1224" s="22">
        <v>6500</v>
      </c>
      <c r="R1224" s="16">
        <f>SUM(N1224*Q1224)</f>
        <v>780000</v>
      </c>
      <c r="S1224" s="20">
        <v>4</v>
      </c>
      <c r="T1224" s="5">
        <v>4</v>
      </c>
      <c r="U1224" s="15">
        <f>SUM(R1224-(R1224*T1224/100))</f>
        <v>748800</v>
      </c>
      <c r="V1224" s="15">
        <f t="shared" si="192"/>
        <v>1080900</v>
      </c>
      <c r="W1224" s="14">
        <f t="shared" si="193"/>
        <v>1080900</v>
      </c>
      <c r="X1224" s="21">
        <v>10</v>
      </c>
      <c r="Y1224" s="5">
        <v>0</v>
      </c>
      <c r="Z1224" s="5">
        <v>0.02</v>
      </c>
      <c r="AB1224" s="1"/>
    </row>
    <row r="1225" spans="1:28" s="3" customFormat="1" x14ac:dyDescent="0.35">
      <c r="A1225" s="5">
        <v>922</v>
      </c>
      <c r="B1225" s="18" t="s">
        <v>4</v>
      </c>
      <c r="C1225" s="5">
        <v>1950</v>
      </c>
      <c r="D1225" s="5">
        <v>8</v>
      </c>
      <c r="E1225" s="5">
        <v>1</v>
      </c>
      <c r="F1225" s="20">
        <v>57</v>
      </c>
      <c r="G1225" s="20">
        <v>1</v>
      </c>
      <c r="H1225" s="24">
        <f t="shared" si="202"/>
        <v>3357</v>
      </c>
      <c r="I1225" s="5">
        <v>130</v>
      </c>
      <c r="J1225" s="23">
        <f t="shared" si="203"/>
        <v>436410</v>
      </c>
      <c r="K1225" s="6"/>
      <c r="L1225" s="18"/>
      <c r="M1225" s="18"/>
      <c r="N1225" s="5"/>
      <c r="O1225" s="8"/>
      <c r="P1225" s="8"/>
      <c r="Q1225" s="22"/>
      <c r="R1225" s="16"/>
      <c r="S1225" s="20"/>
      <c r="T1225" s="5"/>
      <c r="U1225" s="15"/>
      <c r="V1225" s="15">
        <f t="shared" si="192"/>
        <v>436410</v>
      </c>
      <c r="W1225" s="14">
        <f t="shared" si="193"/>
        <v>436410</v>
      </c>
      <c r="X1225" s="21">
        <v>50</v>
      </c>
      <c r="Y1225" s="5">
        <v>0</v>
      </c>
      <c r="Z1225" s="5">
        <v>0.01</v>
      </c>
      <c r="AB1225" s="1"/>
    </row>
    <row r="1226" spans="1:28" s="3" customFormat="1" x14ac:dyDescent="0.35">
      <c r="A1226" s="5">
        <v>923</v>
      </c>
      <c r="B1226" s="18" t="s">
        <v>4</v>
      </c>
      <c r="C1226" s="5">
        <v>1480</v>
      </c>
      <c r="D1226" s="5">
        <v>9</v>
      </c>
      <c r="E1226" s="5">
        <v>2</v>
      </c>
      <c r="F1226" s="20">
        <v>1</v>
      </c>
      <c r="G1226" s="20">
        <v>1</v>
      </c>
      <c r="H1226" s="24">
        <f t="shared" si="202"/>
        <v>3801</v>
      </c>
      <c r="I1226" s="5">
        <v>75</v>
      </c>
      <c r="J1226" s="23">
        <f t="shared" si="203"/>
        <v>285075</v>
      </c>
      <c r="K1226" s="6"/>
      <c r="L1226" s="18"/>
      <c r="M1226" s="18"/>
      <c r="N1226" s="5"/>
      <c r="O1226" s="8"/>
      <c r="P1226" s="8"/>
      <c r="Q1226" s="22"/>
      <c r="R1226" s="16"/>
      <c r="S1226" s="20"/>
      <c r="T1226" s="5"/>
      <c r="U1226" s="15"/>
      <c r="V1226" s="15">
        <f t="shared" si="192"/>
        <v>285075</v>
      </c>
      <c r="W1226" s="14">
        <f t="shared" si="193"/>
        <v>285075</v>
      </c>
      <c r="X1226" s="21">
        <v>50</v>
      </c>
      <c r="Y1226" s="5">
        <v>0</v>
      </c>
      <c r="Z1226" s="5">
        <v>0.01</v>
      </c>
      <c r="AB1226" s="1"/>
    </row>
    <row r="1227" spans="1:28" s="3" customFormat="1" x14ac:dyDescent="0.35">
      <c r="A1227" s="5">
        <v>924</v>
      </c>
      <c r="B1227" s="18" t="s">
        <v>4</v>
      </c>
      <c r="C1227" s="5">
        <v>1479</v>
      </c>
      <c r="D1227" s="5">
        <v>9</v>
      </c>
      <c r="E1227" s="5">
        <v>2</v>
      </c>
      <c r="F1227" s="20">
        <v>1</v>
      </c>
      <c r="G1227" s="20">
        <v>1</v>
      </c>
      <c r="H1227" s="24">
        <f t="shared" si="202"/>
        <v>3801</v>
      </c>
      <c r="I1227" s="5">
        <v>75</v>
      </c>
      <c r="J1227" s="23">
        <f t="shared" si="203"/>
        <v>285075</v>
      </c>
      <c r="K1227" s="6"/>
      <c r="L1227" s="18"/>
      <c r="M1227" s="18"/>
      <c r="N1227" s="5"/>
      <c r="O1227" s="8"/>
      <c r="P1227" s="8"/>
      <c r="Q1227" s="22"/>
      <c r="R1227" s="16"/>
      <c r="S1227" s="20"/>
      <c r="T1227" s="5"/>
      <c r="U1227" s="15"/>
      <c r="V1227" s="15">
        <f t="shared" ref="V1227:V1290" si="204">SUM(J1227+U1227)</f>
        <v>285075</v>
      </c>
      <c r="W1227" s="14">
        <f t="shared" si="193"/>
        <v>285075</v>
      </c>
      <c r="X1227" s="21">
        <v>50</v>
      </c>
      <c r="Y1227" s="5">
        <v>0</v>
      </c>
      <c r="Z1227" s="5">
        <v>0.01</v>
      </c>
      <c r="AB1227" s="1"/>
    </row>
    <row r="1228" spans="1:28" s="3" customFormat="1" x14ac:dyDescent="0.35">
      <c r="A1228" s="5">
        <v>925</v>
      </c>
      <c r="B1228" s="18" t="s">
        <v>4</v>
      </c>
      <c r="C1228" s="5">
        <v>24481</v>
      </c>
      <c r="D1228" s="5">
        <v>7</v>
      </c>
      <c r="E1228" s="5">
        <v>0</v>
      </c>
      <c r="F1228" s="20">
        <v>52</v>
      </c>
      <c r="G1228" s="20">
        <v>1</v>
      </c>
      <c r="H1228" s="24">
        <f t="shared" si="202"/>
        <v>2852</v>
      </c>
      <c r="I1228" s="5">
        <v>110</v>
      </c>
      <c r="J1228" s="23">
        <f t="shared" si="203"/>
        <v>313720</v>
      </c>
      <c r="K1228" s="6"/>
      <c r="L1228" s="18"/>
      <c r="M1228" s="18"/>
      <c r="N1228" s="5"/>
      <c r="O1228" s="8"/>
      <c r="P1228" s="8"/>
      <c r="Q1228" s="22"/>
      <c r="R1228" s="16"/>
      <c r="S1228" s="20"/>
      <c r="T1228" s="5"/>
      <c r="U1228" s="15"/>
      <c r="V1228" s="15">
        <f t="shared" si="204"/>
        <v>313720</v>
      </c>
      <c r="W1228" s="14">
        <f t="shared" si="193"/>
        <v>313720</v>
      </c>
      <c r="X1228" s="21">
        <v>50</v>
      </c>
      <c r="Y1228" s="5">
        <v>0</v>
      </c>
      <c r="Z1228" s="5">
        <v>0.01</v>
      </c>
      <c r="AB1228" s="1"/>
    </row>
    <row r="1229" spans="1:28" s="3" customFormat="1" x14ac:dyDescent="0.35">
      <c r="A1229" s="5">
        <v>926</v>
      </c>
      <c r="B1229" s="18" t="s">
        <v>4</v>
      </c>
      <c r="C1229" s="5">
        <v>13601</v>
      </c>
      <c r="D1229" s="5">
        <v>0</v>
      </c>
      <c r="E1229" s="5">
        <v>1</v>
      </c>
      <c r="F1229" s="20">
        <v>20</v>
      </c>
      <c r="G1229" s="20">
        <v>1</v>
      </c>
      <c r="H1229" s="24">
        <f t="shared" si="202"/>
        <v>120</v>
      </c>
      <c r="I1229" s="5">
        <v>75</v>
      </c>
      <c r="J1229" s="23">
        <f t="shared" si="203"/>
        <v>9000</v>
      </c>
      <c r="K1229" s="6"/>
      <c r="L1229" s="18"/>
      <c r="M1229" s="18"/>
      <c r="N1229" s="5"/>
      <c r="O1229" s="8"/>
      <c r="P1229" s="8"/>
      <c r="Q1229" s="22"/>
      <c r="R1229" s="16"/>
      <c r="S1229" s="20"/>
      <c r="T1229" s="5"/>
      <c r="U1229" s="15"/>
      <c r="V1229" s="15">
        <f t="shared" si="204"/>
        <v>9000</v>
      </c>
      <c r="W1229" s="14">
        <f t="shared" si="193"/>
        <v>9000</v>
      </c>
      <c r="X1229" s="21">
        <v>50</v>
      </c>
      <c r="Y1229" s="5">
        <v>0</v>
      </c>
      <c r="Z1229" s="5">
        <v>0.01</v>
      </c>
      <c r="AB1229" s="1"/>
    </row>
    <row r="1230" spans="1:28" s="3" customFormat="1" x14ac:dyDescent="0.35">
      <c r="A1230" s="5">
        <v>927</v>
      </c>
      <c r="B1230" s="18" t="s">
        <v>4</v>
      </c>
      <c r="C1230" s="5">
        <v>13113</v>
      </c>
      <c r="D1230" s="5">
        <v>0</v>
      </c>
      <c r="E1230" s="5">
        <v>1</v>
      </c>
      <c r="F1230" s="20">
        <v>20</v>
      </c>
      <c r="G1230" s="20">
        <v>1</v>
      </c>
      <c r="H1230" s="24">
        <f t="shared" si="202"/>
        <v>120</v>
      </c>
      <c r="I1230" s="5">
        <v>75</v>
      </c>
      <c r="J1230" s="23">
        <f t="shared" si="203"/>
        <v>9000</v>
      </c>
      <c r="K1230" s="6"/>
      <c r="L1230" s="18"/>
      <c r="M1230" s="18"/>
      <c r="N1230" s="5"/>
      <c r="O1230" s="8"/>
      <c r="P1230" s="8"/>
      <c r="Q1230" s="22"/>
      <c r="R1230" s="16"/>
      <c r="S1230" s="20"/>
      <c r="T1230" s="5"/>
      <c r="U1230" s="15"/>
      <c r="V1230" s="15">
        <f t="shared" si="204"/>
        <v>9000</v>
      </c>
      <c r="W1230" s="14">
        <f t="shared" si="193"/>
        <v>9000</v>
      </c>
      <c r="X1230" s="21">
        <v>50</v>
      </c>
      <c r="Y1230" s="5">
        <v>0</v>
      </c>
      <c r="Z1230" s="5">
        <v>0.01</v>
      </c>
      <c r="AB1230" s="1"/>
    </row>
    <row r="1231" spans="1:28" s="3" customFormat="1" x14ac:dyDescent="0.35">
      <c r="A1231" s="5">
        <v>928</v>
      </c>
      <c r="B1231" s="18" t="s">
        <v>4</v>
      </c>
      <c r="C1231" s="5">
        <v>5153</v>
      </c>
      <c r="D1231" s="5">
        <v>7</v>
      </c>
      <c r="E1231" s="5">
        <v>3</v>
      </c>
      <c r="F1231" s="20">
        <v>53</v>
      </c>
      <c r="G1231" s="20">
        <v>1</v>
      </c>
      <c r="H1231" s="24">
        <f t="shared" si="202"/>
        <v>3153</v>
      </c>
      <c r="I1231" s="5">
        <v>75</v>
      </c>
      <c r="J1231" s="23">
        <f t="shared" si="203"/>
        <v>236475</v>
      </c>
      <c r="K1231" s="6"/>
      <c r="L1231" s="18"/>
      <c r="M1231" s="18"/>
      <c r="N1231" s="5"/>
      <c r="O1231" s="8"/>
      <c r="P1231" s="8"/>
      <c r="Q1231" s="22"/>
      <c r="R1231" s="16"/>
      <c r="S1231" s="20"/>
      <c r="T1231" s="5"/>
      <c r="U1231" s="15"/>
      <c r="V1231" s="15">
        <f t="shared" si="204"/>
        <v>236475</v>
      </c>
      <c r="W1231" s="14">
        <f t="shared" ref="W1231:W1294" si="205">V1231</f>
        <v>236475</v>
      </c>
      <c r="X1231" s="21">
        <v>50</v>
      </c>
      <c r="Y1231" s="5">
        <v>0</v>
      </c>
      <c r="Z1231" s="5">
        <v>0.01</v>
      </c>
      <c r="AB1231" s="1"/>
    </row>
    <row r="1232" spans="1:28" s="3" customFormat="1" x14ac:dyDescent="0.35">
      <c r="A1232" s="5">
        <v>929</v>
      </c>
      <c r="B1232" s="18" t="s">
        <v>4</v>
      </c>
      <c r="C1232" s="5">
        <v>18709</v>
      </c>
      <c r="D1232" s="5">
        <v>7</v>
      </c>
      <c r="E1232" s="5">
        <v>3</v>
      </c>
      <c r="F1232" s="20">
        <v>17</v>
      </c>
      <c r="G1232" s="20">
        <v>1</v>
      </c>
      <c r="H1232" s="24">
        <f t="shared" si="202"/>
        <v>3117</v>
      </c>
      <c r="I1232" s="5">
        <v>100</v>
      </c>
      <c r="J1232" s="23">
        <f t="shared" si="203"/>
        <v>311700</v>
      </c>
      <c r="K1232" s="6"/>
      <c r="L1232" s="18"/>
      <c r="M1232" s="18"/>
      <c r="N1232" s="5"/>
      <c r="O1232" s="8"/>
      <c r="P1232" s="8"/>
      <c r="Q1232" s="22"/>
      <c r="R1232" s="16"/>
      <c r="S1232" s="20"/>
      <c r="T1232" s="5"/>
      <c r="U1232" s="15"/>
      <c r="V1232" s="15">
        <f t="shared" si="204"/>
        <v>311700</v>
      </c>
      <c r="W1232" s="14">
        <f t="shared" si="205"/>
        <v>311700</v>
      </c>
      <c r="X1232" s="21">
        <v>50</v>
      </c>
      <c r="Y1232" s="5">
        <v>0</v>
      </c>
      <c r="Z1232" s="5">
        <v>0.01</v>
      </c>
      <c r="AB1232" s="1"/>
    </row>
    <row r="1233" spans="1:28" s="3" customFormat="1" x14ac:dyDescent="0.35">
      <c r="A1233" s="5">
        <v>930</v>
      </c>
      <c r="B1233" s="18" t="s">
        <v>4</v>
      </c>
      <c r="C1233" s="5">
        <v>2815</v>
      </c>
      <c r="D1233" s="5">
        <v>6</v>
      </c>
      <c r="E1233" s="5">
        <v>1</v>
      </c>
      <c r="F1233" s="20">
        <v>0</v>
      </c>
      <c r="G1233" s="20">
        <v>1</v>
      </c>
      <c r="H1233" s="24">
        <f t="shared" si="202"/>
        <v>2500</v>
      </c>
      <c r="I1233" s="5">
        <v>75</v>
      </c>
      <c r="J1233" s="23">
        <f t="shared" si="203"/>
        <v>187500</v>
      </c>
      <c r="K1233" s="6"/>
      <c r="L1233" s="18"/>
      <c r="M1233" s="18"/>
      <c r="N1233" s="5"/>
      <c r="O1233" s="8"/>
      <c r="P1233" s="8"/>
      <c r="Q1233" s="22"/>
      <c r="R1233" s="16"/>
      <c r="S1233" s="20"/>
      <c r="T1233" s="5"/>
      <c r="U1233" s="15"/>
      <c r="V1233" s="15">
        <f t="shared" si="204"/>
        <v>187500</v>
      </c>
      <c r="W1233" s="14">
        <f t="shared" si="205"/>
        <v>187500</v>
      </c>
      <c r="X1233" s="21">
        <v>50</v>
      </c>
      <c r="Y1233" s="5">
        <v>0</v>
      </c>
      <c r="Z1233" s="5">
        <v>0.01</v>
      </c>
      <c r="AB1233" s="1"/>
    </row>
    <row r="1234" spans="1:28" s="3" customFormat="1" x14ac:dyDescent="0.35">
      <c r="A1234" s="5">
        <v>931</v>
      </c>
      <c r="B1234" s="18" t="s">
        <v>4</v>
      </c>
      <c r="C1234" s="5">
        <v>17135</v>
      </c>
      <c r="D1234" s="5">
        <v>8</v>
      </c>
      <c r="E1234" s="5">
        <v>1</v>
      </c>
      <c r="F1234" s="20">
        <v>76</v>
      </c>
      <c r="G1234" s="20">
        <v>1</v>
      </c>
      <c r="H1234" s="24">
        <f t="shared" si="202"/>
        <v>3376</v>
      </c>
      <c r="I1234" s="5">
        <v>75</v>
      </c>
      <c r="J1234" s="23">
        <f t="shared" si="203"/>
        <v>253200</v>
      </c>
      <c r="K1234" s="6"/>
      <c r="L1234" s="18"/>
      <c r="M1234" s="18"/>
      <c r="N1234" s="5"/>
      <c r="O1234" s="8"/>
      <c r="P1234" s="8"/>
      <c r="Q1234" s="22"/>
      <c r="R1234" s="16"/>
      <c r="S1234" s="20"/>
      <c r="T1234" s="5"/>
      <c r="U1234" s="15"/>
      <c r="V1234" s="15">
        <f t="shared" si="204"/>
        <v>253200</v>
      </c>
      <c r="W1234" s="14">
        <f t="shared" si="205"/>
        <v>253200</v>
      </c>
      <c r="X1234" s="21">
        <v>50</v>
      </c>
      <c r="Y1234" s="5">
        <v>0</v>
      </c>
      <c r="Z1234" s="5">
        <v>0.01</v>
      </c>
      <c r="AB1234" s="1"/>
    </row>
    <row r="1235" spans="1:28" s="3" customFormat="1" x14ac:dyDescent="0.35">
      <c r="A1235" s="5">
        <v>932</v>
      </c>
      <c r="B1235" s="18" t="s">
        <v>4</v>
      </c>
      <c r="C1235" s="5"/>
      <c r="D1235" s="5">
        <v>7</v>
      </c>
      <c r="E1235" s="5">
        <v>0</v>
      </c>
      <c r="F1235" s="20">
        <v>9</v>
      </c>
      <c r="G1235" s="20">
        <v>1</v>
      </c>
      <c r="H1235" s="24">
        <f t="shared" si="202"/>
        <v>2809</v>
      </c>
      <c r="I1235" s="5">
        <v>75</v>
      </c>
      <c r="J1235" s="23">
        <f t="shared" si="203"/>
        <v>210675</v>
      </c>
      <c r="K1235" s="6"/>
      <c r="L1235" s="18"/>
      <c r="M1235" s="18"/>
      <c r="N1235" s="5"/>
      <c r="O1235" s="8"/>
      <c r="P1235" s="8"/>
      <c r="Q1235" s="22"/>
      <c r="R1235" s="16"/>
      <c r="S1235" s="20"/>
      <c r="T1235" s="5"/>
      <c r="U1235" s="15"/>
      <c r="V1235" s="15">
        <f t="shared" si="204"/>
        <v>210675</v>
      </c>
      <c r="W1235" s="14">
        <f t="shared" si="205"/>
        <v>210675</v>
      </c>
      <c r="X1235" s="21">
        <v>50</v>
      </c>
      <c r="Y1235" s="5">
        <v>0</v>
      </c>
      <c r="Z1235" s="5">
        <v>0.01</v>
      </c>
      <c r="AB1235" s="1"/>
    </row>
    <row r="1236" spans="1:28" s="3" customFormat="1" x14ac:dyDescent="0.35">
      <c r="A1236" s="5">
        <v>933</v>
      </c>
      <c r="B1236" s="18" t="s">
        <v>4</v>
      </c>
      <c r="C1236" s="5">
        <v>18049</v>
      </c>
      <c r="D1236" s="5">
        <v>11</v>
      </c>
      <c r="E1236" s="5">
        <v>3</v>
      </c>
      <c r="F1236" s="20">
        <v>91</v>
      </c>
      <c r="G1236" s="20">
        <v>1</v>
      </c>
      <c r="H1236" s="24">
        <f t="shared" si="202"/>
        <v>4791</v>
      </c>
      <c r="I1236" s="5">
        <v>75</v>
      </c>
      <c r="J1236" s="23">
        <f t="shared" si="203"/>
        <v>359325</v>
      </c>
      <c r="K1236" s="6"/>
      <c r="L1236" s="18"/>
      <c r="M1236" s="18"/>
      <c r="N1236" s="5"/>
      <c r="O1236" s="8"/>
      <c r="P1236" s="8"/>
      <c r="Q1236" s="22"/>
      <c r="R1236" s="16"/>
      <c r="S1236" s="20"/>
      <c r="T1236" s="5"/>
      <c r="U1236" s="15"/>
      <c r="V1236" s="15">
        <f t="shared" si="204"/>
        <v>359325</v>
      </c>
      <c r="W1236" s="14">
        <f t="shared" si="205"/>
        <v>359325</v>
      </c>
      <c r="X1236" s="21">
        <v>50</v>
      </c>
      <c r="Y1236" s="5">
        <v>0</v>
      </c>
      <c r="Z1236" s="5">
        <v>0.01</v>
      </c>
      <c r="AB1236" s="1"/>
    </row>
    <row r="1237" spans="1:28" s="3" customFormat="1" x14ac:dyDescent="0.35">
      <c r="A1237" s="5">
        <v>934</v>
      </c>
      <c r="B1237" s="18" t="s">
        <v>4</v>
      </c>
      <c r="C1237" s="5">
        <v>1848</v>
      </c>
      <c r="D1237" s="5">
        <v>2</v>
      </c>
      <c r="E1237" s="5">
        <v>2</v>
      </c>
      <c r="F1237" s="20">
        <v>58</v>
      </c>
      <c r="G1237" s="20">
        <v>1</v>
      </c>
      <c r="H1237" s="24">
        <f t="shared" si="202"/>
        <v>1058</v>
      </c>
      <c r="I1237" s="5">
        <v>110</v>
      </c>
      <c r="J1237" s="23">
        <f t="shared" si="203"/>
        <v>116380</v>
      </c>
      <c r="K1237" s="6"/>
      <c r="L1237" s="18"/>
      <c r="M1237" s="18"/>
      <c r="N1237" s="5"/>
      <c r="O1237" s="8"/>
      <c r="P1237" s="8"/>
      <c r="Q1237" s="22"/>
      <c r="R1237" s="16"/>
      <c r="S1237" s="20"/>
      <c r="T1237" s="5"/>
      <c r="U1237" s="15"/>
      <c r="V1237" s="15">
        <f t="shared" si="204"/>
        <v>116380</v>
      </c>
      <c r="W1237" s="14">
        <f t="shared" si="205"/>
        <v>116380</v>
      </c>
      <c r="X1237" s="21">
        <v>50</v>
      </c>
      <c r="Y1237" s="5">
        <v>0</v>
      </c>
      <c r="Z1237" s="5">
        <v>0.01</v>
      </c>
      <c r="AB1237" s="1"/>
    </row>
    <row r="1238" spans="1:28" s="3" customFormat="1" x14ac:dyDescent="0.35">
      <c r="A1238" s="5">
        <v>935</v>
      </c>
      <c r="B1238" s="18" t="s">
        <v>4</v>
      </c>
      <c r="C1238" s="5">
        <v>14999</v>
      </c>
      <c r="D1238" s="5">
        <v>19</v>
      </c>
      <c r="E1238" s="5">
        <v>2</v>
      </c>
      <c r="F1238" s="20">
        <v>64</v>
      </c>
      <c r="G1238" s="20">
        <v>1</v>
      </c>
      <c r="H1238" s="24">
        <f t="shared" si="202"/>
        <v>7864</v>
      </c>
      <c r="I1238" s="5">
        <v>75</v>
      </c>
      <c r="J1238" s="23">
        <f t="shared" si="203"/>
        <v>589800</v>
      </c>
      <c r="K1238" s="6"/>
      <c r="L1238" s="18"/>
      <c r="M1238" s="18"/>
      <c r="N1238" s="5"/>
      <c r="O1238" s="8"/>
      <c r="P1238" s="8"/>
      <c r="Q1238" s="22"/>
      <c r="R1238" s="16"/>
      <c r="S1238" s="20"/>
      <c r="T1238" s="5"/>
      <c r="U1238" s="15"/>
      <c r="V1238" s="15">
        <f t="shared" si="204"/>
        <v>589800</v>
      </c>
      <c r="W1238" s="14">
        <f t="shared" si="205"/>
        <v>589800</v>
      </c>
      <c r="X1238" s="21">
        <v>50</v>
      </c>
      <c r="Y1238" s="5">
        <v>0</v>
      </c>
      <c r="Z1238" s="5">
        <v>0.01</v>
      </c>
      <c r="AB1238" s="1"/>
    </row>
    <row r="1239" spans="1:28" s="3" customFormat="1" x14ac:dyDescent="0.35">
      <c r="A1239" s="5">
        <v>936</v>
      </c>
      <c r="B1239" s="18" t="s">
        <v>14</v>
      </c>
      <c r="C1239" s="5">
        <v>6549</v>
      </c>
      <c r="D1239" s="5">
        <v>0</v>
      </c>
      <c r="E1239" s="5">
        <v>1</v>
      </c>
      <c r="F1239" s="20">
        <v>0</v>
      </c>
      <c r="G1239" s="20">
        <v>2</v>
      </c>
      <c r="H1239" s="24">
        <f t="shared" si="202"/>
        <v>100</v>
      </c>
      <c r="I1239" s="5">
        <v>100</v>
      </c>
      <c r="J1239" s="23">
        <f t="shared" si="203"/>
        <v>10000</v>
      </c>
      <c r="K1239" s="6"/>
      <c r="L1239" s="18" t="s">
        <v>15</v>
      </c>
      <c r="M1239" s="18" t="s">
        <v>9</v>
      </c>
      <c r="N1239" s="5">
        <v>420</v>
      </c>
      <c r="O1239" s="8"/>
      <c r="P1239" s="8"/>
      <c r="Q1239" s="22">
        <v>6500</v>
      </c>
      <c r="R1239" s="16">
        <f>SUM(N1239*Q1239)</f>
        <v>2730000</v>
      </c>
      <c r="S1239" s="20">
        <v>8</v>
      </c>
      <c r="T1239" s="5">
        <v>22</v>
      </c>
      <c r="U1239" s="15">
        <f>SUM(R1239-(R1239*T1239/100))</f>
        <v>2129400</v>
      </c>
      <c r="V1239" s="15">
        <f t="shared" si="204"/>
        <v>2139400</v>
      </c>
      <c r="W1239" s="14">
        <f t="shared" si="205"/>
        <v>2139400</v>
      </c>
      <c r="X1239" s="21">
        <v>10</v>
      </c>
      <c r="Y1239" s="5">
        <v>0</v>
      </c>
      <c r="Z1239" s="5">
        <v>0.02</v>
      </c>
      <c r="AB1239" s="1"/>
    </row>
    <row r="1240" spans="1:28" s="3" customFormat="1" x14ac:dyDescent="0.35">
      <c r="A1240" s="5">
        <v>937</v>
      </c>
      <c r="B1240" s="18" t="s">
        <v>4</v>
      </c>
      <c r="C1240" s="5">
        <v>6794</v>
      </c>
      <c r="D1240" s="5">
        <v>7</v>
      </c>
      <c r="E1240" s="5">
        <v>0</v>
      </c>
      <c r="F1240" s="20">
        <v>9</v>
      </c>
      <c r="G1240" s="20">
        <v>1</v>
      </c>
      <c r="H1240" s="24">
        <f t="shared" si="202"/>
        <v>2809</v>
      </c>
      <c r="I1240" s="5">
        <v>100</v>
      </c>
      <c r="J1240" s="23">
        <f t="shared" si="203"/>
        <v>280900</v>
      </c>
      <c r="K1240" s="6"/>
      <c r="L1240" s="18"/>
      <c r="M1240" s="18"/>
      <c r="N1240" s="5"/>
      <c r="O1240" s="8"/>
      <c r="P1240" s="8"/>
      <c r="Q1240" s="22"/>
      <c r="R1240" s="16"/>
      <c r="S1240" s="20"/>
      <c r="T1240" s="5"/>
      <c r="U1240" s="15"/>
      <c r="V1240" s="15">
        <f t="shared" si="204"/>
        <v>280900</v>
      </c>
      <c r="W1240" s="14">
        <f t="shared" si="205"/>
        <v>280900</v>
      </c>
      <c r="X1240" s="21">
        <v>50</v>
      </c>
      <c r="Y1240" s="5">
        <v>0</v>
      </c>
      <c r="Z1240" s="5">
        <v>0.01</v>
      </c>
      <c r="AB1240" s="1"/>
    </row>
    <row r="1241" spans="1:28" s="3" customFormat="1" x14ac:dyDescent="0.35">
      <c r="A1241" s="5">
        <v>938</v>
      </c>
      <c r="B1241" s="18" t="s">
        <v>14</v>
      </c>
      <c r="C1241" s="5">
        <v>1558</v>
      </c>
      <c r="D1241" s="5">
        <v>2</v>
      </c>
      <c r="E1241" s="5">
        <v>1</v>
      </c>
      <c r="F1241" s="20">
        <v>60</v>
      </c>
      <c r="G1241" s="20">
        <v>1</v>
      </c>
      <c r="H1241" s="24">
        <f t="shared" si="202"/>
        <v>960</v>
      </c>
      <c r="I1241" s="26">
        <v>75</v>
      </c>
      <c r="J1241" s="23">
        <f t="shared" si="203"/>
        <v>72000</v>
      </c>
      <c r="K1241" s="6"/>
      <c r="L1241" s="18"/>
      <c r="M1241" s="18"/>
      <c r="N1241" s="5"/>
      <c r="O1241" s="8"/>
      <c r="P1241" s="8"/>
      <c r="Q1241" s="22"/>
      <c r="R1241" s="16"/>
      <c r="S1241" s="20"/>
      <c r="T1241" s="5"/>
      <c r="U1241" s="15"/>
      <c r="V1241" s="15">
        <f t="shared" si="204"/>
        <v>72000</v>
      </c>
      <c r="W1241" s="14">
        <f t="shared" si="205"/>
        <v>72000</v>
      </c>
      <c r="X1241" s="21">
        <v>50</v>
      </c>
      <c r="Y1241" s="5">
        <v>0</v>
      </c>
      <c r="Z1241" s="5">
        <v>0.01</v>
      </c>
      <c r="AB1241" s="1"/>
    </row>
    <row r="1242" spans="1:28" s="3" customFormat="1" x14ac:dyDescent="0.35">
      <c r="A1242" s="5">
        <v>939</v>
      </c>
      <c r="B1242" s="9" t="s">
        <v>5</v>
      </c>
      <c r="C1242" s="6"/>
      <c r="D1242" s="6">
        <v>8</v>
      </c>
      <c r="E1242" s="6">
        <v>1</v>
      </c>
      <c r="F1242" s="11">
        <v>88</v>
      </c>
      <c r="G1242" s="20">
        <v>1</v>
      </c>
      <c r="H1242" s="24">
        <f t="shared" si="202"/>
        <v>3388</v>
      </c>
      <c r="I1242" s="26">
        <v>75</v>
      </c>
      <c r="J1242" s="23">
        <f t="shared" si="203"/>
        <v>254100</v>
      </c>
      <c r="K1242" s="6"/>
      <c r="L1242" s="9"/>
      <c r="M1242" s="9"/>
      <c r="N1242" s="6"/>
      <c r="O1242" s="8"/>
      <c r="P1242" s="8"/>
      <c r="Q1242" s="22"/>
      <c r="R1242" s="16"/>
      <c r="S1242" s="11"/>
      <c r="T1242" s="5"/>
      <c r="U1242" s="15"/>
      <c r="V1242" s="15">
        <f t="shared" si="204"/>
        <v>254100</v>
      </c>
      <c r="W1242" s="14">
        <f t="shared" si="205"/>
        <v>254100</v>
      </c>
      <c r="X1242" s="21">
        <v>50</v>
      </c>
      <c r="Y1242" s="5">
        <v>0</v>
      </c>
      <c r="Z1242" s="5">
        <v>0.01</v>
      </c>
      <c r="AB1242" s="1"/>
    </row>
    <row r="1243" spans="1:28" s="3" customFormat="1" x14ac:dyDescent="0.35">
      <c r="A1243" s="5">
        <v>940</v>
      </c>
      <c r="B1243" s="18" t="s">
        <v>4</v>
      </c>
      <c r="C1243" s="5">
        <v>1866</v>
      </c>
      <c r="D1243" s="5">
        <v>14</v>
      </c>
      <c r="E1243" s="5">
        <v>3</v>
      </c>
      <c r="F1243" s="20">
        <v>64</v>
      </c>
      <c r="G1243" s="20">
        <v>1</v>
      </c>
      <c r="H1243" s="24">
        <f t="shared" si="202"/>
        <v>5964</v>
      </c>
      <c r="I1243" s="26">
        <v>100</v>
      </c>
      <c r="J1243" s="23">
        <f t="shared" si="203"/>
        <v>596400</v>
      </c>
      <c r="K1243" s="6"/>
      <c r="L1243" s="18"/>
      <c r="M1243" s="18"/>
      <c r="N1243" s="5"/>
      <c r="O1243" s="8"/>
      <c r="P1243" s="8"/>
      <c r="Q1243" s="22"/>
      <c r="R1243" s="16"/>
      <c r="S1243" s="20"/>
      <c r="T1243" s="5"/>
      <c r="U1243" s="15"/>
      <c r="V1243" s="15">
        <f t="shared" si="204"/>
        <v>596400</v>
      </c>
      <c r="W1243" s="14">
        <f t="shared" si="205"/>
        <v>596400</v>
      </c>
      <c r="X1243" s="21">
        <v>50</v>
      </c>
      <c r="Y1243" s="5">
        <v>0</v>
      </c>
      <c r="Z1243" s="5">
        <v>0.01</v>
      </c>
      <c r="AB1243" s="1"/>
    </row>
    <row r="1244" spans="1:28" s="3" customFormat="1" x14ac:dyDescent="0.35">
      <c r="A1244" s="5">
        <v>941</v>
      </c>
      <c r="B1244" s="18" t="s">
        <v>4</v>
      </c>
      <c r="C1244" s="5">
        <v>8770</v>
      </c>
      <c r="D1244" s="5">
        <v>0</v>
      </c>
      <c r="E1244" s="5">
        <v>0</v>
      </c>
      <c r="F1244" s="20">
        <v>47</v>
      </c>
      <c r="G1244" s="20">
        <v>2</v>
      </c>
      <c r="H1244" s="24">
        <f t="shared" si="202"/>
        <v>47</v>
      </c>
      <c r="I1244" s="26">
        <v>200</v>
      </c>
      <c r="J1244" s="23">
        <f t="shared" si="203"/>
        <v>9400</v>
      </c>
      <c r="K1244" s="6"/>
      <c r="L1244" s="18" t="s">
        <v>15</v>
      </c>
      <c r="M1244" s="18" t="s">
        <v>2</v>
      </c>
      <c r="N1244" s="5">
        <v>400</v>
      </c>
      <c r="O1244" s="8"/>
      <c r="P1244" s="8"/>
      <c r="Q1244" s="22">
        <v>6500</v>
      </c>
      <c r="R1244" s="16">
        <f>SUM(N1244*Q1244)</f>
        <v>2600000</v>
      </c>
      <c r="S1244" s="20">
        <v>60</v>
      </c>
      <c r="T1244" s="5">
        <v>76</v>
      </c>
      <c r="U1244" s="15">
        <f>SUM(R1244-(R1244*T1244/100))</f>
        <v>624000</v>
      </c>
      <c r="V1244" s="15">
        <f t="shared" si="204"/>
        <v>633400</v>
      </c>
      <c r="W1244" s="14">
        <f t="shared" si="205"/>
        <v>633400</v>
      </c>
      <c r="X1244" s="21">
        <v>10</v>
      </c>
      <c r="Y1244" s="5">
        <v>0</v>
      </c>
      <c r="Z1244" s="5">
        <v>0.02</v>
      </c>
      <c r="AB1244" s="1"/>
    </row>
    <row r="1245" spans="1:28" s="3" customFormat="1" x14ac:dyDescent="0.35">
      <c r="A1245" s="5"/>
      <c r="B1245" s="18"/>
      <c r="C1245" s="5"/>
      <c r="D1245" s="5"/>
      <c r="E1245" s="5"/>
      <c r="F1245" s="20"/>
      <c r="G1245" s="20"/>
      <c r="H1245" s="24"/>
      <c r="I1245" s="5"/>
      <c r="J1245" s="23"/>
      <c r="K1245" s="6"/>
      <c r="L1245" s="18" t="s">
        <v>12</v>
      </c>
      <c r="M1245" s="18" t="s">
        <v>0</v>
      </c>
      <c r="N1245" s="5">
        <v>48</v>
      </c>
      <c r="O1245" s="8"/>
      <c r="P1245" s="8"/>
      <c r="Q1245" s="22">
        <v>5400</v>
      </c>
      <c r="R1245" s="16">
        <f>SUM(N1245*Q1245)</f>
        <v>259200</v>
      </c>
      <c r="S1245" s="20">
        <v>50</v>
      </c>
      <c r="T1245" s="5">
        <v>93</v>
      </c>
      <c r="U1245" s="15">
        <f>SUM(R1245-(R1245*T1245/100))</f>
        <v>18144</v>
      </c>
      <c r="V1245" s="15">
        <f t="shared" si="204"/>
        <v>18144</v>
      </c>
      <c r="W1245" s="14">
        <f t="shared" si="205"/>
        <v>18144</v>
      </c>
      <c r="X1245" s="21">
        <v>50</v>
      </c>
      <c r="Y1245" s="5">
        <v>0</v>
      </c>
      <c r="Z1245" s="5">
        <v>0.01</v>
      </c>
      <c r="AB1245" s="1"/>
    </row>
    <row r="1246" spans="1:28" s="3" customFormat="1" x14ac:dyDescent="0.35">
      <c r="A1246" s="5">
        <v>942</v>
      </c>
      <c r="B1246" s="18" t="s">
        <v>4</v>
      </c>
      <c r="C1246" s="5">
        <v>20443</v>
      </c>
      <c r="D1246" s="5">
        <v>19</v>
      </c>
      <c r="E1246" s="5">
        <v>0</v>
      </c>
      <c r="F1246" s="20">
        <v>86</v>
      </c>
      <c r="G1246" s="20">
        <v>1</v>
      </c>
      <c r="H1246" s="24">
        <f t="shared" ref="H1246:H1254" si="206">SUM((D1246*400)+(E1246*100)+F1246)</f>
        <v>7686</v>
      </c>
      <c r="I1246" s="5">
        <v>75</v>
      </c>
      <c r="J1246" s="23">
        <f t="shared" ref="J1246:J1254" si="207">SUM(H1246*I1246)</f>
        <v>576450</v>
      </c>
      <c r="K1246" s="6"/>
      <c r="L1246" s="18"/>
      <c r="M1246" s="18"/>
      <c r="N1246" s="5"/>
      <c r="O1246" s="8"/>
      <c r="P1246" s="8"/>
      <c r="Q1246" s="22"/>
      <c r="R1246" s="16"/>
      <c r="S1246" s="20"/>
      <c r="T1246" s="5"/>
      <c r="U1246" s="15"/>
      <c r="V1246" s="15">
        <f t="shared" si="204"/>
        <v>576450</v>
      </c>
      <c r="W1246" s="14">
        <f t="shared" si="205"/>
        <v>576450</v>
      </c>
      <c r="X1246" s="21">
        <v>50</v>
      </c>
      <c r="Y1246" s="5">
        <v>0</v>
      </c>
      <c r="Z1246" s="5">
        <v>0.01</v>
      </c>
      <c r="AB1246" s="1"/>
    </row>
    <row r="1247" spans="1:28" s="3" customFormat="1" x14ac:dyDescent="0.35">
      <c r="A1247" s="5">
        <v>943</v>
      </c>
      <c r="B1247" s="18" t="s">
        <v>4</v>
      </c>
      <c r="C1247" s="5">
        <v>14937</v>
      </c>
      <c r="D1247" s="5">
        <v>8</v>
      </c>
      <c r="E1247" s="5">
        <v>1</v>
      </c>
      <c r="F1247" s="20">
        <v>1</v>
      </c>
      <c r="G1247" s="20">
        <v>1</v>
      </c>
      <c r="H1247" s="24">
        <f t="shared" si="206"/>
        <v>3301</v>
      </c>
      <c r="I1247" s="5">
        <v>75</v>
      </c>
      <c r="J1247" s="23">
        <f t="shared" si="207"/>
        <v>247575</v>
      </c>
      <c r="K1247" s="6"/>
      <c r="L1247" s="18"/>
      <c r="M1247" s="18"/>
      <c r="N1247" s="5"/>
      <c r="O1247" s="8"/>
      <c r="P1247" s="8"/>
      <c r="Q1247" s="22"/>
      <c r="R1247" s="16"/>
      <c r="S1247" s="20"/>
      <c r="T1247" s="5"/>
      <c r="U1247" s="15"/>
      <c r="V1247" s="15">
        <f t="shared" si="204"/>
        <v>247575</v>
      </c>
      <c r="W1247" s="14">
        <f t="shared" si="205"/>
        <v>247575</v>
      </c>
      <c r="X1247" s="21">
        <v>50</v>
      </c>
      <c r="Y1247" s="5">
        <v>0</v>
      </c>
      <c r="Z1247" s="5">
        <v>0.01</v>
      </c>
      <c r="AB1247" s="1"/>
    </row>
    <row r="1248" spans="1:28" s="3" customFormat="1" x14ac:dyDescent="0.35">
      <c r="A1248" s="5">
        <v>944</v>
      </c>
      <c r="B1248" s="18" t="s">
        <v>14</v>
      </c>
      <c r="C1248" s="5">
        <v>1524</v>
      </c>
      <c r="D1248" s="5">
        <v>2</v>
      </c>
      <c r="E1248" s="5">
        <v>1</v>
      </c>
      <c r="F1248" s="20">
        <v>60</v>
      </c>
      <c r="G1248" s="20">
        <v>1</v>
      </c>
      <c r="H1248" s="24">
        <f t="shared" si="206"/>
        <v>960</v>
      </c>
      <c r="I1248" s="5">
        <v>100</v>
      </c>
      <c r="J1248" s="23">
        <f t="shared" si="207"/>
        <v>96000</v>
      </c>
      <c r="K1248" s="6"/>
      <c r="L1248" s="18"/>
      <c r="M1248" s="18"/>
      <c r="N1248" s="5"/>
      <c r="O1248" s="8"/>
      <c r="P1248" s="8"/>
      <c r="Q1248" s="22"/>
      <c r="R1248" s="16"/>
      <c r="S1248" s="20"/>
      <c r="T1248" s="5"/>
      <c r="U1248" s="15"/>
      <c r="V1248" s="15">
        <f t="shared" si="204"/>
        <v>96000</v>
      </c>
      <c r="W1248" s="14">
        <f t="shared" si="205"/>
        <v>96000</v>
      </c>
      <c r="X1248" s="21">
        <v>50</v>
      </c>
      <c r="Y1248" s="5">
        <v>0</v>
      </c>
      <c r="Z1248" s="5">
        <v>0.01</v>
      </c>
      <c r="AB1248" s="1"/>
    </row>
    <row r="1249" spans="1:28" s="3" customFormat="1" x14ac:dyDescent="0.35">
      <c r="A1249" s="5">
        <v>945</v>
      </c>
      <c r="B1249" s="18" t="s">
        <v>14</v>
      </c>
      <c r="C1249" s="5">
        <v>3450</v>
      </c>
      <c r="D1249" s="5">
        <v>2</v>
      </c>
      <c r="E1249" s="5">
        <v>2</v>
      </c>
      <c r="F1249" s="20">
        <v>6</v>
      </c>
      <c r="G1249" s="20">
        <v>1</v>
      </c>
      <c r="H1249" s="24">
        <f t="shared" si="206"/>
        <v>1006</v>
      </c>
      <c r="I1249" s="5">
        <v>100</v>
      </c>
      <c r="J1249" s="23">
        <f t="shared" si="207"/>
        <v>100600</v>
      </c>
      <c r="K1249" s="6"/>
      <c r="L1249" s="18"/>
      <c r="M1249" s="18"/>
      <c r="N1249" s="5"/>
      <c r="O1249" s="8"/>
      <c r="P1249" s="8"/>
      <c r="Q1249" s="22"/>
      <c r="R1249" s="16"/>
      <c r="S1249" s="20"/>
      <c r="T1249" s="5"/>
      <c r="U1249" s="15"/>
      <c r="V1249" s="15">
        <f t="shared" si="204"/>
        <v>100600</v>
      </c>
      <c r="W1249" s="14">
        <f t="shared" si="205"/>
        <v>100600</v>
      </c>
      <c r="X1249" s="21">
        <v>50</v>
      </c>
      <c r="Y1249" s="5">
        <v>0</v>
      </c>
      <c r="Z1249" s="5">
        <v>0.01</v>
      </c>
      <c r="AB1249" s="1"/>
    </row>
    <row r="1250" spans="1:28" s="3" customFormat="1" x14ac:dyDescent="0.35">
      <c r="A1250" s="5">
        <v>946</v>
      </c>
      <c r="B1250" s="18" t="s">
        <v>14</v>
      </c>
      <c r="C1250" s="5">
        <v>223</v>
      </c>
      <c r="D1250" s="5">
        <v>0</v>
      </c>
      <c r="E1250" s="5">
        <v>0</v>
      </c>
      <c r="F1250" s="20">
        <v>86</v>
      </c>
      <c r="G1250" s="20">
        <v>2</v>
      </c>
      <c r="H1250" s="24">
        <f t="shared" si="206"/>
        <v>86</v>
      </c>
      <c r="I1250" s="5">
        <v>75</v>
      </c>
      <c r="J1250" s="23">
        <f t="shared" si="207"/>
        <v>6450</v>
      </c>
      <c r="K1250" s="6"/>
      <c r="L1250" s="18" t="s">
        <v>15</v>
      </c>
      <c r="M1250" s="18" t="s">
        <v>9</v>
      </c>
      <c r="N1250" s="5">
        <v>285</v>
      </c>
      <c r="O1250" s="8"/>
      <c r="P1250" s="8"/>
      <c r="Q1250" s="22">
        <v>6500</v>
      </c>
      <c r="R1250" s="16">
        <f>SUM(N1250*Q1250)</f>
        <v>1852500</v>
      </c>
      <c r="S1250" s="20">
        <v>20</v>
      </c>
      <c r="T1250" s="5">
        <v>75</v>
      </c>
      <c r="U1250" s="15">
        <f>SUM(R1250-(R1250*T1250/100))</f>
        <v>463125</v>
      </c>
      <c r="V1250" s="15">
        <f t="shared" si="204"/>
        <v>469575</v>
      </c>
      <c r="W1250" s="14">
        <f t="shared" si="205"/>
        <v>469575</v>
      </c>
      <c r="X1250" s="21">
        <v>10</v>
      </c>
      <c r="Y1250" s="5">
        <v>0</v>
      </c>
      <c r="Z1250" s="5">
        <v>0.02</v>
      </c>
      <c r="AB1250" s="1"/>
    </row>
    <row r="1251" spans="1:28" s="3" customFormat="1" x14ac:dyDescent="0.35">
      <c r="A1251" s="5">
        <v>947</v>
      </c>
      <c r="B1251" s="18" t="s">
        <v>4</v>
      </c>
      <c r="C1251" s="5">
        <v>7447</v>
      </c>
      <c r="D1251" s="5">
        <v>8</v>
      </c>
      <c r="E1251" s="5">
        <v>1</v>
      </c>
      <c r="F1251" s="20">
        <v>84</v>
      </c>
      <c r="G1251" s="20">
        <v>1</v>
      </c>
      <c r="H1251" s="24">
        <f t="shared" si="206"/>
        <v>3384</v>
      </c>
      <c r="I1251" s="5">
        <v>100</v>
      </c>
      <c r="J1251" s="23">
        <f t="shared" si="207"/>
        <v>338400</v>
      </c>
      <c r="K1251" s="6"/>
      <c r="L1251" s="18"/>
      <c r="M1251" s="18"/>
      <c r="N1251" s="5"/>
      <c r="O1251" s="8"/>
      <c r="P1251" s="8"/>
      <c r="Q1251" s="22"/>
      <c r="R1251" s="16"/>
      <c r="S1251" s="20"/>
      <c r="T1251" s="5"/>
      <c r="U1251" s="15"/>
      <c r="V1251" s="15">
        <f t="shared" si="204"/>
        <v>338400</v>
      </c>
      <c r="W1251" s="14">
        <f t="shared" si="205"/>
        <v>338400</v>
      </c>
      <c r="X1251" s="21">
        <v>50</v>
      </c>
      <c r="Y1251" s="5">
        <v>0</v>
      </c>
      <c r="Z1251" s="5">
        <v>0.01</v>
      </c>
      <c r="AB1251" s="1"/>
    </row>
    <row r="1252" spans="1:28" s="3" customFormat="1" x14ac:dyDescent="0.35">
      <c r="A1252" s="5">
        <v>948</v>
      </c>
      <c r="B1252" s="18" t="s">
        <v>4</v>
      </c>
      <c r="C1252" s="5">
        <v>17347</v>
      </c>
      <c r="D1252" s="5">
        <v>6</v>
      </c>
      <c r="E1252" s="5">
        <v>0</v>
      </c>
      <c r="F1252" s="20">
        <v>0</v>
      </c>
      <c r="G1252" s="20">
        <v>1</v>
      </c>
      <c r="H1252" s="24">
        <f t="shared" si="206"/>
        <v>2400</v>
      </c>
      <c r="I1252" s="5">
        <v>75</v>
      </c>
      <c r="J1252" s="23">
        <f t="shared" si="207"/>
        <v>180000</v>
      </c>
      <c r="K1252" s="6"/>
      <c r="L1252" s="18"/>
      <c r="M1252" s="18"/>
      <c r="N1252" s="5"/>
      <c r="O1252" s="8"/>
      <c r="P1252" s="8"/>
      <c r="Q1252" s="22"/>
      <c r="R1252" s="16"/>
      <c r="S1252" s="20"/>
      <c r="T1252" s="5"/>
      <c r="U1252" s="15"/>
      <c r="V1252" s="15">
        <f t="shared" si="204"/>
        <v>180000</v>
      </c>
      <c r="W1252" s="14">
        <f t="shared" si="205"/>
        <v>180000</v>
      </c>
      <c r="X1252" s="21">
        <v>50</v>
      </c>
      <c r="Y1252" s="5">
        <v>0</v>
      </c>
      <c r="Z1252" s="5">
        <v>0.01</v>
      </c>
      <c r="AB1252" s="1"/>
    </row>
    <row r="1253" spans="1:28" s="3" customFormat="1" x14ac:dyDescent="0.35">
      <c r="A1253" s="5">
        <v>949</v>
      </c>
      <c r="B1253" s="18" t="s">
        <v>5</v>
      </c>
      <c r="C1253" s="5"/>
      <c r="D1253" s="5">
        <v>4</v>
      </c>
      <c r="E1253" s="5">
        <v>0</v>
      </c>
      <c r="F1253" s="20">
        <v>0</v>
      </c>
      <c r="G1253" s="20">
        <v>1</v>
      </c>
      <c r="H1253" s="24">
        <f t="shared" si="206"/>
        <v>1600</v>
      </c>
      <c r="I1253" s="5">
        <v>75</v>
      </c>
      <c r="J1253" s="23">
        <f t="shared" si="207"/>
        <v>120000</v>
      </c>
      <c r="K1253" s="6"/>
      <c r="L1253" s="18"/>
      <c r="M1253" s="18"/>
      <c r="N1253" s="5"/>
      <c r="O1253" s="8"/>
      <c r="P1253" s="8"/>
      <c r="Q1253" s="22"/>
      <c r="R1253" s="16"/>
      <c r="S1253" s="20"/>
      <c r="T1253" s="5"/>
      <c r="U1253" s="15"/>
      <c r="V1253" s="15">
        <f t="shared" si="204"/>
        <v>120000</v>
      </c>
      <c r="W1253" s="14">
        <f t="shared" si="205"/>
        <v>120000</v>
      </c>
      <c r="X1253" s="21">
        <v>50</v>
      </c>
      <c r="Y1253" s="5">
        <v>0</v>
      </c>
      <c r="Z1253" s="5">
        <v>0.01</v>
      </c>
      <c r="AB1253" s="1"/>
    </row>
    <row r="1254" spans="1:28" s="3" customFormat="1" x14ac:dyDescent="0.35">
      <c r="A1254" s="5">
        <v>950</v>
      </c>
      <c r="B1254" s="18" t="s">
        <v>14</v>
      </c>
      <c r="C1254" s="5">
        <v>333</v>
      </c>
      <c r="D1254" s="5">
        <v>0</v>
      </c>
      <c r="E1254" s="5">
        <v>0</v>
      </c>
      <c r="F1254" s="20">
        <v>59</v>
      </c>
      <c r="G1254" s="20">
        <v>1</v>
      </c>
      <c r="H1254" s="24">
        <f t="shared" si="206"/>
        <v>59</v>
      </c>
      <c r="I1254" s="5">
        <v>75</v>
      </c>
      <c r="J1254" s="23">
        <f t="shared" si="207"/>
        <v>4425</v>
      </c>
      <c r="K1254" s="6"/>
      <c r="L1254" s="18" t="s">
        <v>15</v>
      </c>
      <c r="M1254" s="18" t="s">
        <v>2</v>
      </c>
      <c r="N1254" s="5">
        <v>300</v>
      </c>
      <c r="O1254" s="8"/>
      <c r="P1254" s="8"/>
      <c r="Q1254" s="22">
        <v>6500</v>
      </c>
      <c r="R1254" s="16">
        <f>SUM(N1254*Q1254)</f>
        <v>1950000</v>
      </c>
      <c r="S1254" s="20">
        <v>10</v>
      </c>
      <c r="T1254" s="5">
        <v>10</v>
      </c>
      <c r="U1254" s="15">
        <f>SUM(R1254-(R1254*T1254/100))</f>
        <v>1755000</v>
      </c>
      <c r="V1254" s="15">
        <f t="shared" si="204"/>
        <v>1759425</v>
      </c>
      <c r="W1254" s="14">
        <f t="shared" si="205"/>
        <v>1759425</v>
      </c>
      <c r="X1254" s="21">
        <v>10</v>
      </c>
      <c r="Y1254" s="5">
        <v>0</v>
      </c>
      <c r="Z1254" s="5">
        <v>0.02</v>
      </c>
      <c r="AB1254" s="1"/>
    </row>
    <row r="1255" spans="1:28" s="3" customFormat="1" x14ac:dyDescent="0.35">
      <c r="A1255" s="5"/>
      <c r="B1255" s="18"/>
      <c r="C1255" s="5"/>
      <c r="D1255" s="5"/>
      <c r="E1255" s="5"/>
      <c r="F1255" s="20"/>
      <c r="G1255" s="20"/>
      <c r="H1255" s="24"/>
      <c r="I1255" s="5"/>
      <c r="J1255" s="23"/>
      <c r="K1255" s="6"/>
      <c r="L1255" s="18" t="s">
        <v>12</v>
      </c>
      <c r="M1255" s="18" t="s">
        <v>0</v>
      </c>
      <c r="N1255" s="5">
        <v>30</v>
      </c>
      <c r="O1255" s="8"/>
      <c r="P1255" s="8"/>
      <c r="Q1255" s="22">
        <v>5400</v>
      </c>
      <c r="R1255" s="16">
        <f>SUM(N1255*Q1255)</f>
        <v>162000</v>
      </c>
      <c r="S1255" s="20">
        <v>10</v>
      </c>
      <c r="T1255" s="5">
        <v>40</v>
      </c>
      <c r="U1255" s="15">
        <f>SUM(R1255-(R1255*T1255/100))</f>
        <v>97200</v>
      </c>
      <c r="V1255" s="15">
        <f t="shared" si="204"/>
        <v>97200</v>
      </c>
      <c r="W1255" s="14">
        <f t="shared" si="205"/>
        <v>97200</v>
      </c>
      <c r="X1255" s="21">
        <v>50</v>
      </c>
      <c r="Y1255" s="5">
        <v>0</v>
      </c>
      <c r="Z1255" s="5">
        <v>0.01</v>
      </c>
      <c r="AB1255" s="1"/>
    </row>
    <row r="1256" spans="1:28" s="3" customFormat="1" x14ac:dyDescent="0.35">
      <c r="A1256" s="5"/>
      <c r="B1256" s="18"/>
      <c r="C1256" s="5"/>
      <c r="D1256" s="5"/>
      <c r="E1256" s="5"/>
      <c r="F1256" s="20"/>
      <c r="G1256" s="20"/>
      <c r="H1256" s="24"/>
      <c r="I1256" s="5"/>
      <c r="J1256" s="23"/>
      <c r="K1256" s="6"/>
      <c r="L1256" s="18" t="s">
        <v>15</v>
      </c>
      <c r="M1256" s="18" t="s">
        <v>2</v>
      </c>
      <c r="N1256" s="5">
        <v>160</v>
      </c>
      <c r="O1256" s="8"/>
      <c r="P1256" s="8"/>
      <c r="Q1256" s="22">
        <v>6500</v>
      </c>
      <c r="R1256" s="16">
        <f>SUM(N1256*Q1256)</f>
        <v>1040000</v>
      </c>
      <c r="S1256" s="20">
        <v>10</v>
      </c>
      <c r="T1256" s="5">
        <v>10</v>
      </c>
      <c r="U1256" s="15">
        <f>SUM(R1256-(R1256*T1256/100))</f>
        <v>936000</v>
      </c>
      <c r="V1256" s="15">
        <f t="shared" si="204"/>
        <v>936000</v>
      </c>
      <c r="W1256" s="14">
        <f t="shared" si="205"/>
        <v>936000</v>
      </c>
      <c r="X1256" s="21">
        <v>10</v>
      </c>
      <c r="Y1256" s="5">
        <v>0</v>
      </c>
      <c r="Z1256" s="5">
        <v>0.02</v>
      </c>
      <c r="AB1256" s="1"/>
    </row>
    <row r="1257" spans="1:28" s="3" customFormat="1" x14ac:dyDescent="0.35">
      <c r="A1257" s="5">
        <v>951</v>
      </c>
      <c r="B1257" s="18" t="s">
        <v>14</v>
      </c>
      <c r="C1257" s="5">
        <v>1580</v>
      </c>
      <c r="D1257" s="5">
        <v>1</v>
      </c>
      <c r="E1257" s="5">
        <v>2</v>
      </c>
      <c r="F1257" s="20">
        <v>65</v>
      </c>
      <c r="G1257" s="20">
        <v>1</v>
      </c>
      <c r="H1257" s="24">
        <f>SUM((D1257*400)+(E1257*100)+F1257)</f>
        <v>665</v>
      </c>
      <c r="I1257" s="5">
        <v>75</v>
      </c>
      <c r="J1257" s="23">
        <f>SUM(H1257*I1257)</f>
        <v>49875</v>
      </c>
      <c r="K1257" s="6"/>
      <c r="L1257" s="18"/>
      <c r="M1257" s="18"/>
      <c r="N1257" s="5"/>
      <c r="O1257" s="8"/>
      <c r="P1257" s="8"/>
      <c r="Q1257" s="22"/>
      <c r="R1257" s="16"/>
      <c r="S1257" s="20"/>
      <c r="T1257" s="5"/>
      <c r="U1257" s="15"/>
      <c r="V1257" s="15">
        <f t="shared" si="204"/>
        <v>49875</v>
      </c>
      <c r="W1257" s="14">
        <f t="shared" si="205"/>
        <v>49875</v>
      </c>
      <c r="X1257" s="21">
        <v>50</v>
      </c>
      <c r="Y1257" s="5">
        <v>0</v>
      </c>
      <c r="Z1257" s="5">
        <v>0.01</v>
      </c>
      <c r="AB1257" s="1"/>
    </row>
    <row r="1258" spans="1:28" s="3" customFormat="1" x14ac:dyDescent="0.35">
      <c r="A1258" s="5">
        <v>952</v>
      </c>
      <c r="B1258" s="18" t="s">
        <v>14</v>
      </c>
      <c r="C1258" s="5"/>
      <c r="D1258" s="5">
        <v>11</v>
      </c>
      <c r="E1258" s="5">
        <v>1</v>
      </c>
      <c r="F1258" s="20">
        <v>72</v>
      </c>
      <c r="G1258" s="20">
        <v>1</v>
      </c>
      <c r="H1258" s="24">
        <f>SUM((D1258*400)+(E1258*100)+F1258)</f>
        <v>4572</v>
      </c>
      <c r="I1258" s="5">
        <v>75</v>
      </c>
      <c r="J1258" s="23">
        <f>SUM(H1258*I1258)</f>
        <v>342900</v>
      </c>
      <c r="K1258" s="6"/>
      <c r="L1258" s="18"/>
      <c r="M1258" s="18"/>
      <c r="N1258" s="5"/>
      <c r="O1258" s="8"/>
      <c r="P1258" s="8"/>
      <c r="Q1258" s="22"/>
      <c r="R1258" s="16"/>
      <c r="S1258" s="20"/>
      <c r="T1258" s="5"/>
      <c r="U1258" s="15"/>
      <c r="V1258" s="15">
        <f t="shared" si="204"/>
        <v>342900</v>
      </c>
      <c r="W1258" s="14">
        <f t="shared" si="205"/>
        <v>342900</v>
      </c>
      <c r="X1258" s="21">
        <v>50</v>
      </c>
      <c r="Y1258" s="5">
        <v>0</v>
      </c>
      <c r="Z1258" s="5">
        <v>0.01</v>
      </c>
      <c r="AB1258" s="1"/>
    </row>
    <row r="1259" spans="1:28" s="3" customFormat="1" x14ac:dyDescent="0.35">
      <c r="A1259" s="5"/>
      <c r="B1259" s="18"/>
      <c r="C1259" s="5"/>
      <c r="D1259" s="5"/>
      <c r="E1259" s="5"/>
      <c r="F1259" s="20"/>
      <c r="G1259" s="20"/>
      <c r="H1259" s="24"/>
      <c r="I1259" s="5"/>
      <c r="J1259" s="23"/>
      <c r="K1259" s="6"/>
      <c r="L1259" s="18" t="s">
        <v>15</v>
      </c>
      <c r="M1259" s="18" t="s">
        <v>9</v>
      </c>
      <c r="N1259" s="5">
        <v>178.5</v>
      </c>
      <c r="O1259" s="8"/>
      <c r="P1259" s="8"/>
      <c r="Q1259" s="22">
        <v>6500</v>
      </c>
      <c r="R1259" s="16">
        <f>SUM(N1259*Q1259)</f>
        <v>1160250</v>
      </c>
      <c r="S1259" s="20">
        <v>40</v>
      </c>
      <c r="T1259" s="5">
        <v>85</v>
      </c>
      <c r="U1259" s="15">
        <f>SUM(R1259-(R1259*T1259/100))</f>
        <v>174037.5</v>
      </c>
      <c r="V1259" s="15">
        <f t="shared" si="204"/>
        <v>174037.5</v>
      </c>
      <c r="W1259" s="14">
        <f t="shared" si="205"/>
        <v>174037.5</v>
      </c>
      <c r="X1259" s="21">
        <v>10</v>
      </c>
      <c r="Y1259" s="5">
        <v>0</v>
      </c>
      <c r="Z1259" s="5">
        <v>0.02</v>
      </c>
      <c r="AB1259" s="1"/>
    </row>
    <row r="1260" spans="1:28" s="3" customFormat="1" x14ac:dyDescent="0.35">
      <c r="A1260" s="5">
        <v>953</v>
      </c>
      <c r="B1260" s="18" t="s">
        <v>4</v>
      </c>
      <c r="C1260" s="5">
        <v>6354</v>
      </c>
      <c r="D1260" s="5">
        <v>1</v>
      </c>
      <c r="E1260" s="5">
        <v>1</v>
      </c>
      <c r="F1260" s="20">
        <v>39</v>
      </c>
      <c r="G1260" s="20">
        <v>1</v>
      </c>
      <c r="H1260" s="24">
        <f t="shared" ref="H1260:H1298" si="208">SUM((D1260*400)+(E1260*100)+F1260)</f>
        <v>539</v>
      </c>
      <c r="I1260" s="5">
        <v>130</v>
      </c>
      <c r="J1260" s="23">
        <f t="shared" ref="J1260:J1298" si="209">SUM(H1260*I1260)</f>
        <v>70070</v>
      </c>
      <c r="K1260" s="6"/>
      <c r="L1260" s="18"/>
      <c r="M1260" s="18"/>
      <c r="N1260" s="5"/>
      <c r="O1260" s="8"/>
      <c r="P1260" s="8"/>
      <c r="Q1260" s="22"/>
      <c r="R1260" s="16"/>
      <c r="S1260" s="20"/>
      <c r="T1260" s="5"/>
      <c r="U1260" s="15"/>
      <c r="V1260" s="15">
        <f t="shared" si="204"/>
        <v>70070</v>
      </c>
      <c r="W1260" s="14">
        <f t="shared" si="205"/>
        <v>70070</v>
      </c>
      <c r="X1260" s="21">
        <v>50</v>
      </c>
      <c r="Y1260" s="5">
        <v>0</v>
      </c>
      <c r="Z1260" s="5">
        <v>0.01</v>
      </c>
      <c r="AB1260" s="1"/>
    </row>
    <row r="1261" spans="1:28" s="3" customFormat="1" x14ac:dyDescent="0.35">
      <c r="A1261" s="5">
        <v>954</v>
      </c>
      <c r="B1261" s="18" t="s">
        <v>4</v>
      </c>
      <c r="C1261" s="5">
        <v>15071</v>
      </c>
      <c r="D1261" s="5">
        <v>24</v>
      </c>
      <c r="E1261" s="5">
        <v>3</v>
      </c>
      <c r="F1261" s="20">
        <v>15</v>
      </c>
      <c r="G1261" s="20">
        <v>1</v>
      </c>
      <c r="H1261" s="24">
        <f t="shared" si="208"/>
        <v>9915</v>
      </c>
      <c r="I1261" s="5">
        <v>100</v>
      </c>
      <c r="J1261" s="23">
        <f t="shared" si="209"/>
        <v>991500</v>
      </c>
      <c r="K1261" s="6"/>
      <c r="L1261" s="18"/>
      <c r="M1261" s="18"/>
      <c r="N1261" s="5"/>
      <c r="O1261" s="8"/>
      <c r="P1261" s="8"/>
      <c r="Q1261" s="22"/>
      <c r="R1261" s="16"/>
      <c r="S1261" s="20"/>
      <c r="T1261" s="5"/>
      <c r="U1261" s="15"/>
      <c r="V1261" s="15">
        <f t="shared" si="204"/>
        <v>991500</v>
      </c>
      <c r="W1261" s="14">
        <f t="shared" si="205"/>
        <v>991500</v>
      </c>
      <c r="X1261" s="21">
        <v>50</v>
      </c>
      <c r="Y1261" s="5">
        <v>0</v>
      </c>
      <c r="Z1261" s="5">
        <v>0.01</v>
      </c>
      <c r="AB1261" s="1"/>
    </row>
    <row r="1262" spans="1:28" s="3" customFormat="1" x14ac:dyDescent="0.35">
      <c r="A1262" s="5">
        <v>955</v>
      </c>
      <c r="B1262" s="18" t="s">
        <v>4</v>
      </c>
      <c r="C1262" s="5">
        <v>11523</v>
      </c>
      <c r="D1262" s="5">
        <v>0</v>
      </c>
      <c r="E1262" s="5">
        <v>1</v>
      </c>
      <c r="F1262" s="20">
        <v>84</v>
      </c>
      <c r="G1262" s="20">
        <v>1</v>
      </c>
      <c r="H1262" s="24">
        <f t="shared" si="208"/>
        <v>184</v>
      </c>
      <c r="I1262" s="5">
        <v>75</v>
      </c>
      <c r="J1262" s="23">
        <f t="shared" si="209"/>
        <v>13800</v>
      </c>
      <c r="K1262" s="6"/>
      <c r="L1262" s="18"/>
      <c r="M1262" s="18"/>
      <c r="N1262" s="5"/>
      <c r="O1262" s="8"/>
      <c r="P1262" s="8"/>
      <c r="Q1262" s="22"/>
      <c r="R1262" s="16"/>
      <c r="S1262" s="20"/>
      <c r="T1262" s="5"/>
      <c r="U1262" s="15"/>
      <c r="V1262" s="15">
        <f t="shared" si="204"/>
        <v>13800</v>
      </c>
      <c r="W1262" s="14">
        <f t="shared" si="205"/>
        <v>13800</v>
      </c>
      <c r="X1262" s="21">
        <v>50</v>
      </c>
      <c r="Y1262" s="5">
        <v>0</v>
      </c>
      <c r="Z1262" s="5">
        <v>0.01</v>
      </c>
      <c r="AB1262" s="1"/>
    </row>
    <row r="1263" spans="1:28" s="3" customFormat="1" x14ac:dyDescent="0.35">
      <c r="A1263" s="5">
        <v>956</v>
      </c>
      <c r="B1263" s="18" t="s">
        <v>5</v>
      </c>
      <c r="C1263" s="5"/>
      <c r="D1263" s="5">
        <v>1</v>
      </c>
      <c r="E1263" s="5">
        <v>3</v>
      </c>
      <c r="F1263" s="20">
        <v>17</v>
      </c>
      <c r="G1263" s="20">
        <v>1</v>
      </c>
      <c r="H1263" s="24">
        <f t="shared" si="208"/>
        <v>717</v>
      </c>
      <c r="I1263" s="5">
        <v>75</v>
      </c>
      <c r="J1263" s="23">
        <f t="shared" si="209"/>
        <v>53775</v>
      </c>
      <c r="K1263" s="6"/>
      <c r="L1263" s="18"/>
      <c r="M1263" s="18"/>
      <c r="N1263" s="5"/>
      <c r="O1263" s="8"/>
      <c r="P1263" s="8"/>
      <c r="Q1263" s="22"/>
      <c r="R1263" s="16"/>
      <c r="S1263" s="20"/>
      <c r="T1263" s="5"/>
      <c r="U1263" s="15"/>
      <c r="V1263" s="15">
        <f t="shared" si="204"/>
        <v>53775</v>
      </c>
      <c r="W1263" s="14">
        <f t="shared" si="205"/>
        <v>53775</v>
      </c>
      <c r="X1263" s="21">
        <v>50</v>
      </c>
      <c r="Y1263" s="5">
        <v>0</v>
      </c>
      <c r="Z1263" s="5">
        <v>0.01</v>
      </c>
      <c r="AB1263" s="1"/>
    </row>
    <row r="1264" spans="1:28" s="3" customFormat="1" x14ac:dyDescent="0.35">
      <c r="A1264" s="5">
        <v>957</v>
      </c>
      <c r="B1264" s="18" t="s">
        <v>5</v>
      </c>
      <c r="C1264" s="5"/>
      <c r="D1264" s="5">
        <v>5</v>
      </c>
      <c r="E1264" s="5">
        <v>0</v>
      </c>
      <c r="F1264" s="20">
        <v>0</v>
      </c>
      <c r="G1264" s="20">
        <v>1</v>
      </c>
      <c r="H1264" s="24">
        <f t="shared" si="208"/>
        <v>2000</v>
      </c>
      <c r="I1264" s="5">
        <v>75</v>
      </c>
      <c r="J1264" s="23">
        <f t="shared" si="209"/>
        <v>150000</v>
      </c>
      <c r="K1264" s="6"/>
      <c r="L1264" s="18"/>
      <c r="M1264" s="18"/>
      <c r="N1264" s="5"/>
      <c r="O1264" s="8"/>
      <c r="P1264" s="8"/>
      <c r="Q1264" s="22"/>
      <c r="R1264" s="16"/>
      <c r="S1264" s="20"/>
      <c r="T1264" s="5"/>
      <c r="U1264" s="15"/>
      <c r="V1264" s="15">
        <f t="shared" si="204"/>
        <v>150000</v>
      </c>
      <c r="W1264" s="14">
        <f t="shared" si="205"/>
        <v>150000</v>
      </c>
      <c r="X1264" s="21">
        <v>50</v>
      </c>
      <c r="Y1264" s="5">
        <v>0</v>
      </c>
      <c r="Z1264" s="5">
        <v>0.01</v>
      </c>
      <c r="AB1264" s="1"/>
    </row>
    <row r="1265" spans="1:28" s="3" customFormat="1" x14ac:dyDescent="0.35">
      <c r="A1265" s="5">
        <v>958</v>
      </c>
      <c r="B1265" s="18" t="s">
        <v>5</v>
      </c>
      <c r="C1265" s="5"/>
      <c r="D1265" s="5">
        <v>0</v>
      </c>
      <c r="E1265" s="5">
        <v>1</v>
      </c>
      <c r="F1265" s="20">
        <v>24</v>
      </c>
      <c r="G1265" s="20">
        <v>1</v>
      </c>
      <c r="H1265" s="24">
        <f t="shared" si="208"/>
        <v>124</v>
      </c>
      <c r="I1265" s="5">
        <v>75</v>
      </c>
      <c r="J1265" s="23">
        <f t="shared" si="209"/>
        <v>9300</v>
      </c>
      <c r="K1265" s="6"/>
      <c r="L1265" s="18"/>
      <c r="M1265" s="18"/>
      <c r="N1265" s="5"/>
      <c r="O1265" s="8"/>
      <c r="P1265" s="8"/>
      <c r="Q1265" s="22"/>
      <c r="R1265" s="16"/>
      <c r="S1265" s="20"/>
      <c r="T1265" s="5"/>
      <c r="U1265" s="15"/>
      <c r="V1265" s="15">
        <f t="shared" si="204"/>
        <v>9300</v>
      </c>
      <c r="W1265" s="14">
        <f t="shared" si="205"/>
        <v>9300</v>
      </c>
      <c r="X1265" s="21">
        <v>50</v>
      </c>
      <c r="Y1265" s="5">
        <v>0</v>
      </c>
      <c r="Z1265" s="5">
        <v>0.01</v>
      </c>
      <c r="AB1265" s="1"/>
    </row>
    <row r="1266" spans="1:28" s="3" customFormat="1" x14ac:dyDescent="0.35">
      <c r="A1266" s="5">
        <v>959</v>
      </c>
      <c r="B1266" s="25" t="s">
        <v>4</v>
      </c>
      <c r="C1266" s="20">
        <v>6560</v>
      </c>
      <c r="D1266" s="5">
        <v>0</v>
      </c>
      <c r="E1266" s="5">
        <v>0</v>
      </c>
      <c r="F1266" s="20">
        <v>80</v>
      </c>
      <c r="G1266" s="20">
        <v>2</v>
      </c>
      <c r="H1266" s="24">
        <f t="shared" si="208"/>
        <v>80</v>
      </c>
      <c r="I1266" s="5">
        <v>75</v>
      </c>
      <c r="J1266" s="23">
        <f t="shared" si="209"/>
        <v>6000</v>
      </c>
      <c r="K1266" s="6"/>
      <c r="L1266" s="18" t="s">
        <v>15</v>
      </c>
      <c r="M1266" s="18" t="s">
        <v>2</v>
      </c>
      <c r="N1266" s="5">
        <v>180</v>
      </c>
      <c r="O1266" s="8"/>
      <c r="P1266" s="8"/>
      <c r="Q1266" s="22">
        <v>6500</v>
      </c>
      <c r="R1266" s="16">
        <f>SUM(N1266*Q1266)</f>
        <v>1170000</v>
      </c>
      <c r="S1266" s="20">
        <v>23</v>
      </c>
      <c r="T1266" s="5">
        <v>36</v>
      </c>
      <c r="U1266" s="15">
        <f>SUM(R1266-(R1266*T1266/100))</f>
        <v>748800</v>
      </c>
      <c r="V1266" s="15">
        <f t="shared" si="204"/>
        <v>754800</v>
      </c>
      <c r="W1266" s="14">
        <f t="shared" si="205"/>
        <v>754800</v>
      </c>
      <c r="X1266" s="21">
        <v>10</v>
      </c>
      <c r="Y1266" s="5">
        <v>0</v>
      </c>
      <c r="Z1266" s="5">
        <v>0.02</v>
      </c>
      <c r="AB1266" s="1"/>
    </row>
    <row r="1267" spans="1:28" s="3" customFormat="1" x14ac:dyDescent="0.35">
      <c r="A1267" s="5">
        <v>960</v>
      </c>
      <c r="B1267" s="18" t="s">
        <v>5</v>
      </c>
      <c r="C1267" s="5"/>
      <c r="D1267" s="5">
        <v>15</v>
      </c>
      <c r="E1267" s="5">
        <v>0</v>
      </c>
      <c r="F1267" s="20">
        <v>0</v>
      </c>
      <c r="G1267" s="20">
        <v>1</v>
      </c>
      <c r="H1267" s="24">
        <f t="shared" si="208"/>
        <v>6000</v>
      </c>
      <c r="I1267" s="5">
        <v>75</v>
      </c>
      <c r="J1267" s="23">
        <f t="shared" si="209"/>
        <v>450000</v>
      </c>
      <c r="K1267" s="6"/>
      <c r="L1267" s="18"/>
      <c r="M1267" s="18"/>
      <c r="N1267" s="5"/>
      <c r="O1267" s="8"/>
      <c r="P1267" s="8"/>
      <c r="Q1267" s="22"/>
      <c r="R1267" s="16"/>
      <c r="S1267" s="20"/>
      <c r="T1267" s="5"/>
      <c r="U1267" s="15"/>
      <c r="V1267" s="15">
        <f t="shared" si="204"/>
        <v>450000</v>
      </c>
      <c r="W1267" s="14">
        <f t="shared" si="205"/>
        <v>450000</v>
      </c>
      <c r="X1267" s="21">
        <v>50</v>
      </c>
      <c r="Y1267" s="5">
        <v>0</v>
      </c>
      <c r="Z1267" s="5">
        <v>0.01</v>
      </c>
      <c r="AB1267" s="1"/>
    </row>
    <row r="1268" spans="1:28" s="3" customFormat="1" x14ac:dyDescent="0.35">
      <c r="A1268" s="5">
        <v>961</v>
      </c>
      <c r="B1268" s="18" t="s">
        <v>5</v>
      </c>
      <c r="C1268" s="5"/>
      <c r="D1268" s="5">
        <v>8</v>
      </c>
      <c r="E1268" s="5">
        <v>0</v>
      </c>
      <c r="F1268" s="20">
        <v>0</v>
      </c>
      <c r="G1268" s="20">
        <v>1</v>
      </c>
      <c r="H1268" s="24">
        <f t="shared" si="208"/>
        <v>3200</v>
      </c>
      <c r="I1268" s="5">
        <v>75</v>
      </c>
      <c r="J1268" s="23">
        <f t="shared" si="209"/>
        <v>240000</v>
      </c>
      <c r="K1268" s="6"/>
      <c r="L1268" s="18"/>
      <c r="M1268" s="18"/>
      <c r="N1268" s="5"/>
      <c r="O1268" s="8"/>
      <c r="P1268" s="8"/>
      <c r="Q1268" s="22"/>
      <c r="R1268" s="16"/>
      <c r="S1268" s="20"/>
      <c r="T1268" s="5"/>
      <c r="U1268" s="15"/>
      <c r="V1268" s="15">
        <f t="shared" si="204"/>
        <v>240000</v>
      </c>
      <c r="W1268" s="14">
        <f t="shared" si="205"/>
        <v>240000</v>
      </c>
      <c r="X1268" s="21">
        <v>50</v>
      </c>
      <c r="Y1268" s="5">
        <v>0</v>
      </c>
      <c r="Z1268" s="5">
        <v>0.01</v>
      </c>
      <c r="AB1268" s="1"/>
    </row>
    <row r="1269" spans="1:28" s="3" customFormat="1" x14ac:dyDescent="0.35">
      <c r="A1269" s="5">
        <v>962</v>
      </c>
      <c r="B1269" s="18" t="s">
        <v>4</v>
      </c>
      <c r="C1269" s="5">
        <v>17320</v>
      </c>
      <c r="D1269" s="5">
        <v>4</v>
      </c>
      <c r="E1269" s="5">
        <v>2</v>
      </c>
      <c r="F1269" s="20">
        <v>13</v>
      </c>
      <c r="G1269" s="20">
        <v>1</v>
      </c>
      <c r="H1269" s="24">
        <f t="shared" si="208"/>
        <v>1813</v>
      </c>
      <c r="I1269" s="5">
        <v>75</v>
      </c>
      <c r="J1269" s="23">
        <f t="shared" si="209"/>
        <v>135975</v>
      </c>
      <c r="K1269" s="6"/>
      <c r="L1269" s="18"/>
      <c r="M1269" s="18"/>
      <c r="N1269" s="5"/>
      <c r="O1269" s="8"/>
      <c r="P1269" s="8"/>
      <c r="Q1269" s="22"/>
      <c r="R1269" s="16"/>
      <c r="S1269" s="20"/>
      <c r="T1269" s="5"/>
      <c r="U1269" s="15"/>
      <c r="V1269" s="15">
        <f t="shared" si="204"/>
        <v>135975</v>
      </c>
      <c r="W1269" s="14">
        <f t="shared" si="205"/>
        <v>135975</v>
      </c>
      <c r="X1269" s="21">
        <v>50</v>
      </c>
      <c r="Y1269" s="5">
        <v>0</v>
      </c>
      <c r="Z1269" s="5">
        <v>0.01</v>
      </c>
      <c r="AB1269" s="1"/>
    </row>
    <row r="1270" spans="1:28" s="3" customFormat="1" x14ac:dyDescent="0.35">
      <c r="A1270" s="5">
        <v>963</v>
      </c>
      <c r="B1270" s="18" t="s">
        <v>4</v>
      </c>
      <c r="C1270" s="5">
        <v>1951</v>
      </c>
      <c r="D1270" s="5">
        <v>0</v>
      </c>
      <c r="E1270" s="5">
        <v>1</v>
      </c>
      <c r="F1270" s="20">
        <v>83</v>
      </c>
      <c r="G1270" s="20">
        <v>1</v>
      </c>
      <c r="H1270" s="24">
        <f t="shared" si="208"/>
        <v>183</v>
      </c>
      <c r="I1270" s="5">
        <v>200</v>
      </c>
      <c r="J1270" s="23">
        <f t="shared" si="209"/>
        <v>36600</v>
      </c>
      <c r="K1270" s="6"/>
      <c r="L1270" s="18"/>
      <c r="M1270" s="18"/>
      <c r="N1270" s="5"/>
      <c r="O1270" s="8"/>
      <c r="P1270" s="8"/>
      <c r="Q1270" s="22"/>
      <c r="R1270" s="16"/>
      <c r="S1270" s="20"/>
      <c r="T1270" s="5"/>
      <c r="U1270" s="15"/>
      <c r="V1270" s="15">
        <f t="shared" si="204"/>
        <v>36600</v>
      </c>
      <c r="W1270" s="14">
        <f t="shared" si="205"/>
        <v>36600</v>
      </c>
      <c r="X1270" s="21">
        <v>50</v>
      </c>
      <c r="Y1270" s="5">
        <v>0</v>
      </c>
      <c r="Z1270" s="5">
        <v>0.01</v>
      </c>
      <c r="AB1270" s="1"/>
    </row>
    <row r="1271" spans="1:28" s="3" customFormat="1" x14ac:dyDescent="0.35">
      <c r="A1271" s="5">
        <v>964</v>
      </c>
      <c r="B1271" s="18" t="s">
        <v>4</v>
      </c>
      <c r="C1271" s="5"/>
      <c r="D1271" s="5">
        <v>0</v>
      </c>
      <c r="E1271" s="5">
        <v>0</v>
      </c>
      <c r="F1271" s="20">
        <v>93</v>
      </c>
      <c r="G1271" s="20">
        <v>2</v>
      </c>
      <c r="H1271" s="24">
        <f t="shared" si="208"/>
        <v>93</v>
      </c>
      <c r="I1271" s="5">
        <v>75</v>
      </c>
      <c r="J1271" s="23">
        <f t="shared" si="209"/>
        <v>6975</v>
      </c>
      <c r="K1271" s="6"/>
      <c r="L1271" s="18" t="s">
        <v>15</v>
      </c>
      <c r="M1271" s="18" t="s">
        <v>2</v>
      </c>
      <c r="N1271" s="5">
        <v>80</v>
      </c>
      <c r="O1271" s="8"/>
      <c r="P1271" s="8"/>
      <c r="Q1271" s="22">
        <v>6500</v>
      </c>
      <c r="R1271" s="16">
        <f>SUM(N1271*Q1271)</f>
        <v>520000</v>
      </c>
      <c r="S1271" s="20">
        <v>9</v>
      </c>
      <c r="T1271" s="5">
        <v>9</v>
      </c>
      <c r="U1271" s="15">
        <f>SUM(R1271-(R1271*T1271/100))</f>
        <v>473200</v>
      </c>
      <c r="V1271" s="15">
        <f t="shared" si="204"/>
        <v>480175</v>
      </c>
      <c r="W1271" s="14">
        <f t="shared" si="205"/>
        <v>480175</v>
      </c>
      <c r="X1271" s="21">
        <v>10</v>
      </c>
      <c r="Y1271" s="5">
        <v>0</v>
      </c>
      <c r="Z1271" s="5">
        <v>0.02</v>
      </c>
      <c r="AB1271" s="1"/>
    </row>
    <row r="1272" spans="1:28" s="3" customFormat="1" x14ac:dyDescent="0.35">
      <c r="A1272" s="5">
        <v>965</v>
      </c>
      <c r="B1272" s="18" t="s">
        <v>5</v>
      </c>
      <c r="C1272" s="5">
        <v>13</v>
      </c>
      <c r="D1272" s="5">
        <v>1</v>
      </c>
      <c r="E1272" s="5">
        <v>0</v>
      </c>
      <c r="F1272" s="20">
        <v>0</v>
      </c>
      <c r="G1272" s="20">
        <v>1</v>
      </c>
      <c r="H1272" s="24">
        <f t="shared" si="208"/>
        <v>400</v>
      </c>
      <c r="I1272" s="5">
        <v>75</v>
      </c>
      <c r="J1272" s="23">
        <f t="shared" si="209"/>
        <v>30000</v>
      </c>
      <c r="K1272" s="6"/>
      <c r="L1272" s="18"/>
      <c r="M1272" s="18"/>
      <c r="N1272" s="5"/>
      <c r="O1272" s="8"/>
      <c r="P1272" s="8"/>
      <c r="Q1272" s="22"/>
      <c r="R1272" s="16"/>
      <c r="S1272" s="20"/>
      <c r="T1272" s="5"/>
      <c r="U1272" s="15"/>
      <c r="V1272" s="15">
        <f t="shared" si="204"/>
        <v>30000</v>
      </c>
      <c r="W1272" s="14">
        <f t="shared" si="205"/>
        <v>30000</v>
      </c>
      <c r="X1272" s="21">
        <v>50</v>
      </c>
      <c r="Y1272" s="5">
        <v>0</v>
      </c>
      <c r="Z1272" s="5">
        <v>0.01</v>
      </c>
      <c r="AB1272" s="1"/>
    </row>
    <row r="1273" spans="1:28" s="3" customFormat="1" x14ac:dyDescent="0.35">
      <c r="A1273" s="5">
        <v>966</v>
      </c>
      <c r="B1273" s="18" t="s">
        <v>7</v>
      </c>
      <c r="C1273" s="5"/>
      <c r="D1273" s="5">
        <v>25</v>
      </c>
      <c r="E1273" s="5">
        <v>0</v>
      </c>
      <c r="F1273" s="20">
        <v>0</v>
      </c>
      <c r="G1273" s="20">
        <v>1</v>
      </c>
      <c r="H1273" s="24">
        <f t="shared" si="208"/>
        <v>10000</v>
      </c>
      <c r="I1273" s="5">
        <v>75</v>
      </c>
      <c r="J1273" s="23">
        <f t="shared" si="209"/>
        <v>750000</v>
      </c>
      <c r="K1273" s="6"/>
      <c r="L1273" s="18"/>
      <c r="M1273" s="18"/>
      <c r="N1273" s="5"/>
      <c r="O1273" s="8"/>
      <c r="P1273" s="8"/>
      <c r="Q1273" s="22"/>
      <c r="R1273" s="16"/>
      <c r="S1273" s="20"/>
      <c r="T1273" s="5"/>
      <c r="U1273" s="15"/>
      <c r="V1273" s="15">
        <f t="shared" si="204"/>
        <v>750000</v>
      </c>
      <c r="W1273" s="14">
        <f t="shared" si="205"/>
        <v>750000</v>
      </c>
      <c r="X1273" s="21">
        <v>50</v>
      </c>
      <c r="Y1273" s="5">
        <v>0</v>
      </c>
      <c r="Z1273" s="5">
        <v>0.01</v>
      </c>
      <c r="AB1273" s="1"/>
    </row>
    <row r="1274" spans="1:28" s="3" customFormat="1" x14ac:dyDescent="0.35">
      <c r="A1274" s="5">
        <v>967</v>
      </c>
      <c r="B1274" s="18" t="s">
        <v>4</v>
      </c>
      <c r="C1274" s="5">
        <v>1947</v>
      </c>
      <c r="D1274" s="5">
        <v>1</v>
      </c>
      <c r="E1274" s="5">
        <v>1</v>
      </c>
      <c r="F1274" s="20">
        <v>91</v>
      </c>
      <c r="G1274" s="20">
        <v>2</v>
      </c>
      <c r="H1274" s="24">
        <f t="shared" si="208"/>
        <v>591</v>
      </c>
      <c r="I1274" s="5">
        <v>75</v>
      </c>
      <c r="J1274" s="23">
        <f t="shared" si="209"/>
        <v>44325</v>
      </c>
      <c r="K1274" s="6"/>
      <c r="L1274" s="18" t="s">
        <v>15</v>
      </c>
      <c r="M1274" s="18" t="s">
        <v>2</v>
      </c>
      <c r="N1274" s="5">
        <v>100</v>
      </c>
      <c r="O1274" s="8"/>
      <c r="P1274" s="8"/>
      <c r="Q1274" s="22">
        <v>6500</v>
      </c>
      <c r="R1274" s="16">
        <f>SUM(N1274*Q1274)</f>
        <v>650000</v>
      </c>
      <c r="S1274" s="20">
        <v>10</v>
      </c>
      <c r="T1274" s="5">
        <v>10</v>
      </c>
      <c r="U1274" s="15">
        <f>SUM(R1274-(R1274*T1274/100))</f>
        <v>585000</v>
      </c>
      <c r="V1274" s="15">
        <f t="shared" si="204"/>
        <v>629325</v>
      </c>
      <c r="W1274" s="14">
        <f t="shared" si="205"/>
        <v>629325</v>
      </c>
      <c r="X1274" s="21">
        <v>10</v>
      </c>
      <c r="Y1274" s="5">
        <v>0</v>
      </c>
      <c r="Z1274" s="5">
        <v>0.02</v>
      </c>
      <c r="AB1274" s="1"/>
    </row>
    <row r="1275" spans="1:28" s="3" customFormat="1" x14ac:dyDescent="0.35">
      <c r="A1275" s="5">
        <v>968</v>
      </c>
      <c r="B1275" s="18" t="s">
        <v>4</v>
      </c>
      <c r="C1275" s="5">
        <v>17496</v>
      </c>
      <c r="D1275" s="5">
        <v>4</v>
      </c>
      <c r="E1275" s="5">
        <v>2</v>
      </c>
      <c r="F1275" s="20">
        <v>13</v>
      </c>
      <c r="G1275" s="20">
        <v>1</v>
      </c>
      <c r="H1275" s="24">
        <f t="shared" si="208"/>
        <v>1813</v>
      </c>
      <c r="I1275" s="5">
        <v>75</v>
      </c>
      <c r="J1275" s="23">
        <f t="shared" si="209"/>
        <v>135975</v>
      </c>
      <c r="K1275" s="6"/>
      <c r="L1275" s="18"/>
      <c r="M1275" s="18"/>
      <c r="N1275" s="5"/>
      <c r="O1275" s="8"/>
      <c r="P1275" s="8"/>
      <c r="Q1275" s="22"/>
      <c r="R1275" s="16"/>
      <c r="S1275" s="20"/>
      <c r="T1275" s="5"/>
      <c r="U1275" s="15"/>
      <c r="V1275" s="15">
        <f t="shared" si="204"/>
        <v>135975</v>
      </c>
      <c r="W1275" s="14">
        <f t="shared" si="205"/>
        <v>135975</v>
      </c>
      <c r="X1275" s="21">
        <v>50</v>
      </c>
      <c r="Y1275" s="5">
        <v>0</v>
      </c>
      <c r="Z1275" s="5">
        <v>0.01</v>
      </c>
      <c r="AB1275" s="1"/>
    </row>
    <row r="1276" spans="1:28" s="3" customFormat="1" x14ac:dyDescent="0.35">
      <c r="A1276" s="5">
        <v>969</v>
      </c>
      <c r="B1276" s="18" t="s">
        <v>4</v>
      </c>
      <c r="C1276" s="5">
        <v>12457</v>
      </c>
      <c r="D1276" s="5">
        <v>0</v>
      </c>
      <c r="E1276" s="5">
        <v>1</v>
      </c>
      <c r="F1276" s="20">
        <v>64</v>
      </c>
      <c r="G1276" s="20">
        <v>2</v>
      </c>
      <c r="H1276" s="24">
        <f t="shared" si="208"/>
        <v>164</v>
      </c>
      <c r="I1276" s="5">
        <v>200</v>
      </c>
      <c r="J1276" s="23">
        <f t="shared" si="209"/>
        <v>32800</v>
      </c>
      <c r="K1276" s="6"/>
      <c r="L1276" s="18" t="s">
        <v>15</v>
      </c>
      <c r="M1276" s="18" t="s">
        <v>2</v>
      </c>
      <c r="N1276" s="5">
        <v>80</v>
      </c>
      <c r="O1276" s="8"/>
      <c r="P1276" s="8"/>
      <c r="Q1276" s="22"/>
      <c r="R1276" s="16">
        <f>SUM(N1276*Q1276)</f>
        <v>0</v>
      </c>
      <c r="S1276" s="20">
        <v>15</v>
      </c>
      <c r="T1276" s="5">
        <v>20</v>
      </c>
      <c r="U1276" s="15">
        <f>SUM(R1276-(R1276*T1276/100))</f>
        <v>0</v>
      </c>
      <c r="V1276" s="15">
        <f t="shared" si="204"/>
        <v>32800</v>
      </c>
      <c r="W1276" s="14">
        <f t="shared" si="205"/>
        <v>32800</v>
      </c>
      <c r="X1276" s="21">
        <v>10</v>
      </c>
      <c r="Y1276" s="5">
        <v>0</v>
      </c>
      <c r="Z1276" s="5">
        <v>0.02</v>
      </c>
      <c r="AB1276" s="1"/>
    </row>
    <row r="1277" spans="1:28" s="3" customFormat="1" x14ac:dyDescent="0.35">
      <c r="A1277" s="5">
        <v>970</v>
      </c>
      <c r="B1277" s="18" t="s">
        <v>4</v>
      </c>
      <c r="C1277" s="5">
        <v>330</v>
      </c>
      <c r="D1277" s="5">
        <v>0</v>
      </c>
      <c r="E1277" s="5">
        <v>3</v>
      </c>
      <c r="F1277" s="20">
        <v>4</v>
      </c>
      <c r="G1277" s="20">
        <v>1</v>
      </c>
      <c r="H1277" s="24">
        <f t="shared" si="208"/>
        <v>304</v>
      </c>
      <c r="I1277" s="5">
        <v>75</v>
      </c>
      <c r="J1277" s="23">
        <f t="shared" si="209"/>
        <v>22800</v>
      </c>
      <c r="K1277" s="6"/>
      <c r="L1277" s="18"/>
      <c r="M1277" s="18"/>
      <c r="N1277" s="5"/>
      <c r="O1277" s="8"/>
      <c r="P1277" s="8"/>
      <c r="Q1277" s="22"/>
      <c r="R1277" s="16"/>
      <c r="S1277" s="20"/>
      <c r="T1277" s="5"/>
      <c r="U1277" s="15"/>
      <c r="V1277" s="15">
        <f t="shared" si="204"/>
        <v>22800</v>
      </c>
      <c r="W1277" s="14">
        <f t="shared" si="205"/>
        <v>22800</v>
      </c>
      <c r="X1277" s="21">
        <v>50</v>
      </c>
      <c r="Y1277" s="5">
        <v>0</v>
      </c>
      <c r="Z1277" s="5">
        <v>0.01</v>
      </c>
      <c r="AB1277" s="1"/>
    </row>
    <row r="1278" spans="1:28" s="3" customFormat="1" x14ac:dyDescent="0.35">
      <c r="A1278" s="5">
        <v>971</v>
      </c>
      <c r="B1278" s="9" t="s">
        <v>4</v>
      </c>
      <c r="C1278" s="6">
        <v>6503</v>
      </c>
      <c r="D1278" s="6">
        <v>0</v>
      </c>
      <c r="E1278" s="6">
        <v>2</v>
      </c>
      <c r="F1278" s="11">
        <v>78</v>
      </c>
      <c r="G1278" s="11">
        <v>1</v>
      </c>
      <c r="H1278" s="24">
        <f t="shared" si="208"/>
        <v>278</v>
      </c>
      <c r="I1278" s="5">
        <v>75</v>
      </c>
      <c r="J1278" s="23">
        <f t="shared" si="209"/>
        <v>20850</v>
      </c>
      <c r="K1278" s="6"/>
      <c r="L1278" s="9"/>
      <c r="M1278" s="9"/>
      <c r="N1278" s="6"/>
      <c r="O1278" s="8"/>
      <c r="P1278" s="8"/>
      <c r="Q1278" s="22"/>
      <c r="R1278" s="16"/>
      <c r="S1278" s="11"/>
      <c r="T1278" s="5"/>
      <c r="U1278" s="15"/>
      <c r="V1278" s="15">
        <f t="shared" si="204"/>
        <v>20850</v>
      </c>
      <c r="W1278" s="14">
        <f t="shared" si="205"/>
        <v>20850</v>
      </c>
      <c r="X1278" s="21">
        <v>50</v>
      </c>
      <c r="Y1278" s="5">
        <v>0</v>
      </c>
      <c r="Z1278" s="5">
        <v>0.01</v>
      </c>
      <c r="AB1278" s="1"/>
    </row>
    <row r="1279" spans="1:28" s="3" customFormat="1" x14ac:dyDescent="0.35">
      <c r="A1279" s="5">
        <v>972</v>
      </c>
      <c r="B1279" s="18" t="s">
        <v>4</v>
      </c>
      <c r="C1279" s="5">
        <v>1978</v>
      </c>
      <c r="D1279" s="5">
        <v>0</v>
      </c>
      <c r="E1279" s="5">
        <v>1</v>
      </c>
      <c r="F1279" s="20">
        <v>99</v>
      </c>
      <c r="G1279" s="20">
        <v>1</v>
      </c>
      <c r="H1279" s="24">
        <f t="shared" si="208"/>
        <v>199</v>
      </c>
      <c r="I1279" s="5">
        <v>150</v>
      </c>
      <c r="J1279" s="23">
        <f t="shared" si="209"/>
        <v>29850</v>
      </c>
      <c r="K1279" s="6"/>
      <c r="L1279" s="18"/>
      <c r="M1279" s="18"/>
      <c r="N1279" s="5"/>
      <c r="O1279" s="8"/>
      <c r="P1279" s="8"/>
      <c r="Q1279" s="22"/>
      <c r="R1279" s="16"/>
      <c r="S1279" s="20"/>
      <c r="T1279" s="5"/>
      <c r="U1279" s="15"/>
      <c r="V1279" s="15">
        <f t="shared" si="204"/>
        <v>29850</v>
      </c>
      <c r="W1279" s="14">
        <f t="shared" si="205"/>
        <v>29850</v>
      </c>
      <c r="X1279" s="21">
        <v>50</v>
      </c>
      <c r="Y1279" s="5">
        <v>0</v>
      </c>
      <c r="Z1279" s="5">
        <v>0.01</v>
      </c>
      <c r="AB1279" s="1"/>
    </row>
    <row r="1280" spans="1:28" s="3" customFormat="1" x14ac:dyDescent="0.35">
      <c r="A1280" s="5">
        <v>973</v>
      </c>
      <c r="B1280" s="18" t="s">
        <v>4</v>
      </c>
      <c r="C1280" s="5">
        <v>12</v>
      </c>
      <c r="D1280" s="5">
        <v>0</v>
      </c>
      <c r="E1280" s="5">
        <v>1</v>
      </c>
      <c r="F1280" s="20">
        <v>64</v>
      </c>
      <c r="G1280" s="20">
        <v>2</v>
      </c>
      <c r="H1280" s="24">
        <f t="shared" si="208"/>
        <v>164</v>
      </c>
      <c r="I1280" s="5">
        <v>75</v>
      </c>
      <c r="J1280" s="23">
        <f t="shared" si="209"/>
        <v>12300</v>
      </c>
      <c r="K1280" s="6"/>
      <c r="L1280" s="18" t="s">
        <v>3</v>
      </c>
      <c r="M1280" s="18" t="s">
        <v>2</v>
      </c>
      <c r="N1280" s="5">
        <v>98.25</v>
      </c>
      <c r="O1280" s="8"/>
      <c r="P1280" s="8"/>
      <c r="Q1280" s="22">
        <v>6500</v>
      </c>
      <c r="R1280" s="16">
        <f>SUM(N1280*Q1280)</f>
        <v>638625</v>
      </c>
      <c r="S1280" s="20">
        <v>10</v>
      </c>
      <c r="T1280" s="5">
        <v>10</v>
      </c>
      <c r="U1280" s="15">
        <f>SUM(R1280-(R1280*T1280/100))</f>
        <v>574762.5</v>
      </c>
      <c r="V1280" s="15">
        <f t="shared" si="204"/>
        <v>587062.5</v>
      </c>
      <c r="W1280" s="14">
        <f t="shared" si="205"/>
        <v>587062.5</v>
      </c>
      <c r="X1280" s="21">
        <v>10</v>
      </c>
      <c r="Y1280" s="5">
        <v>0</v>
      </c>
      <c r="Z1280" s="5">
        <v>0.02</v>
      </c>
      <c r="AB1280" s="1"/>
    </row>
    <row r="1281" spans="1:28" s="3" customFormat="1" x14ac:dyDescent="0.35">
      <c r="A1281" s="5">
        <v>974</v>
      </c>
      <c r="B1281" s="18" t="s">
        <v>4</v>
      </c>
      <c r="C1281" s="5">
        <v>11</v>
      </c>
      <c r="D1281" s="5">
        <v>0</v>
      </c>
      <c r="E1281" s="5">
        <v>0</v>
      </c>
      <c r="F1281" s="20">
        <v>99</v>
      </c>
      <c r="G1281" s="20">
        <v>2</v>
      </c>
      <c r="H1281" s="24">
        <f t="shared" si="208"/>
        <v>99</v>
      </c>
      <c r="I1281" s="5">
        <v>200</v>
      </c>
      <c r="J1281" s="23">
        <f t="shared" si="209"/>
        <v>19800</v>
      </c>
      <c r="K1281" s="6"/>
      <c r="L1281" s="18" t="s">
        <v>3</v>
      </c>
      <c r="M1281" s="18" t="s">
        <v>2</v>
      </c>
      <c r="N1281" s="5">
        <v>131.25</v>
      </c>
      <c r="O1281" s="8"/>
      <c r="P1281" s="8"/>
      <c r="Q1281" s="22">
        <v>6500</v>
      </c>
      <c r="R1281" s="16">
        <f>SUM(N1281*Q1281)</f>
        <v>853125</v>
      </c>
      <c r="S1281" s="20">
        <v>8</v>
      </c>
      <c r="T1281" s="5">
        <v>8</v>
      </c>
      <c r="U1281" s="15">
        <f>SUM(R1281-(R1281*T1281/100))</f>
        <v>784875</v>
      </c>
      <c r="V1281" s="15">
        <f t="shared" si="204"/>
        <v>804675</v>
      </c>
      <c r="W1281" s="14">
        <f t="shared" si="205"/>
        <v>804675</v>
      </c>
      <c r="X1281" s="21">
        <v>10</v>
      </c>
      <c r="Y1281" s="5">
        <v>0</v>
      </c>
      <c r="Z1281" s="5">
        <v>0.02</v>
      </c>
      <c r="AB1281" s="1"/>
    </row>
    <row r="1282" spans="1:28" s="3" customFormat="1" x14ac:dyDescent="0.35">
      <c r="A1282" s="5">
        <v>975</v>
      </c>
      <c r="B1282" s="9" t="s">
        <v>4</v>
      </c>
      <c r="C1282" s="6">
        <v>6975</v>
      </c>
      <c r="D1282" s="6">
        <v>4</v>
      </c>
      <c r="E1282" s="6">
        <v>2</v>
      </c>
      <c r="F1282" s="11">
        <v>67</v>
      </c>
      <c r="G1282" s="11">
        <v>1</v>
      </c>
      <c r="H1282" s="24">
        <f t="shared" si="208"/>
        <v>1867</v>
      </c>
      <c r="I1282" s="5">
        <v>75</v>
      </c>
      <c r="J1282" s="23">
        <f t="shared" si="209"/>
        <v>140025</v>
      </c>
      <c r="K1282" s="6"/>
      <c r="L1282" s="9"/>
      <c r="M1282" s="9"/>
      <c r="N1282" s="6"/>
      <c r="O1282" s="8"/>
      <c r="P1282" s="8"/>
      <c r="Q1282" s="22"/>
      <c r="R1282" s="16"/>
      <c r="S1282" s="11"/>
      <c r="T1282" s="5"/>
      <c r="U1282" s="15"/>
      <c r="V1282" s="15">
        <f t="shared" si="204"/>
        <v>140025</v>
      </c>
      <c r="W1282" s="14">
        <f t="shared" si="205"/>
        <v>140025</v>
      </c>
      <c r="X1282" s="21">
        <v>50</v>
      </c>
      <c r="Y1282" s="5">
        <v>0</v>
      </c>
      <c r="Z1282" s="5">
        <v>0.01</v>
      </c>
      <c r="AB1282" s="1"/>
    </row>
    <row r="1283" spans="1:28" s="3" customFormat="1" x14ac:dyDescent="0.35">
      <c r="A1283" s="5">
        <v>976</v>
      </c>
      <c r="B1283" s="9" t="s">
        <v>4</v>
      </c>
      <c r="C1283" s="6">
        <v>6974</v>
      </c>
      <c r="D1283" s="6">
        <v>4</v>
      </c>
      <c r="E1283" s="6">
        <v>2</v>
      </c>
      <c r="F1283" s="11">
        <v>67</v>
      </c>
      <c r="G1283" s="11">
        <v>1</v>
      </c>
      <c r="H1283" s="24">
        <f t="shared" si="208"/>
        <v>1867</v>
      </c>
      <c r="I1283" s="5">
        <v>75</v>
      </c>
      <c r="J1283" s="23">
        <f t="shared" si="209"/>
        <v>140025</v>
      </c>
      <c r="K1283" s="6"/>
      <c r="L1283" s="9"/>
      <c r="M1283" s="9"/>
      <c r="N1283" s="6"/>
      <c r="O1283" s="8"/>
      <c r="P1283" s="8"/>
      <c r="Q1283" s="22"/>
      <c r="R1283" s="16"/>
      <c r="S1283" s="11"/>
      <c r="T1283" s="5"/>
      <c r="U1283" s="15"/>
      <c r="V1283" s="15">
        <f t="shared" si="204"/>
        <v>140025</v>
      </c>
      <c r="W1283" s="14">
        <f t="shared" si="205"/>
        <v>140025</v>
      </c>
      <c r="X1283" s="21">
        <v>50</v>
      </c>
      <c r="Y1283" s="5">
        <v>0</v>
      </c>
      <c r="Z1283" s="5">
        <v>0.01</v>
      </c>
      <c r="AB1283" s="1"/>
    </row>
    <row r="1284" spans="1:28" s="3" customFormat="1" x14ac:dyDescent="0.35">
      <c r="A1284" s="5">
        <v>977</v>
      </c>
      <c r="B1284" s="9" t="s">
        <v>4</v>
      </c>
      <c r="C1284" s="6">
        <v>6979</v>
      </c>
      <c r="D1284" s="6">
        <v>4</v>
      </c>
      <c r="E1284" s="6">
        <v>2</v>
      </c>
      <c r="F1284" s="11">
        <v>68</v>
      </c>
      <c r="G1284" s="11">
        <v>1</v>
      </c>
      <c r="H1284" s="24">
        <f t="shared" si="208"/>
        <v>1868</v>
      </c>
      <c r="I1284" s="5">
        <v>75</v>
      </c>
      <c r="J1284" s="23">
        <f t="shared" si="209"/>
        <v>140100</v>
      </c>
      <c r="K1284" s="6"/>
      <c r="L1284" s="9"/>
      <c r="M1284" s="9"/>
      <c r="N1284" s="6"/>
      <c r="O1284" s="8"/>
      <c r="P1284" s="8"/>
      <c r="Q1284" s="22"/>
      <c r="R1284" s="16"/>
      <c r="S1284" s="11"/>
      <c r="T1284" s="5"/>
      <c r="U1284" s="15"/>
      <c r="V1284" s="15">
        <f t="shared" si="204"/>
        <v>140100</v>
      </c>
      <c r="W1284" s="14">
        <f t="shared" si="205"/>
        <v>140100</v>
      </c>
      <c r="X1284" s="21">
        <v>50</v>
      </c>
      <c r="Y1284" s="5">
        <v>0</v>
      </c>
      <c r="Z1284" s="5">
        <v>0.01</v>
      </c>
      <c r="AB1284" s="1"/>
    </row>
    <row r="1285" spans="1:28" s="3" customFormat="1" x14ac:dyDescent="0.35">
      <c r="A1285" s="5">
        <v>978</v>
      </c>
      <c r="B1285" s="9" t="s">
        <v>4</v>
      </c>
      <c r="C1285" s="6">
        <v>6978</v>
      </c>
      <c r="D1285" s="6">
        <v>4</v>
      </c>
      <c r="E1285" s="6">
        <v>2</v>
      </c>
      <c r="F1285" s="11">
        <v>67</v>
      </c>
      <c r="G1285" s="11">
        <v>1</v>
      </c>
      <c r="H1285" s="24">
        <f t="shared" si="208"/>
        <v>1867</v>
      </c>
      <c r="I1285" s="5">
        <v>75</v>
      </c>
      <c r="J1285" s="23">
        <f t="shared" si="209"/>
        <v>140025</v>
      </c>
      <c r="K1285" s="6"/>
      <c r="L1285" s="9"/>
      <c r="M1285" s="9"/>
      <c r="N1285" s="6"/>
      <c r="O1285" s="8"/>
      <c r="P1285" s="8"/>
      <c r="Q1285" s="22"/>
      <c r="R1285" s="16"/>
      <c r="S1285" s="11"/>
      <c r="T1285" s="5"/>
      <c r="U1285" s="15"/>
      <c r="V1285" s="15">
        <f t="shared" si="204"/>
        <v>140025</v>
      </c>
      <c r="W1285" s="14">
        <f t="shared" si="205"/>
        <v>140025</v>
      </c>
      <c r="X1285" s="21">
        <v>50</v>
      </c>
      <c r="Y1285" s="5">
        <v>0</v>
      </c>
      <c r="Z1285" s="5">
        <v>0.01</v>
      </c>
      <c r="AB1285" s="1"/>
    </row>
    <row r="1286" spans="1:28" s="3" customFormat="1" x14ac:dyDescent="0.35">
      <c r="A1286" s="5">
        <v>979</v>
      </c>
      <c r="B1286" s="9" t="s">
        <v>4</v>
      </c>
      <c r="C1286" s="6">
        <v>6972</v>
      </c>
      <c r="D1286" s="6">
        <v>3</v>
      </c>
      <c r="E1286" s="6">
        <v>0</v>
      </c>
      <c r="F1286" s="11">
        <v>0</v>
      </c>
      <c r="G1286" s="11">
        <v>1</v>
      </c>
      <c r="H1286" s="24">
        <f t="shared" si="208"/>
        <v>1200</v>
      </c>
      <c r="I1286" s="5">
        <v>75</v>
      </c>
      <c r="J1286" s="23">
        <f t="shared" si="209"/>
        <v>90000</v>
      </c>
      <c r="K1286" s="6"/>
      <c r="L1286" s="9"/>
      <c r="M1286" s="9"/>
      <c r="N1286" s="6"/>
      <c r="O1286" s="8"/>
      <c r="P1286" s="8"/>
      <c r="Q1286" s="22"/>
      <c r="R1286" s="16"/>
      <c r="S1286" s="11"/>
      <c r="T1286" s="5"/>
      <c r="U1286" s="15"/>
      <c r="V1286" s="15">
        <f t="shared" si="204"/>
        <v>90000</v>
      </c>
      <c r="W1286" s="14">
        <f t="shared" si="205"/>
        <v>90000</v>
      </c>
      <c r="X1286" s="21">
        <v>50</v>
      </c>
      <c r="Y1286" s="5">
        <v>0</v>
      </c>
      <c r="Z1286" s="5">
        <v>0.01</v>
      </c>
      <c r="AB1286" s="1"/>
    </row>
    <row r="1287" spans="1:28" s="3" customFormat="1" x14ac:dyDescent="0.35">
      <c r="A1287" s="5">
        <v>980</v>
      </c>
      <c r="B1287" s="9" t="s">
        <v>4</v>
      </c>
      <c r="C1287" s="6">
        <v>11955</v>
      </c>
      <c r="D1287" s="6">
        <v>4</v>
      </c>
      <c r="E1287" s="6">
        <v>2</v>
      </c>
      <c r="F1287" s="11">
        <v>68</v>
      </c>
      <c r="G1287" s="11">
        <v>1</v>
      </c>
      <c r="H1287" s="24">
        <f t="shared" si="208"/>
        <v>1868</v>
      </c>
      <c r="I1287" s="5">
        <v>75</v>
      </c>
      <c r="J1287" s="23">
        <f t="shared" si="209"/>
        <v>140100</v>
      </c>
      <c r="K1287" s="6"/>
      <c r="L1287" s="9"/>
      <c r="M1287" s="9"/>
      <c r="N1287" s="6"/>
      <c r="O1287" s="8"/>
      <c r="P1287" s="8"/>
      <c r="Q1287" s="22"/>
      <c r="R1287" s="16"/>
      <c r="S1287" s="11"/>
      <c r="T1287" s="5"/>
      <c r="U1287" s="15"/>
      <c r="V1287" s="15">
        <f t="shared" si="204"/>
        <v>140100</v>
      </c>
      <c r="W1287" s="14">
        <f t="shared" si="205"/>
        <v>140100</v>
      </c>
      <c r="X1287" s="21">
        <v>50</v>
      </c>
      <c r="Y1287" s="5">
        <v>0</v>
      </c>
      <c r="Z1287" s="5">
        <v>0.01</v>
      </c>
      <c r="AB1287" s="1"/>
    </row>
    <row r="1288" spans="1:28" s="3" customFormat="1" x14ac:dyDescent="0.35">
      <c r="A1288" s="5">
        <v>981</v>
      </c>
      <c r="B1288" s="9" t="s">
        <v>4</v>
      </c>
      <c r="C1288" s="6">
        <v>12158</v>
      </c>
      <c r="D1288" s="6">
        <v>2</v>
      </c>
      <c r="E1288" s="6">
        <v>0</v>
      </c>
      <c r="F1288" s="11">
        <v>91</v>
      </c>
      <c r="G1288" s="11">
        <v>1</v>
      </c>
      <c r="H1288" s="24">
        <f t="shared" si="208"/>
        <v>891</v>
      </c>
      <c r="I1288" s="5">
        <v>75</v>
      </c>
      <c r="J1288" s="23">
        <f t="shared" si="209"/>
        <v>66825</v>
      </c>
      <c r="K1288" s="6"/>
      <c r="L1288" s="9"/>
      <c r="M1288" s="9"/>
      <c r="N1288" s="6"/>
      <c r="O1288" s="8"/>
      <c r="P1288" s="8"/>
      <c r="Q1288" s="22"/>
      <c r="R1288" s="16"/>
      <c r="S1288" s="11"/>
      <c r="T1288" s="5"/>
      <c r="U1288" s="15"/>
      <c r="V1288" s="15">
        <f t="shared" si="204"/>
        <v>66825</v>
      </c>
      <c r="W1288" s="14">
        <f t="shared" si="205"/>
        <v>66825</v>
      </c>
      <c r="X1288" s="21">
        <v>50</v>
      </c>
      <c r="Y1288" s="5">
        <v>0</v>
      </c>
      <c r="Z1288" s="5">
        <v>0.01</v>
      </c>
      <c r="AB1288" s="1"/>
    </row>
    <row r="1289" spans="1:28" s="3" customFormat="1" x14ac:dyDescent="0.35">
      <c r="A1289" s="5">
        <v>982</v>
      </c>
      <c r="B1289" s="9" t="s">
        <v>4</v>
      </c>
      <c r="C1289" s="6">
        <v>14688</v>
      </c>
      <c r="D1289" s="6">
        <v>2</v>
      </c>
      <c r="E1289" s="6">
        <v>1</v>
      </c>
      <c r="F1289" s="11">
        <v>62</v>
      </c>
      <c r="G1289" s="11">
        <v>1</v>
      </c>
      <c r="H1289" s="24">
        <f t="shared" si="208"/>
        <v>962</v>
      </c>
      <c r="I1289" s="5">
        <v>75</v>
      </c>
      <c r="J1289" s="23">
        <f t="shared" si="209"/>
        <v>72150</v>
      </c>
      <c r="K1289" s="6"/>
      <c r="L1289" s="9"/>
      <c r="M1289" s="9"/>
      <c r="N1289" s="6"/>
      <c r="O1289" s="8"/>
      <c r="P1289" s="8"/>
      <c r="Q1289" s="22"/>
      <c r="R1289" s="16"/>
      <c r="S1289" s="11"/>
      <c r="T1289" s="5"/>
      <c r="U1289" s="15"/>
      <c r="V1289" s="15">
        <f t="shared" si="204"/>
        <v>72150</v>
      </c>
      <c r="W1289" s="14">
        <f t="shared" si="205"/>
        <v>72150</v>
      </c>
      <c r="X1289" s="21">
        <v>50</v>
      </c>
      <c r="Y1289" s="5">
        <v>0</v>
      </c>
      <c r="Z1289" s="5">
        <v>0.01</v>
      </c>
      <c r="AB1289" s="1"/>
    </row>
    <row r="1290" spans="1:28" s="3" customFormat="1" x14ac:dyDescent="0.35">
      <c r="A1290" s="5">
        <v>983</v>
      </c>
      <c r="B1290" s="9" t="s">
        <v>4</v>
      </c>
      <c r="C1290" s="6">
        <v>1847</v>
      </c>
      <c r="D1290" s="6">
        <v>0</v>
      </c>
      <c r="E1290" s="6">
        <v>2</v>
      </c>
      <c r="F1290" s="11">
        <v>32</v>
      </c>
      <c r="G1290" s="11">
        <v>1</v>
      </c>
      <c r="H1290" s="24">
        <f t="shared" si="208"/>
        <v>232</v>
      </c>
      <c r="I1290" s="5">
        <v>75</v>
      </c>
      <c r="J1290" s="23">
        <f t="shared" si="209"/>
        <v>17400</v>
      </c>
      <c r="K1290" s="6"/>
      <c r="L1290" s="9"/>
      <c r="M1290" s="9"/>
      <c r="N1290" s="6"/>
      <c r="O1290" s="8"/>
      <c r="P1290" s="8"/>
      <c r="Q1290" s="22"/>
      <c r="R1290" s="16"/>
      <c r="S1290" s="11"/>
      <c r="T1290" s="5"/>
      <c r="U1290" s="15"/>
      <c r="V1290" s="15">
        <f t="shared" si="204"/>
        <v>17400</v>
      </c>
      <c r="W1290" s="14">
        <f t="shared" si="205"/>
        <v>17400</v>
      </c>
      <c r="X1290" s="21">
        <v>50</v>
      </c>
      <c r="Y1290" s="5">
        <v>0</v>
      </c>
      <c r="Z1290" s="5">
        <v>0.01</v>
      </c>
      <c r="AB1290" s="1"/>
    </row>
    <row r="1291" spans="1:28" s="3" customFormat="1" x14ac:dyDescent="0.35">
      <c r="A1291" s="5">
        <v>984</v>
      </c>
      <c r="B1291" s="9" t="s">
        <v>14</v>
      </c>
      <c r="C1291" s="6">
        <v>2213</v>
      </c>
      <c r="D1291" s="6">
        <v>6</v>
      </c>
      <c r="E1291" s="6">
        <v>0</v>
      </c>
      <c r="F1291" s="11">
        <v>54</v>
      </c>
      <c r="G1291" s="11">
        <v>1</v>
      </c>
      <c r="H1291" s="24">
        <f t="shared" si="208"/>
        <v>2454</v>
      </c>
      <c r="I1291" s="5">
        <v>75</v>
      </c>
      <c r="J1291" s="23">
        <f t="shared" si="209"/>
        <v>184050</v>
      </c>
      <c r="K1291" s="6"/>
      <c r="L1291" s="9"/>
      <c r="M1291" s="9"/>
      <c r="N1291" s="6"/>
      <c r="O1291" s="8"/>
      <c r="P1291" s="8"/>
      <c r="Q1291" s="22"/>
      <c r="R1291" s="16"/>
      <c r="S1291" s="11"/>
      <c r="T1291" s="5"/>
      <c r="U1291" s="15"/>
      <c r="V1291" s="15">
        <f t="shared" ref="V1291:V1332" si="210">SUM(J1291+U1291)</f>
        <v>184050</v>
      </c>
      <c r="W1291" s="14">
        <f t="shared" si="205"/>
        <v>184050</v>
      </c>
      <c r="X1291" s="21">
        <v>50</v>
      </c>
      <c r="Y1291" s="5">
        <v>0</v>
      </c>
      <c r="Z1291" s="5">
        <v>0.01</v>
      </c>
      <c r="AB1291" s="1"/>
    </row>
    <row r="1292" spans="1:28" s="3" customFormat="1" x14ac:dyDescent="0.35">
      <c r="A1292" s="5">
        <v>985</v>
      </c>
      <c r="B1292" s="9" t="s">
        <v>5</v>
      </c>
      <c r="C1292" s="6"/>
      <c r="D1292" s="6">
        <v>4</v>
      </c>
      <c r="E1292" s="6">
        <v>0</v>
      </c>
      <c r="F1292" s="11">
        <v>0</v>
      </c>
      <c r="G1292" s="11">
        <v>1</v>
      </c>
      <c r="H1292" s="24">
        <f t="shared" si="208"/>
        <v>1600</v>
      </c>
      <c r="I1292" s="5">
        <v>75</v>
      </c>
      <c r="J1292" s="23">
        <f t="shared" si="209"/>
        <v>120000</v>
      </c>
      <c r="K1292" s="6"/>
      <c r="L1292" s="9"/>
      <c r="M1292" s="9"/>
      <c r="N1292" s="6"/>
      <c r="O1292" s="8"/>
      <c r="P1292" s="8"/>
      <c r="Q1292" s="22"/>
      <c r="R1292" s="16"/>
      <c r="S1292" s="11"/>
      <c r="T1292" s="5"/>
      <c r="U1292" s="15"/>
      <c r="V1292" s="15">
        <f t="shared" si="210"/>
        <v>120000</v>
      </c>
      <c r="W1292" s="14">
        <f t="shared" si="205"/>
        <v>120000</v>
      </c>
      <c r="X1292" s="21">
        <v>50</v>
      </c>
      <c r="Y1292" s="5">
        <v>0</v>
      </c>
      <c r="Z1292" s="5">
        <v>0.01</v>
      </c>
      <c r="AB1292" s="1"/>
    </row>
    <row r="1293" spans="1:28" s="3" customFormat="1" x14ac:dyDescent="0.35">
      <c r="A1293" s="5">
        <v>986</v>
      </c>
      <c r="B1293" s="9" t="s">
        <v>4</v>
      </c>
      <c r="C1293" s="6">
        <v>25</v>
      </c>
      <c r="D1293" s="6">
        <v>0</v>
      </c>
      <c r="E1293" s="6">
        <v>0</v>
      </c>
      <c r="F1293" s="11">
        <v>20</v>
      </c>
      <c r="G1293" s="11">
        <v>1</v>
      </c>
      <c r="H1293" s="24">
        <f t="shared" si="208"/>
        <v>20</v>
      </c>
      <c r="I1293" s="5">
        <v>75</v>
      </c>
      <c r="J1293" s="23">
        <f t="shared" si="209"/>
        <v>1500</v>
      </c>
      <c r="K1293" s="6"/>
      <c r="L1293" s="9" t="s">
        <v>12</v>
      </c>
      <c r="M1293" s="9" t="s">
        <v>0</v>
      </c>
      <c r="N1293" s="6">
        <v>36</v>
      </c>
      <c r="O1293" s="8"/>
      <c r="P1293" s="8"/>
      <c r="Q1293" s="22">
        <v>5400</v>
      </c>
      <c r="R1293" s="16">
        <f>SUM(N1293*Q1293)</f>
        <v>194400</v>
      </c>
      <c r="S1293" s="11">
        <v>20</v>
      </c>
      <c r="T1293" s="5">
        <v>93</v>
      </c>
      <c r="U1293" s="15">
        <f>SUM(R1293-(R1293*T1293/100))</f>
        <v>13608</v>
      </c>
      <c r="V1293" s="15">
        <f t="shared" si="210"/>
        <v>15108</v>
      </c>
      <c r="W1293" s="14">
        <f t="shared" si="205"/>
        <v>15108</v>
      </c>
      <c r="X1293" s="21">
        <v>50</v>
      </c>
      <c r="Y1293" s="5">
        <v>0</v>
      </c>
      <c r="Z1293" s="5">
        <v>0.01</v>
      </c>
      <c r="AB1293" s="1"/>
    </row>
    <row r="1294" spans="1:28" s="3" customFormat="1" x14ac:dyDescent="0.35">
      <c r="A1294" s="5">
        <v>987</v>
      </c>
      <c r="B1294" s="9" t="s">
        <v>4</v>
      </c>
      <c r="C1294" s="6">
        <v>7200</v>
      </c>
      <c r="D1294" s="6">
        <v>1</v>
      </c>
      <c r="E1294" s="6">
        <v>1</v>
      </c>
      <c r="F1294" s="11">
        <v>1</v>
      </c>
      <c r="G1294" s="11">
        <v>1</v>
      </c>
      <c r="H1294" s="24">
        <f t="shared" si="208"/>
        <v>501</v>
      </c>
      <c r="I1294" s="5">
        <v>75</v>
      </c>
      <c r="J1294" s="23">
        <f t="shared" si="209"/>
        <v>37575</v>
      </c>
      <c r="K1294" s="6"/>
      <c r="L1294" s="9"/>
      <c r="M1294" s="9"/>
      <c r="N1294" s="6"/>
      <c r="O1294" s="8"/>
      <c r="P1294" s="8"/>
      <c r="Q1294" s="22"/>
      <c r="R1294" s="16"/>
      <c r="S1294" s="11"/>
      <c r="T1294" s="5"/>
      <c r="U1294" s="15"/>
      <c r="V1294" s="15">
        <f t="shared" si="210"/>
        <v>37575</v>
      </c>
      <c r="W1294" s="14">
        <f t="shared" si="205"/>
        <v>37575</v>
      </c>
      <c r="X1294" s="21">
        <v>50</v>
      </c>
      <c r="Y1294" s="5">
        <v>0</v>
      </c>
      <c r="Z1294" s="5">
        <v>0.01</v>
      </c>
      <c r="AB1294" s="1"/>
    </row>
    <row r="1295" spans="1:28" s="3" customFormat="1" x14ac:dyDescent="0.35">
      <c r="A1295" s="5">
        <v>988</v>
      </c>
      <c r="B1295" s="9" t="s">
        <v>4</v>
      </c>
      <c r="C1295" s="6">
        <v>11920</v>
      </c>
      <c r="D1295" s="6">
        <v>0</v>
      </c>
      <c r="E1295" s="6">
        <v>0</v>
      </c>
      <c r="F1295" s="11">
        <v>47</v>
      </c>
      <c r="G1295" s="11">
        <v>1</v>
      </c>
      <c r="H1295" s="24">
        <f t="shared" si="208"/>
        <v>47</v>
      </c>
      <c r="I1295" s="5">
        <v>75</v>
      </c>
      <c r="J1295" s="23">
        <f t="shared" si="209"/>
        <v>3525</v>
      </c>
      <c r="K1295" s="6"/>
      <c r="L1295" s="9"/>
      <c r="M1295" s="9"/>
      <c r="N1295" s="6"/>
      <c r="O1295" s="8"/>
      <c r="P1295" s="8"/>
      <c r="Q1295" s="22"/>
      <c r="R1295" s="16"/>
      <c r="S1295" s="11"/>
      <c r="T1295" s="5"/>
      <c r="U1295" s="15"/>
      <c r="V1295" s="15">
        <f t="shared" si="210"/>
        <v>3525</v>
      </c>
      <c r="W1295" s="14">
        <f t="shared" ref="W1295:W1332" si="211">V1295</f>
        <v>3525</v>
      </c>
      <c r="X1295" s="21">
        <v>50</v>
      </c>
      <c r="Y1295" s="5">
        <v>0</v>
      </c>
      <c r="Z1295" s="5">
        <v>0.01</v>
      </c>
      <c r="AB1295" s="1"/>
    </row>
    <row r="1296" spans="1:28" s="3" customFormat="1" x14ac:dyDescent="0.35">
      <c r="A1296" s="5">
        <v>989</v>
      </c>
      <c r="B1296" s="9" t="s">
        <v>4</v>
      </c>
      <c r="C1296" s="6">
        <v>2771</v>
      </c>
      <c r="D1296" s="6">
        <v>10</v>
      </c>
      <c r="E1296" s="6">
        <v>2</v>
      </c>
      <c r="F1296" s="11">
        <v>76</v>
      </c>
      <c r="G1296" s="11">
        <v>1</v>
      </c>
      <c r="H1296" s="24">
        <f t="shared" si="208"/>
        <v>4276</v>
      </c>
      <c r="I1296" s="5">
        <v>75</v>
      </c>
      <c r="J1296" s="23">
        <f t="shared" si="209"/>
        <v>320700</v>
      </c>
      <c r="K1296" s="6"/>
      <c r="L1296" s="9"/>
      <c r="M1296" s="9"/>
      <c r="N1296" s="6"/>
      <c r="O1296" s="8"/>
      <c r="P1296" s="8"/>
      <c r="Q1296" s="22"/>
      <c r="R1296" s="16"/>
      <c r="S1296" s="11"/>
      <c r="T1296" s="5"/>
      <c r="U1296" s="15"/>
      <c r="V1296" s="15">
        <f t="shared" si="210"/>
        <v>320700</v>
      </c>
      <c r="W1296" s="14">
        <f t="shared" si="211"/>
        <v>320700</v>
      </c>
      <c r="X1296" s="21">
        <v>50</v>
      </c>
      <c r="Y1296" s="5">
        <v>0</v>
      </c>
      <c r="Z1296" s="5">
        <v>0.01</v>
      </c>
      <c r="AB1296" s="1"/>
    </row>
    <row r="1297" spans="1:28" s="3" customFormat="1" x14ac:dyDescent="0.35">
      <c r="A1297" s="5">
        <v>990</v>
      </c>
      <c r="B1297" s="9" t="s">
        <v>4</v>
      </c>
      <c r="C1297" s="6">
        <v>15006</v>
      </c>
      <c r="D1297" s="6">
        <v>21</v>
      </c>
      <c r="E1297" s="6">
        <v>1</v>
      </c>
      <c r="F1297" s="11">
        <v>19</v>
      </c>
      <c r="G1297" s="11">
        <v>1</v>
      </c>
      <c r="H1297" s="24">
        <f t="shared" si="208"/>
        <v>8519</v>
      </c>
      <c r="I1297" s="5">
        <v>110</v>
      </c>
      <c r="J1297" s="23">
        <f t="shared" si="209"/>
        <v>937090</v>
      </c>
      <c r="K1297" s="6"/>
      <c r="L1297" s="9"/>
      <c r="M1297" s="9"/>
      <c r="N1297" s="6"/>
      <c r="O1297" s="8"/>
      <c r="P1297" s="8"/>
      <c r="Q1297" s="22"/>
      <c r="R1297" s="16"/>
      <c r="S1297" s="11"/>
      <c r="T1297" s="5"/>
      <c r="U1297" s="15"/>
      <c r="V1297" s="15">
        <f t="shared" si="210"/>
        <v>937090</v>
      </c>
      <c r="W1297" s="14">
        <f t="shared" si="211"/>
        <v>937090</v>
      </c>
      <c r="X1297" s="21">
        <v>50</v>
      </c>
      <c r="Y1297" s="5">
        <v>0</v>
      </c>
      <c r="Z1297" s="5">
        <v>0.01</v>
      </c>
      <c r="AB1297" s="1"/>
    </row>
    <row r="1298" spans="1:28" s="3" customFormat="1" x14ac:dyDescent="0.35">
      <c r="A1298" s="5">
        <v>991</v>
      </c>
      <c r="B1298" s="9" t="s">
        <v>4</v>
      </c>
      <c r="C1298" s="6">
        <v>81771</v>
      </c>
      <c r="D1298" s="6">
        <v>1</v>
      </c>
      <c r="E1298" s="6">
        <v>3</v>
      </c>
      <c r="F1298" s="11">
        <v>74</v>
      </c>
      <c r="G1298" s="11">
        <v>2</v>
      </c>
      <c r="H1298" s="24">
        <f t="shared" si="208"/>
        <v>774</v>
      </c>
      <c r="I1298" s="5">
        <v>75</v>
      </c>
      <c r="J1298" s="23">
        <f t="shared" si="209"/>
        <v>58050</v>
      </c>
      <c r="K1298" s="6"/>
      <c r="L1298" s="9" t="s">
        <v>10</v>
      </c>
      <c r="M1298" s="9" t="s">
        <v>9</v>
      </c>
      <c r="N1298" s="6">
        <v>300</v>
      </c>
      <c r="O1298" s="8"/>
      <c r="P1298" s="8"/>
      <c r="Q1298" s="22">
        <v>6500</v>
      </c>
      <c r="R1298" s="16">
        <f t="shared" ref="R1298:R1304" si="212">SUM(N1298*Q1298)</f>
        <v>1950000</v>
      </c>
      <c r="S1298" s="11">
        <v>20</v>
      </c>
      <c r="T1298" s="5">
        <v>75</v>
      </c>
      <c r="U1298" s="15">
        <f t="shared" ref="U1298:U1304" si="213">SUM(R1298-(R1298*T1298/100))</f>
        <v>487500</v>
      </c>
      <c r="V1298" s="15">
        <f t="shared" si="210"/>
        <v>545550</v>
      </c>
      <c r="W1298" s="14">
        <f t="shared" si="211"/>
        <v>545550</v>
      </c>
      <c r="X1298" s="21">
        <v>10</v>
      </c>
      <c r="Y1298" s="5">
        <v>0</v>
      </c>
      <c r="Z1298" s="5">
        <v>0.02</v>
      </c>
      <c r="AB1298" s="1"/>
    </row>
    <row r="1299" spans="1:28" s="3" customFormat="1" x14ac:dyDescent="0.35">
      <c r="A1299" s="6"/>
      <c r="B1299" s="9"/>
      <c r="C1299" s="6"/>
      <c r="D1299" s="6"/>
      <c r="E1299" s="6"/>
      <c r="F1299" s="11"/>
      <c r="G1299" s="11"/>
      <c r="H1299" s="24"/>
      <c r="I1299" s="5"/>
      <c r="J1299" s="23"/>
      <c r="K1299" s="6"/>
      <c r="L1299" s="9" t="s">
        <v>12</v>
      </c>
      <c r="M1299" s="9" t="s">
        <v>0</v>
      </c>
      <c r="N1299" s="6">
        <v>18</v>
      </c>
      <c r="O1299" s="8"/>
      <c r="P1299" s="8"/>
      <c r="Q1299" s="22">
        <v>5400</v>
      </c>
      <c r="R1299" s="16">
        <f t="shared" si="212"/>
        <v>97200</v>
      </c>
      <c r="S1299" s="11">
        <v>20</v>
      </c>
      <c r="T1299" s="5">
        <v>93</v>
      </c>
      <c r="U1299" s="15">
        <f t="shared" si="213"/>
        <v>6804</v>
      </c>
      <c r="V1299" s="15">
        <f t="shared" si="210"/>
        <v>6804</v>
      </c>
      <c r="W1299" s="14">
        <f t="shared" si="211"/>
        <v>6804</v>
      </c>
      <c r="X1299" s="21">
        <v>50</v>
      </c>
      <c r="Y1299" s="5">
        <v>0</v>
      </c>
      <c r="Z1299" s="5">
        <v>0.01</v>
      </c>
      <c r="AB1299" s="1"/>
    </row>
    <row r="1300" spans="1:28" s="3" customFormat="1" x14ac:dyDescent="0.35">
      <c r="A1300" s="6"/>
      <c r="B1300" s="9"/>
      <c r="C1300" s="6"/>
      <c r="D1300" s="6"/>
      <c r="E1300" s="6"/>
      <c r="F1300" s="11"/>
      <c r="G1300" s="11"/>
      <c r="H1300" s="24"/>
      <c r="I1300" s="5"/>
      <c r="J1300" s="23"/>
      <c r="K1300" s="6"/>
      <c r="L1300" s="9" t="s">
        <v>13</v>
      </c>
      <c r="M1300" s="9" t="s">
        <v>0</v>
      </c>
      <c r="N1300" s="6">
        <v>36</v>
      </c>
      <c r="O1300" s="8"/>
      <c r="P1300" s="8"/>
      <c r="Q1300" s="22">
        <v>2050</v>
      </c>
      <c r="R1300" s="16">
        <f t="shared" si="212"/>
        <v>73800</v>
      </c>
      <c r="S1300" s="11">
        <v>20</v>
      </c>
      <c r="T1300" s="5">
        <v>93</v>
      </c>
      <c r="U1300" s="15">
        <f t="shared" si="213"/>
        <v>5166</v>
      </c>
      <c r="V1300" s="15">
        <f t="shared" si="210"/>
        <v>5166</v>
      </c>
      <c r="W1300" s="14">
        <f t="shared" si="211"/>
        <v>5166</v>
      </c>
      <c r="X1300" s="21">
        <v>50</v>
      </c>
      <c r="Y1300" s="5">
        <v>0</v>
      </c>
      <c r="Z1300" s="5">
        <v>0.01</v>
      </c>
      <c r="AB1300" s="1"/>
    </row>
    <row r="1301" spans="1:28" s="3" customFormat="1" x14ac:dyDescent="0.35">
      <c r="A1301" s="6">
        <v>992</v>
      </c>
      <c r="B1301" s="9" t="s">
        <v>4</v>
      </c>
      <c r="C1301" s="6">
        <v>11921</v>
      </c>
      <c r="D1301" s="6">
        <v>0</v>
      </c>
      <c r="E1301" s="6">
        <v>0</v>
      </c>
      <c r="F1301" s="11">
        <v>20</v>
      </c>
      <c r="G1301" s="11">
        <v>1</v>
      </c>
      <c r="H1301" s="24">
        <f>SUM((D1301*400)+(E1301*100)+F1301)</f>
        <v>20</v>
      </c>
      <c r="I1301" s="5">
        <v>75</v>
      </c>
      <c r="J1301" s="23">
        <f>SUM(H1301*I1301)</f>
        <v>1500</v>
      </c>
      <c r="K1301" s="6"/>
      <c r="L1301" s="9" t="s">
        <v>12</v>
      </c>
      <c r="M1301" s="9" t="s">
        <v>0</v>
      </c>
      <c r="N1301" s="6">
        <v>36</v>
      </c>
      <c r="O1301" s="8"/>
      <c r="P1301" s="8"/>
      <c r="Q1301" s="22">
        <v>5400</v>
      </c>
      <c r="R1301" s="16">
        <f t="shared" si="212"/>
        <v>194400</v>
      </c>
      <c r="S1301" s="11">
        <v>20</v>
      </c>
      <c r="T1301" s="5">
        <v>93</v>
      </c>
      <c r="U1301" s="15">
        <f t="shared" si="213"/>
        <v>13608</v>
      </c>
      <c r="V1301" s="15">
        <f t="shared" si="210"/>
        <v>15108</v>
      </c>
      <c r="W1301" s="14">
        <f t="shared" si="211"/>
        <v>15108</v>
      </c>
      <c r="X1301" s="21">
        <v>50</v>
      </c>
      <c r="Y1301" s="5">
        <v>0</v>
      </c>
      <c r="Z1301" s="5">
        <v>0.01</v>
      </c>
      <c r="AB1301" s="1"/>
    </row>
    <row r="1302" spans="1:28" s="3" customFormat="1" x14ac:dyDescent="0.35">
      <c r="A1302" s="6">
        <v>993</v>
      </c>
      <c r="B1302" s="9" t="s">
        <v>4</v>
      </c>
      <c r="C1302" s="6">
        <v>17047</v>
      </c>
      <c r="D1302" s="6">
        <v>0</v>
      </c>
      <c r="E1302" s="6">
        <v>1</v>
      </c>
      <c r="F1302" s="11">
        <v>75</v>
      </c>
      <c r="G1302" s="11">
        <v>2</v>
      </c>
      <c r="H1302" s="24">
        <f>SUM((D1302*400)+(E1302*100)+F1302)</f>
        <v>175</v>
      </c>
      <c r="I1302" s="5">
        <v>75</v>
      </c>
      <c r="J1302" s="23">
        <f>SUM(H1302*I1302)</f>
        <v>13125</v>
      </c>
      <c r="K1302" s="6"/>
      <c r="L1302" s="9" t="s">
        <v>3</v>
      </c>
      <c r="M1302" s="9" t="s">
        <v>2</v>
      </c>
      <c r="N1302" s="6">
        <v>180</v>
      </c>
      <c r="O1302" s="8"/>
      <c r="P1302" s="8"/>
      <c r="Q1302" s="22">
        <v>6500</v>
      </c>
      <c r="R1302" s="16">
        <f t="shared" si="212"/>
        <v>1170000</v>
      </c>
      <c r="S1302" s="11">
        <v>8</v>
      </c>
      <c r="T1302" s="5">
        <v>8</v>
      </c>
      <c r="U1302" s="15">
        <f t="shared" si="213"/>
        <v>1076400</v>
      </c>
      <c r="V1302" s="15">
        <f t="shared" si="210"/>
        <v>1089525</v>
      </c>
      <c r="W1302" s="14">
        <f t="shared" si="211"/>
        <v>1089525</v>
      </c>
      <c r="X1302" s="21">
        <v>10</v>
      </c>
      <c r="Y1302" s="5">
        <v>0</v>
      </c>
      <c r="Z1302" s="5">
        <v>0.02</v>
      </c>
      <c r="AB1302" s="1"/>
    </row>
    <row r="1303" spans="1:28" s="3" customFormat="1" x14ac:dyDescent="0.35">
      <c r="A1303" s="6"/>
      <c r="B1303" s="9"/>
      <c r="C1303" s="6"/>
      <c r="D1303" s="6"/>
      <c r="E1303" s="6"/>
      <c r="F1303" s="11"/>
      <c r="G1303" s="11"/>
      <c r="H1303" s="24"/>
      <c r="I1303" s="5"/>
      <c r="J1303" s="23"/>
      <c r="K1303" s="6"/>
      <c r="L1303" s="9" t="s">
        <v>8</v>
      </c>
      <c r="M1303" s="9" t="s">
        <v>0</v>
      </c>
      <c r="N1303" s="6">
        <v>30</v>
      </c>
      <c r="O1303" s="8"/>
      <c r="P1303" s="8"/>
      <c r="Q1303" s="22">
        <v>5400</v>
      </c>
      <c r="R1303" s="16">
        <f t="shared" si="212"/>
        <v>162000</v>
      </c>
      <c r="S1303" s="11">
        <v>8</v>
      </c>
      <c r="T1303" s="5">
        <v>30</v>
      </c>
      <c r="U1303" s="15">
        <f t="shared" si="213"/>
        <v>113400</v>
      </c>
      <c r="V1303" s="15">
        <f t="shared" si="210"/>
        <v>113400</v>
      </c>
      <c r="W1303" s="14">
        <f t="shared" si="211"/>
        <v>113400</v>
      </c>
      <c r="X1303" s="21">
        <v>50</v>
      </c>
      <c r="Y1303" s="5">
        <v>0</v>
      </c>
      <c r="Z1303" s="5">
        <v>0.01</v>
      </c>
      <c r="AB1303" s="1"/>
    </row>
    <row r="1304" spans="1:28" s="3" customFormat="1" x14ac:dyDescent="0.35">
      <c r="A1304" s="6"/>
      <c r="B1304" s="9"/>
      <c r="C1304" s="6"/>
      <c r="D1304" s="6"/>
      <c r="E1304" s="6"/>
      <c r="F1304" s="11"/>
      <c r="G1304" s="11"/>
      <c r="H1304" s="24"/>
      <c r="I1304" s="5"/>
      <c r="J1304" s="23"/>
      <c r="K1304" s="6"/>
      <c r="L1304" s="9" t="s">
        <v>11</v>
      </c>
      <c r="M1304" s="9" t="s">
        <v>0</v>
      </c>
      <c r="N1304" s="6">
        <v>20</v>
      </c>
      <c r="O1304" s="8"/>
      <c r="P1304" s="8"/>
      <c r="Q1304" s="22">
        <v>2050</v>
      </c>
      <c r="R1304" s="16">
        <f t="shared" si="212"/>
        <v>41000</v>
      </c>
      <c r="S1304" s="11">
        <v>1</v>
      </c>
      <c r="T1304" s="5">
        <v>3</v>
      </c>
      <c r="U1304" s="15">
        <f t="shared" si="213"/>
        <v>39770</v>
      </c>
      <c r="V1304" s="15">
        <f t="shared" si="210"/>
        <v>39770</v>
      </c>
      <c r="W1304" s="14">
        <f t="shared" si="211"/>
        <v>39770</v>
      </c>
      <c r="X1304" s="21">
        <v>50</v>
      </c>
      <c r="Y1304" s="5">
        <v>0</v>
      </c>
      <c r="Z1304" s="5">
        <v>0.01</v>
      </c>
      <c r="AB1304" s="1"/>
    </row>
    <row r="1305" spans="1:28" s="3" customFormat="1" x14ac:dyDescent="0.35">
      <c r="A1305" s="6">
        <v>994</v>
      </c>
      <c r="B1305" s="9" t="s">
        <v>4</v>
      </c>
      <c r="C1305" s="6">
        <v>2148</v>
      </c>
      <c r="D1305" s="6">
        <v>1</v>
      </c>
      <c r="E1305" s="6">
        <v>3</v>
      </c>
      <c r="F1305" s="11">
        <v>55</v>
      </c>
      <c r="G1305" s="11">
        <v>1</v>
      </c>
      <c r="H1305" s="24">
        <f t="shared" ref="H1305:H1315" si="214">SUM((D1305*400)+(E1305*100)+F1305)</f>
        <v>755</v>
      </c>
      <c r="I1305" s="5">
        <v>75</v>
      </c>
      <c r="J1305" s="23">
        <f t="shared" ref="J1305:J1315" si="215">SUM(H1305*I1305)</f>
        <v>56625</v>
      </c>
      <c r="K1305" s="6"/>
      <c r="L1305" s="9"/>
      <c r="M1305" s="9"/>
      <c r="N1305" s="6"/>
      <c r="O1305" s="8"/>
      <c r="P1305" s="8"/>
      <c r="Q1305" s="22"/>
      <c r="R1305" s="16"/>
      <c r="S1305" s="11"/>
      <c r="T1305" s="5"/>
      <c r="U1305" s="15"/>
      <c r="V1305" s="15">
        <f t="shared" si="210"/>
        <v>56625</v>
      </c>
      <c r="W1305" s="14">
        <f t="shared" si="211"/>
        <v>56625</v>
      </c>
      <c r="X1305" s="21">
        <v>50</v>
      </c>
      <c r="Y1305" s="5">
        <v>0</v>
      </c>
      <c r="Z1305" s="5">
        <v>0.01</v>
      </c>
      <c r="AB1305" s="1"/>
    </row>
    <row r="1306" spans="1:28" s="3" customFormat="1" x14ac:dyDescent="0.35">
      <c r="A1306" s="6">
        <v>995</v>
      </c>
      <c r="B1306" s="9" t="s">
        <v>5</v>
      </c>
      <c r="C1306" s="6"/>
      <c r="D1306" s="6">
        <v>4</v>
      </c>
      <c r="E1306" s="6">
        <v>2</v>
      </c>
      <c r="F1306" s="11">
        <v>24</v>
      </c>
      <c r="G1306" s="11">
        <v>1</v>
      </c>
      <c r="H1306" s="24">
        <f t="shared" si="214"/>
        <v>1824</v>
      </c>
      <c r="I1306" s="5">
        <v>75</v>
      </c>
      <c r="J1306" s="23">
        <f t="shared" si="215"/>
        <v>136800</v>
      </c>
      <c r="K1306" s="6"/>
      <c r="L1306" s="9"/>
      <c r="M1306" s="9"/>
      <c r="N1306" s="6"/>
      <c r="O1306" s="8"/>
      <c r="P1306" s="8"/>
      <c r="Q1306" s="22"/>
      <c r="R1306" s="16"/>
      <c r="S1306" s="11"/>
      <c r="T1306" s="5"/>
      <c r="U1306" s="15"/>
      <c r="V1306" s="15">
        <f t="shared" si="210"/>
        <v>136800</v>
      </c>
      <c r="W1306" s="14">
        <f t="shared" si="211"/>
        <v>136800</v>
      </c>
      <c r="X1306" s="21">
        <v>50</v>
      </c>
      <c r="Y1306" s="5">
        <v>0</v>
      </c>
      <c r="Z1306" s="5">
        <v>0.01</v>
      </c>
      <c r="AB1306" s="1"/>
    </row>
    <row r="1307" spans="1:28" s="3" customFormat="1" x14ac:dyDescent="0.35">
      <c r="A1307" s="6">
        <v>996</v>
      </c>
      <c r="B1307" s="9" t="s">
        <v>4</v>
      </c>
      <c r="C1307" s="6">
        <v>19747</v>
      </c>
      <c r="D1307" s="6">
        <v>1</v>
      </c>
      <c r="E1307" s="6">
        <v>1</v>
      </c>
      <c r="F1307" s="11">
        <v>91</v>
      </c>
      <c r="G1307" s="11">
        <v>2</v>
      </c>
      <c r="H1307" s="24">
        <f t="shared" si="214"/>
        <v>591</v>
      </c>
      <c r="I1307" s="5">
        <v>75</v>
      </c>
      <c r="J1307" s="23">
        <f t="shared" si="215"/>
        <v>44325</v>
      </c>
      <c r="K1307" s="6"/>
      <c r="L1307" s="9" t="s">
        <v>3</v>
      </c>
      <c r="M1307" s="9" t="s">
        <v>2</v>
      </c>
      <c r="N1307" s="6">
        <v>100</v>
      </c>
      <c r="O1307" s="8"/>
      <c r="P1307" s="8"/>
      <c r="Q1307" s="22">
        <v>6500</v>
      </c>
      <c r="R1307" s="16">
        <f>SUM(N1307*Q1307)</f>
        <v>650000</v>
      </c>
      <c r="S1307" s="11">
        <v>10</v>
      </c>
      <c r="T1307" s="5">
        <v>10</v>
      </c>
      <c r="U1307" s="15">
        <f>SUM(R1307-(R1307*T1307/100))</f>
        <v>585000</v>
      </c>
      <c r="V1307" s="15">
        <f t="shared" si="210"/>
        <v>629325</v>
      </c>
      <c r="W1307" s="14">
        <f t="shared" si="211"/>
        <v>629325</v>
      </c>
      <c r="X1307" s="21">
        <v>10</v>
      </c>
      <c r="Y1307" s="5">
        <v>0</v>
      </c>
      <c r="Z1307" s="5">
        <v>0.02</v>
      </c>
      <c r="AB1307" s="1"/>
    </row>
    <row r="1308" spans="1:28" s="3" customFormat="1" x14ac:dyDescent="0.35">
      <c r="A1308" s="6">
        <v>997</v>
      </c>
      <c r="B1308" s="9" t="s">
        <v>4</v>
      </c>
      <c r="C1308" s="6">
        <v>17496</v>
      </c>
      <c r="D1308" s="6">
        <v>4</v>
      </c>
      <c r="E1308" s="6">
        <v>2</v>
      </c>
      <c r="F1308" s="11">
        <v>13</v>
      </c>
      <c r="G1308" s="11">
        <v>1</v>
      </c>
      <c r="H1308" s="24">
        <f t="shared" si="214"/>
        <v>1813</v>
      </c>
      <c r="I1308" s="5">
        <v>75</v>
      </c>
      <c r="J1308" s="23">
        <f t="shared" si="215"/>
        <v>135975</v>
      </c>
      <c r="K1308" s="6"/>
      <c r="L1308" s="9"/>
      <c r="M1308" s="9"/>
      <c r="N1308" s="6"/>
      <c r="O1308" s="8"/>
      <c r="P1308" s="8"/>
      <c r="Q1308" s="22"/>
      <c r="R1308" s="16"/>
      <c r="S1308" s="11"/>
      <c r="T1308" s="5"/>
      <c r="U1308" s="15"/>
      <c r="V1308" s="15">
        <f t="shared" si="210"/>
        <v>135975</v>
      </c>
      <c r="W1308" s="14">
        <f t="shared" si="211"/>
        <v>135975</v>
      </c>
      <c r="X1308" s="21">
        <v>50</v>
      </c>
      <c r="Y1308" s="5">
        <v>0</v>
      </c>
      <c r="Z1308" s="5">
        <v>0.01</v>
      </c>
      <c r="AB1308" s="1"/>
    </row>
    <row r="1309" spans="1:28" s="3" customFormat="1" x14ac:dyDescent="0.35">
      <c r="A1309" s="6">
        <v>998</v>
      </c>
      <c r="B1309" s="9" t="s">
        <v>4</v>
      </c>
      <c r="C1309" s="6">
        <v>1881</v>
      </c>
      <c r="D1309" s="6">
        <v>0</v>
      </c>
      <c r="E1309" s="6">
        <v>1</v>
      </c>
      <c r="F1309" s="11">
        <v>98</v>
      </c>
      <c r="G1309" s="11">
        <v>1</v>
      </c>
      <c r="H1309" s="24">
        <f t="shared" si="214"/>
        <v>198</v>
      </c>
      <c r="I1309" s="5">
        <v>220</v>
      </c>
      <c r="J1309" s="23">
        <f t="shared" si="215"/>
        <v>43560</v>
      </c>
      <c r="K1309" s="6"/>
      <c r="L1309" s="9"/>
      <c r="M1309" s="9"/>
      <c r="N1309" s="6"/>
      <c r="O1309" s="8"/>
      <c r="P1309" s="8"/>
      <c r="Q1309" s="22"/>
      <c r="R1309" s="16"/>
      <c r="S1309" s="11"/>
      <c r="T1309" s="5"/>
      <c r="U1309" s="15"/>
      <c r="V1309" s="15">
        <f t="shared" si="210"/>
        <v>43560</v>
      </c>
      <c r="W1309" s="14">
        <f t="shared" si="211"/>
        <v>43560</v>
      </c>
      <c r="X1309" s="21">
        <v>50</v>
      </c>
      <c r="Y1309" s="5">
        <v>0</v>
      </c>
      <c r="Z1309" s="5">
        <v>0.01</v>
      </c>
      <c r="AB1309" s="1"/>
    </row>
    <row r="1310" spans="1:28" s="3" customFormat="1" x14ac:dyDescent="0.35">
      <c r="A1310" s="6">
        <v>999</v>
      </c>
      <c r="B1310" s="9" t="s">
        <v>4</v>
      </c>
      <c r="C1310" s="6"/>
      <c r="D1310" s="6">
        <v>0</v>
      </c>
      <c r="E1310" s="6">
        <v>2</v>
      </c>
      <c r="F1310" s="11">
        <v>0</v>
      </c>
      <c r="G1310" s="11">
        <v>1</v>
      </c>
      <c r="H1310" s="24">
        <f t="shared" si="214"/>
        <v>200</v>
      </c>
      <c r="I1310" s="5">
        <v>75</v>
      </c>
      <c r="J1310" s="23">
        <f t="shared" si="215"/>
        <v>15000</v>
      </c>
      <c r="K1310" s="6"/>
      <c r="L1310" s="9"/>
      <c r="M1310" s="9"/>
      <c r="N1310" s="6"/>
      <c r="O1310" s="8"/>
      <c r="P1310" s="8"/>
      <c r="Q1310" s="22"/>
      <c r="R1310" s="16"/>
      <c r="S1310" s="11"/>
      <c r="T1310" s="5"/>
      <c r="U1310" s="15"/>
      <c r="V1310" s="15">
        <f t="shared" si="210"/>
        <v>15000</v>
      </c>
      <c r="W1310" s="14">
        <f t="shared" si="211"/>
        <v>15000</v>
      </c>
      <c r="X1310" s="21">
        <v>50</v>
      </c>
      <c r="Y1310" s="5">
        <v>0</v>
      </c>
      <c r="Z1310" s="5">
        <v>0.01</v>
      </c>
      <c r="AB1310" s="1"/>
    </row>
    <row r="1311" spans="1:28" s="3" customFormat="1" x14ac:dyDescent="0.35">
      <c r="A1311" s="6">
        <v>1000</v>
      </c>
      <c r="B1311" s="9" t="s">
        <v>5</v>
      </c>
      <c r="C1311" s="6"/>
      <c r="D1311" s="6">
        <v>9</v>
      </c>
      <c r="E1311" s="6">
        <v>0</v>
      </c>
      <c r="F1311" s="11">
        <v>0</v>
      </c>
      <c r="G1311" s="11">
        <v>1</v>
      </c>
      <c r="H1311" s="24">
        <f t="shared" si="214"/>
        <v>3600</v>
      </c>
      <c r="I1311" s="5">
        <v>75</v>
      </c>
      <c r="J1311" s="23">
        <f t="shared" si="215"/>
        <v>270000</v>
      </c>
      <c r="K1311" s="6"/>
      <c r="L1311" s="9"/>
      <c r="M1311" s="9"/>
      <c r="N1311" s="6"/>
      <c r="O1311" s="8"/>
      <c r="P1311" s="8"/>
      <c r="Q1311" s="22"/>
      <c r="R1311" s="16"/>
      <c r="S1311" s="11"/>
      <c r="T1311" s="5"/>
      <c r="U1311" s="15"/>
      <c r="V1311" s="15">
        <f t="shared" si="210"/>
        <v>270000</v>
      </c>
      <c r="W1311" s="14">
        <f t="shared" si="211"/>
        <v>270000</v>
      </c>
      <c r="X1311" s="21">
        <v>50</v>
      </c>
      <c r="Y1311" s="5">
        <v>0</v>
      </c>
      <c r="Z1311" s="5">
        <v>0.01</v>
      </c>
      <c r="AB1311" s="1"/>
    </row>
    <row r="1312" spans="1:28" s="3" customFormat="1" x14ac:dyDescent="0.35">
      <c r="A1312" s="6">
        <v>1001</v>
      </c>
      <c r="B1312" s="9" t="s">
        <v>5</v>
      </c>
      <c r="C1312" s="6"/>
      <c r="D1312" s="6">
        <v>5</v>
      </c>
      <c r="E1312" s="6">
        <v>0</v>
      </c>
      <c r="F1312" s="11">
        <v>0</v>
      </c>
      <c r="G1312" s="11">
        <v>1</v>
      </c>
      <c r="H1312" s="24">
        <f t="shared" si="214"/>
        <v>2000</v>
      </c>
      <c r="I1312" s="5">
        <v>75</v>
      </c>
      <c r="J1312" s="23">
        <f t="shared" si="215"/>
        <v>150000</v>
      </c>
      <c r="K1312" s="6"/>
      <c r="L1312" s="9"/>
      <c r="M1312" s="9"/>
      <c r="N1312" s="6"/>
      <c r="O1312" s="8"/>
      <c r="P1312" s="8"/>
      <c r="Q1312" s="22"/>
      <c r="R1312" s="16"/>
      <c r="S1312" s="11"/>
      <c r="T1312" s="5"/>
      <c r="U1312" s="15"/>
      <c r="V1312" s="15">
        <f t="shared" si="210"/>
        <v>150000</v>
      </c>
      <c r="W1312" s="14">
        <f t="shared" si="211"/>
        <v>150000</v>
      </c>
      <c r="X1312" s="21">
        <v>50</v>
      </c>
      <c r="Y1312" s="5">
        <v>0</v>
      </c>
      <c r="Z1312" s="5">
        <v>0.01</v>
      </c>
      <c r="AB1312" s="1"/>
    </row>
    <row r="1313" spans="1:28" s="3" customFormat="1" x14ac:dyDescent="0.35">
      <c r="A1313" s="6">
        <v>1002</v>
      </c>
      <c r="B1313" s="9" t="s">
        <v>5</v>
      </c>
      <c r="C1313" s="6"/>
      <c r="D1313" s="6">
        <v>0</v>
      </c>
      <c r="E1313" s="6">
        <v>2</v>
      </c>
      <c r="F1313" s="11">
        <v>6</v>
      </c>
      <c r="G1313" s="11">
        <v>1</v>
      </c>
      <c r="H1313" s="24">
        <f t="shared" si="214"/>
        <v>206</v>
      </c>
      <c r="I1313" s="5">
        <v>75</v>
      </c>
      <c r="J1313" s="23">
        <f t="shared" si="215"/>
        <v>15450</v>
      </c>
      <c r="K1313" s="6"/>
      <c r="L1313" s="9"/>
      <c r="M1313" s="9"/>
      <c r="N1313" s="6"/>
      <c r="O1313" s="8"/>
      <c r="P1313" s="8"/>
      <c r="Q1313" s="22"/>
      <c r="R1313" s="16"/>
      <c r="S1313" s="11"/>
      <c r="T1313" s="5"/>
      <c r="U1313" s="15"/>
      <c r="V1313" s="15">
        <f t="shared" si="210"/>
        <v>15450</v>
      </c>
      <c r="W1313" s="14">
        <f t="shared" si="211"/>
        <v>15450</v>
      </c>
      <c r="X1313" s="21">
        <v>50</v>
      </c>
      <c r="Y1313" s="5">
        <v>0</v>
      </c>
      <c r="Z1313" s="5">
        <v>0.01</v>
      </c>
      <c r="AB1313" s="1"/>
    </row>
    <row r="1314" spans="1:28" s="3" customFormat="1" x14ac:dyDescent="0.35">
      <c r="A1314" s="6">
        <v>1003</v>
      </c>
      <c r="B1314" s="18" t="s">
        <v>4</v>
      </c>
      <c r="C1314" s="5">
        <v>16710</v>
      </c>
      <c r="D1314" s="5">
        <v>4</v>
      </c>
      <c r="E1314" s="5">
        <v>1</v>
      </c>
      <c r="F1314" s="20">
        <v>79</v>
      </c>
      <c r="G1314" s="11">
        <v>1</v>
      </c>
      <c r="H1314" s="24">
        <f t="shared" si="214"/>
        <v>1779</v>
      </c>
      <c r="I1314" s="5">
        <v>75</v>
      </c>
      <c r="J1314" s="23">
        <f t="shared" si="215"/>
        <v>133425</v>
      </c>
      <c r="K1314" s="6"/>
      <c r="L1314" s="18"/>
      <c r="M1314" s="18"/>
      <c r="N1314" s="5"/>
      <c r="O1314" s="8"/>
      <c r="P1314" s="8"/>
      <c r="Q1314" s="22"/>
      <c r="R1314" s="16"/>
      <c r="S1314" s="20"/>
      <c r="T1314" s="5"/>
      <c r="U1314" s="15"/>
      <c r="V1314" s="15">
        <f t="shared" si="210"/>
        <v>133425</v>
      </c>
      <c r="W1314" s="14">
        <f t="shared" si="211"/>
        <v>133425</v>
      </c>
      <c r="X1314" s="21">
        <v>50</v>
      </c>
      <c r="Y1314" s="5">
        <v>0</v>
      </c>
      <c r="Z1314" s="5">
        <v>0.01</v>
      </c>
      <c r="AB1314" s="1"/>
    </row>
    <row r="1315" spans="1:28" s="3" customFormat="1" x14ac:dyDescent="0.35">
      <c r="A1315" s="6">
        <v>1004</v>
      </c>
      <c r="B1315" s="9" t="s">
        <v>4</v>
      </c>
      <c r="C1315" s="6">
        <v>14095</v>
      </c>
      <c r="D1315" s="6">
        <v>0</v>
      </c>
      <c r="E1315" s="6">
        <v>2</v>
      </c>
      <c r="F1315" s="11">
        <v>79</v>
      </c>
      <c r="G1315" s="11">
        <v>2</v>
      </c>
      <c r="H1315" s="24">
        <f t="shared" si="214"/>
        <v>279</v>
      </c>
      <c r="I1315" s="5">
        <v>180</v>
      </c>
      <c r="J1315" s="23">
        <f t="shared" si="215"/>
        <v>50220</v>
      </c>
      <c r="K1315" s="6"/>
      <c r="L1315" s="9" t="s">
        <v>10</v>
      </c>
      <c r="M1315" s="9" t="s">
        <v>9</v>
      </c>
      <c r="N1315" s="6">
        <v>112</v>
      </c>
      <c r="O1315" s="8"/>
      <c r="P1315" s="8"/>
      <c r="Q1315" s="22">
        <v>6500</v>
      </c>
      <c r="R1315" s="16">
        <f>SUM(N1315*Q1315)</f>
        <v>728000</v>
      </c>
      <c r="S1315" s="11">
        <v>8</v>
      </c>
      <c r="T1315" s="5">
        <v>22</v>
      </c>
      <c r="U1315" s="15">
        <f>SUM(R1315-(R1315*T1315/100))</f>
        <v>567840</v>
      </c>
      <c r="V1315" s="15">
        <f t="shared" si="210"/>
        <v>618060</v>
      </c>
      <c r="W1315" s="14">
        <f t="shared" si="211"/>
        <v>618060</v>
      </c>
      <c r="X1315" s="21">
        <v>10</v>
      </c>
      <c r="Y1315" s="5">
        <v>0</v>
      </c>
      <c r="Z1315" s="5">
        <v>0.02</v>
      </c>
      <c r="AB1315" s="1"/>
    </row>
    <row r="1316" spans="1:28" s="3" customFormat="1" x14ac:dyDescent="0.35">
      <c r="A1316" s="6"/>
      <c r="B1316" s="9"/>
      <c r="C1316" s="6"/>
      <c r="D1316" s="6"/>
      <c r="E1316" s="6"/>
      <c r="F1316" s="11"/>
      <c r="G1316" s="11"/>
      <c r="H1316" s="24"/>
      <c r="I1316" s="5"/>
      <c r="J1316" s="23"/>
      <c r="K1316" s="6"/>
      <c r="L1316" s="9" t="s">
        <v>8</v>
      </c>
      <c r="M1316" s="9" t="s">
        <v>0</v>
      </c>
      <c r="N1316" s="6">
        <v>20</v>
      </c>
      <c r="O1316" s="8"/>
      <c r="P1316" s="8"/>
      <c r="Q1316" s="22">
        <v>5400</v>
      </c>
      <c r="R1316" s="16">
        <f>SUM(N1316*Q1316)</f>
        <v>108000</v>
      </c>
      <c r="S1316" s="11">
        <v>20</v>
      </c>
      <c r="T1316" s="5">
        <v>93</v>
      </c>
      <c r="U1316" s="15">
        <f>SUM(R1316-(R1316*T1316/100))</f>
        <v>7560</v>
      </c>
      <c r="V1316" s="15">
        <f t="shared" si="210"/>
        <v>7560</v>
      </c>
      <c r="W1316" s="14">
        <f t="shared" si="211"/>
        <v>7560</v>
      </c>
      <c r="X1316" s="21">
        <v>50</v>
      </c>
      <c r="Y1316" s="5">
        <v>0</v>
      </c>
      <c r="Z1316" s="5">
        <v>0.01</v>
      </c>
      <c r="AB1316" s="1"/>
    </row>
    <row r="1317" spans="1:28" s="3" customFormat="1" x14ac:dyDescent="0.35">
      <c r="A1317" s="6">
        <v>1005</v>
      </c>
      <c r="B1317" s="18" t="s">
        <v>4</v>
      </c>
      <c r="C1317" s="5">
        <v>17562</v>
      </c>
      <c r="D1317" s="5">
        <v>10</v>
      </c>
      <c r="E1317" s="5">
        <v>0</v>
      </c>
      <c r="F1317" s="20">
        <v>0</v>
      </c>
      <c r="G1317" s="20">
        <v>1</v>
      </c>
      <c r="H1317" s="24">
        <f t="shared" ref="H1317:H1330" si="216">SUM((D1317*400)+(E1317*100)+F1317)</f>
        <v>4000</v>
      </c>
      <c r="I1317" s="5">
        <v>75</v>
      </c>
      <c r="J1317" s="23">
        <f t="shared" ref="J1317:J1330" si="217">SUM(H1317*I1317)</f>
        <v>300000</v>
      </c>
      <c r="K1317" s="6"/>
      <c r="L1317" s="18"/>
      <c r="M1317" s="18"/>
      <c r="N1317" s="5"/>
      <c r="O1317" s="8"/>
      <c r="P1317" s="8"/>
      <c r="Q1317" s="22"/>
      <c r="R1317" s="16"/>
      <c r="S1317" s="20"/>
      <c r="T1317" s="5"/>
      <c r="U1317" s="15"/>
      <c r="V1317" s="15">
        <f t="shared" si="210"/>
        <v>300000</v>
      </c>
      <c r="W1317" s="14">
        <f t="shared" si="211"/>
        <v>300000</v>
      </c>
      <c r="X1317" s="21">
        <v>50</v>
      </c>
      <c r="Y1317" s="5">
        <v>0</v>
      </c>
      <c r="Z1317" s="5">
        <v>0.01</v>
      </c>
      <c r="AB1317" s="1"/>
    </row>
    <row r="1318" spans="1:28" s="3" customFormat="1" x14ac:dyDescent="0.35">
      <c r="A1318" s="6">
        <v>1006</v>
      </c>
      <c r="B1318" s="18" t="s">
        <v>4</v>
      </c>
      <c r="C1318" s="5">
        <v>15</v>
      </c>
      <c r="D1318" s="5">
        <v>0</v>
      </c>
      <c r="E1318" s="5">
        <v>2</v>
      </c>
      <c r="F1318" s="20">
        <v>18</v>
      </c>
      <c r="G1318" s="20">
        <v>1</v>
      </c>
      <c r="H1318" s="24">
        <f t="shared" si="216"/>
        <v>218</v>
      </c>
      <c r="I1318" s="5">
        <v>75</v>
      </c>
      <c r="J1318" s="23">
        <f t="shared" si="217"/>
        <v>16350</v>
      </c>
      <c r="K1318" s="6"/>
      <c r="L1318" s="18"/>
      <c r="M1318" s="18"/>
      <c r="N1318" s="5"/>
      <c r="O1318" s="8"/>
      <c r="P1318" s="8"/>
      <c r="Q1318" s="22"/>
      <c r="R1318" s="16"/>
      <c r="S1318" s="20"/>
      <c r="T1318" s="5"/>
      <c r="U1318" s="15"/>
      <c r="V1318" s="15">
        <f t="shared" si="210"/>
        <v>16350</v>
      </c>
      <c r="W1318" s="14">
        <f t="shared" si="211"/>
        <v>16350</v>
      </c>
      <c r="X1318" s="21">
        <v>50</v>
      </c>
      <c r="Y1318" s="5">
        <v>0</v>
      </c>
      <c r="Z1318" s="5">
        <v>0.01</v>
      </c>
      <c r="AB1318" s="1"/>
    </row>
    <row r="1319" spans="1:28" s="3" customFormat="1" x14ac:dyDescent="0.35">
      <c r="A1319" s="6">
        <v>1007</v>
      </c>
      <c r="B1319" s="18" t="s">
        <v>4</v>
      </c>
      <c r="C1319" s="5">
        <v>6977</v>
      </c>
      <c r="D1319" s="5">
        <v>4</v>
      </c>
      <c r="E1319" s="5">
        <v>2</v>
      </c>
      <c r="F1319" s="20">
        <v>67</v>
      </c>
      <c r="G1319" s="20">
        <v>1</v>
      </c>
      <c r="H1319" s="24">
        <f t="shared" si="216"/>
        <v>1867</v>
      </c>
      <c r="I1319" s="5">
        <v>75</v>
      </c>
      <c r="J1319" s="23">
        <f t="shared" si="217"/>
        <v>140025</v>
      </c>
      <c r="K1319" s="6"/>
      <c r="L1319" s="18"/>
      <c r="M1319" s="18"/>
      <c r="N1319" s="5"/>
      <c r="O1319" s="8"/>
      <c r="P1319" s="8"/>
      <c r="Q1319" s="22"/>
      <c r="R1319" s="16"/>
      <c r="S1319" s="20"/>
      <c r="T1319" s="5"/>
      <c r="U1319" s="15"/>
      <c r="V1319" s="15">
        <f t="shared" si="210"/>
        <v>140025</v>
      </c>
      <c r="W1319" s="14">
        <f t="shared" si="211"/>
        <v>140025</v>
      </c>
      <c r="X1319" s="21">
        <v>50</v>
      </c>
      <c r="Y1319" s="5">
        <v>0</v>
      </c>
      <c r="Z1319" s="5">
        <v>0.01</v>
      </c>
      <c r="AB1319" s="1"/>
    </row>
    <row r="1320" spans="1:28" s="3" customFormat="1" x14ac:dyDescent="0.35">
      <c r="A1320" s="6">
        <v>1008</v>
      </c>
      <c r="B1320" s="18" t="s">
        <v>4</v>
      </c>
      <c r="C1320" s="5">
        <v>6614</v>
      </c>
      <c r="D1320" s="5">
        <v>4</v>
      </c>
      <c r="E1320" s="5">
        <v>0</v>
      </c>
      <c r="F1320" s="20">
        <v>29</v>
      </c>
      <c r="G1320" s="20">
        <v>1</v>
      </c>
      <c r="H1320" s="24">
        <f t="shared" si="216"/>
        <v>1629</v>
      </c>
      <c r="I1320" s="5">
        <v>100</v>
      </c>
      <c r="J1320" s="23">
        <f t="shared" si="217"/>
        <v>162900</v>
      </c>
      <c r="K1320" s="6"/>
      <c r="L1320" s="18"/>
      <c r="M1320" s="18"/>
      <c r="N1320" s="5"/>
      <c r="O1320" s="8"/>
      <c r="P1320" s="8"/>
      <c r="Q1320" s="22"/>
      <c r="R1320" s="16"/>
      <c r="S1320" s="20"/>
      <c r="T1320" s="5"/>
      <c r="U1320" s="15"/>
      <c r="V1320" s="15">
        <f t="shared" si="210"/>
        <v>162900</v>
      </c>
      <c r="W1320" s="14">
        <f t="shared" si="211"/>
        <v>162900</v>
      </c>
      <c r="X1320" s="21">
        <v>50</v>
      </c>
      <c r="Y1320" s="5">
        <v>0</v>
      </c>
      <c r="Z1320" s="5">
        <v>0.01</v>
      </c>
      <c r="AB1320" s="1"/>
    </row>
    <row r="1321" spans="1:28" s="3" customFormat="1" x14ac:dyDescent="0.35">
      <c r="A1321" s="6">
        <v>1009</v>
      </c>
      <c r="B1321" s="18" t="s">
        <v>4</v>
      </c>
      <c r="C1321" s="5">
        <v>10306</v>
      </c>
      <c r="D1321" s="5">
        <v>3</v>
      </c>
      <c r="E1321" s="5">
        <v>3</v>
      </c>
      <c r="F1321" s="20">
        <v>0</v>
      </c>
      <c r="G1321" s="20">
        <v>1</v>
      </c>
      <c r="H1321" s="24">
        <f t="shared" si="216"/>
        <v>1500</v>
      </c>
      <c r="I1321" s="5">
        <v>100</v>
      </c>
      <c r="J1321" s="23">
        <f t="shared" si="217"/>
        <v>150000</v>
      </c>
      <c r="K1321" s="6"/>
      <c r="L1321" s="18"/>
      <c r="M1321" s="18"/>
      <c r="N1321" s="5"/>
      <c r="O1321" s="8"/>
      <c r="P1321" s="8"/>
      <c r="Q1321" s="22"/>
      <c r="R1321" s="16"/>
      <c r="S1321" s="20"/>
      <c r="T1321" s="5"/>
      <c r="U1321" s="15"/>
      <c r="V1321" s="15">
        <f t="shared" si="210"/>
        <v>150000</v>
      </c>
      <c r="W1321" s="14">
        <f t="shared" si="211"/>
        <v>150000</v>
      </c>
      <c r="X1321" s="21">
        <v>50</v>
      </c>
      <c r="Y1321" s="5">
        <v>0</v>
      </c>
      <c r="Z1321" s="5">
        <v>0.01</v>
      </c>
      <c r="AB1321" s="1"/>
    </row>
    <row r="1322" spans="1:28" s="3" customFormat="1" x14ac:dyDescent="0.35">
      <c r="A1322" s="6">
        <v>1010</v>
      </c>
      <c r="B1322" s="18" t="s">
        <v>4</v>
      </c>
      <c r="C1322" s="5">
        <v>9581</v>
      </c>
      <c r="D1322" s="5">
        <v>4</v>
      </c>
      <c r="E1322" s="5">
        <v>0</v>
      </c>
      <c r="F1322" s="20">
        <v>89</v>
      </c>
      <c r="G1322" s="20">
        <v>1</v>
      </c>
      <c r="H1322" s="24">
        <f t="shared" si="216"/>
        <v>1689</v>
      </c>
      <c r="I1322" s="5">
        <v>100</v>
      </c>
      <c r="J1322" s="23">
        <f t="shared" si="217"/>
        <v>168900</v>
      </c>
      <c r="K1322" s="6"/>
      <c r="L1322" s="18"/>
      <c r="M1322" s="18"/>
      <c r="N1322" s="5"/>
      <c r="O1322" s="8"/>
      <c r="P1322" s="8"/>
      <c r="Q1322" s="22"/>
      <c r="R1322" s="16"/>
      <c r="S1322" s="20"/>
      <c r="T1322" s="5"/>
      <c r="U1322" s="15"/>
      <c r="V1322" s="15">
        <f t="shared" si="210"/>
        <v>168900</v>
      </c>
      <c r="W1322" s="14">
        <f t="shared" si="211"/>
        <v>168900</v>
      </c>
      <c r="X1322" s="21">
        <v>50</v>
      </c>
      <c r="Y1322" s="5">
        <v>0</v>
      </c>
      <c r="Z1322" s="5">
        <v>0.01</v>
      </c>
      <c r="AB1322" s="1"/>
    </row>
    <row r="1323" spans="1:28" s="3" customFormat="1" x14ac:dyDescent="0.35">
      <c r="A1323" s="6">
        <v>1011</v>
      </c>
      <c r="B1323" s="18" t="s">
        <v>7</v>
      </c>
      <c r="C1323" s="5"/>
      <c r="D1323" s="5">
        <v>6</v>
      </c>
      <c r="E1323" s="5">
        <v>0</v>
      </c>
      <c r="F1323" s="20">
        <v>0</v>
      </c>
      <c r="G1323" s="20">
        <v>1</v>
      </c>
      <c r="H1323" s="24">
        <f t="shared" si="216"/>
        <v>2400</v>
      </c>
      <c r="I1323" s="5">
        <v>75</v>
      </c>
      <c r="J1323" s="23">
        <f t="shared" si="217"/>
        <v>180000</v>
      </c>
      <c r="K1323" s="6"/>
      <c r="L1323" s="18"/>
      <c r="M1323" s="18"/>
      <c r="N1323" s="5"/>
      <c r="O1323" s="8"/>
      <c r="P1323" s="8"/>
      <c r="Q1323" s="22"/>
      <c r="R1323" s="16"/>
      <c r="S1323" s="20"/>
      <c r="T1323" s="5"/>
      <c r="U1323" s="15"/>
      <c r="V1323" s="15">
        <f t="shared" si="210"/>
        <v>180000</v>
      </c>
      <c r="W1323" s="14">
        <f t="shared" si="211"/>
        <v>180000</v>
      </c>
      <c r="X1323" s="21">
        <v>50</v>
      </c>
      <c r="Y1323" s="5">
        <v>0</v>
      </c>
      <c r="Z1323" s="5">
        <v>0.01</v>
      </c>
      <c r="AB1323" s="1"/>
    </row>
    <row r="1324" spans="1:28" s="3" customFormat="1" x14ac:dyDescent="0.35">
      <c r="A1324" s="6">
        <v>1012</v>
      </c>
      <c r="B1324" s="18" t="s">
        <v>5</v>
      </c>
      <c r="C1324" s="5"/>
      <c r="D1324" s="5">
        <v>17</v>
      </c>
      <c r="E1324" s="5">
        <v>0</v>
      </c>
      <c r="F1324" s="20">
        <v>25</v>
      </c>
      <c r="G1324" s="20">
        <v>1</v>
      </c>
      <c r="H1324" s="24">
        <f t="shared" si="216"/>
        <v>6825</v>
      </c>
      <c r="I1324" s="5">
        <v>75</v>
      </c>
      <c r="J1324" s="23">
        <f t="shared" si="217"/>
        <v>511875</v>
      </c>
      <c r="K1324" s="6"/>
      <c r="L1324" s="18"/>
      <c r="M1324" s="18"/>
      <c r="N1324" s="5"/>
      <c r="O1324" s="8"/>
      <c r="P1324" s="8"/>
      <c r="Q1324" s="22"/>
      <c r="R1324" s="16"/>
      <c r="S1324" s="20"/>
      <c r="T1324" s="5"/>
      <c r="U1324" s="15"/>
      <c r="V1324" s="15">
        <f t="shared" si="210"/>
        <v>511875</v>
      </c>
      <c r="W1324" s="14">
        <f t="shared" si="211"/>
        <v>511875</v>
      </c>
      <c r="X1324" s="21">
        <v>50</v>
      </c>
      <c r="Y1324" s="5">
        <v>0</v>
      </c>
      <c r="Z1324" s="5">
        <v>0.01</v>
      </c>
      <c r="AB1324" s="1"/>
    </row>
    <row r="1325" spans="1:28" s="3" customFormat="1" x14ac:dyDescent="0.35">
      <c r="A1325" s="6">
        <v>1013</v>
      </c>
      <c r="B1325" s="18" t="s">
        <v>4</v>
      </c>
      <c r="C1325" s="5">
        <v>12116</v>
      </c>
      <c r="D1325" s="5">
        <v>0</v>
      </c>
      <c r="E1325" s="5">
        <v>1</v>
      </c>
      <c r="F1325" s="20">
        <v>19</v>
      </c>
      <c r="G1325" s="20">
        <v>2</v>
      </c>
      <c r="H1325" s="24">
        <f t="shared" si="216"/>
        <v>119</v>
      </c>
      <c r="I1325" s="5">
        <v>200</v>
      </c>
      <c r="J1325" s="23">
        <f t="shared" si="217"/>
        <v>23800</v>
      </c>
      <c r="K1325" s="6"/>
      <c r="L1325" s="18" t="s">
        <v>6</v>
      </c>
      <c r="M1325" s="18" t="s">
        <v>2</v>
      </c>
      <c r="N1325" s="5">
        <v>36</v>
      </c>
      <c r="O1325" s="8"/>
      <c r="P1325" s="8"/>
      <c r="Q1325" s="22">
        <v>6500</v>
      </c>
      <c r="R1325" s="16">
        <f>SUM(N1325*Q1325)</f>
        <v>234000</v>
      </c>
      <c r="S1325" s="20">
        <v>10</v>
      </c>
      <c r="T1325" s="5">
        <v>10</v>
      </c>
      <c r="U1325" s="15">
        <f>SUM(R1325-(R1325*T1325/100))</f>
        <v>210600</v>
      </c>
      <c r="V1325" s="15">
        <f t="shared" si="210"/>
        <v>234400</v>
      </c>
      <c r="W1325" s="14">
        <f t="shared" si="211"/>
        <v>234400</v>
      </c>
      <c r="X1325" s="21">
        <v>10</v>
      </c>
      <c r="Y1325" s="5">
        <v>0</v>
      </c>
      <c r="Z1325" s="5">
        <v>0.02</v>
      </c>
      <c r="AB1325" s="1"/>
    </row>
    <row r="1326" spans="1:28" s="3" customFormat="1" x14ac:dyDescent="0.35">
      <c r="A1326" s="6">
        <v>1014</v>
      </c>
      <c r="B1326" s="18" t="s">
        <v>5</v>
      </c>
      <c r="C1326" s="5"/>
      <c r="D1326" s="5">
        <v>2</v>
      </c>
      <c r="E1326" s="5">
        <v>0</v>
      </c>
      <c r="F1326" s="20">
        <v>0</v>
      </c>
      <c r="G1326" s="20">
        <v>1</v>
      </c>
      <c r="H1326" s="24">
        <f t="shared" si="216"/>
        <v>800</v>
      </c>
      <c r="I1326" s="5">
        <v>75</v>
      </c>
      <c r="J1326" s="23">
        <f t="shared" si="217"/>
        <v>60000</v>
      </c>
      <c r="K1326" s="6"/>
      <c r="L1326" s="18"/>
      <c r="M1326" s="18"/>
      <c r="N1326" s="5"/>
      <c r="O1326" s="8"/>
      <c r="P1326" s="8"/>
      <c r="Q1326" s="22"/>
      <c r="R1326" s="16"/>
      <c r="S1326" s="20"/>
      <c r="T1326" s="5"/>
      <c r="U1326" s="15"/>
      <c r="V1326" s="15">
        <f t="shared" si="210"/>
        <v>60000</v>
      </c>
      <c r="W1326" s="14">
        <f t="shared" si="211"/>
        <v>60000</v>
      </c>
      <c r="X1326" s="21">
        <v>50</v>
      </c>
      <c r="Y1326" s="5">
        <v>0</v>
      </c>
      <c r="Z1326" s="5">
        <v>0.01</v>
      </c>
      <c r="AB1326" s="1"/>
    </row>
    <row r="1327" spans="1:28" s="3" customFormat="1" x14ac:dyDescent="0.35">
      <c r="A1327" s="6">
        <v>1015</v>
      </c>
      <c r="B1327" s="18" t="s">
        <v>4</v>
      </c>
      <c r="C1327" s="5">
        <v>12068</v>
      </c>
      <c r="D1327" s="5">
        <v>0</v>
      </c>
      <c r="E1327" s="5">
        <v>1</v>
      </c>
      <c r="F1327" s="20">
        <v>62</v>
      </c>
      <c r="G1327" s="20">
        <v>1</v>
      </c>
      <c r="H1327" s="24">
        <f t="shared" si="216"/>
        <v>162</v>
      </c>
      <c r="I1327" s="5">
        <v>75</v>
      </c>
      <c r="J1327" s="23">
        <f t="shared" si="217"/>
        <v>12150</v>
      </c>
      <c r="K1327" s="6"/>
      <c r="L1327" s="18"/>
      <c r="M1327" s="18"/>
      <c r="N1327" s="5"/>
      <c r="O1327" s="8"/>
      <c r="P1327" s="8"/>
      <c r="Q1327" s="22"/>
      <c r="R1327" s="16"/>
      <c r="S1327" s="20"/>
      <c r="T1327" s="5"/>
      <c r="U1327" s="15"/>
      <c r="V1327" s="15">
        <f t="shared" si="210"/>
        <v>12150</v>
      </c>
      <c r="W1327" s="14">
        <f t="shared" si="211"/>
        <v>12150</v>
      </c>
      <c r="X1327" s="21">
        <v>50</v>
      </c>
      <c r="Y1327" s="5">
        <v>0</v>
      </c>
      <c r="Z1327" s="5">
        <v>0.01</v>
      </c>
      <c r="AB1327" s="1"/>
    </row>
    <row r="1328" spans="1:28" s="3" customFormat="1" x14ac:dyDescent="0.35">
      <c r="A1328" s="6">
        <v>1016</v>
      </c>
      <c r="B1328" s="18" t="s">
        <v>4</v>
      </c>
      <c r="C1328" s="5">
        <v>11540</v>
      </c>
      <c r="D1328" s="5">
        <v>4</v>
      </c>
      <c r="E1328" s="5">
        <v>0</v>
      </c>
      <c r="F1328" s="20">
        <v>47</v>
      </c>
      <c r="G1328" s="20">
        <v>1</v>
      </c>
      <c r="H1328" s="24">
        <f t="shared" si="216"/>
        <v>1647</v>
      </c>
      <c r="I1328" s="5">
        <v>75</v>
      </c>
      <c r="J1328" s="23">
        <f t="shared" si="217"/>
        <v>123525</v>
      </c>
      <c r="K1328" s="6"/>
      <c r="L1328" s="18"/>
      <c r="M1328" s="18"/>
      <c r="N1328" s="5"/>
      <c r="O1328" s="8"/>
      <c r="P1328" s="8"/>
      <c r="Q1328" s="22"/>
      <c r="R1328" s="16"/>
      <c r="S1328" s="20"/>
      <c r="T1328" s="5"/>
      <c r="U1328" s="15"/>
      <c r="V1328" s="15">
        <f t="shared" si="210"/>
        <v>123525</v>
      </c>
      <c r="W1328" s="14">
        <f t="shared" si="211"/>
        <v>123525</v>
      </c>
      <c r="X1328" s="21">
        <v>50</v>
      </c>
      <c r="Y1328" s="5">
        <v>0</v>
      </c>
      <c r="Z1328" s="5">
        <v>0.01</v>
      </c>
      <c r="AB1328" s="1"/>
    </row>
    <row r="1329" spans="1:28" s="3" customFormat="1" x14ac:dyDescent="0.35">
      <c r="A1329" s="6">
        <v>1017</v>
      </c>
      <c r="B1329" s="18" t="s">
        <v>4</v>
      </c>
      <c r="C1329" s="5">
        <v>12381</v>
      </c>
      <c r="D1329" s="5">
        <v>0</v>
      </c>
      <c r="E1329" s="5">
        <v>0</v>
      </c>
      <c r="F1329" s="20">
        <v>92</v>
      </c>
      <c r="G1329" s="20">
        <v>2</v>
      </c>
      <c r="H1329" s="24">
        <f t="shared" si="216"/>
        <v>92</v>
      </c>
      <c r="I1329" s="5">
        <v>75</v>
      </c>
      <c r="J1329" s="23">
        <f t="shared" si="217"/>
        <v>6900</v>
      </c>
      <c r="K1329" s="6"/>
      <c r="L1329" s="18" t="s">
        <v>3</v>
      </c>
      <c r="M1329" s="18" t="s">
        <v>2</v>
      </c>
      <c r="N1329" s="5">
        <v>108</v>
      </c>
      <c r="O1329" s="8"/>
      <c r="P1329" s="8"/>
      <c r="Q1329" s="22">
        <v>6500</v>
      </c>
      <c r="R1329" s="16">
        <f>SUM(N1329*Q1329)</f>
        <v>702000</v>
      </c>
      <c r="S1329" s="20">
        <v>40</v>
      </c>
      <c r="T1329" s="5">
        <v>70</v>
      </c>
      <c r="U1329" s="15">
        <f>SUM(R1329-(R1329*T1329/100))</f>
        <v>210600</v>
      </c>
      <c r="V1329" s="15">
        <f t="shared" si="210"/>
        <v>217500</v>
      </c>
      <c r="W1329" s="14">
        <f t="shared" si="211"/>
        <v>217500</v>
      </c>
      <c r="X1329" s="21">
        <v>10</v>
      </c>
      <c r="Y1329" s="5">
        <v>0</v>
      </c>
      <c r="Z1329" s="5">
        <v>0.02</v>
      </c>
      <c r="AB1329" s="1"/>
    </row>
    <row r="1330" spans="1:28" s="3" customFormat="1" x14ac:dyDescent="0.35">
      <c r="A1330" s="6">
        <v>1018</v>
      </c>
      <c r="B1330" s="18" t="s">
        <v>4</v>
      </c>
      <c r="C1330" s="5">
        <v>15097</v>
      </c>
      <c r="D1330" s="5">
        <v>17</v>
      </c>
      <c r="E1330" s="5">
        <v>1</v>
      </c>
      <c r="F1330" s="20">
        <v>12</v>
      </c>
      <c r="G1330" s="20">
        <v>1</v>
      </c>
      <c r="H1330" s="24">
        <f t="shared" si="216"/>
        <v>6912</v>
      </c>
      <c r="I1330" s="5">
        <v>100</v>
      </c>
      <c r="J1330" s="23">
        <f t="shared" si="217"/>
        <v>691200</v>
      </c>
      <c r="K1330" s="6"/>
      <c r="L1330" s="18"/>
      <c r="M1330" s="18"/>
      <c r="N1330" s="5"/>
      <c r="O1330" s="8"/>
      <c r="P1330" s="8"/>
      <c r="Q1330" s="22"/>
      <c r="R1330" s="16"/>
      <c r="S1330" s="20"/>
      <c r="T1330" s="5"/>
      <c r="U1330" s="15"/>
      <c r="V1330" s="15">
        <f t="shared" si="210"/>
        <v>691200</v>
      </c>
      <c r="W1330" s="14">
        <f t="shared" si="211"/>
        <v>691200</v>
      </c>
      <c r="X1330" s="21">
        <v>50</v>
      </c>
      <c r="Y1330" s="5">
        <v>0</v>
      </c>
      <c r="Z1330" s="5">
        <v>0.01</v>
      </c>
      <c r="AB1330" s="1"/>
    </row>
    <row r="1331" spans="1:28" s="3" customFormat="1" x14ac:dyDescent="0.35">
      <c r="A1331" s="5"/>
      <c r="B1331" s="18"/>
      <c r="C1331" s="5"/>
      <c r="D1331" s="5"/>
      <c r="E1331" s="5"/>
      <c r="F1331" s="5"/>
      <c r="G1331" s="5"/>
      <c r="H1331" s="5"/>
      <c r="I1331" s="20"/>
      <c r="J1331" s="19"/>
      <c r="K1331" s="5"/>
      <c r="L1331" s="18" t="s">
        <v>3</v>
      </c>
      <c r="M1331" s="18" t="s">
        <v>2</v>
      </c>
      <c r="N1331" s="5">
        <v>120</v>
      </c>
      <c r="O1331" s="5"/>
      <c r="P1331" s="5"/>
      <c r="Q1331" s="17">
        <v>6500</v>
      </c>
      <c r="R1331" s="16">
        <f>SUM(N1331*Q1331)</f>
        <v>780000</v>
      </c>
      <c r="S1331" s="5">
        <v>20</v>
      </c>
      <c r="T1331" s="5">
        <v>30</v>
      </c>
      <c r="U1331" s="15">
        <f>SUM(R1331-(R1331*T1331/100))</f>
        <v>546000</v>
      </c>
      <c r="V1331" s="15">
        <f t="shared" si="210"/>
        <v>546000</v>
      </c>
      <c r="W1331" s="14">
        <f t="shared" si="211"/>
        <v>546000</v>
      </c>
      <c r="X1331" s="5">
        <v>10</v>
      </c>
      <c r="Y1331" s="5">
        <v>0</v>
      </c>
      <c r="Z1331" s="6">
        <v>0.02</v>
      </c>
      <c r="AB1331" s="1"/>
    </row>
    <row r="1332" spans="1:28" s="3" customFormat="1" x14ac:dyDescent="0.35">
      <c r="A1332" s="5"/>
      <c r="B1332" s="18"/>
      <c r="C1332" s="5"/>
      <c r="D1332" s="5"/>
      <c r="E1332" s="5"/>
      <c r="F1332" s="5"/>
      <c r="G1332" s="5"/>
      <c r="H1332" s="5"/>
      <c r="I1332" s="20"/>
      <c r="J1332" s="19"/>
      <c r="K1332" s="5"/>
      <c r="L1332" s="18" t="s">
        <v>1</v>
      </c>
      <c r="M1332" s="18" t="s">
        <v>0</v>
      </c>
      <c r="N1332" s="5">
        <v>30</v>
      </c>
      <c r="O1332" s="5"/>
      <c r="P1332" s="5"/>
      <c r="Q1332" s="17">
        <v>2050</v>
      </c>
      <c r="R1332" s="16">
        <f>SUM(N1332*Q1332)</f>
        <v>61500</v>
      </c>
      <c r="S1332" s="5">
        <v>20</v>
      </c>
      <c r="T1332" s="5">
        <v>93</v>
      </c>
      <c r="U1332" s="15">
        <f>SUM(R1332-(R1332*T1332/100))</f>
        <v>4305</v>
      </c>
      <c r="V1332" s="15">
        <f t="shared" si="210"/>
        <v>4305</v>
      </c>
      <c r="W1332" s="14">
        <f t="shared" si="211"/>
        <v>4305</v>
      </c>
      <c r="X1332" s="5">
        <v>50</v>
      </c>
      <c r="Y1332" s="5">
        <v>0</v>
      </c>
      <c r="Z1332" s="6">
        <v>0.01</v>
      </c>
      <c r="AB1332" s="1"/>
    </row>
    <row r="1333" spans="1:28" s="3" customFormat="1" x14ac:dyDescent="0.35">
      <c r="A1333" s="6"/>
      <c r="B1333" s="9"/>
      <c r="C1333" s="6"/>
      <c r="D1333" s="6"/>
      <c r="E1333" s="6"/>
      <c r="F1333" s="11"/>
      <c r="G1333" s="11"/>
      <c r="H1333" s="11"/>
      <c r="I1333" s="6"/>
      <c r="J1333" s="10"/>
      <c r="K1333" s="6"/>
      <c r="L1333" s="9"/>
      <c r="M1333" s="9"/>
      <c r="N1333" s="6"/>
      <c r="O1333" s="8"/>
      <c r="P1333" s="8"/>
      <c r="Q1333" s="13"/>
      <c r="R1333" s="6"/>
      <c r="S1333" s="6"/>
      <c r="T1333" s="6"/>
      <c r="U1333" s="6"/>
      <c r="V1333" s="6"/>
      <c r="W1333" s="6"/>
      <c r="X1333" s="7"/>
      <c r="Y1333" s="6"/>
      <c r="Z1333" s="6"/>
      <c r="AB1333" s="1"/>
    </row>
    <row r="1334" spans="1:28" s="3" customFormat="1" x14ac:dyDescent="0.35">
      <c r="A1334" s="6"/>
      <c r="B1334" s="9"/>
      <c r="C1334" s="6"/>
      <c r="D1334" s="6"/>
      <c r="E1334" s="6"/>
      <c r="F1334" s="11"/>
      <c r="G1334" s="11"/>
      <c r="H1334" s="11"/>
      <c r="I1334" s="6"/>
      <c r="J1334" s="10"/>
      <c r="K1334" s="6"/>
      <c r="L1334" s="9"/>
      <c r="M1334" s="9"/>
      <c r="N1334" s="6"/>
      <c r="O1334" s="8"/>
      <c r="P1334" s="8"/>
      <c r="Q1334" s="12"/>
      <c r="R1334" s="6"/>
      <c r="S1334" s="6"/>
      <c r="T1334" s="6"/>
      <c r="U1334" s="6"/>
      <c r="V1334" s="6"/>
      <c r="W1334" s="6"/>
      <c r="X1334" s="7"/>
      <c r="Y1334" s="6"/>
      <c r="Z1334" s="6"/>
      <c r="AB1334" s="1"/>
    </row>
    <row r="1335" spans="1:28" s="3" customFormat="1" x14ac:dyDescent="0.35">
      <c r="A1335" s="6"/>
      <c r="B1335" s="9"/>
      <c r="C1335" s="6"/>
      <c r="D1335" s="6"/>
      <c r="E1335" s="6"/>
      <c r="F1335" s="11"/>
      <c r="G1335" s="11"/>
      <c r="H1335" s="11"/>
      <c r="I1335" s="6"/>
      <c r="J1335" s="10"/>
      <c r="K1335" s="6"/>
      <c r="L1335" s="9"/>
      <c r="M1335" s="9"/>
      <c r="N1335" s="6"/>
      <c r="O1335" s="8"/>
      <c r="P1335" s="8"/>
      <c r="Q1335" s="6"/>
      <c r="R1335" s="6"/>
      <c r="S1335" s="6"/>
      <c r="T1335" s="6"/>
      <c r="U1335" s="6"/>
      <c r="V1335" s="6"/>
      <c r="W1335" s="6"/>
      <c r="X1335" s="7"/>
      <c r="Y1335" s="6"/>
      <c r="Z1335" s="6"/>
      <c r="AB1335" s="1"/>
    </row>
    <row r="1336" spans="1:28" s="3" customFormat="1" x14ac:dyDescent="0.35">
      <c r="A1336" s="6"/>
      <c r="B1336" s="9"/>
      <c r="C1336" s="6"/>
      <c r="D1336" s="6"/>
      <c r="E1336" s="6"/>
      <c r="F1336" s="11"/>
      <c r="G1336" s="11"/>
      <c r="H1336" s="11"/>
      <c r="I1336" s="6"/>
      <c r="J1336" s="10"/>
      <c r="K1336" s="6"/>
      <c r="L1336" s="9"/>
      <c r="M1336" s="9"/>
      <c r="N1336" s="6"/>
      <c r="O1336" s="8"/>
      <c r="P1336" s="8"/>
      <c r="Q1336" s="6"/>
      <c r="R1336" s="6"/>
      <c r="S1336" s="6"/>
      <c r="T1336" s="6"/>
      <c r="U1336" s="6"/>
      <c r="V1336" s="6"/>
      <c r="W1336" s="6"/>
      <c r="X1336" s="7"/>
      <c r="Y1336" s="6"/>
      <c r="Z1336" s="6"/>
      <c r="AB1336" s="1"/>
    </row>
    <row r="1337" spans="1:28" s="3" customFormat="1" x14ac:dyDescent="0.35">
      <c r="A1337" s="6"/>
      <c r="B1337" s="9"/>
      <c r="C1337" s="6"/>
      <c r="D1337" s="6"/>
      <c r="E1337" s="6"/>
      <c r="F1337" s="11"/>
      <c r="G1337" s="11"/>
      <c r="H1337" s="11"/>
      <c r="I1337" s="6"/>
      <c r="J1337" s="10"/>
      <c r="K1337" s="6"/>
      <c r="L1337" s="9"/>
      <c r="M1337" s="9"/>
      <c r="N1337" s="6"/>
      <c r="O1337" s="8"/>
      <c r="P1337" s="8"/>
      <c r="Q1337" s="6"/>
      <c r="R1337" s="6"/>
      <c r="S1337" s="6"/>
      <c r="T1337" s="6"/>
      <c r="U1337" s="6"/>
      <c r="V1337" s="6"/>
      <c r="W1337" s="6"/>
      <c r="X1337" s="7"/>
      <c r="Y1337" s="6"/>
      <c r="Z1337" s="6"/>
      <c r="AB1337" s="1"/>
    </row>
    <row r="1338" spans="1:28" s="3" customFormat="1" x14ac:dyDescent="0.35">
      <c r="A1338" s="6"/>
      <c r="B1338" s="9"/>
      <c r="C1338" s="6"/>
      <c r="D1338" s="6"/>
      <c r="E1338" s="6"/>
      <c r="F1338" s="11"/>
      <c r="G1338" s="11"/>
      <c r="H1338" s="11"/>
      <c r="I1338" s="6"/>
      <c r="J1338" s="10"/>
      <c r="K1338" s="6"/>
      <c r="L1338" s="9"/>
      <c r="M1338" s="9"/>
      <c r="N1338" s="6"/>
      <c r="O1338" s="8"/>
      <c r="P1338" s="8"/>
      <c r="Q1338" s="6"/>
      <c r="R1338" s="6"/>
      <c r="S1338" s="6"/>
      <c r="T1338" s="6"/>
      <c r="U1338" s="6"/>
      <c r="V1338" s="6"/>
      <c r="W1338" s="6"/>
      <c r="X1338" s="7"/>
      <c r="Y1338" s="6"/>
      <c r="Z1338" s="6"/>
      <c r="AB1338" s="1"/>
    </row>
    <row r="1339" spans="1:28" s="3" customFormat="1" x14ac:dyDescent="0.35">
      <c r="A1339" s="6"/>
      <c r="B1339" s="9"/>
      <c r="C1339" s="6"/>
      <c r="D1339" s="6"/>
      <c r="E1339" s="6"/>
      <c r="F1339" s="11"/>
      <c r="G1339" s="11"/>
      <c r="H1339" s="11"/>
      <c r="I1339" s="6"/>
      <c r="J1339" s="10"/>
      <c r="K1339" s="6"/>
      <c r="L1339" s="9"/>
      <c r="M1339" s="9"/>
      <c r="N1339" s="6"/>
      <c r="O1339" s="8"/>
      <c r="P1339" s="8"/>
      <c r="Q1339" s="6"/>
      <c r="R1339" s="6"/>
      <c r="S1339" s="6"/>
      <c r="T1339" s="6"/>
      <c r="U1339" s="6"/>
      <c r="V1339" s="6"/>
      <c r="W1339" s="6"/>
      <c r="X1339" s="7"/>
      <c r="Y1339" s="6"/>
      <c r="Z1339" s="6"/>
      <c r="AB1339" s="1"/>
    </row>
    <row r="1340" spans="1:28" s="3" customFormat="1" x14ac:dyDescent="0.35">
      <c r="A1340" s="6"/>
      <c r="B1340" s="9"/>
      <c r="C1340" s="6"/>
      <c r="D1340" s="6"/>
      <c r="E1340" s="6"/>
      <c r="F1340" s="11"/>
      <c r="G1340" s="11"/>
      <c r="H1340" s="11"/>
      <c r="I1340" s="6"/>
      <c r="J1340" s="10"/>
      <c r="K1340" s="6"/>
      <c r="L1340" s="9"/>
      <c r="M1340" s="9"/>
      <c r="N1340" s="6"/>
      <c r="O1340" s="8"/>
      <c r="P1340" s="8"/>
      <c r="Q1340" s="6"/>
      <c r="R1340" s="6"/>
      <c r="S1340" s="6"/>
      <c r="T1340" s="6"/>
      <c r="U1340" s="6"/>
      <c r="V1340" s="6"/>
      <c r="W1340" s="6"/>
      <c r="X1340" s="7"/>
      <c r="Y1340" s="6"/>
      <c r="Z1340" s="6"/>
      <c r="AB1340" s="1"/>
    </row>
    <row r="1341" spans="1:28" s="3" customFormat="1" x14ac:dyDescent="0.35">
      <c r="A1341" s="6"/>
      <c r="B1341" s="9"/>
      <c r="C1341" s="6"/>
      <c r="D1341" s="6"/>
      <c r="E1341" s="6"/>
      <c r="F1341" s="11"/>
      <c r="G1341" s="11"/>
      <c r="H1341" s="11"/>
      <c r="I1341" s="6"/>
      <c r="J1341" s="10"/>
      <c r="K1341" s="6"/>
      <c r="L1341" s="9"/>
      <c r="M1341" s="9"/>
      <c r="N1341" s="6"/>
      <c r="O1341" s="8"/>
      <c r="P1341" s="8"/>
      <c r="Q1341" s="6"/>
      <c r="R1341" s="6"/>
      <c r="S1341" s="6"/>
      <c r="T1341" s="6"/>
      <c r="U1341" s="6"/>
      <c r="V1341" s="6"/>
      <c r="W1341" s="6"/>
      <c r="X1341" s="7"/>
      <c r="Y1341" s="6"/>
      <c r="Z1341" s="6"/>
      <c r="AB1341" s="1"/>
    </row>
    <row r="1342" spans="1:28" s="3" customFormat="1" x14ac:dyDescent="0.35">
      <c r="A1342" s="6"/>
      <c r="B1342" s="9"/>
      <c r="C1342" s="6"/>
      <c r="D1342" s="6"/>
      <c r="E1342" s="6"/>
      <c r="F1342" s="11"/>
      <c r="G1342" s="11"/>
      <c r="H1342" s="11"/>
      <c r="I1342" s="6"/>
      <c r="J1342" s="10"/>
      <c r="K1342" s="6"/>
      <c r="L1342" s="9"/>
      <c r="M1342" s="9"/>
      <c r="N1342" s="6"/>
      <c r="O1342" s="8"/>
      <c r="P1342" s="8"/>
      <c r="Q1342" s="6"/>
      <c r="R1342" s="6"/>
      <c r="S1342" s="6"/>
      <c r="T1342" s="6"/>
      <c r="U1342" s="6"/>
      <c r="V1342" s="6"/>
      <c r="W1342" s="6"/>
      <c r="X1342" s="7"/>
      <c r="Y1342" s="6"/>
      <c r="Z1342" s="6"/>
      <c r="AB1342" s="1"/>
    </row>
    <row r="1343" spans="1:28" s="3" customFormat="1" x14ac:dyDescent="0.35">
      <c r="A1343" s="6"/>
      <c r="B1343" s="9"/>
      <c r="C1343" s="6"/>
      <c r="D1343" s="6"/>
      <c r="E1343" s="6"/>
      <c r="F1343" s="11"/>
      <c r="G1343" s="11"/>
      <c r="H1343" s="11"/>
      <c r="I1343" s="6"/>
      <c r="J1343" s="10"/>
      <c r="K1343" s="6"/>
      <c r="L1343" s="9"/>
      <c r="M1343" s="9"/>
      <c r="N1343" s="6"/>
      <c r="O1343" s="8"/>
      <c r="P1343" s="8"/>
      <c r="Q1343" s="6"/>
      <c r="R1343" s="6"/>
      <c r="S1343" s="6"/>
      <c r="T1343" s="6"/>
      <c r="U1343" s="6"/>
      <c r="V1343" s="6"/>
      <c r="W1343" s="6"/>
      <c r="X1343" s="7"/>
      <c r="Y1343" s="6"/>
      <c r="Z1343" s="6"/>
      <c r="AB1343" s="1"/>
    </row>
    <row r="1344" spans="1:28" s="3" customFormat="1" x14ac:dyDescent="0.35">
      <c r="A1344" s="6"/>
      <c r="B1344" s="9"/>
      <c r="C1344" s="6"/>
      <c r="D1344" s="6"/>
      <c r="E1344" s="6"/>
      <c r="F1344" s="11"/>
      <c r="G1344" s="11"/>
      <c r="H1344" s="11"/>
      <c r="I1344" s="6"/>
      <c r="J1344" s="10"/>
      <c r="K1344" s="6"/>
      <c r="L1344" s="9"/>
      <c r="M1344" s="9"/>
      <c r="N1344" s="6"/>
      <c r="O1344" s="8"/>
      <c r="P1344" s="8"/>
      <c r="Q1344" s="6"/>
      <c r="R1344" s="6"/>
      <c r="S1344" s="6"/>
      <c r="T1344" s="6"/>
      <c r="U1344" s="6"/>
      <c r="V1344" s="6"/>
      <c r="W1344" s="6"/>
      <c r="X1344" s="7"/>
      <c r="Y1344" s="6"/>
      <c r="Z1344" s="6"/>
      <c r="AB1344" s="1"/>
    </row>
    <row r="1345" spans="1:28" s="3" customFormat="1" x14ac:dyDescent="0.35">
      <c r="A1345" s="6"/>
      <c r="B1345" s="9"/>
      <c r="C1345" s="6"/>
      <c r="D1345" s="6"/>
      <c r="E1345" s="6"/>
      <c r="F1345" s="11"/>
      <c r="G1345" s="11"/>
      <c r="H1345" s="11"/>
      <c r="I1345" s="6"/>
      <c r="J1345" s="10"/>
      <c r="K1345" s="6"/>
      <c r="L1345" s="9"/>
      <c r="M1345" s="9"/>
      <c r="N1345" s="6"/>
      <c r="O1345" s="8"/>
      <c r="P1345" s="8"/>
      <c r="Q1345" s="6"/>
      <c r="R1345" s="6"/>
      <c r="S1345" s="6"/>
      <c r="T1345" s="6"/>
      <c r="U1345" s="6"/>
      <c r="V1345" s="6"/>
      <c r="W1345" s="6"/>
      <c r="X1345" s="7"/>
      <c r="Y1345" s="6"/>
      <c r="Z1345" s="6"/>
      <c r="AB1345" s="1"/>
    </row>
    <row r="1346" spans="1:28" s="3" customFormat="1" x14ac:dyDescent="0.35">
      <c r="A1346" s="6"/>
      <c r="B1346" s="9"/>
      <c r="C1346" s="6"/>
      <c r="D1346" s="6"/>
      <c r="E1346" s="6"/>
      <c r="F1346" s="11"/>
      <c r="G1346" s="11"/>
      <c r="H1346" s="11"/>
      <c r="I1346" s="6"/>
      <c r="J1346" s="10"/>
      <c r="K1346" s="6"/>
      <c r="L1346" s="9"/>
      <c r="M1346" s="9"/>
      <c r="N1346" s="6"/>
      <c r="O1346" s="8"/>
      <c r="P1346" s="8"/>
      <c r="Q1346" s="6"/>
      <c r="R1346" s="6"/>
      <c r="S1346" s="6"/>
      <c r="T1346" s="6"/>
      <c r="U1346" s="6"/>
      <c r="V1346" s="6"/>
      <c r="W1346" s="6"/>
      <c r="X1346" s="7"/>
      <c r="Y1346" s="6"/>
      <c r="Z1346" s="6"/>
      <c r="AB1346" s="1"/>
    </row>
    <row r="1347" spans="1:28" s="3" customFormat="1" x14ac:dyDescent="0.35">
      <c r="A1347" s="6"/>
      <c r="B1347" s="9"/>
      <c r="C1347" s="6"/>
      <c r="D1347" s="6"/>
      <c r="E1347" s="6"/>
      <c r="F1347" s="11"/>
      <c r="G1347" s="11"/>
      <c r="H1347" s="11"/>
      <c r="I1347" s="6"/>
      <c r="J1347" s="10"/>
      <c r="K1347" s="6"/>
      <c r="L1347" s="9"/>
      <c r="M1347" s="9"/>
      <c r="N1347" s="6"/>
      <c r="O1347" s="8"/>
      <c r="P1347" s="8"/>
      <c r="Q1347" s="6"/>
      <c r="R1347" s="6"/>
      <c r="S1347" s="6"/>
      <c r="T1347" s="6"/>
      <c r="U1347" s="6"/>
      <c r="V1347" s="6"/>
      <c r="W1347" s="6"/>
      <c r="X1347" s="7"/>
      <c r="Y1347" s="6"/>
      <c r="Z1347" s="6"/>
      <c r="AB1347" s="1"/>
    </row>
    <row r="1348" spans="1:28" s="3" customFormat="1" x14ac:dyDescent="0.35">
      <c r="A1348" s="6"/>
      <c r="B1348" s="9"/>
      <c r="C1348" s="6"/>
      <c r="D1348" s="6"/>
      <c r="E1348" s="6"/>
      <c r="F1348" s="11"/>
      <c r="G1348" s="11"/>
      <c r="H1348" s="11"/>
      <c r="I1348" s="6"/>
      <c r="J1348" s="10"/>
      <c r="K1348" s="6"/>
      <c r="L1348" s="9"/>
      <c r="M1348" s="9"/>
      <c r="N1348" s="6"/>
      <c r="O1348" s="8"/>
      <c r="P1348" s="8"/>
      <c r="Q1348" s="6"/>
      <c r="R1348" s="6"/>
      <c r="S1348" s="6"/>
      <c r="T1348" s="6"/>
      <c r="U1348" s="6"/>
      <c r="V1348" s="6"/>
      <c r="W1348" s="6"/>
      <c r="X1348" s="7"/>
      <c r="Y1348" s="6"/>
      <c r="Z1348" s="6"/>
      <c r="AB1348" s="1"/>
    </row>
    <row r="1349" spans="1:28" s="3" customFormat="1" x14ac:dyDescent="0.35">
      <c r="A1349" s="6"/>
      <c r="B1349" s="9"/>
      <c r="C1349" s="6"/>
      <c r="D1349" s="6"/>
      <c r="E1349" s="6"/>
      <c r="F1349" s="11"/>
      <c r="G1349" s="11"/>
      <c r="H1349" s="11"/>
      <c r="I1349" s="6"/>
      <c r="J1349" s="10"/>
      <c r="K1349" s="6"/>
      <c r="L1349" s="9"/>
      <c r="M1349" s="9"/>
      <c r="N1349" s="6"/>
      <c r="O1349" s="8"/>
      <c r="P1349" s="8"/>
      <c r="Q1349" s="6"/>
      <c r="R1349" s="6"/>
      <c r="S1349" s="6"/>
      <c r="T1349" s="6"/>
      <c r="U1349" s="6"/>
      <c r="V1349" s="6"/>
      <c r="W1349" s="6"/>
      <c r="X1349" s="7"/>
      <c r="Y1349" s="6"/>
      <c r="Z1349" s="6"/>
      <c r="AB1349" s="1"/>
    </row>
    <row r="1350" spans="1:28" s="3" customFormat="1" x14ac:dyDescent="0.35">
      <c r="A1350" s="6"/>
      <c r="B1350" s="9"/>
      <c r="C1350" s="6"/>
      <c r="D1350" s="6"/>
      <c r="E1350" s="6"/>
      <c r="F1350" s="11"/>
      <c r="G1350" s="11"/>
      <c r="H1350" s="11"/>
      <c r="I1350" s="6"/>
      <c r="J1350" s="10"/>
      <c r="K1350" s="6"/>
      <c r="L1350" s="9"/>
      <c r="M1350" s="9"/>
      <c r="N1350" s="6"/>
      <c r="O1350" s="8"/>
      <c r="P1350" s="8"/>
      <c r="Q1350" s="6"/>
      <c r="R1350" s="6"/>
      <c r="S1350" s="6"/>
      <c r="T1350" s="6"/>
      <c r="U1350" s="6"/>
      <c r="V1350" s="6"/>
      <c r="W1350" s="6"/>
      <c r="X1350" s="7"/>
      <c r="Y1350" s="6"/>
      <c r="Z1350" s="6"/>
      <c r="AB1350" s="1"/>
    </row>
    <row r="1351" spans="1:28" s="3" customFormat="1" x14ac:dyDescent="0.35">
      <c r="A1351" s="6"/>
      <c r="B1351" s="9"/>
      <c r="C1351" s="6"/>
      <c r="D1351" s="6"/>
      <c r="E1351" s="6"/>
      <c r="F1351" s="11"/>
      <c r="G1351" s="11"/>
      <c r="H1351" s="11"/>
      <c r="I1351" s="6"/>
      <c r="J1351" s="10"/>
      <c r="K1351" s="6"/>
      <c r="L1351" s="9"/>
      <c r="M1351" s="9"/>
      <c r="N1351" s="6"/>
      <c r="O1351" s="8"/>
      <c r="P1351" s="8"/>
      <c r="Q1351" s="6"/>
      <c r="R1351" s="6"/>
      <c r="S1351" s="6"/>
      <c r="T1351" s="6"/>
      <c r="U1351" s="6"/>
      <c r="V1351" s="6"/>
      <c r="W1351" s="6"/>
      <c r="X1351" s="7"/>
      <c r="Y1351" s="6"/>
      <c r="Z1351" s="6"/>
      <c r="AB1351" s="1"/>
    </row>
    <row r="1352" spans="1:28" s="3" customFormat="1" x14ac:dyDescent="0.35">
      <c r="A1352" s="6"/>
      <c r="B1352" s="9"/>
      <c r="C1352" s="6"/>
      <c r="D1352" s="6"/>
      <c r="E1352" s="6"/>
      <c r="F1352" s="11"/>
      <c r="G1352" s="11"/>
      <c r="H1352" s="11"/>
      <c r="I1352" s="6"/>
      <c r="J1352" s="10"/>
      <c r="K1352" s="6"/>
      <c r="L1352" s="9"/>
      <c r="M1352" s="9"/>
      <c r="N1352" s="6"/>
      <c r="O1352" s="8"/>
      <c r="P1352" s="8"/>
      <c r="Q1352" s="6"/>
      <c r="R1352" s="6"/>
      <c r="S1352" s="6"/>
      <c r="T1352" s="6"/>
      <c r="U1352" s="6"/>
      <c r="V1352" s="6"/>
      <c r="W1352" s="6"/>
      <c r="X1352" s="7"/>
      <c r="Y1352" s="6"/>
      <c r="Z1352" s="6"/>
      <c r="AB1352" s="1"/>
    </row>
    <row r="1353" spans="1:28" s="3" customFormat="1" x14ac:dyDescent="0.35">
      <c r="A1353" s="6"/>
      <c r="B1353" s="9"/>
      <c r="C1353" s="6"/>
      <c r="D1353" s="6"/>
      <c r="E1353" s="6"/>
      <c r="F1353" s="11"/>
      <c r="G1353" s="11"/>
      <c r="H1353" s="11"/>
      <c r="I1353" s="6"/>
      <c r="J1353" s="10"/>
      <c r="K1353" s="6"/>
      <c r="L1353" s="9"/>
      <c r="M1353" s="9"/>
      <c r="N1353" s="6"/>
      <c r="O1353" s="8"/>
      <c r="P1353" s="8"/>
      <c r="Q1353" s="6"/>
      <c r="R1353" s="6"/>
      <c r="S1353" s="6"/>
      <c r="T1353" s="6"/>
      <c r="U1353" s="6"/>
      <c r="V1353" s="6"/>
      <c r="W1353" s="6"/>
      <c r="X1353" s="7"/>
      <c r="Y1353" s="6"/>
      <c r="Z1353" s="6"/>
      <c r="AB1353" s="1"/>
    </row>
    <row r="1354" spans="1:28" s="3" customFormat="1" x14ac:dyDescent="0.35">
      <c r="A1354" s="6"/>
      <c r="B1354" s="9"/>
      <c r="C1354" s="6"/>
      <c r="D1354" s="6"/>
      <c r="E1354" s="6"/>
      <c r="F1354" s="11"/>
      <c r="G1354" s="11"/>
      <c r="H1354" s="11"/>
      <c r="I1354" s="6"/>
      <c r="J1354" s="10"/>
      <c r="K1354" s="6"/>
      <c r="L1354" s="9"/>
      <c r="M1354" s="9"/>
      <c r="N1354" s="6"/>
      <c r="O1354" s="8"/>
      <c r="P1354" s="8"/>
      <c r="Q1354" s="6"/>
      <c r="R1354" s="6"/>
      <c r="S1354" s="6"/>
      <c r="T1354" s="6"/>
      <c r="U1354" s="6"/>
      <c r="V1354" s="6"/>
      <c r="W1354" s="6"/>
      <c r="X1354" s="7"/>
      <c r="Y1354" s="6"/>
      <c r="Z1354" s="6"/>
      <c r="AB1354" s="1"/>
    </row>
    <row r="1355" spans="1:28" s="3" customFormat="1" x14ac:dyDescent="0.35">
      <c r="A1355" s="6"/>
      <c r="B1355" s="9"/>
      <c r="C1355" s="6"/>
      <c r="D1355" s="6"/>
      <c r="E1355" s="6"/>
      <c r="F1355" s="11"/>
      <c r="G1355" s="11"/>
      <c r="H1355" s="11"/>
      <c r="I1355" s="6"/>
      <c r="J1355" s="10"/>
      <c r="K1355" s="6"/>
      <c r="L1355" s="9"/>
      <c r="M1355" s="9"/>
      <c r="N1355" s="6"/>
      <c r="O1355" s="8"/>
      <c r="P1355" s="8"/>
      <c r="Q1355" s="6"/>
      <c r="R1355" s="6"/>
      <c r="S1355" s="6"/>
      <c r="T1355" s="6"/>
      <c r="U1355" s="6"/>
      <c r="V1355" s="6"/>
      <c r="W1355" s="6"/>
      <c r="X1355" s="7"/>
      <c r="Y1355" s="6"/>
      <c r="Z1355" s="6"/>
      <c r="AB1355" s="1"/>
    </row>
    <row r="1356" spans="1:28" s="3" customFormat="1" x14ac:dyDescent="0.35">
      <c r="A1356" s="6"/>
      <c r="B1356" s="9"/>
      <c r="C1356" s="6"/>
      <c r="D1356" s="6"/>
      <c r="E1356" s="6"/>
      <c r="F1356" s="11"/>
      <c r="G1356" s="11"/>
      <c r="H1356" s="11"/>
      <c r="I1356" s="6"/>
      <c r="J1356" s="10"/>
      <c r="K1356" s="6"/>
      <c r="L1356" s="9"/>
      <c r="M1356" s="9"/>
      <c r="N1356" s="6"/>
      <c r="O1356" s="8"/>
      <c r="P1356" s="8"/>
      <c r="Q1356" s="6"/>
      <c r="R1356" s="6"/>
      <c r="S1356" s="6"/>
      <c r="T1356" s="6"/>
      <c r="U1356" s="6"/>
      <c r="V1356" s="6"/>
      <c r="W1356" s="6"/>
      <c r="X1356" s="7"/>
      <c r="Y1356" s="6"/>
      <c r="Z1356" s="6"/>
      <c r="AB1356" s="1"/>
    </row>
    <row r="1357" spans="1:28" s="3" customFormat="1" x14ac:dyDescent="0.35">
      <c r="A1357" s="6"/>
      <c r="B1357" s="9"/>
      <c r="C1357" s="6"/>
      <c r="D1357" s="6"/>
      <c r="E1357" s="6"/>
      <c r="F1357" s="11"/>
      <c r="G1357" s="11"/>
      <c r="H1357" s="11"/>
      <c r="I1357" s="6"/>
      <c r="J1357" s="10"/>
      <c r="K1357" s="6"/>
      <c r="L1357" s="9"/>
      <c r="M1357" s="9"/>
      <c r="N1357" s="6"/>
      <c r="O1357" s="8"/>
      <c r="P1357" s="8"/>
      <c r="Q1357" s="6"/>
      <c r="R1357" s="6"/>
      <c r="S1357" s="6"/>
      <c r="T1357" s="6"/>
      <c r="U1357" s="6"/>
      <c r="V1357" s="6"/>
      <c r="W1357" s="6"/>
      <c r="X1357" s="7"/>
      <c r="Y1357" s="6"/>
      <c r="Z1357" s="6"/>
      <c r="AB1357" s="1"/>
    </row>
    <row r="1358" spans="1:28" s="3" customFormat="1" x14ac:dyDescent="0.35">
      <c r="A1358" s="6"/>
      <c r="B1358" s="9"/>
      <c r="C1358" s="6"/>
      <c r="D1358" s="6"/>
      <c r="E1358" s="6"/>
      <c r="F1358" s="11"/>
      <c r="G1358" s="11"/>
      <c r="H1358" s="11"/>
      <c r="I1358" s="6"/>
      <c r="J1358" s="10"/>
      <c r="K1358" s="6"/>
      <c r="L1358" s="9"/>
      <c r="M1358" s="9"/>
      <c r="N1358" s="6"/>
      <c r="O1358" s="8"/>
      <c r="P1358" s="8"/>
      <c r="Q1358" s="6"/>
      <c r="R1358" s="6"/>
      <c r="S1358" s="6"/>
      <c r="T1358" s="6"/>
      <c r="U1358" s="6"/>
      <c r="V1358" s="6"/>
      <c r="W1358" s="6"/>
      <c r="X1358" s="7"/>
      <c r="Y1358" s="6"/>
      <c r="Z1358" s="6"/>
      <c r="AB1358" s="1"/>
    </row>
    <row r="1359" spans="1:28" s="3" customFormat="1" x14ac:dyDescent="0.35">
      <c r="A1359" s="6"/>
      <c r="B1359" s="9"/>
      <c r="C1359" s="6"/>
      <c r="D1359" s="6"/>
      <c r="E1359" s="6"/>
      <c r="F1359" s="11"/>
      <c r="G1359" s="11"/>
      <c r="H1359" s="11"/>
      <c r="I1359" s="6"/>
      <c r="J1359" s="10"/>
      <c r="K1359" s="6"/>
      <c r="L1359" s="9"/>
      <c r="M1359" s="9"/>
      <c r="N1359" s="6"/>
      <c r="O1359" s="8"/>
      <c r="P1359" s="8"/>
      <c r="Q1359" s="6"/>
      <c r="R1359" s="6"/>
      <c r="S1359" s="6"/>
      <c r="T1359" s="6"/>
      <c r="U1359" s="6"/>
      <c r="V1359" s="6"/>
      <c r="W1359" s="6"/>
      <c r="X1359" s="7"/>
      <c r="Y1359" s="6"/>
      <c r="Z1359" s="6"/>
      <c r="AB1359" s="1"/>
    </row>
    <row r="1360" spans="1:28" s="3" customFormat="1" x14ac:dyDescent="0.35">
      <c r="A1360" s="6"/>
      <c r="B1360" s="9"/>
      <c r="C1360" s="6"/>
      <c r="D1360" s="6"/>
      <c r="E1360" s="6"/>
      <c r="F1360" s="11"/>
      <c r="G1360" s="11"/>
      <c r="H1360" s="11"/>
      <c r="I1360" s="6"/>
      <c r="J1360" s="10"/>
      <c r="K1360" s="6"/>
      <c r="L1360" s="9"/>
      <c r="M1360" s="9"/>
      <c r="N1360" s="6"/>
      <c r="O1360" s="8"/>
      <c r="P1360" s="8"/>
      <c r="Q1360" s="6"/>
      <c r="R1360" s="6"/>
      <c r="S1360" s="6"/>
      <c r="T1360" s="6"/>
      <c r="U1360" s="6"/>
      <c r="V1360" s="6"/>
      <c r="W1360" s="6"/>
      <c r="X1360" s="7"/>
      <c r="Y1360" s="6"/>
      <c r="Z1360" s="6"/>
      <c r="AB1360" s="1"/>
    </row>
    <row r="1361" spans="1:28" s="3" customFormat="1" x14ac:dyDescent="0.35">
      <c r="A1361" s="6"/>
      <c r="B1361" s="9"/>
      <c r="C1361" s="6"/>
      <c r="D1361" s="6"/>
      <c r="E1361" s="6"/>
      <c r="F1361" s="11"/>
      <c r="G1361" s="11"/>
      <c r="H1361" s="11"/>
      <c r="I1361" s="6"/>
      <c r="J1361" s="10"/>
      <c r="K1361" s="6"/>
      <c r="L1361" s="9"/>
      <c r="M1361" s="9"/>
      <c r="N1361" s="6"/>
      <c r="O1361" s="8"/>
      <c r="P1361" s="8"/>
      <c r="Q1361" s="6"/>
      <c r="R1361" s="6"/>
      <c r="S1361" s="6"/>
      <c r="T1361" s="6"/>
      <c r="U1361" s="6"/>
      <c r="V1361" s="6"/>
      <c r="W1361" s="6"/>
      <c r="X1361" s="7"/>
      <c r="Y1361" s="6"/>
      <c r="Z1361" s="6"/>
      <c r="AB1361" s="1"/>
    </row>
    <row r="1362" spans="1:28" s="3" customFormat="1" x14ac:dyDescent="0.35">
      <c r="A1362" s="6"/>
      <c r="B1362" s="9"/>
      <c r="C1362" s="6"/>
      <c r="D1362" s="6"/>
      <c r="E1362" s="6"/>
      <c r="F1362" s="11"/>
      <c r="G1362" s="11"/>
      <c r="H1362" s="11"/>
      <c r="I1362" s="6"/>
      <c r="J1362" s="10"/>
      <c r="K1362" s="6"/>
      <c r="L1362" s="9"/>
      <c r="M1362" s="9"/>
      <c r="N1362" s="6"/>
      <c r="O1362" s="8"/>
      <c r="P1362" s="8"/>
      <c r="Q1362" s="6"/>
      <c r="R1362" s="6"/>
      <c r="S1362" s="6"/>
      <c r="T1362" s="6"/>
      <c r="U1362" s="6"/>
      <c r="V1362" s="6"/>
      <c r="W1362" s="6"/>
      <c r="X1362" s="7"/>
      <c r="Y1362" s="6"/>
      <c r="Z1362" s="6"/>
      <c r="AB1362" s="1"/>
    </row>
    <row r="1363" spans="1:28" s="3" customFormat="1" x14ac:dyDescent="0.35">
      <c r="A1363" s="6"/>
      <c r="B1363" s="9"/>
      <c r="C1363" s="6"/>
      <c r="D1363" s="6"/>
      <c r="E1363" s="6"/>
      <c r="F1363" s="11"/>
      <c r="G1363" s="11"/>
      <c r="H1363" s="11"/>
      <c r="I1363" s="6"/>
      <c r="J1363" s="10"/>
      <c r="K1363" s="6"/>
      <c r="L1363" s="9"/>
      <c r="M1363" s="9"/>
      <c r="N1363" s="6"/>
      <c r="O1363" s="8"/>
      <c r="P1363" s="8"/>
      <c r="Q1363" s="6"/>
      <c r="R1363" s="6"/>
      <c r="S1363" s="6"/>
      <c r="T1363" s="6"/>
      <c r="U1363" s="6"/>
      <c r="V1363" s="6"/>
      <c r="W1363" s="6"/>
      <c r="X1363" s="7"/>
      <c r="Y1363" s="6"/>
      <c r="Z1363" s="6"/>
      <c r="AB1363" s="1"/>
    </row>
    <row r="1364" spans="1:28" s="3" customFormat="1" x14ac:dyDescent="0.35">
      <c r="K1364" s="2"/>
      <c r="O1364" s="2"/>
      <c r="P1364" s="2"/>
      <c r="Q1364" s="4"/>
      <c r="R1364" s="4"/>
      <c r="S1364" s="4"/>
      <c r="T1364" s="4"/>
      <c r="U1364" s="4"/>
      <c r="V1364" s="4"/>
      <c r="W1364" s="4"/>
      <c r="AB1364" s="1"/>
    </row>
    <row r="1365" spans="1:28" s="3" customFormat="1" x14ac:dyDescent="0.35">
      <c r="K1365" s="2"/>
      <c r="O1365" s="2"/>
      <c r="P1365" s="2"/>
      <c r="AB1365" s="1"/>
    </row>
    <row r="1366" spans="1:28" s="3" customFormat="1" x14ac:dyDescent="0.35">
      <c r="K1366" s="2"/>
      <c r="O1366" s="2"/>
      <c r="P1366" s="2"/>
      <c r="AB1366" s="1"/>
    </row>
    <row r="1367" spans="1:28" s="3" customFormat="1" x14ac:dyDescent="0.35">
      <c r="K1367" s="2"/>
      <c r="O1367" s="2"/>
      <c r="P1367" s="2"/>
      <c r="AB1367" s="1"/>
    </row>
    <row r="1368" spans="1:28" s="3" customFormat="1" x14ac:dyDescent="0.35">
      <c r="K1368" s="2"/>
      <c r="O1368" s="2"/>
      <c r="P1368" s="2"/>
      <c r="AB1368" s="1"/>
    </row>
    <row r="1369" spans="1:28" s="3" customFormat="1" x14ac:dyDescent="0.35">
      <c r="K1369" s="2"/>
      <c r="O1369" s="2"/>
      <c r="P1369" s="2"/>
      <c r="AB1369" s="1"/>
    </row>
    <row r="1370" spans="1:28" s="3" customFormat="1" x14ac:dyDescent="0.35">
      <c r="K1370" s="2"/>
      <c r="O1370" s="2"/>
      <c r="P1370" s="2"/>
      <c r="AB1370" s="1"/>
    </row>
    <row r="1371" spans="1:28" s="3" customFormat="1" x14ac:dyDescent="0.35">
      <c r="K1371" s="2"/>
      <c r="O1371" s="2"/>
      <c r="P1371" s="2"/>
      <c r="AB1371" s="1"/>
    </row>
    <row r="1372" spans="1:28" s="3" customFormat="1" x14ac:dyDescent="0.35">
      <c r="K1372" s="2"/>
      <c r="O1372" s="2"/>
      <c r="P1372" s="2"/>
      <c r="AB1372" s="1"/>
    </row>
    <row r="1373" spans="1:28" s="3" customFormat="1" x14ac:dyDescent="0.35">
      <c r="K1373" s="2"/>
      <c r="O1373" s="2"/>
      <c r="P1373" s="2"/>
      <c r="AB1373" s="1"/>
    </row>
    <row r="1374" spans="1:28" s="3" customFormat="1" x14ac:dyDescent="0.35">
      <c r="K1374" s="2"/>
      <c r="O1374" s="2"/>
      <c r="P1374" s="2"/>
      <c r="AB1374" s="1"/>
    </row>
    <row r="1375" spans="1:28" s="3" customFormat="1" x14ac:dyDescent="0.35">
      <c r="K1375" s="2"/>
      <c r="O1375" s="2"/>
      <c r="P1375" s="2"/>
      <c r="AB1375" s="1"/>
    </row>
    <row r="1376" spans="1:28" s="3" customFormat="1" x14ac:dyDescent="0.35">
      <c r="K1376" s="2"/>
      <c r="O1376" s="2"/>
      <c r="P1376" s="2"/>
      <c r="AB1376" s="1"/>
    </row>
    <row r="1377" spans="11:28" s="3" customFormat="1" x14ac:dyDescent="0.35">
      <c r="K1377" s="2"/>
      <c r="O1377" s="2"/>
      <c r="P1377" s="2"/>
      <c r="AB1377" s="1"/>
    </row>
    <row r="1378" spans="11:28" s="3" customFormat="1" x14ac:dyDescent="0.35">
      <c r="K1378" s="2"/>
      <c r="O1378" s="2"/>
      <c r="P1378" s="2"/>
      <c r="AB1378" s="1"/>
    </row>
    <row r="1379" spans="11:28" s="3" customFormat="1" x14ac:dyDescent="0.35">
      <c r="K1379" s="2"/>
      <c r="O1379" s="2"/>
      <c r="P1379" s="2"/>
      <c r="AB1379" s="1"/>
    </row>
    <row r="1380" spans="11:28" s="3" customFormat="1" x14ac:dyDescent="0.35">
      <c r="K1380" s="2"/>
      <c r="O1380" s="2"/>
      <c r="P1380" s="2"/>
      <c r="AB1380" s="1"/>
    </row>
    <row r="1381" spans="11:28" s="3" customFormat="1" x14ac:dyDescent="0.35">
      <c r="K1381" s="2"/>
      <c r="O1381" s="2"/>
      <c r="P1381" s="2"/>
      <c r="AB1381" s="1"/>
    </row>
    <row r="1382" spans="11:28" s="3" customFormat="1" x14ac:dyDescent="0.35">
      <c r="K1382" s="2"/>
      <c r="O1382" s="2"/>
      <c r="P1382" s="2"/>
      <c r="AB1382" s="1"/>
    </row>
    <row r="1383" spans="11:28" s="3" customFormat="1" x14ac:dyDescent="0.35">
      <c r="K1383" s="2"/>
      <c r="O1383" s="2"/>
      <c r="P1383" s="2"/>
      <c r="AB1383" s="1"/>
    </row>
    <row r="1384" spans="11:28" s="3" customFormat="1" x14ac:dyDescent="0.35">
      <c r="K1384" s="2"/>
      <c r="O1384" s="2"/>
      <c r="P1384" s="2"/>
      <c r="AB1384" s="1"/>
    </row>
    <row r="1385" spans="11:28" s="3" customFormat="1" x14ac:dyDescent="0.35">
      <c r="K1385" s="2"/>
      <c r="O1385" s="2"/>
      <c r="P1385" s="2"/>
      <c r="AB1385" s="1"/>
    </row>
    <row r="1386" spans="11:28" s="3" customFormat="1" x14ac:dyDescent="0.35">
      <c r="K1386" s="2"/>
      <c r="O1386" s="2"/>
      <c r="P1386" s="2"/>
      <c r="AB1386" s="1"/>
    </row>
    <row r="1387" spans="11:28" s="3" customFormat="1" x14ac:dyDescent="0.35">
      <c r="K1387" s="2"/>
      <c r="O1387" s="2"/>
      <c r="P1387" s="2"/>
      <c r="AB1387" s="1"/>
    </row>
    <row r="1388" spans="11:28" s="3" customFormat="1" x14ac:dyDescent="0.35">
      <c r="K1388" s="2"/>
      <c r="O1388" s="2"/>
      <c r="P1388" s="2"/>
      <c r="AB1388" s="1"/>
    </row>
    <row r="1389" spans="11:28" s="3" customFormat="1" x14ac:dyDescent="0.35">
      <c r="K1389" s="2"/>
      <c r="O1389" s="2"/>
      <c r="P1389" s="2"/>
      <c r="AB1389" s="1"/>
    </row>
    <row r="1390" spans="11:28" s="3" customFormat="1" x14ac:dyDescent="0.35">
      <c r="K1390" s="2"/>
      <c r="O1390" s="2"/>
      <c r="P1390" s="2"/>
      <c r="AB1390" s="1"/>
    </row>
    <row r="1391" spans="11:28" s="3" customFormat="1" x14ac:dyDescent="0.35">
      <c r="K1391" s="2"/>
      <c r="O1391" s="2"/>
      <c r="P1391" s="2"/>
      <c r="AB1391" s="1"/>
    </row>
    <row r="1392" spans="11:28" s="3" customFormat="1" x14ac:dyDescent="0.35">
      <c r="K1392" s="2"/>
      <c r="O1392" s="2"/>
      <c r="P1392" s="2"/>
      <c r="AB1392" s="1"/>
    </row>
    <row r="1393" spans="11:28" s="3" customFormat="1" x14ac:dyDescent="0.35">
      <c r="K1393" s="2"/>
      <c r="O1393" s="2"/>
      <c r="P1393" s="2"/>
      <c r="AB1393" s="1"/>
    </row>
    <row r="1394" spans="11:28" s="3" customFormat="1" x14ac:dyDescent="0.35">
      <c r="K1394" s="2"/>
      <c r="O1394" s="2"/>
      <c r="P1394" s="2"/>
      <c r="AB1394" s="1"/>
    </row>
    <row r="1395" spans="11:28" s="3" customFormat="1" x14ac:dyDescent="0.35">
      <c r="K1395" s="2"/>
      <c r="O1395" s="2"/>
      <c r="P1395" s="2"/>
      <c r="AB1395" s="1"/>
    </row>
    <row r="1396" spans="11:28" s="3" customFormat="1" x14ac:dyDescent="0.35">
      <c r="K1396" s="2"/>
      <c r="O1396" s="2"/>
      <c r="P1396" s="2"/>
      <c r="AB1396" s="1"/>
    </row>
    <row r="1397" spans="11:28" s="3" customFormat="1" x14ac:dyDescent="0.35">
      <c r="K1397" s="2"/>
      <c r="O1397" s="2"/>
      <c r="P1397" s="2"/>
      <c r="AB1397" s="1"/>
    </row>
    <row r="1398" spans="11:28" s="3" customFormat="1" x14ac:dyDescent="0.35">
      <c r="K1398" s="2"/>
      <c r="O1398" s="2"/>
      <c r="P1398" s="2"/>
      <c r="AB1398" s="1"/>
    </row>
    <row r="1399" spans="11:28" s="3" customFormat="1" x14ac:dyDescent="0.35">
      <c r="K1399" s="2"/>
      <c r="O1399" s="2"/>
      <c r="P1399" s="2"/>
      <c r="AB1399" s="1"/>
    </row>
    <row r="1400" spans="11:28" s="3" customFormat="1" x14ac:dyDescent="0.35">
      <c r="K1400" s="2"/>
      <c r="O1400" s="2"/>
      <c r="P1400" s="2"/>
      <c r="AB1400" s="1"/>
    </row>
    <row r="1401" spans="11:28" s="3" customFormat="1" x14ac:dyDescent="0.35">
      <c r="K1401" s="2"/>
      <c r="O1401" s="2"/>
      <c r="P1401" s="2"/>
      <c r="AB1401" s="1"/>
    </row>
    <row r="1402" spans="11:28" s="3" customFormat="1" x14ac:dyDescent="0.35">
      <c r="K1402" s="2"/>
      <c r="O1402" s="2"/>
      <c r="P1402" s="2"/>
      <c r="AB1402" s="1"/>
    </row>
    <row r="1403" spans="11:28" s="3" customFormat="1" x14ac:dyDescent="0.35">
      <c r="K1403" s="2"/>
      <c r="O1403" s="2"/>
      <c r="P1403" s="2"/>
      <c r="AB1403" s="1"/>
    </row>
    <row r="1404" spans="11:28" s="3" customFormat="1" x14ac:dyDescent="0.35">
      <c r="K1404" s="2"/>
      <c r="O1404" s="2"/>
      <c r="P1404" s="2"/>
      <c r="AB1404" s="1"/>
    </row>
    <row r="1405" spans="11:28" s="3" customFormat="1" x14ac:dyDescent="0.35">
      <c r="K1405" s="2"/>
      <c r="O1405" s="2"/>
      <c r="P1405" s="2"/>
      <c r="AB1405" s="1"/>
    </row>
    <row r="1406" spans="11:28" s="3" customFormat="1" x14ac:dyDescent="0.35">
      <c r="K1406" s="2"/>
      <c r="O1406" s="2"/>
      <c r="P1406" s="2"/>
      <c r="AB1406" s="1"/>
    </row>
    <row r="1407" spans="11:28" s="3" customFormat="1" x14ac:dyDescent="0.35">
      <c r="K1407" s="2"/>
      <c r="O1407" s="2"/>
      <c r="P1407" s="2"/>
      <c r="AB1407" s="1"/>
    </row>
    <row r="1408" spans="11:28" s="3" customFormat="1" x14ac:dyDescent="0.35">
      <c r="K1408" s="2"/>
      <c r="O1408" s="2"/>
      <c r="P1408" s="2"/>
      <c r="AB1408" s="1"/>
    </row>
    <row r="1409" spans="11:28" s="3" customFormat="1" x14ac:dyDescent="0.35">
      <c r="K1409" s="2"/>
      <c r="O1409" s="2"/>
      <c r="P1409" s="2"/>
      <c r="AB1409" s="1"/>
    </row>
    <row r="1410" spans="11:28" s="3" customFormat="1" x14ac:dyDescent="0.35">
      <c r="K1410" s="2"/>
      <c r="O1410" s="2"/>
      <c r="P1410" s="2"/>
      <c r="AB1410" s="1"/>
    </row>
    <row r="1411" spans="11:28" s="3" customFormat="1" x14ac:dyDescent="0.35">
      <c r="K1411" s="2"/>
      <c r="O1411" s="2"/>
      <c r="P1411" s="2"/>
      <c r="AB1411" s="1"/>
    </row>
    <row r="1412" spans="11:28" s="3" customFormat="1" x14ac:dyDescent="0.35">
      <c r="K1412" s="2"/>
      <c r="O1412" s="2"/>
      <c r="P1412" s="2"/>
      <c r="AB1412" s="1"/>
    </row>
    <row r="1413" spans="11:28" s="3" customFormat="1" x14ac:dyDescent="0.35">
      <c r="K1413" s="2"/>
      <c r="O1413" s="2"/>
      <c r="P1413" s="2"/>
      <c r="AB1413" s="1"/>
    </row>
    <row r="1414" spans="11:28" s="3" customFormat="1" x14ac:dyDescent="0.35">
      <c r="K1414" s="2"/>
      <c r="O1414" s="2"/>
      <c r="P1414" s="2"/>
      <c r="AB1414" s="1"/>
    </row>
    <row r="1415" spans="11:28" s="3" customFormat="1" x14ac:dyDescent="0.35">
      <c r="K1415" s="2"/>
      <c r="O1415" s="2"/>
      <c r="P1415" s="2"/>
      <c r="AB1415" s="1"/>
    </row>
    <row r="1416" spans="11:28" s="3" customFormat="1" x14ac:dyDescent="0.35">
      <c r="K1416" s="2"/>
      <c r="O1416" s="2"/>
      <c r="P1416" s="2"/>
      <c r="AB1416" s="1"/>
    </row>
    <row r="1417" spans="11:28" s="3" customFormat="1" x14ac:dyDescent="0.35">
      <c r="K1417" s="2"/>
      <c r="O1417" s="2"/>
      <c r="P1417" s="2"/>
      <c r="AB1417" s="1"/>
    </row>
    <row r="1418" spans="11:28" s="3" customFormat="1" x14ac:dyDescent="0.35">
      <c r="K1418" s="2"/>
      <c r="O1418" s="2"/>
      <c r="P1418" s="2"/>
      <c r="AB1418" s="1"/>
    </row>
    <row r="1419" spans="11:28" s="3" customFormat="1" x14ac:dyDescent="0.35">
      <c r="K1419" s="2"/>
      <c r="O1419" s="2"/>
      <c r="P1419" s="2"/>
      <c r="AB1419" s="1"/>
    </row>
    <row r="1420" spans="11:28" s="3" customFormat="1" x14ac:dyDescent="0.35">
      <c r="K1420" s="2"/>
      <c r="O1420" s="2"/>
      <c r="P1420" s="2"/>
      <c r="AB1420" s="1"/>
    </row>
    <row r="1421" spans="11:28" s="3" customFormat="1" x14ac:dyDescent="0.35">
      <c r="K1421" s="2"/>
      <c r="O1421" s="2"/>
      <c r="P1421" s="2"/>
      <c r="AB1421" s="1"/>
    </row>
    <row r="1422" spans="11:28" s="3" customFormat="1" x14ac:dyDescent="0.35">
      <c r="K1422" s="2"/>
      <c r="O1422" s="2"/>
      <c r="P1422" s="2"/>
      <c r="AB1422" s="1"/>
    </row>
    <row r="1423" spans="11:28" s="3" customFormat="1" x14ac:dyDescent="0.35">
      <c r="K1423" s="2"/>
      <c r="O1423" s="2"/>
      <c r="P1423" s="2"/>
      <c r="AB1423" s="1"/>
    </row>
    <row r="1424" spans="11:28" s="3" customFormat="1" x14ac:dyDescent="0.35">
      <c r="K1424" s="2"/>
      <c r="O1424" s="2"/>
      <c r="P1424" s="2"/>
      <c r="AB1424" s="1"/>
    </row>
    <row r="1425" spans="11:28" s="3" customFormat="1" x14ac:dyDescent="0.35">
      <c r="K1425" s="2"/>
      <c r="O1425" s="2"/>
      <c r="P1425" s="2"/>
      <c r="AB1425" s="1"/>
    </row>
    <row r="1426" spans="11:28" s="3" customFormat="1" x14ac:dyDescent="0.35">
      <c r="K1426" s="2"/>
      <c r="O1426" s="2"/>
      <c r="P1426" s="2"/>
      <c r="AB1426" s="1"/>
    </row>
    <row r="1427" spans="11:28" s="3" customFormat="1" x14ac:dyDescent="0.35">
      <c r="K1427" s="2"/>
      <c r="O1427" s="2"/>
      <c r="P1427" s="2"/>
      <c r="AB1427" s="1"/>
    </row>
    <row r="1428" spans="11:28" s="3" customFormat="1" x14ac:dyDescent="0.35">
      <c r="K1428" s="2"/>
      <c r="O1428" s="2"/>
      <c r="P1428" s="2"/>
      <c r="AB1428" s="1"/>
    </row>
    <row r="1429" spans="11:28" s="3" customFormat="1" x14ac:dyDescent="0.35">
      <c r="K1429" s="2"/>
      <c r="O1429" s="2"/>
      <c r="P1429" s="2"/>
      <c r="AB1429" s="1"/>
    </row>
    <row r="1430" spans="11:28" s="3" customFormat="1" x14ac:dyDescent="0.35">
      <c r="K1430" s="2"/>
      <c r="O1430" s="2"/>
      <c r="P1430" s="2"/>
      <c r="AB1430" s="1"/>
    </row>
    <row r="1431" spans="11:28" s="3" customFormat="1" x14ac:dyDescent="0.35">
      <c r="K1431" s="2"/>
      <c r="O1431" s="2"/>
      <c r="P1431" s="2"/>
      <c r="AB1431" s="1"/>
    </row>
    <row r="1432" spans="11:28" s="3" customFormat="1" x14ac:dyDescent="0.35">
      <c r="K1432" s="2"/>
      <c r="O1432" s="2"/>
      <c r="P1432" s="2"/>
      <c r="AB1432" s="1"/>
    </row>
    <row r="1433" spans="11:28" s="3" customFormat="1" x14ac:dyDescent="0.35">
      <c r="K1433" s="2"/>
      <c r="O1433" s="2"/>
      <c r="P1433" s="2"/>
      <c r="AB1433" s="1"/>
    </row>
    <row r="1434" spans="11:28" s="3" customFormat="1" x14ac:dyDescent="0.35">
      <c r="K1434" s="2"/>
      <c r="O1434" s="2"/>
      <c r="P1434" s="2"/>
      <c r="AB1434" s="1"/>
    </row>
    <row r="1435" spans="11:28" s="3" customFormat="1" x14ac:dyDescent="0.35">
      <c r="K1435" s="2"/>
      <c r="O1435" s="2"/>
      <c r="P1435" s="2"/>
      <c r="AB1435" s="1"/>
    </row>
    <row r="1436" spans="11:28" s="3" customFormat="1" x14ac:dyDescent="0.35">
      <c r="K1436" s="2"/>
      <c r="O1436" s="2"/>
      <c r="P1436" s="2"/>
      <c r="AB1436" s="1"/>
    </row>
    <row r="1437" spans="11:28" s="3" customFormat="1" x14ac:dyDescent="0.35">
      <c r="K1437" s="2"/>
      <c r="O1437" s="2"/>
      <c r="P1437" s="2"/>
      <c r="AB1437" s="1"/>
    </row>
    <row r="1438" spans="11:28" s="3" customFormat="1" x14ac:dyDescent="0.35">
      <c r="K1438" s="2"/>
      <c r="O1438" s="2"/>
      <c r="P1438" s="2"/>
      <c r="AB1438" s="1"/>
    </row>
    <row r="1439" spans="11:28" s="3" customFormat="1" x14ac:dyDescent="0.35">
      <c r="K1439" s="2"/>
      <c r="O1439" s="2"/>
      <c r="P1439" s="2"/>
      <c r="AB1439" s="1"/>
    </row>
    <row r="1440" spans="11:28" s="3" customFormat="1" x14ac:dyDescent="0.35">
      <c r="K1440" s="2"/>
      <c r="O1440" s="2"/>
      <c r="P1440" s="2"/>
      <c r="AB1440" s="1"/>
    </row>
    <row r="1441" spans="11:28" s="3" customFormat="1" x14ac:dyDescent="0.35">
      <c r="K1441" s="2"/>
      <c r="O1441" s="2"/>
      <c r="P1441" s="2"/>
      <c r="AB1441" s="1"/>
    </row>
    <row r="1442" spans="11:28" s="3" customFormat="1" x14ac:dyDescent="0.35">
      <c r="K1442" s="2"/>
      <c r="O1442" s="2"/>
      <c r="P1442" s="2"/>
      <c r="AB1442" s="1"/>
    </row>
    <row r="1443" spans="11:28" s="3" customFormat="1" x14ac:dyDescent="0.35">
      <c r="K1443" s="2"/>
      <c r="O1443" s="2"/>
      <c r="P1443" s="2"/>
      <c r="AB1443" s="1"/>
    </row>
    <row r="1444" spans="11:28" s="3" customFormat="1" x14ac:dyDescent="0.35">
      <c r="K1444" s="2"/>
      <c r="O1444" s="2"/>
      <c r="P1444" s="2"/>
      <c r="AB1444" s="1"/>
    </row>
    <row r="1445" spans="11:28" s="3" customFormat="1" x14ac:dyDescent="0.35">
      <c r="K1445" s="2"/>
      <c r="O1445" s="2"/>
      <c r="P1445" s="2"/>
      <c r="AB1445" s="1"/>
    </row>
    <row r="1446" spans="11:28" s="3" customFormat="1" x14ac:dyDescent="0.35">
      <c r="K1446" s="2"/>
      <c r="O1446" s="2"/>
      <c r="P1446" s="2"/>
      <c r="AB1446" s="1"/>
    </row>
    <row r="1447" spans="11:28" s="3" customFormat="1" x14ac:dyDescent="0.35">
      <c r="K1447" s="2"/>
      <c r="O1447" s="2"/>
      <c r="P1447" s="2"/>
      <c r="AB1447" s="1"/>
    </row>
    <row r="1448" spans="11:28" s="3" customFormat="1" x14ac:dyDescent="0.35">
      <c r="K1448" s="2"/>
      <c r="O1448" s="2"/>
      <c r="P1448" s="2"/>
      <c r="AB1448" s="1"/>
    </row>
    <row r="1449" spans="11:28" s="3" customFormat="1" x14ac:dyDescent="0.35">
      <c r="K1449" s="2"/>
      <c r="O1449" s="2"/>
      <c r="P1449" s="2"/>
      <c r="AB1449" s="1"/>
    </row>
    <row r="1450" spans="11:28" s="3" customFormat="1" x14ac:dyDescent="0.35">
      <c r="K1450" s="2"/>
      <c r="O1450" s="2"/>
      <c r="P1450" s="2"/>
      <c r="AB1450" s="1"/>
    </row>
    <row r="1451" spans="11:28" s="3" customFormat="1" x14ac:dyDescent="0.35">
      <c r="K1451" s="2"/>
      <c r="O1451" s="2"/>
      <c r="P1451" s="2"/>
      <c r="AB1451" s="1"/>
    </row>
    <row r="1452" spans="11:28" s="3" customFormat="1" x14ac:dyDescent="0.35">
      <c r="K1452" s="2"/>
      <c r="O1452" s="2"/>
      <c r="P1452" s="2"/>
      <c r="AB1452" s="1"/>
    </row>
    <row r="1453" spans="11:28" s="3" customFormat="1" x14ac:dyDescent="0.35">
      <c r="K1453" s="2"/>
      <c r="O1453" s="2"/>
      <c r="P1453" s="2"/>
      <c r="AB1453" s="1"/>
    </row>
    <row r="1454" spans="11:28" s="3" customFormat="1" x14ac:dyDescent="0.35">
      <c r="K1454" s="2"/>
      <c r="O1454" s="2"/>
      <c r="P1454" s="2"/>
      <c r="AB1454" s="1"/>
    </row>
    <row r="1455" spans="11:28" s="3" customFormat="1" x14ac:dyDescent="0.35">
      <c r="K1455" s="2"/>
      <c r="O1455" s="2"/>
      <c r="P1455" s="2"/>
      <c r="AB1455" s="1"/>
    </row>
    <row r="1456" spans="11:28" s="3" customFormat="1" x14ac:dyDescent="0.35">
      <c r="K1456" s="2"/>
      <c r="O1456" s="2"/>
      <c r="P1456" s="2"/>
      <c r="AB1456" s="1"/>
    </row>
    <row r="1457" spans="11:28" s="3" customFormat="1" x14ac:dyDescent="0.35">
      <c r="K1457" s="2"/>
      <c r="O1457" s="2"/>
      <c r="P1457" s="2"/>
      <c r="AB1457" s="1"/>
    </row>
    <row r="1458" spans="11:28" s="3" customFormat="1" x14ac:dyDescent="0.35">
      <c r="K1458" s="2"/>
      <c r="O1458" s="2"/>
      <c r="P1458" s="2"/>
      <c r="AB1458" s="1"/>
    </row>
    <row r="1459" spans="11:28" s="3" customFormat="1" x14ac:dyDescent="0.35">
      <c r="K1459" s="2"/>
      <c r="O1459" s="2"/>
      <c r="P1459" s="2"/>
      <c r="AB1459" s="1"/>
    </row>
    <row r="1460" spans="11:28" s="3" customFormat="1" x14ac:dyDescent="0.35">
      <c r="K1460" s="2"/>
      <c r="O1460" s="2"/>
      <c r="P1460" s="2"/>
      <c r="AB1460" s="1"/>
    </row>
    <row r="1461" spans="11:28" s="3" customFormat="1" x14ac:dyDescent="0.35">
      <c r="K1461" s="2"/>
      <c r="O1461" s="2"/>
      <c r="P1461" s="2"/>
      <c r="AB1461" s="1"/>
    </row>
    <row r="1462" spans="11:28" s="3" customFormat="1" x14ac:dyDescent="0.35">
      <c r="K1462" s="2"/>
      <c r="O1462" s="2"/>
      <c r="P1462" s="2"/>
      <c r="AB1462" s="1"/>
    </row>
    <row r="1463" spans="11:28" s="3" customFormat="1" x14ac:dyDescent="0.35">
      <c r="K1463" s="2"/>
      <c r="O1463" s="2"/>
      <c r="P1463" s="2"/>
      <c r="AB1463" s="1"/>
    </row>
    <row r="1464" spans="11:28" s="3" customFormat="1" x14ac:dyDescent="0.35">
      <c r="K1464" s="2"/>
      <c r="O1464" s="2"/>
      <c r="P1464" s="2"/>
      <c r="AB1464" s="1"/>
    </row>
    <row r="1465" spans="11:28" s="3" customFormat="1" x14ac:dyDescent="0.35">
      <c r="K1465" s="2"/>
      <c r="O1465" s="2"/>
      <c r="P1465" s="2"/>
      <c r="AB1465" s="1"/>
    </row>
    <row r="1466" spans="11:28" s="3" customFormat="1" x14ac:dyDescent="0.35">
      <c r="K1466" s="2"/>
      <c r="O1466" s="2"/>
      <c r="P1466" s="2"/>
      <c r="AB1466" s="1"/>
    </row>
    <row r="1467" spans="11:28" s="3" customFormat="1" x14ac:dyDescent="0.35">
      <c r="K1467" s="2"/>
      <c r="O1467" s="2"/>
      <c r="P1467" s="2"/>
      <c r="AB1467" s="1"/>
    </row>
    <row r="1468" spans="11:28" s="3" customFormat="1" x14ac:dyDescent="0.35">
      <c r="K1468" s="2"/>
      <c r="O1468" s="2"/>
      <c r="P1468" s="2"/>
      <c r="AB1468" s="1"/>
    </row>
    <row r="1469" spans="11:28" s="3" customFormat="1" x14ac:dyDescent="0.35">
      <c r="K1469" s="2"/>
      <c r="O1469" s="2"/>
      <c r="P1469" s="2"/>
      <c r="AB1469" s="1"/>
    </row>
    <row r="1470" spans="11:28" s="3" customFormat="1" x14ac:dyDescent="0.35">
      <c r="K1470" s="2"/>
      <c r="O1470" s="2"/>
      <c r="P1470" s="2"/>
      <c r="AB1470" s="1"/>
    </row>
    <row r="1471" spans="11:28" s="3" customFormat="1" x14ac:dyDescent="0.35">
      <c r="K1471" s="2"/>
      <c r="O1471" s="2"/>
      <c r="P1471" s="2"/>
      <c r="AB1471" s="1"/>
    </row>
    <row r="1472" spans="11:28" s="3" customFormat="1" x14ac:dyDescent="0.35">
      <c r="K1472" s="2"/>
      <c r="O1472" s="2"/>
      <c r="P1472" s="2"/>
      <c r="AB1472" s="1"/>
    </row>
    <row r="1473" spans="11:28" s="3" customFormat="1" x14ac:dyDescent="0.35">
      <c r="K1473" s="2"/>
      <c r="O1473" s="2"/>
      <c r="P1473" s="2"/>
      <c r="AB1473" s="1"/>
    </row>
    <row r="1474" spans="11:28" s="3" customFormat="1" x14ac:dyDescent="0.35">
      <c r="K1474" s="2"/>
      <c r="O1474" s="2"/>
      <c r="P1474" s="2"/>
      <c r="AB1474" s="1"/>
    </row>
    <row r="1475" spans="11:28" s="3" customFormat="1" x14ac:dyDescent="0.35">
      <c r="K1475" s="2"/>
      <c r="O1475" s="2"/>
      <c r="P1475" s="2"/>
      <c r="AB1475" s="1"/>
    </row>
    <row r="1476" spans="11:28" s="3" customFormat="1" x14ac:dyDescent="0.35">
      <c r="K1476" s="2"/>
      <c r="O1476" s="2"/>
      <c r="P1476" s="2"/>
      <c r="AB1476" s="1"/>
    </row>
    <row r="1477" spans="11:28" s="3" customFormat="1" x14ac:dyDescent="0.35">
      <c r="K1477" s="2"/>
      <c r="O1477" s="2"/>
      <c r="P1477" s="2"/>
      <c r="AB1477" s="1"/>
    </row>
    <row r="1478" spans="11:28" s="3" customFormat="1" x14ac:dyDescent="0.35">
      <c r="K1478" s="2"/>
      <c r="O1478" s="2"/>
      <c r="P1478" s="2"/>
      <c r="AB1478" s="1"/>
    </row>
    <row r="1479" spans="11:28" s="3" customFormat="1" x14ac:dyDescent="0.35">
      <c r="K1479" s="2"/>
      <c r="O1479" s="2"/>
      <c r="P1479" s="2"/>
      <c r="AB1479" s="1"/>
    </row>
    <row r="1480" spans="11:28" s="3" customFormat="1" x14ac:dyDescent="0.35">
      <c r="K1480" s="2"/>
      <c r="O1480" s="2"/>
      <c r="P1480" s="2"/>
      <c r="AB1480" s="1"/>
    </row>
    <row r="1481" spans="11:28" s="3" customFormat="1" x14ac:dyDescent="0.35">
      <c r="K1481" s="2"/>
      <c r="O1481" s="2"/>
      <c r="P1481" s="2"/>
      <c r="AB1481" s="1"/>
    </row>
    <row r="1482" spans="11:28" s="3" customFormat="1" x14ac:dyDescent="0.35">
      <c r="K1482" s="2"/>
      <c r="O1482" s="2"/>
      <c r="P1482" s="2"/>
      <c r="AB1482" s="1"/>
    </row>
    <row r="1483" spans="11:28" s="3" customFormat="1" x14ac:dyDescent="0.35">
      <c r="K1483" s="2"/>
      <c r="O1483" s="2"/>
      <c r="P1483" s="2"/>
      <c r="AB1483" s="1"/>
    </row>
    <row r="1484" spans="11:28" s="3" customFormat="1" x14ac:dyDescent="0.35">
      <c r="K1484" s="2"/>
      <c r="O1484" s="2"/>
      <c r="P1484" s="2"/>
      <c r="AB1484" s="1"/>
    </row>
    <row r="1485" spans="11:28" s="3" customFormat="1" x14ac:dyDescent="0.35">
      <c r="K1485" s="2"/>
      <c r="O1485" s="2"/>
      <c r="P1485" s="2"/>
      <c r="AB1485" s="1"/>
    </row>
    <row r="1486" spans="11:28" s="3" customFormat="1" x14ac:dyDescent="0.35">
      <c r="K1486" s="2"/>
      <c r="O1486" s="2"/>
      <c r="P1486" s="2"/>
      <c r="AB1486" s="1"/>
    </row>
    <row r="1487" spans="11:28" s="3" customFormat="1" x14ac:dyDescent="0.35">
      <c r="K1487" s="2"/>
      <c r="O1487" s="2"/>
      <c r="P1487" s="2"/>
      <c r="AB1487" s="1"/>
    </row>
    <row r="1488" spans="11:28" s="3" customFormat="1" x14ac:dyDescent="0.35">
      <c r="K1488" s="2"/>
      <c r="O1488" s="2"/>
      <c r="P1488" s="2"/>
      <c r="AB1488" s="1"/>
    </row>
    <row r="1489" spans="11:28" s="3" customFormat="1" x14ac:dyDescent="0.35">
      <c r="K1489" s="2"/>
      <c r="O1489" s="2"/>
      <c r="P1489" s="2"/>
      <c r="AB1489" s="1"/>
    </row>
    <row r="1490" spans="11:28" s="3" customFormat="1" x14ac:dyDescent="0.35">
      <c r="K1490" s="2"/>
      <c r="O1490" s="2"/>
      <c r="P1490" s="2"/>
      <c r="AB1490" s="1"/>
    </row>
    <row r="1491" spans="11:28" s="3" customFormat="1" x14ac:dyDescent="0.35">
      <c r="K1491" s="2"/>
      <c r="O1491" s="2"/>
      <c r="P1491" s="2"/>
      <c r="AB1491" s="1"/>
    </row>
    <row r="1492" spans="11:28" s="3" customFormat="1" x14ac:dyDescent="0.35">
      <c r="K1492" s="2"/>
      <c r="O1492" s="2"/>
      <c r="P1492" s="2"/>
      <c r="AB1492" s="1"/>
    </row>
    <row r="1493" spans="11:28" s="3" customFormat="1" x14ac:dyDescent="0.35">
      <c r="K1493" s="2"/>
      <c r="O1493" s="2"/>
      <c r="P1493" s="2"/>
      <c r="AB1493" s="1"/>
    </row>
    <row r="1494" spans="11:28" s="3" customFormat="1" x14ac:dyDescent="0.35">
      <c r="K1494" s="2"/>
      <c r="O1494" s="2"/>
      <c r="P1494" s="2"/>
      <c r="AB1494" s="1"/>
    </row>
    <row r="1495" spans="11:28" s="3" customFormat="1" x14ac:dyDescent="0.35">
      <c r="K1495" s="2"/>
      <c r="O1495" s="2"/>
      <c r="P1495" s="2"/>
      <c r="AB1495" s="1"/>
    </row>
    <row r="1496" spans="11:28" s="3" customFormat="1" x14ac:dyDescent="0.35">
      <c r="K1496" s="2"/>
      <c r="O1496" s="2"/>
      <c r="P1496" s="2"/>
      <c r="AB1496" s="1"/>
    </row>
    <row r="1497" spans="11:28" s="3" customFormat="1" x14ac:dyDescent="0.35">
      <c r="K1497" s="2"/>
      <c r="O1497" s="2"/>
      <c r="P1497" s="2"/>
      <c r="AB1497" s="1"/>
    </row>
    <row r="1498" spans="11:28" s="3" customFormat="1" x14ac:dyDescent="0.35">
      <c r="K1498" s="2"/>
      <c r="O1498" s="2"/>
      <c r="P1498" s="2"/>
      <c r="AB1498" s="1"/>
    </row>
    <row r="1499" spans="11:28" s="3" customFormat="1" x14ac:dyDescent="0.35">
      <c r="K1499" s="2"/>
      <c r="O1499" s="2"/>
      <c r="P1499" s="2"/>
      <c r="AB1499" s="1"/>
    </row>
    <row r="1500" spans="11:28" s="3" customFormat="1" x14ac:dyDescent="0.35">
      <c r="K1500" s="2"/>
      <c r="O1500" s="2"/>
      <c r="P1500" s="2"/>
      <c r="AB1500" s="1"/>
    </row>
    <row r="1501" spans="11:28" s="3" customFormat="1" x14ac:dyDescent="0.35">
      <c r="K1501" s="2"/>
      <c r="O1501" s="2"/>
      <c r="P1501" s="2"/>
      <c r="AB1501" s="1"/>
    </row>
    <row r="1502" spans="11:28" s="3" customFormat="1" x14ac:dyDescent="0.35">
      <c r="K1502" s="2"/>
      <c r="O1502" s="2"/>
      <c r="P1502" s="2"/>
      <c r="AB1502" s="1"/>
    </row>
    <row r="1503" spans="11:28" s="3" customFormat="1" x14ac:dyDescent="0.35">
      <c r="K1503" s="2"/>
      <c r="O1503" s="2"/>
      <c r="P1503" s="2"/>
      <c r="AB1503" s="1"/>
    </row>
    <row r="1504" spans="11:28" s="3" customFormat="1" x14ac:dyDescent="0.35">
      <c r="K1504" s="2"/>
      <c r="O1504" s="2"/>
      <c r="P1504" s="2"/>
      <c r="AB1504" s="1"/>
    </row>
    <row r="1505" spans="11:28" s="3" customFormat="1" x14ac:dyDescent="0.35">
      <c r="K1505" s="2"/>
      <c r="O1505" s="2"/>
      <c r="P1505" s="2"/>
      <c r="AB1505" s="1"/>
    </row>
    <row r="1506" spans="11:28" s="3" customFormat="1" x14ac:dyDescent="0.35">
      <c r="K1506" s="2"/>
      <c r="O1506" s="2"/>
      <c r="P1506" s="2"/>
      <c r="AB1506" s="1"/>
    </row>
    <row r="1507" spans="11:28" s="3" customFormat="1" x14ac:dyDescent="0.35">
      <c r="K1507" s="2"/>
      <c r="O1507" s="2"/>
      <c r="P1507" s="2"/>
      <c r="AB1507" s="1"/>
    </row>
    <row r="1508" spans="11:28" s="3" customFormat="1" x14ac:dyDescent="0.35">
      <c r="K1508" s="2"/>
      <c r="O1508" s="2"/>
      <c r="P1508" s="2"/>
      <c r="AB1508" s="1"/>
    </row>
    <row r="1509" spans="11:28" s="3" customFormat="1" x14ac:dyDescent="0.35">
      <c r="K1509" s="2"/>
      <c r="O1509" s="2"/>
      <c r="P1509" s="2"/>
      <c r="AB1509" s="1"/>
    </row>
    <row r="1510" spans="11:28" s="3" customFormat="1" x14ac:dyDescent="0.35">
      <c r="K1510" s="2"/>
      <c r="O1510" s="2"/>
      <c r="P1510" s="2"/>
      <c r="AB1510" s="1"/>
    </row>
    <row r="1511" spans="11:28" s="3" customFormat="1" x14ac:dyDescent="0.35">
      <c r="K1511" s="2"/>
      <c r="O1511" s="2"/>
      <c r="P1511" s="2"/>
      <c r="AB1511" s="1"/>
    </row>
    <row r="1512" spans="11:28" s="3" customFormat="1" x14ac:dyDescent="0.35">
      <c r="K1512" s="2"/>
      <c r="O1512" s="2"/>
      <c r="P1512" s="2"/>
      <c r="AB1512" s="1"/>
    </row>
    <row r="1513" spans="11:28" s="3" customFormat="1" x14ac:dyDescent="0.35">
      <c r="K1513" s="2"/>
      <c r="O1513" s="2"/>
      <c r="P1513" s="2"/>
      <c r="AB1513" s="1"/>
    </row>
    <row r="1514" spans="11:28" s="3" customFormat="1" x14ac:dyDescent="0.35">
      <c r="K1514" s="2"/>
      <c r="O1514" s="2"/>
      <c r="P1514" s="2"/>
      <c r="AB1514" s="1"/>
    </row>
    <row r="1515" spans="11:28" s="3" customFormat="1" x14ac:dyDescent="0.35">
      <c r="K1515" s="2"/>
      <c r="O1515" s="2"/>
      <c r="P1515" s="2"/>
      <c r="AB1515" s="1"/>
    </row>
    <row r="1516" spans="11:28" s="3" customFormat="1" x14ac:dyDescent="0.35">
      <c r="K1516" s="2"/>
      <c r="O1516" s="2"/>
      <c r="P1516" s="2"/>
      <c r="AB1516" s="1"/>
    </row>
    <row r="1517" spans="11:28" s="3" customFormat="1" x14ac:dyDescent="0.35">
      <c r="K1517" s="2"/>
      <c r="O1517" s="2"/>
      <c r="P1517" s="2"/>
      <c r="AB1517" s="1"/>
    </row>
    <row r="1518" spans="11:28" s="3" customFormat="1" x14ac:dyDescent="0.35">
      <c r="K1518" s="2"/>
      <c r="O1518" s="2"/>
      <c r="P1518" s="2"/>
      <c r="AB1518" s="1"/>
    </row>
    <row r="1519" spans="11:28" s="3" customFormat="1" x14ac:dyDescent="0.35">
      <c r="K1519" s="2"/>
      <c r="O1519" s="2"/>
      <c r="P1519" s="2"/>
      <c r="AB1519" s="1"/>
    </row>
    <row r="1520" spans="11:28" s="3" customFormat="1" x14ac:dyDescent="0.35">
      <c r="K1520" s="2"/>
      <c r="O1520" s="2"/>
      <c r="P1520" s="2"/>
      <c r="AB1520" s="1"/>
    </row>
    <row r="1521" spans="11:28" s="3" customFormat="1" x14ac:dyDescent="0.35">
      <c r="K1521" s="2"/>
      <c r="O1521" s="2"/>
      <c r="P1521" s="2"/>
      <c r="AB1521" s="1"/>
    </row>
    <row r="1522" spans="11:28" s="3" customFormat="1" x14ac:dyDescent="0.35">
      <c r="K1522" s="2"/>
      <c r="O1522" s="2"/>
      <c r="P1522" s="2"/>
      <c r="AB1522" s="1"/>
    </row>
    <row r="1523" spans="11:28" s="3" customFormat="1" x14ac:dyDescent="0.35">
      <c r="K1523" s="2"/>
      <c r="O1523" s="2"/>
      <c r="P1523" s="2"/>
      <c r="AB1523" s="1"/>
    </row>
    <row r="1524" spans="11:28" s="3" customFormat="1" x14ac:dyDescent="0.35">
      <c r="K1524" s="2"/>
      <c r="O1524" s="2"/>
      <c r="P1524" s="2"/>
      <c r="AB1524" s="1"/>
    </row>
    <row r="1525" spans="11:28" s="3" customFormat="1" x14ac:dyDescent="0.35">
      <c r="K1525" s="2"/>
      <c r="O1525" s="2"/>
      <c r="P1525" s="2"/>
      <c r="AB1525" s="1"/>
    </row>
    <row r="1526" spans="11:28" s="3" customFormat="1" x14ac:dyDescent="0.35">
      <c r="K1526" s="2"/>
      <c r="O1526" s="2"/>
      <c r="P1526" s="2"/>
      <c r="AB1526" s="1"/>
    </row>
    <row r="1527" spans="11:28" s="3" customFormat="1" x14ac:dyDescent="0.35">
      <c r="K1527" s="2"/>
      <c r="O1527" s="2"/>
      <c r="P1527" s="2"/>
      <c r="AB1527" s="1"/>
    </row>
    <row r="1528" spans="11:28" s="3" customFormat="1" x14ac:dyDescent="0.35">
      <c r="K1528" s="2"/>
      <c r="O1528" s="2"/>
      <c r="P1528" s="2"/>
      <c r="AB1528" s="1"/>
    </row>
    <row r="1529" spans="11:28" s="3" customFormat="1" x14ac:dyDescent="0.35">
      <c r="K1529" s="2"/>
      <c r="O1529" s="2"/>
      <c r="P1529" s="2"/>
      <c r="AB1529" s="1"/>
    </row>
    <row r="1530" spans="11:28" s="3" customFormat="1" x14ac:dyDescent="0.35">
      <c r="K1530" s="2"/>
      <c r="O1530" s="2"/>
      <c r="P1530" s="2"/>
      <c r="AB1530" s="1"/>
    </row>
    <row r="1531" spans="11:28" s="3" customFormat="1" x14ac:dyDescent="0.35">
      <c r="K1531" s="2"/>
      <c r="O1531" s="2"/>
      <c r="P1531" s="2"/>
      <c r="AB1531" s="1"/>
    </row>
    <row r="1532" spans="11:28" s="3" customFormat="1" x14ac:dyDescent="0.35">
      <c r="K1532" s="2"/>
      <c r="O1532" s="2"/>
      <c r="P1532" s="2"/>
      <c r="AB1532" s="1"/>
    </row>
    <row r="1533" spans="11:28" s="3" customFormat="1" x14ac:dyDescent="0.35">
      <c r="K1533" s="2"/>
      <c r="O1533" s="2"/>
      <c r="P1533" s="2"/>
      <c r="AB1533" s="1"/>
    </row>
    <row r="1534" spans="11:28" s="3" customFormat="1" x14ac:dyDescent="0.35">
      <c r="K1534" s="2"/>
      <c r="O1534" s="2"/>
      <c r="P1534" s="2"/>
      <c r="Z1534" s="1"/>
      <c r="AB1534" s="1"/>
    </row>
  </sheetData>
  <mergeCells count="14">
    <mergeCell ref="D6:F6"/>
    <mergeCell ref="S6:T6"/>
    <mergeCell ref="N6:N9"/>
    <mergeCell ref="K6:K9"/>
    <mergeCell ref="Y1:Z1"/>
    <mergeCell ref="D7:D11"/>
    <mergeCell ref="E7:E11"/>
    <mergeCell ref="F7:F11"/>
    <mergeCell ref="A2:Z2"/>
    <mergeCell ref="A3:Z3"/>
    <mergeCell ref="A5:J5"/>
    <mergeCell ref="K5:U5"/>
    <mergeCell ref="A6:A9"/>
    <mergeCell ref="C6:C9"/>
  </mergeCells>
  <pageMargins left="7.0000000000000007E-2" right="0.19685039370078741" top="0.35433070866141736" bottom="0.02" header="0.23622047244094491" footer="0"/>
  <pageSetup paperSize="9" scale="60" orientation="landscape" horizontalDpi="4294967293" r:id="rId1"/>
  <colBreaks count="1" manualBreakCount="1">
    <brk id="26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AC1070"/>
  <sheetViews>
    <sheetView topLeftCell="R1" zoomScale="80" zoomScaleNormal="80" workbookViewId="0">
      <pane ySplit="8" topLeftCell="A9" activePane="bottomLeft" state="frozen"/>
      <selection pane="bottomLeft" activeCell="T29" sqref="T29"/>
    </sheetView>
  </sheetViews>
  <sheetFormatPr defaultRowHeight="17.25" x14ac:dyDescent="0.3"/>
  <cols>
    <col min="1" max="1" width="3.625" style="232" customWidth="1"/>
    <col min="2" max="2" width="5.375" style="232" customWidth="1"/>
    <col min="3" max="3" width="5.5" style="232" customWidth="1"/>
    <col min="4" max="4" width="3.125" style="232" customWidth="1"/>
    <col min="5" max="5" width="3.75" style="232" customWidth="1"/>
    <col min="6" max="6" width="4.125" style="232" customWidth="1"/>
    <col min="7" max="7" width="7.25" style="232" customWidth="1"/>
    <col min="8" max="8" width="9.125" style="232" customWidth="1"/>
    <col min="9" max="10" width="9" style="232" customWidth="1"/>
    <col min="11" max="11" width="2.625" style="232" customWidth="1"/>
    <col min="12" max="12" width="6.625" style="232" customWidth="1"/>
    <col min="13" max="13" width="10.75" style="232" customWidth="1"/>
    <col min="14" max="14" width="9" style="232"/>
    <col min="15" max="16" width="7.875" style="232" customWidth="1"/>
    <col min="17" max="17" width="8.375" style="232" customWidth="1"/>
    <col min="18" max="18" width="10.375" style="232" customWidth="1"/>
    <col min="19" max="19" width="9.75" style="232" customWidth="1"/>
    <col min="20" max="21" width="8.25" style="232" customWidth="1"/>
    <col min="22" max="26" width="10.25" style="232" customWidth="1"/>
    <col min="27" max="27" width="8.625" style="232" customWidth="1"/>
    <col min="28" max="28" width="16.375" style="232" customWidth="1"/>
    <col min="29" max="16384" width="9" style="232"/>
  </cols>
  <sheetData>
    <row r="1" spans="1:29" ht="21" x14ac:dyDescent="0.35">
      <c r="A1" s="153" t="s">
        <v>1395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61"/>
      <c r="X1" s="161"/>
      <c r="Y1" s="161" t="s">
        <v>295</v>
      </c>
      <c r="Z1" s="161"/>
      <c r="AA1" s="161"/>
      <c r="AB1" s="687"/>
      <c r="AC1" s="162"/>
    </row>
    <row r="2" spans="1:29" ht="21" x14ac:dyDescent="0.35">
      <c r="A2" s="153" t="s">
        <v>293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687"/>
      <c r="AC2" s="446"/>
    </row>
    <row r="3" spans="1:29" x14ac:dyDescent="0.3">
      <c r="A3" s="162"/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  <c r="AA3" s="162"/>
      <c r="AB3" s="162"/>
      <c r="AC3" s="162"/>
    </row>
    <row r="4" spans="1:29" x14ac:dyDescent="0.3">
      <c r="A4" s="163" t="s">
        <v>292</v>
      </c>
      <c r="B4" s="164"/>
      <c r="C4" s="164"/>
      <c r="D4" s="164"/>
      <c r="E4" s="164"/>
      <c r="F4" s="164"/>
      <c r="G4" s="164"/>
      <c r="H4" s="164"/>
      <c r="I4" s="164"/>
      <c r="J4" s="462"/>
      <c r="K4" s="166" t="s">
        <v>291</v>
      </c>
      <c r="L4" s="167"/>
      <c r="M4" s="167"/>
      <c r="N4" s="167"/>
      <c r="O4" s="167"/>
      <c r="P4" s="167"/>
      <c r="Q4" s="167"/>
      <c r="R4" s="167"/>
      <c r="S4" s="167"/>
      <c r="T4" s="167"/>
      <c r="U4" s="167"/>
      <c r="V4" s="167"/>
      <c r="W4" s="169" t="s">
        <v>298</v>
      </c>
      <c r="X4" s="169" t="s">
        <v>299</v>
      </c>
      <c r="Y4" s="169" t="s">
        <v>300</v>
      </c>
      <c r="Z4" s="169" t="s">
        <v>301</v>
      </c>
      <c r="AA4" s="169" t="s">
        <v>302</v>
      </c>
      <c r="AB4"/>
      <c r="AC4" s="162"/>
    </row>
    <row r="5" spans="1:29" ht="17.25" customHeight="1" x14ac:dyDescent="0.3">
      <c r="A5" s="170" t="s">
        <v>284</v>
      </c>
      <c r="B5" s="553"/>
      <c r="C5" s="172" t="s">
        <v>286</v>
      </c>
      <c r="D5" s="173" t="s">
        <v>285</v>
      </c>
      <c r="E5" s="174"/>
      <c r="F5" s="175"/>
      <c r="G5" s="172" t="s">
        <v>309</v>
      </c>
      <c r="H5" s="170" t="s">
        <v>1279</v>
      </c>
      <c r="I5" s="170" t="s">
        <v>305</v>
      </c>
      <c r="J5" s="170" t="s">
        <v>306</v>
      </c>
      <c r="K5" s="176" t="s">
        <v>284</v>
      </c>
      <c r="L5" s="177" t="s">
        <v>15</v>
      </c>
      <c r="M5" s="176" t="s">
        <v>307</v>
      </c>
      <c r="N5" s="176" t="s">
        <v>308</v>
      </c>
      <c r="O5" s="176" t="s">
        <v>283</v>
      </c>
      <c r="P5" s="176" t="s">
        <v>309</v>
      </c>
      <c r="Q5" s="178" t="s">
        <v>310</v>
      </c>
      <c r="R5" s="179" t="s">
        <v>311</v>
      </c>
      <c r="S5" s="179" t="s">
        <v>312</v>
      </c>
      <c r="T5" s="180" t="s">
        <v>232</v>
      </c>
      <c r="U5" s="181"/>
      <c r="V5" s="179" t="s">
        <v>313</v>
      </c>
      <c r="W5" s="182"/>
      <c r="X5" s="182"/>
      <c r="Y5" s="182"/>
      <c r="Z5" s="182"/>
      <c r="AA5" s="182"/>
      <c r="AB5"/>
      <c r="AC5" s="446"/>
    </row>
    <row r="6" spans="1:29" ht="17.25" customHeight="1" x14ac:dyDescent="0.3">
      <c r="A6" s="183"/>
      <c r="B6" s="551" t="s">
        <v>278</v>
      </c>
      <c r="C6" s="185"/>
      <c r="D6" s="186" t="s">
        <v>277</v>
      </c>
      <c r="E6" s="186" t="s">
        <v>276</v>
      </c>
      <c r="F6" s="186" t="s">
        <v>238</v>
      </c>
      <c r="G6" s="185"/>
      <c r="H6" s="183"/>
      <c r="I6" s="187"/>
      <c r="J6" s="187"/>
      <c r="K6" s="188"/>
      <c r="L6" s="189" t="s">
        <v>314</v>
      </c>
      <c r="M6" s="188"/>
      <c r="N6" s="188"/>
      <c r="O6" s="188"/>
      <c r="P6" s="188"/>
      <c r="Q6" s="190"/>
      <c r="R6" s="191"/>
      <c r="S6" s="191"/>
      <c r="T6" s="176" t="s">
        <v>315</v>
      </c>
      <c r="U6" s="176" t="s">
        <v>316</v>
      </c>
      <c r="V6" s="191"/>
      <c r="W6" s="182"/>
      <c r="X6" s="182"/>
      <c r="Y6" s="182"/>
      <c r="Z6" s="182"/>
      <c r="AA6" s="182"/>
      <c r="AB6"/>
      <c r="AC6" s="446"/>
    </row>
    <row r="7" spans="1:29" x14ac:dyDescent="0.3">
      <c r="A7" s="183"/>
      <c r="B7" s="551" t="s">
        <v>237</v>
      </c>
      <c r="C7" s="185"/>
      <c r="D7" s="187"/>
      <c r="E7" s="187"/>
      <c r="F7" s="187"/>
      <c r="G7" s="185"/>
      <c r="H7" s="183"/>
      <c r="I7" s="187"/>
      <c r="J7" s="187"/>
      <c r="K7" s="188"/>
      <c r="L7" s="189" t="s">
        <v>284</v>
      </c>
      <c r="M7" s="188"/>
      <c r="N7" s="188"/>
      <c r="O7" s="188"/>
      <c r="P7" s="188"/>
      <c r="Q7" s="190"/>
      <c r="R7" s="191"/>
      <c r="S7" s="191"/>
      <c r="T7" s="188"/>
      <c r="U7" s="188"/>
      <c r="V7" s="191"/>
      <c r="W7" s="182"/>
      <c r="X7" s="182"/>
      <c r="Y7" s="182"/>
      <c r="Z7" s="182"/>
      <c r="AA7" s="182"/>
      <c r="AB7"/>
      <c r="AC7" s="162"/>
    </row>
    <row r="8" spans="1:29" ht="30" customHeight="1" x14ac:dyDescent="0.3">
      <c r="A8" s="192"/>
      <c r="B8" s="549"/>
      <c r="C8" s="194"/>
      <c r="D8" s="195"/>
      <c r="E8" s="195"/>
      <c r="F8" s="195"/>
      <c r="G8" s="194"/>
      <c r="H8" s="192"/>
      <c r="I8" s="195"/>
      <c r="J8" s="195"/>
      <c r="K8" s="196"/>
      <c r="L8" s="197"/>
      <c r="M8" s="196"/>
      <c r="N8" s="196"/>
      <c r="O8" s="196"/>
      <c r="P8" s="196"/>
      <c r="Q8" s="198"/>
      <c r="R8" s="199"/>
      <c r="S8" s="199"/>
      <c r="T8" s="196"/>
      <c r="U8" s="196"/>
      <c r="V8" s="199"/>
      <c r="W8" s="200"/>
      <c r="X8" s="200"/>
      <c r="Y8" s="200"/>
      <c r="Z8" s="200"/>
      <c r="AA8" s="200"/>
      <c r="AB8"/>
      <c r="AC8" s="162"/>
    </row>
    <row r="9" spans="1:29" x14ac:dyDescent="0.3">
      <c r="A9" s="423">
        <v>1</v>
      </c>
      <c r="B9" s="657" t="s">
        <v>4</v>
      </c>
      <c r="C9" s="423">
        <v>6915</v>
      </c>
      <c r="D9" s="423">
        <v>0</v>
      </c>
      <c r="E9" s="423">
        <v>1</v>
      </c>
      <c r="F9" s="423">
        <v>27</v>
      </c>
      <c r="G9" s="423">
        <v>2</v>
      </c>
      <c r="H9" s="484">
        <f>SUM((D9*400)+(E9*100)+F9)</f>
        <v>127</v>
      </c>
      <c r="I9" s="423">
        <v>75</v>
      </c>
      <c r="J9" s="473">
        <f>SUM(H9*I9)</f>
        <v>9525</v>
      </c>
      <c r="K9" s="423"/>
      <c r="L9" s="423">
        <v>54</v>
      </c>
      <c r="M9" s="657" t="s">
        <v>15</v>
      </c>
      <c r="N9" s="657" t="s">
        <v>2</v>
      </c>
      <c r="O9" s="656">
        <v>152</v>
      </c>
      <c r="P9" s="656"/>
      <c r="Q9" s="682"/>
      <c r="R9" s="682">
        <v>6500</v>
      </c>
      <c r="S9" s="511">
        <f>SUM(O9*R9)</f>
        <v>988000</v>
      </c>
      <c r="T9" s="423">
        <v>20</v>
      </c>
      <c r="U9" s="423">
        <v>30</v>
      </c>
      <c r="V9" s="686">
        <f>SUM(S9-(S9*U9/100))</f>
        <v>691600</v>
      </c>
      <c r="W9" s="659">
        <f>SUM(J9+V9)</f>
        <v>701125</v>
      </c>
      <c r="X9" s="231">
        <f>W9</f>
        <v>701125</v>
      </c>
      <c r="Y9" s="423">
        <v>10</v>
      </c>
      <c r="Z9" s="423">
        <v>0</v>
      </c>
      <c r="AA9" s="423">
        <v>0.02</v>
      </c>
      <c r="AB9"/>
      <c r="AC9" s="162"/>
    </row>
    <row r="10" spans="1:29" x14ac:dyDescent="0.3">
      <c r="A10" s="484">
        <v>2</v>
      </c>
      <c r="B10" s="380" t="s">
        <v>4</v>
      </c>
      <c r="C10" s="484">
        <v>14965</v>
      </c>
      <c r="D10" s="484">
        <v>3</v>
      </c>
      <c r="E10" s="484">
        <v>0</v>
      </c>
      <c r="F10" s="484">
        <v>97</v>
      </c>
      <c r="G10" s="423">
        <v>1</v>
      </c>
      <c r="H10" s="484">
        <f>SUM((D10*400)+(E10*100)+F10)</f>
        <v>1297</v>
      </c>
      <c r="I10" s="484">
        <v>130</v>
      </c>
      <c r="J10" s="473">
        <f>SUM(H10*I10)</f>
        <v>168610</v>
      </c>
      <c r="K10" s="484"/>
      <c r="L10" s="484">
        <v>7</v>
      </c>
      <c r="M10" s="380"/>
      <c r="N10" s="380"/>
      <c r="O10" s="513"/>
      <c r="P10" s="513"/>
      <c r="Q10" s="513"/>
      <c r="R10" s="511"/>
      <c r="S10" s="511">
        <f>SUM(O10*R10)</f>
        <v>0</v>
      </c>
      <c r="T10" s="484"/>
      <c r="U10" s="484"/>
      <c r="V10" s="473">
        <f>SUM(R10-(R10*U10/100))</f>
        <v>0</v>
      </c>
      <c r="W10" s="493">
        <f>SUM(J10+V10)</f>
        <v>168610</v>
      </c>
      <c r="X10" s="231">
        <f>W10</f>
        <v>168610</v>
      </c>
      <c r="Y10" s="484">
        <v>50</v>
      </c>
      <c r="Z10" s="484">
        <v>0</v>
      </c>
      <c r="AA10" s="484">
        <v>0.01</v>
      </c>
      <c r="AB10"/>
      <c r="AC10" s="162"/>
    </row>
    <row r="11" spans="1:29" x14ac:dyDescent="0.3">
      <c r="A11" s="229">
        <v>3</v>
      </c>
      <c r="B11" s="380" t="s">
        <v>4</v>
      </c>
      <c r="C11" s="484">
        <v>10129</v>
      </c>
      <c r="D11" s="484">
        <v>0</v>
      </c>
      <c r="E11" s="484">
        <v>1</v>
      </c>
      <c r="F11" s="484">
        <v>11</v>
      </c>
      <c r="G11" s="423">
        <v>1</v>
      </c>
      <c r="H11" s="484">
        <f>SUM((D11*400)+(E11*100)+F11)</f>
        <v>111</v>
      </c>
      <c r="I11" s="229">
        <v>75</v>
      </c>
      <c r="J11" s="473">
        <f>SUM(H11*I11)</f>
        <v>8325</v>
      </c>
      <c r="K11" s="229"/>
      <c r="L11" s="229">
        <v>7</v>
      </c>
      <c r="M11" s="230"/>
      <c r="N11" s="230"/>
      <c r="O11" s="507"/>
      <c r="P11" s="507"/>
      <c r="Q11" s="507"/>
      <c r="R11" s="511"/>
      <c r="S11" s="511">
        <f>SUM(O11*R11)</f>
        <v>0</v>
      </c>
      <c r="T11" s="229"/>
      <c r="U11" s="484"/>
      <c r="V11" s="473">
        <f>SUM(R11-(R11*U11/100))</f>
        <v>0</v>
      </c>
      <c r="W11" s="493">
        <f>SUM(J11+V11)</f>
        <v>8325</v>
      </c>
      <c r="X11" s="231">
        <f>W11</f>
        <v>8325</v>
      </c>
      <c r="Y11" s="484">
        <v>50</v>
      </c>
      <c r="Z11" s="484">
        <v>0</v>
      </c>
      <c r="AA11" s="484">
        <v>0.01</v>
      </c>
      <c r="AB11"/>
      <c r="AC11" s="162"/>
    </row>
    <row r="12" spans="1:29" x14ac:dyDescent="0.3">
      <c r="A12" s="229">
        <v>4</v>
      </c>
      <c r="B12" s="230" t="s">
        <v>4</v>
      </c>
      <c r="C12" s="229">
        <v>12067</v>
      </c>
      <c r="D12" s="229">
        <v>13</v>
      </c>
      <c r="E12" s="229">
        <v>3</v>
      </c>
      <c r="F12" s="229">
        <v>27</v>
      </c>
      <c r="G12" s="423">
        <v>1</v>
      </c>
      <c r="H12" s="484">
        <f>SUM((D12*400)+(E12*100)+F12)</f>
        <v>5527</v>
      </c>
      <c r="I12" s="229">
        <v>100</v>
      </c>
      <c r="J12" s="473">
        <f>SUM(H12*I12)</f>
        <v>552700</v>
      </c>
      <c r="K12" s="229"/>
      <c r="L12" s="229">
        <v>7</v>
      </c>
      <c r="M12" s="230"/>
      <c r="N12" s="230"/>
      <c r="O12" s="507"/>
      <c r="P12" s="507"/>
      <c r="Q12" s="507"/>
      <c r="R12" s="511"/>
      <c r="S12" s="511">
        <f>SUM(O12*R12)</f>
        <v>0</v>
      </c>
      <c r="T12" s="229"/>
      <c r="U12" s="484"/>
      <c r="V12" s="473">
        <f>SUM(R12-(R12*U12/100))</f>
        <v>0</v>
      </c>
      <c r="W12" s="493">
        <f>SUM(J12+V12)</f>
        <v>552700</v>
      </c>
      <c r="X12" s="231">
        <f>W12</f>
        <v>552700</v>
      </c>
      <c r="Y12" s="484">
        <v>50</v>
      </c>
      <c r="Z12" s="484">
        <v>0</v>
      </c>
      <c r="AA12" s="484">
        <v>0.01</v>
      </c>
      <c r="AB12"/>
      <c r="AC12" s="162"/>
    </row>
    <row r="13" spans="1:29" x14ac:dyDescent="0.3">
      <c r="A13" s="229">
        <v>5</v>
      </c>
      <c r="B13" s="230" t="s">
        <v>4</v>
      </c>
      <c r="C13" s="229">
        <v>14958</v>
      </c>
      <c r="D13" s="229">
        <v>17</v>
      </c>
      <c r="E13" s="229">
        <v>3</v>
      </c>
      <c r="F13" s="229">
        <v>83</v>
      </c>
      <c r="G13" s="423">
        <v>1</v>
      </c>
      <c r="H13" s="484">
        <f>SUM((D13*400)+(E13*100)+F13)</f>
        <v>7183</v>
      </c>
      <c r="I13" s="229">
        <v>100</v>
      </c>
      <c r="J13" s="473">
        <f>SUM(H13*I13)</f>
        <v>718300</v>
      </c>
      <c r="K13" s="229"/>
      <c r="L13" s="229">
        <v>7</v>
      </c>
      <c r="M13" s="230"/>
      <c r="N13" s="230"/>
      <c r="O13" s="507"/>
      <c r="P13" s="507"/>
      <c r="Q13" s="507"/>
      <c r="R13" s="511"/>
      <c r="S13" s="511">
        <f>SUM(O13*R13)</f>
        <v>0</v>
      </c>
      <c r="T13" s="229"/>
      <c r="U13" s="484"/>
      <c r="V13" s="473">
        <f>SUM(R13-(R13*U13/100))</f>
        <v>0</v>
      </c>
      <c r="W13" s="493">
        <f>SUM(J13+V13)</f>
        <v>718300</v>
      </c>
      <c r="X13" s="231">
        <f>W13</f>
        <v>718300</v>
      </c>
      <c r="Y13" s="484">
        <v>50</v>
      </c>
      <c r="Z13" s="484">
        <v>0</v>
      </c>
      <c r="AA13" s="484">
        <v>0.01</v>
      </c>
      <c r="AB13"/>
      <c r="AC13" s="162"/>
    </row>
    <row r="14" spans="1:29" x14ac:dyDescent="0.3">
      <c r="A14" s="229">
        <v>6</v>
      </c>
      <c r="B14" s="230" t="s">
        <v>4</v>
      </c>
      <c r="C14" s="229">
        <v>14964</v>
      </c>
      <c r="D14" s="229">
        <v>14</v>
      </c>
      <c r="E14" s="229">
        <v>2</v>
      </c>
      <c r="F14" s="229">
        <v>15</v>
      </c>
      <c r="G14" s="423">
        <v>1</v>
      </c>
      <c r="H14" s="484">
        <f>SUM((D14*400)+(E14*100)+F14)</f>
        <v>5815</v>
      </c>
      <c r="I14" s="229">
        <v>75</v>
      </c>
      <c r="J14" s="473">
        <f>SUM(H14*I14)</f>
        <v>436125</v>
      </c>
      <c r="K14" s="229"/>
      <c r="L14" s="229">
        <v>7</v>
      </c>
      <c r="M14" s="230"/>
      <c r="N14" s="230"/>
      <c r="O14" s="507"/>
      <c r="P14" s="507"/>
      <c r="Q14" s="507"/>
      <c r="R14" s="511"/>
      <c r="S14" s="511">
        <f>SUM(O14*R14)</f>
        <v>0</v>
      </c>
      <c r="T14" s="229"/>
      <c r="U14" s="229"/>
      <c r="V14" s="473">
        <f>SUM(R14-(R14*U14/100))</f>
        <v>0</v>
      </c>
      <c r="W14" s="493">
        <f>SUM(J14+V14)</f>
        <v>436125</v>
      </c>
      <c r="X14" s="231">
        <f>W14</f>
        <v>436125</v>
      </c>
      <c r="Y14" s="484">
        <v>50</v>
      </c>
      <c r="Z14" s="229">
        <v>0</v>
      </c>
      <c r="AA14" s="229">
        <v>0.01</v>
      </c>
      <c r="AB14"/>
      <c r="AC14" s="162"/>
    </row>
    <row r="15" spans="1:29" x14ac:dyDescent="0.3">
      <c r="A15" s="229">
        <v>7</v>
      </c>
      <c r="B15" s="230"/>
      <c r="C15" s="229"/>
      <c r="D15" s="229"/>
      <c r="E15" s="229"/>
      <c r="F15" s="229"/>
      <c r="G15" s="229"/>
      <c r="H15" s="484">
        <f>SUM((D15*400)+(E15*100)+F15)</f>
        <v>0</v>
      </c>
      <c r="I15" s="229"/>
      <c r="J15" s="473">
        <f>SUM(H15*I15)</f>
        <v>0</v>
      </c>
      <c r="K15" s="229"/>
      <c r="L15" s="229">
        <v>94</v>
      </c>
      <c r="M15" s="230" t="s">
        <v>3</v>
      </c>
      <c r="N15" s="230" t="s">
        <v>0</v>
      </c>
      <c r="O15" s="507">
        <v>35</v>
      </c>
      <c r="P15" s="507"/>
      <c r="Q15" s="508"/>
      <c r="R15" s="508">
        <v>6500</v>
      </c>
      <c r="S15" s="511">
        <f>SUM(O15*R15)</f>
        <v>227500</v>
      </c>
      <c r="T15" s="229">
        <v>10</v>
      </c>
      <c r="U15" s="229">
        <v>40</v>
      </c>
      <c r="V15" s="473">
        <f>SUM(S15-(S15*U15/100))</f>
        <v>136500</v>
      </c>
      <c r="W15" s="493">
        <f>SUM(J15+V15)</f>
        <v>136500</v>
      </c>
      <c r="X15" s="231">
        <f>W15</f>
        <v>136500</v>
      </c>
      <c r="Y15" s="229">
        <v>10</v>
      </c>
      <c r="Z15" s="229">
        <v>0</v>
      </c>
      <c r="AA15" s="229">
        <v>0.02</v>
      </c>
      <c r="AB15"/>
    </row>
    <row r="16" spans="1:29" x14ac:dyDescent="0.3">
      <c r="A16" s="229">
        <v>8</v>
      </c>
      <c r="B16" s="230" t="s">
        <v>4</v>
      </c>
      <c r="C16" s="229">
        <v>13577</v>
      </c>
      <c r="D16" s="229">
        <v>4</v>
      </c>
      <c r="E16" s="229">
        <v>0</v>
      </c>
      <c r="F16" s="229">
        <v>0</v>
      </c>
      <c r="G16" s="229">
        <v>1</v>
      </c>
      <c r="H16" s="484">
        <f>SUM((D16*400)+(E16*100)+F16)</f>
        <v>1600</v>
      </c>
      <c r="I16" s="229">
        <v>100</v>
      </c>
      <c r="J16" s="473">
        <f>SUM(H16*I16)</f>
        <v>160000</v>
      </c>
      <c r="K16" s="229"/>
      <c r="L16" s="229">
        <v>28</v>
      </c>
      <c r="M16" s="230"/>
      <c r="N16" s="230"/>
      <c r="O16" s="507"/>
      <c r="P16" s="507"/>
      <c r="Q16" s="507"/>
      <c r="R16" s="507"/>
      <c r="S16" s="511">
        <f>SUM(O16*R16)</f>
        <v>0</v>
      </c>
      <c r="T16" s="229"/>
      <c r="U16" s="229"/>
      <c r="V16" s="473">
        <f>SUM(S16-(S16*U16/100))</f>
        <v>0</v>
      </c>
      <c r="W16" s="493">
        <f>SUM(J16+V16)</f>
        <v>160000</v>
      </c>
      <c r="X16" s="231">
        <f>W16</f>
        <v>160000</v>
      </c>
      <c r="Y16" s="229">
        <v>50</v>
      </c>
      <c r="Z16" s="229">
        <v>0</v>
      </c>
      <c r="AA16" s="229">
        <v>0.01</v>
      </c>
      <c r="AB16"/>
    </row>
    <row r="17" spans="1:28" x14ac:dyDescent="0.3">
      <c r="A17" s="229">
        <v>9</v>
      </c>
      <c r="B17" s="230" t="s">
        <v>4</v>
      </c>
      <c r="C17" s="229">
        <v>14950</v>
      </c>
      <c r="D17" s="229">
        <v>7</v>
      </c>
      <c r="E17" s="229">
        <v>2</v>
      </c>
      <c r="F17" s="229">
        <v>32</v>
      </c>
      <c r="G17" s="229">
        <v>1</v>
      </c>
      <c r="H17" s="484">
        <f>SUM((D17*400)+(E17*100)+F17)</f>
        <v>3032</v>
      </c>
      <c r="I17" s="229">
        <v>75</v>
      </c>
      <c r="J17" s="473">
        <f>SUM(H17*I17)</f>
        <v>227400</v>
      </c>
      <c r="K17" s="229"/>
      <c r="L17" s="229">
        <v>28</v>
      </c>
      <c r="M17" s="230"/>
      <c r="N17" s="230"/>
      <c r="O17" s="507"/>
      <c r="P17" s="507"/>
      <c r="Q17" s="507"/>
      <c r="R17" s="507"/>
      <c r="S17" s="511">
        <f>SUM(O17*R17)</f>
        <v>0</v>
      </c>
      <c r="T17" s="229"/>
      <c r="U17" s="229"/>
      <c r="V17" s="473">
        <f>SUM(S17-(S17*U17/100))</f>
        <v>0</v>
      </c>
      <c r="W17" s="493">
        <f>SUM(J17+V17)</f>
        <v>227400</v>
      </c>
      <c r="X17" s="231">
        <f>W17</f>
        <v>227400</v>
      </c>
      <c r="Y17" s="229">
        <v>50</v>
      </c>
      <c r="Z17" s="229">
        <v>0</v>
      </c>
      <c r="AA17" s="229">
        <v>0.01</v>
      </c>
      <c r="AB17"/>
    </row>
    <row r="18" spans="1:28" x14ac:dyDescent="0.3">
      <c r="A18" s="229">
        <v>10</v>
      </c>
      <c r="B18" s="230" t="s">
        <v>4</v>
      </c>
      <c r="C18" s="229">
        <v>14947</v>
      </c>
      <c r="D18" s="229">
        <v>7</v>
      </c>
      <c r="E18" s="229">
        <v>2</v>
      </c>
      <c r="F18" s="229">
        <v>34</v>
      </c>
      <c r="G18" s="229">
        <v>1</v>
      </c>
      <c r="H18" s="484">
        <f>SUM((D18*400)+(E18*100)+F18)</f>
        <v>3034</v>
      </c>
      <c r="I18" s="229">
        <v>75</v>
      </c>
      <c r="J18" s="473">
        <f>SUM(H18*I18)</f>
        <v>227550</v>
      </c>
      <c r="K18" s="229"/>
      <c r="L18" s="229">
        <v>28</v>
      </c>
      <c r="M18" s="230"/>
      <c r="N18" s="230"/>
      <c r="O18" s="507"/>
      <c r="P18" s="507"/>
      <c r="Q18" s="507"/>
      <c r="R18" s="507"/>
      <c r="S18" s="511">
        <f>SUM(O18*R18)</f>
        <v>0</v>
      </c>
      <c r="T18" s="229"/>
      <c r="U18" s="229"/>
      <c r="V18" s="473">
        <f>SUM(S18-(S18*U18/100))</f>
        <v>0</v>
      </c>
      <c r="W18" s="493">
        <f>SUM(J18+V18)</f>
        <v>227550</v>
      </c>
      <c r="X18" s="231">
        <f>W18</f>
        <v>227550</v>
      </c>
      <c r="Y18" s="229">
        <v>50</v>
      </c>
      <c r="Z18" s="229">
        <v>0</v>
      </c>
      <c r="AA18" s="229">
        <v>0.01</v>
      </c>
      <c r="AB18"/>
    </row>
    <row r="19" spans="1:28" x14ac:dyDescent="0.3">
      <c r="A19" s="229">
        <v>11</v>
      </c>
      <c r="B19" s="230" t="s">
        <v>4</v>
      </c>
      <c r="C19" s="229">
        <v>18537</v>
      </c>
      <c r="D19" s="229">
        <v>1</v>
      </c>
      <c r="E19" s="229">
        <v>3</v>
      </c>
      <c r="F19" s="229">
        <v>85</v>
      </c>
      <c r="G19" s="229">
        <v>1</v>
      </c>
      <c r="H19" s="484">
        <f>SUM((D19*400)+(E19*100)+F19)</f>
        <v>785</v>
      </c>
      <c r="I19" s="229">
        <v>75</v>
      </c>
      <c r="J19" s="473">
        <f>SUM(H19*I19)</f>
        <v>58875</v>
      </c>
      <c r="K19" s="229"/>
      <c r="L19" s="229">
        <v>28</v>
      </c>
      <c r="M19" s="230"/>
      <c r="N19" s="230"/>
      <c r="O19" s="507"/>
      <c r="P19" s="507"/>
      <c r="Q19" s="507"/>
      <c r="R19" s="507"/>
      <c r="S19" s="511">
        <f>SUM(O19*R19)</f>
        <v>0</v>
      </c>
      <c r="T19" s="229"/>
      <c r="U19" s="229"/>
      <c r="V19" s="473">
        <f>SUM(S19-(S19*U19/100))</f>
        <v>0</v>
      </c>
      <c r="W19" s="493">
        <f>SUM(J19+V19)</f>
        <v>58875</v>
      </c>
      <c r="X19" s="231">
        <f>W19</f>
        <v>58875</v>
      </c>
      <c r="Y19" s="229">
        <v>50</v>
      </c>
      <c r="Z19" s="229">
        <v>0</v>
      </c>
      <c r="AA19" s="229">
        <v>0.01</v>
      </c>
      <c r="AB19"/>
    </row>
    <row r="20" spans="1:28" x14ac:dyDescent="0.3">
      <c r="A20" s="229">
        <v>12</v>
      </c>
      <c r="B20" s="230" t="s">
        <v>4</v>
      </c>
      <c r="C20" s="229">
        <v>3689</v>
      </c>
      <c r="D20" s="229">
        <v>2</v>
      </c>
      <c r="E20" s="229">
        <v>3</v>
      </c>
      <c r="F20" s="229">
        <v>62</v>
      </c>
      <c r="G20" s="229">
        <v>1</v>
      </c>
      <c r="H20" s="484">
        <f>SUM((D20*400)+(E20*100)+F20)</f>
        <v>1162</v>
      </c>
      <c r="I20" s="229">
        <v>75</v>
      </c>
      <c r="J20" s="473">
        <f>SUM(H20*I20)</f>
        <v>87150</v>
      </c>
      <c r="K20" s="229"/>
      <c r="L20" s="229">
        <v>28</v>
      </c>
      <c r="M20" s="230"/>
      <c r="N20" s="230"/>
      <c r="O20" s="507"/>
      <c r="P20" s="507"/>
      <c r="Q20" s="507"/>
      <c r="R20" s="507"/>
      <c r="S20" s="511">
        <f>SUM(O20*R20)</f>
        <v>0</v>
      </c>
      <c r="T20" s="229"/>
      <c r="U20" s="229"/>
      <c r="V20" s="473">
        <f>SUM(S20-(S20*U20/100))</f>
        <v>0</v>
      </c>
      <c r="W20" s="493">
        <f>SUM(J20+V20)</f>
        <v>87150</v>
      </c>
      <c r="X20" s="231">
        <f>W20</f>
        <v>87150</v>
      </c>
      <c r="Y20" s="229">
        <v>50</v>
      </c>
      <c r="Z20" s="229">
        <v>0</v>
      </c>
      <c r="AA20" s="229">
        <v>0.01</v>
      </c>
      <c r="AB20"/>
    </row>
    <row r="21" spans="1:28" x14ac:dyDescent="0.3">
      <c r="A21" s="229">
        <v>13</v>
      </c>
      <c r="B21" s="230" t="s">
        <v>4</v>
      </c>
      <c r="C21" s="229">
        <v>14948</v>
      </c>
      <c r="D21" s="229">
        <v>7</v>
      </c>
      <c r="E21" s="229">
        <v>2</v>
      </c>
      <c r="F21" s="229">
        <v>32</v>
      </c>
      <c r="G21" s="229">
        <v>1</v>
      </c>
      <c r="H21" s="484">
        <f>SUM((D21*400)+(E21*100)+F21)</f>
        <v>3032</v>
      </c>
      <c r="I21" s="229">
        <v>75</v>
      </c>
      <c r="J21" s="473">
        <f>SUM(H21*I21)</f>
        <v>227400</v>
      </c>
      <c r="K21" s="229"/>
      <c r="L21" s="229">
        <v>94</v>
      </c>
      <c r="M21" s="230"/>
      <c r="N21" s="230"/>
      <c r="O21" s="507"/>
      <c r="P21" s="507"/>
      <c r="Q21" s="507"/>
      <c r="R21" s="507"/>
      <c r="S21" s="511">
        <f>SUM(O21*R21)</f>
        <v>0</v>
      </c>
      <c r="T21" s="229"/>
      <c r="U21" s="229"/>
      <c r="V21" s="473">
        <f>SUM(S21-(S21*U21/100))</f>
        <v>0</v>
      </c>
      <c r="W21" s="493">
        <f>SUM(J21+V21)</f>
        <v>227400</v>
      </c>
      <c r="X21" s="231">
        <f>W21</f>
        <v>227400</v>
      </c>
      <c r="Y21" s="229">
        <v>50</v>
      </c>
      <c r="Z21" s="229">
        <v>0</v>
      </c>
      <c r="AA21" s="229">
        <v>0.01</v>
      </c>
      <c r="AB21"/>
    </row>
    <row r="22" spans="1:28" x14ac:dyDescent="0.3">
      <c r="A22" s="229">
        <v>14</v>
      </c>
      <c r="B22" s="230" t="s">
        <v>4</v>
      </c>
      <c r="C22" s="229">
        <v>13561</v>
      </c>
      <c r="D22" s="229">
        <v>1</v>
      </c>
      <c r="E22" s="229">
        <v>0</v>
      </c>
      <c r="F22" s="229">
        <v>1</v>
      </c>
      <c r="G22" s="229">
        <v>2</v>
      </c>
      <c r="H22" s="484">
        <f>SUM((D22*400)+(E22*100)+F22)</f>
        <v>401</v>
      </c>
      <c r="I22" s="229">
        <v>75</v>
      </c>
      <c r="J22" s="473">
        <f>SUM(H22*I22)</f>
        <v>30075</v>
      </c>
      <c r="K22" s="229"/>
      <c r="L22" s="229">
        <v>31</v>
      </c>
      <c r="M22" s="230" t="s">
        <v>3</v>
      </c>
      <c r="N22" s="230" t="s">
        <v>0</v>
      </c>
      <c r="O22" s="507">
        <v>39</v>
      </c>
      <c r="P22" s="507"/>
      <c r="Q22" s="508"/>
      <c r="R22" s="508">
        <v>6500</v>
      </c>
      <c r="S22" s="511">
        <f>SUM(O22*R22)</f>
        <v>253500</v>
      </c>
      <c r="T22" s="229">
        <v>5</v>
      </c>
      <c r="U22" s="229">
        <v>15</v>
      </c>
      <c r="V22" s="473">
        <f>SUM(S22-(S22*U22/100))</f>
        <v>215475</v>
      </c>
      <c r="W22" s="493">
        <f>SUM(J22+V22)</f>
        <v>245550</v>
      </c>
      <c r="X22" s="231">
        <f>W22</f>
        <v>245550</v>
      </c>
      <c r="Y22" s="229">
        <v>10</v>
      </c>
      <c r="Z22" s="229">
        <v>0</v>
      </c>
      <c r="AA22" s="229">
        <v>0.02</v>
      </c>
      <c r="AB22"/>
    </row>
    <row r="23" spans="1:28" x14ac:dyDescent="0.3">
      <c r="A23" s="229"/>
      <c r="B23" s="230"/>
      <c r="C23" s="229"/>
      <c r="D23" s="229"/>
      <c r="E23" s="229"/>
      <c r="F23" s="229"/>
      <c r="G23" s="229"/>
      <c r="H23" s="484">
        <f>SUM((D23*400)+(E23*100)+F23)</f>
        <v>0</v>
      </c>
      <c r="I23" s="229"/>
      <c r="J23" s="473">
        <f>SUM(H23*I23)</f>
        <v>0</v>
      </c>
      <c r="K23" s="229"/>
      <c r="L23" s="229"/>
      <c r="M23" s="230" t="s">
        <v>1294</v>
      </c>
      <c r="N23" s="230" t="s">
        <v>0</v>
      </c>
      <c r="O23" s="507">
        <v>120.93</v>
      </c>
      <c r="P23" s="507"/>
      <c r="Q23" s="508"/>
      <c r="R23" s="508">
        <v>2400</v>
      </c>
      <c r="S23" s="511">
        <f>SUM(O23*R23)</f>
        <v>290232</v>
      </c>
      <c r="T23" s="229">
        <v>5</v>
      </c>
      <c r="U23" s="229">
        <v>15</v>
      </c>
      <c r="V23" s="473">
        <f>SUM(S23-(S23*U23/100))</f>
        <v>246697.2</v>
      </c>
      <c r="W23" s="493">
        <f>SUM(J23+V23)</f>
        <v>246697.2</v>
      </c>
      <c r="X23" s="231">
        <f>W23</f>
        <v>246697.2</v>
      </c>
      <c r="Y23" s="229">
        <v>0</v>
      </c>
      <c r="Z23" s="493">
        <f>X23</f>
        <v>246697.2</v>
      </c>
      <c r="AA23" s="229">
        <v>0.03</v>
      </c>
      <c r="AB23"/>
    </row>
    <row r="24" spans="1:28" x14ac:dyDescent="0.3">
      <c r="A24" s="229">
        <v>15</v>
      </c>
      <c r="B24" s="230" t="s">
        <v>4</v>
      </c>
      <c r="C24" s="229">
        <v>2135</v>
      </c>
      <c r="D24" s="229">
        <v>7</v>
      </c>
      <c r="E24" s="229">
        <v>2</v>
      </c>
      <c r="F24" s="229">
        <v>85</v>
      </c>
      <c r="G24" s="229">
        <v>2</v>
      </c>
      <c r="H24" s="484">
        <f>SUM((D24*400)+(E24*100)+F24)</f>
        <v>3085</v>
      </c>
      <c r="I24" s="229">
        <v>120</v>
      </c>
      <c r="J24" s="473">
        <f>SUM(H24*I24)</f>
        <v>370200</v>
      </c>
      <c r="K24" s="229"/>
      <c r="L24" s="229">
        <v>75</v>
      </c>
      <c r="M24" s="230" t="s">
        <v>10</v>
      </c>
      <c r="N24" s="230" t="s">
        <v>9</v>
      </c>
      <c r="O24" s="507">
        <v>230.05</v>
      </c>
      <c r="P24" s="507"/>
      <c r="Q24" s="508"/>
      <c r="R24" s="508">
        <v>6500</v>
      </c>
      <c r="S24" s="511">
        <f>SUM(O24*R24)</f>
        <v>1495325</v>
      </c>
      <c r="T24" s="229">
        <v>1</v>
      </c>
      <c r="U24" s="229">
        <v>2</v>
      </c>
      <c r="V24" s="473">
        <f>SUM(S24-(S24*U24/100))</f>
        <v>1465418.5</v>
      </c>
      <c r="W24" s="493">
        <f>SUM(J24+V24)</f>
        <v>1835618.5</v>
      </c>
      <c r="X24" s="231">
        <f>W24</f>
        <v>1835618.5</v>
      </c>
      <c r="Y24" s="229">
        <v>10</v>
      </c>
      <c r="Z24" s="229">
        <v>0</v>
      </c>
      <c r="AA24" s="229">
        <v>0.02</v>
      </c>
      <c r="AB24"/>
    </row>
    <row r="25" spans="1:28" x14ac:dyDescent="0.3">
      <c r="A25" s="229"/>
      <c r="B25" s="230"/>
      <c r="C25" s="229"/>
      <c r="D25" s="229"/>
      <c r="E25" s="229"/>
      <c r="F25" s="229"/>
      <c r="G25" s="229"/>
      <c r="H25" s="484">
        <f>SUM((D25*400)+(E25*100)+F25)</f>
        <v>0</v>
      </c>
      <c r="I25" s="229"/>
      <c r="J25" s="473">
        <f>SUM(H25*I25)</f>
        <v>0</v>
      </c>
      <c r="K25" s="229"/>
      <c r="L25" s="229"/>
      <c r="M25" s="230" t="s">
        <v>393</v>
      </c>
      <c r="N25" s="230"/>
      <c r="O25" s="507">
        <v>168.95</v>
      </c>
      <c r="P25" s="507"/>
      <c r="Q25" s="508"/>
      <c r="R25" s="508"/>
      <c r="S25" s="511">
        <f>SUM(O25*R25)</f>
        <v>0</v>
      </c>
      <c r="T25" s="229"/>
      <c r="U25" s="229"/>
      <c r="V25" s="473">
        <f>SUM(S25-(S25*U25/100))</f>
        <v>0</v>
      </c>
      <c r="W25" s="493">
        <f>SUM(J25+V25)</f>
        <v>0</v>
      </c>
      <c r="X25" s="231">
        <f>W25</f>
        <v>0</v>
      </c>
      <c r="Y25" s="229"/>
      <c r="Z25" s="229"/>
      <c r="AA25" s="229"/>
      <c r="AB25"/>
    </row>
    <row r="26" spans="1:28" x14ac:dyDescent="0.3">
      <c r="A26" s="229"/>
      <c r="B26" s="230"/>
      <c r="C26" s="229"/>
      <c r="D26" s="229"/>
      <c r="E26" s="229"/>
      <c r="F26" s="229"/>
      <c r="G26" s="229"/>
      <c r="H26" s="484">
        <f>SUM((D26*400)+(E26*100)+F26)</f>
        <v>0</v>
      </c>
      <c r="I26" s="229"/>
      <c r="J26" s="473">
        <f>SUM(H26*I26)</f>
        <v>0</v>
      </c>
      <c r="K26" s="229"/>
      <c r="L26" s="229"/>
      <c r="M26" s="230" t="s">
        <v>391</v>
      </c>
      <c r="N26" s="230"/>
      <c r="O26" s="507">
        <v>61.1</v>
      </c>
      <c r="P26" s="507"/>
      <c r="Q26" s="508"/>
      <c r="R26" s="508"/>
      <c r="S26" s="511">
        <f>SUM(O26*R26)</f>
        <v>0</v>
      </c>
      <c r="T26" s="229"/>
      <c r="U26" s="229"/>
      <c r="V26" s="473">
        <f>SUM(S26-(S26*U26/100))</f>
        <v>0</v>
      </c>
      <c r="W26" s="493">
        <f>SUM(J26+V26)</f>
        <v>0</v>
      </c>
      <c r="X26" s="231">
        <f>W26</f>
        <v>0</v>
      </c>
      <c r="Y26" s="229"/>
      <c r="Z26" s="229"/>
      <c r="AA26" s="229"/>
      <c r="AB26"/>
    </row>
    <row r="27" spans="1:28" x14ac:dyDescent="0.3">
      <c r="A27" s="229"/>
      <c r="B27" s="230"/>
      <c r="C27" s="229"/>
      <c r="D27" s="229"/>
      <c r="E27" s="229"/>
      <c r="F27" s="505"/>
      <c r="G27" s="229"/>
      <c r="H27" s="484">
        <f>SUM((D27*400)+(E27*100)+F27)</f>
        <v>0</v>
      </c>
      <c r="I27" s="229"/>
      <c r="J27" s="473">
        <f>SUM(H27*I27)</f>
        <v>0</v>
      </c>
      <c r="K27" s="229"/>
      <c r="L27" s="503"/>
      <c r="M27" s="230" t="s">
        <v>1294</v>
      </c>
      <c r="N27" s="230"/>
      <c r="O27" s="507">
        <v>54.99</v>
      </c>
      <c r="P27" s="507"/>
      <c r="Q27" s="508"/>
      <c r="R27" s="508">
        <v>2050</v>
      </c>
      <c r="S27" s="511">
        <f>SUM(O27*R27)</f>
        <v>112729.5</v>
      </c>
      <c r="T27" s="229"/>
      <c r="U27" s="229"/>
      <c r="V27" s="473">
        <f>SUM(S27-(S27*U27/100))</f>
        <v>112729.5</v>
      </c>
      <c r="W27" s="493">
        <f>SUM(J27+V27)</f>
        <v>112729.5</v>
      </c>
      <c r="X27" s="231">
        <f>W27</f>
        <v>112729.5</v>
      </c>
      <c r="Y27" s="229">
        <v>0</v>
      </c>
      <c r="Z27" s="493">
        <f>X27</f>
        <v>112729.5</v>
      </c>
      <c r="AA27" s="229">
        <v>0.03</v>
      </c>
      <c r="AB27"/>
    </row>
    <row r="28" spans="1:28" x14ac:dyDescent="0.3">
      <c r="A28" s="229">
        <v>16</v>
      </c>
      <c r="B28" s="230" t="s">
        <v>4</v>
      </c>
      <c r="C28" s="229">
        <v>11518</v>
      </c>
      <c r="D28" s="229">
        <v>2</v>
      </c>
      <c r="E28" s="229">
        <v>0</v>
      </c>
      <c r="F28" s="229">
        <v>0</v>
      </c>
      <c r="G28" s="229">
        <v>1</v>
      </c>
      <c r="H28" s="484">
        <f>SUM((D28*400)+(E28*100)+F28)</f>
        <v>800</v>
      </c>
      <c r="I28" s="229">
        <v>75</v>
      </c>
      <c r="J28" s="473">
        <f>SUM(H28*I28)</f>
        <v>60000</v>
      </c>
      <c r="K28" s="229"/>
      <c r="L28" s="229">
        <v>75</v>
      </c>
      <c r="M28" s="230"/>
      <c r="N28" s="230"/>
      <c r="O28" s="507"/>
      <c r="P28" s="507"/>
      <c r="Q28" s="507"/>
      <c r="R28" s="507"/>
      <c r="S28" s="511">
        <f>SUM(O28*R28)</f>
        <v>0</v>
      </c>
      <c r="T28" s="229"/>
      <c r="U28" s="229"/>
      <c r="V28" s="473">
        <f>SUM(S28-(S28*U28/100))</f>
        <v>0</v>
      </c>
      <c r="W28" s="493">
        <f>SUM(J28+V28)</f>
        <v>60000</v>
      </c>
      <c r="X28" s="231">
        <f>W28</f>
        <v>60000</v>
      </c>
      <c r="Y28" s="229">
        <v>50</v>
      </c>
      <c r="Z28" s="229">
        <v>0</v>
      </c>
      <c r="AA28" s="229">
        <v>0.01</v>
      </c>
      <c r="AB28"/>
    </row>
    <row r="29" spans="1:28" x14ac:dyDescent="0.3">
      <c r="A29" s="229">
        <v>17</v>
      </c>
      <c r="B29" s="230" t="s">
        <v>4</v>
      </c>
      <c r="C29" s="229">
        <v>11321</v>
      </c>
      <c r="D29" s="229">
        <v>2</v>
      </c>
      <c r="E29" s="229">
        <v>3</v>
      </c>
      <c r="F29" s="229">
        <v>48</v>
      </c>
      <c r="G29" s="229">
        <v>1</v>
      </c>
      <c r="H29" s="484">
        <f>SUM((D29*400)+(E29*100)+F29)</f>
        <v>1148</v>
      </c>
      <c r="I29" s="229">
        <v>75</v>
      </c>
      <c r="J29" s="473">
        <f>SUM(H29*I29)</f>
        <v>86100</v>
      </c>
      <c r="K29" s="229"/>
      <c r="L29" s="229">
        <v>75</v>
      </c>
      <c r="M29" s="230"/>
      <c r="N29" s="230"/>
      <c r="O29" s="507"/>
      <c r="P29" s="507"/>
      <c r="Q29" s="507"/>
      <c r="R29" s="507"/>
      <c r="S29" s="511">
        <f>SUM(O29*R29)</f>
        <v>0</v>
      </c>
      <c r="T29" s="229"/>
      <c r="U29" s="229"/>
      <c r="V29" s="473">
        <f>SUM(S29-(S29*U29/100))</f>
        <v>0</v>
      </c>
      <c r="W29" s="493">
        <f>SUM(J29+V29)</f>
        <v>86100</v>
      </c>
      <c r="X29" s="231">
        <f>W29</f>
        <v>86100</v>
      </c>
      <c r="Y29" s="229">
        <v>50</v>
      </c>
      <c r="Z29" s="229">
        <v>0</v>
      </c>
      <c r="AA29" s="229">
        <v>0.01</v>
      </c>
      <c r="AB29"/>
    </row>
    <row r="30" spans="1:28" x14ac:dyDescent="0.3">
      <c r="A30" s="229">
        <v>18</v>
      </c>
      <c r="B30" s="230" t="s">
        <v>4</v>
      </c>
      <c r="C30" s="229">
        <v>2185</v>
      </c>
      <c r="D30" s="229">
        <v>10</v>
      </c>
      <c r="E30" s="229">
        <v>0</v>
      </c>
      <c r="F30" s="229">
        <v>5</v>
      </c>
      <c r="G30" s="229">
        <v>1</v>
      </c>
      <c r="H30" s="484">
        <f>SUM((D30*400)+(E30*100)+F30)</f>
        <v>4005</v>
      </c>
      <c r="I30" s="229">
        <v>75</v>
      </c>
      <c r="J30" s="473">
        <f>SUM(H30*I30)</f>
        <v>300375</v>
      </c>
      <c r="K30" s="229"/>
      <c r="L30" s="229">
        <v>6</v>
      </c>
      <c r="M30" s="230"/>
      <c r="N30" s="230"/>
      <c r="O30" s="507"/>
      <c r="P30" s="507"/>
      <c r="Q30" s="507"/>
      <c r="R30" s="507"/>
      <c r="S30" s="511">
        <f>SUM(O30*R30)</f>
        <v>0</v>
      </c>
      <c r="T30" s="229"/>
      <c r="U30" s="229"/>
      <c r="V30" s="473">
        <f>SUM(S30-(S30*U30/100))</f>
        <v>0</v>
      </c>
      <c r="W30" s="493">
        <f>SUM(J30+V30)</f>
        <v>300375</v>
      </c>
      <c r="X30" s="231">
        <f>W30</f>
        <v>300375</v>
      </c>
      <c r="Y30" s="229">
        <v>50</v>
      </c>
      <c r="Z30" s="229">
        <v>0</v>
      </c>
      <c r="AA30" s="229">
        <v>0.01</v>
      </c>
      <c r="AB30"/>
    </row>
    <row r="31" spans="1:28" x14ac:dyDescent="0.3">
      <c r="A31" s="494">
        <v>19</v>
      </c>
      <c r="B31" s="498" t="s">
        <v>1282</v>
      </c>
      <c r="C31" s="494"/>
      <c r="D31" s="494">
        <v>14</v>
      </c>
      <c r="E31" s="494">
        <v>2</v>
      </c>
      <c r="F31" s="494">
        <v>0</v>
      </c>
      <c r="G31" s="229">
        <v>2</v>
      </c>
      <c r="H31" s="484">
        <f>SUM((D31*400)+(E31*100)+F31)</f>
        <v>5800</v>
      </c>
      <c r="I31" s="229">
        <v>75</v>
      </c>
      <c r="J31" s="473">
        <f>SUM(H31*I31)</f>
        <v>435000</v>
      </c>
      <c r="K31" s="229"/>
      <c r="L31" s="494">
        <v>3</v>
      </c>
      <c r="M31" s="498" t="s">
        <v>10</v>
      </c>
      <c r="N31" s="498" t="s">
        <v>9</v>
      </c>
      <c r="O31" s="509">
        <v>214.24</v>
      </c>
      <c r="P31" s="509"/>
      <c r="Q31" s="508"/>
      <c r="R31" s="508">
        <v>6500</v>
      </c>
      <c r="S31" s="511">
        <f>SUM(O31*R31)</f>
        <v>1392560</v>
      </c>
      <c r="T31" s="229">
        <v>28</v>
      </c>
      <c r="U31" s="229">
        <v>85</v>
      </c>
      <c r="V31" s="473">
        <f>SUM(S31-(S31*U31/100))</f>
        <v>208884</v>
      </c>
      <c r="W31" s="493">
        <f>SUM(J31+V31)</f>
        <v>643884</v>
      </c>
      <c r="X31" s="231">
        <f>W31</f>
        <v>643884</v>
      </c>
      <c r="Y31" s="229">
        <v>10</v>
      </c>
      <c r="Z31" s="229">
        <v>0</v>
      </c>
      <c r="AA31" s="229">
        <v>0.02</v>
      </c>
      <c r="AB31"/>
    </row>
    <row r="32" spans="1:28" x14ac:dyDescent="0.3">
      <c r="A32" s="229"/>
      <c r="B32" s="230"/>
      <c r="C32" s="229"/>
      <c r="D32" s="229"/>
      <c r="E32" s="229"/>
      <c r="F32" s="229"/>
      <c r="G32" s="229"/>
      <c r="H32" s="484">
        <f>SUM((D32*400)+(E32*100)+F32)</f>
        <v>0</v>
      </c>
      <c r="I32" s="229"/>
      <c r="J32" s="473">
        <f>SUM(H32*I32)</f>
        <v>0</v>
      </c>
      <c r="K32" s="229"/>
      <c r="L32" s="229"/>
      <c r="M32" s="230" t="s">
        <v>393</v>
      </c>
      <c r="N32" s="230"/>
      <c r="O32" s="507">
        <v>132.87</v>
      </c>
      <c r="P32" s="507"/>
      <c r="Q32" s="507"/>
      <c r="R32" s="507"/>
      <c r="S32" s="511">
        <f>SUM(O32*R32)</f>
        <v>0</v>
      </c>
      <c r="T32" s="229"/>
      <c r="U32" s="229"/>
      <c r="V32" s="473">
        <f>SUM(S32-(S32*U32/100))</f>
        <v>0</v>
      </c>
      <c r="W32" s="493">
        <f>SUM(J32+V32)</f>
        <v>0</v>
      </c>
      <c r="X32" s="231">
        <f>W32</f>
        <v>0</v>
      </c>
      <c r="Y32" s="229"/>
      <c r="Z32" s="229"/>
      <c r="AA32" s="229"/>
      <c r="AB32"/>
    </row>
    <row r="33" spans="1:28" x14ac:dyDescent="0.3">
      <c r="A33" s="229"/>
      <c r="B33" s="230"/>
      <c r="C33" s="229"/>
      <c r="D33" s="229"/>
      <c r="E33" s="229"/>
      <c r="F33" s="229"/>
      <c r="G33" s="229"/>
      <c r="H33" s="484">
        <f>SUM((D33*400)+(E33*100)+F33)</f>
        <v>0</v>
      </c>
      <c r="I33" s="229"/>
      <c r="J33" s="473">
        <f>SUM(H33*I33)</f>
        <v>0</v>
      </c>
      <c r="K33" s="229"/>
      <c r="L33" s="229"/>
      <c r="M33" s="230" t="s">
        <v>391</v>
      </c>
      <c r="N33" s="230"/>
      <c r="O33" s="507">
        <v>81.37</v>
      </c>
      <c r="P33" s="507"/>
      <c r="Q33" s="507"/>
      <c r="R33" s="507"/>
      <c r="S33" s="511">
        <f>SUM(O33*R33)</f>
        <v>0</v>
      </c>
      <c r="T33" s="229"/>
      <c r="U33" s="229"/>
      <c r="V33" s="473">
        <f>SUM(S33-(S33*U33/100))</f>
        <v>0</v>
      </c>
      <c r="W33" s="493">
        <f>SUM(J33+V33)</f>
        <v>0</v>
      </c>
      <c r="X33" s="231">
        <f>W33</f>
        <v>0</v>
      </c>
      <c r="Y33" s="229"/>
      <c r="Z33" s="229"/>
      <c r="AA33" s="229"/>
      <c r="AB33"/>
    </row>
    <row r="34" spans="1:28" x14ac:dyDescent="0.3">
      <c r="A34" s="229"/>
      <c r="B34" s="230"/>
      <c r="C34" s="229"/>
      <c r="D34" s="229"/>
      <c r="E34" s="229"/>
      <c r="F34" s="229"/>
      <c r="G34" s="229"/>
      <c r="H34" s="484">
        <f>SUM((D34*400)+(E34*100)+F34)</f>
        <v>0</v>
      </c>
      <c r="I34" s="229"/>
      <c r="J34" s="473">
        <f>SUM(H34*I34)</f>
        <v>0</v>
      </c>
      <c r="K34" s="229"/>
      <c r="L34" s="229"/>
      <c r="M34" s="230" t="s">
        <v>8</v>
      </c>
      <c r="N34" s="230" t="s">
        <v>0</v>
      </c>
      <c r="O34" s="229">
        <v>20.399999999999999</v>
      </c>
      <c r="P34" s="229"/>
      <c r="Q34" s="229"/>
      <c r="R34" s="229">
        <v>5400</v>
      </c>
      <c r="S34" s="511">
        <f>SUM(O34*R34)</f>
        <v>110159.99999999999</v>
      </c>
      <c r="T34" s="229">
        <v>20</v>
      </c>
      <c r="U34" s="229">
        <v>93</v>
      </c>
      <c r="V34" s="473">
        <f>SUM(S34-(S34*U34/100))</f>
        <v>7711.1999999999971</v>
      </c>
      <c r="W34" s="493">
        <f>SUM(J34+V34)</f>
        <v>7711.1999999999971</v>
      </c>
      <c r="X34" s="231">
        <f>W34</f>
        <v>7711.1999999999971</v>
      </c>
      <c r="Y34" s="229">
        <v>50</v>
      </c>
      <c r="Z34" s="229">
        <v>0</v>
      </c>
      <c r="AA34" s="229">
        <v>0.01</v>
      </c>
      <c r="AB34"/>
    </row>
    <row r="35" spans="1:28" x14ac:dyDescent="0.3">
      <c r="A35" s="229"/>
      <c r="B35" s="230"/>
      <c r="C35" s="229"/>
      <c r="D35" s="229"/>
      <c r="E35" s="229"/>
      <c r="F35" s="229"/>
      <c r="G35" s="229"/>
      <c r="H35" s="484">
        <f>SUM((D35*400)+(E35*100)+F35)</f>
        <v>0</v>
      </c>
      <c r="I35" s="229"/>
      <c r="J35" s="473">
        <f>SUM(H35*I35)</f>
        <v>0</v>
      </c>
      <c r="K35" s="229"/>
      <c r="L35" s="229"/>
      <c r="M35" s="230" t="s">
        <v>1</v>
      </c>
      <c r="N35" s="230" t="s">
        <v>0</v>
      </c>
      <c r="O35" s="229">
        <v>51.12</v>
      </c>
      <c r="P35" s="229"/>
      <c r="Q35" s="229"/>
      <c r="R35" s="229">
        <v>2050</v>
      </c>
      <c r="S35" s="511">
        <f>SUM(O35*R35)</f>
        <v>104796</v>
      </c>
      <c r="T35" s="229">
        <v>20</v>
      </c>
      <c r="U35" s="229">
        <v>93</v>
      </c>
      <c r="V35" s="473">
        <f>SUM(S35-(S35*U35/100))</f>
        <v>7335.7200000000012</v>
      </c>
      <c r="W35" s="493">
        <f>SUM(J35+V35)</f>
        <v>7335.7200000000012</v>
      </c>
      <c r="X35" s="231">
        <f>W35</f>
        <v>7335.7200000000012</v>
      </c>
      <c r="Y35" s="229">
        <v>50</v>
      </c>
      <c r="Z35" s="229">
        <v>0</v>
      </c>
      <c r="AA35" s="229">
        <v>0.01</v>
      </c>
      <c r="AB35"/>
    </row>
    <row r="36" spans="1:28" x14ac:dyDescent="0.3">
      <c r="A36" s="229">
        <v>20</v>
      </c>
      <c r="B36" s="230" t="s">
        <v>4</v>
      </c>
      <c r="C36" s="229">
        <v>6332</v>
      </c>
      <c r="D36" s="229">
        <v>0</v>
      </c>
      <c r="E36" s="229">
        <v>1</v>
      </c>
      <c r="F36" s="229">
        <v>44</v>
      </c>
      <c r="G36" s="229">
        <v>2</v>
      </c>
      <c r="H36" s="484">
        <f>SUM((D36*400)+(E36*100)+F36)</f>
        <v>144</v>
      </c>
      <c r="I36" s="229">
        <v>75</v>
      </c>
      <c r="J36" s="473">
        <f>SUM(H36*I36)</f>
        <v>10800</v>
      </c>
      <c r="K36" s="229"/>
      <c r="L36" s="229"/>
      <c r="M36" s="230" t="s">
        <v>10</v>
      </c>
      <c r="N36" s="230" t="s">
        <v>9</v>
      </c>
      <c r="O36" s="229">
        <v>164.07</v>
      </c>
      <c r="P36" s="229"/>
      <c r="Q36" s="229"/>
      <c r="R36" s="229">
        <v>6500</v>
      </c>
      <c r="S36" s="511">
        <f>SUM(O36*R36)</f>
        <v>1066455</v>
      </c>
      <c r="T36" s="229">
        <v>17</v>
      </c>
      <c r="U36" s="229">
        <v>60</v>
      </c>
      <c r="V36" s="473">
        <f>SUM(S36-(S36*U36/100))</f>
        <v>426582</v>
      </c>
      <c r="W36" s="493">
        <f>SUM(J36+V36)</f>
        <v>437382</v>
      </c>
      <c r="X36" s="231">
        <f>W36</f>
        <v>437382</v>
      </c>
      <c r="Y36" s="229">
        <v>10</v>
      </c>
      <c r="Z36" s="229">
        <v>0</v>
      </c>
      <c r="AA36" s="229">
        <v>0.02</v>
      </c>
      <c r="AB36"/>
    </row>
    <row r="37" spans="1:28" x14ac:dyDescent="0.3">
      <c r="A37" s="229"/>
      <c r="B37" s="230"/>
      <c r="C37" s="229"/>
      <c r="D37" s="229"/>
      <c r="E37" s="229"/>
      <c r="F37" s="229"/>
      <c r="G37" s="229"/>
      <c r="H37" s="484">
        <f>SUM((D37*400)+(E37*100)+F37)</f>
        <v>0</v>
      </c>
      <c r="I37" s="229"/>
      <c r="J37" s="473">
        <f>SUM(H37*I37)</f>
        <v>0</v>
      </c>
      <c r="K37" s="229"/>
      <c r="L37" s="229"/>
      <c r="M37" s="230" t="s">
        <v>393</v>
      </c>
      <c r="N37" s="230"/>
      <c r="O37" s="229">
        <v>115.56</v>
      </c>
      <c r="P37" s="229"/>
      <c r="Q37" s="229"/>
      <c r="R37" s="229"/>
      <c r="S37" s="511">
        <f>SUM(O37*R37)</f>
        <v>0</v>
      </c>
      <c r="T37" s="229"/>
      <c r="U37" s="229"/>
      <c r="V37" s="473">
        <f>SUM(S37-(S37*U37/100))</f>
        <v>0</v>
      </c>
      <c r="W37" s="493">
        <f>SUM(J37+V37)</f>
        <v>0</v>
      </c>
      <c r="X37" s="231">
        <f>W37</f>
        <v>0</v>
      </c>
      <c r="Y37" s="229"/>
      <c r="Z37" s="229"/>
      <c r="AA37" s="229"/>
      <c r="AB37"/>
    </row>
    <row r="38" spans="1:28" x14ac:dyDescent="0.3">
      <c r="A38" s="229"/>
      <c r="B38" s="230"/>
      <c r="C38" s="229"/>
      <c r="D38" s="229"/>
      <c r="E38" s="229"/>
      <c r="F38" s="229"/>
      <c r="G38" s="229"/>
      <c r="H38" s="484">
        <f>SUM((D38*400)+(E38*100)+F38)</f>
        <v>0</v>
      </c>
      <c r="I38" s="229"/>
      <c r="J38" s="473">
        <f>SUM(H38*I38)</f>
        <v>0</v>
      </c>
      <c r="K38" s="229"/>
      <c r="L38" s="229"/>
      <c r="M38" s="230" t="s">
        <v>391</v>
      </c>
      <c r="N38" s="230"/>
      <c r="O38" s="229">
        <v>48.51</v>
      </c>
      <c r="P38" s="229"/>
      <c r="Q38" s="229"/>
      <c r="R38" s="229"/>
      <c r="S38" s="511">
        <f>SUM(O38*R38)</f>
        <v>0</v>
      </c>
      <c r="T38" s="229"/>
      <c r="U38" s="229"/>
      <c r="V38" s="473">
        <f>SUM(S38-(S38*U38/100))</f>
        <v>0</v>
      </c>
      <c r="W38" s="493">
        <f>SUM(J38+V38)</f>
        <v>0</v>
      </c>
      <c r="X38" s="231">
        <f>W38</f>
        <v>0</v>
      </c>
      <c r="Y38" s="229"/>
      <c r="Z38" s="229"/>
      <c r="AA38" s="229"/>
      <c r="AB38"/>
    </row>
    <row r="39" spans="1:28" x14ac:dyDescent="0.3">
      <c r="A39" s="229"/>
      <c r="B39" s="230"/>
      <c r="C39" s="229"/>
      <c r="D39" s="229"/>
      <c r="E39" s="229"/>
      <c r="F39" s="229"/>
      <c r="G39" s="229"/>
      <c r="H39" s="484">
        <f>SUM((D39*400)+(E39*100)+F39)</f>
        <v>0</v>
      </c>
      <c r="I39" s="229"/>
      <c r="J39" s="473">
        <f>SUM(H39*I39)</f>
        <v>0</v>
      </c>
      <c r="K39" s="229"/>
      <c r="L39" s="229"/>
      <c r="M39" s="230" t="s">
        <v>8</v>
      </c>
      <c r="N39" s="230" t="s">
        <v>0</v>
      </c>
      <c r="O39" s="229">
        <v>15.64</v>
      </c>
      <c r="P39" s="229"/>
      <c r="Q39" s="229"/>
      <c r="R39" s="229">
        <v>5400</v>
      </c>
      <c r="S39" s="511">
        <f>SUM(O39*R39)</f>
        <v>84456</v>
      </c>
      <c r="T39" s="229">
        <v>40</v>
      </c>
      <c r="U39" s="229">
        <v>93</v>
      </c>
      <c r="V39" s="473">
        <f>SUM(S39-(S39*U39/100))</f>
        <v>5911.9199999999983</v>
      </c>
      <c r="W39" s="493">
        <f>SUM(J39+V39)</f>
        <v>5911.9199999999983</v>
      </c>
      <c r="X39" s="231">
        <f>W39</f>
        <v>5911.9199999999983</v>
      </c>
      <c r="Y39" s="229">
        <v>50</v>
      </c>
      <c r="Z39" s="229">
        <v>0</v>
      </c>
      <c r="AA39" s="229">
        <v>0.01</v>
      </c>
      <c r="AB39"/>
    </row>
    <row r="40" spans="1:28" x14ac:dyDescent="0.3">
      <c r="A40" s="229"/>
      <c r="B40" s="230"/>
      <c r="C40" s="229"/>
      <c r="D40" s="229"/>
      <c r="E40" s="229"/>
      <c r="F40" s="229"/>
      <c r="G40" s="229"/>
      <c r="H40" s="484">
        <f>SUM((D40*400)+(E40*100)+F40)</f>
        <v>0</v>
      </c>
      <c r="I40" s="229"/>
      <c r="J40" s="473">
        <f>SUM(H40*I40)</f>
        <v>0</v>
      </c>
      <c r="K40" s="229"/>
      <c r="L40" s="229"/>
      <c r="M40" s="230" t="s">
        <v>1294</v>
      </c>
      <c r="N40" s="230" t="s">
        <v>0</v>
      </c>
      <c r="O40" s="229">
        <v>22.1</v>
      </c>
      <c r="P40" s="229"/>
      <c r="Q40" s="229"/>
      <c r="R40" s="229">
        <v>2050</v>
      </c>
      <c r="S40" s="511">
        <f>SUM(O40*R40)</f>
        <v>45305</v>
      </c>
      <c r="T40" s="229">
        <v>20</v>
      </c>
      <c r="U40" s="229">
        <v>93</v>
      </c>
      <c r="V40" s="473">
        <f>SUM(S40-(S40*U40/100))</f>
        <v>3171.3499999999985</v>
      </c>
      <c r="W40" s="493">
        <f>SUM(J40+V40)</f>
        <v>3171.3499999999985</v>
      </c>
      <c r="X40" s="231">
        <f>W40</f>
        <v>3171.3499999999985</v>
      </c>
      <c r="Y40" s="229">
        <v>0</v>
      </c>
      <c r="Z40" s="493">
        <f>X40</f>
        <v>3171.3499999999985</v>
      </c>
      <c r="AA40" s="229">
        <v>0.03</v>
      </c>
      <c r="AB40"/>
    </row>
    <row r="41" spans="1:28" x14ac:dyDescent="0.3">
      <c r="A41" s="229"/>
      <c r="B41" s="230"/>
      <c r="C41" s="229"/>
      <c r="D41" s="229"/>
      <c r="E41" s="229"/>
      <c r="F41" s="229"/>
      <c r="G41" s="229"/>
      <c r="H41" s="484">
        <f>SUM((D41*400)+(E41*100)+F41)</f>
        <v>0</v>
      </c>
      <c r="I41" s="229"/>
      <c r="J41" s="473">
        <f>SUM(H41*I41)</f>
        <v>0</v>
      </c>
      <c r="K41" s="229"/>
      <c r="L41" s="229"/>
      <c r="M41" s="230" t="s">
        <v>10</v>
      </c>
      <c r="N41" s="230" t="s">
        <v>9</v>
      </c>
      <c r="O41" s="229">
        <v>120.08</v>
      </c>
      <c r="P41" s="229"/>
      <c r="Q41" s="229"/>
      <c r="R41" s="229">
        <v>6500</v>
      </c>
      <c r="S41" s="511">
        <f>SUM(O41*R41)</f>
        <v>780520</v>
      </c>
      <c r="T41" s="229"/>
      <c r="U41" s="229"/>
      <c r="V41" s="473">
        <f>SUM(S41-(S41*U41/100))</f>
        <v>780520</v>
      </c>
      <c r="W41" s="493">
        <f>SUM(J41+V41)</f>
        <v>780520</v>
      </c>
      <c r="X41" s="231">
        <f>W41</f>
        <v>780520</v>
      </c>
      <c r="Y41" s="229">
        <v>10</v>
      </c>
      <c r="Z41" s="229">
        <v>0</v>
      </c>
      <c r="AA41" s="229">
        <v>0.02</v>
      </c>
      <c r="AB41"/>
    </row>
    <row r="42" spans="1:28" x14ac:dyDescent="0.3">
      <c r="A42" s="229"/>
      <c r="B42" s="230"/>
      <c r="C42" s="229"/>
      <c r="D42" s="229"/>
      <c r="E42" s="229"/>
      <c r="F42" s="229"/>
      <c r="G42" s="229"/>
      <c r="H42" s="484">
        <f>SUM((D42*400)+(E42*100)+F42)</f>
        <v>0</v>
      </c>
      <c r="I42" s="229"/>
      <c r="J42" s="473">
        <f>SUM(H42*I42)</f>
        <v>0</v>
      </c>
      <c r="K42" s="229"/>
      <c r="L42" s="229"/>
      <c r="M42" s="230" t="s">
        <v>393</v>
      </c>
      <c r="N42" s="230"/>
      <c r="O42" s="229">
        <v>69.92</v>
      </c>
      <c r="P42" s="229"/>
      <c r="Q42" s="229"/>
      <c r="R42" s="229"/>
      <c r="S42" s="511">
        <f>SUM(O42*R42)</f>
        <v>0</v>
      </c>
      <c r="T42" s="229"/>
      <c r="U42" s="229"/>
      <c r="V42" s="473">
        <f>SUM(S42-(S42*U42/100))</f>
        <v>0</v>
      </c>
      <c r="W42" s="493">
        <f>SUM(J42+V42)</f>
        <v>0</v>
      </c>
      <c r="X42" s="231">
        <f>W42</f>
        <v>0</v>
      </c>
      <c r="Y42" s="229"/>
      <c r="Z42" s="229"/>
      <c r="AA42" s="229"/>
      <c r="AB42"/>
    </row>
    <row r="43" spans="1:28" x14ac:dyDescent="0.3">
      <c r="A43" s="229"/>
      <c r="B43" s="230"/>
      <c r="C43" s="229"/>
      <c r="D43" s="229"/>
      <c r="E43" s="229"/>
      <c r="F43" s="229"/>
      <c r="G43" s="229"/>
      <c r="H43" s="484">
        <f>SUM((D43*400)+(E43*100)+F43)</f>
        <v>0</v>
      </c>
      <c r="I43" s="229"/>
      <c r="J43" s="473">
        <f>SUM(H43*I43)</f>
        <v>0</v>
      </c>
      <c r="K43" s="229"/>
      <c r="L43" s="229"/>
      <c r="M43" s="230" t="s">
        <v>391</v>
      </c>
      <c r="N43" s="230"/>
      <c r="O43" s="229">
        <v>50.16</v>
      </c>
      <c r="P43" s="229"/>
      <c r="Q43" s="229"/>
      <c r="R43" s="229"/>
      <c r="S43" s="511">
        <f>SUM(O43*R43)</f>
        <v>0</v>
      </c>
      <c r="T43" s="229"/>
      <c r="U43" s="229"/>
      <c r="V43" s="473">
        <f>SUM(S43-(S43*U43/100))</f>
        <v>0</v>
      </c>
      <c r="W43" s="493">
        <f>SUM(J43+V43)</f>
        <v>0</v>
      </c>
      <c r="X43" s="231">
        <f>W43</f>
        <v>0</v>
      </c>
      <c r="Y43" s="229"/>
      <c r="Z43" s="229"/>
      <c r="AA43" s="229"/>
      <c r="AB43"/>
    </row>
    <row r="44" spans="1:28" x14ac:dyDescent="0.3">
      <c r="A44" s="229">
        <v>21</v>
      </c>
      <c r="B44" s="230" t="s">
        <v>4</v>
      </c>
      <c r="C44" s="229">
        <v>6329</v>
      </c>
      <c r="D44" s="229">
        <v>0</v>
      </c>
      <c r="E44" s="229">
        <v>1</v>
      </c>
      <c r="F44" s="229">
        <v>27</v>
      </c>
      <c r="G44" s="229">
        <v>1</v>
      </c>
      <c r="H44" s="484">
        <f>SUM((D44*400)+(E44*100)+F44)</f>
        <v>127</v>
      </c>
      <c r="I44" s="229">
        <v>75</v>
      </c>
      <c r="J44" s="473">
        <f>SUM(H44*I44)</f>
        <v>9525</v>
      </c>
      <c r="K44" s="229"/>
      <c r="L44" s="229"/>
      <c r="M44" s="230"/>
      <c r="N44" s="230"/>
      <c r="O44" s="229"/>
      <c r="P44" s="229"/>
      <c r="Q44" s="229"/>
      <c r="R44" s="229"/>
      <c r="S44" s="511">
        <f>SUM(O44*R44)</f>
        <v>0</v>
      </c>
      <c r="T44" s="229"/>
      <c r="U44" s="229"/>
      <c r="V44" s="473">
        <f>SUM(S44-(S44*U44/100))</f>
        <v>0</v>
      </c>
      <c r="W44" s="493">
        <f>SUM(J44+V44)</f>
        <v>9525</v>
      </c>
      <c r="X44" s="231">
        <f>W44</f>
        <v>9525</v>
      </c>
      <c r="Y44" s="229">
        <v>50</v>
      </c>
      <c r="Z44" s="229">
        <v>0</v>
      </c>
      <c r="AA44" s="229">
        <v>0.01</v>
      </c>
      <c r="AB44"/>
    </row>
    <row r="45" spans="1:28" x14ac:dyDescent="0.3">
      <c r="A45" s="229">
        <v>22</v>
      </c>
      <c r="B45" s="230" t="s">
        <v>4</v>
      </c>
      <c r="C45" s="229">
        <v>4286</v>
      </c>
      <c r="D45" s="229">
        <v>5</v>
      </c>
      <c r="E45" s="229">
        <v>1</v>
      </c>
      <c r="F45" s="505" t="s">
        <v>68</v>
      </c>
      <c r="G45" s="229">
        <v>1</v>
      </c>
      <c r="H45" s="484">
        <f>SUM((D45*400)+(E45*100)+F45)</f>
        <v>2100</v>
      </c>
      <c r="I45" s="229">
        <v>110</v>
      </c>
      <c r="J45" s="473">
        <f>SUM(H45*I45)</f>
        <v>231000</v>
      </c>
      <c r="K45" s="229"/>
      <c r="L45" s="229"/>
      <c r="M45" s="230"/>
      <c r="N45" s="230"/>
      <c r="O45" s="229"/>
      <c r="P45" s="229"/>
      <c r="Q45" s="229"/>
      <c r="R45" s="229"/>
      <c r="S45" s="511">
        <f>SUM(O45*R45)</f>
        <v>0</v>
      </c>
      <c r="T45" s="229"/>
      <c r="U45" s="229"/>
      <c r="V45" s="473">
        <f>SUM(S45-(S45*U45/100))</f>
        <v>0</v>
      </c>
      <c r="W45" s="493">
        <f>SUM(J45+V45)</f>
        <v>231000</v>
      </c>
      <c r="X45" s="231">
        <f>W45</f>
        <v>231000</v>
      </c>
      <c r="Y45" s="229">
        <v>50</v>
      </c>
      <c r="Z45" s="229">
        <v>0</v>
      </c>
      <c r="AA45" s="229">
        <v>0.01</v>
      </c>
      <c r="AB45"/>
    </row>
    <row r="46" spans="1:28" x14ac:dyDescent="0.3">
      <c r="A46" s="229">
        <v>23</v>
      </c>
      <c r="B46" s="230" t="s">
        <v>4</v>
      </c>
      <c r="C46" s="229">
        <v>4677</v>
      </c>
      <c r="D46" s="229">
        <v>0</v>
      </c>
      <c r="E46" s="229">
        <v>1</v>
      </c>
      <c r="F46" s="229">
        <v>13</v>
      </c>
      <c r="G46" s="229">
        <v>1</v>
      </c>
      <c r="H46" s="484">
        <f>SUM((D46*400)+(E46*100)+F46)</f>
        <v>113</v>
      </c>
      <c r="I46" s="229">
        <v>75</v>
      </c>
      <c r="J46" s="473">
        <f>SUM(H46*I46)</f>
        <v>8475</v>
      </c>
      <c r="K46" s="229"/>
      <c r="L46" s="229"/>
      <c r="M46" s="230"/>
      <c r="N46" s="230"/>
      <c r="O46" s="229"/>
      <c r="P46" s="229"/>
      <c r="Q46" s="229"/>
      <c r="R46" s="229"/>
      <c r="S46" s="511">
        <f>SUM(O46*R46)</f>
        <v>0</v>
      </c>
      <c r="T46" s="229"/>
      <c r="U46" s="229"/>
      <c r="V46" s="473">
        <f>SUM(S46-(S46*U46/100))</f>
        <v>0</v>
      </c>
      <c r="W46" s="493">
        <f>SUM(J46+V46)</f>
        <v>8475</v>
      </c>
      <c r="X46" s="231">
        <f>W46</f>
        <v>8475</v>
      </c>
      <c r="Y46" s="229">
        <v>50</v>
      </c>
      <c r="Z46" s="229">
        <v>0</v>
      </c>
      <c r="AA46" s="229">
        <v>0.01</v>
      </c>
      <c r="AB46"/>
    </row>
    <row r="47" spans="1:28" x14ac:dyDescent="0.3">
      <c r="A47" s="229">
        <v>24</v>
      </c>
      <c r="B47" s="230" t="s">
        <v>4</v>
      </c>
      <c r="C47" s="229">
        <v>20644</v>
      </c>
      <c r="D47" s="229">
        <v>0</v>
      </c>
      <c r="E47" s="229">
        <v>1</v>
      </c>
      <c r="F47" s="229">
        <v>86</v>
      </c>
      <c r="G47" s="229">
        <v>1</v>
      </c>
      <c r="H47" s="484">
        <f>SUM((D47*400)+(E47*100)+F47)</f>
        <v>186</v>
      </c>
      <c r="I47" s="229">
        <v>75</v>
      </c>
      <c r="J47" s="473">
        <f>SUM(H47*I47)</f>
        <v>13950</v>
      </c>
      <c r="K47" s="229"/>
      <c r="L47" s="229"/>
      <c r="M47" s="230"/>
      <c r="N47" s="230"/>
      <c r="O47" s="229"/>
      <c r="P47" s="229"/>
      <c r="Q47" s="229"/>
      <c r="R47" s="229"/>
      <c r="S47" s="511">
        <f>SUM(O47*R47)</f>
        <v>0</v>
      </c>
      <c r="T47" s="229"/>
      <c r="U47" s="229"/>
      <c r="V47" s="473">
        <f>SUM(S47-(S47*U47/100))</f>
        <v>0</v>
      </c>
      <c r="W47" s="493">
        <f>SUM(J47+V47)</f>
        <v>13950</v>
      </c>
      <c r="X47" s="231">
        <f>W47</f>
        <v>13950</v>
      </c>
      <c r="Y47" s="229">
        <v>50</v>
      </c>
      <c r="Z47" s="229">
        <v>0</v>
      </c>
      <c r="AA47" s="229">
        <v>0.01</v>
      </c>
      <c r="AB47"/>
    </row>
    <row r="48" spans="1:28" x14ac:dyDescent="0.3">
      <c r="A48" s="229">
        <v>25</v>
      </c>
      <c r="B48" s="230" t="s">
        <v>4</v>
      </c>
      <c r="C48" s="229">
        <v>20925</v>
      </c>
      <c r="D48" s="229">
        <v>1</v>
      </c>
      <c r="E48" s="229">
        <v>2</v>
      </c>
      <c r="F48" s="505" t="s">
        <v>142</v>
      </c>
      <c r="G48" s="229">
        <v>1</v>
      </c>
      <c r="H48" s="484">
        <f>SUM((D48*400)+(E48*100)+F48)</f>
        <v>636</v>
      </c>
      <c r="I48" s="229">
        <v>75</v>
      </c>
      <c r="J48" s="473">
        <f>SUM(H48*I48)</f>
        <v>47700</v>
      </c>
      <c r="K48" s="229"/>
      <c r="L48" s="229"/>
      <c r="M48" s="230"/>
      <c r="N48" s="230"/>
      <c r="O48" s="229"/>
      <c r="P48" s="229"/>
      <c r="Q48" s="229"/>
      <c r="R48" s="229"/>
      <c r="S48" s="511">
        <f>SUM(O48*R48)</f>
        <v>0</v>
      </c>
      <c r="T48" s="229"/>
      <c r="U48" s="229"/>
      <c r="V48" s="473">
        <f>SUM(S48-(S48*U48/100))</f>
        <v>0</v>
      </c>
      <c r="W48" s="493">
        <f>SUM(J48+V48)</f>
        <v>47700</v>
      </c>
      <c r="X48" s="231">
        <f>W48</f>
        <v>47700</v>
      </c>
      <c r="Y48" s="229">
        <v>50</v>
      </c>
      <c r="Z48" s="229">
        <v>0</v>
      </c>
      <c r="AA48" s="229">
        <v>0.01</v>
      </c>
      <c r="AB48"/>
    </row>
    <row r="49" spans="1:28" x14ac:dyDescent="0.3">
      <c r="A49" s="229">
        <v>26</v>
      </c>
      <c r="B49" s="230" t="s">
        <v>4</v>
      </c>
      <c r="C49" s="229">
        <v>4284</v>
      </c>
      <c r="D49" s="229">
        <v>5</v>
      </c>
      <c r="E49" s="229">
        <v>0</v>
      </c>
      <c r="F49" s="229">
        <v>0</v>
      </c>
      <c r="G49" s="229">
        <v>1</v>
      </c>
      <c r="H49" s="484">
        <f>SUM((D49*400)+(E49*100)+F49)</f>
        <v>2000</v>
      </c>
      <c r="I49" s="229">
        <v>130</v>
      </c>
      <c r="J49" s="473">
        <f>SUM(H49*I49)</f>
        <v>260000</v>
      </c>
      <c r="K49" s="229"/>
      <c r="L49" s="229"/>
      <c r="M49" s="230"/>
      <c r="N49" s="230"/>
      <c r="O49" s="229"/>
      <c r="P49" s="229"/>
      <c r="Q49" s="229"/>
      <c r="R49" s="229"/>
      <c r="S49" s="511">
        <f>SUM(O49*R49)</f>
        <v>0</v>
      </c>
      <c r="T49" s="229"/>
      <c r="U49" s="229"/>
      <c r="V49" s="473">
        <f>SUM(S49-(S49*U49/100))</f>
        <v>0</v>
      </c>
      <c r="W49" s="493">
        <f>SUM(J49+V49)</f>
        <v>260000</v>
      </c>
      <c r="X49" s="231">
        <f>W49</f>
        <v>260000</v>
      </c>
      <c r="Y49" s="229">
        <v>50</v>
      </c>
      <c r="Z49" s="229">
        <v>0</v>
      </c>
      <c r="AA49" s="229">
        <v>0.01</v>
      </c>
      <c r="AB49"/>
    </row>
    <row r="50" spans="1:28" x14ac:dyDescent="0.3">
      <c r="A50" s="494">
        <v>27</v>
      </c>
      <c r="B50" s="498" t="s">
        <v>24</v>
      </c>
      <c r="C50" s="494">
        <v>2892</v>
      </c>
      <c r="D50" s="494">
        <v>0</v>
      </c>
      <c r="E50" s="494">
        <v>2</v>
      </c>
      <c r="F50" s="494">
        <v>90</v>
      </c>
      <c r="G50" s="229">
        <v>1</v>
      </c>
      <c r="H50" s="484">
        <f>SUM((D50*400)+(E50*100)+F50)</f>
        <v>290</v>
      </c>
      <c r="I50" s="229">
        <v>75</v>
      </c>
      <c r="J50" s="473">
        <f>SUM(H50*I50)</f>
        <v>21750</v>
      </c>
      <c r="K50" s="229"/>
      <c r="L50" s="494"/>
      <c r="M50" s="498"/>
      <c r="N50" s="498"/>
      <c r="O50" s="494"/>
      <c r="P50" s="494"/>
      <c r="Q50" s="229"/>
      <c r="R50" s="229"/>
      <c r="S50" s="511">
        <f>SUM(O50*R50)</f>
        <v>0</v>
      </c>
      <c r="T50" s="229"/>
      <c r="U50" s="229"/>
      <c r="V50" s="473">
        <f>SUM(S50-(S50*U50/100))</f>
        <v>0</v>
      </c>
      <c r="W50" s="493">
        <f>SUM(J50+V50)</f>
        <v>21750</v>
      </c>
      <c r="X50" s="231">
        <f>W50</f>
        <v>21750</v>
      </c>
      <c r="Y50" s="229">
        <v>50</v>
      </c>
      <c r="Z50" s="229">
        <v>0</v>
      </c>
      <c r="AA50" s="229">
        <v>0.01</v>
      </c>
      <c r="AB50"/>
    </row>
    <row r="51" spans="1:28" x14ac:dyDescent="0.3">
      <c r="A51" s="229">
        <v>28</v>
      </c>
      <c r="B51" s="230" t="s">
        <v>4</v>
      </c>
      <c r="C51" s="229"/>
      <c r="D51" s="229">
        <v>0</v>
      </c>
      <c r="E51" s="229">
        <v>1</v>
      </c>
      <c r="F51" s="229">
        <v>9</v>
      </c>
      <c r="G51" s="229">
        <v>1</v>
      </c>
      <c r="H51" s="484">
        <f>SUM((D51*400)+(E51*100)+F51)</f>
        <v>109</v>
      </c>
      <c r="I51" s="229">
        <v>75</v>
      </c>
      <c r="J51" s="473">
        <f>SUM(H51*I51)</f>
        <v>8175</v>
      </c>
      <c r="K51" s="229"/>
      <c r="L51" s="229"/>
      <c r="M51" s="230"/>
      <c r="N51" s="230"/>
      <c r="O51" s="229"/>
      <c r="P51" s="229"/>
      <c r="Q51" s="229"/>
      <c r="R51" s="229"/>
      <c r="S51" s="511">
        <f>SUM(O51*R51)</f>
        <v>0</v>
      </c>
      <c r="T51" s="229"/>
      <c r="U51" s="229"/>
      <c r="V51" s="473">
        <f>SUM(S51-(S51*U51/100))</f>
        <v>0</v>
      </c>
      <c r="W51" s="493">
        <f>SUM(J51+V51)</f>
        <v>8175</v>
      </c>
      <c r="X51" s="231">
        <f>W51</f>
        <v>8175</v>
      </c>
      <c r="Y51" s="229">
        <v>50</v>
      </c>
      <c r="Z51" s="229">
        <v>0</v>
      </c>
      <c r="AA51" s="229">
        <v>0.01</v>
      </c>
      <c r="AB51"/>
    </row>
    <row r="52" spans="1:28" x14ac:dyDescent="0.3">
      <c r="A52" s="229">
        <v>29</v>
      </c>
      <c r="B52" s="230" t="s">
        <v>4</v>
      </c>
      <c r="C52" s="229">
        <v>6339</v>
      </c>
      <c r="D52" s="229">
        <v>0</v>
      </c>
      <c r="E52" s="229">
        <v>0</v>
      </c>
      <c r="F52" s="229">
        <v>4</v>
      </c>
      <c r="G52" s="229">
        <v>2</v>
      </c>
      <c r="H52" s="484">
        <f>SUM((D52*400)+(E52*100)+F52)</f>
        <v>4</v>
      </c>
      <c r="I52" s="229">
        <v>75</v>
      </c>
      <c r="J52" s="473">
        <f>SUM(H52*I52)</f>
        <v>300</v>
      </c>
      <c r="K52" s="229"/>
      <c r="L52" s="229">
        <v>17</v>
      </c>
      <c r="M52" s="230" t="s">
        <v>10</v>
      </c>
      <c r="N52" s="230" t="s">
        <v>9</v>
      </c>
      <c r="O52" s="229">
        <v>134.52000000000001</v>
      </c>
      <c r="P52" s="229"/>
      <c r="Q52" s="229"/>
      <c r="R52" s="229">
        <v>6500</v>
      </c>
      <c r="S52" s="511">
        <f>SUM(O52*R52)</f>
        <v>874380.00000000012</v>
      </c>
      <c r="T52" s="229">
        <v>10</v>
      </c>
      <c r="U52" s="229">
        <v>30</v>
      </c>
      <c r="V52" s="473">
        <f>SUM(S52-(S52*U52/100))</f>
        <v>612066</v>
      </c>
      <c r="W52" s="493">
        <f>SUM(J52+V52)</f>
        <v>612366</v>
      </c>
      <c r="X52" s="231">
        <f>W52</f>
        <v>612366</v>
      </c>
      <c r="Y52" s="229">
        <v>10</v>
      </c>
      <c r="Z52" s="229">
        <v>0</v>
      </c>
      <c r="AA52" s="229">
        <v>0.02</v>
      </c>
      <c r="AB52"/>
    </row>
    <row r="53" spans="1:28" x14ac:dyDescent="0.3">
      <c r="A53" s="229"/>
      <c r="B53" s="230"/>
      <c r="C53" s="229"/>
      <c r="D53" s="229"/>
      <c r="E53" s="229"/>
      <c r="F53" s="229"/>
      <c r="G53" s="229"/>
      <c r="H53" s="484">
        <f>SUM((D53*400)+(E53*100)+F53)</f>
        <v>0</v>
      </c>
      <c r="I53" s="229"/>
      <c r="J53" s="473">
        <f>SUM(H53*I53)</f>
        <v>0</v>
      </c>
      <c r="K53" s="229"/>
      <c r="L53" s="229"/>
      <c r="M53" s="230" t="s">
        <v>393</v>
      </c>
      <c r="N53" s="230"/>
      <c r="O53" s="229">
        <v>80.56</v>
      </c>
      <c r="P53" s="229"/>
      <c r="Q53" s="229"/>
      <c r="R53" s="229"/>
      <c r="S53" s="511">
        <f>SUM(O53*R53)</f>
        <v>0</v>
      </c>
      <c r="T53" s="229"/>
      <c r="U53" s="229"/>
      <c r="V53" s="473">
        <f>SUM(S53-(S53*U53/100))</f>
        <v>0</v>
      </c>
      <c r="W53" s="493">
        <f>SUM(J53+V53)</f>
        <v>0</v>
      </c>
      <c r="X53" s="231">
        <f>W53</f>
        <v>0</v>
      </c>
      <c r="Y53" s="229"/>
      <c r="Z53" s="229"/>
      <c r="AA53" s="229"/>
      <c r="AB53"/>
    </row>
    <row r="54" spans="1:28" x14ac:dyDescent="0.3">
      <c r="A54" s="229"/>
      <c r="B54" s="230"/>
      <c r="C54" s="229"/>
      <c r="D54" s="229"/>
      <c r="E54" s="229"/>
      <c r="F54" s="229"/>
      <c r="G54" s="229"/>
      <c r="H54" s="484">
        <f>SUM((D54*400)+(E54*100)+F54)</f>
        <v>0</v>
      </c>
      <c r="I54" s="229"/>
      <c r="J54" s="473">
        <f>SUM(H54*I54)</f>
        <v>0</v>
      </c>
      <c r="K54" s="229"/>
      <c r="L54" s="229"/>
      <c r="M54" s="230" t="s">
        <v>391</v>
      </c>
      <c r="N54" s="230"/>
      <c r="O54" s="229">
        <v>53.96</v>
      </c>
      <c r="P54" s="229"/>
      <c r="Q54" s="229"/>
      <c r="R54" s="229"/>
      <c r="S54" s="511">
        <f>SUM(O54*R54)</f>
        <v>0</v>
      </c>
      <c r="T54" s="229"/>
      <c r="U54" s="229"/>
      <c r="V54" s="473">
        <f>SUM(S54-(S54*U54/100))</f>
        <v>0</v>
      </c>
      <c r="W54" s="493">
        <f>SUM(J54+V54)</f>
        <v>0</v>
      </c>
      <c r="X54" s="231">
        <f>W54</f>
        <v>0</v>
      </c>
      <c r="Y54" s="229"/>
      <c r="Z54" s="229"/>
      <c r="AA54" s="229"/>
      <c r="AB54"/>
    </row>
    <row r="55" spans="1:28" x14ac:dyDescent="0.3">
      <c r="A55" s="229"/>
      <c r="B55" s="230"/>
      <c r="C55" s="229"/>
      <c r="D55" s="229"/>
      <c r="E55" s="229"/>
      <c r="F55" s="229"/>
      <c r="G55" s="229"/>
      <c r="H55" s="484">
        <f>SUM((D55*400)+(E55*100)+F55)</f>
        <v>0</v>
      </c>
      <c r="I55" s="229"/>
      <c r="J55" s="473">
        <f>SUM(H55*I55)</f>
        <v>0</v>
      </c>
      <c r="K55" s="229"/>
      <c r="L55" s="229"/>
      <c r="M55" s="230" t="s">
        <v>8</v>
      </c>
      <c r="N55" s="230"/>
      <c r="O55" s="229">
        <v>15.18</v>
      </c>
      <c r="P55" s="229"/>
      <c r="Q55" s="229"/>
      <c r="R55" s="229">
        <v>5400</v>
      </c>
      <c r="S55" s="511">
        <f>SUM(O55*R55)</f>
        <v>81972</v>
      </c>
      <c r="T55" s="229">
        <v>10</v>
      </c>
      <c r="U55" s="229">
        <v>40</v>
      </c>
      <c r="V55" s="473">
        <f>SUM(S55-(S55*U55/100))</f>
        <v>49183.199999999997</v>
      </c>
      <c r="W55" s="493">
        <f>SUM(J55+V55)</f>
        <v>49183.199999999997</v>
      </c>
      <c r="X55" s="231">
        <f>W55</f>
        <v>49183.199999999997</v>
      </c>
      <c r="Y55" s="229">
        <v>50</v>
      </c>
      <c r="Z55" s="229">
        <v>0</v>
      </c>
      <c r="AA55" s="229">
        <v>0.01</v>
      </c>
      <c r="AB55"/>
    </row>
    <row r="56" spans="1:28" x14ac:dyDescent="0.3">
      <c r="A56" s="494">
        <v>30</v>
      </c>
      <c r="B56" s="498" t="s">
        <v>1282</v>
      </c>
      <c r="C56" s="494"/>
      <c r="D56" s="494">
        <v>5</v>
      </c>
      <c r="E56" s="494">
        <v>0</v>
      </c>
      <c r="F56" s="494">
        <v>0</v>
      </c>
      <c r="G56" s="229">
        <v>1</v>
      </c>
      <c r="H56" s="484">
        <f>SUM((D56*400)+(E56*100)+F56)</f>
        <v>2000</v>
      </c>
      <c r="I56" s="229">
        <v>75</v>
      </c>
      <c r="J56" s="473">
        <f>SUM(H56*I56)</f>
        <v>150000</v>
      </c>
      <c r="K56" s="229"/>
      <c r="L56" s="494"/>
      <c r="M56" s="498"/>
      <c r="N56" s="498"/>
      <c r="O56" s="494"/>
      <c r="P56" s="494"/>
      <c r="Q56" s="229"/>
      <c r="R56" s="229"/>
      <c r="S56" s="511">
        <f>SUM(O56*R56)</f>
        <v>0</v>
      </c>
      <c r="T56" s="229"/>
      <c r="U56" s="229"/>
      <c r="V56" s="473">
        <f>SUM(S56-(S56*U56/100))</f>
        <v>0</v>
      </c>
      <c r="W56" s="493">
        <f>SUM(J56+V56)</f>
        <v>150000</v>
      </c>
      <c r="X56" s="231">
        <f>W56</f>
        <v>150000</v>
      </c>
      <c r="Y56" s="229">
        <v>50</v>
      </c>
      <c r="Z56" s="229">
        <v>0</v>
      </c>
      <c r="AA56" s="229">
        <v>0.01</v>
      </c>
      <c r="AB56"/>
    </row>
    <row r="57" spans="1:28" x14ac:dyDescent="0.3">
      <c r="A57" s="229">
        <v>31</v>
      </c>
      <c r="B57" s="230" t="s">
        <v>4</v>
      </c>
      <c r="C57" s="229">
        <v>8445</v>
      </c>
      <c r="D57" s="229">
        <v>12</v>
      </c>
      <c r="E57" s="229">
        <v>3</v>
      </c>
      <c r="F57" s="229">
        <v>56</v>
      </c>
      <c r="G57" s="229">
        <v>1</v>
      </c>
      <c r="H57" s="484">
        <f>SUM((D57*400)+(E57*100)+F57)</f>
        <v>5156</v>
      </c>
      <c r="I57" s="229">
        <v>75</v>
      </c>
      <c r="J57" s="473">
        <f>SUM(H57*I57)</f>
        <v>386700</v>
      </c>
      <c r="K57" s="229"/>
      <c r="L57" s="229"/>
      <c r="M57" s="230"/>
      <c r="N57" s="230"/>
      <c r="O57" s="229"/>
      <c r="P57" s="229"/>
      <c r="Q57" s="229"/>
      <c r="R57" s="229"/>
      <c r="S57" s="511">
        <f>SUM(O57*R57)</f>
        <v>0</v>
      </c>
      <c r="T57" s="229"/>
      <c r="U57" s="229"/>
      <c r="V57" s="473">
        <f>SUM(S57-(S57*U57/100))</f>
        <v>0</v>
      </c>
      <c r="W57" s="493">
        <f>SUM(J57+V57)</f>
        <v>386700</v>
      </c>
      <c r="X57" s="231">
        <f>W57</f>
        <v>386700</v>
      </c>
      <c r="Y57" s="229">
        <v>50</v>
      </c>
      <c r="Z57" s="229">
        <v>0</v>
      </c>
      <c r="AA57" s="229">
        <v>0.01</v>
      </c>
      <c r="AB57"/>
    </row>
    <row r="58" spans="1:28" x14ac:dyDescent="0.3">
      <c r="A58" s="229">
        <v>32</v>
      </c>
      <c r="B58" s="230" t="s">
        <v>4</v>
      </c>
      <c r="C58" s="229">
        <v>2123</v>
      </c>
      <c r="D58" s="229">
        <v>1</v>
      </c>
      <c r="E58" s="229">
        <v>0</v>
      </c>
      <c r="F58" s="229">
        <v>36</v>
      </c>
      <c r="G58" s="229">
        <v>2</v>
      </c>
      <c r="H58" s="484">
        <f>SUM((D58*400)+(E58*100)+F58)</f>
        <v>436</v>
      </c>
      <c r="I58" s="229">
        <v>250</v>
      </c>
      <c r="J58" s="473">
        <f>SUM(H58*I58)</f>
        <v>109000</v>
      </c>
      <c r="K58" s="229"/>
      <c r="L58" s="229">
        <v>6</v>
      </c>
      <c r="M58" s="230" t="s">
        <v>3</v>
      </c>
      <c r="N58" s="230" t="s">
        <v>1233</v>
      </c>
      <c r="O58" s="229">
        <v>155.04</v>
      </c>
      <c r="P58" s="229"/>
      <c r="Q58" s="229"/>
      <c r="R58" s="229">
        <v>6500</v>
      </c>
      <c r="S58" s="511">
        <f>SUM(O58*R58)</f>
        <v>1007760</v>
      </c>
      <c r="T58" s="229"/>
      <c r="U58" s="229"/>
      <c r="V58" s="473">
        <f>SUM(S58-(S58*U58/100))</f>
        <v>1007760</v>
      </c>
      <c r="W58" s="493">
        <f>SUM(J58+V58)</f>
        <v>1116760</v>
      </c>
      <c r="X58" s="231">
        <f>W58</f>
        <v>1116760</v>
      </c>
      <c r="Y58" s="229">
        <v>10</v>
      </c>
      <c r="Z58" s="229">
        <v>0</v>
      </c>
      <c r="AA58" s="229">
        <v>0.01</v>
      </c>
      <c r="AB58"/>
    </row>
    <row r="59" spans="1:28" x14ac:dyDescent="0.3">
      <c r="A59" s="229"/>
      <c r="B59" s="230"/>
      <c r="C59" s="229"/>
      <c r="D59" s="229"/>
      <c r="E59" s="229"/>
      <c r="F59" s="229"/>
      <c r="G59" s="229"/>
      <c r="H59" s="484">
        <f>SUM((D59*400)+(E59*100)+F59)</f>
        <v>0</v>
      </c>
      <c r="I59" s="229"/>
      <c r="J59" s="473">
        <f>SUM(H59*I59)</f>
        <v>0</v>
      </c>
      <c r="K59" s="229"/>
      <c r="L59" s="229"/>
      <c r="M59" s="230" t="s">
        <v>8</v>
      </c>
      <c r="N59" s="230"/>
      <c r="O59" s="229">
        <v>20.059999999999999</v>
      </c>
      <c r="P59" s="229"/>
      <c r="Q59" s="229"/>
      <c r="R59" s="229">
        <v>5400</v>
      </c>
      <c r="S59" s="511">
        <f>SUM(O59*R59)</f>
        <v>108324</v>
      </c>
      <c r="T59" s="229"/>
      <c r="U59" s="229"/>
      <c r="V59" s="473">
        <f>SUM(S59-(S59*U59/100))</f>
        <v>108324</v>
      </c>
      <c r="W59" s="493">
        <f>SUM(J59+V59)</f>
        <v>108324</v>
      </c>
      <c r="X59" s="231">
        <f>W59</f>
        <v>108324</v>
      </c>
      <c r="Y59" s="229">
        <v>50</v>
      </c>
      <c r="Z59" s="229">
        <v>0</v>
      </c>
      <c r="AA59" s="229">
        <v>0.01</v>
      </c>
      <c r="AB59"/>
    </row>
    <row r="60" spans="1:28" x14ac:dyDescent="0.3">
      <c r="A60" s="229"/>
      <c r="B60" s="230"/>
      <c r="C60" s="229"/>
      <c r="D60" s="229"/>
      <c r="E60" s="229"/>
      <c r="F60" s="229"/>
      <c r="G60" s="229"/>
      <c r="H60" s="484">
        <f>SUM((D60*400)+(E60*100)+F60)</f>
        <v>0</v>
      </c>
      <c r="I60" s="229"/>
      <c r="J60" s="473">
        <f>SUM(H60*I60)</f>
        <v>0</v>
      </c>
      <c r="K60" s="229"/>
      <c r="L60" s="229"/>
      <c r="M60" s="230" t="s">
        <v>1</v>
      </c>
      <c r="N60" s="230"/>
      <c r="O60" s="229">
        <v>13.42</v>
      </c>
      <c r="P60" s="229"/>
      <c r="Q60" s="229"/>
      <c r="R60" s="229">
        <v>2050</v>
      </c>
      <c r="S60" s="511">
        <f>SUM(O60*R60)</f>
        <v>27511</v>
      </c>
      <c r="T60" s="229"/>
      <c r="U60" s="229"/>
      <c r="V60" s="473">
        <f>SUM(S60-(S60*U60/100))</f>
        <v>27511</v>
      </c>
      <c r="W60" s="493">
        <f>SUM(J60+V60)</f>
        <v>27511</v>
      </c>
      <c r="X60" s="231">
        <f>W60</f>
        <v>27511</v>
      </c>
      <c r="Y60" s="229">
        <v>50</v>
      </c>
      <c r="Z60" s="229">
        <v>0</v>
      </c>
      <c r="AA60" s="229">
        <v>0.01</v>
      </c>
      <c r="AB60"/>
    </row>
    <row r="61" spans="1:28" x14ac:dyDescent="0.3">
      <c r="A61" s="229">
        <v>33</v>
      </c>
      <c r="B61" s="230" t="s">
        <v>4</v>
      </c>
      <c r="C61" s="229">
        <v>18541</v>
      </c>
      <c r="D61" s="229">
        <v>8</v>
      </c>
      <c r="E61" s="229">
        <v>0</v>
      </c>
      <c r="F61" s="229">
        <v>4</v>
      </c>
      <c r="G61" s="229">
        <v>1</v>
      </c>
      <c r="H61" s="484">
        <f>SUM((D61*400)+(E61*100)+F61)</f>
        <v>3204</v>
      </c>
      <c r="I61" s="229">
        <v>100</v>
      </c>
      <c r="J61" s="473">
        <f>SUM(H61*I61)</f>
        <v>320400</v>
      </c>
      <c r="K61" s="229"/>
      <c r="L61" s="229"/>
      <c r="M61" s="230"/>
      <c r="N61" s="230"/>
      <c r="O61" s="229"/>
      <c r="P61" s="229"/>
      <c r="Q61" s="229"/>
      <c r="R61" s="229"/>
      <c r="S61" s="511">
        <f>SUM(O61*R61)</f>
        <v>0</v>
      </c>
      <c r="T61" s="229"/>
      <c r="U61" s="229"/>
      <c r="V61" s="473">
        <f>SUM(S61-(S61*U61/100))</f>
        <v>0</v>
      </c>
      <c r="W61" s="493">
        <f>SUM(J61+V61)</f>
        <v>320400</v>
      </c>
      <c r="X61" s="231">
        <f>W61</f>
        <v>320400</v>
      </c>
      <c r="Y61" s="229">
        <v>50</v>
      </c>
      <c r="Z61" s="229">
        <v>0</v>
      </c>
      <c r="AA61" s="229">
        <v>0.01</v>
      </c>
      <c r="AB61"/>
    </row>
    <row r="62" spans="1:28" x14ac:dyDescent="0.3">
      <c r="A62" s="229">
        <v>34</v>
      </c>
      <c r="B62" s="230" t="s">
        <v>4</v>
      </c>
      <c r="C62" s="229">
        <v>2141</v>
      </c>
      <c r="D62" s="229">
        <v>0</v>
      </c>
      <c r="E62" s="229">
        <v>3</v>
      </c>
      <c r="F62" s="229">
        <v>90</v>
      </c>
      <c r="G62" s="229">
        <v>2</v>
      </c>
      <c r="H62" s="484">
        <f>SUM((D62*400)+(E62*100)+F62)</f>
        <v>390</v>
      </c>
      <c r="I62" s="229">
        <v>220</v>
      </c>
      <c r="J62" s="473">
        <f>SUM(H62*I62)</f>
        <v>85800</v>
      </c>
      <c r="K62" s="229"/>
      <c r="L62" s="229"/>
      <c r="M62" s="230" t="s">
        <v>3</v>
      </c>
      <c r="N62" s="230" t="s">
        <v>2</v>
      </c>
      <c r="O62" s="229">
        <v>42.9</v>
      </c>
      <c r="P62" s="229"/>
      <c r="Q62" s="229"/>
      <c r="R62" s="229">
        <v>6500</v>
      </c>
      <c r="S62" s="511">
        <f>SUM(O62*R62)</f>
        <v>278850</v>
      </c>
      <c r="T62" s="229"/>
      <c r="U62" s="229"/>
      <c r="V62" s="473">
        <f>SUM(S62-(S62*U62/100))</f>
        <v>278850</v>
      </c>
      <c r="W62" s="493">
        <f>SUM(J62+V62)</f>
        <v>364650</v>
      </c>
      <c r="X62" s="231">
        <f>W62</f>
        <v>364650</v>
      </c>
      <c r="Y62" s="229">
        <v>10</v>
      </c>
      <c r="Z62" s="229">
        <v>0</v>
      </c>
      <c r="AA62" s="229">
        <v>0.02</v>
      </c>
      <c r="AB62"/>
    </row>
    <row r="63" spans="1:28" x14ac:dyDescent="0.3">
      <c r="A63" s="229"/>
      <c r="B63" s="230"/>
      <c r="C63" s="229"/>
      <c r="D63" s="229"/>
      <c r="E63" s="229"/>
      <c r="F63" s="229"/>
      <c r="G63" s="229"/>
      <c r="H63" s="484"/>
      <c r="I63" s="229"/>
      <c r="J63" s="473">
        <f>SUM(H63*I63)</f>
        <v>0</v>
      </c>
      <c r="K63" s="229"/>
      <c r="L63" s="229">
        <v>4</v>
      </c>
      <c r="M63" s="230" t="s">
        <v>10</v>
      </c>
      <c r="N63" s="230" t="s">
        <v>9</v>
      </c>
      <c r="O63" s="229">
        <v>207.58</v>
      </c>
      <c r="P63" s="229"/>
      <c r="Q63" s="229"/>
      <c r="R63" s="229">
        <v>6500</v>
      </c>
      <c r="S63" s="511">
        <f>SUM(O63*R63)</f>
        <v>1349270</v>
      </c>
      <c r="T63" s="229"/>
      <c r="U63" s="229"/>
      <c r="V63" s="473">
        <f>SUM(S63-(S63*U63/100))</f>
        <v>1349270</v>
      </c>
      <c r="W63" s="493">
        <f>SUM(J63+V63)</f>
        <v>1349270</v>
      </c>
      <c r="X63" s="231">
        <f>W63</f>
        <v>1349270</v>
      </c>
      <c r="Y63" s="229">
        <v>10</v>
      </c>
      <c r="Z63" s="229">
        <v>0</v>
      </c>
      <c r="AA63" s="229">
        <v>0.02</v>
      </c>
      <c r="AB63"/>
    </row>
    <row r="64" spans="1:28" x14ac:dyDescent="0.3">
      <c r="A64" s="229"/>
      <c r="B64" s="230"/>
      <c r="C64" s="229"/>
      <c r="D64" s="229"/>
      <c r="E64" s="229"/>
      <c r="F64" s="229"/>
      <c r="G64" s="229"/>
      <c r="H64" s="484"/>
      <c r="I64" s="229"/>
      <c r="J64" s="473">
        <f>SUM(H64*I64)</f>
        <v>0</v>
      </c>
      <c r="K64" s="229"/>
      <c r="L64" s="229"/>
      <c r="M64" s="230" t="s">
        <v>393</v>
      </c>
      <c r="N64" s="230"/>
      <c r="O64" s="229">
        <v>104.4</v>
      </c>
      <c r="P64" s="229"/>
      <c r="Q64" s="229"/>
      <c r="R64" s="229"/>
      <c r="S64" s="511">
        <f>SUM(O64*R64)</f>
        <v>0</v>
      </c>
      <c r="T64" s="229"/>
      <c r="U64" s="229"/>
      <c r="V64" s="473">
        <f>SUM(S64-(S64*U64/100))</f>
        <v>0</v>
      </c>
      <c r="W64" s="493">
        <f>SUM(J64+V64)</f>
        <v>0</v>
      </c>
      <c r="X64" s="231">
        <f>W64</f>
        <v>0</v>
      </c>
      <c r="Y64" s="229"/>
      <c r="Z64" s="229"/>
      <c r="AA64" s="229"/>
      <c r="AB64"/>
    </row>
    <row r="65" spans="1:28" x14ac:dyDescent="0.3">
      <c r="A65" s="229"/>
      <c r="B65" s="230"/>
      <c r="C65" s="229"/>
      <c r="D65" s="229"/>
      <c r="E65" s="229"/>
      <c r="F65" s="229"/>
      <c r="G65" s="229"/>
      <c r="H65" s="484"/>
      <c r="I65" s="229"/>
      <c r="J65" s="473">
        <f>SUM(H65*I65)</f>
        <v>0</v>
      </c>
      <c r="K65" s="229"/>
      <c r="L65" s="229"/>
      <c r="M65" s="230" t="s">
        <v>391</v>
      </c>
      <c r="N65" s="230"/>
      <c r="O65" s="229">
        <v>55.68</v>
      </c>
      <c r="P65" s="229"/>
      <c r="Q65" s="229"/>
      <c r="R65" s="229"/>
      <c r="S65" s="511">
        <f>SUM(O65*R65)</f>
        <v>0</v>
      </c>
      <c r="T65" s="229"/>
      <c r="U65" s="229"/>
      <c r="V65" s="473">
        <f>SUM(S65-(S65*U65/100))</f>
        <v>0</v>
      </c>
      <c r="W65" s="493">
        <f>SUM(J65+V65)</f>
        <v>0</v>
      </c>
      <c r="X65" s="231">
        <f>W65</f>
        <v>0</v>
      </c>
      <c r="Y65" s="229"/>
      <c r="Z65" s="229"/>
      <c r="AA65" s="229"/>
      <c r="AB65"/>
    </row>
    <row r="66" spans="1:28" x14ac:dyDescent="0.3">
      <c r="A66" s="229"/>
      <c r="B66" s="230"/>
      <c r="C66" s="229"/>
      <c r="D66" s="229"/>
      <c r="E66" s="229"/>
      <c r="F66" s="229"/>
      <c r="G66" s="229"/>
      <c r="H66" s="484"/>
      <c r="I66" s="229"/>
      <c r="J66" s="473">
        <f>SUM(H66*I66)</f>
        <v>0</v>
      </c>
      <c r="K66" s="229"/>
      <c r="L66" s="229"/>
      <c r="M66" s="230" t="s">
        <v>1</v>
      </c>
      <c r="N66" s="230"/>
      <c r="O66" s="229">
        <v>47.5</v>
      </c>
      <c r="P66" s="229"/>
      <c r="Q66" s="229"/>
      <c r="R66" s="229">
        <v>2050</v>
      </c>
      <c r="S66" s="511">
        <f>SUM(O66*R66)</f>
        <v>97375</v>
      </c>
      <c r="T66" s="229"/>
      <c r="U66" s="229"/>
      <c r="V66" s="473">
        <f>SUM(S66-(S66*U66/100))</f>
        <v>97375</v>
      </c>
      <c r="W66" s="493">
        <f>SUM(J66+V66)</f>
        <v>97375</v>
      </c>
      <c r="X66" s="231">
        <f>W66</f>
        <v>97375</v>
      </c>
      <c r="Y66" s="229">
        <v>50</v>
      </c>
      <c r="Z66" s="229">
        <v>0</v>
      </c>
      <c r="AA66" s="229">
        <v>0.01</v>
      </c>
      <c r="AB66"/>
    </row>
    <row r="67" spans="1:28" x14ac:dyDescent="0.3">
      <c r="A67" s="229"/>
      <c r="B67" s="230"/>
      <c r="C67" s="229"/>
      <c r="D67" s="229"/>
      <c r="E67" s="229"/>
      <c r="F67" s="229"/>
      <c r="G67" s="229"/>
      <c r="H67" s="484"/>
      <c r="I67" s="229"/>
      <c r="J67" s="473">
        <f>SUM(H67*I67)</f>
        <v>0</v>
      </c>
      <c r="K67" s="229"/>
      <c r="L67" s="229" t="s">
        <v>1305</v>
      </c>
      <c r="M67" s="230" t="s">
        <v>10</v>
      </c>
      <c r="N67" s="230" t="s">
        <v>9</v>
      </c>
      <c r="O67" s="229">
        <v>174.18</v>
      </c>
      <c r="P67" s="229"/>
      <c r="Q67" s="229"/>
      <c r="R67" s="229">
        <v>6500</v>
      </c>
      <c r="S67" s="511">
        <f>SUM(O67*R67)</f>
        <v>1132170</v>
      </c>
      <c r="T67" s="229"/>
      <c r="U67" s="229"/>
      <c r="V67" s="473">
        <f>SUM(S67-(S67*U67/100))</f>
        <v>1132170</v>
      </c>
      <c r="W67" s="493">
        <f>SUM(J67+V67)</f>
        <v>1132170</v>
      </c>
      <c r="X67" s="231">
        <f>W67</f>
        <v>1132170</v>
      </c>
      <c r="Y67" s="229">
        <v>10</v>
      </c>
      <c r="Z67" s="229">
        <v>0</v>
      </c>
      <c r="AA67" s="229">
        <v>0.02</v>
      </c>
      <c r="AB67"/>
    </row>
    <row r="68" spans="1:28" x14ac:dyDescent="0.3">
      <c r="A68" s="229"/>
      <c r="B68" s="230"/>
      <c r="C68" s="229"/>
      <c r="D68" s="229"/>
      <c r="E68" s="229"/>
      <c r="F68" s="229"/>
      <c r="G68" s="229"/>
      <c r="H68" s="484"/>
      <c r="I68" s="229"/>
      <c r="J68" s="473">
        <f>SUM(H68*I68)</f>
        <v>0</v>
      </c>
      <c r="K68" s="229"/>
      <c r="L68" s="229"/>
      <c r="M68" s="230" t="s">
        <v>393</v>
      </c>
      <c r="N68" s="230"/>
      <c r="O68" s="229">
        <v>94.32</v>
      </c>
      <c r="P68" s="229"/>
      <c r="Q68" s="229"/>
      <c r="R68" s="229"/>
      <c r="S68" s="511">
        <f>SUM(O68*R68)</f>
        <v>0</v>
      </c>
      <c r="T68" s="229"/>
      <c r="U68" s="229"/>
      <c r="V68" s="473">
        <f>SUM(S68-(S68*U68/100))</f>
        <v>0</v>
      </c>
      <c r="W68" s="493">
        <f>SUM(J68+V68)</f>
        <v>0</v>
      </c>
      <c r="X68" s="231">
        <f>W68</f>
        <v>0</v>
      </c>
      <c r="Y68" s="229"/>
      <c r="Z68" s="229"/>
      <c r="AA68" s="229"/>
      <c r="AB68"/>
    </row>
    <row r="69" spans="1:28" x14ac:dyDescent="0.3">
      <c r="A69" s="229"/>
      <c r="B69" s="230"/>
      <c r="C69" s="229"/>
      <c r="D69" s="229"/>
      <c r="E69" s="229"/>
      <c r="F69" s="229"/>
      <c r="G69" s="229"/>
      <c r="H69" s="484"/>
      <c r="I69" s="229"/>
      <c r="J69" s="473">
        <f>SUM(H69*I69)</f>
        <v>0</v>
      </c>
      <c r="K69" s="229"/>
      <c r="L69" s="229"/>
      <c r="M69" s="230" t="s">
        <v>391</v>
      </c>
      <c r="N69" s="230"/>
      <c r="O69" s="229">
        <v>47.52</v>
      </c>
      <c r="P69" s="229"/>
      <c r="Q69" s="229"/>
      <c r="R69" s="229"/>
      <c r="S69" s="511">
        <f>SUM(O69*R69)</f>
        <v>0</v>
      </c>
      <c r="T69" s="229"/>
      <c r="U69" s="229"/>
      <c r="V69" s="473">
        <f>SUM(S69-(S69*U69/100))</f>
        <v>0</v>
      </c>
      <c r="W69" s="493">
        <f>SUM(J69+V69)</f>
        <v>0</v>
      </c>
      <c r="X69" s="231">
        <f>W69</f>
        <v>0</v>
      </c>
      <c r="Y69" s="229"/>
      <c r="Z69" s="229"/>
      <c r="AA69" s="229"/>
      <c r="AB69"/>
    </row>
    <row r="70" spans="1:28" x14ac:dyDescent="0.3">
      <c r="A70" s="229"/>
      <c r="B70" s="230"/>
      <c r="C70" s="229"/>
      <c r="D70" s="229"/>
      <c r="E70" s="229"/>
      <c r="F70" s="229"/>
      <c r="G70" s="229"/>
      <c r="H70" s="484"/>
      <c r="I70" s="229"/>
      <c r="J70" s="473">
        <f>SUM(H70*I70)</f>
        <v>0</v>
      </c>
      <c r="K70" s="229"/>
      <c r="L70" s="229"/>
      <c r="M70" s="230" t="s">
        <v>1</v>
      </c>
      <c r="N70" s="230"/>
      <c r="O70" s="229">
        <v>32.340000000000003</v>
      </c>
      <c r="P70" s="229"/>
      <c r="Q70" s="229"/>
      <c r="R70" s="229">
        <v>2050</v>
      </c>
      <c r="S70" s="511">
        <f>SUM(O70*R70)</f>
        <v>66297</v>
      </c>
      <c r="T70" s="229"/>
      <c r="U70" s="229"/>
      <c r="V70" s="473">
        <f>SUM(S70-(S70*U70/100))</f>
        <v>66297</v>
      </c>
      <c r="W70" s="493">
        <f>SUM(J70+V70)</f>
        <v>66297</v>
      </c>
      <c r="X70" s="231">
        <f>W70</f>
        <v>66297</v>
      </c>
      <c r="Y70" s="229">
        <v>50</v>
      </c>
      <c r="Z70" s="229">
        <v>0</v>
      </c>
      <c r="AA70" s="229">
        <v>0.01</v>
      </c>
      <c r="AB70"/>
    </row>
    <row r="71" spans="1:28" x14ac:dyDescent="0.3">
      <c r="A71" s="229">
        <v>35</v>
      </c>
      <c r="B71" s="230" t="s">
        <v>4</v>
      </c>
      <c r="C71" s="229">
        <v>12147</v>
      </c>
      <c r="D71" s="229">
        <v>3</v>
      </c>
      <c r="E71" s="229">
        <v>0</v>
      </c>
      <c r="F71" s="229">
        <v>57</v>
      </c>
      <c r="G71" s="229">
        <v>1</v>
      </c>
      <c r="H71" s="484">
        <f>SUM((D71*400)+(E71*100)+F71)</f>
        <v>1257</v>
      </c>
      <c r="I71" s="229">
        <v>75</v>
      </c>
      <c r="J71" s="473">
        <f>SUM(H71*I71)</f>
        <v>94275</v>
      </c>
      <c r="K71" s="229"/>
      <c r="L71" s="229"/>
      <c r="M71" s="230"/>
      <c r="N71" s="230"/>
      <c r="O71" s="229"/>
      <c r="P71" s="229"/>
      <c r="Q71" s="229"/>
      <c r="R71" s="229"/>
      <c r="S71" s="511">
        <f>SUM(O71*R71)</f>
        <v>0</v>
      </c>
      <c r="T71" s="229"/>
      <c r="U71" s="229"/>
      <c r="V71" s="473">
        <f>SUM(S71-(S71*U71/100))</f>
        <v>0</v>
      </c>
      <c r="W71" s="493">
        <f>SUM(J71+V71)</f>
        <v>94275</v>
      </c>
      <c r="X71" s="231">
        <f>W71</f>
        <v>94275</v>
      </c>
      <c r="Y71" s="229">
        <v>50</v>
      </c>
      <c r="Z71" s="229">
        <v>0</v>
      </c>
      <c r="AA71" s="229">
        <v>0.01</v>
      </c>
      <c r="AB71"/>
    </row>
    <row r="72" spans="1:28" x14ac:dyDescent="0.3">
      <c r="A72" s="229">
        <v>36</v>
      </c>
      <c r="B72" s="230" t="s">
        <v>4</v>
      </c>
      <c r="C72" s="229">
        <v>10821</v>
      </c>
      <c r="D72" s="229">
        <v>0</v>
      </c>
      <c r="E72" s="229">
        <v>0</v>
      </c>
      <c r="F72" s="229">
        <v>92</v>
      </c>
      <c r="G72" s="229">
        <v>1</v>
      </c>
      <c r="H72" s="484">
        <f>SUM((D72*400)+(E72*100)+F72)</f>
        <v>92</v>
      </c>
      <c r="I72" s="229">
        <v>75</v>
      </c>
      <c r="J72" s="473">
        <f>SUM(H72*I72)</f>
        <v>6900</v>
      </c>
      <c r="K72" s="229"/>
      <c r="L72" s="229"/>
      <c r="M72" s="230"/>
      <c r="N72" s="230"/>
      <c r="O72" s="229"/>
      <c r="P72" s="229"/>
      <c r="Q72" s="229"/>
      <c r="R72" s="229"/>
      <c r="S72" s="511">
        <f>SUM(O72*R72)</f>
        <v>0</v>
      </c>
      <c r="T72" s="229"/>
      <c r="U72" s="229"/>
      <c r="V72" s="473">
        <f>SUM(S72-(S72*U72/100))</f>
        <v>0</v>
      </c>
      <c r="W72" s="493">
        <f>SUM(J72+V72)</f>
        <v>6900</v>
      </c>
      <c r="X72" s="231">
        <f>W72</f>
        <v>6900</v>
      </c>
      <c r="Y72" s="229">
        <v>50</v>
      </c>
      <c r="Z72" s="229">
        <v>0</v>
      </c>
      <c r="AA72" s="229">
        <v>0.01</v>
      </c>
      <c r="AB72"/>
    </row>
    <row r="73" spans="1:28" x14ac:dyDescent="0.3">
      <c r="A73" s="229">
        <v>37</v>
      </c>
      <c r="B73" s="230" t="s">
        <v>4</v>
      </c>
      <c r="C73" s="229">
        <v>5951</v>
      </c>
      <c r="D73" s="229">
        <v>2</v>
      </c>
      <c r="E73" s="229">
        <v>1</v>
      </c>
      <c r="F73" s="229">
        <v>98</v>
      </c>
      <c r="G73" s="229">
        <v>1</v>
      </c>
      <c r="H73" s="484">
        <f>SUM((D73*400)+(E73*100)+F73)</f>
        <v>998</v>
      </c>
      <c r="I73" s="229">
        <v>100</v>
      </c>
      <c r="J73" s="473">
        <f>SUM(H73*I73)</f>
        <v>99800</v>
      </c>
      <c r="K73" s="229"/>
      <c r="L73" s="229"/>
      <c r="M73" s="230"/>
      <c r="N73" s="230"/>
      <c r="O73" s="229"/>
      <c r="P73" s="229"/>
      <c r="Q73" s="229"/>
      <c r="R73" s="229"/>
      <c r="S73" s="511">
        <f>SUM(O73*R73)</f>
        <v>0</v>
      </c>
      <c r="T73" s="229"/>
      <c r="U73" s="229"/>
      <c r="V73" s="473">
        <f>SUM(S73-(S73*U73/100))</f>
        <v>0</v>
      </c>
      <c r="W73" s="493">
        <f>SUM(J73+V73)</f>
        <v>99800</v>
      </c>
      <c r="X73" s="231">
        <f>W73</f>
        <v>99800</v>
      </c>
      <c r="Y73" s="229">
        <v>50</v>
      </c>
      <c r="Z73" s="229">
        <v>0</v>
      </c>
      <c r="AA73" s="229">
        <v>0.01</v>
      </c>
      <c r="AB73"/>
    </row>
    <row r="74" spans="1:28" x14ac:dyDescent="0.3">
      <c r="A74" s="229">
        <v>38</v>
      </c>
      <c r="B74" s="230" t="s">
        <v>4</v>
      </c>
      <c r="C74" s="229">
        <v>14751</v>
      </c>
      <c r="D74" s="229">
        <v>3</v>
      </c>
      <c r="E74" s="229">
        <v>0</v>
      </c>
      <c r="F74" s="505" t="s">
        <v>176</v>
      </c>
      <c r="G74" s="229">
        <v>1</v>
      </c>
      <c r="H74" s="484">
        <f>SUM((D74*400)+(E74*100)+F74)</f>
        <v>1259</v>
      </c>
      <c r="I74" s="229">
        <v>75</v>
      </c>
      <c r="J74" s="473">
        <f>SUM(H74*I74)</f>
        <v>94425</v>
      </c>
      <c r="K74" s="229"/>
      <c r="L74" s="229"/>
      <c r="M74" s="230"/>
      <c r="N74" s="230"/>
      <c r="O74" s="229"/>
      <c r="P74" s="229"/>
      <c r="Q74" s="229"/>
      <c r="R74" s="229"/>
      <c r="S74" s="511">
        <f>SUM(O74*R74)</f>
        <v>0</v>
      </c>
      <c r="T74" s="229"/>
      <c r="U74" s="229"/>
      <c r="V74" s="473">
        <f>SUM(S74-(S74*U74/100))</f>
        <v>0</v>
      </c>
      <c r="W74" s="493">
        <f>SUM(J74+V74)</f>
        <v>94425</v>
      </c>
      <c r="X74" s="231">
        <f>W74</f>
        <v>94425</v>
      </c>
      <c r="Y74" s="229">
        <v>50</v>
      </c>
      <c r="Z74" s="229">
        <v>0</v>
      </c>
      <c r="AA74" s="229">
        <v>0.01</v>
      </c>
      <c r="AB74"/>
    </row>
    <row r="75" spans="1:28" x14ac:dyDescent="0.3">
      <c r="A75" s="229">
        <v>39</v>
      </c>
      <c r="B75" s="230" t="s">
        <v>4</v>
      </c>
      <c r="C75" s="229">
        <v>6852</v>
      </c>
      <c r="D75" s="229">
        <v>2</v>
      </c>
      <c r="E75" s="229">
        <v>0</v>
      </c>
      <c r="F75" s="229">
        <v>0</v>
      </c>
      <c r="G75" s="229">
        <v>1</v>
      </c>
      <c r="H75" s="484">
        <f>SUM((D75*400)+(E75*100)+F75)</f>
        <v>800</v>
      </c>
      <c r="I75" s="229">
        <v>75</v>
      </c>
      <c r="J75" s="473">
        <f>SUM(H75*I75)</f>
        <v>60000</v>
      </c>
      <c r="K75" s="229"/>
      <c r="L75" s="229"/>
      <c r="M75" s="230"/>
      <c r="N75" s="230"/>
      <c r="O75" s="229"/>
      <c r="P75" s="229"/>
      <c r="Q75" s="229"/>
      <c r="R75" s="229"/>
      <c r="S75" s="511">
        <f>SUM(O75*R75)</f>
        <v>0</v>
      </c>
      <c r="T75" s="229"/>
      <c r="U75" s="229"/>
      <c r="V75" s="473">
        <f>SUM(S75-(S75*U75/100))</f>
        <v>0</v>
      </c>
      <c r="W75" s="493">
        <f>SUM(J75+V75)</f>
        <v>60000</v>
      </c>
      <c r="X75" s="231">
        <f>W75</f>
        <v>60000</v>
      </c>
      <c r="Y75" s="229">
        <v>50</v>
      </c>
      <c r="Z75" s="229">
        <v>0</v>
      </c>
      <c r="AA75" s="229">
        <v>0.01</v>
      </c>
      <c r="AB75"/>
    </row>
    <row r="76" spans="1:28" x14ac:dyDescent="0.3">
      <c r="A76" s="229">
        <v>40</v>
      </c>
      <c r="B76" s="230" t="s">
        <v>4</v>
      </c>
      <c r="C76" s="229">
        <v>6919</v>
      </c>
      <c r="D76" s="229">
        <v>0</v>
      </c>
      <c r="E76" s="229">
        <v>0</v>
      </c>
      <c r="F76" s="229">
        <v>40</v>
      </c>
      <c r="G76" s="229">
        <v>2</v>
      </c>
      <c r="H76" s="484">
        <f>SUM((D76*400)+(E76*100)+F76)</f>
        <v>40</v>
      </c>
      <c r="I76" s="229">
        <v>250</v>
      </c>
      <c r="J76" s="473">
        <f>SUM(H76*I76)</f>
        <v>10000</v>
      </c>
      <c r="K76" s="229"/>
      <c r="L76" s="229">
        <v>65</v>
      </c>
      <c r="M76" s="230" t="s">
        <v>3</v>
      </c>
      <c r="N76" s="230" t="s">
        <v>2</v>
      </c>
      <c r="O76" s="229">
        <v>85.6</v>
      </c>
      <c r="P76" s="229"/>
      <c r="Q76" s="229"/>
      <c r="R76" s="229">
        <v>6500</v>
      </c>
      <c r="S76" s="511">
        <f>SUM(O76*R76)</f>
        <v>556400</v>
      </c>
      <c r="T76" s="229"/>
      <c r="U76" s="229"/>
      <c r="V76" s="473">
        <f>SUM(S76-(S76*U76/100))</f>
        <v>556400</v>
      </c>
      <c r="W76" s="493">
        <f>SUM(J76+V76)</f>
        <v>566400</v>
      </c>
      <c r="X76" s="231">
        <f>W76</f>
        <v>566400</v>
      </c>
      <c r="Y76" s="229">
        <v>10</v>
      </c>
      <c r="Z76" s="229">
        <v>0</v>
      </c>
      <c r="AA76" s="229">
        <v>0.01</v>
      </c>
      <c r="AB76"/>
    </row>
    <row r="77" spans="1:28" s="347" customFormat="1" x14ac:dyDescent="0.3">
      <c r="A77" s="400">
        <v>41</v>
      </c>
      <c r="B77" s="684" t="s">
        <v>4</v>
      </c>
      <c r="C77" s="400"/>
      <c r="D77" s="400">
        <v>0</v>
      </c>
      <c r="E77" s="400">
        <v>1</v>
      </c>
      <c r="F77" s="400">
        <v>0</v>
      </c>
      <c r="G77" s="400">
        <v>2</v>
      </c>
      <c r="H77" s="484">
        <f>SUM((D77*400)+(E77*100)+F77)</f>
        <v>100</v>
      </c>
      <c r="I77" s="400">
        <v>75</v>
      </c>
      <c r="J77" s="473">
        <f>SUM(H77*I77)</f>
        <v>7500</v>
      </c>
      <c r="K77" s="400"/>
      <c r="L77" s="400">
        <v>80</v>
      </c>
      <c r="M77" s="684" t="s">
        <v>3</v>
      </c>
      <c r="N77" s="684" t="s">
        <v>2</v>
      </c>
      <c r="O77" s="400">
        <v>192</v>
      </c>
      <c r="P77" s="400"/>
      <c r="Q77" s="400"/>
      <c r="R77" s="400">
        <v>6500</v>
      </c>
      <c r="S77" s="511">
        <f>SUM(O77*R77)</f>
        <v>1248000</v>
      </c>
      <c r="T77" s="400"/>
      <c r="U77" s="400"/>
      <c r="V77" s="473">
        <f>SUM(S77-(S77*U77/100))</f>
        <v>1248000</v>
      </c>
      <c r="W77" s="493">
        <f>SUM(J77+V77)</f>
        <v>1255500</v>
      </c>
      <c r="X77" s="231">
        <f>W77</f>
        <v>1255500</v>
      </c>
      <c r="Y77" s="400">
        <v>10</v>
      </c>
      <c r="Z77" s="229">
        <v>0</v>
      </c>
      <c r="AA77" s="229">
        <v>0.01</v>
      </c>
      <c r="AB77"/>
    </row>
    <row r="78" spans="1:28" s="347" customFormat="1" x14ac:dyDescent="0.3">
      <c r="A78" s="400"/>
      <c r="B78" s="684"/>
      <c r="C78" s="400"/>
      <c r="D78" s="400"/>
      <c r="E78" s="400"/>
      <c r="F78" s="400"/>
      <c r="G78" s="400"/>
      <c r="H78" s="484">
        <f>SUM((D78*400)+(E78*100)+F78)</f>
        <v>0</v>
      </c>
      <c r="I78" s="400"/>
      <c r="J78" s="473">
        <f>SUM(H78*I78)</f>
        <v>0</v>
      </c>
      <c r="K78" s="400"/>
      <c r="L78" s="400"/>
      <c r="M78" s="684" t="s">
        <v>8</v>
      </c>
      <c r="N78" s="684"/>
      <c r="O78" s="400">
        <v>22.04</v>
      </c>
      <c r="P78" s="400"/>
      <c r="Q78" s="400"/>
      <c r="R78" s="400">
        <v>5400</v>
      </c>
      <c r="S78" s="511">
        <f>SUM(O78*R78)</f>
        <v>119016</v>
      </c>
      <c r="T78" s="400"/>
      <c r="U78" s="400"/>
      <c r="V78" s="473">
        <f>SUM(S78-(S78*U78/100))</f>
        <v>119016</v>
      </c>
      <c r="W78" s="493">
        <f>SUM(J78+V78)</f>
        <v>119016</v>
      </c>
      <c r="X78" s="231">
        <f>W78</f>
        <v>119016</v>
      </c>
      <c r="Y78" s="400">
        <v>50</v>
      </c>
      <c r="Z78" s="229">
        <v>0</v>
      </c>
      <c r="AA78" s="229">
        <v>0.01</v>
      </c>
      <c r="AB78"/>
    </row>
    <row r="79" spans="1:28" x14ac:dyDescent="0.3">
      <c r="A79" s="500">
        <v>42</v>
      </c>
      <c r="B79" s="501" t="s">
        <v>4</v>
      </c>
      <c r="C79" s="500">
        <v>18583</v>
      </c>
      <c r="D79" s="500">
        <v>12</v>
      </c>
      <c r="E79" s="500">
        <v>1</v>
      </c>
      <c r="F79" s="500">
        <v>15</v>
      </c>
      <c r="G79" s="229">
        <v>1</v>
      </c>
      <c r="H79" s="484">
        <f>SUM((D79*400)+(E79*100)+F79)</f>
        <v>4915</v>
      </c>
      <c r="I79" s="229">
        <v>75</v>
      </c>
      <c r="J79" s="473">
        <f>SUM(H79*I79)</f>
        <v>368625</v>
      </c>
      <c r="K79" s="229"/>
      <c r="L79" s="500"/>
      <c r="M79" s="501"/>
      <c r="N79" s="501"/>
      <c r="O79" s="500"/>
      <c r="P79" s="500"/>
      <c r="Q79" s="229"/>
      <c r="R79" s="229"/>
      <c r="S79" s="511">
        <f>SUM(O79*R79)</f>
        <v>0</v>
      </c>
      <c r="T79" s="229"/>
      <c r="U79" s="229"/>
      <c r="V79" s="473">
        <f>SUM(S79-(S79*U79/100))</f>
        <v>0</v>
      </c>
      <c r="W79" s="493">
        <f>SUM(J79+V79)</f>
        <v>368625</v>
      </c>
      <c r="X79" s="231">
        <f>W79</f>
        <v>368625</v>
      </c>
      <c r="Y79" s="229">
        <v>50</v>
      </c>
      <c r="Z79" s="229">
        <v>0</v>
      </c>
      <c r="AA79" s="229">
        <v>0.01</v>
      </c>
      <c r="AB79"/>
    </row>
    <row r="80" spans="1:28" x14ac:dyDescent="0.3">
      <c r="A80" s="229">
        <v>43</v>
      </c>
      <c r="B80" s="230" t="s">
        <v>4</v>
      </c>
      <c r="C80" s="229">
        <v>13732</v>
      </c>
      <c r="D80" s="229">
        <v>0</v>
      </c>
      <c r="E80" s="229">
        <v>0</v>
      </c>
      <c r="F80" s="229">
        <v>31</v>
      </c>
      <c r="G80" s="229">
        <v>1</v>
      </c>
      <c r="H80" s="484">
        <f>SUM((D80*400)+(E80*100)+F80)</f>
        <v>31</v>
      </c>
      <c r="I80" s="229">
        <v>75</v>
      </c>
      <c r="J80" s="473">
        <f>SUM(H80*I80)</f>
        <v>2325</v>
      </c>
      <c r="K80" s="229"/>
      <c r="L80" s="229"/>
      <c r="M80" s="230" t="s">
        <v>3</v>
      </c>
      <c r="N80" s="230" t="s">
        <v>2</v>
      </c>
      <c r="O80" s="229">
        <v>62</v>
      </c>
      <c r="P80" s="229"/>
      <c r="Q80" s="229"/>
      <c r="R80" s="229">
        <v>6500</v>
      </c>
      <c r="S80" s="511">
        <f>SUM(O80*R80)</f>
        <v>403000</v>
      </c>
      <c r="T80" s="229"/>
      <c r="U80" s="229"/>
      <c r="V80" s="473">
        <f>SUM(S80-(S80*U80/100))</f>
        <v>403000</v>
      </c>
      <c r="W80" s="493">
        <f>SUM(J80+V80)</f>
        <v>405325</v>
      </c>
      <c r="X80" s="231">
        <f>W80</f>
        <v>405325</v>
      </c>
      <c r="Y80" s="229">
        <v>10</v>
      </c>
      <c r="Z80" s="229">
        <v>0</v>
      </c>
      <c r="AA80" s="229">
        <v>0.02</v>
      </c>
      <c r="AB80"/>
    </row>
    <row r="81" spans="1:28" x14ac:dyDescent="0.3">
      <c r="A81" s="229">
        <v>44</v>
      </c>
      <c r="B81" s="230" t="s">
        <v>4</v>
      </c>
      <c r="C81" s="229">
        <v>12143</v>
      </c>
      <c r="D81" s="229">
        <v>3</v>
      </c>
      <c r="E81" s="229">
        <v>0</v>
      </c>
      <c r="F81" s="229">
        <v>61</v>
      </c>
      <c r="G81" s="229">
        <v>1</v>
      </c>
      <c r="H81" s="484">
        <f>SUM((D81*400)+(E81*100)+F81)</f>
        <v>1261</v>
      </c>
      <c r="I81" s="229">
        <v>110</v>
      </c>
      <c r="J81" s="473">
        <f>SUM(H81*I81)</f>
        <v>138710</v>
      </c>
      <c r="K81" s="229"/>
      <c r="L81" s="229"/>
      <c r="M81" s="230" t="s">
        <v>3</v>
      </c>
      <c r="N81" s="230" t="s">
        <v>2</v>
      </c>
      <c r="O81" s="229">
        <v>260.26</v>
      </c>
      <c r="P81" s="229"/>
      <c r="Q81" s="229"/>
      <c r="R81" s="229">
        <v>6500</v>
      </c>
      <c r="S81" s="511">
        <f>SUM(O81*R81)</f>
        <v>1691690</v>
      </c>
      <c r="T81" s="229">
        <v>1</v>
      </c>
      <c r="U81" s="229">
        <v>1</v>
      </c>
      <c r="V81" s="473">
        <f>SUM(S81-(S81*U81/100))</f>
        <v>1674773.1</v>
      </c>
      <c r="W81" s="493">
        <f>SUM(J81+V81)</f>
        <v>1813483.1</v>
      </c>
      <c r="X81" s="231">
        <f>W81</f>
        <v>1813483.1</v>
      </c>
      <c r="Y81" s="229">
        <v>10</v>
      </c>
      <c r="Z81" s="229">
        <v>0</v>
      </c>
      <c r="AA81" s="229">
        <v>0.02</v>
      </c>
      <c r="AB81"/>
    </row>
    <row r="82" spans="1:28" x14ac:dyDescent="0.3">
      <c r="A82" s="229"/>
      <c r="B82" s="230"/>
      <c r="C82" s="229"/>
      <c r="D82" s="229"/>
      <c r="E82" s="229"/>
      <c r="F82" s="229"/>
      <c r="G82" s="229"/>
      <c r="H82" s="484"/>
      <c r="I82" s="229"/>
      <c r="J82" s="473">
        <f>SUM(H82*I82)</f>
        <v>0</v>
      </c>
      <c r="K82" s="229"/>
      <c r="L82" s="229"/>
      <c r="M82" s="230" t="s">
        <v>8</v>
      </c>
      <c r="N82" s="230"/>
      <c r="O82" s="229">
        <v>26.23</v>
      </c>
      <c r="P82" s="229"/>
      <c r="Q82" s="229"/>
      <c r="R82" s="229">
        <v>5400</v>
      </c>
      <c r="S82" s="511">
        <f>SUM(O82*R82)</f>
        <v>141642</v>
      </c>
      <c r="T82" s="229"/>
      <c r="U82" s="229"/>
      <c r="V82" s="473">
        <f>SUM(S82-(S82*U82/100))</f>
        <v>141642</v>
      </c>
      <c r="W82" s="493">
        <f>SUM(J82+V82)</f>
        <v>141642</v>
      </c>
      <c r="X82" s="231">
        <f>W82</f>
        <v>141642</v>
      </c>
      <c r="Y82" s="229">
        <v>50</v>
      </c>
      <c r="Z82" s="229">
        <v>0</v>
      </c>
      <c r="AA82" s="229">
        <v>0.01</v>
      </c>
      <c r="AB82"/>
    </row>
    <row r="83" spans="1:28" x14ac:dyDescent="0.3">
      <c r="A83" s="229"/>
      <c r="B83" s="230"/>
      <c r="C83" s="229"/>
      <c r="D83" s="229"/>
      <c r="E83" s="229"/>
      <c r="F83" s="229"/>
      <c r="G83" s="229"/>
      <c r="H83" s="484"/>
      <c r="I83" s="229"/>
      <c r="J83" s="473">
        <f>SUM(H83*I83)</f>
        <v>0</v>
      </c>
      <c r="K83" s="229"/>
      <c r="L83" s="229"/>
      <c r="M83" s="230" t="s">
        <v>1</v>
      </c>
      <c r="N83" s="230"/>
      <c r="O83" s="229">
        <v>105.08</v>
      </c>
      <c r="P83" s="229"/>
      <c r="Q83" s="229"/>
      <c r="R83" s="229">
        <v>2050</v>
      </c>
      <c r="S83" s="511">
        <f>SUM(O83*R83)</f>
        <v>215414</v>
      </c>
      <c r="T83" s="229"/>
      <c r="U83" s="229"/>
      <c r="V83" s="473">
        <f>SUM(S83-(S83*U83/100))</f>
        <v>215414</v>
      </c>
      <c r="W83" s="493">
        <f>SUM(J83+V83)</f>
        <v>215414</v>
      </c>
      <c r="X83" s="231">
        <f>W83</f>
        <v>215414</v>
      </c>
      <c r="Y83" s="229">
        <v>50</v>
      </c>
      <c r="Z83" s="229">
        <v>0</v>
      </c>
      <c r="AA83" s="229">
        <v>0.01</v>
      </c>
      <c r="AB83"/>
    </row>
    <row r="84" spans="1:28" x14ac:dyDescent="0.3">
      <c r="A84" s="229"/>
      <c r="B84" s="230"/>
      <c r="C84" s="229"/>
      <c r="D84" s="229"/>
      <c r="E84" s="229"/>
      <c r="F84" s="229"/>
      <c r="G84" s="229"/>
      <c r="H84" s="484"/>
      <c r="I84" s="229"/>
      <c r="J84" s="473">
        <f>SUM(H84*I84)</f>
        <v>0</v>
      </c>
      <c r="K84" s="229"/>
      <c r="L84" s="229"/>
      <c r="M84" s="230" t="s">
        <v>1</v>
      </c>
      <c r="N84" s="230"/>
      <c r="O84" s="229">
        <v>50.05</v>
      </c>
      <c r="P84" s="229"/>
      <c r="Q84" s="229"/>
      <c r="R84" s="229">
        <v>2050</v>
      </c>
      <c r="S84" s="511">
        <f>SUM(O84*R84)</f>
        <v>102602.5</v>
      </c>
      <c r="T84" s="229"/>
      <c r="U84" s="229"/>
      <c r="V84" s="473">
        <f>SUM(S84-(S84*U84/100))</f>
        <v>102602.5</v>
      </c>
      <c r="W84" s="493">
        <f>SUM(J84+V84)</f>
        <v>102602.5</v>
      </c>
      <c r="X84" s="231">
        <f>W84</f>
        <v>102602.5</v>
      </c>
      <c r="Y84" s="229">
        <v>50</v>
      </c>
      <c r="Z84" s="229">
        <v>0</v>
      </c>
      <c r="AA84" s="229">
        <v>0.01</v>
      </c>
      <c r="AB84"/>
    </row>
    <row r="85" spans="1:28" x14ac:dyDescent="0.3">
      <c r="A85" s="229"/>
      <c r="B85" s="230"/>
      <c r="C85" s="229"/>
      <c r="D85" s="229"/>
      <c r="E85" s="229"/>
      <c r="F85" s="229"/>
      <c r="G85" s="229"/>
      <c r="H85" s="484"/>
      <c r="I85" s="229"/>
      <c r="J85" s="473">
        <f>SUM(H85*I85)</f>
        <v>0</v>
      </c>
      <c r="K85" s="229"/>
      <c r="L85" s="229"/>
      <c r="M85" s="230" t="s">
        <v>1</v>
      </c>
      <c r="N85" s="230"/>
      <c r="O85" s="229">
        <v>57.09</v>
      </c>
      <c r="P85" s="229"/>
      <c r="Q85" s="229"/>
      <c r="R85" s="229">
        <v>2050</v>
      </c>
      <c r="S85" s="511">
        <f>SUM(O85*R85)</f>
        <v>117034.5</v>
      </c>
      <c r="T85" s="229"/>
      <c r="U85" s="229"/>
      <c r="V85" s="473">
        <f>SUM(S85-(S85*U85/100))</f>
        <v>117034.5</v>
      </c>
      <c r="W85" s="493">
        <f>SUM(J85+V85)</f>
        <v>117034.5</v>
      </c>
      <c r="X85" s="231">
        <f>W85</f>
        <v>117034.5</v>
      </c>
      <c r="Y85" s="229">
        <v>50</v>
      </c>
      <c r="Z85" s="229">
        <v>0</v>
      </c>
      <c r="AA85" s="229">
        <v>0.01</v>
      </c>
      <c r="AB85"/>
    </row>
    <row r="86" spans="1:28" x14ac:dyDescent="0.3">
      <c r="A86" s="229"/>
      <c r="B86" s="230"/>
      <c r="C86" s="229"/>
      <c r="D86" s="229"/>
      <c r="E86" s="229"/>
      <c r="F86" s="229"/>
      <c r="G86" s="229"/>
      <c r="H86" s="484"/>
      <c r="I86" s="229"/>
      <c r="J86" s="473">
        <f>SUM(H86*I86)</f>
        <v>0</v>
      </c>
      <c r="K86" s="229"/>
      <c r="L86" s="229"/>
      <c r="M86" s="230" t="s">
        <v>3</v>
      </c>
      <c r="N86" s="230" t="s">
        <v>0</v>
      </c>
      <c r="O86" s="229">
        <v>74.84</v>
      </c>
      <c r="P86" s="229"/>
      <c r="Q86" s="229"/>
      <c r="R86" s="229">
        <v>6500</v>
      </c>
      <c r="S86" s="511">
        <f>SUM(O86*R86)</f>
        <v>486460</v>
      </c>
      <c r="T86" s="229"/>
      <c r="U86" s="229"/>
      <c r="V86" s="473">
        <f>SUM(S86-(S86*U86/100))</f>
        <v>486460</v>
      </c>
      <c r="W86" s="493">
        <f>SUM(J86+V86)</f>
        <v>486460</v>
      </c>
      <c r="X86" s="231">
        <f>W86</f>
        <v>486460</v>
      </c>
      <c r="Y86" s="229">
        <v>10</v>
      </c>
      <c r="Z86" s="229">
        <v>0</v>
      </c>
      <c r="AA86" s="229">
        <v>0.02</v>
      </c>
      <c r="AB86"/>
    </row>
    <row r="87" spans="1:28" x14ac:dyDescent="0.3">
      <c r="A87" s="229">
        <v>45</v>
      </c>
      <c r="B87" s="230" t="s">
        <v>4</v>
      </c>
      <c r="C87" s="229">
        <v>12148</v>
      </c>
      <c r="D87" s="229">
        <v>2</v>
      </c>
      <c r="E87" s="229">
        <v>1</v>
      </c>
      <c r="F87" s="229">
        <v>72</v>
      </c>
      <c r="G87" s="229">
        <v>1</v>
      </c>
      <c r="H87" s="484">
        <f>SUM((D87*400)+(E87*100)+F87)</f>
        <v>972</v>
      </c>
      <c r="I87" s="229">
        <v>75</v>
      </c>
      <c r="J87" s="473">
        <f>SUM(H87*I87)</f>
        <v>72900</v>
      </c>
      <c r="K87" s="229"/>
      <c r="L87" s="503"/>
      <c r="M87" s="230"/>
      <c r="N87" s="230"/>
      <c r="O87" s="229"/>
      <c r="P87" s="229"/>
      <c r="Q87" s="229"/>
      <c r="R87" s="229"/>
      <c r="S87" s="511">
        <f>SUM(O87*R87)</f>
        <v>0</v>
      </c>
      <c r="T87" s="229"/>
      <c r="U87" s="229"/>
      <c r="V87" s="473">
        <f>SUM(S87-(S87*U87/100))</f>
        <v>0</v>
      </c>
      <c r="W87" s="493">
        <f>SUM(J87+V87)</f>
        <v>72900</v>
      </c>
      <c r="X87" s="231">
        <f>W87</f>
        <v>72900</v>
      </c>
      <c r="Y87" s="229">
        <v>50</v>
      </c>
      <c r="Z87" s="229">
        <v>0</v>
      </c>
      <c r="AA87" s="229">
        <v>0.01</v>
      </c>
      <c r="AB87"/>
    </row>
    <row r="88" spans="1:28" x14ac:dyDescent="0.3">
      <c r="A88" s="229">
        <v>46</v>
      </c>
      <c r="B88" s="230" t="s">
        <v>4</v>
      </c>
      <c r="C88" s="229">
        <v>12152</v>
      </c>
      <c r="D88" s="229">
        <v>0</v>
      </c>
      <c r="E88" s="229">
        <v>0</v>
      </c>
      <c r="F88" s="229">
        <v>36</v>
      </c>
      <c r="G88" s="229">
        <v>1</v>
      </c>
      <c r="H88" s="484">
        <f>SUM((D88*400)+(E88*100)+F88)</f>
        <v>36</v>
      </c>
      <c r="I88" s="229">
        <v>75</v>
      </c>
      <c r="J88" s="473">
        <f>SUM(H88*I88)</f>
        <v>2700</v>
      </c>
      <c r="K88" s="229"/>
      <c r="L88" s="503"/>
      <c r="M88" s="230"/>
      <c r="N88" s="230"/>
      <c r="O88" s="229"/>
      <c r="P88" s="229"/>
      <c r="Q88" s="229"/>
      <c r="R88" s="229"/>
      <c r="S88" s="511">
        <f>SUM(O88*R88)</f>
        <v>0</v>
      </c>
      <c r="T88" s="229"/>
      <c r="U88" s="229"/>
      <c r="V88" s="473">
        <f>SUM(S88-(S88*U88/100))</f>
        <v>0</v>
      </c>
      <c r="W88" s="493">
        <f>SUM(J88+V88)</f>
        <v>2700</v>
      </c>
      <c r="X88" s="231">
        <f>W88</f>
        <v>2700</v>
      </c>
      <c r="Y88" s="229">
        <v>50</v>
      </c>
      <c r="Z88" s="229">
        <v>0</v>
      </c>
      <c r="AA88" s="229">
        <v>0.01</v>
      </c>
      <c r="AB88"/>
    </row>
    <row r="89" spans="1:28" x14ac:dyDescent="0.3">
      <c r="A89" s="229">
        <v>47</v>
      </c>
      <c r="B89" s="230" t="s">
        <v>4</v>
      </c>
      <c r="C89" s="229">
        <v>6328</v>
      </c>
      <c r="D89" s="229">
        <v>0</v>
      </c>
      <c r="E89" s="229">
        <v>0</v>
      </c>
      <c r="F89" s="229">
        <v>63</v>
      </c>
      <c r="G89" s="229">
        <v>1</v>
      </c>
      <c r="H89" s="484">
        <f>SUM((D89*400)+(E89*100)+F89)</f>
        <v>63</v>
      </c>
      <c r="I89" s="229">
        <v>75</v>
      </c>
      <c r="J89" s="473">
        <f>SUM(H89*I89)</f>
        <v>4725</v>
      </c>
      <c r="K89" s="229"/>
      <c r="L89" s="229"/>
      <c r="M89" s="230"/>
      <c r="N89" s="230"/>
      <c r="O89" s="229"/>
      <c r="P89" s="229"/>
      <c r="Q89" s="229"/>
      <c r="R89" s="229"/>
      <c r="S89" s="511">
        <f>SUM(O89*R89)</f>
        <v>0</v>
      </c>
      <c r="T89" s="229"/>
      <c r="U89" s="229"/>
      <c r="V89" s="473">
        <f>SUM(S89-(S89*U89/100))</f>
        <v>0</v>
      </c>
      <c r="W89" s="493">
        <f>SUM(J89+V89)</f>
        <v>4725</v>
      </c>
      <c r="X89" s="231">
        <f>W89</f>
        <v>4725</v>
      </c>
      <c r="Y89" s="229">
        <v>50</v>
      </c>
      <c r="Z89" s="229">
        <v>0</v>
      </c>
      <c r="AA89" s="229">
        <v>0.01</v>
      </c>
      <c r="AB89"/>
    </row>
    <row r="90" spans="1:28" s="538" customFormat="1" x14ac:dyDescent="0.3">
      <c r="A90" s="229">
        <v>48</v>
      </c>
      <c r="B90" s="230" t="s">
        <v>4</v>
      </c>
      <c r="C90" s="229">
        <v>6139</v>
      </c>
      <c r="D90" s="229">
        <v>0</v>
      </c>
      <c r="E90" s="229">
        <v>1</v>
      </c>
      <c r="F90" s="229">
        <v>50</v>
      </c>
      <c r="G90" s="229">
        <v>2</v>
      </c>
      <c r="H90" s="484">
        <f>SUM((D90*400)+(E90*100)+F90)</f>
        <v>150</v>
      </c>
      <c r="I90" s="229">
        <v>150</v>
      </c>
      <c r="J90" s="473">
        <f>SUM(H90*I90)</f>
        <v>22500</v>
      </c>
      <c r="K90" s="229"/>
      <c r="L90" s="229">
        <v>59</v>
      </c>
      <c r="M90" s="230" t="s">
        <v>3</v>
      </c>
      <c r="N90" s="230" t="s">
        <v>2</v>
      </c>
      <c r="O90" s="229">
        <v>84.24</v>
      </c>
      <c r="P90" s="229"/>
      <c r="Q90" s="229"/>
      <c r="R90" s="229">
        <v>6500</v>
      </c>
      <c r="S90" s="511">
        <f>SUM(O90*R90)</f>
        <v>547560</v>
      </c>
      <c r="T90" s="229"/>
      <c r="U90" s="229"/>
      <c r="V90" s="473">
        <f>SUM(S90-(S90*U90/100))</f>
        <v>547560</v>
      </c>
      <c r="W90" s="493">
        <f>SUM(J90+V90)</f>
        <v>570060</v>
      </c>
      <c r="X90" s="231">
        <f>W90</f>
        <v>570060</v>
      </c>
      <c r="Y90" s="229">
        <v>10</v>
      </c>
      <c r="Z90" s="229">
        <v>0</v>
      </c>
      <c r="AA90" s="229">
        <v>0.02</v>
      </c>
      <c r="AB90"/>
    </row>
    <row r="91" spans="1:28" s="538" customFormat="1" x14ac:dyDescent="0.3">
      <c r="A91" s="229"/>
      <c r="B91" s="230"/>
      <c r="C91" s="229"/>
      <c r="D91" s="229"/>
      <c r="E91" s="229"/>
      <c r="F91" s="229"/>
      <c r="G91" s="229"/>
      <c r="H91" s="484"/>
      <c r="I91" s="229"/>
      <c r="J91" s="473">
        <f>SUM(H91*I91)</f>
        <v>0</v>
      </c>
      <c r="K91" s="229"/>
      <c r="L91" s="229"/>
      <c r="M91" s="230" t="s">
        <v>390</v>
      </c>
      <c r="N91" s="230"/>
      <c r="O91" s="229">
        <v>28.14</v>
      </c>
      <c r="P91" s="229"/>
      <c r="Q91" s="229"/>
      <c r="R91" s="229">
        <v>2050</v>
      </c>
      <c r="S91" s="511">
        <f>SUM(O91*R91)</f>
        <v>57687</v>
      </c>
      <c r="T91" s="229"/>
      <c r="U91" s="229"/>
      <c r="V91" s="473">
        <f>SUM(S91-(S91*U91/100))</f>
        <v>57687</v>
      </c>
      <c r="W91" s="493">
        <f>SUM(J91+V91)</f>
        <v>57687</v>
      </c>
      <c r="X91" s="231">
        <f>W91</f>
        <v>57687</v>
      </c>
      <c r="Y91" s="229">
        <v>50</v>
      </c>
      <c r="Z91" s="229">
        <v>0</v>
      </c>
      <c r="AA91" s="229">
        <v>0.01</v>
      </c>
      <c r="AB91"/>
    </row>
    <row r="92" spans="1:28" s="538" customFormat="1" x14ac:dyDescent="0.3">
      <c r="A92" s="229"/>
      <c r="B92" s="230"/>
      <c r="C92" s="229"/>
      <c r="D92" s="229"/>
      <c r="E92" s="229"/>
      <c r="F92" s="229"/>
      <c r="G92" s="229"/>
      <c r="H92" s="484"/>
      <c r="I92" s="229"/>
      <c r="J92" s="473">
        <f>SUM(H92*I92)</f>
        <v>0</v>
      </c>
      <c r="K92" s="229"/>
      <c r="L92" s="229"/>
      <c r="M92" s="230" t="s">
        <v>42</v>
      </c>
      <c r="N92" s="230"/>
      <c r="O92" s="229">
        <v>25.2</v>
      </c>
      <c r="P92" s="229"/>
      <c r="Q92" s="229"/>
      <c r="R92" s="229">
        <v>5400</v>
      </c>
      <c r="S92" s="511">
        <f>SUM(O92*R92)</f>
        <v>136080</v>
      </c>
      <c r="T92" s="229"/>
      <c r="U92" s="229"/>
      <c r="V92" s="473">
        <f>SUM(S92-(S92*U92/100))</f>
        <v>136080</v>
      </c>
      <c r="W92" s="493">
        <f>SUM(J92+V92)</f>
        <v>136080</v>
      </c>
      <c r="X92" s="231">
        <f>W92</f>
        <v>136080</v>
      </c>
      <c r="Y92" s="229">
        <v>10</v>
      </c>
      <c r="Z92" s="229">
        <v>0</v>
      </c>
      <c r="AA92" s="229">
        <v>0.02</v>
      </c>
      <c r="AB92"/>
    </row>
    <row r="93" spans="1:28" s="538" customFormat="1" x14ac:dyDescent="0.3">
      <c r="A93" s="229"/>
      <c r="B93" s="230"/>
      <c r="C93" s="229"/>
      <c r="D93" s="229"/>
      <c r="E93" s="229"/>
      <c r="F93" s="229"/>
      <c r="G93" s="229"/>
      <c r="H93" s="484"/>
      <c r="I93" s="229"/>
      <c r="J93" s="473">
        <f>SUM(H93*I93)</f>
        <v>0</v>
      </c>
      <c r="K93" s="229"/>
      <c r="L93" s="229"/>
      <c r="M93" s="230" t="s">
        <v>218</v>
      </c>
      <c r="N93" s="230"/>
      <c r="O93" s="229">
        <v>28.14</v>
      </c>
      <c r="P93" s="229"/>
      <c r="Q93" s="229"/>
      <c r="R93" s="229">
        <v>2050</v>
      </c>
      <c r="S93" s="511">
        <f>SUM(O93*R93)</f>
        <v>57687</v>
      </c>
      <c r="T93" s="229"/>
      <c r="U93" s="229"/>
      <c r="V93" s="473">
        <f>SUM(S93-(S93*U93/100))</f>
        <v>57687</v>
      </c>
      <c r="W93" s="493">
        <f>SUM(J93+V93)</f>
        <v>57687</v>
      </c>
      <c r="X93" s="231">
        <f>W93</f>
        <v>57687</v>
      </c>
      <c r="Y93" s="229">
        <v>50</v>
      </c>
      <c r="Z93" s="229">
        <v>0</v>
      </c>
      <c r="AA93" s="229">
        <v>0.01</v>
      </c>
      <c r="AB93"/>
    </row>
    <row r="94" spans="1:28" s="538" customFormat="1" x14ac:dyDescent="0.3">
      <c r="A94" s="229"/>
      <c r="B94" s="230"/>
      <c r="C94" s="229"/>
      <c r="D94" s="229"/>
      <c r="E94" s="229"/>
      <c r="F94" s="229"/>
      <c r="G94" s="229"/>
      <c r="H94" s="484"/>
      <c r="I94" s="229"/>
      <c r="J94" s="473">
        <f>SUM(H94*I94)</f>
        <v>0</v>
      </c>
      <c r="K94" s="229"/>
      <c r="L94" s="229"/>
      <c r="M94" s="230" t="s">
        <v>13</v>
      </c>
      <c r="N94" s="230"/>
      <c r="O94" s="229">
        <v>17.64</v>
      </c>
      <c r="P94" s="229"/>
      <c r="Q94" s="229"/>
      <c r="R94" s="229">
        <v>2050</v>
      </c>
      <c r="S94" s="511">
        <f>SUM(O94*R94)</f>
        <v>36162</v>
      </c>
      <c r="T94" s="229"/>
      <c r="U94" s="229"/>
      <c r="V94" s="473">
        <f>SUM(S94-(S94*U94/100))</f>
        <v>36162</v>
      </c>
      <c r="W94" s="493">
        <f>SUM(J94+V94)</f>
        <v>36162</v>
      </c>
      <c r="X94" s="231">
        <f>W94</f>
        <v>36162</v>
      </c>
      <c r="Y94" s="229">
        <v>50</v>
      </c>
      <c r="Z94" s="229">
        <v>0</v>
      </c>
      <c r="AA94" s="229">
        <v>0.01</v>
      </c>
      <c r="AB94"/>
    </row>
    <row r="95" spans="1:28" s="538" customFormat="1" x14ac:dyDescent="0.3">
      <c r="A95" s="229">
        <v>49</v>
      </c>
      <c r="B95" s="230" t="s">
        <v>4</v>
      </c>
      <c r="C95" s="229">
        <v>14959</v>
      </c>
      <c r="D95" s="229">
        <v>9</v>
      </c>
      <c r="E95" s="229">
        <v>0</v>
      </c>
      <c r="F95" s="229">
        <v>0</v>
      </c>
      <c r="G95" s="229"/>
      <c r="H95" s="484">
        <f>SUM((D95*400)+(E95*100)+F95)</f>
        <v>3600</v>
      </c>
      <c r="I95" s="229">
        <v>75</v>
      </c>
      <c r="J95" s="473">
        <f>SUM(H95*I95)</f>
        <v>270000</v>
      </c>
      <c r="K95" s="229"/>
      <c r="L95" s="229"/>
      <c r="M95" s="230" t="s">
        <v>3</v>
      </c>
      <c r="N95" s="230" t="s">
        <v>2</v>
      </c>
      <c r="O95" s="229">
        <v>180</v>
      </c>
      <c r="P95" s="229"/>
      <c r="Q95" s="229"/>
      <c r="R95" s="229">
        <v>6500</v>
      </c>
      <c r="S95" s="511">
        <f>SUM(O95*R95)</f>
        <v>1170000</v>
      </c>
      <c r="T95" s="229"/>
      <c r="U95" s="229"/>
      <c r="V95" s="473">
        <f>SUM(S95-(S95*U95/100))</f>
        <v>1170000</v>
      </c>
      <c r="W95" s="493">
        <f>SUM(J95+V95)</f>
        <v>1440000</v>
      </c>
      <c r="X95" s="231">
        <f>W95</f>
        <v>1440000</v>
      </c>
      <c r="Y95" s="229">
        <v>10</v>
      </c>
      <c r="Z95" s="229">
        <v>0</v>
      </c>
      <c r="AA95" s="229">
        <v>0.02</v>
      </c>
      <c r="AB95"/>
    </row>
    <row r="96" spans="1:28" x14ac:dyDescent="0.3">
      <c r="A96" s="229">
        <v>50</v>
      </c>
      <c r="B96" s="230" t="s">
        <v>4</v>
      </c>
      <c r="C96" s="229">
        <v>2042</v>
      </c>
      <c r="D96" s="229">
        <v>11</v>
      </c>
      <c r="E96" s="229">
        <v>0</v>
      </c>
      <c r="F96" s="229">
        <v>76</v>
      </c>
      <c r="G96" s="229"/>
      <c r="H96" s="484">
        <f>SUM((D96*400)+(E96*100)+F96)</f>
        <v>4476</v>
      </c>
      <c r="I96" s="229">
        <v>100</v>
      </c>
      <c r="J96" s="473">
        <f>SUM(H96*I96)</f>
        <v>447600</v>
      </c>
      <c r="K96" s="229"/>
      <c r="L96" s="229"/>
      <c r="M96" s="230"/>
      <c r="N96" s="230"/>
      <c r="O96" s="229"/>
      <c r="P96" s="229"/>
      <c r="Q96" s="229"/>
      <c r="R96" s="229"/>
      <c r="S96" s="511">
        <f>SUM(O96*R96)</f>
        <v>0</v>
      </c>
      <c r="T96" s="229"/>
      <c r="U96" s="229"/>
      <c r="V96" s="473">
        <f>SUM(S96-(S96*U96/100))</f>
        <v>0</v>
      </c>
      <c r="W96" s="493">
        <f>SUM(J96+V96)</f>
        <v>447600</v>
      </c>
      <c r="X96" s="231">
        <f>W96</f>
        <v>447600</v>
      </c>
      <c r="Y96" s="229">
        <v>50</v>
      </c>
      <c r="Z96" s="229">
        <v>0</v>
      </c>
      <c r="AA96" s="229">
        <v>0.01</v>
      </c>
      <c r="AB96"/>
    </row>
    <row r="97" spans="1:28" x14ac:dyDescent="0.3">
      <c r="A97" s="229">
        <v>51</v>
      </c>
      <c r="B97" s="230" t="s">
        <v>4</v>
      </c>
      <c r="C97" s="229">
        <v>2120</v>
      </c>
      <c r="D97" s="229">
        <v>0</v>
      </c>
      <c r="E97" s="229">
        <v>2</v>
      </c>
      <c r="F97" s="229">
        <v>38</v>
      </c>
      <c r="G97" s="229"/>
      <c r="H97" s="484">
        <f>SUM((D97*400)+(E97*100)+F97)</f>
        <v>238</v>
      </c>
      <c r="I97" s="229">
        <v>75</v>
      </c>
      <c r="J97" s="473">
        <f>SUM(H97*I97)</f>
        <v>17850</v>
      </c>
      <c r="K97" s="229"/>
      <c r="L97" s="229"/>
      <c r="M97" s="230"/>
      <c r="N97" s="230"/>
      <c r="O97" s="229"/>
      <c r="P97" s="229"/>
      <c r="Q97" s="229"/>
      <c r="R97" s="229"/>
      <c r="S97" s="511">
        <f>SUM(O97*R97)</f>
        <v>0</v>
      </c>
      <c r="T97" s="229"/>
      <c r="U97" s="229"/>
      <c r="V97" s="473">
        <f>SUM(S97-(S97*U97/100))</f>
        <v>0</v>
      </c>
      <c r="W97" s="493">
        <f>SUM(J97+V97)</f>
        <v>17850</v>
      </c>
      <c r="X97" s="231">
        <f>W97</f>
        <v>17850</v>
      </c>
      <c r="Y97" s="229">
        <v>50</v>
      </c>
      <c r="Z97" s="229">
        <v>0</v>
      </c>
      <c r="AA97" s="229">
        <v>0.01</v>
      </c>
      <c r="AB97"/>
    </row>
    <row r="98" spans="1:28" x14ac:dyDescent="0.3">
      <c r="A98" s="500">
        <v>52</v>
      </c>
      <c r="B98" s="501" t="s">
        <v>4</v>
      </c>
      <c r="C98" s="500">
        <v>20155</v>
      </c>
      <c r="D98" s="500">
        <v>53</v>
      </c>
      <c r="E98" s="500">
        <v>1</v>
      </c>
      <c r="F98" s="500">
        <v>77</v>
      </c>
      <c r="G98" s="229"/>
      <c r="H98" s="484">
        <f>SUM((D98*400)+(E98*100)+F98)</f>
        <v>21377</v>
      </c>
      <c r="I98" s="229">
        <v>75</v>
      </c>
      <c r="J98" s="473">
        <f>SUM(H98*I98)</f>
        <v>1603275</v>
      </c>
      <c r="K98" s="229"/>
      <c r="L98" s="500"/>
      <c r="M98" s="501"/>
      <c r="N98" s="501"/>
      <c r="O98" s="500"/>
      <c r="P98" s="500"/>
      <c r="Q98" s="229"/>
      <c r="R98" s="229"/>
      <c r="S98" s="511">
        <f>SUM(O98*R98)</f>
        <v>0</v>
      </c>
      <c r="T98" s="229"/>
      <c r="U98" s="229"/>
      <c r="V98" s="473">
        <f>SUM(S98-(S98*U98/100))</f>
        <v>0</v>
      </c>
      <c r="W98" s="493">
        <f>SUM(J98+V98)</f>
        <v>1603275</v>
      </c>
      <c r="X98" s="231">
        <f>W98</f>
        <v>1603275</v>
      </c>
      <c r="Y98" s="229">
        <v>50</v>
      </c>
      <c r="Z98" s="229">
        <v>0</v>
      </c>
      <c r="AA98" s="229">
        <v>0.01</v>
      </c>
      <c r="AB98"/>
    </row>
    <row r="99" spans="1:28" x14ac:dyDescent="0.3">
      <c r="A99" s="500">
        <v>53</v>
      </c>
      <c r="B99" s="501" t="s">
        <v>4</v>
      </c>
      <c r="C99" s="500">
        <v>14958</v>
      </c>
      <c r="D99" s="500">
        <v>17</v>
      </c>
      <c r="E99" s="500">
        <v>3</v>
      </c>
      <c r="F99" s="500">
        <v>83</v>
      </c>
      <c r="G99" s="229"/>
      <c r="H99" s="484">
        <f>SUM((D99*400)+(E99*100)+F99)</f>
        <v>7183</v>
      </c>
      <c r="I99" s="229">
        <v>75</v>
      </c>
      <c r="J99" s="473">
        <f>SUM(H99*I99)</f>
        <v>538725</v>
      </c>
      <c r="K99" s="229"/>
      <c r="L99" s="500"/>
      <c r="M99" s="501"/>
      <c r="N99" s="501"/>
      <c r="O99" s="500"/>
      <c r="P99" s="500"/>
      <c r="Q99" s="229"/>
      <c r="R99" s="229"/>
      <c r="S99" s="511">
        <f>SUM(O99*R99)</f>
        <v>0</v>
      </c>
      <c r="T99" s="229"/>
      <c r="U99" s="229"/>
      <c r="V99" s="473">
        <f>SUM(S99-(S99*U99/100))</f>
        <v>0</v>
      </c>
      <c r="W99" s="493">
        <f>SUM(J99+V99)</f>
        <v>538725</v>
      </c>
      <c r="X99" s="231">
        <f>W99</f>
        <v>538725</v>
      </c>
      <c r="Y99" s="229">
        <v>50</v>
      </c>
      <c r="Z99" s="229">
        <v>0</v>
      </c>
      <c r="AA99" s="229">
        <v>0.01</v>
      </c>
      <c r="AB99"/>
    </row>
    <row r="100" spans="1:28" x14ac:dyDescent="0.3">
      <c r="A100" s="229">
        <v>54</v>
      </c>
      <c r="B100" s="230" t="s">
        <v>4</v>
      </c>
      <c r="C100" s="229">
        <v>2029</v>
      </c>
      <c r="D100" s="229">
        <v>0</v>
      </c>
      <c r="E100" s="229">
        <v>3</v>
      </c>
      <c r="F100" s="229">
        <v>37</v>
      </c>
      <c r="G100" s="229"/>
      <c r="H100" s="484">
        <f>SUM((D100*400)+(E100*100)+F100)</f>
        <v>337</v>
      </c>
      <c r="I100" s="229">
        <v>75</v>
      </c>
      <c r="J100" s="473">
        <f>SUM(H100*I100)</f>
        <v>25275</v>
      </c>
      <c r="K100" s="229"/>
      <c r="L100" s="229"/>
      <c r="M100" s="230"/>
      <c r="N100" s="230"/>
      <c r="O100" s="229"/>
      <c r="P100" s="229"/>
      <c r="Q100" s="229"/>
      <c r="R100" s="229"/>
      <c r="S100" s="511">
        <f>SUM(O100*R100)</f>
        <v>0</v>
      </c>
      <c r="T100" s="229"/>
      <c r="U100" s="229"/>
      <c r="V100" s="473">
        <f>SUM(S100-(S100*U100/100))</f>
        <v>0</v>
      </c>
      <c r="W100" s="493">
        <f>SUM(J100+V100)</f>
        <v>25275</v>
      </c>
      <c r="X100" s="231">
        <f>W100</f>
        <v>25275</v>
      </c>
      <c r="Y100" s="229">
        <v>50</v>
      </c>
      <c r="Z100" s="229">
        <v>0</v>
      </c>
      <c r="AA100" s="229">
        <v>0.01</v>
      </c>
      <c r="AB100"/>
    </row>
    <row r="101" spans="1:28" x14ac:dyDescent="0.3">
      <c r="A101" s="494">
        <v>55</v>
      </c>
      <c r="B101" s="498" t="s">
        <v>1388</v>
      </c>
      <c r="C101" s="494">
        <v>2846</v>
      </c>
      <c r="D101" s="494">
        <v>0</v>
      </c>
      <c r="E101" s="494">
        <v>2</v>
      </c>
      <c r="F101" s="494">
        <v>95</v>
      </c>
      <c r="G101" s="229"/>
      <c r="H101" s="484">
        <f>SUM((D101*400)+(E101*100)+F101)</f>
        <v>295</v>
      </c>
      <c r="I101" s="229">
        <v>75</v>
      </c>
      <c r="J101" s="473">
        <f>SUM(H101*I101)</f>
        <v>22125</v>
      </c>
      <c r="K101" s="229"/>
      <c r="L101" s="494">
        <v>60</v>
      </c>
      <c r="M101" s="498" t="s">
        <v>3</v>
      </c>
      <c r="N101" s="498" t="s">
        <v>2</v>
      </c>
      <c r="O101" s="229">
        <v>95.9</v>
      </c>
      <c r="P101" s="229"/>
      <c r="Q101" s="229"/>
      <c r="R101" s="229">
        <v>6500</v>
      </c>
      <c r="S101" s="511">
        <f>SUM(O101*R101)</f>
        <v>623350</v>
      </c>
      <c r="T101" s="229">
        <v>10</v>
      </c>
      <c r="U101" s="229">
        <v>10</v>
      </c>
      <c r="V101" s="473">
        <f>SUM(S101-(S101*U101/100))</f>
        <v>561015</v>
      </c>
      <c r="W101" s="493">
        <f>SUM(J101+V101)</f>
        <v>583140</v>
      </c>
      <c r="X101" s="231">
        <f>W101</f>
        <v>583140</v>
      </c>
      <c r="Y101" s="229">
        <v>10</v>
      </c>
      <c r="Z101" s="229">
        <v>0</v>
      </c>
      <c r="AA101" s="229">
        <v>0.02</v>
      </c>
      <c r="AB101"/>
    </row>
    <row r="102" spans="1:28" x14ac:dyDescent="0.3">
      <c r="A102" s="229"/>
      <c r="B102" s="230"/>
      <c r="C102" s="229"/>
      <c r="D102" s="229"/>
      <c r="E102" s="229"/>
      <c r="F102" s="229"/>
      <c r="G102" s="229"/>
      <c r="H102" s="484">
        <f>SUM((D102*400)+(E102*100)+F102)</f>
        <v>0</v>
      </c>
      <c r="I102" s="229"/>
      <c r="J102" s="473">
        <f>SUM(H102*I102)</f>
        <v>0</v>
      </c>
      <c r="K102" s="229"/>
      <c r="L102" s="229"/>
      <c r="M102" s="230" t="s">
        <v>8</v>
      </c>
      <c r="N102" s="230" t="s">
        <v>0</v>
      </c>
      <c r="O102" s="229">
        <v>21.24</v>
      </c>
      <c r="P102" s="229"/>
      <c r="Q102" s="229"/>
      <c r="R102" s="229">
        <v>5400</v>
      </c>
      <c r="S102" s="511">
        <f>SUM(O102*R102)</f>
        <v>114695.99999999999</v>
      </c>
      <c r="T102" s="229">
        <v>10</v>
      </c>
      <c r="U102" s="229">
        <v>40</v>
      </c>
      <c r="V102" s="473">
        <f>SUM(S102-(S102*U102/100))</f>
        <v>68817.599999999991</v>
      </c>
      <c r="W102" s="493">
        <f>SUM(J102+V102)</f>
        <v>68817.599999999991</v>
      </c>
      <c r="X102" s="231">
        <f>W102</f>
        <v>68817.599999999991</v>
      </c>
      <c r="Y102" s="229">
        <v>50</v>
      </c>
      <c r="Z102" s="229">
        <v>0</v>
      </c>
      <c r="AA102" s="229">
        <v>0.01</v>
      </c>
      <c r="AB102"/>
    </row>
    <row r="103" spans="1:28" x14ac:dyDescent="0.3">
      <c r="A103" s="229">
        <v>56</v>
      </c>
      <c r="B103" s="230" t="s">
        <v>4</v>
      </c>
      <c r="C103" s="229">
        <v>2136</v>
      </c>
      <c r="D103" s="229">
        <v>3</v>
      </c>
      <c r="E103" s="229">
        <v>1</v>
      </c>
      <c r="F103" s="229">
        <v>85</v>
      </c>
      <c r="G103" s="229">
        <v>1</v>
      </c>
      <c r="H103" s="484">
        <f>SUM((D103*400)+(E103*100)+F103)</f>
        <v>1385</v>
      </c>
      <c r="I103" s="229">
        <v>75</v>
      </c>
      <c r="J103" s="473">
        <f>SUM(H103*I103)</f>
        <v>103875</v>
      </c>
      <c r="K103" s="229"/>
      <c r="L103" s="229"/>
      <c r="M103" s="230"/>
      <c r="N103" s="230"/>
      <c r="O103" s="229"/>
      <c r="P103" s="229"/>
      <c r="Q103" s="229"/>
      <c r="R103" s="229"/>
      <c r="S103" s="511">
        <f>SUM(O103*R103)</f>
        <v>0</v>
      </c>
      <c r="T103" s="229"/>
      <c r="U103" s="229"/>
      <c r="V103" s="473">
        <f>SUM(S103-(S103*U103/100))</f>
        <v>0</v>
      </c>
      <c r="W103" s="493">
        <f>SUM(J103+V103)</f>
        <v>103875</v>
      </c>
      <c r="X103" s="231">
        <f>W103</f>
        <v>103875</v>
      </c>
      <c r="Y103" s="229">
        <v>50</v>
      </c>
      <c r="Z103" s="229">
        <v>0</v>
      </c>
      <c r="AA103" s="229">
        <v>0.01</v>
      </c>
      <c r="AB103"/>
    </row>
    <row r="104" spans="1:28" x14ac:dyDescent="0.3">
      <c r="A104" s="229">
        <v>57</v>
      </c>
      <c r="B104" s="230" t="s">
        <v>4</v>
      </c>
      <c r="C104" s="229">
        <v>10872</v>
      </c>
      <c r="D104" s="229">
        <v>3</v>
      </c>
      <c r="E104" s="229">
        <v>0</v>
      </c>
      <c r="F104" s="229">
        <v>47</v>
      </c>
      <c r="G104" s="229">
        <v>1</v>
      </c>
      <c r="H104" s="484">
        <f>SUM((D104*400)+(E104*100)+F104)</f>
        <v>1247</v>
      </c>
      <c r="I104" s="229">
        <v>100</v>
      </c>
      <c r="J104" s="473">
        <f>SUM(H104*I104)</f>
        <v>124700</v>
      </c>
      <c r="K104" s="229"/>
      <c r="L104" s="229"/>
      <c r="M104" s="230"/>
      <c r="N104" s="230"/>
      <c r="O104" s="229"/>
      <c r="P104" s="229"/>
      <c r="Q104" s="229"/>
      <c r="R104" s="229"/>
      <c r="S104" s="511">
        <f>SUM(O104*R104)</f>
        <v>0</v>
      </c>
      <c r="T104" s="229"/>
      <c r="U104" s="229"/>
      <c r="V104" s="473">
        <f>SUM(S104-(S104*U104/100))</f>
        <v>0</v>
      </c>
      <c r="W104" s="493">
        <f>SUM(J104+V104)</f>
        <v>124700</v>
      </c>
      <c r="X104" s="231">
        <f>W104</f>
        <v>124700</v>
      </c>
      <c r="Y104" s="229">
        <v>50</v>
      </c>
      <c r="Z104" s="229">
        <v>0</v>
      </c>
      <c r="AA104" s="229">
        <v>0.01</v>
      </c>
      <c r="AB104"/>
    </row>
    <row r="105" spans="1:28" x14ac:dyDescent="0.3">
      <c r="A105" s="229">
        <v>58</v>
      </c>
      <c r="B105" s="230" t="s">
        <v>4</v>
      </c>
      <c r="C105" s="229">
        <v>12865</v>
      </c>
      <c r="D105" s="229">
        <v>8</v>
      </c>
      <c r="E105" s="229">
        <v>0</v>
      </c>
      <c r="F105" s="229">
        <v>0</v>
      </c>
      <c r="G105" s="229">
        <v>1</v>
      </c>
      <c r="H105" s="484">
        <f>SUM((D105*400)+(E105*100)+F105)</f>
        <v>3200</v>
      </c>
      <c r="I105" s="229">
        <v>75</v>
      </c>
      <c r="J105" s="473">
        <f>SUM(H105*I105)</f>
        <v>240000</v>
      </c>
      <c r="K105" s="229"/>
      <c r="L105" s="229"/>
      <c r="M105" s="230"/>
      <c r="N105" s="230"/>
      <c r="O105" s="229"/>
      <c r="P105" s="229"/>
      <c r="Q105" s="229"/>
      <c r="R105" s="229"/>
      <c r="S105" s="511">
        <f>SUM(O105*R105)</f>
        <v>0</v>
      </c>
      <c r="T105" s="229"/>
      <c r="U105" s="229"/>
      <c r="V105" s="473">
        <f>SUM(S105-(S105*U105/100))</f>
        <v>0</v>
      </c>
      <c r="W105" s="493">
        <f>SUM(J105+V105)</f>
        <v>240000</v>
      </c>
      <c r="X105" s="231">
        <f>W105</f>
        <v>240000</v>
      </c>
      <c r="Y105" s="229">
        <v>50</v>
      </c>
      <c r="Z105" s="229">
        <v>0</v>
      </c>
      <c r="AA105" s="229">
        <v>0.01</v>
      </c>
      <c r="AB105"/>
    </row>
    <row r="106" spans="1:28" x14ac:dyDescent="0.3">
      <c r="A106" s="229">
        <v>59</v>
      </c>
      <c r="B106" s="230" t="s">
        <v>4</v>
      </c>
      <c r="C106" s="229">
        <v>12863</v>
      </c>
      <c r="D106" s="229">
        <v>0</v>
      </c>
      <c r="E106" s="229">
        <v>3</v>
      </c>
      <c r="F106" s="229">
        <v>36</v>
      </c>
      <c r="G106" s="229">
        <v>1</v>
      </c>
      <c r="H106" s="484">
        <f>SUM((D106*400)+(E106*100)+F106)</f>
        <v>336</v>
      </c>
      <c r="I106" s="229">
        <v>75</v>
      </c>
      <c r="J106" s="473">
        <f>SUM(H106*I106)</f>
        <v>25200</v>
      </c>
      <c r="K106" s="229"/>
      <c r="L106" s="229"/>
      <c r="M106" s="230"/>
      <c r="N106" s="230"/>
      <c r="O106" s="229"/>
      <c r="P106" s="229"/>
      <c r="Q106" s="229"/>
      <c r="R106" s="229"/>
      <c r="S106" s="511">
        <f>SUM(O106*R106)</f>
        <v>0</v>
      </c>
      <c r="T106" s="229"/>
      <c r="U106" s="229"/>
      <c r="V106" s="473">
        <f>SUM(S106-(S106*U106/100))</f>
        <v>0</v>
      </c>
      <c r="W106" s="493">
        <f>SUM(J106+V106)</f>
        <v>25200</v>
      </c>
      <c r="X106" s="231">
        <f>W106</f>
        <v>25200</v>
      </c>
      <c r="Y106" s="229">
        <v>50</v>
      </c>
      <c r="Z106" s="229">
        <v>0</v>
      </c>
      <c r="AA106" s="229">
        <v>0.01</v>
      </c>
      <c r="AB106"/>
    </row>
    <row r="107" spans="1:28" x14ac:dyDescent="0.3">
      <c r="A107" s="229">
        <v>60</v>
      </c>
      <c r="B107" s="230" t="s">
        <v>4</v>
      </c>
      <c r="C107" s="229">
        <v>4255</v>
      </c>
      <c r="D107" s="229">
        <v>0</v>
      </c>
      <c r="E107" s="229">
        <v>0</v>
      </c>
      <c r="F107" s="229">
        <v>16</v>
      </c>
      <c r="G107" s="229">
        <v>1</v>
      </c>
      <c r="H107" s="484">
        <f>SUM((D107*400)+(E107*100)+F107)</f>
        <v>16</v>
      </c>
      <c r="I107" s="229">
        <v>250</v>
      </c>
      <c r="J107" s="473">
        <f>SUM(H107*I107)</f>
        <v>4000</v>
      </c>
      <c r="K107" s="229"/>
      <c r="L107" s="229"/>
      <c r="M107" s="230"/>
      <c r="N107" s="230"/>
      <c r="O107" s="229"/>
      <c r="P107" s="229"/>
      <c r="Q107" s="229"/>
      <c r="R107" s="229"/>
      <c r="S107" s="511">
        <f>SUM(O107*R107)</f>
        <v>0</v>
      </c>
      <c r="T107" s="229"/>
      <c r="U107" s="229"/>
      <c r="V107" s="473">
        <f>SUM(S107-(S107*U107/100))</f>
        <v>0</v>
      </c>
      <c r="W107" s="493">
        <f>SUM(J107+V107)</f>
        <v>4000</v>
      </c>
      <c r="X107" s="231">
        <f>W107</f>
        <v>4000</v>
      </c>
      <c r="Y107" s="229">
        <v>50</v>
      </c>
      <c r="Z107" s="229">
        <v>0</v>
      </c>
      <c r="AA107" s="229">
        <v>0.01</v>
      </c>
      <c r="AB107"/>
    </row>
    <row r="108" spans="1:28" x14ac:dyDescent="0.3">
      <c r="A108" s="229">
        <v>61</v>
      </c>
      <c r="B108" s="230" t="s">
        <v>4</v>
      </c>
      <c r="C108" s="229">
        <v>12864</v>
      </c>
      <c r="D108" s="229">
        <v>0</v>
      </c>
      <c r="E108" s="229">
        <v>0</v>
      </c>
      <c r="F108" s="229">
        <v>84</v>
      </c>
      <c r="G108" s="229">
        <v>1</v>
      </c>
      <c r="H108" s="484">
        <f>SUM((D108*400)+(E108*100)+F108)</f>
        <v>84</v>
      </c>
      <c r="I108" s="229">
        <v>75</v>
      </c>
      <c r="J108" s="473">
        <f>SUM(H108*I108)</f>
        <v>6300</v>
      </c>
      <c r="K108" s="229"/>
      <c r="L108" s="229"/>
      <c r="M108" s="230"/>
      <c r="N108" s="230"/>
      <c r="O108" s="229"/>
      <c r="P108" s="229"/>
      <c r="Q108" s="229"/>
      <c r="R108" s="229"/>
      <c r="S108" s="511">
        <f>SUM(O108*R108)</f>
        <v>0</v>
      </c>
      <c r="T108" s="229"/>
      <c r="U108" s="229"/>
      <c r="V108" s="473">
        <f>SUM(S108-(S108*U108/100))</f>
        <v>0</v>
      </c>
      <c r="W108" s="493">
        <f>SUM(J108+V108)</f>
        <v>6300</v>
      </c>
      <c r="X108" s="231">
        <f>W108</f>
        <v>6300</v>
      </c>
      <c r="Y108" s="229">
        <v>50</v>
      </c>
      <c r="Z108" s="229">
        <v>0</v>
      </c>
      <c r="AA108" s="229">
        <v>0.01</v>
      </c>
      <c r="AB108"/>
    </row>
    <row r="109" spans="1:28" x14ac:dyDescent="0.3">
      <c r="A109" s="229">
        <v>62</v>
      </c>
      <c r="B109" s="230" t="s">
        <v>4</v>
      </c>
      <c r="C109" s="229">
        <v>6139</v>
      </c>
      <c r="D109" s="229">
        <v>0</v>
      </c>
      <c r="E109" s="229">
        <v>1</v>
      </c>
      <c r="F109" s="229">
        <v>4</v>
      </c>
      <c r="G109" s="229">
        <v>2</v>
      </c>
      <c r="H109" s="484">
        <f>SUM((D109*400)+(E109*100)+F109)</f>
        <v>104</v>
      </c>
      <c r="I109" s="229">
        <v>75</v>
      </c>
      <c r="J109" s="473">
        <f>SUM(H109*I109)</f>
        <v>7800</v>
      </c>
      <c r="K109" s="229"/>
      <c r="L109" s="229">
        <v>58</v>
      </c>
      <c r="M109" s="230" t="s">
        <v>3</v>
      </c>
      <c r="N109" s="230" t="s">
        <v>2</v>
      </c>
      <c r="O109" s="229">
        <v>151.41999999999999</v>
      </c>
      <c r="P109" s="229"/>
      <c r="Q109" s="229"/>
      <c r="R109" s="229">
        <v>6500</v>
      </c>
      <c r="S109" s="511">
        <f>SUM(O109*R109)</f>
        <v>984229.99999999988</v>
      </c>
      <c r="T109" s="229"/>
      <c r="U109" s="229"/>
      <c r="V109" s="473">
        <f>SUM(S109-(S109*U109/100))</f>
        <v>984229.99999999988</v>
      </c>
      <c r="W109" s="493">
        <f>SUM(J109+V109)</f>
        <v>992029.99999999988</v>
      </c>
      <c r="X109" s="231">
        <f>W109</f>
        <v>992029.99999999988</v>
      </c>
      <c r="Y109" s="229">
        <v>10</v>
      </c>
      <c r="Z109" s="229">
        <v>0</v>
      </c>
      <c r="AA109" s="229">
        <v>0.02</v>
      </c>
      <c r="AB109"/>
    </row>
    <row r="110" spans="1:28" x14ac:dyDescent="0.3">
      <c r="A110" s="229">
        <v>63</v>
      </c>
      <c r="B110" s="230" t="s">
        <v>4</v>
      </c>
      <c r="C110" s="229">
        <v>18578</v>
      </c>
      <c r="D110" s="229">
        <v>13</v>
      </c>
      <c r="E110" s="229">
        <v>0</v>
      </c>
      <c r="F110" s="229">
        <v>5</v>
      </c>
      <c r="G110" s="229">
        <v>1</v>
      </c>
      <c r="H110" s="484">
        <f>SUM((D110*400)+(E110*100)+F110)</f>
        <v>5205</v>
      </c>
      <c r="I110" s="229">
        <v>75</v>
      </c>
      <c r="J110" s="473">
        <f>SUM(H110*I110)</f>
        <v>390375</v>
      </c>
      <c r="K110" s="229"/>
      <c r="L110" s="229"/>
      <c r="M110" s="230"/>
      <c r="N110" s="230"/>
      <c r="O110" s="229"/>
      <c r="P110" s="229"/>
      <c r="Q110" s="229"/>
      <c r="R110" s="229"/>
      <c r="S110" s="511">
        <f>SUM(O110*R110)</f>
        <v>0</v>
      </c>
      <c r="T110" s="229"/>
      <c r="U110" s="229"/>
      <c r="V110" s="473">
        <f>SUM(S110-(S110*U110/100))</f>
        <v>0</v>
      </c>
      <c r="W110" s="493">
        <f>SUM(J110+V110)</f>
        <v>390375</v>
      </c>
      <c r="X110" s="231">
        <f>W110</f>
        <v>390375</v>
      </c>
      <c r="Y110" s="229">
        <v>50</v>
      </c>
      <c r="Z110" s="229">
        <v>0</v>
      </c>
      <c r="AA110" s="229">
        <v>0.01</v>
      </c>
      <c r="AB110"/>
    </row>
    <row r="111" spans="1:28" s="538" customFormat="1" x14ac:dyDescent="0.3">
      <c r="A111" s="229">
        <v>64</v>
      </c>
      <c r="B111" s="230" t="s">
        <v>4</v>
      </c>
      <c r="C111" s="229">
        <v>4675</v>
      </c>
      <c r="D111" s="229">
        <v>0</v>
      </c>
      <c r="E111" s="229">
        <v>0</v>
      </c>
      <c r="F111" s="229">
        <v>54</v>
      </c>
      <c r="G111" s="229">
        <v>1</v>
      </c>
      <c r="H111" s="484">
        <f>SUM((D111*400)+(E111*100)+F111)</f>
        <v>54</v>
      </c>
      <c r="I111" s="229">
        <v>75</v>
      </c>
      <c r="J111" s="473">
        <f>SUM(H111*I111)</f>
        <v>4050</v>
      </c>
      <c r="K111" s="229"/>
      <c r="L111" s="229"/>
      <c r="N111" s="230"/>
      <c r="O111" s="229"/>
      <c r="P111" s="229"/>
      <c r="Q111" s="229"/>
      <c r="R111" s="229"/>
      <c r="S111" s="511">
        <f>SUM(O111*R111)</f>
        <v>0</v>
      </c>
      <c r="T111" s="229"/>
      <c r="U111" s="229"/>
      <c r="V111" s="473">
        <f>SUM(S111-(S111*U111/100))</f>
        <v>0</v>
      </c>
      <c r="W111" s="493">
        <f>SUM(J111+V111)</f>
        <v>4050</v>
      </c>
      <c r="X111" s="231">
        <f>W111</f>
        <v>4050</v>
      </c>
      <c r="Y111" s="229">
        <v>50</v>
      </c>
      <c r="Z111" s="229">
        <v>0</v>
      </c>
      <c r="AA111" s="229">
        <v>0.01</v>
      </c>
      <c r="AB111"/>
    </row>
    <row r="112" spans="1:28" s="538" customFormat="1" x14ac:dyDescent="0.3">
      <c r="A112" s="229"/>
      <c r="B112" s="230" t="s">
        <v>4</v>
      </c>
      <c r="C112" s="229">
        <v>4676</v>
      </c>
      <c r="D112" s="229">
        <v>0</v>
      </c>
      <c r="E112" s="229">
        <v>1</v>
      </c>
      <c r="F112" s="229">
        <v>61</v>
      </c>
      <c r="G112" s="229">
        <v>1</v>
      </c>
      <c r="H112" s="484">
        <f>SUM((D112*400)+(E112*100)+F112)</f>
        <v>161</v>
      </c>
      <c r="I112" s="229">
        <v>75</v>
      </c>
      <c r="J112" s="473">
        <f>SUM(H112*I112)</f>
        <v>12075</v>
      </c>
      <c r="K112" s="229"/>
      <c r="L112" s="229"/>
      <c r="M112" s="230" t="s">
        <v>8</v>
      </c>
      <c r="N112" s="230"/>
      <c r="O112" s="229">
        <v>21</v>
      </c>
      <c r="P112" s="229"/>
      <c r="Q112" s="229"/>
      <c r="R112" s="229">
        <v>5400</v>
      </c>
      <c r="S112" s="511">
        <f>SUM(O112*R112)</f>
        <v>113400</v>
      </c>
      <c r="T112" s="229"/>
      <c r="U112" s="229"/>
      <c r="V112" s="473">
        <f>SUM(S112-(S112*U112/100))</f>
        <v>113400</v>
      </c>
      <c r="W112" s="493">
        <f>SUM(J112+V112)</f>
        <v>125475</v>
      </c>
      <c r="X112" s="231">
        <f>W112</f>
        <v>125475</v>
      </c>
      <c r="Y112" s="229">
        <v>10</v>
      </c>
      <c r="Z112" s="229">
        <v>0</v>
      </c>
      <c r="AA112" s="229">
        <v>0.02</v>
      </c>
      <c r="AB112"/>
    </row>
    <row r="113" spans="1:28" s="538" customFormat="1" x14ac:dyDescent="0.3">
      <c r="A113" s="229"/>
      <c r="B113" s="230"/>
      <c r="C113" s="229"/>
      <c r="D113" s="229"/>
      <c r="E113" s="229"/>
      <c r="F113" s="229"/>
      <c r="G113" s="229"/>
      <c r="H113" s="484">
        <f>SUM((D113*400)+(E113*100)+F113)</f>
        <v>0</v>
      </c>
      <c r="I113" s="229"/>
      <c r="J113" s="473">
        <f>SUM(H113*I113)</f>
        <v>0</v>
      </c>
      <c r="K113" s="229"/>
      <c r="L113" s="229"/>
      <c r="M113" s="230" t="s">
        <v>1</v>
      </c>
      <c r="N113" s="230"/>
      <c r="O113" s="229">
        <v>21</v>
      </c>
      <c r="P113" s="229"/>
      <c r="Q113" s="229"/>
      <c r="R113" s="229">
        <v>2050</v>
      </c>
      <c r="S113" s="511">
        <f>SUM(O113*R113)</f>
        <v>43050</v>
      </c>
      <c r="T113" s="229"/>
      <c r="U113" s="229"/>
      <c r="V113" s="473">
        <f>SUM(S113-(S113*U113/100))</f>
        <v>43050</v>
      </c>
      <c r="W113" s="493">
        <f>SUM(J113+V113)</f>
        <v>43050</v>
      </c>
      <c r="X113" s="231">
        <f>W113</f>
        <v>43050</v>
      </c>
      <c r="Y113" s="229">
        <v>50</v>
      </c>
      <c r="Z113" s="229">
        <v>0</v>
      </c>
      <c r="AA113" s="229">
        <v>0.01</v>
      </c>
      <c r="AB113"/>
    </row>
    <row r="114" spans="1:28" x14ac:dyDescent="0.3">
      <c r="A114" s="229">
        <v>65</v>
      </c>
      <c r="B114" s="230" t="s">
        <v>4</v>
      </c>
      <c r="C114" s="229">
        <v>4169</v>
      </c>
      <c r="D114" s="229">
        <v>0</v>
      </c>
      <c r="E114" s="229">
        <v>2</v>
      </c>
      <c r="F114" s="229">
        <v>49</v>
      </c>
      <c r="G114" s="229">
        <v>2</v>
      </c>
      <c r="H114" s="484">
        <f>SUM((D114*400)+(E114*100)+F114)</f>
        <v>249</v>
      </c>
      <c r="I114" s="229">
        <v>75</v>
      </c>
      <c r="J114" s="473">
        <f>SUM(H114*I114)</f>
        <v>18675</v>
      </c>
      <c r="K114" s="229"/>
      <c r="L114" s="229">
        <v>79</v>
      </c>
      <c r="M114" s="230" t="s">
        <v>1394</v>
      </c>
      <c r="N114" s="230" t="s">
        <v>2</v>
      </c>
      <c r="O114" s="229">
        <v>150.69999999999999</v>
      </c>
      <c r="P114" s="229"/>
      <c r="Q114" s="229"/>
      <c r="R114" s="229">
        <v>6500</v>
      </c>
      <c r="S114" s="511">
        <f>SUM(O114*R114)</f>
        <v>979549.99999999988</v>
      </c>
      <c r="T114" s="229">
        <v>54</v>
      </c>
      <c r="U114" s="229">
        <v>76</v>
      </c>
      <c r="V114" s="473">
        <f>SUM(S114-(S114*U114/100))</f>
        <v>235092</v>
      </c>
      <c r="W114" s="493">
        <f>SUM(J114+V114)</f>
        <v>253767</v>
      </c>
      <c r="X114" s="231">
        <f>W114</f>
        <v>253767</v>
      </c>
      <c r="Y114" s="229">
        <v>10</v>
      </c>
      <c r="Z114" s="229">
        <v>0</v>
      </c>
      <c r="AA114" s="229">
        <v>0.02</v>
      </c>
      <c r="AB114"/>
    </row>
    <row r="115" spans="1:28" x14ac:dyDescent="0.3">
      <c r="A115" s="229">
        <v>66</v>
      </c>
      <c r="B115" s="230" t="s">
        <v>4</v>
      </c>
      <c r="C115" s="229">
        <v>21024</v>
      </c>
      <c r="D115" s="229">
        <v>14</v>
      </c>
      <c r="E115" s="229">
        <v>3</v>
      </c>
      <c r="F115" s="229">
        <v>74</v>
      </c>
      <c r="G115" s="229">
        <v>1</v>
      </c>
      <c r="H115" s="484">
        <f>SUM((D115*400)+(E115*100)+F115)</f>
        <v>5974</v>
      </c>
      <c r="I115" s="229">
        <v>75</v>
      </c>
      <c r="J115" s="473">
        <f>SUM(H115*I115)</f>
        <v>448050</v>
      </c>
      <c r="K115" s="229"/>
      <c r="L115" s="229">
        <v>34</v>
      </c>
      <c r="M115" s="230"/>
      <c r="N115" s="230"/>
      <c r="O115" s="229"/>
      <c r="P115" s="229"/>
      <c r="Q115" s="229"/>
      <c r="R115" s="229"/>
      <c r="S115" s="511">
        <f>SUM(O115*R115)</f>
        <v>0</v>
      </c>
      <c r="T115" s="229"/>
      <c r="U115" s="229"/>
      <c r="V115" s="473">
        <f>SUM(S115-(S115*U115/100))</f>
        <v>0</v>
      </c>
      <c r="W115" s="493">
        <f>SUM(J115+V115)</f>
        <v>448050</v>
      </c>
      <c r="X115" s="231">
        <f>W115</f>
        <v>448050</v>
      </c>
      <c r="Y115" s="229">
        <v>50</v>
      </c>
      <c r="Z115" s="229">
        <v>0</v>
      </c>
      <c r="AA115" s="229">
        <v>0.01</v>
      </c>
      <c r="AB115"/>
    </row>
    <row r="116" spans="1:28" x14ac:dyDescent="0.3">
      <c r="A116" s="229">
        <v>67</v>
      </c>
      <c r="B116" s="230"/>
      <c r="C116" s="229"/>
      <c r="D116" s="229">
        <v>6</v>
      </c>
      <c r="E116" s="229">
        <v>2</v>
      </c>
      <c r="F116" s="229">
        <v>4</v>
      </c>
      <c r="G116" s="229">
        <v>1</v>
      </c>
      <c r="H116" s="484">
        <f>SUM((D116*400)+(E116*100)+F116)</f>
        <v>2604</v>
      </c>
      <c r="I116" s="229">
        <v>75</v>
      </c>
      <c r="J116" s="473">
        <f>SUM(H116*I116)</f>
        <v>195300</v>
      </c>
      <c r="K116" s="229"/>
      <c r="L116" s="229"/>
      <c r="M116" s="230"/>
      <c r="N116" s="230"/>
      <c r="O116" s="229"/>
      <c r="P116" s="229"/>
      <c r="Q116" s="229"/>
      <c r="R116" s="229"/>
      <c r="S116" s="511">
        <f>SUM(O116*R116)</f>
        <v>0</v>
      </c>
      <c r="T116" s="229"/>
      <c r="U116" s="229"/>
      <c r="V116" s="473">
        <f>SUM(S116-(S116*U116/100))</f>
        <v>0</v>
      </c>
      <c r="W116" s="493">
        <f>SUM(J116+V116)</f>
        <v>195300</v>
      </c>
      <c r="X116" s="231">
        <f>W116</f>
        <v>195300</v>
      </c>
      <c r="Y116" s="229">
        <v>50</v>
      </c>
      <c r="Z116" s="229">
        <v>0</v>
      </c>
      <c r="AA116" s="229">
        <v>0.01</v>
      </c>
      <c r="AB116"/>
    </row>
    <row r="117" spans="1:28" s="538" customFormat="1" x14ac:dyDescent="0.3">
      <c r="A117" s="229">
        <v>68</v>
      </c>
      <c r="B117" s="230" t="s">
        <v>4</v>
      </c>
      <c r="C117" s="229">
        <v>6335</v>
      </c>
      <c r="D117" s="229">
        <v>0</v>
      </c>
      <c r="E117" s="229">
        <v>0</v>
      </c>
      <c r="F117" s="229">
        <v>94</v>
      </c>
      <c r="G117" s="229"/>
      <c r="H117" s="484">
        <f>SUM((D117*400)+(E117*100)+F117)</f>
        <v>94</v>
      </c>
      <c r="I117" s="229">
        <v>250</v>
      </c>
      <c r="J117" s="473">
        <f>SUM(H117*I117)</f>
        <v>23500</v>
      </c>
      <c r="K117" s="229"/>
      <c r="L117" s="229">
        <v>13</v>
      </c>
      <c r="M117" s="230" t="s">
        <v>10</v>
      </c>
      <c r="N117" s="230" t="s">
        <v>9</v>
      </c>
      <c r="O117" s="229">
        <v>204.88</v>
      </c>
      <c r="P117" s="229"/>
      <c r="Q117" s="229"/>
      <c r="R117" s="229">
        <v>6500</v>
      </c>
      <c r="S117" s="511">
        <f>SUM(O117*R117)</f>
        <v>1331720</v>
      </c>
      <c r="T117" s="229"/>
      <c r="U117" s="229"/>
      <c r="V117" s="473">
        <f>SUM(S117-(S117*U117/100))</f>
        <v>1331720</v>
      </c>
      <c r="W117" s="493">
        <f>SUM(J117+V117)</f>
        <v>1355220</v>
      </c>
      <c r="X117" s="231">
        <f>W117</f>
        <v>1355220</v>
      </c>
      <c r="Y117" s="229">
        <v>10</v>
      </c>
      <c r="Z117" s="229"/>
      <c r="AA117" s="229">
        <v>0.02</v>
      </c>
      <c r="AB117"/>
    </row>
    <row r="118" spans="1:28" s="538" customFormat="1" x14ac:dyDescent="0.3">
      <c r="A118" s="229"/>
      <c r="B118" s="230"/>
      <c r="C118" s="229"/>
      <c r="D118" s="229"/>
      <c r="E118" s="229"/>
      <c r="F118" s="229"/>
      <c r="G118" s="229"/>
      <c r="H118" s="484"/>
      <c r="I118" s="229"/>
      <c r="J118" s="473">
        <f>SUM(H118*I118)</f>
        <v>0</v>
      </c>
      <c r="K118" s="229"/>
      <c r="L118" s="229"/>
      <c r="M118" s="230" t="s">
        <v>393</v>
      </c>
      <c r="N118" s="230"/>
      <c r="O118" s="229">
        <v>140.4</v>
      </c>
      <c r="P118" s="229"/>
      <c r="Q118" s="229"/>
      <c r="R118" s="229"/>
      <c r="S118" s="511">
        <f>SUM(O118*R118)</f>
        <v>0</v>
      </c>
      <c r="T118" s="229"/>
      <c r="U118" s="229"/>
      <c r="V118" s="473">
        <f>SUM(S118-(S118*U118/100))</f>
        <v>0</v>
      </c>
      <c r="W118" s="493">
        <f>SUM(J118+V118)</f>
        <v>0</v>
      </c>
      <c r="X118" s="231">
        <f>W118</f>
        <v>0</v>
      </c>
      <c r="Y118" s="229"/>
      <c r="Z118" s="229"/>
      <c r="AA118" s="229"/>
      <c r="AB118"/>
    </row>
    <row r="119" spans="1:28" s="538" customFormat="1" x14ac:dyDescent="0.3">
      <c r="A119" s="229"/>
      <c r="B119" s="230"/>
      <c r="C119" s="229"/>
      <c r="D119" s="229"/>
      <c r="E119" s="229"/>
      <c r="F119" s="229"/>
      <c r="G119" s="229"/>
      <c r="H119" s="484"/>
      <c r="I119" s="229"/>
      <c r="J119" s="473">
        <f>SUM(H119*I119)</f>
        <v>0</v>
      </c>
      <c r="K119" s="229"/>
      <c r="L119" s="229"/>
      <c r="M119" s="230" t="s">
        <v>391</v>
      </c>
      <c r="N119" s="230"/>
      <c r="O119" s="229">
        <v>64.48</v>
      </c>
      <c r="P119" s="229"/>
      <c r="Q119" s="229"/>
      <c r="R119" s="229"/>
      <c r="S119" s="511">
        <f>SUM(O119*R119)</f>
        <v>0</v>
      </c>
      <c r="T119" s="229"/>
      <c r="U119" s="229"/>
      <c r="V119" s="473">
        <f>SUM(S119-(S119*U119/100))</f>
        <v>0</v>
      </c>
      <c r="W119" s="493">
        <f>SUM(J119+V119)</f>
        <v>0</v>
      </c>
      <c r="X119" s="231">
        <f>W119</f>
        <v>0</v>
      </c>
      <c r="Y119" s="229"/>
      <c r="Z119" s="229"/>
      <c r="AA119" s="229"/>
      <c r="AB119"/>
    </row>
    <row r="120" spans="1:28" s="538" customFormat="1" x14ac:dyDescent="0.3">
      <c r="A120" s="229"/>
      <c r="B120" s="230"/>
      <c r="C120" s="229"/>
      <c r="D120" s="229"/>
      <c r="E120" s="229"/>
      <c r="F120" s="229"/>
      <c r="G120" s="229"/>
      <c r="H120" s="484"/>
      <c r="I120" s="229"/>
      <c r="J120" s="473">
        <f>SUM(H120*I120)</f>
        <v>0</v>
      </c>
      <c r="K120" s="229"/>
      <c r="L120" s="229"/>
      <c r="M120" s="230" t="s">
        <v>1387</v>
      </c>
      <c r="N120" s="230"/>
      <c r="O120" s="229">
        <v>14.52</v>
      </c>
      <c r="P120" s="229"/>
      <c r="Q120" s="229"/>
      <c r="R120" s="229">
        <v>5400</v>
      </c>
      <c r="S120" s="511">
        <f>SUM(O120*R120)</f>
        <v>78408</v>
      </c>
      <c r="T120" s="229"/>
      <c r="U120" s="229"/>
      <c r="V120" s="473">
        <f>SUM(S120-(S120*U120/100))</f>
        <v>78408</v>
      </c>
      <c r="W120" s="493">
        <f>SUM(J120+V120)</f>
        <v>78408</v>
      </c>
      <c r="X120" s="231">
        <f>W120</f>
        <v>78408</v>
      </c>
      <c r="Y120" s="229">
        <v>50</v>
      </c>
      <c r="Z120" s="229">
        <v>0</v>
      </c>
      <c r="AA120" s="229">
        <v>0.01</v>
      </c>
      <c r="AB120"/>
    </row>
    <row r="121" spans="1:28" s="538" customFormat="1" x14ac:dyDescent="0.3">
      <c r="A121" s="229"/>
      <c r="B121" s="230"/>
      <c r="C121" s="229"/>
      <c r="D121" s="229"/>
      <c r="E121" s="229"/>
      <c r="F121" s="229"/>
      <c r="G121" s="229"/>
      <c r="H121" s="484"/>
      <c r="I121" s="229"/>
      <c r="J121" s="473">
        <f>SUM(H121*I121)</f>
        <v>0</v>
      </c>
      <c r="K121" s="229"/>
      <c r="L121" s="229"/>
      <c r="M121" s="230" t="s">
        <v>1386</v>
      </c>
      <c r="N121" s="230"/>
      <c r="O121" s="229">
        <v>7.04</v>
      </c>
      <c r="P121" s="229"/>
      <c r="Q121" s="229"/>
      <c r="R121" s="229">
        <v>5400</v>
      </c>
      <c r="S121" s="511">
        <f>SUM(O121*R121)</f>
        <v>38016</v>
      </c>
      <c r="T121" s="229"/>
      <c r="U121" s="229"/>
      <c r="V121" s="473">
        <f>SUM(S121-(S121*U121/100))</f>
        <v>38016</v>
      </c>
      <c r="W121" s="493">
        <f>SUM(J121+V121)</f>
        <v>38016</v>
      </c>
      <c r="X121" s="231">
        <f>W121</f>
        <v>38016</v>
      </c>
      <c r="Y121" s="229">
        <v>50</v>
      </c>
      <c r="Z121" s="229">
        <v>0</v>
      </c>
      <c r="AA121" s="229">
        <v>0.01</v>
      </c>
      <c r="AB121"/>
    </row>
    <row r="122" spans="1:28" s="538" customFormat="1" x14ac:dyDescent="0.3">
      <c r="A122" s="229">
        <v>69</v>
      </c>
      <c r="B122" s="230" t="s">
        <v>4</v>
      </c>
      <c r="C122" s="229">
        <v>6916</v>
      </c>
      <c r="D122" s="229">
        <v>0</v>
      </c>
      <c r="E122" s="229">
        <v>1</v>
      </c>
      <c r="F122" s="229">
        <v>16</v>
      </c>
      <c r="G122" s="229"/>
      <c r="H122" s="484">
        <f>SUM((D122*400)+(E122*100)+F122)</f>
        <v>116</v>
      </c>
      <c r="I122" s="229">
        <v>75</v>
      </c>
      <c r="J122" s="473">
        <f>SUM(H122*I122)</f>
        <v>8700</v>
      </c>
      <c r="K122" s="229"/>
      <c r="L122" s="229">
        <v>72</v>
      </c>
      <c r="M122" s="230" t="s">
        <v>3</v>
      </c>
      <c r="N122" s="230" t="s">
        <v>0</v>
      </c>
      <c r="O122" s="229">
        <v>37.96</v>
      </c>
      <c r="P122" s="229"/>
      <c r="Q122" s="229"/>
      <c r="R122" s="229">
        <v>6500</v>
      </c>
      <c r="S122" s="511">
        <f>SUM(O122*R122)</f>
        <v>246740</v>
      </c>
      <c r="T122" s="229"/>
      <c r="U122" s="229"/>
      <c r="V122" s="473">
        <f>SUM(S122-(S122*U122/100))</f>
        <v>246740</v>
      </c>
      <c r="W122" s="493">
        <f>SUM(J122+V122)</f>
        <v>255440</v>
      </c>
      <c r="X122" s="231">
        <f>W122</f>
        <v>255440</v>
      </c>
      <c r="Y122" s="229">
        <v>10</v>
      </c>
      <c r="Z122" s="229">
        <v>0</v>
      </c>
      <c r="AA122" s="229">
        <v>0.01</v>
      </c>
      <c r="AB122"/>
    </row>
    <row r="123" spans="1:28" x14ac:dyDescent="0.3">
      <c r="A123" s="229">
        <v>70</v>
      </c>
      <c r="B123" s="230" t="s">
        <v>4</v>
      </c>
      <c r="C123" s="229">
        <v>6325</v>
      </c>
      <c r="D123" s="229">
        <v>0</v>
      </c>
      <c r="E123" s="229">
        <v>1</v>
      </c>
      <c r="F123" s="229">
        <v>79</v>
      </c>
      <c r="G123" s="229"/>
      <c r="H123" s="484">
        <f>SUM((D123*400)+(E123*100)+F123)</f>
        <v>179</v>
      </c>
      <c r="I123" s="229">
        <v>75</v>
      </c>
      <c r="J123" s="473">
        <f>SUM(H123*I123)</f>
        <v>13425</v>
      </c>
      <c r="K123" s="229"/>
      <c r="L123" s="229"/>
      <c r="M123" s="230"/>
      <c r="N123" s="230"/>
      <c r="O123" s="229"/>
      <c r="P123" s="229"/>
      <c r="Q123" s="229"/>
      <c r="R123" s="229"/>
      <c r="S123" s="511">
        <f>SUM(O123*R123)</f>
        <v>0</v>
      </c>
      <c r="T123" s="229"/>
      <c r="U123" s="229"/>
      <c r="V123" s="473">
        <f>SUM(S123-(S123*U123/100))</f>
        <v>0</v>
      </c>
      <c r="W123" s="493">
        <f>SUM(J123+V123)</f>
        <v>13425</v>
      </c>
      <c r="X123" s="231">
        <f>W123</f>
        <v>13425</v>
      </c>
      <c r="Y123" s="229">
        <v>50</v>
      </c>
      <c r="Z123" s="229">
        <v>0</v>
      </c>
      <c r="AA123" s="229">
        <v>0.01</v>
      </c>
      <c r="AB123"/>
    </row>
    <row r="124" spans="1:28" x14ac:dyDescent="0.3">
      <c r="A124" s="229">
        <v>71</v>
      </c>
      <c r="B124" s="230" t="s">
        <v>4</v>
      </c>
      <c r="C124" s="229">
        <v>6324</v>
      </c>
      <c r="D124" s="229">
        <v>0</v>
      </c>
      <c r="E124" s="229">
        <v>1</v>
      </c>
      <c r="F124" s="229">
        <v>92</v>
      </c>
      <c r="G124" s="229"/>
      <c r="H124" s="484">
        <f>SUM((D124*400)+(E124*100)+F124)</f>
        <v>192</v>
      </c>
      <c r="I124" s="229">
        <v>75</v>
      </c>
      <c r="J124" s="473">
        <f>SUM(H124*I124)</f>
        <v>14400</v>
      </c>
      <c r="K124" s="229"/>
      <c r="L124" s="229"/>
      <c r="M124" s="230"/>
      <c r="N124" s="230"/>
      <c r="O124" s="229"/>
      <c r="P124" s="229"/>
      <c r="Q124" s="229"/>
      <c r="R124" s="229"/>
      <c r="S124" s="511">
        <f>SUM(O124*R124)</f>
        <v>0</v>
      </c>
      <c r="T124" s="229"/>
      <c r="U124" s="229"/>
      <c r="V124" s="473">
        <f>SUM(S124-(S124*U124/100))</f>
        <v>0</v>
      </c>
      <c r="W124" s="493">
        <f>SUM(J124+V124)</f>
        <v>14400</v>
      </c>
      <c r="X124" s="231">
        <f>W124</f>
        <v>14400</v>
      </c>
      <c r="Y124" s="229">
        <v>50</v>
      </c>
      <c r="Z124" s="229">
        <v>0</v>
      </c>
      <c r="AA124" s="229">
        <v>0.01</v>
      </c>
      <c r="AB124"/>
    </row>
    <row r="125" spans="1:28" x14ac:dyDescent="0.3">
      <c r="A125" s="229">
        <v>72</v>
      </c>
      <c r="B125" s="230" t="s">
        <v>4</v>
      </c>
      <c r="C125" s="229">
        <v>2882</v>
      </c>
      <c r="D125" s="229">
        <v>4</v>
      </c>
      <c r="E125" s="229">
        <v>0</v>
      </c>
      <c r="F125" s="229">
        <v>88</v>
      </c>
      <c r="G125" s="229"/>
      <c r="H125" s="484">
        <f>SUM((D125*400)+(E125*100)+F125)</f>
        <v>1688</v>
      </c>
      <c r="I125" s="229">
        <v>75</v>
      </c>
      <c r="J125" s="473">
        <f>SUM(H125*I125)</f>
        <v>126600</v>
      </c>
      <c r="K125" s="229"/>
      <c r="L125" s="229"/>
      <c r="M125" s="230"/>
      <c r="N125" s="230"/>
      <c r="O125" s="229"/>
      <c r="P125" s="229"/>
      <c r="Q125" s="229"/>
      <c r="R125" s="229"/>
      <c r="S125" s="511">
        <f>SUM(O125*R125)</f>
        <v>0</v>
      </c>
      <c r="T125" s="229"/>
      <c r="U125" s="229"/>
      <c r="V125" s="473">
        <f>SUM(S125-(S125*U125/100))</f>
        <v>0</v>
      </c>
      <c r="W125" s="493">
        <f>SUM(J125+V125)</f>
        <v>126600</v>
      </c>
      <c r="X125" s="231">
        <f>W125</f>
        <v>126600</v>
      </c>
      <c r="Y125" s="229">
        <v>50</v>
      </c>
      <c r="Z125" s="229">
        <v>0</v>
      </c>
      <c r="AA125" s="229">
        <v>0.01</v>
      </c>
      <c r="AB125"/>
    </row>
    <row r="126" spans="1:28" x14ac:dyDescent="0.3">
      <c r="A126" s="229">
        <v>73</v>
      </c>
      <c r="B126" s="230" t="s">
        <v>4</v>
      </c>
      <c r="C126" s="229">
        <v>2881</v>
      </c>
      <c r="D126" s="229">
        <v>4</v>
      </c>
      <c r="E126" s="229">
        <v>0</v>
      </c>
      <c r="F126" s="229">
        <v>84</v>
      </c>
      <c r="G126" s="229"/>
      <c r="H126" s="484">
        <f>SUM((D126*400)+(E126*100)+F126)</f>
        <v>1684</v>
      </c>
      <c r="I126" s="229">
        <v>75</v>
      </c>
      <c r="J126" s="473">
        <f>SUM(H126*I126)</f>
        <v>126300</v>
      </c>
      <c r="K126" s="229"/>
      <c r="L126" s="229"/>
      <c r="M126" s="230"/>
      <c r="N126" s="230"/>
      <c r="O126" s="229"/>
      <c r="P126" s="229"/>
      <c r="Q126" s="229"/>
      <c r="R126" s="229"/>
      <c r="S126" s="511">
        <f>SUM(O126*R126)</f>
        <v>0</v>
      </c>
      <c r="T126" s="229"/>
      <c r="U126" s="229"/>
      <c r="V126" s="473">
        <f>SUM(S126-(S126*U126/100))</f>
        <v>0</v>
      </c>
      <c r="W126" s="493">
        <f>SUM(J126+V126)</f>
        <v>126300</v>
      </c>
      <c r="X126" s="231">
        <f>W126</f>
        <v>126300</v>
      </c>
      <c r="Y126" s="229">
        <v>50</v>
      </c>
      <c r="Z126" s="229">
        <v>0</v>
      </c>
      <c r="AA126" s="229">
        <v>0.01</v>
      </c>
      <c r="AB126"/>
    </row>
    <row r="127" spans="1:28" x14ac:dyDescent="0.3">
      <c r="A127" s="229">
        <v>74</v>
      </c>
      <c r="B127" s="230" t="s">
        <v>4</v>
      </c>
      <c r="C127" s="229">
        <v>15349</v>
      </c>
      <c r="D127" s="229">
        <v>8</v>
      </c>
      <c r="E127" s="229">
        <v>0</v>
      </c>
      <c r="F127" s="229">
        <v>0</v>
      </c>
      <c r="G127" s="229"/>
      <c r="H127" s="484">
        <f>SUM((D127*400)+(E127*100)+F127)</f>
        <v>3200</v>
      </c>
      <c r="I127" s="229">
        <v>75</v>
      </c>
      <c r="J127" s="473">
        <f>SUM(H127*I127)</f>
        <v>240000</v>
      </c>
      <c r="K127" s="229"/>
      <c r="L127" s="229"/>
      <c r="M127" s="230"/>
      <c r="N127" s="230"/>
      <c r="O127" s="229"/>
      <c r="P127" s="229"/>
      <c r="Q127" s="229"/>
      <c r="R127" s="229"/>
      <c r="S127" s="511">
        <f>SUM(O127*R127)</f>
        <v>0</v>
      </c>
      <c r="T127" s="229"/>
      <c r="U127" s="229"/>
      <c r="V127" s="473">
        <f>SUM(S127-(S127*U127/100))</f>
        <v>0</v>
      </c>
      <c r="W127" s="493">
        <f>SUM(J127+V127)</f>
        <v>240000</v>
      </c>
      <c r="X127" s="231">
        <f>W127</f>
        <v>240000</v>
      </c>
      <c r="Y127" s="229">
        <v>50</v>
      </c>
      <c r="Z127" s="229">
        <v>0</v>
      </c>
      <c r="AA127" s="229">
        <v>0.01</v>
      </c>
      <c r="AB127"/>
    </row>
    <row r="128" spans="1:28" s="538" customFormat="1" x14ac:dyDescent="0.3">
      <c r="A128" s="229">
        <v>75</v>
      </c>
      <c r="B128" s="230" t="s">
        <v>4</v>
      </c>
      <c r="C128" s="229">
        <v>5466</v>
      </c>
      <c r="D128" s="229">
        <v>0</v>
      </c>
      <c r="E128" s="229">
        <v>1</v>
      </c>
      <c r="F128" s="229">
        <v>36</v>
      </c>
      <c r="G128" s="229"/>
      <c r="H128" s="484">
        <f>SUM((D128*400)+(E128*100)+F128)</f>
        <v>136</v>
      </c>
      <c r="I128" s="229">
        <v>75</v>
      </c>
      <c r="J128" s="473">
        <f>SUM(H128*I128)</f>
        <v>10200</v>
      </c>
      <c r="K128" s="229"/>
      <c r="L128" s="229"/>
      <c r="M128" s="230" t="s">
        <v>10</v>
      </c>
      <c r="N128" s="230" t="s">
        <v>9</v>
      </c>
      <c r="O128" s="229">
        <v>325.2</v>
      </c>
      <c r="P128" s="229"/>
      <c r="Q128" s="229"/>
      <c r="R128" s="229">
        <v>6500</v>
      </c>
      <c r="S128" s="511">
        <f>SUM(O128*R128)</f>
        <v>2113800</v>
      </c>
      <c r="T128" s="229"/>
      <c r="U128" s="229"/>
      <c r="V128" s="473">
        <f>SUM(S128-(S128*U128/100))</f>
        <v>2113800</v>
      </c>
      <c r="W128" s="493">
        <f>SUM(J128+V128)</f>
        <v>2124000</v>
      </c>
      <c r="X128" s="231">
        <f>W128</f>
        <v>2124000</v>
      </c>
      <c r="Y128" s="229">
        <v>10</v>
      </c>
      <c r="Z128" s="229"/>
      <c r="AA128" s="229"/>
      <c r="AB128"/>
    </row>
    <row r="129" spans="1:28" s="538" customFormat="1" x14ac:dyDescent="0.3">
      <c r="A129" s="229"/>
      <c r="B129" s="230"/>
      <c r="C129" s="229"/>
      <c r="D129" s="229"/>
      <c r="E129" s="229"/>
      <c r="F129" s="229"/>
      <c r="G129" s="229"/>
      <c r="H129" s="484">
        <f>SUM((D129*400)+(E129*100)+F129)</f>
        <v>0</v>
      </c>
      <c r="I129" s="229"/>
      <c r="J129" s="473">
        <f>SUM(H129*I129)</f>
        <v>0</v>
      </c>
      <c r="K129" s="229"/>
      <c r="L129" s="229"/>
      <c r="M129" s="230" t="s">
        <v>393</v>
      </c>
      <c r="N129" s="230"/>
      <c r="O129" s="229">
        <v>218.8</v>
      </c>
      <c r="P129" s="229"/>
      <c r="Q129" s="229"/>
      <c r="R129" s="229"/>
      <c r="S129" s="511">
        <f>SUM(O129*R129)</f>
        <v>0</v>
      </c>
      <c r="T129" s="229"/>
      <c r="U129" s="229"/>
      <c r="V129" s="473">
        <f>SUM(S129-(S129*U129/100))</f>
        <v>0</v>
      </c>
      <c r="W129" s="493">
        <f>SUM(J129+V129)</f>
        <v>0</v>
      </c>
      <c r="X129" s="231">
        <f>W129</f>
        <v>0</v>
      </c>
      <c r="Y129" s="229"/>
      <c r="Z129" s="229"/>
      <c r="AA129" s="229"/>
      <c r="AB129"/>
    </row>
    <row r="130" spans="1:28" s="538" customFormat="1" x14ac:dyDescent="0.3">
      <c r="A130" s="229"/>
      <c r="B130" s="230"/>
      <c r="C130" s="229"/>
      <c r="D130" s="229"/>
      <c r="E130" s="229"/>
      <c r="F130" s="229"/>
      <c r="G130" s="229"/>
      <c r="H130" s="484">
        <f>SUM((D130*400)+(E130*100)+F130)</f>
        <v>0</v>
      </c>
      <c r="I130" s="229"/>
      <c r="J130" s="473">
        <f>SUM(H130*I130)</f>
        <v>0</v>
      </c>
      <c r="K130" s="229"/>
      <c r="L130" s="229"/>
      <c r="M130" s="230" t="s">
        <v>391</v>
      </c>
      <c r="N130" s="230"/>
      <c r="O130" s="229">
        <v>106.4</v>
      </c>
      <c r="P130" s="229"/>
      <c r="Q130" s="229"/>
      <c r="R130" s="229"/>
      <c r="S130" s="511">
        <f>SUM(O130*R130)</f>
        <v>0</v>
      </c>
      <c r="T130" s="229"/>
      <c r="U130" s="229"/>
      <c r="V130" s="473">
        <f>SUM(S130-(S130*U130/100))</f>
        <v>0</v>
      </c>
      <c r="W130" s="493">
        <f>SUM(J130+V130)</f>
        <v>0</v>
      </c>
      <c r="X130" s="231">
        <f>W130</f>
        <v>0</v>
      </c>
      <c r="Y130" s="229"/>
      <c r="Z130" s="229"/>
      <c r="AA130" s="229"/>
      <c r="AB130"/>
    </row>
    <row r="131" spans="1:28" x14ac:dyDescent="0.3">
      <c r="A131" s="494">
        <v>76</v>
      </c>
      <c r="B131" s="498" t="s">
        <v>24</v>
      </c>
      <c r="C131" s="494">
        <v>2847</v>
      </c>
      <c r="D131" s="494">
        <v>0</v>
      </c>
      <c r="E131" s="494">
        <v>2</v>
      </c>
      <c r="F131" s="494">
        <v>7</v>
      </c>
      <c r="G131" s="229">
        <v>1</v>
      </c>
      <c r="H131" s="484">
        <f>SUM((D131*400)+(E131*100)+F131)</f>
        <v>207</v>
      </c>
      <c r="I131" s="229">
        <v>75</v>
      </c>
      <c r="J131" s="473">
        <f>SUM(H131*I131)</f>
        <v>15525</v>
      </c>
      <c r="K131" s="229"/>
      <c r="L131" s="494"/>
      <c r="M131" s="498" t="s">
        <v>3</v>
      </c>
      <c r="N131" s="498" t="s">
        <v>2</v>
      </c>
      <c r="O131" s="229">
        <v>62.16</v>
      </c>
      <c r="P131" s="229"/>
      <c r="Q131" s="229"/>
      <c r="R131" s="229">
        <v>6500</v>
      </c>
      <c r="S131" s="511">
        <f>SUM(O131*R131)</f>
        <v>404040</v>
      </c>
      <c r="T131" s="215">
        <v>20</v>
      </c>
      <c r="U131" s="215">
        <v>30</v>
      </c>
      <c r="V131" s="473">
        <f>SUM(S131-(S131*U131/100))</f>
        <v>282828</v>
      </c>
      <c r="W131" s="493">
        <f>SUM(J131+V131)</f>
        <v>298353</v>
      </c>
      <c r="X131" s="231">
        <f>W131</f>
        <v>298353</v>
      </c>
      <c r="Y131" s="215">
        <v>10</v>
      </c>
      <c r="Z131" s="215">
        <v>0</v>
      </c>
      <c r="AA131" s="215">
        <v>0.02</v>
      </c>
      <c r="AB131"/>
    </row>
    <row r="132" spans="1:28" x14ac:dyDescent="0.3">
      <c r="A132" s="229"/>
      <c r="B132" s="230"/>
      <c r="C132" s="229"/>
      <c r="D132" s="229"/>
      <c r="E132" s="229"/>
      <c r="F132" s="229"/>
      <c r="G132" s="229"/>
      <c r="H132" s="484">
        <f>SUM((D132*400)+(E132*100)+F132)</f>
        <v>0</v>
      </c>
      <c r="I132" s="229"/>
      <c r="J132" s="473">
        <f>SUM(H132*I132)</f>
        <v>0</v>
      </c>
      <c r="K132" s="229"/>
      <c r="L132" s="229"/>
      <c r="M132" s="217" t="s">
        <v>1393</v>
      </c>
      <c r="N132" s="217" t="s">
        <v>2</v>
      </c>
      <c r="O132" s="229">
        <v>107.8</v>
      </c>
      <c r="P132" s="229"/>
      <c r="Q132" s="229"/>
      <c r="R132" s="229">
        <v>6500</v>
      </c>
      <c r="S132" s="511">
        <f>SUM(O132*R132)</f>
        <v>700700</v>
      </c>
      <c r="T132" s="215">
        <v>40</v>
      </c>
      <c r="U132" s="215">
        <v>70</v>
      </c>
      <c r="V132" s="473">
        <f>SUM(S132-(S132*U132/100))</f>
        <v>210210</v>
      </c>
      <c r="W132" s="493">
        <f>SUM(J132+V132)</f>
        <v>210210</v>
      </c>
      <c r="X132" s="231">
        <f>W132</f>
        <v>210210</v>
      </c>
      <c r="Y132" s="215">
        <v>10</v>
      </c>
      <c r="Z132" s="215">
        <v>0</v>
      </c>
      <c r="AA132" s="215">
        <v>0.02</v>
      </c>
      <c r="AB132"/>
    </row>
    <row r="133" spans="1:28" x14ac:dyDescent="0.3">
      <c r="A133" s="494">
        <v>77</v>
      </c>
      <c r="B133" s="498" t="s">
        <v>24</v>
      </c>
      <c r="C133" s="494"/>
      <c r="D133" s="494">
        <v>0</v>
      </c>
      <c r="E133" s="494">
        <v>1</v>
      </c>
      <c r="F133" s="494">
        <v>45</v>
      </c>
      <c r="G133" s="229">
        <v>1</v>
      </c>
      <c r="H133" s="484">
        <f>SUM((D133*400)+(E133*100)+F133)</f>
        <v>145</v>
      </c>
      <c r="I133" s="229">
        <v>75</v>
      </c>
      <c r="J133" s="473">
        <f>SUM(H133*I133)</f>
        <v>10875</v>
      </c>
      <c r="K133" s="229"/>
      <c r="L133" s="494"/>
      <c r="M133" s="498"/>
      <c r="N133" s="498"/>
      <c r="O133" s="494"/>
      <c r="P133" s="494"/>
      <c r="Q133" s="229"/>
      <c r="R133" s="229"/>
      <c r="S133" s="511">
        <f>SUM(O133*R133)</f>
        <v>0</v>
      </c>
      <c r="T133" s="229"/>
      <c r="U133" s="229"/>
      <c r="V133" s="473">
        <f>SUM(S133-(S133*U133/100))</f>
        <v>0</v>
      </c>
      <c r="W133" s="493">
        <f>SUM(J133+V133)</f>
        <v>10875</v>
      </c>
      <c r="X133" s="231">
        <f>W133</f>
        <v>10875</v>
      </c>
      <c r="Y133" s="229">
        <v>50</v>
      </c>
      <c r="Z133" s="215">
        <v>0</v>
      </c>
      <c r="AA133" s="229">
        <v>0.01</v>
      </c>
      <c r="AB133"/>
    </row>
    <row r="134" spans="1:28" x14ac:dyDescent="0.3">
      <c r="A134" s="494">
        <v>78</v>
      </c>
      <c r="B134" s="498" t="s">
        <v>24</v>
      </c>
      <c r="C134" s="494">
        <v>2851</v>
      </c>
      <c r="D134" s="494">
        <v>0</v>
      </c>
      <c r="E134" s="494">
        <v>0</v>
      </c>
      <c r="F134" s="494">
        <v>90</v>
      </c>
      <c r="G134" s="229">
        <v>1</v>
      </c>
      <c r="H134" s="484">
        <f>SUM((D134*400)+(E134*100)+F134)</f>
        <v>90</v>
      </c>
      <c r="I134" s="229">
        <v>75</v>
      </c>
      <c r="J134" s="473">
        <f>SUM(H134*I134)</f>
        <v>6750</v>
      </c>
      <c r="K134" s="229"/>
      <c r="L134" s="494"/>
      <c r="M134" s="498"/>
      <c r="N134" s="498"/>
      <c r="O134" s="494"/>
      <c r="P134" s="494"/>
      <c r="Q134" s="229"/>
      <c r="R134" s="229"/>
      <c r="S134" s="511">
        <f>SUM(O134*R134)</f>
        <v>0</v>
      </c>
      <c r="T134" s="229"/>
      <c r="U134" s="229"/>
      <c r="V134" s="473">
        <f>SUM(S134-(S134*U134/100))</f>
        <v>0</v>
      </c>
      <c r="W134" s="493">
        <f>SUM(J134+V134)</f>
        <v>6750</v>
      </c>
      <c r="X134" s="231">
        <f>W134</f>
        <v>6750</v>
      </c>
      <c r="Y134" s="229">
        <v>50</v>
      </c>
      <c r="Z134" s="215">
        <v>0</v>
      </c>
      <c r="AA134" s="229">
        <v>0.01</v>
      </c>
      <c r="AB134"/>
    </row>
    <row r="135" spans="1:28" x14ac:dyDescent="0.3">
      <c r="A135" s="229">
        <v>79</v>
      </c>
      <c r="B135" s="230" t="s">
        <v>4</v>
      </c>
      <c r="C135" s="229">
        <v>20452</v>
      </c>
      <c r="D135" s="229">
        <v>10</v>
      </c>
      <c r="E135" s="229">
        <v>0</v>
      </c>
      <c r="F135" s="229">
        <v>83</v>
      </c>
      <c r="G135" s="229">
        <v>1</v>
      </c>
      <c r="H135" s="484">
        <f>SUM((D135*400)+(E135*100)+F135)</f>
        <v>4083</v>
      </c>
      <c r="I135" s="229">
        <v>75</v>
      </c>
      <c r="J135" s="473">
        <f>SUM(H135*I135)</f>
        <v>306225</v>
      </c>
      <c r="K135" s="229"/>
      <c r="L135" s="229"/>
      <c r="M135" s="230"/>
      <c r="N135" s="230"/>
      <c r="O135" s="229"/>
      <c r="P135" s="229"/>
      <c r="Q135" s="229"/>
      <c r="R135" s="229"/>
      <c r="S135" s="511">
        <f>SUM(O135*R135)</f>
        <v>0</v>
      </c>
      <c r="T135" s="229"/>
      <c r="U135" s="229"/>
      <c r="V135" s="473">
        <f>SUM(S135-(S135*U135/100))</f>
        <v>0</v>
      </c>
      <c r="W135" s="493">
        <f>SUM(J135+V135)</f>
        <v>306225</v>
      </c>
      <c r="X135" s="231">
        <f>W135</f>
        <v>306225</v>
      </c>
      <c r="Y135" s="229">
        <v>50</v>
      </c>
      <c r="Z135" s="215">
        <v>0</v>
      </c>
      <c r="AA135" s="229">
        <v>0.01</v>
      </c>
      <c r="AB135"/>
    </row>
    <row r="136" spans="1:28" x14ac:dyDescent="0.3">
      <c r="A136" s="229">
        <v>80</v>
      </c>
      <c r="B136" s="230" t="s">
        <v>4</v>
      </c>
      <c r="C136" s="229">
        <v>6918</v>
      </c>
      <c r="D136" s="229">
        <v>9</v>
      </c>
      <c r="E136" s="229">
        <v>1</v>
      </c>
      <c r="F136" s="229">
        <v>82</v>
      </c>
      <c r="G136" s="229">
        <v>2</v>
      </c>
      <c r="H136" s="484">
        <f>SUM((D136*400)+(E136*100)+F136)</f>
        <v>3782</v>
      </c>
      <c r="I136" s="229">
        <v>120</v>
      </c>
      <c r="J136" s="473">
        <f>SUM(H136*I136)</f>
        <v>453840</v>
      </c>
      <c r="K136" s="229"/>
      <c r="L136" s="229"/>
      <c r="M136" s="230" t="s">
        <v>3</v>
      </c>
      <c r="N136" s="230" t="s">
        <v>2</v>
      </c>
      <c r="O136" s="229">
        <v>235.41</v>
      </c>
      <c r="P136" s="229"/>
      <c r="Q136" s="229"/>
      <c r="R136" s="229">
        <v>6500</v>
      </c>
      <c r="S136" s="511">
        <f>SUM(O136*R136)</f>
        <v>1530165</v>
      </c>
      <c r="T136" s="229">
        <v>2</v>
      </c>
      <c r="U136" s="229">
        <v>2</v>
      </c>
      <c r="V136" s="473">
        <f>SUM(S136-(S136*U136/100))</f>
        <v>1499561.7</v>
      </c>
      <c r="W136" s="493">
        <f>SUM(J136+V136)</f>
        <v>1953401.7</v>
      </c>
      <c r="X136" s="231">
        <f>W136</f>
        <v>1953401.7</v>
      </c>
      <c r="Y136" s="229">
        <v>10</v>
      </c>
      <c r="Z136" s="215">
        <v>0</v>
      </c>
      <c r="AA136" s="229">
        <v>0.02</v>
      </c>
      <c r="AB136"/>
    </row>
    <row r="137" spans="1:28" x14ac:dyDescent="0.3">
      <c r="A137" s="229">
        <v>81</v>
      </c>
      <c r="B137" s="230" t="s">
        <v>4</v>
      </c>
      <c r="C137" s="229">
        <v>2157</v>
      </c>
      <c r="D137" s="229">
        <v>7</v>
      </c>
      <c r="E137" s="229">
        <v>0</v>
      </c>
      <c r="F137" s="229">
        <v>90</v>
      </c>
      <c r="G137" s="229">
        <v>1</v>
      </c>
      <c r="H137" s="484">
        <f>SUM((D137*400)+(E137*100)+F137)</f>
        <v>2890</v>
      </c>
      <c r="I137" s="229">
        <v>75</v>
      </c>
      <c r="J137" s="473">
        <f>SUM(H137*I137)</f>
        <v>216750</v>
      </c>
      <c r="K137" s="229"/>
      <c r="L137" s="229"/>
      <c r="M137" s="230"/>
      <c r="N137" s="230"/>
      <c r="O137" s="229"/>
      <c r="P137" s="229"/>
      <c r="Q137" s="229"/>
      <c r="R137" s="229"/>
      <c r="S137" s="511">
        <f>SUM(O137*R137)</f>
        <v>0</v>
      </c>
      <c r="T137" s="229"/>
      <c r="U137" s="229"/>
      <c r="V137" s="473">
        <f>SUM(S137-(S137*U137/100))</f>
        <v>0</v>
      </c>
      <c r="W137" s="493">
        <f>SUM(J137+V137)</f>
        <v>216750</v>
      </c>
      <c r="X137" s="231">
        <f>W137</f>
        <v>216750</v>
      </c>
      <c r="Y137" s="229">
        <v>50</v>
      </c>
      <c r="Z137" s="215">
        <v>0</v>
      </c>
      <c r="AA137" s="229">
        <v>0.01</v>
      </c>
      <c r="AB137"/>
    </row>
    <row r="138" spans="1:28" x14ac:dyDescent="0.3">
      <c r="A138" s="229">
        <v>82</v>
      </c>
      <c r="B138" s="230" t="s">
        <v>4</v>
      </c>
      <c r="C138" s="229">
        <v>6913</v>
      </c>
      <c r="D138" s="229">
        <v>3</v>
      </c>
      <c r="E138" s="229">
        <v>2</v>
      </c>
      <c r="F138" s="229">
        <v>2</v>
      </c>
      <c r="G138" s="229">
        <v>1</v>
      </c>
      <c r="H138" s="484">
        <f>SUM((D138*400)+(E138*100)+F138)</f>
        <v>1402</v>
      </c>
      <c r="I138" s="229">
        <v>75</v>
      </c>
      <c r="J138" s="473">
        <f>SUM(H138*I138)</f>
        <v>105150</v>
      </c>
      <c r="K138" s="229"/>
      <c r="L138" s="229"/>
      <c r="M138" s="230"/>
      <c r="N138" s="230"/>
      <c r="O138" s="229"/>
      <c r="P138" s="229"/>
      <c r="Q138" s="229"/>
      <c r="R138" s="229"/>
      <c r="S138" s="511">
        <f>SUM(O138*R138)</f>
        <v>0</v>
      </c>
      <c r="T138" s="229"/>
      <c r="U138" s="229"/>
      <c r="V138" s="473">
        <f>SUM(S138-(S138*U138/100))</f>
        <v>0</v>
      </c>
      <c r="W138" s="493">
        <f>SUM(J138+V138)</f>
        <v>105150</v>
      </c>
      <c r="X138" s="231">
        <f>W138</f>
        <v>105150</v>
      </c>
      <c r="Y138" s="229">
        <v>50</v>
      </c>
      <c r="Z138" s="215">
        <v>0</v>
      </c>
      <c r="AA138" s="229">
        <v>0.01</v>
      </c>
      <c r="AB138"/>
    </row>
    <row r="139" spans="1:28" x14ac:dyDescent="0.3">
      <c r="A139" s="229">
        <v>83</v>
      </c>
      <c r="B139" s="230" t="s">
        <v>4</v>
      </c>
      <c r="C139" s="229">
        <v>6914</v>
      </c>
      <c r="D139" s="229">
        <v>0</v>
      </c>
      <c r="E139" s="229">
        <v>1</v>
      </c>
      <c r="F139" s="229">
        <v>87</v>
      </c>
      <c r="G139" s="229">
        <v>1</v>
      </c>
      <c r="H139" s="484">
        <f>SUM((D139*400)+(E139*100)+F139)</f>
        <v>187</v>
      </c>
      <c r="I139" s="229">
        <v>75</v>
      </c>
      <c r="J139" s="473">
        <f>SUM(H139*I139)</f>
        <v>14025</v>
      </c>
      <c r="K139" s="229"/>
      <c r="L139" s="229"/>
      <c r="M139" s="230"/>
      <c r="N139" s="230"/>
      <c r="O139" s="229"/>
      <c r="P139" s="229"/>
      <c r="Q139" s="229"/>
      <c r="R139" s="229"/>
      <c r="S139" s="511">
        <f>SUM(O139*R139)</f>
        <v>0</v>
      </c>
      <c r="T139" s="229"/>
      <c r="U139" s="229"/>
      <c r="V139" s="473">
        <f>SUM(S139-(S139*U139/100))</f>
        <v>0</v>
      </c>
      <c r="W139" s="493">
        <f>SUM(J139+V139)</f>
        <v>14025</v>
      </c>
      <c r="X139" s="231">
        <f>W139</f>
        <v>14025</v>
      </c>
      <c r="Y139" s="229">
        <v>50</v>
      </c>
      <c r="Z139" s="215">
        <v>0</v>
      </c>
      <c r="AA139" s="229">
        <v>0.01</v>
      </c>
      <c r="AB139"/>
    </row>
    <row r="140" spans="1:28" x14ac:dyDescent="0.3">
      <c r="A140" s="229">
        <v>84</v>
      </c>
      <c r="B140" s="230" t="s">
        <v>4</v>
      </c>
      <c r="C140" s="229">
        <v>2121</v>
      </c>
      <c r="D140" s="229">
        <v>12</v>
      </c>
      <c r="E140" s="229">
        <v>0</v>
      </c>
      <c r="F140" s="229">
        <v>98</v>
      </c>
      <c r="G140" s="229">
        <v>1</v>
      </c>
      <c r="H140" s="484">
        <f>SUM((D140*400)+(E140*100)+F140)</f>
        <v>4898</v>
      </c>
      <c r="I140" s="229">
        <v>75</v>
      </c>
      <c r="J140" s="473">
        <f>SUM(H140*I140)</f>
        <v>367350</v>
      </c>
      <c r="K140" s="229"/>
      <c r="L140" s="229"/>
      <c r="M140" s="230"/>
      <c r="N140" s="230"/>
      <c r="O140" s="229"/>
      <c r="P140" s="229"/>
      <c r="Q140" s="229"/>
      <c r="R140" s="229"/>
      <c r="S140" s="511">
        <f>SUM(O140*R140)</f>
        <v>0</v>
      </c>
      <c r="T140" s="229"/>
      <c r="U140" s="229"/>
      <c r="V140" s="473">
        <f>SUM(S140-(S140*U140/100))</f>
        <v>0</v>
      </c>
      <c r="W140" s="493">
        <f>SUM(J140+V140)</f>
        <v>367350</v>
      </c>
      <c r="X140" s="231">
        <f>W140</f>
        <v>367350</v>
      </c>
      <c r="Y140" s="229">
        <v>50</v>
      </c>
      <c r="Z140" s="215">
        <v>0</v>
      </c>
      <c r="AA140" s="229">
        <v>0.01</v>
      </c>
      <c r="AB140"/>
    </row>
    <row r="141" spans="1:28" x14ac:dyDescent="0.3">
      <c r="A141" s="229">
        <v>85</v>
      </c>
      <c r="B141" s="230" t="s">
        <v>4</v>
      </c>
      <c r="C141" s="229">
        <v>6338</v>
      </c>
      <c r="D141" s="229">
        <v>0</v>
      </c>
      <c r="E141" s="229">
        <v>1</v>
      </c>
      <c r="F141" s="229">
        <v>24</v>
      </c>
      <c r="G141" s="229">
        <v>2</v>
      </c>
      <c r="H141" s="484">
        <f>SUM((D141*400)+(E141*100)+F141)</f>
        <v>124</v>
      </c>
      <c r="I141" s="229">
        <v>75</v>
      </c>
      <c r="J141" s="473">
        <f>SUM(H141*I141)</f>
        <v>9300</v>
      </c>
      <c r="K141" s="229"/>
      <c r="L141" s="229">
        <v>21</v>
      </c>
      <c r="M141" s="230" t="s">
        <v>10</v>
      </c>
      <c r="N141" s="230" t="s">
        <v>9</v>
      </c>
      <c r="O141" s="229">
        <v>238.62</v>
      </c>
      <c r="P141" s="229"/>
      <c r="Q141" s="229"/>
      <c r="R141" s="229">
        <v>6500</v>
      </c>
      <c r="S141" s="511">
        <f>SUM(O141*R141)</f>
        <v>1551030</v>
      </c>
      <c r="T141" s="229"/>
      <c r="U141" s="229"/>
      <c r="V141" s="473">
        <f>SUM(S141-(S141*U141/100))</f>
        <v>1551030</v>
      </c>
      <c r="W141" s="493">
        <f>SUM(J141+V141)</f>
        <v>1560330</v>
      </c>
      <c r="X141" s="231">
        <f>W141</f>
        <v>1560330</v>
      </c>
      <c r="Y141" s="229">
        <v>10</v>
      </c>
      <c r="Z141" s="215">
        <v>0</v>
      </c>
      <c r="AA141" s="229">
        <v>0.02</v>
      </c>
      <c r="AB141"/>
    </row>
    <row r="142" spans="1:28" x14ac:dyDescent="0.3">
      <c r="A142" s="229"/>
      <c r="B142" s="230"/>
      <c r="C142" s="229"/>
      <c r="D142" s="229"/>
      <c r="E142" s="229"/>
      <c r="F142" s="229"/>
      <c r="G142" s="229"/>
      <c r="H142" s="484">
        <f>SUM((D142*400)+(E142*100)+F142)</f>
        <v>0</v>
      </c>
      <c r="I142" s="229"/>
      <c r="J142" s="473">
        <f>SUM(H142*I142)</f>
        <v>0</v>
      </c>
      <c r="K142" s="229"/>
      <c r="L142" s="229"/>
      <c r="M142" s="230" t="s">
        <v>393</v>
      </c>
      <c r="N142" s="230"/>
      <c r="O142" s="229">
        <v>164.9</v>
      </c>
      <c r="P142" s="229"/>
      <c r="Q142" s="229"/>
      <c r="R142" s="229"/>
      <c r="S142" s="511">
        <f>SUM(O142*R142)</f>
        <v>0</v>
      </c>
      <c r="T142" s="229"/>
      <c r="U142" s="229"/>
      <c r="V142" s="473">
        <f>SUM(S142-(S142*U142/100))</f>
        <v>0</v>
      </c>
      <c r="W142" s="493">
        <f>SUM(J142+V142)</f>
        <v>0</v>
      </c>
      <c r="X142" s="231">
        <f>W142</f>
        <v>0</v>
      </c>
      <c r="Y142" s="229"/>
      <c r="Z142" s="229"/>
      <c r="AA142" s="229"/>
      <c r="AB142"/>
    </row>
    <row r="143" spans="1:28" x14ac:dyDescent="0.3">
      <c r="A143" s="229"/>
      <c r="B143" s="230"/>
      <c r="C143" s="229"/>
      <c r="D143" s="229"/>
      <c r="E143" s="229"/>
      <c r="F143" s="229"/>
      <c r="G143" s="229"/>
      <c r="H143" s="484">
        <f>SUM((D143*400)+(E143*100)+F143)</f>
        <v>0</v>
      </c>
      <c r="I143" s="229"/>
      <c r="J143" s="473">
        <f>SUM(H143*I143)</f>
        <v>0</v>
      </c>
      <c r="K143" s="229"/>
      <c r="L143" s="229"/>
      <c r="M143" s="230" t="s">
        <v>391</v>
      </c>
      <c r="N143" s="230"/>
      <c r="O143" s="229">
        <v>73.72</v>
      </c>
      <c r="P143" s="229"/>
      <c r="Q143" s="229"/>
      <c r="R143" s="229"/>
      <c r="S143" s="511">
        <f>SUM(O143*R143)</f>
        <v>0</v>
      </c>
      <c r="T143" s="229"/>
      <c r="U143" s="229"/>
      <c r="V143" s="473">
        <f>SUM(S143-(S143*U143/100))</f>
        <v>0</v>
      </c>
      <c r="W143" s="493">
        <f>SUM(J143+V143)</f>
        <v>0</v>
      </c>
      <c r="X143" s="231">
        <f>W143</f>
        <v>0</v>
      </c>
      <c r="Y143" s="229"/>
      <c r="Z143" s="229"/>
      <c r="AA143" s="229"/>
      <c r="AB143"/>
    </row>
    <row r="144" spans="1:28" x14ac:dyDescent="0.3">
      <c r="A144" s="229"/>
      <c r="B144" s="230"/>
      <c r="C144" s="229"/>
      <c r="D144" s="229"/>
      <c r="E144" s="229"/>
      <c r="F144" s="229"/>
      <c r="G144" s="229"/>
      <c r="H144" s="484">
        <f>SUM((D144*400)+(E144*100)+F144)</f>
        <v>0</v>
      </c>
      <c r="I144" s="229"/>
      <c r="J144" s="473">
        <f>SUM(H144*I144)</f>
        <v>0</v>
      </c>
      <c r="K144" s="229"/>
      <c r="L144" s="229"/>
      <c r="M144" s="230" t="s">
        <v>8</v>
      </c>
      <c r="N144" s="230"/>
      <c r="O144" s="229">
        <v>16.64</v>
      </c>
      <c r="P144" s="229"/>
      <c r="Q144" s="229"/>
      <c r="R144" s="229">
        <v>5400</v>
      </c>
      <c r="S144" s="511">
        <f>SUM(O144*R144)</f>
        <v>89856</v>
      </c>
      <c r="T144" s="229"/>
      <c r="U144" s="229"/>
      <c r="V144" s="473">
        <f>SUM(S144-(S144*U144/100))</f>
        <v>89856</v>
      </c>
      <c r="W144" s="493">
        <f>SUM(J144+V144)</f>
        <v>89856</v>
      </c>
      <c r="X144" s="231">
        <f>W144</f>
        <v>89856</v>
      </c>
      <c r="Y144" s="229">
        <v>50</v>
      </c>
      <c r="Z144" s="229">
        <v>0</v>
      </c>
      <c r="AA144" s="229">
        <v>0.01</v>
      </c>
      <c r="AB144"/>
    </row>
    <row r="145" spans="1:28" x14ac:dyDescent="0.3">
      <c r="A145" s="229">
        <v>86</v>
      </c>
      <c r="B145" s="230" t="s">
        <v>4</v>
      </c>
      <c r="C145" s="229">
        <v>12690</v>
      </c>
      <c r="D145" s="229">
        <v>0</v>
      </c>
      <c r="E145" s="229">
        <v>3</v>
      </c>
      <c r="F145" s="229">
        <v>84</v>
      </c>
      <c r="G145" s="229">
        <v>1</v>
      </c>
      <c r="H145" s="484">
        <f>SUM((D145*400)+(E145*100)+F145)</f>
        <v>384</v>
      </c>
      <c r="I145" s="229">
        <v>75</v>
      </c>
      <c r="J145" s="473">
        <f>SUM(H145*I145)</f>
        <v>28800</v>
      </c>
      <c r="K145" s="229"/>
      <c r="L145" s="229">
        <v>105</v>
      </c>
      <c r="M145" s="230" t="s">
        <v>3</v>
      </c>
      <c r="N145" s="230" t="s">
        <v>2</v>
      </c>
      <c r="O145" s="229">
        <v>234.43</v>
      </c>
      <c r="P145" s="229"/>
      <c r="Q145" s="229"/>
      <c r="R145" s="229">
        <v>6500</v>
      </c>
      <c r="S145" s="511">
        <f>SUM(O145*R145)</f>
        <v>1523795</v>
      </c>
      <c r="T145" s="229">
        <v>4</v>
      </c>
      <c r="U145" s="229">
        <v>4</v>
      </c>
      <c r="V145" s="473">
        <f>SUM(S145-(S145*U145/100))</f>
        <v>1462843.2</v>
      </c>
      <c r="W145" s="493">
        <f>SUM(J145+V145)</f>
        <v>1491643.2</v>
      </c>
      <c r="X145" s="231">
        <f>W145</f>
        <v>1491643.2</v>
      </c>
      <c r="Y145" s="229">
        <v>10</v>
      </c>
      <c r="Z145" s="229">
        <v>0</v>
      </c>
      <c r="AA145" s="229">
        <v>0.02</v>
      </c>
      <c r="AB145"/>
    </row>
    <row r="146" spans="1:28" x14ac:dyDescent="0.3">
      <c r="A146" s="229">
        <v>87</v>
      </c>
      <c r="B146" s="230" t="s">
        <v>4</v>
      </c>
      <c r="C146" s="229">
        <v>12866</v>
      </c>
      <c r="D146" s="229">
        <v>4</v>
      </c>
      <c r="E146" s="229">
        <v>0</v>
      </c>
      <c r="F146" s="229">
        <v>89</v>
      </c>
      <c r="G146" s="229">
        <v>1</v>
      </c>
      <c r="H146" s="484">
        <f>SUM((D146*400)+(E146*100)+F146)</f>
        <v>1689</v>
      </c>
      <c r="I146" s="229">
        <v>75</v>
      </c>
      <c r="J146" s="473">
        <f>SUM(H146*I146)</f>
        <v>126675</v>
      </c>
      <c r="K146" s="229"/>
      <c r="L146" s="229"/>
      <c r="M146" s="230"/>
      <c r="N146" s="230"/>
      <c r="O146" s="229"/>
      <c r="P146" s="229"/>
      <c r="Q146" s="229"/>
      <c r="R146" s="229"/>
      <c r="S146" s="511">
        <f>SUM(O146*R146)</f>
        <v>0</v>
      </c>
      <c r="T146" s="229"/>
      <c r="U146" s="229"/>
      <c r="V146" s="473">
        <f>SUM(S146-(S146*U146/100))</f>
        <v>0</v>
      </c>
      <c r="W146" s="493">
        <f>SUM(J146+V146)</f>
        <v>126675</v>
      </c>
      <c r="X146" s="231">
        <f>W146</f>
        <v>126675</v>
      </c>
      <c r="Y146" s="229">
        <v>50</v>
      </c>
      <c r="Z146" s="229">
        <v>0</v>
      </c>
      <c r="AA146" s="229">
        <v>0.01</v>
      </c>
      <c r="AB146"/>
    </row>
    <row r="147" spans="1:28" x14ac:dyDescent="0.3">
      <c r="A147" s="229">
        <v>88</v>
      </c>
      <c r="B147" s="230" t="s">
        <v>4</v>
      </c>
      <c r="C147" s="229">
        <v>20454</v>
      </c>
      <c r="D147" s="229">
        <v>11</v>
      </c>
      <c r="E147" s="229">
        <v>0</v>
      </c>
      <c r="F147" s="229">
        <v>33</v>
      </c>
      <c r="G147" s="229">
        <v>1</v>
      </c>
      <c r="H147" s="484">
        <f>SUM((D147*400)+(E147*100)+F147)</f>
        <v>4433</v>
      </c>
      <c r="I147" s="229">
        <v>75</v>
      </c>
      <c r="J147" s="473">
        <f>SUM(H147*I147)</f>
        <v>332475</v>
      </c>
      <c r="K147" s="229"/>
      <c r="L147" s="229"/>
      <c r="M147" s="230"/>
      <c r="N147" s="230"/>
      <c r="O147" s="229"/>
      <c r="P147" s="229"/>
      <c r="Q147" s="229"/>
      <c r="R147" s="229"/>
      <c r="S147" s="511">
        <f>SUM(O147*R147)</f>
        <v>0</v>
      </c>
      <c r="T147" s="229"/>
      <c r="U147" s="229"/>
      <c r="V147" s="473">
        <f>SUM(S147-(S147*U147/100))</f>
        <v>0</v>
      </c>
      <c r="W147" s="493">
        <f>SUM(J147+V147)</f>
        <v>332475</v>
      </c>
      <c r="X147" s="231">
        <f>W147</f>
        <v>332475</v>
      </c>
      <c r="Y147" s="229">
        <v>50</v>
      </c>
      <c r="Z147" s="229">
        <v>0</v>
      </c>
      <c r="AA147" s="229">
        <v>0.01</v>
      </c>
      <c r="AB147"/>
    </row>
    <row r="148" spans="1:28" x14ac:dyDescent="0.3">
      <c r="A148" s="494">
        <v>89</v>
      </c>
      <c r="B148" s="498" t="s">
        <v>1282</v>
      </c>
      <c r="C148" s="494"/>
      <c r="D148" s="494">
        <v>4</v>
      </c>
      <c r="E148" s="494">
        <v>2</v>
      </c>
      <c r="F148" s="494">
        <v>0</v>
      </c>
      <c r="G148" s="229">
        <v>1</v>
      </c>
      <c r="H148" s="484">
        <f>SUM((D148*400)+(E148*100)+F148)</f>
        <v>1800</v>
      </c>
      <c r="I148" s="229">
        <v>75</v>
      </c>
      <c r="J148" s="473">
        <f>SUM(H148*I148)</f>
        <v>135000</v>
      </c>
      <c r="K148" s="229"/>
      <c r="L148" s="494"/>
      <c r="M148" s="498"/>
      <c r="N148" s="498"/>
      <c r="O148" s="494"/>
      <c r="P148" s="494"/>
      <c r="Q148" s="229"/>
      <c r="R148" s="229"/>
      <c r="S148" s="511">
        <f>SUM(O148*R148)</f>
        <v>0</v>
      </c>
      <c r="T148" s="229"/>
      <c r="U148" s="229"/>
      <c r="V148" s="473">
        <f>SUM(S148-(S148*U148/100))</f>
        <v>0</v>
      </c>
      <c r="W148" s="493">
        <f>SUM(J148+V148)</f>
        <v>135000</v>
      </c>
      <c r="X148" s="231">
        <f>W148</f>
        <v>135000</v>
      </c>
      <c r="Y148" s="229">
        <v>50</v>
      </c>
      <c r="Z148" s="229">
        <v>0</v>
      </c>
      <c r="AA148" s="229">
        <v>0.01</v>
      </c>
      <c r="AB148"/>
    </row>
    <row r="149" spans="1:28" x14ac:dyDescent="0.3">
      <c r="A149" s="494">
        <v>90</v>
      </c>
      <c r="B149" s="498" t="s">
        <v>1282</v>
      </c>
      <c r="C149" s="494"/>
      <c r="D149" s="494">
        <v>4</v>
      </c>
      <c r="E149" s="494">
        <v>0</v>
      </c>
      <c r="F149" s="494">
        <v>0</v>
      </c>
      <c r="G149" s="229">
        <v>1</v>
      </c>
      <c r="H149" s="484">
        <f>SUM((D149*400)+(E149*100)+F149)</f>
        <v>1600</v>
      </c>
      <c r="I149" s="229">
        <v>75</v>
      </c>
      <c r="J149" s="473">
        <f>SUM(H149*I149)</f>
        <v>120000</v>
      </c>
      <c r="K149" s="229"/>
      <c r="L149" s="494"/>
      <c r="M149" s="498"/>
      <c r="N149" s="498"/>
      <c r="O149" s="494"/>
      <c r="P149" s="494"/>
      <c r="Q149" s="229"/>
      <c r="R149" s="229"/>
      <c r="S149" s="511">
        <f>SUM(O149*R149)</f>
        <v>0</v>
      </c>
      <c r="T149" s="229"/>
      <c r="U149" s="229"/>
      <c r="V149" s="473">
        <f>SUM(S149-(S149*U149/100))</f>
        <v>0</v>
      </c>
      <c r="W149" s="493">
        <f>SUM(J149+V149)</f>
        <v>120000</v>
      </c>
      <c r="X149" s="231">
        <f>W149</f>
        <v>120000</v>
      </c>
      <c r="Y149" s="229">
        <v>50</v>
      </c>
      <c r="Z149" s="229">
        <v>0</v>
      </c>
      <c r="AA149" s="229">
        <v>0.01</v>
      </c>
      <c r="AB149"/>
    </row>
    <row r="150" spans="1:28" x14ac:dyDescent="0.3">
      <c r="A150" s="229">
        <v>91</v>
      </c>
      <c r="B150" s="230" t="s">
        <v>4</v>
      </c>
      <c r="C150" s="229">
        <v>6340</v>
      </c>
      <c r="D150" s="229">
        <v>0</v>
      </c>
      <c r="E150" s="229">
        <v>2</v>
      </c>
      <c r="F150" s="229">
        <v>64</v>
      </c>
      <c r="G150" s="229">
        <v>1</v>
      </c>
      <c r="H150" s="484">
        <f>SUM((D150*400)+(E150*100)+F150)</f>
        <v>264</v>
      </c>
      <c r="I150" s="229">
        <v>150</v>
      </c>
      <c r="J150" s="473">
        <f>SUM(H150*I150)</f>
        <v>39600</v>
      </c>
      <c r="K150" s="229"/>
      <c r="L150" s="229"/>
      <c r="M150" s="230"/>
      <c r="N150" s="230"/>
      <c r="O150" s="229"/>
      <c r="P150" s="229"/>
      <c r="Q150" s="229"/>
      <c r="R150" s="229"/>
      <c r="S150" s="511">
        <f>SUM(O150*R150)</f>
        <v>0</v>
      </c>
      <c r="T150" s="229"/>
      <c r="U150" s="229"/>
      <c r="V150" s="473">
        <f>SUM(S150-(S150*U150/100))</f>
        <v>0</v>
      </c>
      <c r="W150" s="493">
        <f>SUM(J150+V150)</f>
        <v>39600</v>
      </c>
      <c r="X150" s="231">
        <f>W150</f>
        <v>39600</v>
      </c>
      <c r="Y150" s="229">
        <v>50</v>
      </c>
      <c r="Z150" s="229">
        <v>0</v>
      </c>
      <c r="AA150" s="229">
        <v>0.01</v>
      </c>
      <c r="AB150"/>
    </row>
    <row r="151" spans="1:28" x14ac:dyDescent="0.3">
      <c r="A151" s="229">
        <v>92</v>
      </c>
      <c r="B151" s="230" t="s">
        <v>4</v>
      </c>
      <c r="C151" s="229">
        <v>6326</v>
      </c>
      <c r="D151" s="229">
        <v>0</v>
      </c>
      <c r="E151" s="229">
        <v>0</v>
      </c>
      <c r="F151" s="229">
        <v>79</v>
      </c>
      <c r="G151" s="229">
        <v>1</v>
      </c>
      <c r="H151" s="484">
        <f>SUM((D151*400)+(E151*100)+F151)</f>
        <v>79</v>
      </c>
      <c r="I151" s="229">
        <v>75</v>
      </c>
      <c r="J151" s="473">
        <f>SUM(H151*I151)</f>
        <v>5925</v>
      </c>
      <c r="K151" s="229"/>
      <c r="L151" s="229"/>
      <c r="M151" s="230" t="s">
        <v>3</v>
      </c>
      <c r="N151" s="230" t="s">
        <v>2</v>
      </c>
      <c r="O151" s="229">
        <v>158.76</v>
      </c>
      <c r="P151" s="229"/>
      <c r="Q151" s="229"/>
      <c r="R151" s="229">
        <v>6500</v>
      </c>
      <c r="S151" s="511">
        <f>SUM(O151*R151)</f>
        <v>1031939.9999999999</v>
      </c>
      <c r="T151" s="229"/>
      <c r="U151" s="229"/>
      <c r="V151" s="473">
        <f>SUM(S151-(S151*U151/100))</f>
        <v>1031939.9999999999</v>
      </c>
      <c r="W151" s="493">
        <f>SUM(J151+V151)</f>
        <v>1037864.9999999999</v>
      </c>
      <c r="X151" s="231">
        <f>W151</f>
        <v>1037864.9999999999</v>
      </c>
      <c r="Y151" s="229">
        <v>10</v>
      </c>
      <c r="Z151" s="229">
        <v>0</v>
      </c>
      <c r="AA151" s="229">
        <v>0.02</v>
      </c>
      <c r="AB151"/>
    </row>
    <row r="152" spans="1:28" x14ac:dyDescent="0.3">
      <c r="A152" s="229"/>
      <c r="B152" s="230"/>
      <c r="C152" s="229"/>
      <c r="D152" s="229"/>
      <c r="E152" s="229"/>
      <c r="F152" s="229"/>
      <c r="G152" s="229"/>
      <c r="H152" s="484">
        <f>SUM((D152*400)+(E152*100)+F152)</f>
        <v>0</v>
      </c>
      <c r="I152" s="229"/>
      <c r="J152" s="473">
        <f>SUM(H152*I152)</f>
        <v>0</v>
      </c>
      <c r="K152" s="229"/>
      <c r="L152" s="229"/>
      <c r="M152" s="230" t="s">
        <v>8</v>
      </c>
      <c r="N152" s="230"/>
      <c r="O152" s="229">
        <v>17.16</v>
      </c>
      <c r="P152" s="229"/>
      <c r="Q152" s="229"/>
      <c r="R152" s="229">
        <v>5400</v>
      </c>
      <c r="S152" s="511">
        <f>SUM(O152*R152)</f>
        <v>92664</v>
      </c>
      <c r="T152" s="229"/>
      <c r="U152" s="229"/>
      <c r="V152" s="473">
        <f>SUM(S152-(S152*U152/100))</f>
        <v>92664</v>
      </c>
      <c r="W152" s="493">
        <f>SUM(J152+V152)</f>
        <v>92664</v>
      </c>
      <c r="X152" s="231">
        <f>W152</f>
        <v>92664</v>
      </c>
      <c r="Y152" s="229">
        <v>50</v>
      </c>
      <c r="Z152" s="229">
        <v>0</v>
      </c>
      <c r="AA152" s="229">
        <v>0.01</v>
      </c>
      <c r="AB152"/>
    </row>
    <row r="153" spans="1:28" x14ac:dyDescent="0.3">
      <c r="A153" s="229"/>
      <c r="B153" s="230"/>
      <c r="C153" s="229"/>
      <c r="D153" s="229"/>
      <c r="E153" s="229"/>
      <c r="F153" s="229"/>
      <c r="G153" s="229"/>
      <c r="H153" s="484">
        <f>SUM((D153*400)+(E153*100)+F153)</f>
        <v>0</v>
      </c>
      <c r="I153" s="229"/>
      <c r="J153" s="473">
        <f>SUM(H153*I153)</f>
        <v>0</v>
      </c>
      <c r="K153" s="229"/>
      <c r="L153" s="229"/>
      <c r="M153" s="230" t="s">
        <v>1294</v>
      </c>
      <c r="N153" s="230"/>
      <c r="O153" s="229">
        <v>47.61</v>
      </c>
      <c r="P153" s="229"/>
      <c r="Q153" s="229"/>
      <c r="R153" s="229">
        <v>2050</v>
      </c>
      <c r="S153" s="511">
        <f>SUM(O153*R153)</f>
        <v>97600.5</v>
      </c>
      <c r="T153" s="229"/>
      <c r="U153" s="229"/>
      <c r="V153" s="473">
        <f>SUM(S153-(S153*U153/100))</f>
        <v>97600.5</v>
      </c>
      <c r="W153" s="493">
        <f>SUM(J153+V153)</f>
        <v>97600.5</v>
      </c>
      <c r="X153" s="231">
        <f>W153</f>
        <v>97600.5</v>
      </c>
      <c r="Y153" s="229">
        <v>0</v>
      </c>
      <c r="Z153" s="493">
        <f>X153</f>
        <v>97600.5</v>
      </c>
      <c r="AA153" s="229">
        <v>0.03</v>
      </c>
      <c r="AB153"/>
    </row>
    <row r="154" spans="1:28" x14ac:dyDescent="0.3">
      <c r="A154" s="229"/>
      <c r="B154" s="230"/>
      <c r="C154" s="229"/>
      <c r="D154" s="229"/>
      <c r="E154" s="229"/>
      <c r="F154" s="229"/>
      <c r="G154" s="229"/>
      <c r="H154" s="484">
        <f>SUM((D154*400)+(E154*100)+F154)</f>
        <v>0</v>
      </c>
      <c r="I154" s="229"/>
      <c r="J154" s="473">
        <f>SUM(H154*I154)</f>
        <v>0</v>
      </c>
      <c r="K154" s="229"/>
      <c r="L154" s="229"/>
      <c r="M154" s="230" t="s">
        <v>1</v>
      </c>
      <c r="N154" s="230"/>
      <c r="O154" s="229">
        <v>17.16</v>
      </c>
      <c r="P154" s="229"/>
      <c r="Q154" s="229"/>
      <c r="R154" s="229">
        <v>2050</v>
      </c>
      <c r="S154" s="511">
        <f>SUM(O154*R154)</f>
        <v>35178</v>
      </c>
      <c r="T154" s="229"/>
      <c r="U154" s="229"/>
      <c r="V154" s="473">
        <f>SUM(S154-(S154*U154/100))</f>
        <v>35178</v>
      </c>
      <c r="W154" s="493">
        <f>SUM(J154+V154)</f>
        <v>35178</v>
      </c>
      <c r="X154" s="231">
        <f>W154</f>
        <v>35178</v>
      </c>
      <c r="Y154" s="229"/>
      <c r="Z154" s="229"/>
      <c r="AA154" s="229"/>
      <c r="AB154"/>
    </row>
    <row r="155" spans="1:28" x14ac:dyDescent="0.3">
      <c r="A155" s="229">
        <v>93</v>
      </c>
      <c r="B155" s="230" t="s">
        <v>4</v>
      </c>
      <c r="C155" s="229">
        <v>6334</v>
      </c>
      <c r="D155" s="229">
        <v>0</v>
      </c>
      <c r="E155" s="229">
        <v>0</v>
      </c>
      <c r="F155" s="229">
        <v>57</v>
      </c>
      <c r="G155" s="229">
        <v>2</v>
      </c>
      <c r="H155" s="484">
        <f>SUM((D155*400)+(E155*100)+F155)</f>
        <v>57</v>
      </c>
      <c r="I155" s="229">
        <v>75</v>
      </c>
      <c r="J155" s="473">
        <f>SUM(H155*I155)</f>
        <v>4275</v>
      </c>
      <c r="K155" s="229"/>
      <c r="L155" s="229"/>
      <c r="M155" s="230" t="s">
        <v>3</v>
      </c>
      <c r="N155" s="230" t="s">
        <v>2</v>
      </c>
      <c r="O155" s="229">
        <v>75.53</v>
      </c>
      <c r="P155" s="229"/>
      <c r="Q155" s="229"/>
      <c r="R155" s="229">
        <v>6500</v>
      </c>
      <c r="S155" s="511">
        <f>SUM(O155*R155)</f>
        <v>490945</v>
      </c>
      <c r="T155" s="229"/>
      <c r="U155" s="229"/>
      <c r="V155" s="473">
        <f>SUM(S155-(S155*U155/100))</f>
        <v>490945</v>
      </c>
      <c r="W155" s="493">
        <f>SUM(J155+V155)</f>
        <v>495220</v>
      </c>
      <c r="X155" s="231">
        <f>W155</f>
        <v>495220</v>
      </c>
      <c r="Y155" s="229">
        <v>10</v>
      </c>
      <c r="Z155" s="229">
        <v>0</v>
      </c>
      <c r="AA155" s="229">
        <v>0.02</v>
      </c>
      <c r="AB155"/>
    </row>
    <row r="156" spans="1:28" x14ac:dyDescent="0.3">
      <c r="A156" s="229">
        <v>94</v>
      </c>
      <c r="B156" s="230" t="s">
        <v>4</v>
      </c>
      <c r="C156" s="229">
        <v>3690</v>
      </c>
      <c r="D156" s="229">
        <v>2</v>
      </c>
      <c r="E156" s="229">
        <v>1</v>
      </c>
      <c r="F156" s="229">
        <v>30</v>
      </c>
      <c r="G156" s="229">
        <v>1</v>
      </c>
      <c r="H156" s="484">
        <f>SUM((D156*400)+(E156*100)+F156)</f>
        <v>930</v>
      </c>
      <c r="I156" s="229">
        <v>75</v>
      </c>
      <c r="J156" s="473">
        <f>SUM(H156*I156)</f>
        <v>69750</v>
      </c>
      <c r="K156" s="229"/>
      <c r="L156" s="229"/>
      <c r="M156" s="230"/>
      <c r="N156" s="230"/>
      <c r="O156" s="229"/>
      <c r="P156" s="229"/>
      <c r="Q156" s="229"/>
      <c r="R156" s="229"/>
      <c r="S156" s="511">
        <f>SUM(O156*R156)</f>
        <v>0</v>
      </c>
      <c r="T156" s="229"/>
      <c r="U156" s="229"/>
      <c r="V156" s="473">
        <f>SUM(S156-(S156*U156/100))</f>
        <v>0</v>
      </c>
      <c r="W156" s="493">
        <f>SUM(J156+V156)</f>
        <v>69750</v>
      </c>
      <c r="X156" s="231">
        <f>W156</f>
        <v>69750</v>
      </c>
      <c r="Y156" s="229">
        <v>50</v>
      </c>
      <c r="Z156" s="229">
        <v>0</v>
      </c>
      <c r="AA156" s="229">
        <v>0.01</v>
      </c>
      <c r="AB156"/>
    </row>
    <row r="157" spans="1:28" x14ac:dyDescent="0.3">
      <c r="A157" s="229">
        <v>95</v>
      </c>
      <c r="B157" s="230" t="s">
        <v>4</v>
      </c>
      <c r="C157" s="229">
        <v>3691</v>
      </c>
      <c r="D157" s="229">
        <v>4</v>
      </c>
      <c r="E157" s="229">
        <v>3</v>
      </c>
      <c r="F157" s="229">
        <v>53</v>
      </c>
      <c r="G157" s="229">
        <v>1</v>
      </c>
      <c r="H157" s="484">
        <f>SUM((D157*400)+(E157*100)+F157)</f>
        <v>1953</v>
      </c>
      <c r="I157" s="229">
        <v>75</v>
      </c>
      <c r="J157" s="473">
        <f>SUM(H157*I157)</f>
        <v>146475</v>
      </c>
      <c r="K157" s="229"/>
      <c r="L157" s="229"/>
      <c r="M157" s="230"/>
      <c r="N157" s="230"/>
      <c r="O157" s="229"/>
      <c r="P157" s="229"/>
      <c r="Q157" s="229"/>
      <c r="R157" s="229"/>
      <c r="S157" s="511">
        <f>SUM(O157*R157)</f>
        <v>0</v>
      </c>
      <c r="T157" s="229"/>
      <c r="U157" s="229"/>
      <c r="V157" s="473">
        <f>SUM(S157-(S157*U157/100))</f>
        <v>0</v>
      </c>
      <c r="W157" s="493">
        <f>SUM(J157+V157)</f>
        <v>146475</v>
      </c>
      <c r="X157" s="231">
        <f>W157</f>
        <v>146475</v>
      </c>
      <c r="Y157" s="229">
        <v>50</v>
      </c>
      <c r="Z157" s="229">
        <v>0</v>
      </c>
      <c r="AA157" s="229">
        <v>0.01</v>
      </c>
      <c r="AB157"/>
    </row>
    <row r="158" spans="1:28" x14ac:dyDescent="0.3">
      <c r="A158" s="229">
        <v>96</v>
      </c>
      <c r="B158" s="230" t="s">
        <v>4</v>
      </c>
      <c r="C158" s="229">
        <v>2137</v>
      </c>
      <c r="D158" s="229">
        <v>0</v>
      </c>
      <c r="E158" s="229">
        <v>3</v>
      </c>
      <c r="F158" s="229">
        <v>10</v>
      </c>
      <c r="G158" s="229">
        <v>1</v>
      </c>
      <c r="H158" s="484">
        <f>SUM((D158*400)+(E158*100)+F158)</f>
        <v>310</v>
      </c>
      <c r="I158" s="229">
        <v>75</v>
      </c>
      <c r="J158" s="473">
        <f>SUM(H158*I158)</f>
        <v>23250</v>
      </c>
      <c r="K158" s="229"/>
      <c r="L158" s="229"/>
      <c r="M158" s="230"/>
      <c r="N158" s="230"/>
      <c r="O158" s="229"/>
      <c r="P158" s="229"/>
      <c r="Q158" s="229"/>
      <c r="R158" s="229"/>
      <c r="S158" s="511">
        <f>SUM(O158*R158)</f>
        <v>0</v>
      </c>
      <c r="T158" s="229"/>
      <c r="U158" s="229"/>
      <c r="V158" s="473">
        <f>SUM(S158-(S158*U158/100))</f>
        <v>0</v>
      </c>
      <c r="W158" s="493">
        <f>SUM(J158+V158)</f>
        <v>23250</v>
      </c>
      <c r="X158" s="231">
        <f>W158</f>
        <v>23250</v>
      </c>
      <c r="Y158" s="229">
        <v>50</v>
      </c>
      <c r="Z158" s="229">
        <v>0</v>
      </c>
      <c r="AA158" s="229">
        <v>0.01</v>
      </c>
      <c r="AB158"/>
    </row>
    <row r="159" spans="1:28" x14ac:dyDescent="0.3">
      <c r="A159" s="229">
        <v>97</v>
      </c>
      <c r="B159" s="230" t="s">
        <v>4</v>
      </c>
      <c r="C159" s="229">
        <v>6333</v>
      </c>
      <c r="D159" s="229">
        <v>1</v>
      </c>
      <c r="E159" s="229">
        <v>0</v>
      </c>
      <c r="F159" s="229">
        <v>4</v>
      </c>
      <c r="G159" s="229">
        <v>1</v>
      </c>
      <c r="H159" s="484">
        <f>SUM((D159*400)+(E159*100)+F159)</f>
        <v>404</v>
      </c>
      <c r="I159" s="229">
        <v>75</v>
      </c>
      <c r="J159" s="473">
        <f>SUM(H159*I159)</f>
        <v>30300</v>
      </c>
      <c r="K159" s="229"/>
      <c r="L159" s="229"/>
      <c r="M159" s="230"/>
      <c r="N159" s="230"/>
      <c r="O159" s="229"/>
      <c r="P159" s="229"/>
      <c r="Q159" s="229"/>
      <c r="R159" s="229"/>
      <c r="S159" s="511">
        <f>SUM(O159*R159)</f>
        <v>0</v>
      </c>
      <c r="T159" s="229"/>
      <c r="U159" s="229"/>
      <c r="V159" s="473">
        <f>SUM(S159-(S159*U159/100))</f>
        <v>0</v>
      </c>
      <c r="W159" s="493">
        <f>SUM(J159+V159)</f>
        <v>30300</v>
      </c>
      <c r="X159" s="231">
        <f>W159</f>
        <v>30300</v>
      </c>
      <c r="Y159" s="229">
        <v>50</v>
      </c>
      <c r="Z159" s="229">
        <v>0</v>
      </c>
      <c r="AA159" s="229">
        <v>0.01</v>
      </c>
      <c r="AB159"/>
    </row>
    <row r="160" spans="1:28" x14ac:dyDescent="0.3">
      <c r="A160" s="229">
        <v>98</v>
      </c>
      <c r="B160" s="230" t="s">
        <v>4</v>
      </c>
      <c r="C160" s="229">
        <v>12294</v>
      </c>
      <c r="D160" s="229">
        <v>6</v>
      </c>
      <c r="E160" s="229">
        <v>0</v>
      </c>
      <c r="F160" s="229">
        <v>0</v>
      </c>
      <c r="G160" s="229">
        <v>1</v>
      </c>
      <c r="H160" s="484">
        <f>SUM((D160*400)+(E160*100)+F160)</f>
        <v>2400</v>
      </c>
      <c r="I160" s="229">
        <v>75</v>
      </c>
      <c r="J160" s="473">
        <f>SUM(H160*I160)</f>
        <v>180000</v>
      </c>
      <c r="K160" s="229"/>
      <c r="L160" s="229"/>
      <c r="M160" s="230"/>
      <c r="N160" s="230"/>
      <c r="O160" s="229"/>
      <c r="P160" s="229"/>
      <c r="Q160" s="229"/>
      <c r="R160" s="229"/>
      <c r="S160" s="511">
        <f>SUM(O160*R160)</f>
        <v>0</v>
      </c>
      <c r="T160" s="229"/>
      <c r="U160" s="229"/>
      <c r="V160" s="473">
        <f>SUM(S160-(S160*U160/100))</f>
        <v>0</v>
      </c>
      <c r="W160" s="493">
        <f>SUM(J160+V160)</f>
        <v>180000</v>
      </c>
      <c r="X160" s="231">
        <f>W160</f>
        <v>180000</v>
      </c>
      <c r="Y160" s="229">
        <v>50</v>
      </c>
      <c r="Z160" s="229">
        <v>0</v>
      </c>
      <c r="AA160" s="229">
        <v>0.01</v>
      </c>
      <c r="AB160"/>
    </row>
    <row r="161" spans="1:28" x14ac:dyDescent="0.3">
      <c r="A161" s="229">
        <v>99</v>
      </c>
      <c r="B161" s="230" t="s">
        <v>4</v>
      </c>
      <c r="C161" s="229">
        <v>12151</v>
      </c>
      <c r="D161" s="229">
        <v>0</v>
      </c>
      <c r="E161" s="229">
        <v>0</v>
      </c>
      <c r="F161" s="229">
        <v>32</v>
      </c>
      <c r="G161" s="229">
        <v>2</v>
      </c>
      <c r="H161" s="484">
        <f>SUM((D161*400)+(E161*100)+F161)</f>
        <v>32</v>
      </c>
      <c r="I161" s="229">
        <v>75</v>
      </c>
      <c r="J161" s="473">
        <f>SUM(H161*I161)</f>
        <v>2400</v>
      </c>
      <c r="K161" s="229"/>
      <c r="L161" s="229">
        <v>68</v>
      </c>
      <c r="M161" s="230" t="s">
        <v>3</v>
      </c>
      <c r="N161" s="230" t="s">
        <v>2</v>
      </c>
      <c r="O161" s="229">
        <v>74.400000000000006</v>
      </c>
      <c r="P161" s="229"/>
      <c r="Q161" s="229"/>
      <c r="R161" s="229">
        <v>6500</v>
      </c>
      <c r="S161" s="511">
        <f>SUM(O161*R161)</f>
        <v>483600.00000000006</v>
      </c>
      <c r="T161" s="229"/>
      <c r="U161" s="229"/>
      <c r="V161" s="473">
        <f>SUM(S161-(S161*U161/100))</f>
        <v>483600.00000000006</v>
      </c>
      <c r="W161" s="493">
        <f>SUM(J161+V161)</f>
        <v>486000.00000000006</v>
      </c>
      <c r="X161" s="231">
        <f>W161</f>
        <v>486000.00000000006</v>
      </c>
      <c r="Y161" s="229">
        <v>10</v>
      </c>
      <c r="Z161" s="229">
        <v>0</v>
      </c>
      <c r="AA161" s="229">
        <v>0.02</v>
      </c>
      <c r="AB161"/>
    </row>
    <row r="162" spans="1:28" x14ac:dyDescent="0.3">
      <c r="A162" s="229">
        <v>100</v>
      </c>
      <c r="B162" s="230" t="s">
        <v>4</v>
      </c>
      <c r="C162" s="229">
        <v>12153</v>
      </c>
      <c r="D162" s="229">
        <v>0</v>
      </c>
      <c r="E162" s="229">
        <v>0</v>
      </c>
      <c r="F162" s="229">
        <v>31</v>
      </c>
      <c r="G162" s="229">
        <v>1</v>
      </c>
      <c r="H162" s="484">
        <f>SUM((D162*400)+(E162*100)+F162)</f>
        <v>31</v>
      </c>
      <c r="I162" s="229">
        <v>75</v>
      </c>
      <c r="J162" s="473">
        <f>SUM(H162*I162)</f>
        <v>2325</v>
      </c>
      <c r="K162" s="229"/>
      <c r="L162" s="229">
        <v>68</v>
      </c>
      <c r="M162" s="230" t="s">
        <v>8</v>
      </c>
      <c r="N162" s="230"/>
      <c r="O162" s="229">
        <v>12</v>
      </c>
      <c r="P162" s="229"/>
      <c r="Q162" s="229"/>
      <c r="R162" s="229">
        <v>5400</v>
      </c>
      <c r="S162" s="511">
        <f>SUM(O162*R162)</f>
        <v>64800</v>
      </c>
      <c r="T162" s="229">
        <v>17</v>
      </c>
      <c r="U162" s="229">
        <v>79</v>
      </c>
      <c r="V162" s="473">
        <f>SUM(S162-(S162*U162/100))</f>
        <v>13608</v>
      </c>
      <c r="W162" s="493">
        <f>SUM(J162+V162)</f>
        <v>15933</v>
      </c>
      <c r="X162" s="231">
        <f>W162</f>
        <v>15933</v>
      </c>
      <c r="Y162" s="229">
        <v>50</v>
      </c>
      <c r="Z162" s="229">
        <v>0</v>
      </c>
      <c r="AA162" s="229">
        <v>0.01</v>
      </c>
      <c r="AB162"/>
    </row>
    <row r="163" spans="1:28" x14ac:dyDescent="0.3">
      <c r="A163" s="229"/>
      <c r="B163" s="230"/>
      <c r="C163" s="229"/>
      <c r="D163" s="229"/>
      <c r="E163" s="229"/>
      <c r="F163" s="229"/>
      <c r="G163" s="229"/>
      <c r="H163" s="484">
        <f>SUM((D163*400)+(E163*100)+F163)</f>
        <v>0</v>
      </c>
      <c r="I163" s="229"/>
      <c r="J163" s="473">
        <f>SUM(H163*I163)</f>
        <v>0</v>
      </c>
      <c r="K163" s="229"/>
      <c r="L163" s="229"/>
      <c r="M163" s="230" t="s">
        <v>1</v>
      </c>
      <c r="N163" s="230"/>
      <c r="O163" s="229">
        <v>28.8</v>
      </c>
      <c r="P163" s="229"/>
      <c r="Q163" s="229"/>
      <c r="R163" s="229">
        <v>2050</v>
      </c>
      <c r="S163" s="511">
        <f>SUM(O163*R163)</f>
        <v>59040</v>
      </c>
      <c r="T163" s="229">
        <v>15</v>
      </c>
      <c r="U163" s="229">
        <v>65</v>
      </c>
      <c r="V163" s="473">
        <f>SUM(S163-(S163*U163/100))</f>
        <v>20664</v>
      </c>
      <c r="W163" s="493">
        <f>SUM(J163+V163)</f>
        <v>20664</v>
      </c>
      <c r="X163" s="231">
        <f>W163</f>
        <v>20664</v>
      </c>
      <c r="Y163" s="229">
        <v>50</v>
      </c>
      <c r="Z163" s="229">
        <v>0</v>
      </c>
      <c r="AA163" s="229">
        <v>0.01</v>
      </c>
      <c r="AB163"/>
    </row>
    <row r="164" spans="1:28" x14ac:dyDescent="0.3">
      <c r="A164" s="229">
        <v>101</v>
      </c>
      <c r="B164" s="230" t="s">
        <v>4</v>
      </c>
      <c r="C164" s="229">
        <v>11340</v>
      </c>
      <c r="D164" s="229">
        <v>6</v>
      </c>
      <c r="E164" s="229">
        <v>0</v>
      </c>
      <c r="F164" s="229">
        <v>97</v>
      </c>
      <c r="G164" s="229">
        <v>1</v>
      </c>
      <c r="H164" s="484">
        <f>SUM((D164*400)+(E164*100)+F164)</f>
        <v>2497</v>
      </c>
      <c r="I164" s="229">
        <v>75</v>
      </c>
      <c r="J164" s="473">
        <f>SUM(H164*I164)</f>
        <v>187275</v>
      </c>
      <c r="K164" s="229"/>
      <c r="L164" s="229"/>
      <c r="M164" s="230"/>
      <c r="N164" s="230"/>
      <c r="O164" s="229"/>
      <c r="P164" s="229"/>
      <c r="Q164" s="229"/>
      <c r="R164" s="229"/>
      <c r="S164" s="511">
        <f>SUM(O164*R164)</f>
        <v>0</v>
      </c>
      <c r="T164" s="229"/>
      <c r="U164" s="229"/>
      <c r="V164" s="473">
        <f>SUM(S164-(S164*U164/100))</f>
        <v>0</v>
      </c>
      <c r="W164" s="493">
        <f>SUM(J164+V164)</f>
        <v>187275</v>
      </c>
      <c r="X164" s="231">
        <f>W164</f>
        <v>187275</v>
      </c>
      <c r="Y164" s="229">
        <v>50</v>
      </c>
      <c r="Z164" s="229">
        <v>0</v>
      </c>
      <c r="AA164" s="229">
        <v>0.01</v>
      </c>
      <c r="AB164"/>
    </row>
    <row r="165" spans="1:28" x14ac:dyDescent="0.3">
      <c r="A165" s="229">
        <v>102</v>
      </c>
      <c r="B165" s="230" t="s">
        <v>4</v>
      </c>
      <c r="C165" s="229">
        <v>12144</v>
      </c>
      <c r="D165" s="229">
        <v>1</v>
      </c>
      <c r="E165" s="229">
        <v>3</v>
      </c>
      <c r="F165" s="229">
        <v>91</v>
      </c>
      <c r="G165" s="229">
        <v>1</v>
      </c>
      <c r="H165" s="484">
        <f>SUM((D165*400)+(E165*100)+F165)</f>
        <v>791</v>
      </c>
      <c r="I165" s="229">
        <v>130</v>
      </c>
      <c r="J165" s="473">
        <f>SUM(H165*I165)</f>
        <v>102830</v>
      </c>
      <c r="K165" s="229"/>
      <c r="L165" s="229"/>
      <c r="M165" s="230"/>
      <c r="N165" s="230"/>
      <c r="O165" s="229"/>
      <c r="P165" s="229"/>
      <c r="Q165" s="229"/>
      <c r="R165" s="229"/>
      <c r="S165" s="511">
        <f>SUM(O165*R165)</f>
        <v>0</v>
      </c>
      <c r="T165" s="229"/>
      <c r="U165" s="229"/>
      <c r="V165" s="473">
        <f>SUM(S165-(S165*U165/100))</f>
        <v>0</v>
      </c>
      <c r="W165" s="493">
        <f>SUM(J165+V165)</f>
        <v>102830</v>
      </c>
      <c r="X165" s="231">
        <f>W165</f>
        <v>102830</v>
      </c>
      <c r="Y165" s="229">
        <v>50</v>
      </c>
      <c r="Z165" s="229">
        <v>0</v>
      </c>
      <c r="AA165" s="229">
        <v>0.01</v>
      </c>
      <c r="AB165"/>
    </row>
    <row r="166" spans="1:28" x14ac:dyDescent="0.3">
      <c r="A166" s="229">
        <v>103</v>
      </c>
      <c r="B166" s="230" t="s">
        <v>4</v>
      </c>
      <c r="C166" s="229">
        <v>12149</v>
      </c>
      <c r="D166" s="229">
        <v>6</v>
      </c>
      <c r="E166" s="229">
        <v>1</v>
      </c>
      <c r="F166" s="229">
        <v>32</v>
      </c>
      <c r="G166" s="229">
        <v>1</v>
      </c>
      <c r="H166" s="484">
        <f>SUM((D166*400)+(E166*100)+F166)</f>
        <v>2532</v>
      </c>
      <c r="I166" s="229">
        <v>75</v>
      </c>
      <c r="J166" s="473">
        <f>SUM(H166*I166)</f>
        <v>189900</v>
      </c>
      <c r="K166" s="229"/>
      <c r="L166" s="229"/>
      <c r="M166" s="230"/>
      <c r="N166" s="230"/>
      <c r="O166" s="229"/>
      <c r="P166" s="229"/>
      <c r="Q166" s="229"/>
      <c r="R166" s="229"/>
      <c r="S166" s="511">
        <f>SUM(O166*R166)</f>
        <v>0</v>
      </c>
      <c r="T166" s="229"/>
      <c r="U166" s="229"/>
      <c r="V166" s="473">
        <f>SUM(S166-(S166*U166/100))</f>
        <v>0</v>
      </c>
      <c r="W166" s="493">
        <f>SUM(J166+V166)</f>
        <v>189900</v>
      </c>
      <c r="X166" s="231">
        <f>W166</f>
        <v>189900</v>
      </c>
      <c r="Y166" s="229">
        <v>50</v>
      </c>
      <c r="Z166" s="229">
        <v>0</v>
      </c>
      <c r="AA166" s="229">
        <v>0.01</v>
      </c>
      <c r="AB166"/>
    </row>
    <row r="167" spans="1:28" x14ac:dyDescent="0.3">
      <c r="A167" s="229">
        <v>104</v>
      </c>
      <c r="B167" s="230" t="s">
        <v>4</v>
      </c>
      <c r="C167" s="229">
        <v>12146</v>
      </c>
      <c r="D167" s="229">
        <v>4</v>
      </c>
      <c r="E167" s="229">
        <v>2</v>
      </c>
      <c r="F167" s="229">
        <v>35</v>
      </c>
      <c r="G167" s="229">
        <v>1</v>
      </c>
      <c r="H167" s="484">
        <f>SUM((D167*400)+(E167*100)+F167)</f>
        <v>1835</v>
      </c>
      <c r="I167" s="229">
        <v>75</v>
      </c>
      <c r="J167" s="473">
        <f>SUM(H167*I167)</f>
        <v>137625</v>
      </c>
      <c r="K167" s="229"/>
      <c r="L167" s="229"/>
      <c r="M167" s="230"/>
      <c r="N167" s="230"/>
      <c r="O167" s="229"/>
      <c r="P167" s="229"/>
      <c r="Q167" s="229"/>
      <c r="R167" s="229"/>
      <c r="S167" s="511">
        <f>SUM(O167*R167)</f>
        <v>0</v>
      </c>
      <c r="T167" s="229"/>
      <c r="U167" s="229"/>
      <c r="V167" s="473">
        <f>SUM(S167-(S167*U167/100))</f>
        <v>0</v>
      </c>
      <c r="W167" s="493">
        <f>SUM(J167+V167)</f>
        <v>137625</v>
      </c>
      <c r="X167" s="231">
        <f>W167</f>
        <v>137625</v>
      </c>
      <c r="Y167" s="229">
        <v>50</v>
      </c>
      <c r="Z167" s="229">
        <v>0</v>
      </c>
      <c r="AA167" s="229">
        <v>0.01</v>
      </c>
      <c r="AB167"/>
    </row>
    <row r="168" spans="1:28" x14ac:dyDescent="0.3">
      <c r="A168" s="229">
        <v>105</v>
      </c>
      <c r="B168" s="230" t="s">
        <v>4</v>
      </c>
      <c r="C168" s="229">
        <v>12150</v>
      </c>
      <c r="D168" s="229">
        <v>2</v>
      </c>
      <c r="E168" s="229">
        <v>3</v>
      </c>
      <c r="F168" s="229">
        <v>70</v>
      </c>
      <c r="G168" s="229">
        <v>1</v>
      </c>
      <c r="H168" s="484">
        <f>SUM((D168*400)+(E168*100)+F168)</f>
        <v>1170</v>
      </c>
      <c r="I168" s="229">
        <v>75</v>
      </c>
      <c r="J168" s="473">
        <f>SUM(H168*I168)</f>
        <v>87750</v>
      </c>
      <c r="K168" s="229"/>
      <c r="L168" s="229"/>
      <c r="M168" s="230"/>
      <c r="N168" s="230"/>
      <c r="O168" s="229"/>
      <c r="P168" s="229"/>
      <c r="Q168" s="229"/>
      <c r="R168" s="229"/>
      <c r="S168" s="511">
        <f>SUM(O168*R168)</f>
        <v>0</v>
      </c>
      <c r="T168" s="229"/>
      <c r="U168" s="229"/>
      <c r="V168" s="473">
        <f>SUM(S168-(S168*U168/100))</f>
        <v>0</v>
      </c>
      <c r="W168" s="493">
        <f>SUM(J168+V168)</f>
        <v>87750</v>
      </c>
      <c r="X168" s="231">
        <f>W168</f>
        <v>87750</v>
      </c>
      <c r="Y168" s="229">
        <v>50</v>
      </c>
      <c r="Z168" s="229">
        <v>0</v>
      </c>
      <c r="AA168" s="229">
        <v>0.01</v>
      </c>
      <c r="AB168"/>
    </row>
    <row r="169" spans="1:28" s="538" customFormat="1" x14ac:dyDescent="0.3">
      <c r="A169" s="229">
        <v>106</v>
      </c>
      <c r="B169" s="230" t="s">
        <v>4</v>
      </c>
      <c r="C169" s="229">
        <v>5949</v>
      </c>
      <c r="D169" s="229">
        <v>1</v>
      </c>
      <c r="E169" s="229">
        <v>0</v>
      </c>
      <c r="F169" s="229">
        <v>98.2</v>
      </c>
      <c r="G169" s="229">
        <v>2</v>
      </c>
      <c r="H169" s="484">
        <f>SUM((D169*400)+(E169*100)+F169)</f>
        <v>498.2</v>
      </c>
      <c r="I169" s="229">
        <v>100</v>
      </c>
      <c r="J169" s="473">
        <f>SUM(H169*I169)</f>
        <v>49820</v>
      </c>
      <c r="K169" s="229"/>
      <c r="L169" s="229"/>
      <c r="M169" s="230" t="s">
        <v>3</v>
      </c>
      <c r="N169" s="230" t="s">
        <v>2</v>
      </c>
      <c r="O169" s="229">
        <v>50.4</v>
      </c>
      <c r="P169" s="229"/>
      <c r="Q169" s="229"/>
      <c r="R169" s="229">
        <v>6500</v>
      </c>
      <c r="S169" s="511">
        <f>SUM(O169*R169)</f>
        <v>327600</v>
      </c>
      <c r="T169" s="229"/>
      <c r="U169" s="229"/>
      <c r="V169" s="473">
        <f>SUM(S169-(S169*U169/100))</f>
        <v>327600</v>
      </c>
      <c r="W169" s="493">
        <f>SUM(J169+V169)</f>
        <v>377420</v>
      </c>
      <c r="X169" s="231">
        <f>W169</f>
        <v>377420</v>
      </c>
      <c r="Y169" s="229">
        <v>10</v>
      </c>
      <c r="Z169" s="229">
        <v>0</v>
      </c>
      <c r="AA169" s="229">
        <v>0.02</v>
      </c>
      <c r="AB169"/>
    </row>
    <row r="170" spans="1:28" s="538" customFormat="1" x14ac:dyDescent="0.3">
      <c r="A170" s="229">
        <v>107</v>
      </c>
      <c r="B170" s="230" t="s">
        <v>4</v>
      </c>
      <c r="C170" s="229">
        <v>24490</v>
      </c>
      <c r="D170" s="229">
        <v>0</v>
      </c>
      <c r="E170" s="229">
        <v>1</v>
      </c>
      <c r="F170" s="229">
        <v>67</v>
      </c>
      <c r="G170" s="229">
        <v>2</v>
      </c>
      <c r="H170" s="484">
        <f>SUM((D170*400)+(E170*100)+F170)</f>
        <v>167</v>
      </c>
      <c r="I170" s="229">
        <v>75</v>
      </c>
      <c r="J170" s="473">
        <f>SUM(H170*I170)</f>
        <v>12525</v>
      </c>
      <c r="K170" s="229"/>
      <c r="L170" s="229"/>
      <c r="M170" s="230" t="s">
        <v>3</v>
      </c>
      <c r="N170" s="230" t="s">
        <v>2</v>
      </c>
      <c r="O170" s="229">
        <v>222</v>
      </c>
      <c r="P170" s="229"/>
      <c r="Q170" s="229"/>
      <c r="R170" s="229">
        <v>6500</v>
      </c>
      <c r="S170" s="511">
        <f>SUM(O170*R170)</f>
        <v>1443000</v>
      </c>
      <c r="T170" s="229">
        <v>10</v>
      </c>
      <c r="U170" s="229">
        <v>10</v>
      </c>
      <c r="V170" s="473">
        <f>SUM(S170-(S170*U170/100))</f>
        <v>1298700</v>
      </c>
      <c r="W170" s="493">
        <f>SUM(J170+V170)</f>
        <v>1311225</v>
      </c>
      <c r="X170" s="231">
        <f>W170</f>
        <v>1311225</v>
      </c>
      <c r="Y170" s="229">
        <v>10</v>
      </c>
      <c r="Z170" s="229">
        <v>0</v>
      </c>
      <c r="AA170" s="229">
        <v>0.02</v>
      </c>
      <c r="AB170"/>
    </row>
    <row r="171" spans="1:28" s="538" customFormat="1" x14ac:dyDescent="0.3">
      <c r="A171" s="229"/>
      <c r="B171" s="230"/>
      <c r="C171" s="229"/>
      <c r="D171" s="229"/>
      <c r="E171" s="229"/>
      <c r="F171" s="229"/>
      <c r="G171" s="229"/>
      <c r="H171" s="484">
        <f>SUM((D171*400)+(E171*100)+F171)</f>
        <v>0</v>
      </c>
      <c r="I171" s="229"/>
      <c r="J171" s="473">
        <f>SUM(H171*I171)</f>
        <v>0</v>
      </c>
      <c r="K171" s="229"/>
      <c r="L171" s="229"/>
      <c r="M171" s="230" t="s">
        <v>16</v>
      </c>
      <c r="N171" s="230" t="s">
        <v>2</v>
      </c>
      <c r="O171" s="229">
        <v>41.4</v>
      </c>
      <c r="P171" s="229"/>
      <c r="Q171" s="229"/>
      <c r="R171" s="229">
        <v>2400</v>
      </c>
      <c r="S171" s="511">
        <f>SUM(O171*R171)</f>
        <v>99360</v>
      </c>
      <c r="T171" s="229">
        <v>10</v>
      </c>
      <c r="U171" s="229">
        <v>10</v>
      </c>
      <c r="V171" s="473">
        <f>SUM(S171-(S171*U171/100))</f>
        <v>89424</v>
      </c>
      <c r="W171" s="493">
        <f>SUM(J171+V171)</f>
        <v>89424</v>
      </c>
      <c r="X171" s="231">
        <f>W171</f>
        <v>89424</v>
      </c>
      <c r="Y171" s="229">
        <v>0</v>
      </c>
      <c r="Z171" s="493">
        <f>X171</f>
        <v>89424</v>
      </c>
      <c r="AA171" s="229">
        <v>0.03</v>
      </c>
      <c r="AB171"/>
    </row>
    <row r="172" spans="1:28" x14ac:dyDescent="0.3">
      <c r="A172" s="229">
        <v>108</v>
      </c>
      <c r="B172" s="230" t="s">
        <v>4</v>
      </c>
      <c r="C172" s="229">
        <v>15328</v>
      </c>
      <c r="D172" s="229">
        <v>4</v>
      </c>
      <c r="E172" s="229">
        <v>0</v>
      </c>
      <c r="F172" s="229">
        <v>60</v>
      </c>
      <c r="G172" s="229">
        <v>1</v>
      </c>
      <c r="H172" s="484">
        <f>SUM((D172*400)+(E172*100)+F172)</f>
        <v>1660</v>
      </c>
      <c r="I172" s="229">
        <v>75</v>
      </c>
      <c r="J172" s="473">
        <f>SUM(H172*I172)</f>
        <v>124500</v>
      </c>
      <c r="K172" s="229"/>
      <c r="L172" s="503"/>
      <c r="M172" s="230"/>
      <c r="N172" s="230"/>
      <c r="O172" s="229"/>
      <c r="P172" s="229"/>
      <c r="Q172" s="229"/>
      <c r="R172" s="229"/>
      <c r="S172" s="511">
        <f>SUM(O172*R172)</f>
        <v>0</v>
      </c>
      <c r="T172" s="229"/>
      <c r="U172" s="229"/>
      <c r="V172" s="473">
        <f>SUM(S172-(S172*U172/100))</f>
        <v>0</v>
      </c>
      <c r="W172" s="493">
        <f>SUM(J172+V172)</f>
        <v>124500</v>
      </c>
      <c r="X172" s="231">
        <f>W172</f>
        <v>124500</v>
      </c>
      <c r="Y172" s="229">
        <v>50</v>
      </c>
      <c r="Z172" s="229">
        <v>0</v>
      </c>
      <c r="AA172" s="229">
        <v>0.01</v>
      </c>
      <c r="AB172"/>
    </row>
    <row r="173" spans="1:28" x14ac:dyDescent="0.3">
      <c r="A173" s="229">
        <v>109</v>
      </c>
      <c r="B173" s="230" t="s">
        <v>4</v>
      </c>
      <c r="C173" s="229">
        <v>31844</v>
      </c>
      <c r="D173" s="229">
        <v>5</v>
      </c>
      <c r="E173" s="229">
        <v>0</v>
      </c>
      <c r="F173" s="229">
        <v>99</v>
      </c>
      <c r="G173" s="229">
        <v>1</v>
      </c>
      <c r="H173" s="484">
        <f>SUM((D173*400)+(E173*100)+F173)</f>
        <v>2099</v>
      </c>
      <c r="I173" s="229">
        <v>75</v>
      </c>
      <c r="J173" s="473">
        <f>SUM(H173*I173)</f>
        <v>157425</v>
      </c>
      <c r="K173" s="229"/>
      <c r="L173" s="229"/>
      <c r="M173" s="230"/>
      <c r="N173" s="230"/>
      <c r="O173" s="229"/>
      <c r="P173" s="229"/>
      <c r="Q173" s="229"/>
      <c r="R173" s="229"/>
      <c r="S173" s="511">
        <f>SUM(O173*R173)</f>
        <v>0</v>
      </c>
      <c r="T173" s="229"/>
      <c r="U173" s="229"/>
      <c r="V173" s="473">
        <f>SUM(S173-(S173*U173/100))</f>
        <v>0</v>
      </c>
      <c r="W173" s="493">
        <f>SUM(J173+V173)</f>
        <v>157425</v>
      </c>
      <c r="X173" s="231">
        <f>W173</f>
        <v>157425</v>
      </c>
      <c r="Y173" s="229">
        <v>50</v>
      </c>
      <c r="Z173" s="229">
        <v>0</v>
      </c>
      <c r="AA173" s="229">
        <v>0.01</v>
      </c>
      <c r="AB173"/>
    </row>
    <row r="174" spans="1:28" x14ac:dyDescent="0.3">
      <c r="A174" s="229">
        <v>110</v>
      </c>
      <c r="B174" s="230" t="s">
        <v>4</v>
      </c>
      <c r="C174" s="229">
        <v>31845</v>
      </c>
      <c r="D174" s="229">
        <v>2</v>
      </c>
      <c r="E174" s="229">
        <v>3</v>
      </c>
      <c r="F174" s="229">
        <v>26</v>
      </c>
      <c r="G174" s="229">
        <v>1</v>
      </c>
      <c r="H174" s="484">
        <f>SUM((D174*400)+(E174*100)+F174)</f>
        <v>1126</v>
      </c>
      <c r="I174" s="229">
        <v>75</v>
      </c>
      <c r="J174" s="473">
        <f>SUM(H174*I174)</f>
        <v>84450</v>
      </c>
      <c r="K174" s="229"/>
      <c r="L174" s="229"/>
      <c r="M174" s="230"/>
      <c r="N174" s="230"/>
      <c r="O174" s="229"/>
      <c r="P174" s="229"/>
      <c r="Q174" s="229"/>
      <c r="R174" s="229"/>
      <c r="S174" s="511">
        <f>SUM(O174*R174)</f>
        <v>0</v>
      </c>
      <c r="T174" s="229"/>
      <c r="U174" s="229"/>
      <c r="V174" s="473">
        <f>SUM(S174-(S174*U174/100))</f>
        <v>0</v>
      </c>
      <c r="W174" s="493">
        <f>SUM(J174+V174)</f>
        <v>84450</v>
      </c>
      <c r="X174" s="231">
        <f>W174</f>
        <v>84450</v>
      </c>
      <c r="Y174" s="229">
        <v>50</v>
      </c>
      <c r="Z174" s="229">
        <v>0</v>
      </c>
      <c r="AA174" s="229">
        <v>0.01</v>
      </c>
      <c r="AB174"/>
    </row>
    <row r="175" spans="1:28" x14ac:dyDescent="0.3">
      <c r="A175" s="229">
        <v>111</v>
      </c>
      <c r="B175" s="230" t="s">
        <v>4</v>
      </c>
      <c r="C175" s="229">
        <v>6665</v>
      </c>
      <c r="D175" s="229">
        <v>0</v>
      </c>
      <c r="E175" s="229">
        <v>2</v>
      </c>
      <c r="F175" s="229">
        <v>32</v>
      </c>
      <c r="G175" s="229">
        <v>2</v>
      </c>
      <c r="H175" s="484">
        <f>SUM((D175*400)+(E175*100)+F175)</f>
        <v>232</v>
      </c>
      <c r="I175" s="229">
        <v>75</v>
      </c>
      <c r="J175" s="473">
        <f>SUM(H175*I175)</f>
        <v>17400</v>
      </c>
      <c r="K175" s="229"/>
      <c r="L175" s="229">
        <v>12</v>
      </c>
      <c r="M175" s="230" t="s">
        <v>10</v>
      </c>
      <c r="N175" s="230" t="s">
        <v>9</v>
      </c>
      <c r="O175" s="229">
        <v>293.08</v>
      </c>
      <c r="P175" s="229"/>
      <c r="Q175" s="229"/>
      <c r="R175" s="229">
        <v>6500</v>
      </c>
      <c r="S175" s="511">
        <f>SUM(O175*R175)</f>
        <v>1905020</v>
      </c>
      <c r="T175" s="229">
        <v>27</v>
      </c>
      <c r="U175" s="229">
        <v>85</v>
      </c>
      <c r="V175" s="473">
        <f>SUM(S175-(S175*U175/100))</f>
        <v>285753</v>
      </c>
      <c r="W175" s="493">
        <f>SUM(J175+V175)</f>
        <v>303153</v>
      </c>
      <c r="X175" s="231">
        <f>W175</f>
        <v>303153</v>
      </c>
      <c r="Y175" s="229">
        <v>10</v>
      </c>
      <c r="Z175" s="229">
        <v>0</v>
      </c>
      <c r="AA175" s="229">
        <v>0.02</v>
      </c>
      <c r="AB175"/>
    </row>
    <row r="176" spans="1:28" x14ac:dyDescent="0.3">
      <c r="A176" s="229"/>
      <c r="B176" s="230"/>
      <c r="C176" s="229"/>
      <c r="D176" s="229"/>
      <c r="E176" s="229"/>
      <c r="F176" s="229"/>
      <c r="G176" s="229"/>
      <c r="H176" s="484"/>
      <c r="I176" s="229"/>
      <c r="J176" s="473">
        <f>SUM(H176*I176)</f>
        <v>0</v>
      </c>
      <c r="K176" s="229"/>
      <c r="L176" s="229"/>
      <c r="M176" s="230" t="s">
        <v>393</v>
      </c>
      <c r="N176" s="230"/>
      <c r="O176" s="229">
        <v>235.32</v>
      </c>
      <c r="P176" s="229"/>
      <c r="Q176" s="229"/>
      <c r="R176" s="229"/>
      <c r="S176" s="511">
        <f>SUM(O176*R176)</f>
        <v>0</v>
      </c>
      <c r="T176" s="229"/>
      <c r="U176" s="229"/>
      <c r="V176" s="473">
        <f>SUM(S176-(S176*U176/100))</f>
        <v>0</v>
      </c>
      <c r="W176" s="493">
        <f>SUM(J176+V176)</f>
        <v>0</v>
      </c>
      <c r="X176" s="231">
        <f>W176</f>
        <v>0</v>
      </c>
      <c r="Y176" s="229"/>
      <c r="Z176" s="229"/>
      <c r="AA176" s="229"/>
      <c r="AB176"/>
    </row>
    <row r="177" spans="1:28" x14ac:dyDescent="0.3">
      <c r="A177" s="229"/>
      <c r="B177" s="230"/>
      <c r="C177" s="229"/>
      <c r="D177" s="229"/>
      <c r="E177" s="229"/>
      <c r="F177" s="229"/>
      <c r="G177" s="229"/>
      <c r="H177" s="484"/>
      <c r="I177" s="229"/>
      <c r="J177" s="473">
        <f>SUM(H177*I177)</f>
        <v>0</v>
      </c>
      <c r="K177" s="229"/>
      <c r="L177" s="229"/>
      <c r="M177" s="230" t="s">
        <v>391</v>
      </c>
      <c r="N177" s="230"/>
      <c r="O177" s="229">
        <v>57.76</v>
      </c>
      <c r="P177" s="229"/>
      <c r="Q177" s="229"/>
      <c r="R177" s="229"/>
      <c r="S177" s="511">
        <f>SUM(O177*R177)</f>
        <v>0</v>
      </c>
      <c r="T177" s="229"/>
      <c r="U177" s="229"/>
      <c r="V177" s="473">
        <f>SUM(S177-(S177*U177/100))</f>
        <v>0</v>
      </c>
      <c r="W177" s="493">
        <f>SUM(J177+V177)</f>
        <v>0</v>
      </c>
      <c r="X177" s="231">
        <f>W177</f>
        <v>0</v>
      </c>
      <c r="Y177" s="229"/>
      <c r="Z177" s="229"/>
      <c r="AA177" s="229"/>
      <c r="AB177"/>
    </row>
    <row r="178" spans="1:28" x14ac:dyDescent="0.3">
      <c r="A178" s="229"/>
      <c r="B178" s="230"/>
      <c r="C178" s="229"/>
      <c r="D178" s="229"/>
      <c r="E178" s="229"/>
      <c r="F178" s="229"/>
      <c r="G178" s="229"/>
      <c r="H178" s="484"/>
      <c r="I178" s="229"/>
      <c r="J178" s="473">
        <f>SUM(H178*I178)</f>
        <v>0</v>
      </c>
      <c r="K178" s="229"/>
      <c r="L178" s="229"/>
      <c r="M178" s="230" t="s">
        <v>8</v>
      </c>
      <c r="N178" s="230"/>
      <c r="O178" s="229">
        <v>21.5</v>
      </c>
      <c r="P178" s="229"/>
      <c r="Q178" s="229"/>
      <c r="R178" s="229">
        <v>5400</v>
      </c>
      <c r="S178" s="511">
        <f>SUM(O178*R178)</f>
        <v>116100</v>
      </c>
      <c r="T178" s="229"/>
      <c r="U178" s="229"/>
      <c r="V178" s="473">
        <f>SUM(S178-(S178*U178/100))</f>
        <v>116100</v>
      </c>
      <c r="W178" s="493">
        <f>SUM(J178+V178)</f>
        <v>116100</v>
      </c>
      <c r="X178" s="231">
        <f>W178</f>
        <v>116100</v>
      </c>
      <c r="Y178" s="229">
        <v>50</v>
      </c>
      <c r="Z178" s="229">
        <v>0</v>
      </c>
      <c r="AA178" s="229">
        <v>0.01</v>
      </c>
      <c r="AB178"/>
    </row>
    <row r="179" spans="1:28" x14ac:dyDescent="0.3">
      <c r="A179" s="229"/>
      <c r="B179" s="230"/>
      <c r="C179" s="229"/>
      <c r="D179" s="229"/>
      <c r="E179" s="229"/>
      <c r="F179" s="229"/>
      <c r="G179" s="229"/>
      <c r="H179" s="484"/>
      <c r="I179" s="229"/>
      <c r="J179" s="473">
        <f>SUM(H179*I179)</f>
        <v>0</v>
      </c>
      <c r="K179" s="229"/>
      <c r="L179" s="229"/>
      <c r="M179" s="230" t="s">
        <v>8</v>
      </c>
      <c r="N179" s="230"/>
      <c r="O179" s="229">
        <v>7.8</v>
      </c>
      <c r="P179" s="229"/>
      <c r="Q179" s="229"/>
      <c r="R179" s="229">
        <v>5400</v>
      </c>
      <c r="S179" s="511">
        <f>SUM(O179*R179)</f>
        <v>42120</v>
      </c>
      <c r="T179" s="229"/>
      <c r="U179" s="229"/>
      <c r="V179" s="473">
        <f>SUM(S179-(S179*U179/100))</f>
        <v>42120</v>
      </c>
      <c r="W179" s="493">
        <f>SUM(J179+V179)</f>
        <v>42120</v>
      </c>
      <c r="X179" s="231">
        <f>W179</f>
        <v>42120</v>
      </c>
      <c r="Y179" s="229">
        <v>50</v>
      </c>
      <c r="Z179" s="229">
        <v>0</v>
      </c>
      <c r="AA179" s="229">
        <v>0.01</v>
      </c>
      <c r="AB179"/>
    </row>
    <row r="180" spans="1:28" x14ac:dyDescent="0.3">
      <c r="A180" s="229">
        <v>112</v>
      </c>
      <c r="B180" s="230" t="s">
        <v>4</v>
      </c>
      <c r="C180" s="229">
        <v>4992</v>
      </c>
      <c r="D180" s="229">
        <v>0</v>
      </c>
      <c r="E180" s="229">
        <v>3</v>
      </c>
      <c r="F180" s="229">
        <v>33</v>
      </c>
      <c r="G180" s="229">
        <v>1</v>
      </c>
      <c r="H180" s="484">
        <f>SUM((D180*400)+(E180*100)+F180)</f>
        <v>333</v>
      </c>
      <c r="I180" s="229">
        <v>75</v>
      </c>
      <c r="J180" s="473">
        <f>SUM(H180*I180)</f>
        <v>24975</v>
      </c>
      <c r="K180" s="229"/>
      <c r="L180" s="229">
        <v>12</v>
      </c>
      <c r="M180" s="230"/>
      <c r="N180" s="230"/>
      <c r="O180" s="229"/>
      <c r="P180" s="229"/>
      <c r="Q180" s="229"/>
      <c r="R180" s="229"/>
      <c r="S180" s="511">
        <f>SUM(O180*R180)</f>
        <v>0</v>
      </c>
      <c r="T180" s="229"/>
      <c r="U180" s="229"/>
      <c r="V180" s="473">
        <f>SUM(S180-(S180*U180/100))</f>
        <v>0</v>
      </c>
      <c r="W180" s="493">
        <f>SUM(J180+V180)</f>
        <v>24975</v>
      </c>
      <c r="X180" s="231">
        <f>W180</f>
        <v>24975</v>
      </c>
      <c r="Y180" s="229">
        <v>50</v>
      </c>
      <c r="Z180" s="229">
        <v>0</v>
      </c>
      <c r="AA180" s="229">
        <v>0.01</v>
      </c>
      <c r="AB180"/>
    </row>
    <row r="181" spans="1:28" x14ac:dyDescent="0.3">
      <c r="A181" s="229">
        <v>113</v>
      </c>
      <c r="B181" s="230" t="s">
        <v>4</v>
      </c>
      <c r="C181" s="229">
        <v>2036</v>
      </c>
      <c r="D181" s="229">
        <v>18</v>
      </c>
      <c r="E181" s="229">
        <v>1</v>
      </c>
      <c r="F181" s="229">
        <v>15</v>
      </c>
      <c r="G181" s="229">
        <v>1</v>
      </c>
      <c r="H181" s="484">
        <f>SUM((D181*400)+(E181*100)+F181)</f>
        <v>7315</v>
      </c>
      <c r="I181" s="229">
        <v>100</v>
      </c>
      <c r="J181" s="473">
        <f>SUM(H181*I181)</f>
        <v>731500</v>
      </c>
      <c r="K181" s="229"/>
      <c r="L181" s="229">
        <v>12</v>
      </c>
      <c r="M181" s="230"/>
      <c r="N181" s="230"/>
      <c r="O181" s="229"/>
      <c r="P181" s="229"/>
      <c r="Q181" s="229"/>
      <c r="R181" s="229"/>
      <c r="S181" s="511">
        <f>SUM(O181*R181)</f>
        <v>0</v>
      </c>
      <c r="T181" s="229"/>
      <c r="U181" s="229"/>
      <c r="V181" s="473">
        <f>SUM(S181-(S181*U181/100))</f>
        <v>0</v>
      </c>
      <c r="W181" s="493">
        <f>SUM(J181+V181)</f>
        <v>731500</v>
      </c>
      <c r="X181" s="231">
        <f>W181</f>
        <v>731500</v>
      </c>
      <c r="Y181" s="229">
        <v>50</v>
      </c>
      <c r="Z181" s="229">
        <v>0</v>
      </c>
      <c r="AA181" s="229">
        <v>0.01</v>
      </c>
      <c r="AB181"/>
    </row>
    <row r="182" spans="1:28" x14ac:dyDescent="0.3">
      <c r="A182" s="229">
        <v>114</v>
      </c>
      <c r="B182" s="230" t="s">
        <v>4</v>
      </c>
      <c r="C182" s="229">
        <v>14758</v>
      </c>
      <c r="D182" s="229">
        <v>7</v>
      </c>
      <c r="E182" s="229">
        <v>0</v>
      </c>
      <c r="F182" s="229">
        <v>29</v>
      </c>
      <c r="G182" s="229">
        <v>1</v>
      </c>
      <c r="H182" s="484">
        <f>SUM((D182*400)+(E182*100)+F182)</f>
        <v>2829</v>
      </c>
      <c r="I182" s="229">
        <v>75</v>
      </c>
      <c r="J182" s="473">
        <f>SUM(H182*I182)</f>
        <v>212175</v>
      </c>
      <c r="K182" s="229"/>
      <c r="L182" s="229"/>
      <c r="M182" s="230"/>
      <c r="N182" s="230"/>
      <c r="O182" s="229"/>
      <c r="P182" s="229"/>
      <c r="Q182" s="229"/>
      <c r="R182" s="229"/>
      <c r="S182" s="511">
        <f>SUM(O182*R182)</f>
        <v>0</v>
      </c>
      <c r="T182" s="229"/>
      <c r="U182" s="229"/>
      <c r="V182" s="473">
        <f>SUM(S182-(S182*U182/100))</f>
        <v>0</v>
      </c>
      <c r="W182" s="493">
        <f>SUM(J182+V182)</f>
        <v>212175</v>
      </c>
      <c r="X182" s="231">
        <f>W182</f>
        <v>212175</v>
      </c>
      <c r="Y182" s="229">
        <v>50</v>
      </c>
      <c r="Z182" s="229">
        <v>0</v>
      </c>
      <c r="AA182" s="229">
        <v>0.01</v>
      </c>
      <c r="AB182"/>
    </row>
    <row r="183" spans="1:28" x14ac:dyDescent="0.3">
      <c r="A183" s="229">
        <v>115</v>
      </c>
      <c r="B183" s="230" t="s">
        <v>4</v>
      </c>
      <c r="C183" s="229">
        <v>11270</v>
      </c>
      <c r="D183" s="229">
        <v>5</v>
      </c>
      <c r="E183" s="229">
        <v>2</v>
      </c>
      <c r="F183" s="229">
        <v>63</v>
      </c>
      <c r="G183" s="229">
        <v>1</v>
      </c>
      <c r="H183" s="484">
        <f>SUM((D183*400)+(E183*100)+F183)</f>
        <v>2263</v>
      </c>
      <c r="I183" s="229">
        <v>75</v>
      </c>
      <c r="J183" s="473">
        <f>SUM(H183*I183)</f>
        <v>169725</v>
      </c>
      <c r="K183" s="229"/>
      <c r="L183" s="229"/>
      <c r="M183" s="230"/>
      <c r="N183" s="230"/>
      <c r="O183" s="229"/>
      <c r="P183" s="229"/>
      <c r="Q183" s="229"/>
      <c r="R183" s="229"/>
      <c r="S183" s="511">
        <f>SUM(O183*R183)</f>
        <v>0</v>
      </c>
      <c r="T183" s="229"/>
      <c r="U183" s="229"/>
      <c r="V183" s="473">
        <f>SUM(S183-(S183*U183/100))</f>
        <v>0</v>
      </c>
      <c r="W183" s="493">
        <f>SUM(J183+V183)</f>
        <v>169725</v>
      </c>
      <c r="X183" s="231">
        <f>W183</f>
        <v>169725</v>
      </c>
      <c r="Y183" s="229">
        <v>50</v>
      </c>
      <c r="Z183" s="229">
        <v>0</v>
      </c>
      <c r="AA183" s="229">
        <v>0.01</v>
      </c>
      <c r="AB183"/>
    </row>
    <row r="184" spans="1:28" x14ac:dyDescent="0.3">
      <c r="A184" s="229">
        <v>116</v>
      </c>
      <c r="B184" s="230" t="s">
        <v>4</v>
      </c>
      <c r="C184" s="229">
        <v>2158</v>
      </c>
      <c r="D184" s="229">
        <v>0</v>
      </c>
      <c r="E184" s="229">
        <v>1</v>
      </c>
      <c r="F184" s="229">
        <v>25</v>
      </c>
      <c r="G184" s="229">
        <v>1</v>
      </c>
      <c r="H184" s="484">
        <f>SUM((D184*400)+(E184*100)+F184)</f>
        <v>125</v>
      </c>
      <c r="I184" s="229">
        <v>75</v>
      </c>
      <c r="J184" s="473">
        <f>SUM(H184*I184)</f>
        <v>9375</v>
      </c>
      <c r="K184" s="229"/>
      <c r="L184" s="229"/>
      <c r="M184" s="230"/>
      <c r="N184" s="230"/>
      <c r="O184" s="229"/>
      <c r="P184" s="229"/>
      <c r="Q184" s="229"/>
      <c r="R184" s="229"/>
      <c r="S184" s="511">
        <f>SUM(O184*R184)</f>
        <v>0</v>
      </c>
      <c r="T184" s="229"/>
      <c r="U184" s="229"/>
      <c r="V184" s="473">
        <f>SUM(S184-(S184*U184/100))</f>
        <v>0</v>
      </c>
      <c r="W184" s="493">
        <f>SUM(J184+V184)</f>
        <v>9375</v>
      </c>
      <c r="X184" s="231">
        <f>W184</f>
        <v>9375</v>
      </c>
      <c r="Y184" s="229">
        <v>50</v>
      </c>
      <c r="Z184" s="229">
        <v>0</v>
      </c>
      <c r="AA184" s="229">
        <v>0.01</v>
      </c>
      <c r="AB184"/>
    </row>
    <row r="185" spans="1:28" x14ac:dyDescent="0.3">
      <c r="A185" s="229">
        <v>117</v>
      </c>
      <c r="B185" s="230" t="s">
        <v>4</v>
      </c>
      <c r="C185" s="229">
        <v>2159</v>
      </c>
      <c r="D185" s="229">
        <v>0</v>
      </c>
      <c r="E185" s="229">
        <v>2</v>
      </c>
      <c r="F185" s="229">
        <v>30</v>
      </c>
      <c r="G185" s="229">
        <v>1</v>
      </c>
      <c r="H185" s="484">
        <f>SUM((D185*400)+(E185*100)+F185)</f>
        <v>230</v>
      </c>
      <c r="I185" s="229">
        <v>75</v>
      </c>
      <c r="J185" s="473">
        <f>SUM(H185*I185)</f>
        <v>17250</v>
      </c>
      <c r="K185" s="229"/>
      <c r="L185" s="229"/>
      <c r="M185" s="230"/>
      <c r="N185" s="230"/>
      <c r="O185" s="229"/>
      <c r="P185" s="229"/>
      <c r="Q185" s="229"/>
      <c r="R185" s="229"/>
      <c r="S185" s="511">
        <f>SUM(O185*R185)</f>
        <v>0</v>
      </c>
      <c r="T185" s="229"/>
      <c r="U185" s="229"/>
      <c r="V185" s="473">
        <f>SUM(S185-(S185*U185/100))</f>
        <v>0</v>
      </c>
      <c r="W185" s="493">
        <f>SUM(J185+V185)</f>
        <v>17250</v>
      </c>
      <c r="X185" s="231">
        <f>W185</f>
        <v>17250</v>
      </c>
      <c r="Y185" s="229">
        <v>50</v>
      </c>
      <c r="Z185" s="229">
        <v>0</v>
      </c>
      <c r="AA185" s="229">
        <v>0.01</v>
      </c>
      <c r="AB185"/>
    </row>
    <row r="186" spans="1:28" x14ac:dyDescent="0.3">
      <c r="A186" s="229">
        <v>118</v>
      </c>
      <c r="B186" s="230" t="s">
        <v>4</v>
      </c>
      <c r="C186" s="229">
        <v>2138</v>
      </c>
      <c r="D186" s="229">
        <v>2</v>
      </c>
      <c r="E186" s="229">
        <v>2</v>
      </c>
      <c r="F186" s="229">
        <v>4</v>
      </c>
      <c r="G186" s="229">
        <v>1</v>
      </c>
      <c r="H186" s="484">
        <f>SUM((D186*400)+(E186*100)+F186)</f>
        <v>1004</v>
      </c>
      <c r="I186" s="229">
        <v>220</v>
      </c>
      <c r="J186" s="473">
        <f>SUM(H186*I186)</f>
        <v>220880</v>
      </c>
      <c r="K186" s="229"/>
      <c r="L186" s="229"/>
      <c r="M186" s="230"/>
      <c r="N186" s="230"/>
      <c r="O186" s="229"/>
      <c r="P186" s="229"/>
      <c r="Q186" s="229"/>
      <c r="R186" s="229"/>
      <c r="S186" s="511">
        <f>SUM(O186*R186)</f>
        <v>0</v>
      </c>
      <c r="T186" s="229"/>
      <c r="U186" s="229"/>
      <c r="V186" s="473">
        <f>SUM(S186-(S186*U186/100))</f>
        <v>0</v>
      </c>
      <c r="W186" s="493">
        <f>SUM(J186+V186)</f>
        <v>220880</v>
      </c>
      <c r="X186" s="231">
        <f>W186</f>
        <v>220880</v>
      </c>
      <c r="Y186" s="229">
        <v>50</v>
      </c>
      <c r="Z186" s="229">
        <v>0</v>
      </c>
      <c r="AA186" s="229">
        <v>0.01</v>
      </c>
      <c r="AB186"/>
    </row>
    <row r="187" spans="1:28" x14ac:dyDescent="0.3">
      <c r="A187" s="229">
        <v>119</v>
      </c>
      <c r="B187" s="230" t="s">
        <v>4</v>
      </c>
      <c r="C187" s="229"/>
      <c r="D187" s="229">
        <v>3</v>
      </c>
      <c r="E187" s="229">
        <v>0</v>
      </c>
      <c r="F187" s="229">
        <v>0</v>
      </c>
      <c r="G187" s="229">
        <v>1</v>
      </c>
      <c r="H187" s="484">
        <f>SUM((D187*400)+(E187*100)+F187)</f>
        <v>1200</v>
      </c>
      <c r="I187" s="229">
        <v>75</v>
      </c>
      <c r="J187" s="473">
        <f>SUM(H187*I187)</f>
        <v>90000</v>
      </c>
      <c r="K187" s="229"/>
      <c r="L187" s="229"/>
      <c r="M187" s="230"/>
      <c r="N187" s="230"/>
      <c r="O187" s="229"/>
      <c r="P187" s="229"/>
      <c r="Q187" s="229"/>
      <c r="R187" s="229"/>
      <c r="S187" s="511">
        <f>SUM(O187*R187)</f>
        <v>0</v>
      </c>
      <c r="T187" s="229"/>
      <c r="U187" s="229"/>
      <c r="V187" s="473">
        <f>SUM(S187-(S187*U187/100))</f>
        <v>0</v>
      </c>
      <c r="W187" s="493">
        <f>SUM(J187+V187)</f>
        <v>90000</v>
      </c>
      <c r="X187" s="231">
        <f>W187</f>
        <v>90000</v>
      </c>
      <c r="Y187" s="229">
        <v>50</v>
      </c>
      <c r="Z187" s="229">
        <v>0</v>
      </c>
      <c r="AA187" s="229">
        <v>0.01</v>
      </c>
      <c r="AB187"/>
    </row>
    <row r="188" spans="1:28" x14ac:dyDescent="0.3">
      <c r="A188" s="229">
        <v>120</v>
      </c>
      <c r="B188" s="230" t="s">
        <v>4</v>
      </c>
      <c r="C188" s="229">
        <v>4991</v>
      </c>
      <c r="D188" s="229">
        <v>0</v>
      </c>
      <c r="E188" s="229">
        <v>2</v>
      </c>
      <c r="F188" s="229">
        <v>4</v>
      </c>
      <c r="G188" s="229">
        <v>1</v>
      </c>
      <c r="H188" s="484">
        <f>SUM((D188*400)+(E188*100)+F188)</f>
        <v>204</v>
      </c>
      <c r="I188" s="229">
        <v>75</v>
      </c>
      <c r="J188" s="473">
        <f>SUM(H188*I188)</f>
        <v>15300</v>
      </c>
      <c r="K188" s="229"/>
      <c r="L188" s="229"/>
      <c r="M188" s="230"/>
      <c r="N188" s="230"/>
      <c r="O188" s="229"/>
      <c r="P188" s="229"/>
      <c r="Q188" s="229"/>
      <c r="R188" s="229"/>
      <c r="S188" s="511">
        <f>SUM(O188*R188)</f>
        <v>0</v>
      </c>
      <c r="T188" s="229"/>
      <c r="U188" s="229"/>
      <c r="V188" s="473">
        <f>SUM(S188-(S188*U188/100))</f>
        <v>0</v>
      </c>
      <c r="W188" s="493">
        <f>SUM(J188+V188)</f>
        <v>15300</v>
      </c>
      <c r="X188" s="231">
        <f>W188</f>
        <v>15300</v>
      </c>
      <c r="Y188" s="229">
        <v>50</v>
      </c>
      <c r="Z188" s="229">
        <v>0</v>
      </c>
      <c r="AA188" s="229">
        <v>0.01</v>
      </c>
      <c r="AB188"/>
    </row>
    <row r="189" spans="1:28" x14ac:dyDescent="0.3">
      <c r="A189" s="229">
        <v>121</v>
      </c>
      <c r="B189" s="230" t="s">
        <v>4</v>
      </c>
      <c r="C189" s="229">
        <v>8593</v>
      </c>
      <c r="D189" s="229">
        <v>0</v>
      </c>
      <c r="E189" s="229">
        <v>0</v>
      </c>
      <c r="F189" s="229">
        <v>81</v>
      </c>
      <c r="G189" s="229">
        <v>1</v>
      </c>
      <c r="H189" s="484">
        <f>SUM((D189*400)+(E189*100)+F189)</f>
        <v>81</v>
      </c>
      <c r="I189" s="229">
        <v>75</v>
      </c>
      <c r="J189" s="473">
        <f>SUM(H189*I189)</f>
        <v>6075</v>
      </c>
      <c r="K189" s="229"/>
      <c r="L189" s="229"/>
      <c r="M189" s="230"/>
      <c r="N189" s="230"/>
      <c r="O189" s="229"/>
      <c r="P189" s="229"/>
      <c r="Q189" s="229"/>
      <c r="R189" s="229"/>
      <c r="S189" s="511">
        <f>SUM(O189*R189)</f>
        <v>0</v>
      </c>
      <c r="T189" s="229"/>
      <c r="U189" s="229"/>
      <c r="V189" s="473">
        <f>SUM(S189-(S189*U189/100))</f>
        <v>0</v>
      </c>
      <c r="W189" s="493">
        <f>SUM(J189+V189)</f>
        <v>6075</v>
      </c>
      <c r="X189" s="231">
        <f>W189</f>
        <v>6075</v>
      </c>
      <c r="Y189" s="229">
        <v>50</v>
      </c>
      <c r="Z189" s="229">
        <v>0</v>
      </c>
      <c r="AA189" s="229">
        <v>0.01</v>
      </c>
      <c r="AB189"/>
    </row>
    <row r="190" spans="1:28" x14ac:dyDescent="0.3">
      <c r="A190" s="229">
        <v>122</v>
      </c>
      <c r="B190" s="230" t="s">
        <v>4</v>
      </c>
      <c r="C190" s="229">
        <v>2158</v>
      </c>
      <c r="D190" s="229">
        <v>0</v>
      </c>
      <c r="E190" s="229">
        <v>1</v>
      </c>
      <c r="F190" s="229">
        <v>25</v>
      </c>
      <c r="G190" s="229">
        <v>1</v>
      </c>
      <c r="H190" s="484">
        <f>SUM((D190*400)+(E190*100)+F190)</f>
        <v>125</v>
      </c>
      <c r="I190" s="229">
        <v>75</v>
      </c>
      <c r="J190" s="473">
        <f>SUM(H190*I190)</f>
        <v>9375</v>
      </c>
      <c r="K190" s="229"/>
      <c r="L190" s="229"/>
      <c r="M190" s="230"/>
      <c r="N190" s="230"/>
      <c r="O190" s="229"/>
      <c r="P190" s="229"/>
      <c r="Q190" s="229"/>
      <c r="R190" s="229"/>
      <c r="S190" s="511">
        <f>SUM(O190*R190)</f>
        <v>0</v>
      </c>
      <c r="T190" s="229"/>
      <c r="U190" s="229"/>
      <c r="V190" s="473">
        <f>SUM(S190-(S190*U190/100))</f>
        <v>0</v>
      </c>
      <c r="W190" s="493">
        <f>SUM(J190+V190)</f>
        <v>9375</v>
      </c>
      <c r="X190" s="231">
        <f>W190</f>
        <v>9375</v>
      </c>
      <c r="Y190" s="229">
        <v>50</v>
      </c>
      <c r="Z190" s="229">
        <v>0</v>
      </c>
      <c r="AA190" s="229">
        <v>0.01</v>
      </c>
      <c r="AB190"/>
    </row>
    <row r="191" spans="1:28" x14ac:dyDescent="0.3">
      <c r="A191" s="229">
        <v>123</v>
      </c>
      <c r="B191" s="230" t="s">
        <v>4</v>
      </c>
      <c r="C191" s="229">
        <v>4995</v>
      </c>
      <c r="D191" s="229">
        <v>1</v>
      </c>
      <c r="E191" s="229">
        <v>0</v>
      </c>
      <c r="F191" s="229">
        <v>72</v>
      </c>
      <c r="G191" s="229">
        <v>1</v>
      </c>
      <c r="H191" s="484">
        <f>SUM((D191*400)+(E191*100)+F191)</f>
        <v>472</v>
      </c>
      <c r="I191" s="229">
        <v>220</v>
      </c>
      <c r="J191" s="473">
        <f>SUM(H191*I191)</f>
        <v>103840</v>
      </c>
      <c r="K191" s="229"/>
      <c r="L191" s="229"/>
      <c r="M191" s="230"/>
      <c r="N191" s="230"/>
      <c r="O191" s="229"/>
      <c r="P191" s="229"/>
      <c r="Q191" s="229"/>
      <c r="R191" s="229"/>
      <c r="S191" s="511">
        <f>SUM(O191*R191)</f>
        <v>0</v>
      </c>
      <c r="T191" s="229"/>
      <c r="U191" s="229"/>
      <c r="V191" s="473">
        <f>SUM(S191-(S191*U191/100))</f>
        <v>0</v>
      </c>
      <c r="W191" s="493">
        <f>SUM(J191+V191)</f>
        <v>103840</v>
      </c>
      <c r="X191" s="231">
        <f>W191</f>
        <v>103840</v>
      </c>
      <c r="Y191" s="229">
        <v>50</v>
      </c>
      <c r="Z191" s="229">
        <v>0</v>
      </c>
      <c r="AA191" s="229">
        <v>0.01</v>
      </c>
      <c r="AB191"/>
    </row>
    <row r="192" spans="1:28" x14ac:dyDescent="0.3">
      <c r="A192" s="229">
        <v>124</v>
      </c>
      <c r="B192" s="230" t="s">
        <v>4</v>
      </c>
      <c r="C192" s="229">
        <v>6858</v>
      </c>
      <c r="D192" s="229">
        <v>2</v>
      </c>
      <c r="E192" s="229">
        <v>0</v>
      </c>
      <c r="F192" s="229">
        <v>0</v>
      </c>
      <c r="G192" s="229">
        <v>1</v>
      </c>
      <c r="H192" s="484">
        <f>SUM((D192*400)+(E192*100)+F192)</f>
        <v>800</v>
      </c>
      <c r="I192" s="229">
        <v>75</v>
      </c>
      <c r="J192" s="473">
        <f>SUM(H192*I192)</f>
        <v>60000</v>
      </c>
      <c r="K192" s="229"/>
      <c r="L192" s="229"/>
      <c r="M192" s="230"/>
      <c r="N192" s="230"/>
      <c r="O192" s="229"/>
      <c r="P192" s="229"/>
      <c r="Q192" s="229"/>
      <c r="R192" s="229"/>
      <c r="S192" s="511">
        <f>SUM(O192*R192)</f>
        <v>0</v>
      </c>
      <c r="T192" s="229"/>
      <c r="U192" s="229"/>
      <c r="V192" s="473">
        <f>SUM(S192-(S192*U192/100))</f>
        <v>0</v>
      </c>
      <c r="W192" s="493">
        <f>SUM(J192+V192)</f>
        <v>60000</v>
      </c>
      <c r="X192" s="231">
        <f>W192</f>
        <v>60000</v>
      </c>
      <c r="Y192" s="229">
        <v>50</v>
      </c>
      <c r="Z192" s="229">
        <v>0</v>
      </c>
      <c r="AA192" s="229">
        <v>0.01</v>
      </c>
      <c r="AB192"/>
    </row>
    <row r="193" spans="1:28" x14ac:dyDescent="0.3">
      <c r="A193" s="229"/>
      <c r="B193" s="230"/>
      <c r="C193" s="229"/>
      <c r="D193" s="229"/>
      <c r="E193" s="229"/>
      <c r="F193" s="229"/>
      <c r="G193" s="229"/>
      <c r="H193" s="484">
        <f>SUM((D193*400)+(E193*100)+F193)</f>
        <v>0</v>
      </c>
      <c r="I193" s="229"/>
      <c r="J193" s="473">
        <f>SUM(H193*I193)</f>
        <v>0</v>
      </c>
      <c r="K193" s="229"/>
      <c r="L193" s="229"/>
      <c r="M193" s="230" t="s">
        <v>11</v>
      </c>
      <c r="N193" s="230"/>
      <c r="O193" s="229">
        <v>25.8</v>
      </c>
      <c r="P193" s="229"/>
      <c r="Q193" s="229"/>
      <c r="R193" s="229">
        <v>2050</v>
      </c>
      <c r="S193" s="511">
        <f>SUM(O193*R193)</f>
        <v>52890</v>
      </c>
      <c r="T193" s="229"/>
      <c r="U193" s="229"/>
      <c r="V193" s="473">
        <f>SUM(S193-(S193*U193/100))</f>
        <v>52890</v>
      </c>
      <c r="W193" s="493">
        <f>SUM(J193+V193)</f>
        <v>52890</v>
      </c>
      <c r="X193" s="231">
        <f>W193</f>
        <v>52890</v>
      </c>
      <c r="Y193" s="229">
        <v>50</v>
      </c>
      <c r="Z193" s="229">
        <v>0</v>
      </c>
      <c r="AA193" s="229">
        <v>0.01</v>
      </c>
      <c r="AB193"/>
    </row>
    <row r="194" spans="1:28" x14ac:dyDescent="0.3">
      <c r="A194" s="229"/>
      <c r="B194" s="230"/>
      <c r="C194" s="229"/>
      <c r="D194" s="229"/>
      <c r="E194" s="229"/>
      <c r="F194" s="229"/>
      <c r="G194" s="229"/>
      <c r="H194" s="484">
        <f>SUM((D194*400)+(E194*100)+F194)</f>
        <v>0</v>
      </c>
      <c r="I194" s="229"/>
      <c r="J194" s="473">
        <f>SUM(H194*I194)</f>
        <v>0</v>
      </c>
      <c r="K194" s="229"/>
      <c r="L194" s="229"/>
      <c r="M194" s="230" t="s">
        <v>1392</v>
      </c>
      <c r="N194" s="230"/>
      <c r="O194" s="229">
        <v>93.74</v>
      </c>
      <c r="P194" s="229"/>
      <c r="Q194" s="229"/>
      <c r="R194" s="229">
        <v>2050</v>
      </c>
      <c r="S194" s="511">
        <f>SUM(O194*R194)</f>
        <v>192167</v>
      </c>
      <c r="T194" s="229"/>
      <c r="U194" s="229"/>
      <c r="V194" s="473">
        <f>SUM(S194-(S194*U194/100))</f>
        <v>192167</v>
      </c>
      <c r="W194" s="493">
        <f>SUM(J194+V194)</f>
        <v>192167</v>
      </c>
      <c r="X194" s="231">
        <f>W194</f>
        <v>192167</v>
      </c>
      <c r="Y194" s="229">
        <v>50</v>
      </c>
      <c r="Z194" s="229">
        <v>0</v>
      </c>
      <c r="AA194" s="229">
        <v>0.01</v>
      </c>
      <c r="AB194"/>
    </row>
    <row r="195" spans="1:28" x14ac:dyDescent="0.3">
      <c r="A195" s="229">
        <v>125</v>
      </c>
      <c r="B195" s="230" t="s">
        <v>4</v>
      </c>
      <c r="C195" s="229">
        <v>2121</v>
      </c>
      <c r="D195" s="229">
        <v>5</v>
      </c>
      <c r="E195" s="229">
        <v>1</v>
      </c>
      <c r="F195" s="229">
        <v>22</v>
      </c>
      <c r="G195" s="229">
        <v>1</v>
      </c>
      <c r="H195" s="484">
        <f>SUM((D195*400)+(E195*100)+F195)</f>
        <v>2122</v>
      </c>
      <c r="I195" s="229">
        <v>75</v>
      </c>
      <c r="J195" s="473">
        <f>SUM(H195*I195)</f>
        <v>159150</v>
      </c>
      <c r="K195" s="229"/>
      <c r="L195" s="229"/>
      <c r="M195" s="230"/>
      <c r="N195" s="230"/>
      <c r="O195" s="229"/>
      <c r="P195" s="229"/>
      <c r="Q195" s="229"/>
      <c r="R195" s="229"/>
      <c r="S195" s="511">
        <f>SUM(O195*R195)</f>
        <v>0</v>
      </c>
      <c r="T195" s="229"/>
      <c r="U195" s="229"/>
      <c r="V195" s="473">
        <f>SUM(S195-(S195*U195/100))</f>
        <v>0</v>
      </c>
      <c r="W195" s="493">
        <f>SUM(J195+V195)</f>
        <v>159150</v>
      </c>
      <c r="X195" s="231">
        <f>W195</f>
        <v>159150</v>
      </c>
      <c r="Y195" s="229">
        <v>50</v>
      </c>
      <c r="Z195" s="229">
        <v>0</v>
      </c>
      <c r="AA195" s="229">
        <v>0.01</v>
      </c>
      <c r="AB195"/>
    </row>
    <row r="196" spans="1:28" x14ac:dyDescent="0.3">
      <c r="A196" s="229">
        <v>126</v>
      </c>
      <c r="B196" s="230" t="s">
        <v>4</v>
      </c>
      <c r="C196" s="229">
        <v>4997</v>
      </c>
      <c r="D196" s="229">
        <v>0</v>
      </c>
      <c r="E196" s="229">
        <v>2</v>
      </c>
      <c r="F196" s="229">
        <v>75</v>
      </c>
      <c r="G196" s="229">
        <v>2</v>
      </c>
      <c r="H196" s="484">
        <f>SUM((D196*400)+(E196*100)+F196)</f>
        <v>275</v>
      </c>
      <c r="I196" s="229">
        <v>250</v>
      </c>
      <c r="J196" s="473">
        <f>SUM(H196*I196)</f>
        <v>68750</v>
      </c>
      <c r="K196" s="229"/>
      <c r="L196" s="229">
        <v>89</v>
      </c>
      <c r="M196" s="230" t="s">
        <v>3</v>
      </c>
      <c r="N196" s="230" t="s">
        <v>2</v>
      </c>
      <c r="O196" s="229">
        <v>142.62</v>
      </c>
      <c r="P196" s="229"/>
      <c r="Q196" s="229"/>
      <c r="R196" s="229">
        <v>6500</v>
      </c>
      <c r="S196" s="511">
        <f>SUM(O196*R196)</f>
        <v>927030</v>
      </c>
      <c r="T196" s="229">
        <v>6</v>
      </c>
      <c r="U196" s="229">
        <v>6</v>
      </c>
      <c r="V196" s="473">
        <f>SUM(S196-(S196*U196/100))</f>
        <v>871408.2</v>
      </c>
      <c r="W196" s="493">
        <f>SUM(J196+V196)</f>
        <v>940158.2</v>
      </c>
      <c r="X196" s="231">
        <f>W196</f>
        <v>940158.2</v>
      </c>
      <c r="Y196" s="229">
        <v>10</v>
      </c>
      <c r="Z196" s="229">
        <v>0</v>
      </c>
      <c r="AA196" s="229">
        <v>0.02</v>
      </c>
      <c r="AB196"/>
    </row>
    <row r="197" spans="1:28" x14ac:dyDescent="0.3">
      <c r="A197" s="229"/>
      <c r="B197" s="230"/>
      <c r="C197" s="229"/>
      <c r="D197" s="229"/>
      <c r="E197" s="229"/>
      <c r="F197" s="229"/>
      <c r="G197" s="229"/>
      <c r="H197" s="484">
        <f>SUM((D197*400)+(E197*100)+F197)</f>
        <v>0</v>
      </c>
      <c r="I197" s="229"/>
      <c r="J197" s="473">
        <f>SUM(H197*I197)</f>
        <v>0</v>
      </c>
      <c r="K197" s="229"/>
      <c r="L197" s="229"/>
      <c r="M197" s="230" t="s">
        <v>8</v>
      </c>
      <c r="N197" s="230"/>
      <c r="O197" s="229">
        <v>19.2</v>
      </c>
      <c r="P197" s="229"/>
      <c r="Q197" s="229"/>
      <c r="R197" s="229">
        <v>5400</v>
      </c>
      <c r="S197" s="511">
        <f>SUM(O197*R197)</f>
        <v>103680</v>
      </c>
      <c r="T197" s="229">
        <v>12</v>
      </c>
      <c r="U197" s="229">
        <v>50</v>
      </c>
      <c r="V197" s="473">
        <f>SUM(S197-(S197*U197/100))</f>
        <v>51840</v>
      </c>
      <c r="W197" s="493">
        <f>SUM(J197+V197)</f>
        <v>51840</v>
      </c>
      <c r="X197" s="231">
        <f>W197</f>
        <v>51840</v>
      </c>
      <c r="Y197" s="229">
        <v>50</v>
      </c>
      <c r="Z197" s="229">
        <v>0</v>
      </c>
      <c r="AA197" s="229">
        <v>0.01</v>
      </c>
      <c r="AB197"/>
    </row>
    <row r="198" spans="1:28" x14ac:dyDescent="0.3">
      <c r="A198" s="229"/>
      <c r="B198" s="230"/>
      <c r="C198" s="229"/>
      <c r="D198" s="229"/>
      <c r="E198" s="229"/>
      <c r="F198" s="229"/>
      <c r="G198" s="229"/>
      <c r="H198" s="484">
        <f>SUM((D198*400)+(E198*100)+F198)</f>
        <v>0</v>
      </c>
      <c r="I198" s="229"/>
      <c r="J198" s="473">
        <f>SUM(H198*I198)</f>
        <v>0</v>
      </c>
      <c r="K198" s="229"/>
      <c r="L198" s="229"/>
      <c r="M198" s="230" t="s">
        <v>42</v>
      </c>
      <c r="N198" s="230"/>
      <c r="O198" s="229">
        <v>79.92</v>
      </c>
      <c r="P198" s="229"/>
      <c r="Q198" s="229"/>
      <c r="R198" s="229">
        <v>5400</v>
      </c>
      <c r="S198" s="511">
        <f>SUM(O198*R198)</f>
        <v>431568</v>
      </c>
      <c r="T198" s="229"/>
      <c r="U198" s="229"/>
      <c r="V198" s="473">
        <f>SUM(S198-(S198*U198/100))</f>
        <v>431568</v>
      </c>
      <c r="W198" s="493">
        <f>SUM(J198+V198)</f>
        <v>431568</v>
      </c>
      <c r="X198" s="231">
        <f>W198</f>
        <v>431568</v>
      </c>
      <c r="Y198" s="229">
        <v>10</v>
      </c>
      <c r="Z198" s="229">
        <v>0</v>
      </c>
      <c r="AA198" s="229">
        <v>0.02</v>
      </c>
      <c r="AB198"/>
    </row>
    <row r="199" spans="1:28" x14ac:dyDescent="0.3">
      <c r="A199" s="229">
        <v>127</v>
      </c>
      <c r="B199" s="230" t="s">
        <v>4</v>
      </c>
      <c r="C199" s="229">
        <v>15335</v>
      </c>
      <c r="D199" s="229">
        <v>6</v>
      </c>
      <c r="E199" s="229">
        <v>1</v>
      </c>
      <c r="F199" s="229">
        <v>68</v>
      </c>
      <c r="G199" s="229">
        <v>1</v>
      </c>
      <c r="H199" s="484">
        <f>SUM((D199*400)+(E199*100)+F199)</f>
        <v>2568</v>
      </c>
      <c r="I199" s="229">
        <v>75</v>
      </c>
      <c r="J199" s="473">
        <f>SUM(H199*I199)</f>
        <v>192600</v>
      </c>
      <c r="K199" s="229"/>
      <c r="L199" s="229"/>
      <c r="M199" s="230"/>
      <c r="N199" s="230"/>
      <c r="O199" s="229"/>
      <c r="P199" s="229"/>
      <c r="Q199" s="229"/>
      <c r="R199" s="229"/>
      <c r="S199" s="511">
        <f>SUM(O199*R199)</f>
        <v>0</v>
      </c>
      <c r="T199" s="229"/>
      <c r="U199" s="229"/>
      <c r="V199" s="473">
        <f>SUM(S199-(S199*U199/100))</f>
        <v>0</v>
      </c>
      <c r="W199" s="493">
        <f>SUM(J199+V199)</f>
        <v>192600</v>
      </c>
      <c r="X199" s="231">
        <f>W199</f>
        <v>192600</v>
      </c>
      <c r="Y199" s="229">
        <v>50</v>
      </c>
      <c r="Z199" s="229">
        <v>0</v>
      </c>
      <c r="AA199" s="229">
        <v>0.01</v>
      </c>
      <c r="AB199"/>
    </row>
    <row r="200" spans="1:28" x14ac:dyDescent="0.3">
      <c r="A200" s="229">
        <v>128</v>
      </c>
      <c r="B200" s="230" t="s">
        <v>4</v>
      </c>
      <c r="C200" s="229">
        <v>14449</v>
      </c>
      <c r="D200" s="229">
        <v>4</v>
      </c>
      <c r="E200" s="229">
        <v>2</v>
      </c>
      <c r="F200" s="229">
        <v>11</v>
      </c>
      <c r="G200" s="229">
        <v>1</v>
      </c>
      <c r="H200" s="484">
        <f>SUM((D200*400)+(E200*100)+F200)</f>
        <v>1811</v>
      </c>
      <c r="I200" s="229">
        <v>75</v>
      </c>
      <c r="J200" s="473">
        <f>SUM(H200*I200)</f>
        <v>135825</v>
      </c>
      <c r="K200" s="229"/>
      <c r="L200" s="229"/>
      <c r="M200" s="230"/>
      <c r="N200" s="230"/>
      <c r="O200" s="229"/>
      <c r="P200" s="229"/>
      <c r="Q200" s="229"/>
      <c r="R200" s="229"/>
      <c r="S200" s="511">
        <f>SUM(O200*R200)</f>
        <v>0</v>
      </c>
      <c r="T200" s="229"/>
      <c r="U200" s="229"/>
      <c r="V200" s="473">
        <f>SUM(S200-(S200*U200/100))</f>
        <v>0</v>
      </c>
      <c r="W200" s="493">
        <f>SUM(J200+V200)</f>
        <v>135825</v>
      </c>
      <c r="X200" s="231">
        <f>W200</f>
        <v>135825</v>
      </c>
      <c r="Y200" s="229">
        <v>50</v>
      </c>
      <c r="Z200" s="229">
        <v>0</v>
      </c>
      <c r="AA200" s="229">
        <v>0.01</v>
      </c>
      <c r="AB200"/>
    </row>
    <row r="201" spans="1:28" x14ac:dyDescent="0.3">
      <c r="A201" s="229">
        <v>129</v>
      </c>
      <c r="B201" s="230" t="s">
        <v>4</v>
      </c>
      <c r="C201" s="229">
        <v>14448</v>
      </c>
      <c r="D201" s="229">
        <v>5</v>
      </c>
      <c r="E201" s="229">
        <v>0</v>
      </c>
      <c r="F201" s="229">
        <v>0</v>
      </c>
      <c r="G201" s="229">
        <v>1</v>
      </c>
      <c r="H201" s="484">
        <f>SUM((D201*400)+(E201*100)+F201)</f>
        <v>2000</v>
      </c>
      <c r="I201" s="229">
        <v>75</v>
      </c>
      <c r="J201" s="473">
        <f>SUM(H201*I201)</f>
        <v>150000</v>
      </c>
      <c r="K201" s="229"/>
      <c r="L201" s="229"/>
      <c r="M201" s="230"/>
      <c r="N201" s="230"/>
      <c r="O201" s="229"/>
      <c r="P201" s="229"/>
      <c r="Q201" s="229"/>
      <c r="R201" s="229"/>
      <c r="S201" s="511">
        <f>SUM(O201*R201)</f>
        <v>0</v>
      </c>
      <c r="T201" s="229"/>
      <c r="U201" s="229"/>
      <c r="V201" s="473">
        <f>SUM(S201-(S201*U201/100))</f>
        <v>0</v>
      </c>
      <c r="W201" s="493">
        <f>SUM(J201+V201)</f>
        <v>150000</v>
      </c>
      <c r="X201" s="231">
        <f>W201</f>
        <v>150000</v>
      </c>
      <c r="Y201" s="229">
        <v>50</v>
      </c>
      <c r="Z201" s="229">
        <v>0</v>
      </c>
      <c r="AA201" s="229">
        <v>0.01</v>
      </c>
      <c r="AB201"/>
    </row>
    <row r="202" spans="1:28" x14ac:dyDescent="0.3">
      <c r="A202" s="229">
        <v>130</v>
      </c>
      <c r="B202" s="230" t="s">
        <v>4</v>
      </c>
      <c r="C202" s="229">
        <v>2140</v>
      </c>
      <c r="D202" s="229">
        <v>0</v>
      </c>
      <c r="E202" s="229">
        <v>0</v>
      </c>
      <c r="F202" s="229">
        <v>48</v>
      </c>
      <c r="G202" s="229">
        <v>2</v>
      </c>
      <c r="H202" s="484">
        <f>SUM((D202*400)+(E202*100)+F202)</f>
        <v>48</v>
      </c>
      <c r="I202" s="229">
        <v>75</v>
      </c>
      <c r="J202" s="473">
        <f>SUM(H202*I202)</f>
        <v>3600</v>
      </c>
      <c r="K202" s="229"/>
      <c r="L202" s="229">
        <v>15</v>
      </c>
      <c r="M202" s="230" t="s">
        <v>10</v>
      </c>
      <c r="N202" s="230" t="s">
        <v>9</v>
      </c>
      <c r="O202" s="229">
        <v>183</v>
      </c>
      <c r="P202" s="229"/>
      <c r="Q202" s="229"/>
      <c r="R202" s="229">
        <v>6500</v>
      </c>
      <c r="S202" s="511">
        <f>SUM(O202*R202)</f>
        <v>1189500</v>
      </c>
      <c r="T202" s="229">
        <v>22</v>
      </c>
      <c r="U202" s="229">
        <v>85</v>
      </c>
      <c r="V202" s="473">
        <f>SUM(S202-(S202*U202/100))</f>
        <v>178425</v>
      </c>
      <c r="W202" s="493">
        <f>SUM(J202+V202)</f>
        <v>182025</v>
      </c>
      <c r="X202" s="231">
        <f>W202</f>
        <v>182025</v>
      </c>
      <c r="Y202" s="229">
        <v>10</v>
      </c>
      <c r="Z202" s="229">
        <v>0</v>
      </c>
      <c r="AA202" s="229">
        <v>0.02</v>
      </c>
      <c r="AB202"/>
    </row>
    <row r="203" spans="1:28" x14ac:dyDescent="0.3">
      <c r="A203" s="229"/>
      <c r="B203" s="230"/>
      <c r="C203" s="229"/>
      <c r="D203" s="229"/>
      <c r="E203" s="229"/>
      <c r="F203" s="229"/>
      <c r="G203" s="229"/>
      <c r="H203" s="484">
        <f>SUM((D203*400)+(E203*100)+F203)</f>
        <v>0</v>
      </c>
      <c r="I203" s="229"/>
      <c r="J203" s="473">
        <f>SUM(H203*I203)</f>
        <v>0</v>
      </c>
      <c r="K203" s="229"/>
      <c r="L203" s="229"/>
      <c r="M203" s="230" t="s">
        <v>1391</v>
      </c>
      <c r="N203" s="230"/>
      <c r="O203" s="229">
        <v>136.80000000000001</v>
      </c>
      <c r="P203" s="229"/>
      <c r="Q203" s="229"/>
      <c r="R203" s="229"/>
      <c r="S203" s="511">
        <f>SUM(O203*R203)</f>
        <v>0</v>
      </c>
      <c r="T203" s="229"/>
      <c r="U203" s="229"/>
      <c r="V203" s="473">
        <f>SUM(S203-(S203*U203/100))</f>
        <v>0</v>
      </c>
      <c r="W203" s="493">
        <f>SUM(J203+V203)</f>
        <v>0</v>
      </c>
      <c r="X203" s="231">
        <f>W203</f>
        <v>0</v>
      </c>
      <c r="Y203" s="229"/>
      <c r="Z203" s="229"/>
      <c r="AA203" s="229"/>
      <c r="AB203"/>
    </row>
    <row r="204" spans="1:28" x14ac:dyDescent="0.3">
      <c r="A204" s="229"/>
      <c r="B204" s="230"/>
      <c r="C204" s="229"/>
      <c r="D204" s="229"/>
      <c r="E204" s="229"/>
      <c r="F204" s="229"/>
      <c r="G204" s="229"/>
      <c r="H204" s="484">
        <f>SUM((D204*400)+(E204*100)+F204)</f>
        <v>0</v>
      </c>
      <c r="I204" s="229"/>
      <c r="J204" s="473">
        <f>SUM(H204*I204)</f>
        <v>0</v>
      </c>
      <c r="K204" s="229"/>
      <c r="L204" s="229"/>
      <c r="M204" s="230" t="s">
        <v>1390</v>
      </c>
      <c r="N204" s="230"/>
      <c r="O204" s="229">
        <v>46.2</v>
      </c>
      <c r="P204" s="229"/>
      <c r="Q204" s="229"/>
      <c r="R204" s="229"/>
      <c r="S204" s="511">
        <f>SUM(O204*R204)</f>
        <v>0</v>
      </c>
      <c r="T204" s="229"/>
      <c r="U204" s="229"/>
      <c r="V204" s="473">
        <f>SUM(S204-(S204*U204/100))</f>
        <v>0</v>
      </c>
      <c r="W204" s="493">
        <f>SUM(J204+V204)</f>
        <v>0</v>
      </c>
      <c r="X204" s="231">
        <f>W204</f>
        <v>0</v>
      </c>
      <c r="Y204" s="229"/>
      <c r="Z204" s="229"/>
      <c r="AA204" s="229"/>
      <c r="AB204"/>
    </row>
    <row r="205" spans="1:28" x14ac:dyDescent="0.3">
      <c r="A205" s="229">
        <v>131</v>
      </c>
      <c r="B205" s="230" t="s">
        <v>4</v>
      </c>
      <c r="C205" s="229">
        <v>5952</v>
      </c>
      <c r="D205" s="229">
        <v>4</v>
      </c>
      <c r="E205" s="229">
        <v>0</v>
      </c>
      <c r="F205" s="229">
        <v>77</v>
      </c>
      <c r="G205" s="229">
        <v>1</v>
      </c>
      <c r="H205" s="484">
        <f>SUM((D205*400)+(E205*100)+F205)</f>
        <v>1677</v>
      </c>
      <c r="I205" s="229">
        <v>100</v>
      </c>
      <c r="J205" s="473">
        <f>SUM(H205*I205)</f>
        <v>167700</v>
      </c>
      <c r="K205" s="229"/>
      <c r="L205" s="229"/>
      <c r="M205" s="230"/>
      <c r="N205" s="230"/>
      <c r="O205" s="229"/>
      <c r="P205" s="229"/>
      <c r="Q205" s="229"/>
      <c r="R205" s="229"/>
      <c r="S205" s="511">
        <f>SUM(O205*R205)</f>
        <v>0</v>
      </c>
      <c r="T205" s="229"/>
      <c r="U205" s="229"/>
      <c r="V205" s="473">
        <f>SUM(S205-(S205*U205/100))</f>
        <v>0</v>
      </c>
      <c r="W205" s="493">
        <f>SUM(J205+V205)</f>
        <v>167700</v>
      </c>
      <c r="X205" s="231">
        <f>W205</f>
        <v>167700</v>
      </c>
      <c r="Y205" s="229">
        <v>50</v>
      </c>
      <c r="Z205" s="229">
        <v>0</v>
      </c>
      <c r="AA205" s="229">
        <v>0.01</v>
      </c>
      <c r="AB205"/>
    </row>
    <row r="206" spans="1:28" x14ac:dyDescent="0.3">
      <c r="A206" s="229">
        <v>132</v>
      </c>
      <c r="B206" s="230" t="s">
        <v>4</v>
      </c>
      <c r="C206" s="229">
        <v>5950</v>
      </c>
      <c r="D206" s="229">
        <v>2</v>
      </c>
      <c r="E206" s="229">
        <v>1</v>
      </c>
      <c r="F206" s="229">
        <v>99</v>
      </c>
      <c r="G206" s="229">
        <v>1</v>
      </c>
      <c r="H206" s="484">
        <f>SUM((D206*400)+(E206*100)+F206)</f>
        <v>999</v>
      </c>
      <c r="I206" s="229">
        <v>100</v>
      </c>
      <c r="J206" s="473">
        <f>SUM(H206*I206)</f>
        <v>99900</v>
      </c>
      <c r="K206" s="229"/>
      <c r="L206" s="229"/>
      <c r="M206" s="230"/>
      <c r="N206" s="230"/>
      <c r="O206" s="229"/>
      <c r="P206" s="229"/>
      <c r="Q206" s="229"/>
      <c r="R206" s="229"/>
      <c r="S206" s="511">
        <f>SUM(O206*R206)</f>
        <v>0</v>
      </c>
      <c r="T206" s="229"/>
      <c r="U206" s="229"/>
      <c r="V206" s="473">
        <f>SUM(S206-(S206*U206/100))</f>
        <v>0</v>
      </c>
      <c r="W206" s="493">
        <f>SUM(J206+V206)</f>
        <v>99900</v>
      </c>
      <c r="X206" s="231">
        <f>W206</f>
        <v>99900</v>
      </c>
      <c r="Y206" s="229">
        <v>50</v>
      </c>
      <c r="Z206" s="229">
        <v>0</v>
      </c>
      <c r="AA206" s="229">
        <v>0.01</v>
      </c>
      <c r="AB206"/>
    </row>
    <row r="207" spans="1:28" x14ac:dyDescent="0.3">
      <c r="A207" s="494">
        <v>133</v>
      </c>
      <c r="B207" s="498" t="s">
        <v>1282</v>
      </c>
      <c r="C207" s="494"/>
      <c r="D207" s="494">
        <v>3</v>
      </c>
      <c r="E207" s="494">
        <v>2</v>
      </c>
      <c r="F207" s="494">
        <v>0</v>
      </c>
      <c r="G207" s="229">
        <v>1</v>
      </c>
      <c r="H207" s="484">
        <f>SUM((D207*400)+(E207*100)+F207)</f>
        <v>1400</v>
      </c>
      <c r="I207" s="229">
        <v>75</v>
      </c>
      <c r="J207" s="473">
        <f>SUM(H207*I207)</f>
        <v>105000</v>
      </c>
      <c r="K207" s="229"/>
      <c r="L207" s="494"/>
      <c r="M207" s="498"/>
      <c r="N207" s="498"/>
      <c r="O207" s="494"/>
      <c r="P207" s="494"/>
      <c r="Q207" s="229"/>
      <c r="R207" s="229"/>
      <c r="S207" s="511">
        <f>SUM(O207*R207)</f>
        <v>0</v>
      </c>
      <c r="T207" s="229"/>
      <c r="U207" s="229"/>
      <c r="V207" s="473">
        <f>SUM(S207-(S207*U207/100))</f>
        <v>0</v>
      </c>
      <c r="W207" s="493">
        <f>SUM(J207+V207)</f>
        <v>105000</v>
      </c>
      <c r="X207" s="231">
        <f>W207</f>
        <v>105000</v>
      </c>
      <c r="Y207" s="229">
        <v>50</v>
      </c>
      <c r="Z207" s="229">
        <v>0</v>
      </c>
      <c r="AA207" s="229">
        <v>0.01</v>
      </c>
      <c r="AB207"/>
    </row>
    <row r="208" spans="1:28" x14ac:dyDescent="0.3">
      <c r="A208" s="229">
        <v>134</v>
      </c>
      <c r="B208" s="230" t="s">
        <v>4</v>
      </c>
      <c r="C208" s="229">
        <v>18582</v>
      </c>
      <c r="D208" s="229">
        <v>1</v>
      </c>
      <c r="E208" s="229">
        <v>1</v>
      </c>
      <c r="F208" s="229">
        <v>29</v>
      </c>
      <c r="G208" s="229">
        <v>1</v>
      </c>
      <c r="H208" s="484">
        <f>SUM((D208*400)+(E208*100)+F208)</f>
        <v>529</v>
      </c>
      <c r="I208" s="229">
        <v>130</v>
      </c>
      <c r="J208" s="473">
        <f>SUM(H208*I208)</f>
        <v>68770</v>
      </c>
      <c r="K208" s="229"/>
      <c r="L208" s="229"/>
      <c r="M208" s="230"/>
      <c r="N208" s="230"/>
      <c r="O208" s="229"/>
      <c r="P208" s="229"/>
      <c r="Q208" s="229"/>
      <c r="R208" s="229"/>
      <c r="S208" s="511">
        <f>SUM(O208*R208)</f>
        <v>0</v>
      </c>
      <c r="T208" s="229"/>
      <c r="U208" s="229"/>
      <c r="V208" s="473">
        <f>SUM(S208-(S208*U208/100))</f>
        <v>0</v>
      </c>
      <c r="W208" s="493">
        <f>SUM(J208+V208)</f>
        <v>68770</v>
      </c>
      <c r="X208" s="231">
        <f>W208</f>
        <v>68770</v>
      </c>
      <c r="Y208" s="229">
        <v>50</v>
      </c>
      <c r="Z208" s="229">
        <v>0</v>
      </c>
      <c r="AA208" s="229">
        <v>0.01</v>
      </c>
      <c r="AB208"/>
    </row>
    <row r="209" spans="1:28" x14ac:dyDescent="0.3">
      <c r="A209" s="229">
        <v>135</v>
      </c>
      <c r="B209" s="230" t="s">
        <v>4</v>
      </c>
      <c r="C209" s="229">
        <v>6337</v>
      </c>
      <c r="D209" s="229">
        <v>0</v>
      </c>
      <c r="E209" s="229">
        <v>0</v>
      </c>
      <c r="F209" s="229">
        <v>98</v>
      </c>
      <c r="G209" s="229">
        <v>2</v>
      </c>
      <c r="H209" s="484">
        <f>SUM((D209*400)+(E209*100)+F209)</f>
        <v>98</v>
      </c>
      <c r="I209" s="229">
        <v>75</v>
      </c>
      <c r="J209" s="473">
        <f>SUM(H209*I209)</f>
        <v>7350</v>
      </c>
      <c r="K209" s="229"/>
      <c r="L209" s="229">
        <v>24</v>
      </c>
      <c r="M209" s="230" t="s">
        <v>10</v>
      </c>
      <c r="N209" s="230" t="s">
        <v>9</v>
      </c>
      <c r="O209" s="229">
        <v>256.01</v>
      </c>
      <c r="P209" s="229"/>
      <c r="Q209" s="229"/>
      <c r="R209" s="229">
        <v>6500</v>
      </c>
      <c r="S209" s="511">
        <f>SUM(O209*R209)</f>
        <v>1664065</v>
      </c>
      <c r="T209" s="229">
        <v>20</v>
      </c>
      <c r="U209" s="229">
        <v>75</v>
      </c>
      <c r="V209" s="473">
        <f>SUM(S209-(S209*U209/100))</f>
        <v>416016.25</v>
      </c>
      <c r="W209" s="493">
        <f>SUM(J209+V209)</f>
        <v>423366.25</v>
      </c>
      <c r="X209" s="231">
        <f>W209</f>
        <v>423366.25</v>
      </c>
      <c r="Y209" s="229">
        <v>10</v>
      </c>
      <c r="Z209" s="229">
        <v>0</v>
      </c>
      <c r="AA209" s="229">
        <v>0.02</v>
      </c>
      <c r="AB209"/>
    </row>
    <row r="210" spans="1:28" x14ac:dyDescent="0.3">
      <c r="A210" s="229"/>
      <c r="B210" s="230"/>
      <c r="C210" s="229"/>
      <c r="D210" s="229"/>
      <c r="E210" s="229"/>
      <c r="F210" s="229"/>
      <c r="G210" s="229"/>
      <c r="H210" s="484">
        <f>SUM((D210*400)+(E210*100)+F210)</f>
        <v>0</v>
      </c>
      <c r="I210" s="229"/>
      <c r="J210" s="473">
        <f>SUM(H210*I210)</f>
        <v>0</v>
      </c>
      <c r="K210" s="229"/>
      <c r="L210" s="229"/>
      <c r="M210" s="230" t="s">
        <v>393</v>
      </c>
      <c r="N210" s="230"/>
      <c r="O210" s="229">
        <v>180.55</v>
      </c>
      <c r="P210" s="229"/>
      <c r="Q210" s="229"/>
      <c r="R210" s="229"/>
      <c r="S210" s="511">
        <f>SUM(O210*R210)</f>
        <v>0</v>
      </c>
      <c r="T210" s="229"/>
      <c r="U210" s="229"/>
      <c r="V210" s="473">
        <f>SUM(S210-(S210*U210/100))</f>
        <v>0</v>
      </c>
      <c r="W210" s="493">
        <f>SUM(J210+V210)</f>
        <v>0</v>
      </c>
      <c r="X210" s="231">
        <f>W210</f>
        <v>0</v>
      </c>
      <c r="Y210" s="229"/>
      <c r="Z210" s="229"/>
      <c r="AA210" s="229"/>
      <c r="AB210"/>
    </row>
    <row r="211" spans="1:28" x14ac:dyDescent="0.3">
      <c r="A211" s="229"/>
      <c r="B211" s="230"/>
      <c r="C211" s="229"/>
      <c r="D211" s="229"/>
      <c r="E211" s="229"/>
      <c r="F211" s="229"/>
      <c r="G211" s="229"/>
      <c r="H211" s="484">
        <f>SUM((D211*400)+(E211*100)+F211)</f>
        <v>0</v>
      </c>
      <c r="I211" s="229"/>
      <c r="J211" s="473">
        <f>SUM(H211*I211)</f>
        <v>0</v>
      </c>
      <c r="K211" s="229"/>
      <c r="L211" s="229"/>
      <c r="M211" s="230" t="s">
        <v>391</v>
      </c>
      <c r="N211" s="230"/>
      <c r="O211" s="229">
        <v>75.459999999999994</v>
      </c>
      <c r="P211" s="229"/>
      <c r="Q211" s="229"/>
      <c r="R211" s="229"/>
      <c r="S211" s="511">
        <f>SUM(O211*R211)</f>
        <v>0</v>
      </c>
      <c r="T211" s="229"/>
      <c r="U211" s="229"/>
      <c r="V211" s="473">
        <f>SUM(S211-(S211*U211/100))</f>
        <v>0</v>
      </c>
      <c r="W211" s="493">
        <f>SUM(J211+V211)</f>
        <v>0</v>
      </c>
      <c r="X211" s="231">
        <f>W211</f>
        <v>0</v>
      </c>
      <c r="Y211" s="229"/>
      <c r="Z211" s="229"/>
      <c r="AA211" s="229"/>
      <c r="AB211"/>
    </row>
    <row r="212" spans="1:28" s="538" customFormat="1" x14ac:dyDescent="0.3">
      <c r="A212" s="229">
        <v>136</v>
      </c>
      <c r="B212" s="230" t="s">
        <v>4</v>
      </c>
      <c r="C212" s="229">
        <v>2134</v>
      </c>
      <c r="D212" s="229">
        <v>12</v>
      </c>
      <c r="E212" s="229">
        <v>0</v>
      </c>
      <c r="F212" s="229">
        <v>29</v>
      </c>
      <c r="G212" s="229">
        <v>2</v>
      </c>
      <c r="H212" s="484">
        <f>SUM((D212*400)+(E212*100)+F212)</f>
        <v>4829</v>
      </c>
      <c r="I212" s="229">
        <v>100</v>
      </c>
      <c r="J212" s="473">
        <f>SUM(H212*I212)</f>
        <v>482900</v>
      </c>
      <c r="K212" s="229"/>
      <c r="L212" s="229"/>
      <c r="M212" s="230" t="s">
        <v>3</v>
      </c>
      <c r="N212" s="230" t="s">
        <v>2</v>
      </c>
      <c r="O212" s="229">
        <v>146.08000000000001</v>
      </c>
      <c r="P212" s="229"/>
      <c r="Q212" s="229"/>
      <c r="R212" s="229">
        <v>6500</v>
      </c>
      <c r="S212" s="511">
        <f>SUM(O212*R212)</f>
        <v>949520.00000000012</v>
      </c>
      <c r="T212" s="229">
        <v>7</v>
      </c>
      <c r="U212" s="229">
        <v>7</v>
      </c>
      <c r="V212" s="473">
        <f>SUM(S212-(S212*U212/100))</f>
        <v>883053.60000000009</v>
      </c>
      <c r="W212" s="493">
        <f>SUM(J212+V212)</f>
        <v>1365953.6</v>
      </c>
      <c r="X212" s="231">
        <f>W212</f>
        <v>1365953.6</v>
      </c>
      <c r="Y212" s="229">
        <v>10</v>
      </c>
      <c r="Z212" s="229">
        <v>0</v>
      </c>
      <c r="AA212" s="229">
        <v>2.1999999999999999E-2</v>
      </c>
      <c r="AB212"/>
    </row>
    <row r="213" spans="1:28" x14ac:dyDescent="0.3">
      <c r="A213" s="229">
        <v>137</v>
      </c>
      <c r="B213" s="230" t="s">
        <v>4</v>
      </c>
      <c r="C213" s="229">
        <v>12145</v>
      </c>
      <c r="D213" s="229">
        <v>2</v>
      </c>
      <c r="E213" s="229">
        <v>3</v>
      </c>
      <c r="F213" s="229">
        <v>53</v>
      </c>
      <c r="G213" s="229">
        <v>1</v>
      </c>
      <c r="H213" s="484">
        <f>SUM((D213*400)+(E213*100)+F213)</f>
        <v>1153</v>
      </c>
      <c r="I213" s="229">
        <v>75</v>
      </c>
      <c r="J213" s="473">
        <f>SUM(H213*I213)</f>
        <v>86475</v>
      </c>
      <c r="K213" s="229"/>
      <c r="L213" s="229"/>
      <c r="M213" s="230"/>
      <c r="N213" s="230"/>
      <c r="O213" s="229"/>
      <c r="P213" s="229"/>
      <c r="Q213" s="229"/>
      <c r="R213" s="229"/>
      <c r="S213" s="511">
        <f>SUM(O213*R213)</f>
        <v>0</v>
      </c>
      <c r="T213" s="229"/>
      <c r="U213" s="229"/>
      <c r="V213" s="473">
        <f>SUM(S213-(S213*U213/100))</f>
        <v>0</v>
      </c>
      <c r="W213" s="493">
        <f>SUM(J213+V213)</f>
        <v>86475</v>
      </c>
      <c r="X213" s="231">
        <f>W213</f>
        <v>86475</v>
      </c>
      <c r="Y213" s="229">
        <v>50</v>
      </c>
      <c r="Z213" s="229">
        <v>0</v>
      </c>
      <c r="AA213" s="229">
        <v>0.01</v>
      </c>
      <c r="AB213"/>
    </row>
    <row r="214" spans="1:28" x14ac:dyDescent="0.3">
      <c r="A214" s="229">
        <v>138</v>
      </c>
      <c r="B214" s="230" t="s">
        <v>4</v>
      </c>
      <c r="C214" s="229">
        <v>6347</v>
      </c>
      <c r="D214" s="229">
        <v>0</v>
      </c>
      <c r="E214" s="229">
        <v>0</v>
      </c>
      <c r="F214" s="229">
        <v>47</v>
      </c>
      <c r="G214" s="229">
        <v>1</v>
      </c>
      <c r="H214" s="484">
        <f>SUM((D214*400)+(E214*100)+F214)</f>
        <v>47</v>
      </c>
      <c r="I214" s="229">
        <v>250</v>
      </c>
      <c r="J214" s="473">
        <f>SUM(H214*I214)</f>
        <v>11750</v>
      </c>
      <c r="K214" s="229"/>
      <c r="L214" s="229"/>
      <c r="M214" s="230" t="s">
        <v>8</v>
      </c>
      <c r="N214" s="230" t="s">
        <v>0</v>
      </c>
      <c r="O214" s="229">
        <v>23.01</v>
      </c>
      <c r="P214" s="229"/>
      <c r="Q214" s="229"/>
      <c r="R214" s="229">
        <v>5400</v>
      </c>
      <c r="S214" s="511">
        <f>SUM(O214*R214)</f>
        <v>124254.00000000001</v>
      </c>
      <c r="T214" s="229">
        <v>2</v>
      </c>
      <c r="U214" s="229">
        <v>6</v>
      </c>
      <c r="V214" s="473">
        <f>SUM(S214-(S214*U214/100))</f>
        <v>116798.76000000001</v>
      </c>
      <c r="W214" s="493">
        <f>SUM(J214+V214)</f>
        <v>128548.76000000001</v>
      </c>
      <c r="X214" s="231">
        <f>W214</f>
        <v>128548.76000000001</v>
      </c>
      <c r="Y214" s="229">
        <v>50</v>
      </c>
      <c r="Z214" s="229">
        <v>0</v>
      </c>
      <c r="AA214" s="229">
        <v>0.01</v>
      </c>
      <c r="AB214"/>
    </row>
    <row r="215" spans="1:28" x14ac:dyDescent="0.3">
      <c r="A215" s="229"/>
      <c r="B215" s="230"/>
      <c r="C215" s="229"/>
      <c r="D215" s="229"/>
      <c r="E215" s="229"/>
      <c r="F215" s="229"/>
      <c r="G215" s="229"/>
      <c r="H215" s="484">
        <f>SUM((D215*400)+(E215*100)+F215)</f>
        <v>0</v>
      </c>
      <c r="I215" s="229"/>
      <c r="J215" s="473">
        <f>SUM(H215*I215)</f>
        <v>0</v>
      </c>
      <c r="K215" s="229"/>
      <c r="L215" s="229"/>
      <c r="M215" s="230" t="s">
        <v>1</v>
      </c>
      <c r="N215" s="230" t="s">
        <v>0</v>
      </c>
      <c r="O215" s="229">
        <v>83.25</v>
      </c>
      <c r="P215" s="229"/>
      <c r="Q215" s="229"/>
      <c r="R215" s="229">
        <v>2050</v>
      </c>
      <c r="S215" s="511">
        <f>SUM(O215*R215)</f>
        <v>170662.5</v>
      </c>
      <c r="T215" s="229">
        <v>2</v>
      </c>
      <c r="U215" s="229">
        <v>6</v>
      </c>
      <c r="V215" s="473">
        <f>SUM(S215-(S215*U215/100))</f>
        <v>160422.75</v>
      </c>
      <c r="W215" s="493">
        <f>SUM(J215+V215)</f>
        <v>160422.75</v>
      </c>
      <c r="X215" s="231">
        <f>W215</f>
        <v>160422.75</v>
      </c>
      <c r="Y215" s="229">
        <v>50</v>
      </c>
      <c r="Z215" s="229">
        <v>0</v>
      </c>
      <c r="AA215" s="229">
        <v>0.01</v>
      </c>
      <c r="AB215"/>
    </row>
    <row r="216" spans="1:28" x14ac:dyDescent="0.3">
      <c r="A216" s="494">
        <v>139</v>
      </c>
      <c r="B216" s="498" t="s">
        <v>1282</v>
      </c>
      <c r="C216" s="494"/>
      <c r="D216" s="494">
        <v>4</v>
      </c>
      <c r="E216" s="494">
        <v>2</v>
      </c>
      <c r="F216" s="494">
        <v>0</v>
      </c>
      <c r="G216" s="229">
        <v>1</v>
      </c>
      <c r="H216" s="484">
        <f>SUM((D216*400)+(E216*100)+F216)</f>
        <v>1800</v>
      </c>
      <c r="I216" s="229">
        <v>75</v>
      </c>
      <c r="J216" s="473">
        <f>SUM(H216*I216)</f>
        <v>135000</v>
      </c>
      <c r="K216" s="229"/>
      <c r="L216" s="494"/>
      <c r="M216" s="498"/>
      <c r="N216" s="498"/>
      <c r="O216" s="494"/>
      <c r="P216" s="494"/>
      <c r="Q216" s="229"/>
      <c r="R216" s="229"/>
      <c r="S216" s="511">
        <f>SUM(O216*R216)</f>
        <v>0</v>
      </c>
      <c r="T216" s="229"/>
      <c r="U216" s="229"/>
      <c r="V216" s="473">
        <f>SUM(S216-(S216*U216/100))</f>
        <v>0</v>
      </c>
      <c r="W216" s="493">
        <f>SUM(J216+V216)</f>
        <v>135000</v>
      </c>
      <c r="X216" s="231">
        <f>W216</f>
        <v>135000</v>
      </c>
      <c r="Y216" s="229">
        <v>50</v>
      </c>
      <c r="Z216" s="229">
        <v>0</v>
      </c>
      <c r="AA216" s="229">
        <v>0.01</v>
      </c>
      <c r="AB216"/>
    </row>
    <row r="217" spans="1:28" x14ac:dyDescent="0.3">
      <c r="A217" s="229">
        <v>140</v>
      </c>
      <c r="B217" s="230" t="s">
        <v>4</v>
      </c>
      <c r="C217" s="229">
        <v>2028</v>
      </c>
      <c r="D217" s="229">
        <v>0</v>
      </c>
      <c r="E217" s="229">
        <v>2</v>
      </c>
      <c r="F217" s="229">
        <v>94</v>
      </c>
      <c r="G217" s="229">
        <v>1</v>
      </c>
      <c r="H217" s="484">
        <f>SUM((D217*400)+(E217*100)+F217)</f>
        <v>294</v>
      </c>
      <c r="I217" s="229">
        <v>130</v>
      </c>
      <c r="J217" s="473">
        <f>SUM(H217*I217)</f>
        <v>38220</v>
      </c>
      <c r="K217" s="229"/>
      <c r="L217" s="229"/>
      <c r="M217" s="230"/>
      <c r="N217" s="230"/>
      <c r="O217" s="229"/>
      <c r="P217" s="229"/>
      <c r="Q217" s="229"/>
      <c r="R217" s="229"/>
      <c r="S217" s="511">
        <f>SUM(O217*R217)</f>
        <v>0</v>
      </c>
      <c r="T217" s="229"/>
      <c r="U217" s="229"/>
      <c r="V217" s="473">
        <f>SUM(S217-(S217*U217/100))</f>
        <v>0</v>
      </c>
      <c r="W217" s="493">
        <f>SUM(J217+V217)</f>
        <v>38220</v>
      </c>
      <c r="X217" s="231">
        <f>W217</f>
        <v>38220</v>
      </c>
      <c r="Y217" s="229">
        <v>50</v>
      </c>
      <c r="Z217" s="229">
        <v>0</v>
      </c>
      <c r="AA217" s="229">
        <v>0.01</v>
      </c>
      <c r="AB217"/>
    </row>
    <row r="218" spans="1:28" x14ac:dyDescent="0.3">
      <c r="A218" s="229">
        <v>141</v>
      </c>
      <c r="B218" s="230" t="s">
        <v>4</v>
      </c>
      <c r="C218" s="229">
        <v>7871</v>
      </c>
      <c r="D218" s="229">
        <v>11</v>
      </c>
      <c r="E218" s="229">
        <v>3</v>
      </c>
      <c r="F218" s="229">
        <v>98</v>
      </c>
      <c r="G218" s="229">
        <v>1</v>
      </c>
      <c r="H218" s="484">
        <f>SUM((D218*400)+(E218*100)+F218)</f>
        <v>4798</v>
      </c>
      <c r="I218" s="229">
        <v>75</v>
      </c>
      <c r="J218" s="473">
        <f>SUM(H218*I218)</f>
        <v>359850</v>
      </c>
      <c r="K218" s="229"/>
      <c r="L218" s="229"/>
      <c r="M218" s="230"/>
      <c r="N218" s="230"/>
      <c r="O218" s="229"/>
      <c r="P218" s="229"/>
      <c r="Q218" s="229"/>
      <c r="R218" s="229"/>
      <c r="S218" s="511">
        <f>SUM(O218*R218)</f>
        <v>0</v>
      </c>
      <c r="T218" s="229"/>
      <c r="U218" s="229"/>
      <c r="V218" s="473">
        <f>SUM(S218-(S218*U218/100))</f>
        <v>0</v>
      </c>
      <c r="W218" s="493">
        <f>SUM(J218+V218)</f>
        <v>359850</v>
      </c>
      <c r="X218" s="231">
        <f>W218</f>
        <v>359850</v>
      </c>
      <c r="Y218" s="229">
        <v>50</v>
      </c>
      <c r="Z218" s="229">
        <v>0</v>
      </c>
      <c r="AA218" s="229">
        <v>0.01</v>
      </c>
      <c r="AB218"/>
    </row>
    <row r="219" spans="1:28" x14ac:dyDescent="0.3">
      <c r="A219" s="500">
        <v>142</v>
      </c>
      <c r="B219" s="501" t="s">
        <v>4</v>
      </c>
      <c r="C219" s="500">
        <v>21941</v>
      </c>
      <c r="D219" s="500">
        <v>13</v>
      </c>
      <c r="E219" s="500">
        <v>0</v>
      </c>
      <c r="F219" s="500">
        <v>10</v>
      </c>
      <c r="G219" s="229">
        <v>1</v>
      </c>
      <c r="H219" s="484">
        <f>SUM((D219*400)+(E219*100)+F219)</f>
        <v>5210</v>
      </c>
      <c r="I219" s="229">
        <v>75</v>
      </c>
      <c r="J219" s="473">
        <f>SUM(H219*I219)</f>
        <v>390750</v>
      </c>
      <c r="K219" s="229"/>
      <c r="L219" s="500"/>
      <c r="M219" s="501"/>
      <c r="N219" s="501"/>
      <c r="O219" s="500"/>
      <c r="P219" s="500"/>
      <c r="Q219" s="229"/>
      <c r="R219" s="229"/>
      <c r="S219" s="511">
        <f>SUM(O219*R219)</f>
        <v>0</v>
      </c>
      <c r="T219" s="229"/>
      <c r="U219" s="229"/>
      <c r="V219" s="473">
        <f>SUM(S219-(S219*U219/100))</f>
        <v>0</v>
      </c>
      <c r="W219" s="493">
        <f>SUM(J219+V219)</f>
        <v>390750</v>
      </c>
      <c r="X219" s="231">
        <f>W219</f>
        <v>390750</v>
      </c>
      <c r="Y219" s="229">
        <v>50</v>
      </c>
      <c r="Z219" s="229">
        <v>0</v>
      </c>
      <c r="AA219" s="229">
        <v>0.01</v>
      </c>
      <c r="AB219"/>
    </row>
    <row r="220" spans="1:28" x14ac:dyDescent="0.3">
      <c r="A220" s="229">
        <v>143</v>
      </c>
      <c r="B220" s="230" t="s">
        <v>4</v>
      </c>
      <c r="C220" s="229">
        <v>20931</v>
      </c>
      <c r="D220" s="229">
        <v>1</v>
      </c>
      <c r="E220" s="229">
        <v>3</v>
      </c>
      <c r="F220" s="229">
        <v>12</v>
      </c>
      <c r="G220" s="229">
        <v>1</v>
      </c>
      <c r="H220" s="484">
        <f>SUM((D220*400)+(E220*100)+F220)</f>
        <v>712</v>
      </c>
      <c r="I220" s="229">
        <v>75</v>
      </c>
      <c r="J220" s="473">
        <f>SUM(H220*I220)</f>
        <v>53400</v>
      </c>
      <c r="K220" s="229"/>
      <c r="L220" s="229"/>
      <c r="M220" s="230"/>
      <c r="N220" s="230"/>
      <c r="O220" s="229"/>
      <c r="P220" s="229"/>
      <c r="Q220" s="229"/>
      <c r="R220" s="229"/>
      <c r="S220" s="511">
        <f>SUM(O220*R220)</f>
        <v>0</v>
      </c>
      <c r="T220" s="229"/>
      <c r="U220" s="229"/>
      <c r="V220" s="473">
        <f>SUM(S220-(S220*U220/100))</f>
        <v>0</v>
      </c>
      <c r="W220" s="493">
        <f>SUM(J220+V220)</f>
        <v>53400</v>
      </c>
      <c r="X220" s="231">
        <f>W220</f>
        <v>53400</v>
      </c>
      <c r="Y220" s="229">
        <v>50</v>
      </c>
      <c r="Z220" s="229">
        <v>0</v>
      </c>
      <c r="AA220" s="229">
        <v>0.01</v>
      </c>
      <c r="AB220"/>
    </row>
    <row r="221" spans="1:28" x14ac:dyDescent="0.3">
      <c r="A221" s="229">
        <v>144</v>
      </c>
      <c r="B221" s="230" t="s">
        <v>4</v>
      </c>
      <c r="C221" s="229">
        <v>2028</v>
      </c>
      <c r="D221" s="229">
        <v>0</v>
      </c>
      <c r="E221" s="229">
        <v>2</v>
      </c>
      <c r="F221" s="229">
        <v>94</v>
      </c>
      <c r="G221" s="229">
        <v>1</v>
      </c>
      <c r="H221" s="484">
        <f>SUM((D221*400)+(E221*100)+F221)</f>
        <v>294</v>
      </c>
      <c r="I221" s="229">
        <v>130</v>
      </c>
      <c r="J221" s="473">
        <f>SUM(H221*I221)</f>
        <v>38220</v>
      </c>
      <c r="K221" s="229"/>
      <c r="L221" s="229"/>
      <c r="M221" s="230"/>
      <c r="N221" s="230"/>
      <c r="O221" s="229"/>
      <c r="P221" s="229"/>
      <c r="Q221" s="229"/>
      <c r="R221" s="229"/>
      <c r="S221" s="511">
        <f>SUM(O221*R221)</f>
        <v>0</v>
      </c>
      <c r="T221" s="229"/>
      <c r="U221" s="229"/>
      <c r="V221" s="473">
        <f>SUM(S221-(S221*U221/100))</f>
        <v>0</v>
      </c>
      <c r="W221" s="493">
        <f>SUM(J221+V221)</f>
        <v>38220</v>
      </c>
      <c r="X221" s="231">
        <f>W221</f>
        <v>38220</v>
      </c>
      <c r="Y221" s="229">
        <v>50</v>
      </c>
      <c r="Z221" s="229">
        <v>0</v>
      </c>
      <c r="AA221" s="229">
        <v>0.01</v>
      </c>
      <c r="AB221"/>
    </row>
    <row r="222" spans="1:28" s="538" customFormat="1" x14ac:dyDescent="0.3">
      <c r="A222" s="229">
        <v>145</v>
      </c>
      <c r="B222" s="230" t="s">
        <v>4</v>
      </c>
      <c r="C222" s="229">
        <v>13138</v>
      </c>
      <c r="D222" s="229">
        <v>4</v>
      </c>
      <c r="E222" s="229">
        <v>0</v>
      </c>
      <c r="F222" s="229">
        <v>5</v>
      </c>
      <c r="G222" s="229">
        <v>2</v>
      </c>
      <c r="H222" s="484">
        <f>SUM((D222*400)+(E222*100)+F222)</f>
        <v>1605</v>
      </c>
      <c r="I222" s="229">
        <v>75</v>
      </c>
      <c r="J222" s="473">
        <f>SUM(H222*I222)</f>
        <v>120375</v>
      </c>
      <c r="K222" s="229"/>
      <c r="L222" s="229"/>
      <c r="M222" s="230" t="s">
        <v>10</v>
      </c>
      <c r="N222" s="230" t="s">
        <v>9</v>
      </c>
      <c r="O222" s="229">
        <v>385.33</v>
      </c>
      <c r="P222" s="229"/>
      <c r="Q222" s="229"/>
      <c r="R222" s="229">
        <v>6500</v>
      </c>
      <c r="S222" s="511">
        <f>SUM(O222*R222)</f>
        <v>2504645</v>
      </c>
      <c r="T222" s="229"/>
      <c r="U222" s="229"/>
      <c r="V222" s="473">
        <f>SUM(S222-(S222*U222/100))</f>
        <v>2504645</v>
      </c>
      <c r="W222" s="493">
        <f>SUM(J222+V222)</f>
        <v>2625020</v>
      </c>
      <c r="X222" s="231">
        <f>W222</f>
        <v>2625020</v>
      </c>
      <c r="Y222" s="229">
        <v>10</v>
      </c>
      <c r="Z222" s="229">
        <v>0</v>
      </c>
      <c r="AA222" s="229">
        <v>0.02</v>
      </c>
      <c r="AB222"/>
    </row>
    <row r="223" spans="1:28" s="538" customFormat="1" x14ac:dyDescent="0.3">
      <c r="A223" s="229"/>
      <c r="B223" s="230"/>
      <c r="C223" s="229"/>
      <c r="D223" s="229"/>
      <c r="E223" s="229"/>
      <c r="F223" s="229"/>
      <c r="G223" s="229"/>
      <c r="H223" s="484">
        <f>SUM((D223*400)+(E223*100)+F223)</f>
        <v>0</v>
      </c>
      <c r="I223" s="229"/>
      <c r="J223" s="473">
        <f>SUM(H223*I223)</f>
        <v>0</v>
      </c>
      <c r="K223" s="229"/>
      <c r="L223" s="229"/>
      <c r="M223" s="230" t="s">
        <v>393</v>
      </c>
      <c r="N223" s="230"/>
      <c r="O223" s="229">
        <v>279.11</v>
      </c>
      <c r="P223" s="229"/>
      <c r="Q223" s="229"/>
      <c r="R223" s="229"/>
      <c r="S223" s="511">
        <f>SUM(O223*R223)</f>
        <v>0</v>
      </c>
      <c r="T223" s="229"/>
      <c r="U223" s="229"/>
      <c r="V223" s="473">
        <f>SUM(S223-(S223*U223/100))</f>
        <v>0</v>
      </c>
      <c r="W223" s="493">
        <f>SUM(J223+V223)</f>
        <v>0</v>
      </c>
      <c r="X223" s="231">
        <f>W223</f>
        <v>0</v>
      </c>
      <c r="Y223" s="229"/>
      <c r="Z223" s="229"/>
      <c r="AA223" s="229"/>
      <c r="AB223"/>
    </row>
    <row r="224" spans="1:28" s="538" customFormat="1" x14ac:dyDescent="0.3">
      <c r="A224" s="229"/>
      <c r="B224" s="230"/>
      <c r="C224" s="229"/>
      <c r="D224" s="229"/>
      <c r="E224" s="229"/>
      <c r="F224" s="229"/>
      <c r="G224" s="229"/>
      <c r="H224" s="484">
        <f>SUM((D224*400)+(E224*100)+F224)</f>
        <v>0</v>
      </c>
      <c r="I224" s="229"/>
      <c r="J224" s="473">
        <f>SUM(H224*I224)</f>
        <v>0</v>
      </c>
      <c r="K224" s="229"/>
      <c r="L224" s="229"/>
      <c r="M224" s="230" t="s">
        <v>391</v>
      </c>
      <c r="N224" s="230"/>
      <c r="O224" s="229">
        <v>106.22</v>
      </c>
      <c r="P224" s="229"/>
      <c r="Q224" s="229"/>
      <c r="R224" s="229"/>
      <c r="S224" s="511">
        <f>SUM(O224*R224)</f>
        <v>0</v>
      </c>
      <c r="T224" s="229"/>
      <c r="U224" s="229"/>
      <c r="V224" s="473">
        <f>SUM(S224-(S224*U224/100))</f>
        <v>0</v>
      </c>
      <c r="W224" s="493">
        <f>SUM(J224+V224)</f>
        <v>0</v>
      </c>
      <c r="X224" s="231">
        <f>W224</f>
        <v>0</v>
      </c>
      <c r="Y224" s="229"/>
      <c r="Z224" s="229"/>
      <c r="AA224" s="229"/>
      <c r="AB224"/>
    </row>
    <row r="225" spans="1:28" x14ac:dyDescent="0.3">
      <c r="A225" s="229">
        <v>146</v>
      </c>
      <c r="B225" s="230" t="s">
        <v>4</v>
      </c>
      <c r="C225" s="229">
        <v>13560</v>
      </c>
      <c r="D225" s="229">
        <v>4</v>
      </c>
      <c r="E225" s="229">
        <v>0</v>
      </c>
      <c r="F225" s="229">
        <v>0</v>
      </c>
      <c r="G225" s="229">
        <v>1</v>
      </c>
      <c r="H225" s="484">
        <f>SUM((D225*400)+(E225*100)+F225)</f>
        <v>1600</v>
      </c>
      <c r="I225" s="229">
        <v>75</v>
      </c>
      <c r="J225" s="473">
        <f>SUM(H225*I225)</f>
        <v>120000</v>
      </c>
      <c r="K225" s="229"/>
      <c r="L225" s="229"/>
      <c r="M225" s="230"/>
      <c r="N225" s="230"/>
      <c r="O225" s="229"/>
      <c r="P225" s="229"/>
      <c r="Q225" s="229"/>
      <c r="R225" s="229"/>
      <c r="S225" s="511">
        <f>SUM(O225*R225)</f>
        <v>0</v>
      </c>
      <c r="T225" s="229"/>
      <c r="U225" s="229"/>
      <c r="V225" s="473">
        <f>SUM(S225-(S225*U225/100))</f>
        <v>0</v>
      </c>
      <c r="W225" s="493">
        <f>SUM(J225+V225)</f>
        <v>120000</v>
      </c>
      <c r="X225" s="231">
        <f>W225</f>
        <v>120000</v>
      </c>
      <c r="Y225" s="229">
        <v>50</v>
      </c>
      <c r="Z225" s="229">
        <v>0</v>
      </c>
      <c r="AA225" s="229">
        <v>0.01</v>
      </c>
      <c r="AB225"/>
    </row>
    <row r="226" spans="1:28" x14ac:dyDescent="0.3">
      <c r="A226" s="229">
        <v>147</v>
      </c>
      <c r="B226" s="230" t="s">
        <v>4</v>
      </c>
      <c r="C226" s="229">
        <v>13526</v>
      </c>
      <c r="D226" s="229">
        <v>0</v>
      </c>
      <c r="E226" s="229">
        <v>0</v>
      </c>
      <c r="F226" s="229">
        <v>56</v>
      </c>
      <c r="G226" s="229">
        <v>1</v>
      </c>
      <c r="H226" s="484">
        <f>SUM((D226*400)+(E226*100)+F226)</f>
        <v>56</v>
      </c>
      <c r="I226" s="229">
        <v>75</v>
      </c>
      <c r="J226" s="473">
        <f>SUM(H226*I226)</f>
        <v>4200</v>
      </c>
      <c r="K226" s="229"/>
      <c r="L226" s="229"/>
      <c r="M226" s="230"/>
      <c r="N226" s="230"/>
      <c r="O226" s="229"/>
      <c r="P226" s="229"/>
      <c r="Q226" s="229"/>
      <c r="R226" s="229"/>
      <c r="S226" s="511">
        <f>SUM(O226*R226)</f>
        <v>0</v>
      </c>
      <c r="T226" s="229"/>
      <c r="U226" s="229"/>
      <c r="V226" s="473">
        <f>SUM(S226-(S226*U226/100))</f>
        <v>0</v>
      </c>
      <c r="W226" s="493">
        <f>SUM(J226+V226)</f>
        <v>4200</v>
      </c>
      <c r="X226" s="231">
        <f>W226</f>
        <v>4200</v>
      </c>
      <c r="Y226" s="229">
        <v>50</v>
      </c>
      <c r="Z226" s="229">
        <v>0</v>
      </c>
      <c r="AA226" s="229">
        <v>0.01</v>
      </c>
      <c r="AB226"/>
    </row>
    <row r="227" spans="1:28" x14ac:dyDescent="0.3">
      <c r="A227" s="229">
        <v>148</v>
      </c>
      <c r="B227" s="230" t="s">
        <v>4</v>
      </c>
      <c r="C227" s="229">
        <v>16316</v>
      </c>
      <c r="D227" s="229">
        <v>0</v>
      </c>
      <c r="E227" s="229">
        <v>0</v>
      </c>
      <c r="F227" s="229">
        <v>91</v>
      </c>
      <c r="G227" s="229">
        <v>1</v>
      </c>
      <c r="H227" s="484">
        <f>SUM((D227*400)+(E227*100)+F227)</f>
        <v>91</v>
      </c>
      <c r="I227" s="229">
        <v>75</v>
      </c>
      <c r="J227" s="473">
        <f>SUM(H227*I227)</f>
        <v>6825</v>
      </c>
      <c r="K227" s="229"/>
      <c r="L227" s="229">
        <v>18</v>
      </c>
      <c r="M227" s="230"/>
      <c r="N227" s="230"/>
      <c r="O227" s="229"/>
      <c r="P227" s="229"/>
      <c r="Q227" s="229"/>
      <c r="R227" s="229"/>
      <c r="S227" s="511">
        <f>SUM(O227*R227)</f>
        <v>0</v>
      </c>
      <c r="T227" s="229">
        <v>40</v>
      </c>
      <c r="U227" s="229"/>
      <c r="V227" s="473">
        <f>SUM(S227-(S227*U227/100))</f>
        <v>0</v>
      </c>
      <c r="W227" s="493">
        <f>SUM(J227+V227)</f>
        <v>6825</v>
      </c>
      <c r="X227" s="231">
        <f>W227</f>
        <v>6825</v>
      </c>
      <c r="Y227" s="229">
        <v>50</v>
      </c>
      <c r="Z227" s="229">
        <v>0</v>
      </c>
      <c r="AA227" s="229">
        <v>0.01</v>
      </c>
      <c r="AB227"/>
    </row>
    <row r="228" spans="1:28" x14ac:dyDescent="0.3">
      <c r="A228" s="229">
        <v>149</v>
      </c>
      <c r="B228" s="230" t="s">
        <v>4</v>
      </c>
      <c r="C228" s="229">
        <v>2130</v>
      </c>
      <c r="D228" s="229">
        <v>10</v>
      </c>
      <c r="E228" s="229">
        <v>1</v>
      </c>
      <c r="F228" s="229">
        <v>72</v>
      </c>
      <c r="G228" s="229">
        <v>1</v>
      </c>
      <c r="H228" s="484">
        <f>SUM((D228*400)+(E228*100)+F228)</f>
        <v>4172</v>
      </c>
      <c r="I228" s="229">
        <v>75</v>
      </c>
      <c r="J228" s="473">
        <f>SUM(H228*I228)</f>
        <v>312900</v>
      </c>
      <c r="K228" s="229"/>
      <c r="L228" s="229"/>
      <c r="M228" s="230"/>
      <c r="N228" s="230"/>
      <c r="O228" s="229"/>
      <c r="P228" s="229"/>
      <c r="Q228" s="229"/>
      <c r="R228" s="229"/>
      <c r="S228" s="511">
        <f>SUM(O228*R228)</f>
        <v>0</v>
      </c>
      <c r="T228" s="229"/>
      <c r="U228" s="229"/>
      <c r="V228" s="473">
        <f>SUM(S228-(S228*U228/100))</f>
        <v>0</v>
      </c>
      <c r="W228" s="493">
        <f>SUM(J228+V228)</f>
        <v>312900</v>
      </c>
      <c r="X228" s="231">
        <f>W228</f>
        <v>312900</v>
      </c>
      <c r="Y228" s="229">
        <v>50</v>
      </c>
      <c r="Z228" s="229">
        <v>0</v>
      </c>
      <c r="AA228" s="229">
        <v>0.01</v>
      </c>
      <c r="AB228"/>
    </row>
    <row r="229" spans="1:28" s="538" customFormat="1" x14ac:dyDescent="0.3">
      <c r="A229" s="500">
        <v>150</v>
      </c>
      <c r="B229" s="501" t="s">
        <v>4</v>
      </c>
      <c r="C229" s="500">
        <v>6327</v>
      </c>
      <c r="D229" s="500">
        <v>0</v>
      </c>
      <c r="E229" s="500">
        <v>1</v>
      </c>
      <c r="F229" s="500">
        <v>50</v>
      </c>
      <c r="G229" s="229">
        <v>1</v>
      </c>
      <c r="H229" s="484">
        <f>SUM((D229*400)+(E229*100)+F229)</f>
        <v>150</v>
      </c>
      <c r="I229" s="229">
        <v>75</v>
      </c>
      <c r="J229" s="473">
        <f>SUM(H229*I229)</f>
        <v>11250</v>
      </c>
      <c r="K229" s="229"/>
      <c r="L229" s="500">
        <v>18</v>
      </c>
      <c r="M229" s="501" t="s">
        <v>10</v>
      </c>
      <c r="N229" s="501" t="s">
        <v>9</v>
      </c>
      <c r="O229" s="500">
        <v>186.96</v>
      </c>
      <c r="P229" s="500"/>
      <c r="Q229" s="229"/>
      <c r="R229" s="229"/>
      <c r="S229" s="511">
        <f>SUM(O229*R229)</f>
        <v>0</v>
      </c>
      <c r="T229" s="229"/>
      <c r="U229" s="229"/>
      <c r="V229" s="473">
        <f>SUM(S229-(S229*U229/100))</f>
        <v>0</v>
      </c>
      <c r="W229" s="493">
        <f>SUM(J229+V229)</f>
        <v>11250</v>
      </c>
      <c r="X229" s="231">
        <f>W229</f>
        <v>11250</v>
      </c>
      <c r="Y229" s="229">
        <v>10</v>
      </c>
      <c r="Z229" s="229">
        <v>0</v>
      </c>
      <c r="AA229" s="229">
        <v>0.02</v>
      </c>
      <c r="AB229"/>
    </row>
    <row r="230" spans="1:28" s="538" customFormat="1" x14ac:dyDescent="0.3">
      <c r="A230" s="229"/>
      <c r="B230" s="230"/>
      <c r="C230" s="229"/>
      <c r="D230" s="229"/>
      <c r="E230" s="229"/>
      <c r="F230" s="229"/>
      <c r="G230" s="229"/>
      <c r="H230" s="484">
        <f>SUM((D230*400)+(E230*100)+F230)</f>
        <v>0</v>
      </c>
      <c r="I230" s="229"/>
      <c r="J230" s="473">
        <f>SUM(H230*I230)</f>
        <v>0</v>
      </c>
      <c r="K230" s="229"/>
      <c r="L230" s="229"/>
      <c r="M230" s="230" t="s">
        <v>393</v>
      </c>
      <c r="N230" s="230"/>
      <c r="O230" s="229">
        <v>122.96</v>
      </c>
      <c r="P230" s="229"/>
      <c r="Q230" s="229"/>
      <c r="R230" s="229"/>
      <c r="S230" s="511">
        <f>SUM(O230*R230)</f>
        <v>0</v>
      </c>
      <c r="T230" s="229"/>
      <c r="U230" s="229"/>
      <c r="V230" s="473">
        <f>SUM(S230-(S230*U230/100))</f>
        <v>0</v>
      </c>
      <c r="W230" s="493">
        <f>SUM(J230+V230)</f>
        <v>0</v>
      </c>
      <c r="X230" s="231">
        <f>W230</f>
        <v>0</v>
      </c>
      <c r="Y230" s="229"/>
      <c r="Z230" s="229"/>
      <c r="AA230" s="229"/>
      <c r="AB230"/>
    </row>
    <row r="231" spans="1:28" s="538" customFormat="1" x14ac:dyDescent="0.3">
      <c r="A231" s="229"/>
      <c r="B231" s="230"/>
      <c r="C231" s="229"/>
      <c r="D231" s="229"/>
      <c r="E231" s="229"/>
      <c r="F231" s="229"/>
      <c r="G231" s="229"/>
      <c r="H231" s="484">
        <f>SUM((D231*400)+(E231*100)+F231)</f>
        <v>0</v>
      </c>
      <c r="I231" s="229"/>
      <c r="J231" s="473">
        <f>SUM(H231*I231)</f>
        <v>0</v>
      </c>
      <c r="K231" s="229"/>
      <c r="L231" s="229"/>
      <c r="M231" s="230" t="s">
        <v>391</v>
      </c>
      <c r="N231" s="230"/>
      <c r="O231" s="229">
        <v>64</v>
      </c>
      <c r="P231" s="229"/>
      <c r="Q231" s="229"/>
      <c r="R231" s="229"/>
      <c r="S231" s="511">
        <f>SUM(O231*R231)</f>
        <v>0</v>
      </c>
      <c r="T231" s="229"/>
      <c r="U231" s="229"/>
      <c r="V231" s="473">
        <f>SUM(S231-(S231*U231/100))</f>
        <v>0</v>
      </c>
      <c r="W231" s="493">
        <f>SUM(J231+V231)</f>
        <v>0</v>
      </c>
      <c r="X231" s="231">
        <f>W231</f>
        <v>0</v>
      </c>
      <c r="Y231" s="229"/>
      <c r="Z231" s="229"/>
      <c r="AA231" s="229"/>
      <c r="AB231"/>
    </row>
    <row r="232" spans="1:28" x14ac:dyDescent="0.3">
      <c r="A232" s="229">
        <v>151</v>
      </c>
      <c r="B232" s="230" t="s">
        <v>4</v>
      </c>
      <c r="C232" s="229">
        <v>2139</v>
      </c>
      <c r="D232" s="229">
        <v>2</v>
      </c>
      <c r="E232" s="229">
        <v>0</v>
      </c>
      <c r="F232" s="229">
        <v>41</v>
      </c>
      <c r="G232" s="229">
        <v>2</v>
      </c>
      <c r="H232" s="484">
        <f>SUM((D232*400)+(E232*100)+F232)</f>
        <v>841</v>
      </c>
      <c r="I232" s="229">
        <v>100</v>
      </c>
      <c r="J232" s="473">
        <f>SUM(H232*I232)</f>
        <v>84100</v>
      </c>
      <c r="K232" s="229"/>
      <c r="L232" s="229">
        <v>102</v>
      </c>
      <c r="M232" s="230" t="s">
        <v>3</v>
      </c>
      <c r="N232" s="230" t="s">
        <v>2</v>
      </c>
      <c r="O232" s="229">
        <v>132.6</v>
      </c>
      <c r="P232" s="229"/>
      <c r="Q232" s="229"/>
      <c r="R232" s="229">
        <v>6500</v>
      </c>
      <c r="S232" s="511">
        <f>SUM(O232*R232)</f>
        <v>861900</v>
      </c>
      <c r="T232" s="229">
        <v>1</v>
      </c>
      <c r="U232" s="229">
        <v>1</v>
      </c>
      <c r="V232" s="473">
        <f>SUM(S232-(S232*U232/100))</f>
        <v>853281</v>
      </c>
      <c r="W232" s="493">
        <f>SUM(J232+V232)</f>
        <v>937381</v>
      </c>
      <c r="X232" s="231">
        <f>W232</f>
        <v>937381</v>
      </c>
      <c r="Y232" s="229">
        <v>10</v>
      </c>
      <c r="Z232" s="229">
        <v>0</v>
      </c>
      <c r="AA232" s="229">
        <v>0.02</v>
      </c>
      <c r="AB232"/>
    </row>
    <row r="233" spans="1:28" x14ac:dyDescent="0.3">
      <c r="A233" s="229"/>
      <c r="B233" s="230"/>
      <c r="C233" s="229"/>
      <c r="D233" s="229"/>
      <c r="E233" s="229"/>
      <c r="F233" s="229"/>
      <c r="G233" s="229"/>
      <c r="H233" s="484">
        <f>SUM((D233*400)+(E233*100)+F233)</f>
        <v>0</v>
      </c>
      <c r="I233" s="229"/>
      <c r="J233" s="473">
        <f>SUM(H233*I233)</f>
        <v>0</v>
      </c>
      <c r="K233" s="229"/>
      <c r="L233" s="229"/>
      <c r="M233" s="230" t="s">
        <v>1</v>
      </c>
      <c r="N233" s="230"/>
      <c r="O233" s="229">
        <v>8.8000000000000007</v>
      </c>
      <c r="P233" s="229"/>
      <c r="Q233" s="229"/>
      <c r="R233" s="229">
        <v>2050</v>
      </c>
      <c r="S233" s="511">
        <f>SUM(O233*R233)</f>
        <v>18040</v>
      </c>
      <c r="T233" s="229"/>
      <c r="U233" s="229"/>
      <c r="V233" s="473">
        <f>SUM(S233-(S233*U233/100))</f>
        <v>18040</v>
      </c>
      <c r="W233" s="493">
        <f>SUM(J233+V233)</f>
        <v>18040</v>
      </c>
      <c r="X233" s="231">
        <f>W233</f>
        <v>18040</v>
      </c>
      <c r="Y233" s="229">
        <v>50</v>
      </c>
      <c r="Z233" s="229">
        <v>0</v>
      </c>
      <c r="AA233" s="229">
        <v>0.01</v>
      </c>
      <c r="AB233"/>
    </row>
    <row r="234" spans="1:28" x14ac:dyDescent="0.3">
      <c r="A234" s="229"/>
      <c r="B234" s="230"/>
      <c r="C234" s="229"/>
      <c r="D234" s="229"/>
      <c r="E234" s="229"/>
      <c r="F234" s="229"/>
      <c r="G234" s="229"/>
      <c r="H234" s="484">
        <f>SUM((D234*400)+(E234*100)+F234)</f>
        <v>0</v>
      </c>
      <c r="I234" s="229"/>
      <c r="J234" s="473">
        <f>SUM(H234*I234)</f>
        <v>0</v>
      </c>
      <c r="K234" s="229"/>
      <c r="L234" s="229"/>
      <c r="M234" s="230" t="s">
        <v>3</v>
      </c>
      <c r="N234" s="230" t="s">
        <v>2</v>
      </c>
      <c r="O234" s="229">
        <v>235.6</v>
      </c>
      <c r="P234" s="229"/>
      <c r="Q234" s="229"/>
      <c r="R234" s="229">
        <v>6500</v>
      </c>
      <c r="S234" s="511">
        <f>SUM(O234*R234)</f>
        <v>1531400</v>
      </c>
      <c r="T234" s="229">
        <v>30</v>
      </c>
      <c r="U234" s="229">
        <v>50</v>
      </c>
      <c r="V234" s="473">
        <f>SUM(S234-(S234*U234/100))</f>
        <v>765700</v>
      </c>
      <c r="W234" s="493">
        <f>SUM(J234+V234)</f>
        <v>765700</v>
      </c>
      <c r="X234" s="231">
        <f>W234</f>
        <v>765700</v>
      </c>
      <c r="Y234" s="229">
        <v>10</v>
      </c>
      <c r="Z234" s="229">
        <v>0</v>
      </c>
      <c r="AA234" s="229">
        <v>0.02</v>
      </c>
      <c r="AB234"/>
    </row>
    <row r="235" spans="1:28" x14ac:dyDescent="0.3">
      <c r="A235" s="229"/>
      <c r="B235" s="230"/>
      <c r="C235" s="229"/>
      <c r="D235" s="229"/>
      <c r="E235" s="229"/>
      <c r="F235" s="229"/>
      <c r="G235" s="229"/>
      <c r="H235" s="484">
        <f>SUM((D235*400)+(E235*100)+F235)</f>
        <v>0</v>
      </c>
      <c r="I235" s="229"/>
      <c r="J235" s="473">
        <f>SUM(H235*I235)</f>
        <v>0</v>
      </c>
      <c r="K235" s="229"/>
      <c r="L235" s="229"/>
      <c r="M235" s="230" t="s">
        <v>8</v>
      </c>
      <c r="N235" s="230"/>
      <c r="O235" s="229">
        <v>28.44</v>
      </c>
      <c r="P235" s="229"/>
      <c r="Q235" s="229"/>
      <c r="R235" s="229">
        <v>5400</v>
      </c>
      <c r="S235" s="511">
        <f>SUM(O235*R235)</f>
        <v>153576</v>
      </c>
      <c r="T235" s="229"/>
      <c r="U235" s="229"/>
      <c r="V235" s="473">
        <f>SUM(S235-(S235*U235/100))</f>
        <v>153576</v>
      </c>
      <c r="W235" s="493">
        <f>SUM(J235+V235)</f>
        <v>153576</v>
      </c>
      <c r="X235" s="231">
        <f>W235</f>
        <v>153576</v>
      </c>
      <c r="Y235" s="229">
        <v>50</v>
      </c>
      <c r="Z235" s="229">
        <v>0</v>
      </c>
      <c r="AA235" s="229">
        <v>0.02</v>
      </c>
      <c r="AB235"/>
    </row>
    <row r="236" spans="1:28" x14ac:dyDescent="0.3">
      <c r="A236" s="229"/>
      <c r="B236" s="230"/>
      <c r="C236" s="229"/>
      <c r="D236" s="229"/>
      <c r="E236" s="229"/>
      <c r="F236" s="229"/>
      <c r="G236" s="229"/>
      <c r="H236" s="484">
        <f>SUM((D236*400)+(E236*100)+F236)</f>
        <v>0</v>
      </c>
      <c r="I236" s="229"/>
      <c r="J236" s="473">
        <f>SUM(H236*I236)</f>
        <v>0</v>
      </c>
      <c r="K236" s="229"/>
      <c r="L236" s="229"/>
      <c r="M236" s="230" t="s">
        <v>1</v>
      </c>
      <c r="N236" s="230"/>
      <c r="O236" s="229">
        <v>60.68</v>
      </c>
      <c r="P236" s="229"/>
      <c r="Q236" s="229"/>
      <c r="R236" s="229">
        <v>2050</v>
      </c>
      <c r="S236" s="511">
        <f>SUM(O236*R236)</f>
        <v>124394</v>
      </c>
      <c r="T236" s="229"/>
      <c r="U236" s="229"/>
      <c r="V236" s="473">
        <f>SUM(S236-(S236*U236/100))</f>
        <v>124394</v>
      </c>
      <c r="W236" s="493">
        <f>SUM(J236+V236)</f>
        <v>124394</v>
      </c>
      <c r="X236" s="231">
        <f>W236</f>
        <v>124394</v>
      </c>
      <c r="Y236" s="229">
        <v>50</v>
      </c>
      <c r="Z236" s="229">
        <v>0</v>
      </c>
      <c r="AA236" s="229">
        <v>0.01</v>
      </c>
      <c r="AB236"/>
    </row>
    <row r="237" spans="1:28" x14ac:dyDescent="0.3">
      <c r="A237" s="229">
        <v>152</v>
      </c>
      <c r="B237" s="230" t="s">
        <v>4</v>
      </c>
      <c r="C237" s="229">
        <v>4085</v>
      </c>
      <c r="D237" s="229">
        <v>8</v>
      </c>
      <c r="E237" s="229">
        <v>1</v>
      </c>
      <c r="F237" s="229">
        <v>2</v>
      </c>
      <c r="G237" s="229">
        <v>1</v>
      </c>
      <c r="H237" s="484">
        <f>SUM((D237*400)+(E237*100)+F237)</f>
        <v>3302</v>
      </c>
      <c r="I237" s="229">
        <v>75</v>
      </c>
      <c r="J237" s="473">
        <f>SUM(H237*I237)</f>
        <v>247650</v>
      </c>
      <c r="K237" s="229"/>
      <c r="L237" s="229"/>
      <c r="M237" s="230"/>
      <c r="N237" s="230"/>
      <c r="O237" s="229"/>
      <c r="P237" s="229"/>
      <c r="Q237" s="229"/>
      <c r="R237" s="229"/>
      <c r="S237" s="511">
        <f>SUM(O237*R237)</f>
        <v>0</v>
      </c>
      <c r="T237" s="229"/>
      <c r="U237" s="229"/>
      <c r="V237" s="473">
        <f>SUM(S237-(S237*U237/100))</f>
        <v>0</v>
      </c>
      <c r="W237" s="493">
        <f>SUM(J237+V237)</f>
        <v>247650</v>
      </c>
      <c r="X237" s="231">
        <f>W237</f>
        <v>247650</v>
      </c>
      <c r="Y237" s="229">
        <v>50</v>
      </c>
      <c r="Z237" s="229">
        <v>0</v>
      </c>
      <c r="AA237" s="229">
        <v>0.01</v>
      </c>
      <c r="AB237"/>
    </row>
    <row r="238" spans="1:28" x14ac:dyDescent="0.3">
      <c r="A238" s="229">
        <v>153</v>
      </c>
      <c r="B238" s="230" t="s">
        <v>4</v>
      </c>
      <c r="C238" s="229">
        <v>20926</v>
      </c>
      <c r="D238" s="229">
        <v>0</v>
      </c>
      <c r="E238" s="229">
        <v>1</v>
      </c>
      <c r="F238" s="229">
        <v>6</v>
      </c>
      <c r="G238" s="229">
        <v>1</v>
      </c>
      <c r="H238" s="484">
        <f>SUM((D238*400)+(E238*100)+F238)</f>
        <v>106</v>
      </c>
      <c r="I238" s="229">
        <v>75</v>
      </c>
      <c r="J238" s="473">
        <f>SUM(H238*I238)</f>
        <v>7950</v>
      </c>
      <c r="K238" s="229"/>
      <c r="L238" s="229"/>
      <c r="M238" s="230"/>
      <c r="N238" s="230"/>
      <c r="O238" s="229"/>
      <c r="P238" s="229"/>
      <c r="Q238" s="229"/>
      <c r="R238" s="229"/>
      <c r="S238" s="511">
        <f>SUM(O238*R238)</f>
        <v>0</v>
      </c>
      <c r="T238" s="229"/>
      <c r="U238" s="229"/>
      <c r="V238" s="473">
        <f>SUM(S238-(S238*U238/100))</f>
        <v>0</v>
      </c>
      <c r="W238" s="493">
        <f>SUM(J238+V238)</f>
        <v>7950</v>
      </c>
      <c r="X238" s="231">
        <f>W238</f>
        <v>7950</v>
      </c>
      <c r="Y238" s="229">
        <v>50</v>
      </c>
      <c r="Z238" s="229">
        <v>0</v>
      </c>
      <c r="AA238" s="229">
        <v>0.01</v>
      </c>
      <c r="AB238"/>
    </row>
    <row r="239" spans="1:28" x14ac:dyDescent="0.3">
      <c r="A239" s="229">
        <v>154</v>
      </c>
      <c r="B239" s="230" t="s">
        <v>4</v>
      </c>
      <c r="C239" s="229">
        <v>13734</v>
      </c>
      <c r="D239" s="229">
        <v>0</v>
      </c>
      <c r="E239" s="229">
        <v>1</v>
      </c>
      <c r="F239" s="229">
        <v>99</v>
      </c>
      <c r="G239" s="229">
        <v>2</v>
      </c>
      <c r="H239" s="484">
        <f>SUM((D239*400)+(E239*100)+F239)</f>
        <v>199</v>
      </c>
      <c r="I239" s="229">
        <v>250</v>
      </c>
      <c r="J239" s="473">
        <f>SUM(H239*I239)</f>
        <v>49750</v>
      </c>
      <c r="K239" s="229"/>
      <c r="L239" s="229"/>
      <c r="M239" s="230" t="s">
        <v>10</v>
      </c>
      <c r="N239" s="230" t="s">
        <v>9</v>
      </c>
      <c r="O239" s="229">
        <v>278.08</v>
      </c>
      <c r="P239" s="229"/>
      <c r="Q239" s="229"/>
      <c r="R239" s="229">
        <v>6500</v>
      </c>
      <c r="S239" s="511">
        <f>SUM(O239*R239)</f>
        <v>1807520</v>
      </c>
      <c r="T239" s="229">
        <v>30</v>
      </c>
      <c r="U239" s="229">
        <v>85</v>
      </c>
      <c r="V239" s="473">
        <f>SUM(S239-(S239*U239/100))</f>
        <v>271128</v>
      </c>
      <c r="W239" s="493">
        <f>SUM(J239+V239)</f>
        <v>320878</v>
      </c>
      <c r="X239" s="231">
        <f>W239</f>
        <v>320878</v>
      </c>
      <c r="Y239" s="229">
        <v>10</v>
      </c>
      <c r="Z239" s="229">
        <v>0</v>
      </c>
      <c r="AA239" s="229">
        <v>0.02</v>
      </c>
      <c r="AB239"/>
    </row>
    <row r="240" spans="1:28" x14ac:dyDescent="0.3">
      <c r="A240" s="229"/>
      <c r="B240" s="230"/>
      <c r="C240" s="229"/>
      <c r="D240" s="229"/>
      <c r="E240" s="229"/>
      <c r="F240" s="229"/>
      <c r="G240" s="229"/>
      <c r="H240" s="484">
        <f>SUM((D240*400)+(E240*100)+F240)</f>
        <v>0</v>
      </c>
      <c r="I240" s="229"/>
      <c r="J240" s="473">
        <f>SUM(H240*I240)</f>
        <v>0</v>
      </c>
      <c r="K240" s="229"/>
      <c r="L240" s="229"/>
      <c r="M240" s="230" t="s">
        <v>393</v>
      </c>
      <c r="N240" s="230"/>
      <c r="O240" s="229">
        <v>174.24</v>
      </c>
      <c r="P240" s="229"/>
      <c r="Q240" s="229"/>
      <c r="R240" s="229"/>
      <c r="S240" s="511">
        <f>SUM(O240*R240)</f>
        <v>0</v>
      </c>
      <c r="T240" s="229"/>
      <c r="U240" s="229"/>
      <c r="V240" s="473">
        <f>SUM(S240-(S240*U240/100))</f>
        <v>0</v>
      </c>
      <c r="W240" s="493">
        <f>SUM(J240+V240)</f>
        <v>0</v>
      </c>
      <c r="X240" s="231">
        <f>W240</f>
        <v>0</v>
      </c>
      <c r="Y240" s="229"/>
      <c r="Z240" s="229"/>
      <c r="AA240" s="229"/>
      <c r="AB240"/>
    </row>
    <row r="241" spans="1:28" x14ac:dyDescent="0.3">
      <c r="A241" s="229"/>
      <c r="B241" s="230"/>
      <c r="C241" s="229"/>
      <c r="D241" s="229"/>
      <c r="E241" s="229"/>
      <c r="F241" s="229"/>
      <c r="G241" s="229"/>
      <c r="H241" s="484">
        <f>SUM((D241*400)+(E241*100)+F241)</f>
        <v>0</v>
      </c>
      <c r="I241" s="229"/>
      <c r="J241" s="473">
        <f>SUM(H241*I241)</f>
        <v>0</v>
      </c>
      <c r="K241" s="229"/>
      <c r="L241" s="229"/>
      <c r="M241" s="230" t="s">
        <v>391</v>
      </c>
      <c r="N241" s="230"/>
      <c r="O241" s="229">
        <v>103.84</v>
      </c>
      <c r="P241" s="229"/>
      <c r="Q241" s="229"/>
      <c r="R241" s="229"/>
      <c r="S241" s="511">
        <f>SUM(O241*R241)</f>
        <v>0</v>
      </c>
      <c r="T241" s="229"/>
      <c r="U241" s="229"/>
      <c r="V241" s="473">
        <f>SUM(S241-(S241*U241/100))</f>
        <v>0</v>
      </c>
      <c r="W241" s="493">
        <f>SUM(J241+V241)</f>
        <v>0</v>
      </c>
      <c r="X241" s="231">
        <f>W241</f>
        <v>0</v>
      </c>
      <c r="Y241" s="229"/>
      <c r="Z241" s="229"/>
      <c r="AA241" s="229"/>
      <c r="AB241"/>
    </row>
    <row r="242" spans="1:28" x14ac:dyDescent="0.3">
      <c r="A242" s="229"/>
      <c r="B242" s="230"/>
      <c r="C242" s="229"/>
      <c r="D242" s="229"/>
      <c r="E242" s="229"/>
      <c r="F242" s="229"/>
      <c r="G242" s="229"/>
      <c r="H242" s="484">
        <f>SUM((D242*400)+(E242*100)+F242)</f>
        <v>0</v>
      </c>
      <c r="I242" s="229"/>
      <c r="J242" s="473">
        <f>SUM(H242*I242)</f>
        <v>0</v>
      </c>
      <c r="K242" s="229"/>
      <c r="L242" s="229"/>
      <c r="M242" s="230" t="s">
        <v>8</v>
      </c>
      <c r="N242" s="230" t="s">
        <v>0</v>
      </c>
      <c r="O242" s="229">
        <v>219.8</v>
      </c>
      <c r="P242" s="229"/>
      <c r="Q242" s="229"/>
      <c r="R242" s="229">
        <v>5400</v>
      </c>
      <c r="S242" s="511">
        <f>SUM(O242*R242)</f>
        <v>1186920</v>
      </c>
      <c r="T242" s="229">
        <v>30</v>
      </c>
      <c r="U242" s="229">
        <v>93</v>
      </c>
      <c r="V242" s="473">
        <f>SUM(S242-(S242*U242/100))</f>
        <v>83084.399999999907</v>
      </c>
      <c r="W242" s="493">
        <f>SUM(J242+V242)</f>
        <v>83084.399999999907</v>
      </c>
      <c r="X242" s="231">
        <f>W242</f>
        <v>83084.399999999907</v>
      </c>
      <c r="Y242" s="229">
        <v>50</v>
      </c>
      <c r="Z242" s="229">
        <v>0</v>
      </c>
      <c r="AA242" s="229">
        <v>0.01</v>
      </c>
      <c r="AB242"/>
    </row>
    <row r="243" spans="1:28" x14ac:dyDescent="0.3">
      <c r="A243" s="229"/>
      <c r="B243" s="230"/>
      <c r="C243" s="229"/>
      <c r="D243" s="229"/>
      <c r="E243" s="229"/>
      <c r="F243" s="229"/>
      <c r="G243" s="229"/>
      <c r="H243" s="484">
        <f>SUM((D243*400)+(E243*100)+F243)</f>
        <v>0</v>
      </c>
      <c r="I243" s="229"/>
      <c r="J243" s="473">
        <f>SUM(H243*I243)</f>
        <v>0</v>
      </c>
      <c r="K243" s="229"/>
      <c r="L243" s="229"/>
      <c r="M243" s="230" t="s">
        <v>42</v>
      </c>
      <c r="N243" s="230" t="s">
        <v>2</v>
      </c>
      <c r="O243" s="229">
        <v>224</v>
      </c>
      <c r="P243" s="229"/>
      <c r="Q243" s="229"/>
      <c r="R243" s="229">
        <v>5400</v>
      </c>
      <c r="S243" s="511">
        <f>SUM(O243*R243)</f>
        <v>1209600</v>
      </c>
      <c r="T243" s="229">
        <v>30</v>
      </c>
      <c r="U243" s="229">
        <v>50</v>
      </c>
      <c r="V243" s="473">
        <f>SUM(S243-(S243*U243/100))</f>
        <v>604800</v>
      </c>
      <c r="W243" s="493">
        <f>SUM(J243+V243)</f>
        <v>604800</v>
      </c>
      <c r="X243" s="231">
        <f>W243</f>
        <v>604800</v>
      </c>
      <c r="Y243" s="229">
        <v>10</v>
      </c>
      <c r="Z243" s="229">
        <v>0</v>
      </c>
      <c r="AA243" s="229">
        <v>0.02</v>
      </c>
      <c r="AB243"/>
    </row>
    <row r="244" spans="1:28" x14ac:dyDescent="0.3">
      <c r="A244" s="229"/>
      <c r="B244" s="230"/>
      <c r="C244" s="229"/>
      <c r="D244" s="229"/>
      <c r="E244" s="229"/>
      <c r="F244" s="229"/>
      <c r="G244" s="229"/>
      <c r="H244" s="484">
        <f>SUM((D244*400)+(E244*100)+F244)</f>
        <v>0</v>
      </c>
      <c r="I244" s="229"/>
      <c r="J244" s="473">
        <f>SUM(H244*I244)</f>
        <v>0</v>
      </c>
      <c r="K244" s="229"/>
      <c r="L244" s="229"/>
      <c r="M244" s="230" t="s">
        <v>27</v>
      </c>
      <c r="N244" s="230" t="s">
        <v>2</v>
      </c>
      <c r="O244" s="229">
        <v>19.36</v>
      </c>
      <c r="P244" s="229"/>
      <c r="Q244" s="229"/>
      <c r="R244" s="229">
        <v>7600</v>
      </c>
      <c r="S244" s="511">
        <f>SUM(O244*R244)</f>
        <v>147136</v>
      </c>
      <c r="T244" s="229">
        <v>30</v>
      </c>
      <c r="U244" s="229">
        <v>50</v>
      </c>
      <c r="V244" s="473">
        <f>SUM(S244-(S244*U244/100))</f>
        <v>73568</v>
      </c>
      <c r="W244" s="493">
        <f>SUM(J244+V244)</f>
        <v>73568</v>
      </c>
      <c r="X244" s="231">
        <f>W244</f>
        <v>73568</v>
      </c>
      <c r="Y244" s="229">
        <v>10</v>
      </c>
      <c r="Z244" s="229">
        <v>0</v>
      </c>
      <c r="AA244" s="229">
        <v>0.02</v>
      </c>
      <c r="AB244"/>
    </row>
    <row r="245" spans="1:28" x14ac:dyDescent="0.3">
      <c r="A245" s="229">
        <v>155</v>
      </c>
      <c r="B245" s="230" t="s">
        <v>4</v>
      </c>
      <c r="C245" s="229">
        <v>13137</v>
      </c>
      <c r="D245" s="229">
        <v>5</v>
      </c>
      <c r="E245" s="229">
        <v>2</v>
      </c>
      <c r="F245" s="229">
        <v>54</v>
      </c>
      <c r="G245" s="229">
        <v>2</v>
      </c>
      <c r="H245" s="484">
        <f>SUM((D245*400)+(E245*100)+F245)</f>
        <v>2254</v>
      </c>
      <c r="I245" s="229">
        <v>75</v>
      </c>
      <c r="J245" s="473">
        <f>SUM(H245*I245)</f>
        <v>169050</v>
      </c>
      <c r="K245" s="229"/>
      <c r="L245" s="229"/>
      <c r="M245" s="230" t="s">
        <v>1389</v>
      </c>
      <c r="N245" s="230" t="s">
        <v>2</v>
      </c>
      <c r="O245" s="229">
        <v>769.62</v>
      </c>
      <c r="P245" s="229"/>
      <c r="Q245" s="229"/>
      <c r="R245" s="229">
        <v>450</v>
      </c>
      <c r="S245" s="511">
        <f>SUM(O245*R245)</f>
        <v>346329</v>
      </c>
      <c r="T245" s="229">
        <v>5</v>
      </c>
      <c r="U245" s="229">
        <v>5</v>
      </c>
      <c r="V245" s="473">
        <f>SUM(S245-(S245*U245/100))</f>
        <v>329012.55</v>
      </c>
      <c r="W245" s="493">
        <f>SUM(J245+V245)</f>
        <v>498062.55</v>
      </c>
      <c r="X245" s="231">
        <f>W245</f>
        <v>498062.55</v>
      </c>
      <c r="Y245" s="229">
        <v>10</v>
      </c>
      <c r="Z245" s="229">
        <v>0</v>
      </c>
      <c r="AA245" s="229">
        <v>0.02</v>
      </c>
      <c r="AB245"/>
    </row>
    <row r="246" spans="1:28" x14ac:dyDescent="0.3">
      <c r="A246" s="229"/>
      <c r="B246" s="230"/>
      <c r="C246" s="229"/>
      <c r="D246" s="229"/>
      <c r="E246" s="229"/>
      <c r="F246" s="229"/>
      <c r="G246" s="229"/>
      <c r="H246" s="484"/>
      <c r="I246" s="229"/>
      <c r="J246" s="473"/>
      <c r="K246" s="229"/>
      <c r="L246" s="229"/>
      <c r="M246" s="230" t="s">
        <v>27</v>
      </c>
      <c r="N246" s="230" t="s">
        <v>2</v>
      </c>
      <c r="O246" s="229">
        <v>25</v>
      </c>
      <c r="P246" s="229"/>
      <c r="Q246" s="229"/>
      <c r="R246" s="229">
        <v>6500</v>
      </c>
      <c r="S246" s="511">
        <f>SUM(O246*R246)</f>
        <v>162500</v>
      </c>
      <c r="T246" s="229">
        <v>5</v>
      </c>
      <c r="U246" s="229">
        <v>5</v>
      </c>
      <c r="V246" s="473">
        <f>SUM(S246-(S246*U246/100))</f>
        <v>154375</v>
      </c>
      <c r="W246" s="493">
        <f>SUM(J246+V246)</f>
        <v>154375</v>
      </c>
      <c r="X246" s="231">
        <f>W246</f>
        <v>154375</v>
      </c>
      <c r="Y246" s="229">
        <v>10</v>
      </c>
      <c r="Z246" s="229">
        <v>0</v>
      </c>
      <c r="AA246" s="229">
        <v>0.02</v>
      </c>
      <c r="AB246"/>
    </row>
    <row r="247" spans="1:28" x14ac:dyDescent="0.3">
      <c r="A247" s="229">
        <v>156</v>
      </c>
      <c r="B247" s="230" t="s">
        <v>4</v>
      </c>
      <c r="C247" s="229">
        <v>13136</v>
      </c>
      <c r="D247" s="229">
        <v>5</v>
      </c>
      <c r="E247" s="229">
        <v>0</v>
      </c>
      <c r="F247" s="229">
        <v>0</v>
      </c>
      <c r="G247" s="229">
        <v>1</v>
      </c>
      <c r="H247" s="484">
        <f>SUM((D247*400)+(E247*100)+F247)</f>
        <v>2000</v>
      </c>
      <c r="I247" s="229">
        <v>75</v>
      </c>
      <c r="J247" s="473">
        <f>SUM(H247*I247)</f>
        <v>150000</v>
      </c>
      <c r="K247" s="229"/>
      <c r="L247" s="229"/>
      <c r="M247" s="230"/>
      <c r="N247" s="230"/>
      <c r="O247" s="229"/>
      <c r="P247" s="229"/>
      <c r="Q247" s="229"/>
      <c r="R247" s="229"/>
      <c r="S247" s="511">
        <f>SUM(O247*R247)</f>
        <v>0</v>
      </c>
      <c r="T247" s="229"/>
      <c r="U247" s="229"/>
      <c r="V247" s="473">
        <f>SUM(S247-(S247*U247/100))</f>
        <v>0</v>
      </c>
      <c r="W247" s="493">
        <f>SUM(J247+V247)</f>
        <v>150000</v>
      </c>
      <c r="X247" s="231">
        <f>W247</f>
        <v>150000</v>
      </c>
      <c r="Y247" s="229">
        <v>50</v>
      </c>
      <c r="Z247" s="229">
        <v>0</v>
      </c>
      <c r="AA247" s="229">
        <v>0.01</v>
      </c>
      <c r="AB247"/>
    </row>
    <row r="248" spans="1:28" x14ac:dyDescent="0.3">
      <c r="A248" s="229">
        <v>157</v>
      </c>
      <c r="B248" s="230" t="s">
        <v>4</v>
      </c>
      <c r="C248" s="229">
        <v>7870</v>
      </c>
      <c r="D248" s="229">
        <v>10</v>
      </c>
      <c r="E248" s="229">
        <v>1</v>
      </c>
      <c r="F248" s="229">
        <v>11</v>
      </c>
      <c r="G248" s="229">
        <v>1</v>
      </c>
      <c r="H248" s="484">
        <f>SUM((D248*400)+(E248*100)+F248)</f>
        <v>4111</v>
      </c>
      <c r="I248" s="229">
        <v>75</v>
      </c>
      <c r="J248" s="473">
        <f>SUM(H248*I248)</f>
        <v>308325</v>
      </c>
      <c r="K248" s="229"/>
      <c r="L248" s="229"/>
      <c r="M248" s="230"/>
      <c r="N248" s="230"/>
      <c r="O248" s="229"/>
      <c r="P248" s="229"/>
      <c r="Q248" s="229"/>
      <c r="R248" s="229"/>
      <c r="S248" s="511">
        <f>SUM(O248*R248)</f>
        <v>0</v>
      </c>
      <c r="T248" s="229"/>
      <c r="U248" s="229"/>
      <c r="V248" s="473">
        <f>SUM(S248-(S248*U248/100))</f>
        <v>0</v>
      </c>
      <c r="W248" s="493">
        <f>SUM(J248+V248)</f>
        <v>308325</v>
      </c>
      <c r="X248" s="231">
        <f>W248</f>
        <v>308325</v>
      </c>
      <c r="Y248" s="229">
        <v>50</v>
      </c>
      <c r="Z248" s="229">
        <v>0</v>
      </c>
      <c r="AA248" s="229">
        <v>0.01</v>
      </c>
      <c r="AB248"/>
    </row>
    <row r="249" spans="1:28" x14ac:dyDescent="0.3">
      <c r="A249" s="494">
        <v>158</v>
      </c>
      <c r="B249" s="498" t="s">
        <v>1388</v>
      </c>
      <c r="C249" s="494">
        <v>2882</v>
      </c>
      <c r="D249" s="494">
        <v>10</v>
      </c>
      <c r="E249" s="494">
        <v>3</v>
      </c>
      <c r="F249" s="494">
        <v>90</v>
      </c>
      <c r="G249" s="229">
        <v>1</v>
      </c>
      <c r="H249" s="484">
        <f>SUM((D249*400)+(E249*100)+F249)</f>
        <v>4390</v>
      </c>
      <c r="I249" s="229">
        <v>75</v>
      </c>
      <c r="J249" s="473">
        <f>SUM(H249*I249)</f>
        <v>329250</v>
      </c>
      <c r="K249" s="229"/>
      <c r="L249" s="494"/>
      <c r="M249" s="498"/>
      <c r="N249" s="498"/>
      <c r="O249" s="494"/>
      <c r="P249" s="494"/>
      <c r="Q249" s="229"/>
      <c r="R249" s="229"/>
      <c r="S249" s="511">
        <f>SUM(O249*R249)</f>
        <v>0</v>
      </c>
      <c r="T249" s="229"/>
      <c r="U249" s="229"/>
      <c r="V249" s="473">
        <f>SUM(S249-(S249*U249/100))</f>
        <v>0</v>
      </c>
      <c r="W249" s="493">
        <f>SUM(J249+V249)</f>
        <v>329250</v>
      </c>
      <c r="X249" s="231">
        <f>W249</f>
        <v>329250</v>
      </c>
      <c r="Y249" s="229">
        <v>50</v>
      </c>
      <c r="Z249" s="229">
        <v>0</v>
      </c>
      <c r="AA249" s="229">
        <v>0.01</v>
      </c>
      <c r="AB249"/>
    </row>
    <row r="250" spans="1:28" x14ac:dyDescent="0.3">
      <c r="A250" s="229">
        <v>159</v>
      </c>
      <c r="B250" s="230" t="s">
        <v>4</v>
      </c>
      <c r="C250" s="229">
        <v>13061</v>
      </c>
      <c r="D250" s="229">
        <v>0</v>
      </c>
      <c r="E250" s="229">
        <v>1</v>
      </c>
      <c r="F250" s="229">
        <v>40</v>
      </c>
      <c r="G250" s="229">
        <v>1</v>
      </c>
      <c r="H250" s="484">
        <f>SUM((D250*400)+(E250*100)+F250)</f>
        <v>140</v>
      </c>
      <c r="I250" s="229">
        <v>75</v>
      </c>
      <c r="J250" s="473">
        <f>SUM(H250*I250)</f>
        <v>10500</v>
      </c>
      <c r="K250" s="229"/>
      <c r="L250" s="229"/>
      <c r="M250" s="230"/>
      <c r="N250" s="230"/>
      <c r="O250" s="229"/>
      <c r="P250" s="229"/>
      <c r="Q250" s="229"/>
      <c r="R250" s="229"/>
      <c r="S250" s="511">
        <f>SUM(O250*R250)</f>
        <v>0</v>
      </c>
      <c r="T250" s="229"/>
      <c r="U250" s="229"/>
      <c r="V250" s="473">
        <f>SUM(S250-(S250*U250/100))</f>
        <v>0</v>
      </c>
      <c r="W250" s="493">
        <f>SUM(J250+V250)</f>
        <v>10500</v>
      </c>
      <c r="X250" s="231">
        <f>W250</f>
        <v>10500</v>
      </c>
      <c r="Y250" s="229">
        <v>50</v>
      </c>
      <c r="Z250" s="229">
        <v>0</v>
      </c>
      <c r="AA250" s="229">
        <v>0.01</v>
      </c>
      <c r="AB250"/>
    </row>
    <row r="251" spans="1:28" x14ac:dyDescent="0.3">
      <c r="A251" s="229">
        <v>160</v>
      </c>
      <c r="B251" s="230" t="s">
        <v>4</v>
      </c>
      <c r="C251" s="229">
        <v>2034</v>
      </c>
      <c r="D251" s="229">
        <v>0</v>
      </c>
      <c r="E251" s="229">
        <v>3</v>
      </c>
      <c r="F251" s="229">
        <v>36</v>
      </c>
      <c r="G251" s="229">
        <v>1</v>
      </c>
      <c r="H251" s="484">
        <f>SUM((D251*400)+(E251*100)+F251)</f>
        <v>336</v>
      </c>
      <c r="I251" s="229">
        <v>75</v>
      </c>
      <c r="J251" s="473">
        <f>SUM(H251*I251)</f>
        <v>25200</v>
      </c>
      <c r="K251" s="229"/>
      <c r="L251" s="229"/>
      <c r="M251" s="230"/>
      <c r="N251" s="230"/>
      <c r="O251" s="229"/>
      <c r="P251" s="229"/>
      <c r="Q251" s="229"/>
      <c r="R251" s="229"/>
      <c r="S251" s="511">
        <f>SUM(O251*R251)</f>
        <v>0</v>
      </c>
      <c r="T251" s="229"/>
      <c r="U251" s="229"/>
      <c r="V251" s="473">
        <f>SUM(S251-(S251*U251/100))</f>
        <v>0</v>
      </c>
      <c r="W251" s="493">
        <f>SUM(J251+V251)</f>
        <v>25200</v>
      </c>
      <c r="X251" s="231">
        <f>W251</f>
        <v>25200</v>
      </c>
      <c r="Y251" s="229">
        <v>50</v>
      </c>
      <c r="Z251" s="229">
        <v>0</v>
      </c>
      <c r="AA251" s="229">
        <v>0.01</v>
      </c>
      <c r="AB251"/>
    </row>
    <row r="252" spans="1:28" x14ac:dyDescent="0.3">
      <c r="A252" s="229">
        <v>161</v>
      </c>
      <c r="B252" s="230" t="s">
        <v>4</v>
      </c>
      <c r="C252" s="229">
        <v>2037</v>
      </c>
      <c r="D252" s="229">
        <v>9</v>
      </c>
      <c r="E252" s="229">
        <v>0</v>
      </c>
      <c r="F252" s="229">
        <v>95</v>
      </c>
      <c r="G252" s="229">
        <v>1</v>
      </c>
      <c r="H252" s="484">
        <f>SUM((D252*400)+(E252*100)+F252)</f>
        <v>3695</v>
      </c>
      <c r="I252" s="229">
        <v>100</v>
      </c>
      <c r="J252" s="473">
        <f>SUM(H252*I252)</f>
        <v>369500</v>
      </c>
      <c r="K252" s="229"/>
      <c r="L252" s="229"/>
      <c r="M252" s="230"/>
      <c r="N252" s="230"/>
      <c r="O252" s="229"/>
      <c r="P252" s="229"/>
      <c r="Q252" s="229"/>
      <c r="R252" s="229"/>
      <c r="S252" s="511">
        <f>SUM(O252*R252)</f>
        <v>0</v>
      </c>
      <c r="T252" s="229"/>
      <c r="U252" s="229"/>
      <c r="V252" s="473">
        <f>SUM(S252-(S252*U252/100))</f>
        <v>0</v>
      </c>
      <c r="W252" s="493">
        <f>SUM(J252+V252)</f>
        <v>369500</v>
      </c>
      <c r="X252" s="231">
        <f>W252</f>
        <v>369500</v>
      </c>
      <c r="Y252" s="229">
        <v>50</v>
      </c>
      <c r="Z252" s="229">
        <v>0</v>
      </c>
      <c r="AA252" s="229">
        <v>0.01</v>
      </c>
      <c r="AB252"/>
    </row>
    <row r="253" spans="1:28" x14ac:dyDescent="0.3">
      <c r="A253" s="229">
        <v>162</v>
      </c>
      <c r="B253" s="230" t="s">
        <v>4</v>
      </c>
      <c r="C253" s="229">
        <v>5695</v>
      </c>
      <c r="D253" s="229">
        <v>0</v>
      </c>
      <c r="E253" s="229">
        <v>2</v>
      </c>
      <c r="F253" s="229">
        <v>23</v>
      </c>
      <c r="G253" s="229">
        <v>2</v>
      </c>
      <c r="H253" s="484">
        <f>SUM((D253*400)+(E253*100)+F253)</f>
        <v>223</v>
      </c>
      <c r="I253" s="229">
        <v>75</v>
      </c>
      <c r="J253" s="473">
        <f>SUM(H253*I253)</f>
        <v>16725</v>
      </c>
      <c r="K253" s="229"/>
      <c r="L253" s="229">
        <v>78</v>
      </c>
      <c r="M253" s="230" t="s">
        <v>3</v>
      </c>
      <c r="N253" s="230" t="s">
        <v>2</v>
      </c>
      <c r="O253" s="229">
        <v>112.32</v>
      </c>
      <c r="P253" s="229"/>
      <c r="Q253" s="229"/>
      <c r="R253" s="229">
        <v>6500</v>
      </c>
      <c r="S253" s="511">
        <f>SUM(O253*R253)</f>
        <v>730080</v>
      </c>
      <c r="T253" s="229">
        <v>10</v>
      </c>
      <c r="U253" s="229">
        <v>10</v>
      </c>
      <c r="V253" s="473">
        <f>SUM(S253-(S253*U253/100))</f>
        <v>657072</v>
      </c>
      <c r="W253" s="493">
        <f>SUM(J253+V253)</f>
        <v>673797</v>
      </c>
      <c r="X253" s="231">
        <f>W253</f>
        <v>673797</v>
      </c>
      <c r="Y253" s="229">
        <v>10</v>
      </c>
      <c r="Z253" s="229">
        <v>0</v>
      </c>
      <c r="AA253" s="229">
        <v>0.02</v>
      </c>
      <c r="AB253"/>
    </row>
    <row r="254" spans="1:28" x14ac:dyDescent="0.3">
      <c r="A254" s="229"/>
      <c r="B254" s="230"/>
      <c r="C254" s="229"/>
      <c r="D254" s="229"/>
      <c r="E254" s="229"/>
      <c r="F254" s="229"/>
      <c r="G254" s="229"/>
      <c r="H254" s="484">
        <f>SUM((D254*400)+(E254*100)+F254)</f>
        <v>0</v>
      </c>
      <c r="I254" s="229"/>
      <c r="J254" s="473">
        <f>SUM(H254*I254)</f>
        <v>0</v>
      </c>
      <c r="K254" s="229"/>
      <c r="L254" s="229"/>
      <c r="M254" s="230" t="s">
        <v>17</v>
      </c>
      <c r="N254" s="230"/>
      <c r="O254" s="229">
        <v>35.28</v>
      </c>
      <c r="P254" s="229"/>
      <c r="Q254" s="229"/>
      <c r="R254" s="229">
        <v>6500</v>
      </c>
      <c r="S254" s="511">
        <f>SUM(O254*R254)</f>
        <v>229320</v>
      </c>
      <c r="T254" s="229"/>
      <c r="U254" s="229"/>
      <c r="V254" s="473">
        <f>SUM(S254-(S254*U254/100))</f>
        <v>229320</v>
      </c>
      <c r="W254" s="493">
        <f>SUM(J254+V254)</f>
        <v>229320</v>
      </c>
      <c r="X254" s="231">
        <f>W254</f>
        <v>229320</v>
      </c>
      <c r="Y254" s="229">
        <v>10</v>
      </c>
      <c r="Z254" s="229">
        <v>0</v>
      </c>
      <c r="AA254" s="229">
        <v>0.02</v>
      </c>
      <c r="AB254"/>
    </row>
    <row r="255" spans="1:28" x14ac:dyDescent="0.3">
      <c r="A255" s="229"/>
      <c r="B255" s="230"/>
      <c r="C255" s="229"/>
      <c r="D255" s="229"/>
      <c r="E255" s="229"/>
      <c r="F255" s="229"/>
      <c r="G255" s="229"/>
      <c r="H255" s="484">
        <f>SUM((D255*400)+(E255*100)+F255)</f>
        <v>0</v>
      </c>
      <c r="I255" s="229"/>
      <c r="J255" s="473">
        <f>SUM(H255*I255)</f>
        <v>0</v>
      </c>
      <c r="K255" s="229"/>
      <c r="L255" s="229"/>
      <c r="M255" s="230" t="s">
        <v>1</v>
      </c>
      <c r="N255" s="230"/>
      <c r="O255" s="229">
        <v>70.680000000000007</v>
      </c>
      <c r="P255" s="229"/>
      <c r="Q255" s="229"/>
      <c r="R255" s="229">
        <v>2050</v>
      </c>
      <c r="S255" s="511">
        <f>SUM(O255*R255)</f>
        <v>144894</v>
      </c>
      <c r="T255" s="229"/>
      <c r="U255" s="229"/>
      <c r="V255" s="473">
        <f>SUM(S255-(S255*U255/100))</f>
        <v>144894</v>
      </c>
      <c r="W255" s="493">
        <f>SUM(J255+V255)</f>
        <v>144894</v>
      </c>
      <c r="X255" s="231">
        <f>W255</f>
        <v>144894</v>
      </c>
      <c r="Y255" s="229">
        <v>50</v>
      </c>
      <c r="Z255" s="229">
        <v>0</v>
      </c>
      <c r="AA255" s="229">
        <v>0.01</v>
      </c>
      <c r="AB255"/>
    </row>
    <row r="256" spans="1:28" s="538" customFormat="1" x14ac:dyDescent="0.3">
      <c r="A256" s="229">
        <v>163</v>
      </c>
      <c r="B256" s="230" t="s">
        <v>4</v>
      </c>
      <c r="C256" s="229">
        <v>10127</v>
      </c>
      <c r="D256" s="229">
        <v>0</v>
      </c>
      <c r="E256" s="229">
        <v>2</v>
      </c>
      <c r="F256" s="229">
        <v>46</v>
      </c>
      <c r="G256" s="229">
        <v>2</v>
      </c>
      <c r="H256" s="484">
        <f>SUM((D256*400)+(E256*100)+F256)</f>
        <v>246</v>
      </c>
      <c r="I256" s="229">
        <v>220</v>
      </c>
      <c r="J256" s="473">
        <f>SUM(H256*I256)</f>
        <v>54120</v>
      </c>
      <c r="K256" s="229"/>
      <c r="L256" s="229">
        <v>7</v>
      </c>
      <c r="M256" s="230" t="s">
        <v>3</v>
      </c>
      <c r="N256" s="230" t="s">
        <v>2</v>
      </c>
      <c r="O256" s="229">
        <v>117</v>
      </c>
      <c r="P256" s="229"/>
      <c r="Q256" s="229"/>
      <c r="R256" s="229">
        <v>6500</v>
      </c>
      <c r="S256" s="511">
        <f>SUM(O256*R256)</f>
        <v>760500</v>
      </c>
      <c r="T256" s="229"/>
      <c r="U256" s="229"/>
      <c r="V256" s="473">
        <f>SUM(S256-(S256*U256/100))</f>
        <v>760500</v>
      </c>
      <c r="W256" s="493">
        <f>SUM(J256+V256)</f>
        <v>814620</v>
      </c>
      <c r="X256" s="231">
        <f>W256</f>
        <v>814620</v>
      </c>
      <c r="Y256" s="229">
        <v>10</v>
      </c>
      <c r="Z256" s="229">
        <v>0</v>
      </c>
      <c r="AA256" s="229">
        <v>0.02</v>
      </c>
      <c r="AB256"/>
    </row>
    <row r="257" spans="1:28" s="538" customFormat="1" x14ac:dyDescent="0.3">
      <c r="A257" s="229"/>
      <c r="B257" s="230"/>
      <c r="C257" s="229"/>
      <c r="D257" s="229"/>
      <c r="E257" s="229"/>
      <c r="F257" s="229"/>
      <c r="G257" s="229"/>
      <c r="H257" s="484"/>
      <c r="I257" s="229"/>
      <c r="J257" s="473">
        <f>SUM(H257*I257)</f>
        <v>0</v>
      </c>
      <c r="K257" s="229"/>
      <c r="L257" s="229"/>
      <c r="M257" s="230" t="s">
        <v>1387</v>
      </c>
      <c r="N257" s="230"/>
      <c r="O257" s="229">
        <v>24</v>
      </c>
      <c r="P257" s="229"/>
      <c r="Q257" s="229"/>
      <c r="R257" s="229">
        <v>5400</v>
      </c>
      <c r="S257" s="511">
        <f>SUM(O257*R257)</f>
        <v>129600</v>
      </c>
      <c r="T257" s="229"/>
      <c r="U257" s="229"/>
      <c r="V257" s="473">
        <f>SUM(S257-(S257*U257/100))</f>
        <v>129600</v>
      </c>
      <c r="W257" s="493">
        <f>SUM(J257+V257)</f>
        <v>129600</v>
      </c>
      <c r="X257" s="231">
        <f>W257</f>
        <v>129600</v>
      </c>
      <c r="Y257" s="229">
        <v>50</v>
      </c>
      <c r="Z257" s="229">
        <v>0</v>
      </c>
      <c r="AA257" s="229">
        <v>0.01</v>
      </c>
      <c r="AB257"/>
    </row>
    <row r="258" spans="1:28" s="538" customFormat="1" x14ac:dyDescent="0.3">
      <c r="A258" s="229"/>
      <c r="B258" s="230"/>
      <c r="C258" s="229"/>
      <c r="D258" s="229"/>
      <c r="E258" s="229"/>
      <c r="F258" s="229"/>
      <c r="G258" s="229"/>
      <c r="H258" s="484"/>
      <c r="I258" s="229"/>
      <c r="J258" s="473">
        <f>SUM(H258*I258)</f>
        <v>0</v>
      </c>
      <c r="K258" s="229"/>
      <c r="L258" s="229"/>
      <c r="M258" s="230" t="s">
        <v>1386</v>
      </c>
      <c r="N258" s="230"/>
      <c r="O258" s="229">
        <v>18</v>
      </c>
      <c r="P258" s="229"/>
      <c r="Q258" s="229"/>
      <c r="R258" s="229">
        <v>5400</v>
      </c>
      <c r="S258" s="511">
        <f>SUM(O258*R258)</f>
        <v>97200</v>
      </c>
      <c r="T258" s="229"/>
      <c r="U258" s="229"/>
      <c r="V258" s="473">
        <f>SUM(S258-(S258*U258/100))</f>
        <v>97200</v>
      </c>
      <c r="W258" s="493">
        <f>SUM(J258+V258)</f>
        <v>97200</v>
      </c>
      <c r="X258" s="231">
        <f>W258</f>
        <v>97200</v>
      </c>
      <c r="Y258" s="229">
        <v>50</v>
      </c>
      <c r="Z258" s="229">
        <v>0</v>
      </c>
      <c r="AA258" s="229">
        <v>0.01</v>
      </c>
      <c r="AB258"/>
    </row>
    <row r="259" spans="1:28" s="538" customFormat="1" x14ac:dyDescent="0.3">
      <c r="A259" s="229"/>
      <c r="B259" s="230"/>
      <c r="C259" s="229"/>
      <c r="D259" s="229"/>
      <c r="E259" s="229"/>
      <c r="F259" s="229"/>
      <c r="G259" s="229"/>
      <c r="H259" s="484"/>
      <c r="I259" s="229"/>
      <c r="J259" s="473">
        <f>SUM(H259*I259)</f>
        <v>0</v>
      </c>
      <c r="K259" s="229"/>
      <c r="L259" s="229"/>
      <c r="M259" s="230" t="s">
        <v>1294</v>
      </c>
      <c r="N259" s="230"/>
      <c r="O259" s="229"/>
      <c r="P259" s="229"/>
      <c r="Q259" s="229"/>
      <c r="R259" s="229">
        <v>2050</v>
      </c>
      <c r="S259" s="511">
        <f>SUM(O259*R259)</f>
        <v>0</v>
      </c>
      <c r="T259" s="229"/>
      <c r="U259" s="229"/>
      <c r="V259" s="473">
        <f>SUM(S259-(S259*U259/100))</f>
        <v>0</v>
      </c>
      <c r="W259" s="493">
        <f>SUM(J259+V259)</f>
        <v>0</v>
      </c>
      <c r="X259" s="231">
        <f>W259</f>
        <v>0</v>
      </c>
      <c r="Y259" s="229"/>
      <c r="Z259" s="229"/>
      <c r="AA259" s="229"/>
      <c r="AB259"/>
    </row>
    <row r="260" spans="1:28" s="538" customFormat="1" x14ac:dyDescent="0.3">
      <c r="A260" s="229">
        <v>164</v>
      </c>
      <c r="B260" s="230" t="s">
        <v>4</v>
      </c>
      <c r="C260" s="229">
        <v>4990</v>
      </c>
      <c r="D260" s="229">
        <v>0</v>
      </c>
      <c r="E260" s="229">
        <v>2</v>
      </c>
      <c r="F260" s="229">
        <v>0</v>
      </c>
      <c r="G260" s="229">
        <v>1</v>
      </c>
      <c r="H260" s="484">
        <f>SUM((D260*400)+(E260*100)+F260)</f>
        <v>200</v>
      </c>
      <c r="I260" s="229">
        <v>75</v>
      </c>
      <c r="J260" s="473">
        <f>SUM(H260*I260)</f>
        <v>15000</v>
      </c>
      <c r="K260" s="229"/>
      <c r="L260" s="229"/>
      <c r="M260" s="230"/>
      <c r="N260" s="230"/>
      <c r="O260" s="229"/>
      <c r="P260" s="229"/>
      <c r="Q260" s="229"/>
      <c r="R260" s="229"/>
      <c r="S260" s="511">
        <f>SUM(O260*R260)</f>
        <v>0</v>
      </c>
      <c r="T260" s="229"/>
      <c r="U260" s="229"/>
      <c r="V260" s="473">
        <f>SUM(S260-(S260*U260/100))</f>
        <v>0</v>
      </c>
      <c r="W260" s="493">
        <f>SUM(J260+V260)</f>
        <v>15000</v>
      </c>
      <c r="X260" s="231">
        <f>W260</f>
        <v>15000</v>
      </c>
      <c r="Y260" s="229">
        <v>50</v>
      </c>
      <c r="Z260" s="229">
        <v>0</v>
      </c>
      <c r="AA260" s="229">
        <v>0.01</v>
      </c>
      <c r="AB260"/>
    </row>
    <row r="261" spans="1:28" s="538" customFormat="1" x14ac:dyDescent="0.3">
      <c r="A261" s="229">
        <v>165</v>
      </c>
      <c r="B261" s="230" t="s">
        <v>4</v>
      </c>
      <c r="C261" s="229">
        <v>4055</v>
      </c>
      <c r="D261" s="229">
        <v>0</v>
      </c>
      <c r="E261" s="229">
        <v>2</v>
      </c>
      <c r="F261" s="229">
        <v>66</v>
      </c>
      <c r="G261" s="229">
        <v>1</v>
      </c>
      <c r="H261" s="484">
        <f>SUM((D261*400)+(E261*100)+F261)</f>
        <v>266</v>
      </c>
      <c r="I261" s="229">
        <v>75</v>
      </c>
      <c r="J261" s="473">
        <f>SUM(H261*I261)</f>
        <v>19950</v>
      </c>
      <c r="K261" s="229"/>
      <c r="L261" s="229"/>
      <c r="M261" s="230"/>
      <c r="N261" s="230"/>
      <c r="O261" s="229"/>
      <c r="P261" s="229"/>
      <c r="Q261" s="229"/>
      <c r="R261" s="229"/>
      <c r="S261" s="511">
        <f>SUM(O261*R261)</f>
        <v>0</v>
      </c>
      <c r="T261" s="229"/>
      <c r="U261" s="229"/>
      <c r="V261" s="473">
        <f>SUM(S261-(S261*U261/100))</f>
        <v>0</v>
      </c>
      <c r="W261" s="493">
        <f>SUM(J261+V261)</f>
        <v>19950</v>
      </c>
      <c r="X261" s="231">
        <f>W261</f>
        <v>19950</v>
      </c>
      <c r="Y261" s="229">
        <v>50</v>
      </c>
      <c r="Z261" s="229">
        <v>0</v>
      </c>
      <c r="AA261" s="229">
        <v>0.01</v>
      </c>
      <c r="AB261"/>
    </row>
    <row r="262" spans="1:28" s="538" customFormat="1" x14ac:dyDescent="0.3">
      <c r="A262" s="229">
        <v>166</v>
      </c>
      <c r="B262" s="230" t="s">
        <v>4</v>
      </c>
      <c r="C262" s="229">
        <v>4054</v>
      </c>
      <c r="D262" s="229">
        <v>0</v>
      </c>
      <c r="E262" s="229">
        <v>2</v>
      </c>
      <c r="F262" s="229">
        <v>27</v>
      </c>
      <c r="G262" s="229">
        <v>1</v>
      </c>
      <c r="H262" s="484">
        <f>SUM((D262*400)+(E262*100)+F262)</f>
        <v>227</v>
      </c>
      <c r="I262" s="229">
        <v>75</v>
      </c>
      <c r="J262" s="473">
        <f>SUM(H262*I262)</f>
        <v>17025</v>
      </c>
      <c r="K262" s="229"/>
      <c r="L262" s="229"/>
      <c r="M262" s="230"/>
      <c r="N262" s="230"/>
      <c r="O262" s="229"/>
      <c r="P262" s="229"/>
      <c r="Q262" s="229"/>
      <c r="R262" s="229"/>
      <c r="S262" s="511">
        <f>SUM(O262*R262)</f>
        <v>0</v>
      </c>
      <c r="T262" s="229"/>
      <c r="U262" s="229"/>
      <c r="V262" s="473">
        <f>SUM(S262-(S262*U262/100))</f>
        <v>0</v>
      </c>
      <c r="W262" s="493">
        <f>SUM(J262+V262)</f>
        <v>17025</v>
      </c>
      <c r="X262" s="231">
        <f>W262</f>
        <v>17025</v>
      </c>
      <c r="Y262" s="229">
        <v>50</v>
      </c>
      <c r="Z262" s="229">
        <v>0</v>
      </c>
      <c r="AA262" s="229">
        <v>0.01</v>
      </c>
      <c r="AB262"/>
    </row>
    <row r="263" spans="1:28" s="538" customFormat="1" x14ac:dyDescent="0.3">
      <c r="A263" s="229">
        <v>167</v>
      </c>
      <c r="B263" s="230" t="s">
        <v>4</v>
      </c>
      <c r="C263" s="229">
        <v>4993</v>
      </c>
      <c r="D263" s="229">
        <v>0</v>
      </c>
      <c r="E263" s="229">
        <v>2</v>
      </c>
      <c r="F263" s="229">
        <v>0</v>
      </c>
      <c r="G263" s="229">
        <v>1</v>
      </c>
      <c r="H263" s="484">
        <f>SUM((D263*400)+(E263*100)+F263)</f>
        <v>200</v>
      </c>
      <c r="I263" s="229">
        <v>220</v>
      </c>
      <c r="J263" s="473">
        <f>SUM(H263*I263)</f>
        <v>44000</v>
      </c>
      <c r="K263" s="229"/>
      <c r="L263" s="229"/>
      <c r="M263" s="230"/>
      <c r="N263" s="230"/>
      <c r="O263" s="229"/>
      <c r="P263" s="229"/>
      <c r="Q263" s="229"/>
      <c r="R263" s="229"/>
      <c r="S263" s="511">
        <f>SUM(O263*R263)</f>
        <v>0</v>
      </c>
      <c r="T263" s="229"/>
      <c r="U263" s="229"/>
      <c r="V263" s="473">
        <f>SUM(S263-(S263*U263/100))</f>
        <v>0</v>
      </c>
      <c r="W263" s="493">
        <f>SUM(J263+V263)</f>
        <v>44000</v>
      </c>
      <c r="X263" s="231">
        <f>W263</f>
        <v>44000</v>
      </c>
      <c r="Y263" s="229">
        <v>50</v>
      </c>
      <c r="Z263" s="229">
        <v>0</v>
      </c>
      <c r="AA263" s="229">
        <v>0.01</v>
      </c>
      <c r="AB263"/>
    </row>
    <row r="264" spans="1:28" s="538" customFormat="1" x14ac:dyDescent="0.3">
      <c r="A264" s="229">
        <v>168</v>
      </c>
      <c r="B264" s="230" t="s">
        <v>4</v>
      </c>
      <c r="C264" s="229">
        <v>9840</v>
      </c>
      <c r="D264" s="229">
        <v>10</v>
      </c>
      <c r="E264" s="229">
        <v>3</v>
      </c>
      <c r="F264" s="229">
        <v>55</v>
      </c>
      <c r="G264" s="229">
        <v>1</v>
      </c>
      <c r="H264" s="484">
        <f>SUM((D264*400)+(E264*100)+F264)</f>
        <v>4355</v>
      </c>
      <c r="I264" s="229">
        <v>110</v>
      </c>
      <c r="J264" s="473">
        <f>SUM(H264*I264)</f>
        <v>479050</v>
      </c>
      <c r="K264" s="229"/>
      <c r="L264" s="229"/>
      <c r="M264" s="230"/>
      <c r="N264" s="230"/>
      <c r="O264" s="229"/>
      <c r="P264" s="229"/>
      <c r="Q264" s="229"/>
      <c r="R264" s="229"/>
      <c r="S264" s="511">
        <f>SUM(O264*R264)</f>
        <v>0</v>
      </c>
      <c r="T264" s="229"/>
      <c r="U264" s="229"/>
      <c r="V264" s="473">
        <f>SUM(S264-(S264*U264/100))</f>
        <v>0</v>
      </c>
      <c r="W264" s="493">
        <f>SUM(J264+V264)</f>
        <v>479050</v>
      </c>
      <c r="X264" s="231">
        <f>W264</f>
        <v>479050</v>
      </c>
      <c r="Y264" s="229">
        <v>50</v>
      </c>
      <c r="Z264" s="229">
        <v>0</v>
      </c>
      <c r="AA264" s="229">
        <v>0.01</v>
      </c>
      <c r="AB264"/>
    </row>
    <row r="265" spans="1:28" s="538" customFormat="1" x14ac:dyDescent="0.3">
      <c r="A265" s="229">
        <v>169</v>
      </c>
      <c r="B265" s="230" t="s">
        <v>4</v>
      </c>
      <c r="C265" s="229">
        <v>2042</v>
      </c>
      <c r="D265" s="229">
        <v>11</v>
      </c>
      <c r="E265" s="229">
        <v>0</v>
      </c>
      <c r="F265" s="229">
        <v>76</v>
      </c>
      <c r="G265" s="229">
        <v>1</v>
      </c>
      <c r="H265" s="484">
        <f>SUM((D265*400)+(E265*100)+F265)</f>
        <v>4476</v>
      </c>
      <c r="I265" s="229">
        <v>100</v>
      </c>
      <c r="J265" s="473">
        <f>SUM(H265*I265)</f>
        <v>447600</v>
      </c>
      <c r="K265" s="229"/>
      <c r="L265" s="229"/>
      <c r="M265" s="230"/>
      <c r="N265" s="230"/>
      <c r="O265" s="229"/>
      <c r="P265" s="229"/>
      <c r="Q265" s="229"/>
      <c r="R265" s="229"/>
      <c r="S265" s="511">
        <f>SUM(O265*R265)</f>
        <v>0</v>
      </c>
      <c r="T265" s="229"/>
      <c r="U265" s="229"/>
      <c r="V265" s="473">
        <f>SUM(S265-(S265*U265/100))</f>
        <v>0</v>
      </c>
      <c r="W265" s="493">
        <f>SUM(J265+V265)</f>
        <v>447600</v>
      </c>
      <c r="X265" s="231">
        <f>W265</f>
        <v>447600</v>
      </c>
      <c r="Y265" s="229">
        <v>50</v>
      </c>
      <c r="Z265" s="229">
        <v>0</v>
      </c>
      <c r="AA265" s="229">
        <v>0.01</v>
      </c>
      <c r="AB265"/>
    </row>
    <row r="266" spans="1:28" s="538" customFormat="1" x14ac:dyDescent="0.3">
      <c r="A266" s="229">
        <v>170</v>
      </c>
      <c r="B266" s="230" t="s">
        <v>4</v>
      </c>
      <c r="C266" s="229">
        <v>2129</v>
      </c>
      <c r="D266" s="229">
        <v>0</v>
      </c>
      <c r="E266" s="229">
        <v>1</v>
      </c>
      <c r="F266" s="229">
        <v>7</v>
      </c>
      <c r="G266" s="229">
        <v>1</v>
      </c>
      <c r="H266" s="484">
        <f>SUM((D266*400)+(E266*100)+F266)</f>
        <v>107</v>
      </c>
      <c r="I266" s="229">
        <v>250</v>
      </c>
      <c r="J266" s="473">
        <f>SUM(H266*I266)</f>
        <v>26750</v>
      </c>
      <c r="K266" s="229"/>
      <c r="L266" s="229"/>
      <c r="M266" s="230"/>
      <c r="N266" s="230"/>
      <c r="O266" s="229"/>
      <c r="P266" s="229"/>
      <c r="Q266" s="229"/>
      <c r="R266" s="229"/>
      <c r="S266" s="511">
        <f>SUM(O266*R266)</f>
        <v>0</v>
      </c>
      <c r="T266" s="229"/>
      <c r="U266" s="229"/>
      <c r="V266" s="473">
        <f>SUM(S266-(S266*U266/100))</f>
        <v>0</v>
      </c>
      <c r="W266" s="493">
        <f>SUM(J266+V266)</f>
        <v>26750</v>
      </c>
      <c r="X266" s="231">
        <f>W266</f>
        <v>26750</v>
      </c>
      <c r="Y266" s="229">
        <v>50</v>
      </c>
      <c r="Z266" s="229">
        <v>0</v>
      </c>
      <c r="AA266" s="229">
        <v>0.01</v>
      </c>
      <c r="AB266"/>
    </row>
    <row r="267" spans="1:28" s="538" customFormat="1" x14ac:dyDescent="0.3">
      <c r="A267" s="229">
        <v>171</v>
      </c>
      <c r="B267" s="230" t="s">
        <v>4</v>
      </c>
      <c r="C267" s="229">
        <v>20649</v>
      </c>
      <c r="D267" s="229">
        <v>0</v>
      </c>
      <c r="E267" s="229">
        <v>2</v>
      </c>
      <c r="F267" s="229">
        <v>19</v>
      </c>
      <c r="G267" s="229">
        <v>1</v>
      </c>
      <c r="H267" s="484">
        <f>SUM((D267*400)+(E267*100)+F267)</f>
        <v>219</v>
      </c>
      <c r="I267" s="229">
        <v>75</v>
      </c>
      <c r="J267" s="473">
        <f>SUM(H267*I267)</f>
        <v>16425</v>
      </c>
      <c r="K267" s="229"/>
      <c r="L267" s="229"/>
      <c r="M267" s="230"/>
      <c r="N267" s="230"/>
      <c r="O267" s="229"/>
      <c r="P267" s="229"/>
      <c r="Q267" s="229"/>
      <c r="R267" s="229"/>
      <c r="S267" s="511">
        <f>SUM(O267*R267)</f>
        <v>0</v>
      </c>
      <c r="T267" s="229"/>
      <c r="U267" s="229"/>
      <c r="V267" s="473">
        <f>SUM(S267-(S267*U267/100))</f>
        <v>0</v>
      </c>
      <c r="W267" s="493">
        <f>SUM(J267+V267)</f>
        <v>16425</v>
      </c>
      <c r="X267" s="231">
        <f>W267</f>
        <v>16425</v>
      </c>
      <c r="Y267" s="229">
        <v>50</v>
      </c>
      <c r="Z267" s="229">
        <v>0</v>
      </c>
      <c r="AA267" s="229">
        <v>0.01</v>
      </c>
      <c r="AB267"/>
    </row>
    <row r="268" spans="1:28" s="538" customFormat="1" x14ac:dyDescent="0.3">
      <c r="A268" s="229">
        <v>172</v>
      </c>
      <c r="B268" s="230" t="s">
        <v>4</v>
      </c>
      <c r="C268" s="229">
        <v>2128</v>
      </c>
      <c r="D268" s="229">
        <v>18</v>
      </c>
      <c r="E268" s="229">
        <v>1</v>
      </c>
      <c r="F268" s="229">
        <v>38</v>
      </c>
      <c r="G268" s="229">
        <v>1</v>
      </c>
      <c r="H268" s="484">
        <f>SUM((D268*400)+(E268*100)+F268)</f>
        <v>7338</v>
      </c>
      <c r="I268" s="229">
        <v>220</v>
      </c>
      <c r="J268" s="473">
        <f>SUM(H268*I268)</f>
        <v>1614360</v>
      </c>
      <c r="K268" s="229"/>
      <c r="L268" s="506">
        <v>43494</v>
      </c>
      <c r="M268" s="230" t="s">
        <v>3</v>
      </c>
      <c r="N268" s="230" t="s">
        <v>2</v>
      </c>
      <c r="O268" s="229">
        <v>28.4</v>
      </c>
      <c r="P268" s="229"/>
      <c r="Q268" s="229"/>
      <c r="R268" s="229">
        <v>6500</v>
      </c>
      <c r="S268" s="511">
        <f>SUM(O268*R268)</f>
        <v>184600</v>
      </c>
      <c r="T268" s="229">
        <v>3</v>
      </c>
      <c r="U268" s="229">
        <v>3</v>
      </c>
      <c r="V268" s="473">
        <f>SUM(S268-(S268*U268/100))</f>
        <v>179062</v>
      </c>
      <c r="W268" s="493">
        <f>SUM(J268+V268)</f>
        <v>1793422</v>
      </c>
      <c r="X268" s="231">
        <f>W268</f>
        <v>1793422</v>
      </c>
      <c r="Y268" s="229">
        <v>10</v>
      </c>
      <c r="Z268" s="229">
        <v>0</v>
      </c>
      <c r="AA268" s="229">
        <v>0.02</v>
      </c>
      <c r="AB268"/>
    </row>
    <row r="269" spans="1:28" s="538" customFormat="1" x14ac:dyDescent="0.3">
      <c r="A269" s="229"/>
      <c r="B269" s="230"/>
      <c r="C269" s="229"/>
      <c r="D269" s="229"/>
      <c r="E269" s="229"/>
      <c r="F269" s="229"/>
      <c r="G269" s="229"/>
      <c r="H269" s="484"/>
      <c r="I269" s="229"/>
      <c r="J269" s="473">
        <f>SUM(H269*I269)</f>
        <v>0</v>
      </c>
      <c r="K269" s="229"/>
      <c r="L269" s="229"/>
      <c r="M269" s="230" t="s">
        <v>8</v>
      </c>
      <c r="N269" s="230"/>
      <c r="O269" s="229">
        <v>27</v>
      </c>
      <c r="P269" s="229"/>
      <c r="Q269" s="229"/>
      <c r="R269" s="229">
        <v>5400</v>
      </c>
      <c r="S269" s="511">
        <f>SUM(O269*R269)</f>
        <v>145800</v>
      </c>
      <c r="T269" s="229">
        <v>6</v>
      </c>
      <c r="U269" s="229">
        <v>20</v>
      </c>
      <c r="V269" s="473">
        <f>SUM(S269-(S269*U269/100))</f>
        <v>116640</v>
      </c>
      <c r="W269" s="493">
        <f>SUM(J269+V269)</f>
        <v>116640</v>
      </c>
      <c r="X269" s="231">
        <f>W269</f>
        <v>116640</v>
      </c>
      <c r="Y269" s="229">
        <v>50</v>
      </c>
      <c r="Z269" s="229">
        <v>0</v>
      </c>
      <c r="AA269" s="229">
        <v>0.01</v>
      </c>
      <c r="AB269"/>
    </row>
    <row r="270" spans="1:28" s="538" customFormat="1" x14ac:dyDescent="0.3">
      <c r="A270" s="229"/>
      <c r="B270" s="230"/>
      <c r="C270" s="229"/>
      <c r="D270" s="229"/>
      <c r="E270" s="229"/>
      <c r="F270" s="229"/>
      <c r="G270" s="229"/>
      <c r="H270" s="484"/>
      <c r="I270" s="229"/>
      <c r="J270" s="473">
        <f>SUM(H270*I270)</f>
        <v>0</v>
      </c>
      <c r="K270" s="229"/>
      <c r="L270" s="229"/>
      <c r="M270" s="230" t="s">
        <v>11</v>
      </c>
      <c r="N270" s="230"/>
      <c r="O270" s="229">
        <v>73.44</v>
      </c>
      <c r="P270" s="229"/>
      <c r="Q270" s="229"/>
      <c r="R270" s="229">
        <v>2050</v>
      </c>
      <c r="S270" s="511">
        <f>SUM(O270*R270)</f>
        <v>150552</v>
      </c>
      <c r="T270" s="229">
        <v>2</v>
      </c>
      <c r="U270" s="229">
        <v>6</v>
      </c>
      <c r="V270" s="473">
        <f>SUM(S270-(S270*U270/100))</f>
        <v>141518.88</v>
      </c>
      <c r="W270" s="493">
        <f>SUM(J270+V270)</f>
        <v>141518.88</v>
      </c>
      <c r="X270" s="231">
        <f>W270</f>
        <v>141518.88</v>
      </c>
      <c r="Y270" s="229">
        <v>50</v>
      </c>
      <c r="Z270" s="229">
        <v>0</v>
      </c>
      <c r="AA270" s="229">
        <v>0.01</v>
      </c>
      <c r="AB270"/>
    </row>
    <row r="271" spans="1:28" s="538" customFormat="1" x14ac:dyDescent="0.3">
      <c r="A271" s="229"/>
      <c r="B271" s="230"/>
      <c r="C271" s="229"/>
      <c r="D271" s="229"/>
      <c r="E271" s="229"/>
      <c r="F271" s="229"/>
      <c r="G271" s="229"/>
      <c r="H271" s="484"/>
      <c r="I271" s="229"/>
      <c r="J271" s="473">
        <f>SUM(H271*I271)</f>
        <v>0</v>
      </c>
      <c r="K271" s="229"/>
      <c r="L271" s="229"/>
      <c r="M271" s="230" t="s">
        <v>16</v>
      </c>
      <c r="N271" s="230"/>
      <c r="O271" s="229">
        <v>25.2</v>
      </c>
      <c r="P271" s="229"/>
      <c r="Q271" s="229"/>
      <c r="R271" s="229">
        <v>2400</v>
      </c>
      <c r="S271" s="511">
        <f>SUM(O271*R271)</f>
        <v>60480</v>
      </c>
      <c r="T271" s="229">
        <v>2</v>
      </c>
      <c r="U271" s="229">
        <v>6</v>
      </c>
      <c r="V271" s="473">
        <f>SUM(S271-(S271*U271/100))</f>
        <v>56851.199999999997</v>
      </c>
      <c r="W271" s="493">
        <f>SUM(J271+V271)</f>
        <v>56851.199999999997</v>
      </c>
      <c r="X271" s="231">
        <f>W271</f>
        <v>56851.199999999997</v>
      </c>
      <c r="Y271" s="229">
        <v>50</v>
      </c>
      <c r="Z271" s="229">
        <v>0</v>
      </c>
      <c r="AA271" s="229">
        <v>0.01</v>
      </c>
      <c r="AB271"/>
    </row>
    <row r="272" spans="1:28" s="538" customFormat="1" x14ac:dyDescent="0.3">
      <c r="A272" s="229"/>
      <c r="B272" s="230"/>
      <c r="C272" s="229"/>
      <c r="D272" s="229"/>
      <c r="E272" s="229"/>
      <c r="F272" s="229"/>
      <c r="G272" s="229"/>
      <c r="H272" s="484"/>
      <c r="I272" s="229"/>
      <c r="J272" s="473">
        <f>SUM(H272*I272)</f>
        <v>0</v>
      </c>
      <c r="K272" s="229"/>
      <c r="L272" s="229"/>
      <c r="M272" s="230" t="s">
        <v>11</v>
      </c>
      <c r="N272" s="230"/>
      <c r="O272" s="229">
        <v>31.2</v>
      </c>
      <c r="P272" s="229"/>
      <c r="Q272" s="229"/>
      <c r="R272" s="229">
        <v>2050</v>
      </c>
      <c r="S272" s="511">
        <f>SUM(O272*R272)</f>
        <v>63960</v>
      </c>
      <c r="T272" s="229">
        <v>12</v>
      </c>
      <c r="U272" s="229">
        <v>50</v>
      </c>
      <c r="V272" s="473">
        <f>SUM(S272-(S272*U272/100))</f>
        <v>31980</v>
      </c>
      <c r="W272" s="493">
        <f>SUM(J272+V272)</f>
        <v>31980</v>
      </c>
      <c r="X272" s="231">
        <f>W272</f>
        <v>31980</v>
      </c>
      <c r="Y272" s="229">
        <v>50</v>
      </c>
      <c r="Z272" s="229">
        <v>0</v>
      </c>
      <c r="AA272" s="229">
        <v>0.01</v>
      </c>
      <c r="AB272"/>
    </row>
    <row r="273" spans="1:28" s="538" customFormat="1" x14ac:dyDescent="0.3">
      <c r="A273" s="229"/>
      <c r="B273" s="230"/>
      <c r="C273" s="229"/>
      <c r="D273" s="229"/>
      <c r="E273" s="229"/>
      <c r="F273" s="229"/>
      <c r="G273" s="229"/>
      <c r="H273" s="484"/>
      <c r="I273" s="229"/>
      <c r="J273" s="473">
        <f>SUM(H273*I273)</f>
        <v>0</v>
      </c>
      <c r="K273" s="229"/>
      <c r="L273" s="229"/>
      <c r="M273" s="230" t="s">
        <v>13</v>
      </c>
      <c r="N273" s="230"/>
      <c r="O273" s="229">
        <v>22.5</v>
      </c>
      <c r="P273" s="229"/>
      <c r="Q273" s="229"/>
      <c r="R273" s="229">
        <v>2050</v>
      </c>
      <c r="S273" s="511">
        <f>SUM(O273*R273)</f>
        <v>46125</v>
      </c>
      <c r="T273" s="229">
        <v>12</v>
      </c>
      <c r="U273" s="229">
        <v>50</v>
      </c>
      <c r="V273" s="473">
        <f>SUM(S273-(S273*U273/100))</f>
        <v>23062.5</v>
      </c>
      <c r="W273" s="493">
        <f>SUM(J273+V273)</f>
        <v>23062.5</v>
      </c>
      <c r="X273" s="231">
        <f>W273</f>
        <v>23062.5</v>
      </c>
      <c r="Y273" s="229">
        <v>50</v>
      </c>
      <c r="Z273" s="229">
        <v>0</v>
      </c>
      <c r="AA273" s="229">
        <v>0.01</v>
      </c>
      <c r="AB273"/>
    </row>
    <row r="274" spans="1:28" s="538" customFormat="1" x14ac:dyDescent="0.3">
      <c r="A274" s="229"/>
      <c r="B274" s="230"/>
      <c r="C274" s="229"/>
      <c r="D274" s="229"/>
      <c r="E274" s="229"/>
      <c r="F274" s="229"/>
      <c r="G274" s="229"/>
      <c r="H274" s="484"/>
      <c r="I274" s="229"/>
      <c r="J274" s="473">
        <f>SUM(H274*I274)</f>
        <v>0</v>
      </c>
      <c r="K274" s="229"/>
      <c r="L274" s="229"/>
      <c r="M274" s="230" t="s">
        <v>1256</v>
      </c>
      <c r="N274" s="230"/>
      <c r="O274" s="229">
        <v>30</v>
      </c>
      <c r="P274" s="229"/>
      <c r="Q274" s="229"/>
      <c r="R274" s="229">
        <v>2050</v>
      </c>
      <c r="S274" s="511">
        <f>SUM(O274*R274)</f>
        <v>61500</v>
      </c>
      <c r="T274" s="229">
        <v>12</v>
      </c>
      <c r="U274" s="229">
        <v>50</v>
      </c>
      <c r="V274" s="473">
        <f>SUM(S274-(S274*U274/100))</f>
        <v>30750</v>
      </c>
      <c r="W274" s="493">
        <f>SUM(J274+V274)</f>
        <v>30750</v>
      </c>
      <c r="X274" s="231">
        <f>W274</f>
        <v>30750</v>
      </c>
      <c r="Y274" s="229">
        <v>50</v>
      </c>
      <c r="Z274" s="229">
        <v>0</v>
      </c>
      <c r="AA274" s="229">
        <v>0.01</v>
      </c>
      <c r="AB274"/>
    </row>
    <row r="275" spans="1:28" s="538" customFormat="1" x14ac:dyDescent="0.3">
      <c r="A275" s="229">
        <v>173</v>
      </c>
      <c r="B275" s="230" t="s">
        <v>4</v>
      </c>
      <c r="C275" s="229">
        <v>20646</v>
      </c>
      <c r="D275" s="229">
        <v>6</v>
      </c>
      <c r="E275" s="229">
        <v>1</v>
      </c>
      <c r="F275" s="229">
        <v>1</v>
      </c>
      <c r="G275" s="229">
        <v>1</v>
      </c>
      <c r="H275" s="484">
        <f>SUM((D275*400)+(E275*100)+F275)</f>
        <v>2501</v>
      </c>
      <c r="I275" s="229">
        <v>75</v>
      </c>
      <c r="J275" s="473">
        <f>SUM(H275*I275)</f>
        <v>187575</v>
      </c>
      <c r="K275" s="229"/>
      <c r="L275" s="229"/>
      <c r="M275" s="230"/>
      <c r="N275" s="230"/>
      <c r="O275" s="229"/>
      <c r="P275" s="229"/>
      <c r="Q275" s="229"/>
      <c r="R275" s="229"/>
      <c r="S275" s="511">
        <f>SUM(O275*R275)</f>
        <v>0</v>
      </c>
      <c r="T275" s="229"/>
      <c r="U275" s="229"/>
      <c r="V275" s="473">
        <f>SUM(S275-(S275*U275/100))</f>
        <v>0</v>
      </c>
      <c r="W275" s="493">
        <f>SUM(J275+V275)</f>
        <v>187575</v>
      </c>
      <c r="X275" s="231">
        <f>W275</f>
        <v>187575</v>
      </c>
      <c r="Y275" s="229">
        <v>50</v>
      </c>
      <c r="Z275" s="229">
        <v>0</v>
      </c>
      <c r="AA275" s="229">
        <v>0.01</v>
      </c>
      <c r="AB275"/>
    </row>
    <row r="276" spans="1:28" s="538" customFormat="1" x14ac:dyDescent="0.3">
      <c r="A276" s="229">
        <v>174</v>
      </c>
      <c r="B276" s="230" t="s">
        <v>4</v>
      </c>
      <c r="C276" s="229">
        <v>13720</v>
      </c>
      <c r="D276" s="229">
        <v>0</v>
      </c>
      <c r="E276" s="229">
        <v>2</v>
      </c>
      <c r="F276" s="229">
        <v>28</v>
      </c>
      <c r="G276" s="229">
        <v>2</v>
      </c>
      <c r="H276" s="484">
        <f>SUM((D276*400)+(E276*100)+F276)</f>
        <v>228</v>
      </c>
      <c r="I276" s="229">
        <v>250</v>
      </c>
      <c r="J276" s="473">
        <f>SUM(H276*I276)</f>
        <v>57000</v>
      </c>
      <c r="K276" s="229"/>
      <c r="L276" s="506">
        <v>43494</v>
      </c>
      <c r="M276" s="230" t="s">
        <v>10</v>
      </c>
      <c r="N276" s="230" t="s">
        <v>9</v>
      </c>
      <c r="O276" s="229">
        <v>183.92</v>
      </c>
      <c r="P276" s="229"/>
      <c r="Q276" s="229"/>
      <c r="R276" s="229">
        <v>6500</v>
      </c>
      <c r="S276" s="511">
        <f>SUM(O276*R276)</f>
        <v>1195480</v>
      </c>
      <c r="T276" s="229">
        <v>12</v>
      </c>
      <c r="U276" s="229">
        <v>38</v>
      </c>
      <c r="V276" s="473">
        <f>SUM(S276-(S276*U276/100))</f>
        <v>741197.6</v>
      </c>
      <c r="W276" s="493">
        <f>SUM(J276+V276)</f>
        <v>798197.6</v>
      </c>
      <c r="X276" s="231">
        <f>W276</f>
        <v>798197.6</v>
      </c>
      <c r="Y276" s="229">
        <v>10</v>
      </c>
      <c r="Z276" s="229">
        <v>0</v>
      </c>
      <c r="AA276" s="229">
        <v>0.02</v>
      </c>
      <c r="AB276"/>
    </row>
    <row r="277" spans="1:28" s="538" customFormat="1" x14ac:dyDescent="0.3">
      <c r="A277" s="229"/>
      <c r="B277" s="230"/>
      <c r="C277" s="229"/>
      <c r="D277" s="229"/>
      <c r="E277" s="229"/>
      <c r="F277" s="229"/>
      <c r="G277" s="229"/>
      <c r="H277" s="484"/>
      <c r="I277" s="229"/>
      <c r="J277" s="473">
        <f>SUM(H277*I277)</f>
        <v>0</v>
      </c>
      <c r="K277" s="229"/>
      <c r="L277" s="506"/>
      <c r="M277" s="230" t="s">
        <v>393</v>
      </c>
      <c r="N277" s="230"/>
      <c r="O277" s="229">
        <v>86</v>
      </c>
      <c r="P277" s="229"/>
      <c r="Q277" s="229"/>
      <c r="R277" s="229"/>
      <c r="S277" s="511">
        <f>SUM(O277*R277)</f>
        <v>0</v>
      </c>
      <c r="T277" s="229"/>
      <c r="U277" s="229"/>
      <c r="V277" s="473">
        <f>SUM(S277-(S277*U277/100))</f>
        <v>0</v>
      </c>
      <c r="W277" s="493">
        <f>SUM(J277+V277)</f>
        <v>0</v>
      </c>
      <c r="X277" s="231">
        <f>W277</f>
        <v>0</v>
      </c>
      <c r="Y277" s="229"/>
      <c r="Z277" s="229"/>
      <c r="AA277" s="229"/>
      <c r="AB277"/>
    </row>
    <row r="278" spans="1:28" s="538" customFormat="1" x14ac:dyDescent="0.3">
      <c r="A278" s="229"/>
      <c r="B278" s="230"/>
      <c r="C278" s="229"/>
      <c r="D278" s="229"/>
      <c r="E278" s="229"/>
      <c r="F278" s="229"/>
      <c r="G278" s="229"/>
      <c r="H278" s="484"/>
      <c r="I278" s="229"/>
      <c r="J278" s="473">
        <f>SUM(H278*I278)</f>
        <v>0</v>
      </c>
      <c r="K278" s="229"/>
      <c r="L278" s="506"/>
      <c r="M278" s="230" t="s">
        <v>391</v>
      </c>
      <c r="N278" s="230"/>
      <c r="O278" s="229">
        <v>97.92</v>
      </c>
      <c r="P278" s="229"/>
      <c r="Q278" s="229"/>
      <c r="R278" s="229"/>
      <c r="S278" s="511">
        <f>SUM(O278*R278)</f>
        <v>0</v>
      </c>
      <c r="T278" s="229"/>
      <c r="U278" s="229"/>
      <c r="V278" s="473">
        <f>SUM(S278-(S278*U278/100))</f>
        <v>0</v>
      </c>
      <c r="W278" s="493">
        <f>SUM(J278+V278)</f>
        <v>0</v>
      </c>
      <c r="X278" s="231">
        <f>W278</f>
        <v>0</v>
      </c>
      <c r="Y278" s="229"/>
      <c r="Z278" s="229"/>
      <c r="AA278" s="229"/>
      <c r="AB278"/>
    </row>
    <row r="279" spans="1:28" s="538" customFormat="1" x14ac:dyDescent="0.3">
      <c r="A279" s="229"/>
      <c r="B279" s="230"/>
      <c r="C279" s="229"/>
      <c r="D279" s="229"/>
      <c r="E279" s="229"/>
      <c r="F279" s="229"/>
      <c r="G279" s="229"/>
      <c r="H279" s="484"/>
      <c r="I279" s="229"/>
      <c r="J279" s="473">
        <f>SUM(H279*I279)</f>
        <v>0</v>
      </c>
      <c r="K279" s="229"/>
      <c r="L279" s="506"/>
      <c r="M279" s="230" t="s">
        <v>16</v>
      </c>
      <c r="N279" s="230" t="s">
        <v>2</v>
      </c>
      <c r="O279" s="229">
        <v>89.28</v>
      </c>
      <c r="P279" s="229"/>
      <c r="Q279" s="229"/>
      <c r="R279" s="229">
        <v>2400</v>
      </c>
      <c r="S279" s="511">
        <f>SUM(O279*R279)</f>
        <v>214272</v>
      </c>
      <c r="T279" s="229">
        <v>12</v>
      </c>
      <c r="U279" s="229">
        <v>14</v>
      </c>
      <c r="V279" s="473">
        <f>SUM(S279-(S279*U279/100))</f>
        <v>184273.91999999998</v>
      </c>
      <c r="W279" s="493">
        <f>SUM(J279+V279)</f>
        <v>184273.91999999998</v>
      </c>
      <c r="X279" s="231">
        <f>W279</f>
        <v>184273.91999999998</v>
      </c>
      <c r="Y279" s="229">
        <v>0</v>
      </c>
      <c r="Z279" s="493">
        <f>X279</f>
        <v>184273.91999999998</v>
      </c>
      <c r="AA279" s="229">
        <v>0.03</v>
      </c>
      <c r="AB279"/>
    </row>
    <row r="280" spans="1:28" x14ac:dyDescent="0.3">
      <c r="A280" s="229">
        <v>175</v>
      </c>
      <c r="B280" s="230" t="s">
        <v>4</v>
      </c>
      <c r="C280" s="229">
        <v>18607</v>
      </c>
      <c r="D280" s="229">
        <v>22</v>
      </c>
      <c r="E280" s="229">
        <v>2</v>
      </c>
      <c r="F280" s="229">
        <v>18</v>
      </c>
      <c r="G280" s="229">
        <v>1</v>
      </c>
      <c r="H280" s="484">
        <f>SUM((D280*400)+(E280*100)+F280)</f>
        <v>9018</v>
      </c>
      <c r="I280" s="229">
        <v>75</v>
      </c>
      <c r="J280" s="473">
        <f>SUM(H280*I280)</f>
        <v>676350</v>
      </c>
      <c r="K280" s="229"/>
      <c r="L280" s="229"/>
      <c r="M280" s="230"/>
      <c r="N280" s="230"/>
      <c r="O280" s="229"/>
      <c r="P280" s="229"/>
      <c r="Q280" s="229"/>
      <c r="R280" s="229"/>
      <c r="S280" s="511">
        <f>SUM(O280*R280)</f>
        <v>0</v>
      </c>
      <c r="T280" s="229"/>
      <c r="U280" s="229"/>
      <c r="V280" s="473">
        <f>SUM(S280-(S280*U280/100))</f>
        <v>0</v>
      </c>
      <c r="W280" s="493">
        <f>SUM(J280+V280)</f>
        <v>676350</v>
      </c>
      <c r="X280" s="231">
        <f>W280</f>
        <v>676350</v>
      </c>
      <c r="Y280" s="229"/>
      <c r="Z280" s="229"/>
      <c r="AA280" s="229">
        <v>0.01</v>
      </c>
      <c r="AB280"/>
    </row>
    <row r="281" spans="1:28" x14ac:dyDescent="0.3">
      <c r="A281" s="229">
        <v>176</v>
      </c>
      <c r="B281" s="230" t="s">
        <v>4</v>
      </c>
      <c r="C281" s="229">
        <v>14918</v>
      </c>
      <c r="D281" s="229">
        <v>0</v>
      </c>
      <c r="E281" s="229">
        <v>1</v>
      </c>
      <c r="F281" s="229">
        <v>30</v>
      </c>
      <c r="G281" s="229">
        <v>2</v>
      </c>
      <c r="H281" s="484">
        <f>SUM((D281*400)+(E281*100)+F281)</f>
        <v>130</v>
      </c>
      <c r="I281" s="229">
        <v>75</v>
      </c>
      <c r="J281" s="473">
        <f>SUM(H281*I281)</f>
        <v>9750</v>
      </c>
      <c r="K281" s="229"/>
      <c r="L281" s="229" t="s">
        <v>1385</v>
      </c>
      <c r="M281" s="230" t="s">
        <v>3</v>
      </c>
      <c r="N281" s="230" t="s">
        <v>2</v>
      </c>
      <c r="O281" s="229">
        <v>175</v>
      </c>
      <c r="P281" s="229"/>
      <c r="Q281" s="229"/>
      <c r="R281" s="229">
        <v>6500</v>
      </c>
      <c r="S281" s="511">
        <f>SUM(O281*R281)</f>
        <v>1137500</v>
      </c>
      <c r="T281" s="229">
        <v>15</v>
      </c>
      <c r="U281" s="229">
        <v>20</v>
      </c>
      <c r="V281" s="473">
        <f>SUM(S281-(S281*U281/100))</f>
        <v>910000</v>
      </c>
      <c r="W281" s="493">
        <f>SUM(J281+V281)</f>
        <v>919750</v>
      </c>
      <c r="X281" s="231">
        <f>W281</f>
        <v>919750</v>
      </c>
      <c r="Y281" s="229"/>
      <c r="Z281" s="229"/>
      <c r="AA281" s="229">
        <v>0.02</v>
      </c>
      <c r="AB281"/>
    </row>
    <row r="282" spans="1:28" x14ac:dyDescent="0.3">
      <c r="A282" s="229"/>
      <c r="B282" s="230"/>
      <c r="C282" s="229"/>
      <c r="D282" s="229"/>
      <c r="E282" s="229"/>
      <c r="F282" s="229"/>
      <c r="G282" s="229"/>
      <c r="H282" s="484">
        <f>SUM((D282*400)+(E282*100)+F282)</f>
        <v>0</v>
      </c>
      <c r="I282" s="229"/>
      <c r="J282" s="473">
        <f>SUM(H282*I282)</f>
        <v>0</v>
      </c>
      <c r="K282" s="229"/>
      <c r="L282" s="229"/>
      <c r="M282" s="230" t="s">
        <v>16</v>
      </c>
      <c r="N282" s="230" t="s">
        <v>2</v>
      </c>
      <c r="O282" s="229">
        <v>24</v>
      </c>
      <c r="P282" s="229"/>
      <c r="Q282" s="229"/>
      <c r="R282" s="229">
        <v>2400</v>
      </c>
      <c r="S282" s="511">
        <f>SUM(O282*R282)</f>
        <v>57600</v>
      </c>
      <c r="T282" s="229">
        <v>15</v>
      </c>
      <c r="U282" s="229">
        <v>20</v>
      </c>
      <c r="V282" s="473">
        <f>SUM(S282-(S282*U282/100))</f>
        <v>46080</v>
      </c>
      <c r="W282" s="493">
        <f>SUM(J282+V282)</f>
        <v>46080</v>
      </c>
      <c r="X282" s="231">
        <f>W282</f>
        <v>46080</v>
      </c>
      <c r="Y282" s="229">
        <v>0</v>
      </c>
      <c r="Z282" s="493">
        <f>X282</f>
        <v>46080</v>
      </c>
      <c r="AA282" s="229">
        <v>0.03</v>
      </c>
      <c r="AB282"/>
    </row>
    <row r="283" spans="1:28" x14ac:dyDescent="0.3">
      <c r="A283" s="229"/>
      <c r="B283" s="230"/>
      <c r="C283" s="229"/>
      <c r="D283" s="229"/>
      <c r="E283" s="229"/>
      <c r="F283" s="229"/>
      <c r="G283" s="229"/>
      <c r="H283" s="484"/>
      <c r="I283" s="229"/>
      <c r="J283" s="473"/>
      <c r="K283" s="229"/>
      <c r="L283" s="229"/>
      <c r="M283" s="230" t="s">
        <v>1384</v>
      </c>
      <c r="N283" s="230" t="s">
        <v>2</v>
      </c>
      <c r="O283" s="229">
        <v>48</v>
      </c>
      <c r="P283" s="229"/>
      <c r="Q283" s="229"/>
      <c r="R283" s="229">
        <v>6500</v>
      </c>
      <c r="S283" s="511">
        <f>SUM(O283*R283)</f>
        <v>312000</v>
      </c>
      <c r="T283" s="229">
        <v>15</v>
      </c>
      <c r="U283" s="229">
        <v>20</v>
      </c>
      <c r="V283" s="473">
        <f>SUM(S283-(S283*U283/100))</f>
        <v>249600</v>
      </c>
      <c r="W283" s="493">
        <f>SUM(J283+V283)</f>
        <v>249600</v>
      </c>
      <c r="X283" s="231">
        <f>W283</f>
        <v>249600</v>
      </c>
      <c r="Y283" s="229">
        <v>10</v>
      </c>
      <c r="Z283" s="229">
        <v>0</v>
      </c>
      <c r="AA283" s="229">
        <v>0.02</v>
      </c>
      <c r="AB283"/>
    </row>
    <row r="284" spans="1:28" x14ac:dyDescent="0.3">
      <c r="A284" s="229"/>
      <c r="B284" s="230"/>
      <c r="C284" s="229"/>
      <c r="D284" s="229"/>
      <c r="E284" s="229"/>
      <c r="F284" s="229"/>
      <c r="G284" s="229"/>
      <c r="H284" s="484">
        <f>SUM((D284*400)+(E284*100)+F284)</f>
        <v>0</v>
      </c>
      <c r="I284" s="229"/>
      <c r="J284" s="473">
        <f>SUM(H284*I284)</f>
        <v>0</v>
      </c>
      <c r="K284" s="229"/>
      <c r="L284" s="229">
        <v>70</v>
      </c>
      <c r="M284" s="230" t="s">
        <v>3</v>
      </c>
      <c r="N284" s="230" t="s">
        <v>2</v>
      </c>
      <c r="O284" s="229">
        <v>84</v>
      </c>
      <c r="P284" s="229"/>
      <c r="Q284" s="229"/>
      <c r="R284" s="229">
        <v>6500</v>
      </c>
      <c r="S284" s="511">
        <f>SUM(O284*R284)</f>
        <v>546000</v>
      </c>
      <c r="T284" s="229">
        <v>15</v>
      </c>
      <c r="U284" s="229">
        <v>20</v>
      </c>
      <c r="V284" s="473">
        <f>SUM(S284-(S284*U284/100))</f>
        <v>436800</v>
      </c>
      <c r="W284" s="493">
        <f>SUM(J284+V284)</f>
        <v>436800</v>
      </c>
      <c r="X284" s="231">
        <f>W284</f>
        <v>436800</v>
      </c>
      <c r="Y284" s="229">
        <v>10</v>
      </c>
      <c r="Z284" s="229">
        <v>0</v>
      </c>
      <c r="AA284" s="229">
        <v>0.02</v>
      </c>
      <c r="AB284"/>
    </row>
    <row r="285" spans="1:28" x14ac:dyDescent="0.3">
      <c r="A285" s="229">
        <v>177</v>
      </c>
      <c r="B285" s="230" t="s">
        <v>4</v>
      </c>
      <c r="C285" s="229">
        <v>4998</v>
      </c>
      <c r="D285" s="229">
        <v>0</v>
      </c>
      <c r="E285" s="229">
        <v>0</v>
      </c>
      <c r="F285" s="229">
        <v>87</v>
      </c>
      <c r="G285" s="229">
        <v>1</v>
      </c>
      <c r="H285" s="484">
        <f>SUM((D285*400)+(E285*100)+F285)</f>
        <v>87</v>
      </c>
      <c r="I285" s="229">
        <v>75</v>
      </c>
      <c r="J285" s="473">
        <f>SUM(H285*I285)</f>
        <v>6525</v>
      </c>
      <c r="K285" s="229"/>
      <c r="L285" s="229"/>
      <c r="M285" s="230"/>
      <c r="N285" s="230"/>
      <c r="O285" s="229"/>
      <c r="P285" s="229"/>
      <c r="Q285" s="229"/>
      <c r="R285" s="229"/>
      <c r="S285" s="511">
        <f>SUM(O285*R285)</f>
        <v>0</v>
      </c>
      <c r="T285" s="229"/>
      <c r="U285" s="229"/>
      <c r="V285" s="473">
        <f>SUM(S285-(S285*U285/100))</f>
        <v>0</v>
      </c>
      <c r="W285" s="493">
        <f>SUM(J285+V285)</f>
        <v>6525</v>
      </c>
      <c r="X285" s="231">
        <f>W285</f>
        <v>6525</v>
      </c>
      <c r="Y285" s="229">
        <v>50</v>
      </c>
      <c r="Z285" s="229">
        <v>0</v>
      </c>
      <c r="AA285" s="229">
        <v>0.01</v>
      </c>
      <c r="AB285"/>
    </row>
    <row r="286" spans="1:28" s="347" customFormat="1" x14ac:dyDescent="0.3">
      <c r="A286" s="400"/>
      <c r="B286" s="684"/>
      <c r="C286" s="400"/>
      <c r="D286" s="400"/>
      <c r="E286" s="400"/>
      <c r="F286" s="400"/>
      <c r="G286" s="400"/>
      <c r="H286" s="484">
        <f>SUM((D286*400)+(E286*100)+F286)</f>
        <v>0</v>
      </c>
      <c r="I286" s="400"/>
      <c r="J286" s="473">
        <f>SUM(H286*I286)</f>
        <v>0</v>
      </c>
      <c r="K286" s="400"/>
      <c r="L286" s="400">
        <v>22</v>
      </c>
      <c r="M286" s="684" t="s">
        <v>3</v>
      </c>
      <c r="N286" s="684" t="s">
        <v>2</v>
      </c>
      <c r="O286" s="400">
        <v>102.95</v>
      </c>
      <c r="P286" s="400"/>
      <c r="Q286" s="400"/>
      <c r="R286" s="400">
        <v>6500</v>
      </c>
      <c r="S286" s="511">
        <f>SUM(O286*R286)</f>
        <v>669175</v>
      </c>
      <c r="T286" s="400"/>
      <c r="U286" s="400"/>
      <c r="V286" s="473">
        <f>SUM(S286-(S286*U286/100))</f>
        <v>669175</v>
      </c>
      <c r="W286" s="493">
        <f>SUM(J286+V286)</f>
        <v>669175</v>
      </c>
      <c r="X286" s="231">
        <f>W286</f>
        <v>669175</v>
      </c>
      <c r="Y286" s="400">
        <v>10</v>
      </c>
      <c r="Z286" s="229">
        <v>0</v>
      </c>
      <c r="AA286" s="400">
        <v>0.02</v>
      </c>
      <c r="AB286"/>
    </row>
    <row r="287" spans="1:28" x14ac:dyDescent="0.3">
      <c r="A287" s="229">
        <v>178</v>
      </c>
      <c r="B287" s="230" t="s">
        <v>4</v>
      </c>
      <c r="C287" s="229">
        <v>2031</v>
      </c>
      <c r="D287" s="229">
        <v>2</v>
      </c>
      <c r="E287" s="229">
        <v>3</v>
      </c>
      <c r="F287" s="229">
        <v>24</v>
      </c>
      <c r="G287" s="229">
        <v>1</v>
      </c>
      <c r="H287" s="484">
        <f>SUM((D287*400)+(E287*100)+F287)</f>
        <v>1124</v>
      </c>
      <c r="I287" s="229">
        <v>130</v>
      </c>
      <c r="J287" s="473">
        <f>SUM(H287*I287)</f>
        <v>146120</v>
      </c>
      <c r="K287" s="229"/>
      <c r="L287" s="229"/>
      <c r="M287" s="230" t="s">
        <v>3</v>
      </c>
      <c r="N287" s="230" t="s">
        <v>2</v>
      </c>
      <c r="O287" s="229">
        <v>237.44</v>
      </c>
      <c r="P287" s="229"/>
      <c r="Q287" s="229"/>
      <c r="R287" s="229">
        <v>6500</v>
      </c>
      <c r="S287" s="511">
        <f>SUM(O287*R287)</f>
        <v>1543360</v>
      </c>
      <c r="T287" s="229"/>
      <c r="U287" s="229"/>
      <c r="V287" s="473">
        <f>SUM(S287-(S287*U287/100))</f>
        <v>1543360</v>
      </c>
      <c r="W287" s="493">
        <f>SUM(J287+V287)</f>
        <v>1689480</v>
      </c>
      <c r="X287" s="231">
        <f>W287</f>
        <v>1689480</v>
      </c>
      <c r="Y287" s="229">
        <v>10</v>
      </c>
      <c r="Z287" s="229">
        <v>0</v>
      </c>
      <c r="AA287" s="229">
        <v>0.02</v>
      </c>
      <c r="AB287"/>
    </row>
    <row r="288" spans="1:28" x14ac:dyDescent="0.3">
      <c r="A288" s="229"/>
      <c r="B288" s="230"/>
      <c r="C288" s="229"/>
      <c r="D288" s="229"/>
      <c r="E288" s="229"/>
      <c r="F288" s="229"/>
      <c r="G288" s="229"/>
      <c r="H288" s="484">
        <f>SUM((D288*400)+(E288*100)+F288)</f>
        <v>0</v>
      </c>
      <c r="I288" s="229"/>
      <c r="J288" s="473">
        <f>SUM(H288*I288)</f>
        <v>0</v>
      </c>
      <c r="K288" s="229"/>
      <c r="L288" s="229"/>
      <c r="M288" s="230" t="s">
        <v>1</v>
      </c>
      <c r="N288" s="230"/>
      <c r="O288" s="229">
        <v>130.19999999999999</v>
      </c>
      <c r="P288" s="229"/>
      <c r="Q288" s="229"/>
      <c r="R288" s="229">
        <v>2050</v>
      </c>
      <c r="S288" s="511">
        <f>SUM(O288*R288)</f>
        <v>266910</v>
      </c>
      <c r="T288" s="229"/>
      <c r="U288" s="229"/>
      <c r="V288" s="473">
        <f>SUM(S288-(S288*U288/100))</f>
        <v>266910</v>
      </c>
      <c r="W288" s="493">
        <f>SUM(J288+V288)</f>
        <v>266910</v>
      </c>
      <c r="X288" s="231">
        <f>W288</f>
        <v>266910</v>
      </c>
      <c r="Y288" s="229">
        <v>50</v>
      </c>
      <c r="Z288" s="229">
        <v>0</v>
      </c>
      <c r="AA288" s="229">
        <v>0.01</v>
      </c>
      <c r="AB288"/>
    </row>
    <row r="289" spans="1:28" x14ac:dyDescent="0.3">
      <c r="A289" s="229">
        <v>179</v>
      </c>
      <c r="B289" s="230" t="s">
        <v>4</v>
      </c>
      <c r="C289" s="229">
        <v>13715</v>
      </c>
      <c r="D289" s="229">
        <v>0</v>
      </c>
      <c r="E289" s="229">
        <v>1</v>
      </c>
      <c r="F289" s="229">
        <v>2</v>
      </c>
      <c r="G289" s="229">
        <v>1</v>
      </c>
      <c r="H289" s="484">
        <f>SUM((D289*400)+(E289*100)+F289)</f>
        <v>102</v>
      </c>
      <c r="I289" s="229">
        <v>100</v>
      </c>
      <c r="J289" s="473">
        <f>SUM(H289*I289)</f>
        <v>10200</v>
      </c>
      <c r="K289" s="229"/>
      <c r="L289" s="229"/>
      <c r="M289" s="230"/>
      <c r="N289" s="230"/>
      <c r="O289" s="229"/>
      <c r="P289" s="229"/>
      <c r="Q289" s="229"/>
      <c r="R289" s="229"/>
      <c r="S289" s="511">
        <f>SUM(O289*R289)</f>
        <v>0</v>
      </c>
      <c r="T289" s="229"/>
      <c r="U289" s="229"/>
      <c r="V289" s="473">
        <f>SUM(S289-(S289*U289/100))</f>
        <v>0</v>
      </c>
      <c r="W289" s="493">
        <f>SUM(J289+V289)</f>
        <v>10200</v>
      </c>
      <c r="X289" s="231">
        <f>W289</f>
        <v>10200</v>
      </c>
      <c r="Y289" s="229">
        <v>50</v>
      </c>
      <c r="Z289" s="229">
        <v>0</v>
      </c>
      <c r="AA289" s="229">
        <v>0.01</v>
      </c>
      <c r="AB289"/>
    </row>
    <row r="290" spans="1:28" x14ac:dyDescent="0.3">
      <c r="A290" s="229">
        <v>180</v>
      </c>
      <c r="B290" s="230" t="s">
        <v>4</v>
      </c>
      <c r="C290" s="229">
        <v>10131</v>
      </c>
      <c r="D290" s="229">
        <v>0</v>
      </c>
      <c r="E290" s="229">
        <v>2</v>
      </c>
      <c r="F290" s="229">
        <v>97</v>
      </c>
      <c r="G290" s="229">
        <v>2</v>
      </c>
      <c r="H290" s="484">
        <f>SUM((D290*400)+(E290*100)+F290)</f>
        <v>297</v>
      </c>
      <c r="I290" s="229">
        <v>220</v>
      </c>
      <c r="J290" s="473">
        <f>SUM(H290*I290)</f>
        <v>65340</v>
      </c>
      <c r="K290" s="229"/>
      <c r="L290" s="229"/>
      <c r="M290" s="230" t="s">
        <v>10</v>
      </c>
      <c r="N290" s="230" t="s">
        <v>9</v>
      </c>
      <c r="O290" s="229">
        <v>324</v>
      </c>
      <c r="P290" s="229"/>
      <c r="Q290" s="229"/>
      <c r="R290" s="229">
        <v>6500</v>
      </c>
      <c r="S290" s="511">
        <f>SUM(O290*R290)</f>
        <v>2106000</v>
      </c>
      <c r="T290" s="229"/>
      <c r="U290" s="229"/>
      <c r="V290" s="473">
        <f>SUM(S290-(S290*U290/100))</f>
        <v>2106000</v>
      </c>
      <c r="W290" s="493">
        <f>SUM(J290+V290)</f>
        <v>2171340</v>
      </c>
      <c r="X290" s="231">
        <f>W290</f>
        <v>2171340</v>
      </c>
      <c r="Y290" s="229">
        <v>10</v>
      </c>
      <c r="Z290" s="229">
        <v>0</v>
      </c>
      <c r="AA290" s="229">
        <v>0.02</v>
      </c>
      <c r="AB290"/>
    </row>
    <row r="291" spans="1:28" x14ac:dyDescent="0.3">
      <c r="A291" s="229"/>
      <c r="B291" s="230"/>
      <c r="C291" s="229"/>
      <c r="D291" s="229"/>
      <c r="E291" s="229"/>
      <c r="F291" s="229"/>
      <c r="G291" s="229"/>
      <c r="H291" s="484"/>
      <c r="I291" s="229"/>
      <c r="J291" s="473">
        <f>SUM(H291*I291)</f>
        <v>0</v>
      </c>
      <c r="K291" s="229"/>
      <c r="L291" s="229"/>
      <c r="M291" s="230" t="s">
        <v>393</v>
      </c>
      <c r="N291" s="230"/>
      <c r="O291" s="229">
        <v>180</v>
      </c>
      <c r="P291" s="229"/>
      <c r="Q291" s="229"/>
      <c r="R291" s="229"/>
      <c r="S291" s="511">
        <f>SUM(O291*R291)</f>
        <v>0</v>
      </c>
      <c r="T291" s="229"/>
      <c r="U291" s="229"/>
      <c r="V291" s="473">
        <f>SUM(S291-(S291*U291/100))</f>
        <v>0</v>
      </c>
      <c r="W291" s="493">
        <f>SUM(J291+V291)</f>
        <v>0</v>
      </c>
      <c r="X291" s="231">
        <f>W291</f>
        <v>0</v>
      </c>
      <c r="Y291" s="229"/>
      <c r="Z291" s="229"/>
      <c r="AA291" s="229"/>
      <c r="AB291"/>
    </row>
    <row r="292" spans="1:28" x14ac:dyDescent="0.3">
      <c r="A292" s="229"/>
      <c r="B292" s="230"/>
      <c r="C292" s="229"/>
      <c r="D292" s="229"/>
      <c r="E292" s="229"/>
      <c r="F292" s="229"/>
      <c r="G292" s="229"/>
      <c r="H292" s="484"/>
      <c r="I292" s="229"/>
      <c r="J292" s="473">
        <f>SUM(H292*I292)</f>
        <v>0</v>
      </c>
      <c r="K292" s="229"/>
      <c r="L292" s="229"/>
      <c r="M292" s="230" t="s">
        <v>391</v>
      </c>
      <c r="N292" s="230"/>
      <c r="O292" s="229">
        <v>64</v>
      </c>
      <c r="P292" s="229"/>
      <c r="Q292" s="229"/>
      <c r="R292" s="229"/>
      <c r="S292" s="511">
        <f>SUM(O292*R292)</f>
        <v>0</v>
      </c>
      <c r="T292" s="229"/>
      <c r="U292" s="229"/>
      <c r="V292" s="473">
        <f>SUM(S292-(S292*U292/100))</f>
        <v>0</v>
      </c>
      <c r="W292" s="493">
        <f>SUM(J292+V292)</f>
        <v>0</v>
      </c>
      <c r="X292" s="231">
        <f>W292</f>
        <v>0</v>
      </c>
      <c r="Y292" s="229"/>
      <c r="Z292" s="229"/>
      <c r="AA292" s="229"/>
      <c r="AB292"/>
    </row>
    <row r="293" spans="1:28" x14ac:dyDescent="0.3">
      <c r="A293" s="229"/>
      <c r="B293" s="230"/>
      <c r="C293" s="229"/>
      <c r="D293" s="229"/>
      <c r="E293" s="229"/>
      <c r="F293" s="229"/>
      <c r="G293" s="229"/>
      <c r="H293" s="484"/>
      <c r="I293" s="229"/>
      <c r="J293" s="473">
        <f>SUM(H293*I293)</f>
        <v>0</v>
      </c>
      <c r="K293" s="229"/>
      <c r="L293" s="229"/>
      <c r="M293" s="230" t="s">
        <v>8</v>
      </c>
      <c r="N293" s="230"/>
      <c r="O293" s="229">
        <v>60</v>
      </c>
      <c r="P293" s="229"/>
      <c r="Q293" s="229"/>
      <c r="R293" s="229">
        <v>5400</v>
      </c>
      <c r="S293" s="511">
        <f>SUM(O293*R293)</f>
        <v>324000</v>
      </c>
      <c r="T293" s="229"/>
      <c r="U293" s="229"/>
      <c r="V293" s="473">
        <f>SUM(S293-(S293*U293/100))</f>
        <v>324000</v>
      </c>
      <c r="W293" s="493">
        <f>SUM(J293+V293)</f>
        <v>324000</v>
      </c>
      <c r="X293" s="231">
        <f>W293</f>
        <v>324000</v>
      </c>
      <c r="Y293" s="229">
        <v>50</v>
      </c>
      <c r="Z293" s="229">
        <v>0</v>
      </c>
      <c r="AA293" s="229">
        <v>0.01</v>
      </c>
      <c r="AB293"/>
    </row>
    <row r="294" spans="1:28" x14ac:dyDescent="0.3">
      <c r="A294" s="229"/>
      <c r="B294" s="230"/>
      <c r="C294" s="229"/>
      <c r="D294" s="229"/>
      <c r="E294" s="229"/>
      <c r="F294" s="229"/>
      <c r="G294" s="229"/>
      <c r="H294" s="484"/>
      <c r="I294" s="229"/>
      <c r="J294" s="473">
        <f>SUM(H294*I294)</f>
        <v>0</v>
      </c>
      <c r="K294" s="229"/>
      <c r="L294" s="229"/>
      <c r="M294" s="230" t="s">
        <v>1383</v>
      </c>
      <c r="N294" s="230"/>
      <c r="O294" s="229">
        <v>20</v>
      </c>
      <c r="P294" s="229"/>
      <c r="Q294" s="229"/>
      <c r="R294" s="229">
        <v>6500</v>
      </c>
      <c r="S294" s="511">
        <f>SUM(O294*R294)</f>
        <v>130000</v>
      </c>
      <c r="T294" s="229"/>
      <c r="U294" s="229"/>
      <c r="V294" s="473">
        <f>SUM(S294-(S294*U294/100))</f>
        <v>130000</v>
      </c>
      <c r="W294" s="493">
        <f>SUM(J294+V294)</f>
        <v>130000</v>
      </c>
      <c r="X294" s="231">
        <f>W294</f>
        <v>130000</v>
      </c>
      <c r="Y294" s="229">
        <v>50</v>
      </c>
      <c r="Z294" s="229">
        <v>0</v>
      </c>
      <c r="AA294" s="229">
        <v>0.01</v>
      </c>
      <c r="AB294"/>
    </row>
    <row r="295" spans="1:28" x14ac:dyDescent="0.3">
      <c r="A295" s="229">
        <v>181</v>
      </c>
      <c r="B295" s="230" t="s">
        <v>4</v>
      </c>
      <c r="C295" s="229">
        <v>13721</v>
      </c>
      <c r="D295" s="229">
        <v>0</v>
      </c>
      <c r="E295" s="229">
        <v>2</v>
      </c>
      <c r="F295" s="229">
        <v>40</v>
      </c>
      <c r="G295" s="229">
        <v>2</v>
      </c>
      <c r="H295" s="484">
        <f>SUM((D295*400)+(E295*100)+F295)</f>
        <v>240</v>
      </c>
      <c r="I295" s="229">
        <v>75</v>
      </c>
      <c r="J295" s="473">
        <f>SUM(H295*I295)</f>
        <v>18000</v>
      </c>
      <c r="K295" s="229"/>
      <c r="L295" s="229">
        <v>57</v>
      </c>
      <c r="M295" s="230" t="s">
        <v>3</v>
      </c>
      <c r="N295" s="230" t="s">
        <v>2</v>
      </c>
      <c r="O295" s="229">
        <v>40</v>
      </c>
      <c r="P295" s="229"/>
      <c r="Q295" s="229"/>
      <c r="R295" s="229">
        <v>6500</v>
      </c>
      <c r="S295" s="511">
        <f>SUM(O295*R295)</f>
        <v>260000</v>
      </c>
      <c r="T295" s="229">
        <v>10</v>
      </c>
      <c r="U295" s="229">
        <v>10</v>
      </c>
      <c r="V295" s="473">
        <f>SUM(S295-(S295*U295/100))</f>
        <v>234000</v>
      </c>
      <c r="W295" s="493">
        <f>SUM(J295+V295)</f>
        <v>252000</v>
      </c>
      <c r="X295" s="231">
        <f>W295</f>
        <v>252000</v>
      </c>
      <c r="Y295" s="229">
        <v>10</v>
      </c>
      <c r="Z295" s="229">
        <v>0</v>
      </c>
      <c r="AA295" s="229">
        <v>0.02</v>
      </c>
      <c r="AB295"/>
    </row>
    <row r="296" spans="1:28" x14ac:dyDescent="0.3">
      <c r="A296" s="229"/>
      <c r="B296" s="230"/>
      <c r="C296" s="229"/>
      <c r="D296" s="229"/>
      <c r="E296" s="229"/>
      <c r="F296" s="229"/>
      <c r="G296" s="229"/>
      <c r="H296" s="484"/>
      <c r="I296" s="229"/>
      <c r="J296" s="473"/>
      <c r="K296" s="229"/>
      <c r="L296" s="229"/>
      <c r="M296" s="230" t="s">
        <v>27</v>
      </c>
      <c r="N296" s="230" t="s">
        <v>2</v>
      </c>
      <c r="O296" s="229">
        <v>24</v>
      </c>
      <c r="P296" s="229"/>
      <c r="Q296" s="229"/>
      <c r="R296" s="229">
        <v>6500</v>
      </c>
      <c r="S296" s="511">
        <f>SUM(O296*R296)</f>
        <v>156000</v>
      </c>
      <c r="T296" s="229">
        <v>10</v>
      </c>
      <c r="U296" s="229">
        <v>10</v>
      </c>
      <c r="V296" s="473">
        <f>SUM(S296-(S296*U296/100))</f>
        <v>140400</v>
      </c>
      <c r="W296" s="493">
        <f>SUM(J296+V296)</f>
        <v>140400</v>
      </c>
      <c r="X296" s="231">
        <f>W296</f>
        <v>140400</v>
      </c>
      <c r="Y296" s="229">
        <v>10</v>
      </c>
      <c r="Z296" s="229">
        <v>0</v>
      </c>
      <c r="AA296" s="229">
        <v>0.02</v>
      </c>
      <c r="AB296"/>
    </row>
    <row r="297" spans="1:28" x14ac:dyDescent="0.3">
      <c r="A297" s="229"/>
      <c r="B297" s="230"/>
      <c r="C297" s="229"/>
      <c r="D297" s="229"/>
      <c r="E297" s="229"/>
      <c r="F297" s="229"/>
      <c r="G297" s="229"/>
      <c r="H297" s="484"/>
      <c r="I297" s="229"/>
      <c r="J297" s="473">
        <f>SUM(H297*I297)</f>
        <v>0</v>
      </c>
      <c r="K297" s="229"/>
      <c r="L297" s="229"/>
      <c r="M297" s="230" t="s">
        <v>11</v>
      </c>
      <c r="N297" s="230" t="s">
        <v>0</v>
      </c>
      <c r="O297" s="229">
        <v>120</v>
      </c>
      <c r="P297" s="229"/>
      <c r="Q297" s="229"/>
      <c r="R297" s="229">
        <v>2050</v>
      </c>
      <c r="S297" s="511">
        <f>SUM(O297*R297)</f>
        <v>246000</v>
      </c>
      <c r="T297" s="229">
        <v>10</v>
      </c>
      <c r="U297" s="229">
        <v>40</v>
      </c>
      <c r="V297" s="473">
        <f>SUM(S297-(S297*U297/100))</f>
        <v>147600</v>
      </c>
      <c r="W297" s="493">
        <f>SUM(J297+V297)</f>
        <v>147600</v>
      </c>
      <c r="X297" s="231">
        <f>W297</f>
        <v>147600</v>
      </c>
      <c r="Y297" s="229">
        <v>50</v>
      </c>
      <c r="Z297" s="229">
        <v>0</v>
      </c>
      <c r="AA297" s="229">
        <v>0.01</v>
      </c>
      <c r="AB297"/>
    </row>
    <row r="298" spans="1:28" x14ac:dyDescent="0.3">
      <c r="A298" s="229"/>
      <c r="B298" s="230"/>
      <c r="C298" s="229"/>
      <c r="D298" s="229"/>
      <c r="E298" s="229"/>
      <c r="F298" s="229"/>
      <c r="G298" s="229"/>
      <c r="H298" s="484"/>
      <c r="I298" s="229"/>
      <c r="J298" s="473">
        <f>SUM(H298*I298)</f>
        <v>0</v>
      </c>
      <c r="K298" s="229"/>
      <c r="L298" s="229"/>
      <c r="M298" s="230" t="s">
        <v>1256</v>
      </c>
      <c r="N298" s="230" t="s">
        <v>0</v>
      </c>
      <c r="O298" s="229">
        <v>12</v>
      </c>
      <c r="P298" s="229"/>
      <c r="Q298" s="229"/>
      <c r="R298" s="229">
        <v>2050</v>
      </c>
      <c r="S298" s="511">
        <f>SUM(O298*R298)</f>
        <v>24600</v>
      </c>
      <c r="T298" s="229">
        <v>10</v>
      </c>
      <c r="U298" s="229">
        <v>40</v>
      </c>
      <c r="V298" s="473">
        <f>SUM(S298-(S298*U298/100))</f>
        <v>14760</v>
      </c>
      <c r="W298" s="493">
        <f>SUM(J298+V298)</f>
        <v>14760</v>
      </c>
      <c r="X298" s="231">
        <f>W298</f>
        <v>14760</v>
      </c>
      <c r="Y298" s="229">
        <v>50</v>
      </c>
      <c r="Z298" s="229">
        <v>0</v>
      </c>
      <c r="AA298" s="229">
        <v>0.01</v>
      </c>
      <c r="AB298"/>
    </row>
    <row r="299" spans="1:28" x14ac:dyDescent="0.3">
      <c r="A299" s="229"/>
      <c r="B299" s="230"/>
      <c r="C299" s="229"/>
      <c r="D299" s="229"/>
      <c r="E299" s="229"/>
      <c r="F299" s="229"/>
      <c r="G299" s="229"/>
      <c r="H299" s="484"/>
      <c r="I299" s="229"/>
      <c r="J299" s="473">
        <f>SUM(H299*I299)</f>
        <v>0</v>
      </c>
      <c r="K299" s="229"/>
      <c r="L299" s="229"/>
      <c r="M299" s="230" t="s">
        <v>13</v>
      </c>
      <c r="N299" s="230" t="s">
        <v>0</v>
      </c>
      <c r="O299" s="229">
        <v>13.5</v>
      </c>
      <c r="P299" s="229"/>
      <c r="Q299" s="229"/>
      <c r="R299" s="229">
        <v>2050</v>
      </c>
      <c r="S299" s="511">
        <f>SUM(O299*R299)</f>
        <v>27675</v>
      </c>
      <c r="T299" s="229">
        <v>10</v>
      </c>
      <c r="U299" s="229">
        <v>40</v>
      </c>
      <c r="V299" s="473">
        <f>SUM(S299-(S299*U299/100))</f>
        <v>16605</v>
      </c>
      <c r="W299" s="493">
        <f>SUM(J299+V299)</f>
        <v>16605</v>
      </c>
      <c r="X299" s="231">
        <f>W299</f>
        <v>16605</v>
      </c>
      <c r="Y299" s="229">
        <v>50</v>
      </c>
      <c r="Z299" s="229">
        <v>0</v>
      </c>
      <c r="AA299" s="229">
        <v>0.01</v>
      </c>
      <c r="AB299"/>
    </row>
    <row r="300" spans="1:28" x14ac:dyDescent="0.3">
      <c r="A300" s="229"/>
      <c r="B300" s="230"/>
      <c r="C300" s="229"/>
      <c r="D300" s="229"/>
      <c r="E300" s="229"/>
      <c r="F300" s="229"/>
      <c r="G300" s="229"/>
      <c r="H300" s="484"/>
      <c r="I300" s="229"/>
      <c r="J300" s="473">
        <f>SUM(H300*I300)</f>
        <v>0</v>
      </c>
      <c r="K300" s="229"/>
      <c r="L300" s="229"/>
      <c r="M300" s="230" t="s">
        <v>48</v>
      </c>
      <c r="N300" s="230" t="s">
        <v>0</v>
      </c>
      <c r="O300" s="229">
        <v>32</v>
      </c>
      <c r="P300" s="229"/>
      <c r="Q300" s="229"/>
      <c r="R300" s="229">
        <v>6500</v>
      </c>
      <c r="S300" s="511">
        <f>SUM(O300*R300)</f>
        <v>208000</v>
      </c>
      <c r="T300" s="229">
        <v>10</v>
      </c>
      <c r="U300" s="229">
        <v>40</v>
      </c>
      <c r="V300" s="473">
        <f>SUM(S300-(S300*U300/100))</f>
        <v>124800</v>
      </c>
      <c r="W300" s="493">
        <f>SUM(J300+V300)</f>
        <v>124800</v>
      </c>
      <c r="X300" s="231">
        <f>W300</f>
        <v>124800</v>
      </c>
      <c r="Y300" s="229">
        <v>50</v>
      </c>
      <c r="Z300" s="229">
        <v>0</v>
      </c>
      <c r="AA300" s="229">
        <v>0.01</v>
      </c>
      <c r="AB300"/>
    </row>
    <row r="301" spans="1:28" x14ac:dyDescent="0.3">
      <c r="A301" s="229">
        <v>182</v>
      </c>
      <c r="B301" s="230" t="s">
        <v>4</v>
      </c>
      <c r="C301" s="229">
        <v>2143</v>
      </c>
      <c r="D301" s="229">
        <v>10</v>
      </c>
      <c r="E301" s="229">
        <v>0</v>
      </c>
      <c r="F301" s="229">
        <v>31</v>
      </c>
      <c r="G301" s="229">
        <v>1</v>
      </c>
      <c r="H301" s="484">
        <f>SUM((D301*400)+(E301*100)+F301)</f>
        <v>4031</v>
      </c>
      <c r="I301" s="229">
        <v>75</v>
      </c>
      <c r="J301" s="473">
        <f>SUM(H301*I301)</f>
        <v>302325</v>
      </c>
      <c r="K301" s="229"/>
      <c r="L301" s="229"/>
      <c r="M301" s="230"/>
      <c r="N301" s="230"/>
      <c r="O301" s="229"/>
      <c r="P301" s="229"/>
      <c r="Q301" s="229"/>
      <c r="R301" s="229"/>
      <c r="S301" s="511">
        <f>SUM(O301*R301)</f>
        <v>0</v>
      </c>
      <c r="T301" s="229"/>
      <c r="U301" s="229"/>
      <c r="V301" s="473">
        <f>SUM(S301-(S301*U301/100))</f>
        <v>0</v>
      </c>
      <c r="W301" s="493">
        <f>SUM(J301+V301)</f>
        <v>302325</v>
      </c>
      <c r="X301" s="231">
        <f>W301</f>
        <v>302325</v>
      </c>
      <c r="Y301" s="229">
        <v>50</v>
      </c>
      <c r="Z301" s="229">
        <v>0</v>
      </c>
      <c r="AA301" s="229">
        <v>0.01</v>
      </c>
      <c r="AB301"/>
    </row>
    <row r="302" spans="1:28" x14ac:dyDescent="0.3">
      <c r="A302" s="229">
        <v>183</v>
      </c>
      <c r="B302" s="230" t="s">
        <v>4</v>
      </c>
      <c r="C302" s="229">
        <v>14962</v>
      </c>
      <c r="D302" s="229">
        <v>18</v>
      </c>
      <c r="E302" s="229">
        <v>1</v>
      </c>
      <c r="F302" s="229">
        <v>2</v>
      </c>
      <c r="G302" s="229">
        <v>1</v>
      </c>
      <c r="H302" s="484">
        <f>SUM((D302*400)+(E302*100)+F302)</f>
        <v>7302</v>
      </c>
      <c r="I302" s="229">
        <v>100</v>
      </c>
      <c r="J302" s="473">
        <f>SUM(H302*I302)</f>
        <v>730200</v>
      </c>
      <c r="K302" s="229"/>
      <c r="L302" s="229"/>
      <c r="M302" s="230"/>
      <c r="N302" s="230"/>
      <c r="O302" s="229"/>
      <c r="P302" s="229"/>
      <c r="Q302" s="229"/>
      <c r="R302" s="229"/>
      <c r="S302" s="511">
        <f>SUM(O302*R302)</f>
        <v>0</v>
      </c>
      <c r="T302" s="229"/>
      <c r="U302" s="229"/>
      <c r="V302" s="473">
        <f>SUM(S302-(S302*U302/100))</f>
        <v>0</v>
      </c>
      <c r="W302" s="493">
        <f>SUM(J302+V302)</f>
        <v>730200</v>
      </c>
      <c r="X302" s="231">
        <f>W302</f>
        <v>730200</v>
      </c>
      <c r="Y302" s="229">
        <v>50</v>
      </c>
      <c r="Z302" s="229">
        <v>0</v>
      </c>
      <c r="AA302" s="229">
        <v>0.01</v>
      </c>
      <c r="AB302"/>
    </row>
    <row r="303" spans="1:28" s="347" customFormat="1" x14ac:dyDescent="0.3">
      <c r="A303" s="229">
        <v>184</v>
      </c>
      <c r="B303" s="230" t="s">
        <v>4</v>
      </c>
      <c r="C303" s="229">
        <v>6753</v>
      </c>
      <c r="D303" s="229">
        <v>0</v>
      </c>
      <c r="E303" s="229">
        <v>0</v>
      </c>
      <c r="F303" s="229">
        <v>68</v>
      </c>
      <c r="G303" s="400">
        <v>1</v>
      </c>
      <c r="H303" s="484">
        <f>SUM((D303*400)+(E303*100)+F303)</f>
        <v>68</v>
      </c>
      <c r="I303" s="400">
        <v>150</v>
      </c>
      <c r="J303" s="473">
        <f>SUM(H303*I303)</f>
        <v>10200</v>
      </c>
      <c r="K303" s="400"/>
      <c r="L303" s="229"/>
      <c r="M303" s="230" t="s">
        <v>3</v>
      </c>
      <c r="N303" s="230" t="s">
        <v>2</v>
      </c>
      <c r="O303" s="400">
        <v>192</v>
      </c>
      <c r="P303" s="400"/>
      <c r="Q303" s="400"/>
      <c r="R303" s="400">
        <v>6500</v>
      </c>
      <c r="S303" s="511">
        <f>SUM(O303*R303)</f>
        <v>1248000</v>
      </c>
      <c r="T303" s="400"/>
      <c r="U303" s="400"/>
      <c r="V303" s="473">
        <f>SUM(S303-(S303*U303/100))</f>
        <v>1248000</v>
      </c>
      <c r="W303" s="493">
        <f>SUM(J303+V303)</f>
        <v>1258200</v>
      </c>
      <c r="X303" s="231">
        <f>W303</f>
        <v>1258200</v>
      </c>
      <c r="Y303" s="400">
        <v>10</v>
      </c>
      <c r="Z303" s="229">
        <v>0</v>
      </c>
      <c r="AA303" s="400">
        <v>0.02</v>
      </c>
      <c r="AB303"/>
    </row>
    <row r="304" spans="1:28" x14ac:dyDescent="0.3">
      <c r="A304" s="229">
        <v>185</v>
      </c>
      <c r="B304" s="230" t="s">
        <v>4</v>
      </c>
      <c r="C304" s="229">
        <v>14944</v>
      </c>
      <c r="D304" s="229">
        <v>7</v>
      </c>
      <c r="E304" s="229">
        <v>0</v>
      </c>
      <c r="F304" s="229">
        <v>57</v>
      </c>
      <c r="G304" s="229">
        <v>1</v>
      </c>
      <c r="H304" s="484">
        <f>SUM((D304*400)+(E304*100)+F304)</f>
        <v>2857</v>
      </c>
      <c r="I304" s="229">
        <v>100</v>
      </c>
      <c r="J304" s="473">
        <f>SUM(H304*I304)</f>
        <v>285700</v>
      </c>
      <c r="K304" s="229"/>
      <c r="L304" s="229"/>
      <c r="M304" s="230"/>
      <c r="N304" s="230"/>
      <c r="O304" s="229"/>
      <c r="P304" s="229"/>
      <c r="Q304" s="229"/>
      <c r="R304" s="229"/>
      <c r="S304" s="511">
        <f>SUM(O304*R304)</f>
        <v>0</v>
      </c>
      <c r="T304" s="229"/>
      <c r="U304" s="229"/>
      <c r="V304" s="473">
        <f>SUM(S304-(S304*U304/100))</f>
        <v>0</v>
      </c>
      <c r="W304" s="493">
        <f>SUM(J304+V304)</f>
        <v>285700</v>
      </c>
      <c r="X304" s="231">
        <f>W304</f>
        <v>285700</v>
      </c>
      <c r="Y304" s="229">
        <v>50</v>
      </c>
      <c r="Z304" s="229">
        <v>0</v>
      </c>
      <c r="AA304" s="229">
        <v>0.01</v>
      </c>
      <c r="AB304"/>
    </row>
    <row r="305" spans="1:28" x14ac:dyDescent="0.3">
      <c r="A305" s="229">
        <v>186</v>
      </c>
      <c r="B305" s="230" t="s">
        <v>4</v>
      </c>
      <c r="C305" s="229">
        <v>13710</v>
      </c>
      <c r="D305" s="229">
        <v>0</v>
      </c>
      <c r="E305" s="229">
        <v>2</v>
      </c>
      <c r="F305" s="229">
        <v>58</v>
      </c>
      <c r="G305" s="229">
        <v>2</v>
      </c>
      <c r="H305" s="484">
        <f>SUM((D305*400)+(E305*100)+F305)</f>
        <v>258</v>
      </c>
      <c r="I305" s="229">
        <v>150</v>
      </c>
      <c r="J305" s="473">
        <f>SUM(H305*I305)</f>
        <v>38700</v>
      </c>
      <c r="K305" s="229"/>
      <c r="L305" s="229">
        <v>50</v>
      </c>
      <c r="M305" s="230" t="s">
        <v>3</v>
      </c>
      <c r="N305" s="230" t="s">
        <v>2</v>
      </c>
      <c r="O305" s="229">
        <v>232.56</v>
      </c>
      <c r="P305" s="229"/>
      <c r="Q305" s="229"/>
      <c r="R305" s="229">
        <v>6500</v>
      </c>
      <c r="S305" s="511">
        <f>SUM(O305*R305)</f>
        <v>1511640</v>
      </c>
      <c r="T305" s="229">
        <v>40</v>
      </c>
      <c r="U305" s="229">
        <v>70</v>
      </c>
      <c r="V305" s="473">
        <f>SUM(S305-(S305*U305/100))</f>
        <v>453492</v>
      </c>
      <c r="W305" s="493">
        <f>SUM(J305+V305)</f>
        <v>492192</v>
      </c>
      <c r="X305" s="231">
        <f>W305</f>
        <v>492192</v>
      </c>
      <c r="Y305" s="229">
        <v>10</v>
      </c>
      <c r="Z305" s="229">
        <v>0</v>
      </c>
      <c r="AA305" s="229">
        <v>0.02</v>
      </c>
      <c r="AB305"/>
    </row>
    <row r="306" spans="1:28" x14ac:dyDescent="0.3">
      <c r="A306" s="229"/>
      <c r="B306" s="230"/>
      <c r="C306" s="229"/>
      <c r="D306" s="229"/>
      <c r="E306" s="229"/>
      <c r="F306" s="229"/>
      <c r="G306" s="229"/>
      <c r="H306" s="484"/>
      <c r="I306" s="229"/>
      <c r="J306" s="473">
        <f>SUM(H306*I306)</f>
        <v>0</v>
      </c>
      <c r="K306" s="229"/>
      <c r="L306" s="229"/>
      <c r="M306" s="230" t="s">
        <v>8</v>
      </c>
      <c r="N306" s="230"/>
      <c r="O306" s="229">
        <v>24</v>
      </c>
      <c r="P306" s="229"/>
      <c r="Q306" s="229"/>
      <c r="R306" s="229">
        <v>5400</v>
      </c>
      <c r="S306" s="511">
        <f>SUM(O306*R306)</f>
        <v>129600</v>
      </c>
      <c r="T306" s="229">
        <v>2</v>
      </c>
      <c r="U306" s="229">
        <v>6</v>
      </c>
      <c r="V306" s="473">
        <f>SUM(S306-(S306*U306/100))</f>
        <v>121824</v>
      </c>
      <c r="W306" s="493">
        <f>SUM(J306+V306)</f>
        <v>121824</v>
      </c>
      <c r="X306" s="231">
        <f>W306</f>
        <v>121824</v>
      </c>
      <c r="Y306" s="229">
        <v>50</v>
      </c>
      <c r="Z306" s="229">
        <v>0</v>
      </c>
      <c r="AA306" s="229">
        <v>0.01</v>
      </c>
      <c r="AB306"/>
    </row>
    <row r="307" spans="1:28" x14ac:dyDescent="0.3">
      <c r="A307" s="229"/>
      <c r="B307" s="230"/>
      <c r="C307" s="229"/>
      <c r="D307" s="229"/>
      <c r="E307" s="229"/>
      <c r="F307" s="229"/>
      <c r="G307" s="229"/>
      <c r="H307" s="484"/>
      <c r="I307" s="229"/>
      <c r="J307" s="473">
        <f>SUM(H307*I307)</f>
        <v>0</v>
      </c>
      <c r="K307" s="229"/>
      <c r="L307" s="229"/>
      <c r="M307" s="230" t="s">
        <v>16</v>
      </c>
      <c r="N307" s="230"/>
      <c r="O307" s="229">
        <v>75.900000000000006</v>
      </c>
      <c r="P307" s="229"/>
      <c r="Q307" s="229"/>
      <c r="R307" s="229">
        <v>2400</v>
      </c>
      <c r="S307" s="511">
        <f>SUM(O307*R307)</f>
        <v>182160</v>
      </c>
      <c r="T307" s="229">
        <v>2</v>
      </c>
      <c r="U307" s="229">
        <v>6</v>
      </c>
      <c r="V307" s="473">
        <f>SUM(S307-(S307*U307/100))</f>
        <v>171230.4</v>
      </c>
      <c r="W307" s="493">
        <f>SUM(J307+V307)</f>
        <v>171230.4</v>
      </c>
      <c r="X307" s="231">
        <f>W307</f>
        <v>171230.4</v>
      </c>
      <c r="Y307" s="229">
        <v>0</v>
      </c>
      <c r="Z307" s="493">
        <f>X307</f>
        <v>171230.4</v>
      </c>
      <c r="AA307" s="229">
        <v>0.03</v>
      </c>
      <c r="AB307"/>
    </row>
    <row r="308" spans="1:28" x14ac:dyDescent="0.3">
      <c r="A308" s="229"/>
      <c r="B308" s="230"/>
      <c r="C308" s="229"/>
      <c r="D308" s="229"/>
      <c r="E308" s="229"/>
      <c r="F308" s="229"/>
      <c r="G308" s="229"/>
      <c r="H308" s="484"/>
      <c r="I308" s="229"/>
      <c r="J308" s="473">
        <f>SUM(H308*I308)</f>
        <v>0</v>
      </c>
      <c r="K308" s="229"/>
      <c r="L308" s="229"/>
      <c r="M308" s="230" t="s">
        <v>3</v>
      </c>
      <c r="N308" s="230" t="s">
        <v>2</v>
      </c>
      <c r="O308" s="229">
        <v>25</v>
      </c>
      <c r="P308" s="229"/>
      <c r="Q308" s="229"/>
      <c r="R308" s="229">
        <v>6500</v>
      </c>
      <c r="S308" s="511">
        <f>SUM(O308*R308)</f>
        <v>162500</v>
      </c>
      <c r="T308" s="229">
        <v>2</v>
      </c>
      <c r="U308" s="229">
        <v>2</v>
      </c>
      <c r="V308" s="473">
        <f>SUM(S308-(S308*U308/100))</f>
        <v>159250</v>
      </c>
      <c r="W308" s="493">
        <f>SUM(J308+V308)</f>
        <v>159250</v>
      </c>
      <c r="X308" s="231">
        <f>W308</f>
        <v>159250</v>
      </c>
      <c r="Y308" s="229">
        <v>10</v>
      </c>
      <c r="Z308" s="229">
        <v>0</v>
      </c>
      <c r="AA308" s="229">
        <v>0.02</v>
      </c>
      <c r="AB308"/>
    </row>
    <row r="309" spans="1:28" x14ac:dyDescent="0.3">
      <c r="A309" s="229">
        <v>187</v>
      </c>
      <c r="B309" s="230" t="s">
        <v>4</v>
      </c>
      <c r="C309" s="229">
        <v>2127</v>
      </c>
      <c r="D309" s="229">
        <v>8</v>
      </c>
      <c r="E309" s="229">
        <v>1</v>
      </c>
      <c r="F309" s="229">
        <v>96</v>
      </c>
      <c r="G309" s="229">
        <v>1</v>
      </c>
      <c r="H309" s="484">
        <f>SUM((D309*400)+(E309*100)+F309)</f>
        <v>3396</v>
      </c>
      <c r="I309" s="229">
        <v>75</v>
      </c>
      <c r="J309" s="473">
        <f>SUM(H309*I309)</f>
        <v>254700</v>
      </c>
      <c r="K309" s="229"/>
      <c r="L309" s="229"/>
      <c r="M309" s="230"/>
      <c r="N309" s="230"/>
      <c r="O309" s="229"/>
      <c r="P309" s="229"/>
      <c r="Q309" s="229"/>
      <c r="R309" s="229"/>
      <c r="S309" s="511">
        <f>SUM(O309*R309)</f>
        <v>0</v>
      </c>
      <c r="T309" s="229"/>
      <c r="U309" s="229"/>
      <c r="V309" s="473">
        <f>SUM(S309-(S309*U309/100))</f>
        <v>0</v>
      </c>
      <c r="W309" s="493">
        <f>SUM(J309+V309)</f>
        <v>254700</v>
      </c>
      <c r="X309" s="231">
        <f>W309</f>
        <v>254700</v>
      </c>
      <c r="Y309" s="229">
        <v>50</v>
      </c>
      <c r="Z309" s="229">
        <v>0</v>
      </c>
      <c r="AA309" s="229">
        <v>0.01</v>
      </c>
      <c r="AB309"/>
    </row>
    <row r="310" spans="1:28" x14ac:dyDescent="0.3">
      <c r="A310" s="229">
        <v>188</v>
      </c>
      <c r="B310" s="230" t="s">
        <v>4</v>
      </c>
      <c r="C310" s="229">
        <v>2082</v>
      </c>
      <c r="D310" s="229">
        <v>9</v>
      </c>
      <c r="E310" s="229">
        <v>2</v>
      </c>
      <c r="F310" s="229">
        <v>38</v>
      </c>
      <c r="G310" s="229">
        <v>1</v>
      </c>
      <c r="H310" s="484">
        <f>SUM((D310*400)+(E310*100)+F310)</f>
        <v>3838</v>
      </c>
      <c r="I310" s="229">
        <v>75</v>
      </c>
      <c r="J310" s="473">
        <f>SUM(H310*I310)</f>
        <v>287850</v>
      </c>
      <c r="K310" s="229"/>
      <c r="L310" s="229"/>
      <c r="M310" s="230"/>
      <c r="N310" s="230"/>
      <c r="O310" s="229"/>
      <c r="P310" s="229"/>
      <c r="Q310" s="229"/>
      <c r="R310" s="229"/>
      <c r="S310" s="511">
        <f>SUM(O310*R310)</f>
        <v>0</v>
      </c>
      <c r="T310" s="229"/>
      <c r="U310" s="229"/>
      <c r="V310" s="473">
        <f>SUM(S310-(S310*U310/100))</f>
        <v>0</v>
      </c>
      <c r="W310" s="493">
        <f>SUM(J310+V310)</f>
        <v>287850</v>
      </c>
      <c r="X310" s="231">
        <f>W310</f>
        <v>287850</v>
      </c>
      <c r="Y310" s="229">
        <v>50</v>
      </c>
      <c r="Z310" s="229">
        <v>0</v>
      </c>
      <c r="AA310" s="229">
        <v>0.01</v>
      </c>
      <c r="AB310"/>
    </row>
    <row r="311" spans="1:28" x14ac:dyDescent="0.3">
      <c r="A311" s="229">
        <v>189</v>
      </c>
      <c r="B311" s="230" t="s">
        <v>4</v>
      </c>
      <c r="C311" s="229">
        <v>12371</v>
      </c>
      <c r="D311" s="229">
        <v>11</v>
      </c>
      <c r="E311" s="229">
        <v>2</v>
      </c>
      <c r="F311" s="229">
        <v>76</v>
      </c>
      <c r="G311" s="229">
        <v>1</v>
      </c>
      <c r="H311" s="484">
        <f>SUM((D311*400)+(E311*100)+F311)</f>
        <v>4676</v>
      </c>
      <c r="I311" s="229">
        <v>100</v>
      </c>
      <c r="J311" s="473">
        <f>SUM(H311*I311)</f>
        <v>467600</v>
      </c>
      <c r="K311" s="229"/>
      <c r="L311" s="229"/>
      <c r="M311" s="230"/>
      <c r="N311" s="230"/>
      <c r="O311" s="229"/>
      <c r="P311" s="229"/>
      <c r="Q311" s="229"/>
      <c r="R311" s="229"/>
      <c r="S311" s="511">
        <f>SUM(O311*R311)</f>
        <v>0</v>
      </c>
      <c r="T311" s="229"/>
      <c r="U311" s="229"/>
      <c r="V311" s="473">
        <f>SUM(S311-(S311*U311/100))</f>
        <v>0</v>
      </c>
      <c r="W311" s="493">
        <f>SUM(J311+V311)</f>
        <v>467600</v>
      </c>
      <c r="X311" s="231">
        <f>W311</f>
        <v>467600</v>
      </c>
      <c r="Y311" s="229">
        <v>50</v>
      </c>
      <c r="Z311" s="229">
        <v>0</v>
      </c>
      <c r="AA311" s="229">
        <v>0.01</v>
      </c>
      <c r="AB311"/>
    </row>
    <row r="312" spans="1:28" x14ac:dyDescent="0.3">
      <c r="A312" s="229">
        <v>190</v>
      </c>
      <c r="B312" s="230" t="s">
        <v>4</v>
      </c>
      <c r="C312" s="229">
        <v>6132</v>
      </c>
      <c r="D312" s="229">
        <v>0</v>
      </c>
      <c r="E312" s="229">
        <v>0</v>
      </c>
      <c r="F312" s="229">
        <v>82</v>
      </c>
      <c r="G312" s="229">
        <v>2</v>
      </c>
      <c r="H312" s="484">
        <f>SUM((D312*400)+(E312*100)+F312)</f>
        <v>82</v>
      </c>
      <c r="I312" s="229">
        <v>150</v>
      </c>
      <c r="J312" s="473">
        <f>SUM(H312*I312)</f>
        <v>12300</v>
      </c>
      <c r="K312" s="229"/>
      <c r="L312" s="229">
        <v>48</v>
      </c>
      <c r="M312" s="230" t="s">
        <v>10</v>
      </c>
      <c r="N312" s="230" t="s">
        <v>9</v>
      </c>
      <c r="O312" s="229">
        <v>165.11</v>
      </c>
      <c r="P312" s="229"/>
      <c r="Q312" s="229"/>
      <c r="R312" s="229">
        <v>6500</v>
      </c>
      <c r="S312" s="511">
        <f>SUM(O312*R312)</f>
        <v>1073215</v>
      </c>
      <c r="T312" s="229">
        <v>10</v>
      </c>
      <c r="U312" s="229">
        <v>30</v>
      </c>
      <c r="V312" s="473">
        <f>SUM(S312-(S312*U312/100))</f>
        <v>751250.5</v>
      </c>
      <c r="W312" s="493">
        <f>SUM(J312+V312)</f>
        <v>763550.5</v>
      </c>
      <c r="X312" s="231">
        <f>W312</f>
        <v>763550.5</v>
      </c>
      <c r="Y312" s="229">
        <v>10</v>
      </c>
      <c r="Z312" s="229">
        <v>0</v>
      </c>
      <c r="AA312" s="229">
        <v>0.02</v>
      </c>
      <c r="AB312"/>
    </row>
    <row r="313" spans="1:28" x14ac:dyDescent="0.3">
      <c r="A313" s="229"/>
      <c r="B313" s="230"/>
      <c r="C313" s="229"/>
      <c r="D313" s="229"/>
      <c r="E313" s="229"/>
      <c r="F313" s="229"/>
      <c r="G313" s="229"/>
      <c r="H313" s="484"/>
      <c r="I313" s="229"/>
      <c r="J313" s="473">
        <f>SUM(H313*I313)</f>
        <v>0</v>
      </c>
      <c r="K313" s="229"/>
      <c r="L313" s="229"/>
      <c r="M313" s="230" t="s">
        <v>393</v>
      </c>
      <c r="N313" s="230"/>
      <c r="O313" s="229">
        <v>102.7</v>
      </c>
      <c r="P313" s="229"/>
      <c r="Q313" s="229"/>
      <c r="R313" s="229"/>
      <c r="S313" s="511">
        <f>SUM(O313*R313)</f>
        <v>0</v>
      </c>
      <c r="T313" s="229"/>
      <c r="U313" s="229"/>
      <c r="V313" s="473">
        <f>SUM(S313-(S313*U313/100))</f>
        <v>0</v>
      </c>
      <c r="W313" s="493">
        <f>SUM(J313+V313)</f>
        <v>0</v>
      </c>
      <c r="X313" s="231">
        <f>W313</f>
        <v>0</v>
      </c>
      <c r="Y313" s="229"/>
      <c r="Z313" s="229"/>
      <c r="AA313" s="229"/>
      <c r="AB313"/>
    </row>
    <row r="314" spans="1:28" x14ac:dyDescent="0.3">
      <c r="A314" s="229"/>
      <c r="B314" s="230"/>
      <c r="C314" s="229"/>
      <c r="D314" s="229"/>
      <c r="E314" s="229"/>
      <c r="F314" s="229"/>
      <c r="G314" s="229"/>
      <c r="H314" s="484"/>
      <c r="I314" s="229"/>
      <c r="J314" s="473">
        <f>SUM(H314*I314)</f>
        <v>0</v>
      </c>
      <c r="K314" s="229"/>
      <c r="L314" s="229"/>
      <c r="M314" s="230" t="s">
        <v>391</v>
      </c>
      <c r="N314" s="230"/>
      <c r="O314" s="229">
        <v>62.41</v>
      </c>
      <c r="P314" s="229"/>
      <c r="Q314" s="229"/>
      <c r="R314" s="229"/>
      <c r="S314" s="511">
        <f>SUM(O314*R314)</f>
        <v>0</v>
      </c>
      <c r="T314" s="229"/>
      <c r="U314" s="229"/>
      <c r="V314" s="473">
        <f>SUM(S314-(S314*U314/100))</f>
        <v>0</v>
      </c>
      <c r="W314" s="493">
        <f>SUM(J314+V314)</f>
        <v>0</v>
      </c>
      <c r="X314" s="231">
        <f>W314</f>
        <v>0</v>
      </c>
      <c r="Y314" s="229"/>
      <c r="Z314" s="229"/>
      <c r="AA314" s="229"/>
      <c r="AB314"/>
    </row>
    <row r="315" spans="1:28" x14ac:dyDescent="0.3">
      <c r="A315" s="229"/>
      <c r="B315" s="230"/>
      <c r="C315" s="229"/>
      <c r="D315" s="229"/>
      <c r="E315" s="229"/>
      <c r="F315" s="229"/>
      <c r="G315" s="229"/>
      <c r="H315" s="484"/>
      <c r="I315" s="229"/>
      <c r="J315" s="473">
        <f>SUM(H315*I315)</f>
        <v>0</v>
      </c>
      <c r="K315" s="229"/>
      <c r="L315" s="229"/>
      <c r="M315" s="230" t="s">
        <v>1</v>
      </c>
      <c r="N315" s="230" t="s">
        <v>0</v>
      </c>
      <c r="O315" s="229">
        <v>35.700000000000003</v>
      </c>
      <c r="P315" s="229"/>
      <c r="Q315" s="229"/>
      <c r="R315" s="229">
        <v>2050</v>
      </c>
      <c r="S315" s="511">
        <f>SUM(O315*R315)</f>
        <v>73185</v>
      </c>
      <c r="T315" s="229">
        <v>10</v>
      </c>
      <c r="U315" s="229">
        <v>40</v>
      </c>
      <c r="V315" s="473">
        <f>SUM(S315-(S315*U315/100))</f>
        <v>43911</v>
      </c>
      <c r="W315" s="493">
        <f>SUM(J315+V315)</f>
        <v>43911</v>
      </c>
      <c r="X315" s="231">
        <f>W315</f>
        <v>43911</v>
      </c>
      <c r="Y315" s="229">
        <v>50</v>
      </c>
      <c r="Z315" s="229">
        <v>0</v>
      </c>
      <c r="AA315" s="229">
        <v>0.01</v>
      </c>
      <c r="AB315"/>
    </row>
    <row r="316" spans="1:28" x14ac:dyDescent="0.3">
      <c r="A316" s="229"/>
      <c r="B316" s="230"/>
      <c r="C316" s="229"/>
      <c r="D316" s="229"/>
      <c r="E316" s="229"/>
      <c r="F316" s="229"/>
      <c r="G316" s="229"/>
      <c r="H316" s="484"/>
      <c r="I316" s="229"/>
      <c r="J316" s="473">
        <f>SUM(H316*I316)</f>
        <v>0</v>
      </c>
      <c r="K316" s="229"/>
      <c r="L316" s="229"/>
      <c r="M316" s="230" t="s">
        <v>8</v>
      </c>
      <c r="N316" s="230" t="s">
        <v>0</v>
      </c>
      <c r="O316" s="229">
        <v>19.84</v>
      </c>
      <c r="P316" s="229"/>
      <c r="Q316" s="229"/>
      <c r="R316" s="229">
        <v>5400</v>
      </c>
      <c r="S316" s="511">
        <f>SUM(O316*R316)</f>
        <v>107136</v>
      </c>
      <c r="T316" s="229">
        <v>10</v>
      </c>
      <c r="U316" s="229">
        <v>40</v>
      </c>
      <c r="V316" s="473">
        <f>SUM(S316-(S316*U316/100))</f>
        <v>64281.599999999999</v>
      </c>
      <c r="W316" s="493">
        <f>SUM(J316+V316)</f>
        <v>64281.599999999999</v>
      </c>
      <c r="X316" s="231">
        <f>W316</f>
        <v>64281.599999999999</v>
      </c>
      <c r="Y316" s="229">
        <v>50</v>
      </c>
      <c r="Z316" s="229">
        <v>0</v>
      </c>
      <c r="AA316" s="229">
        <v>0.01</v>
      </c>
      <c r="AB316"/>
    </row>
    <row r="317" spans="1:28" x14ac:dyDescent="0.3">
      <c r="A317" s="229"/>
      <c r="B317" s="230"/>
      <c r="C317" s="229"/>
      <c r="D317" s="229"/>
      <c r="E317" s="229"/>
      <c r="F317" s="229"/>
      <c r="G317" s="229"/>
      <c r="H317" s="484"/>
      <c r="I317" s="229"/>
      <c r="J317" s="473">
        <f>SUM(H317*I317)</f>
        <v>0</v>
      </c>
      <c r="K317" s="229"/>
      <c r="L317" s="229"/>
      <c r="M317" s="230" t="s">
        <v>16</v>
      </c>
      <c r="N317" s="230" t="s">
        <v>0</v>
      </c>
      <c r="O317" s="229">
        <v>101.79</v>
      </c>
      <c r="P317" s="229"/>
      <c r="Q317" s="229"/>
      <c r="R317" s="229">
        <v>2400</v>
      </c>
      <c r="S317" s="511">
        <f>SUM(O317*R317)</f>
        <v>244296.00000000003</v>
      </c>
      <c r="T317" s="229">
        <v>10</v>
      </c>
      <c r="U317" s="229">
        <v>40</v>
      </c>
      <c r="V317" s="473">
        <f>SUM(S317-(S317*U317/100))</f>
        <v>146577.60000000001</v>
      </c>
      <c r="W317" s="493">
        <f>SUM(J317+V317)</f>
        <v>146577.60000000001</v>
      </c>
      <c r="X317" s="231">
        <f>W317</f>
        <v>146577.60000000001</v>
      </c>
      <c r="Y317" s="229">
        <v>50</v>
      </c>
      <c r="Z317" s="229">
        <v>0</v>
      </c>
      <c r="AA317" s="229">
        <v>0.01</v>
      </c>
      <c r="AB317"/>
    </row>
    <row r="318" spans="1:28" x14ac:dyDescent="0.3">
      <c r="A318" s="229">
        <v>191</v>
      </c>
      <c r="B318" s="230" t="s">
        <v>4</v>
      </c>
      <c r="C318" s="229">
        <v>16704</v>
      </c>
      <c r="D318" s="229">
        <v>0</v>
      </c>
      <c r="E318" s="229">
        <v>0</v>
      </c>
      <c r="F318" s="229">
        <v>39.200000000000003</v>
      </c>
      <c r="G318" s="229">
        <v>1</v>
      </c>
      <c r="H318" s="484">
        <f>SUM((D318*400)+(E318*100)+F318)</f>
        <v>39.200000000000003</v>
      </c>
      <c r="I318" s="229">
        <v>75</v>
      </c>
      <c r="J318" s="473">
        <f>SUM(H318*I318)</f>
        <v>2940</v>
      </c>
      <c r="K318" s="229"/>
      <c r="L318" s="229"/>
      <c r="M318" s="230" t="s">
        <v>11</v>
      </c>
      <c r="N318" s="230" t="s">
        <v>0</v>
      </c>
      <c r="O318" s="229">
        <v>35.700000000000003</v>
      </c>
      <c r="P318" s="229"/>
      <c r="Q318" s="229"/>
      <c r="R318" s="229">
        <v>2050</v>
      </c>
      <c r="S318" s="511">
        <f>SUM(O318*R318)</f>
        <v>73185</v>
      </c>
      <c r="T318" s="229">
        <v>10</v>
      </c>
      <c r="U318" s="229">
        <v>40</v>
      </c>
      <c r="V318" s="473">
        <f>SUM(S318-(S318*U318/100))</f>
        <v>43911</v>
      </c>
      <c r="W318" s="493">
        <f>SUM(J318+V318)</f>
        <v>46851</v>
      </c>
      <c r="X318" s="231">
        <f>W318</f>
        <v>46851</v>
      </c>
      <c r="Y318" s="229">
        <v>50</v>
      </c>
      <c r="Z318" s="229">
        <v>0</v>
      </c>
      <c r="AA318" s="229">
        <v>0.01</v>
      </c>
      <c r="AB318"/>
    </row>
    <row r="319" spans="1:28" x14ac:dyDescent="0.3">
      <c r="A319" s="229">
        <v>192</v>
      </c>
      <c r="B319" s="230" t="s">
        <v>4</v>
      </c>
      <c r="C319" s="229">
        <v>2047</v>
      </c>
      <c r="D319" s="229">
        <v>0</v>
      </c>
      <c r="E319" s="229">
        <v>0</v>
      </c>
      <c r="F319" s="229">
        <v>92</v>
      </c>
      <c r="G319" s="229">
        <v>1</v>
      </c>
      <c r="H319" s="484">
        <f>SUM((D319*400)+(E319*100)+F319)</f>
        <v>92</v>
      </c>
      <c r="I319" s="229">
        <v>75</v>
      </c>
      <c r="J319" s="473">
        <f>SUM(H319*I319)</f>
        <v>6900</v>
      </c>
      <c r="K319" s="229"/>
      <c r="L319" s="229"/>
      <c r="M319" s="230"/>
      <c r="N319" s="230"/>
      <c r="O319" s="229"/>
      <c r="P319" s="229"/>
      <c r="Q319" s="229"/>
      <c r="R319" s="229"/>
      <c r="S319" s="511">
        <f>SUM(O319*R319)</f>
        <v>0</v>
      </c>
      <c r="T319" s="229"/>
      <c r="U319" s="229"/>
      <c r="V319" s="473">
        <f>SUM(S319-(S319*U319/100))</f>
        <v>0</v>
      </c>
      <c r="W319" s="493">
        <f>SUM(J319+V319)</f>
        <v>6900</v>
      </c>
      <c r="X319" s="231">
        <f>W319</f>
        <v>6900</v>
      </c>
      <c r="Y319" s="229">
        <v>50</v>
      </c>
      <c r="Z319" s="229">
        <v>0</v>
      </c>
      <c r="AA319" s="229">
        <v>0.1</v>
      </c>
      <c r="AB319"/>
    </row>
    <row r="320" spans="1:28" x14ac:dyDescent="0.3">
      <c r="A320" s="229">
        <v>193</v>
      </c>
      <c r="B320" s="230" t="s">
        <v>4</v>
      </c>
      <c r="C320" s="229">
        <v>16297</v>
      </c>
      <c r="D320" s="229">
        <v>5</v>
      </c>
      <c r="E320" s="229">
        <v>0</v>
      </c>
      <c r="F320" s="229">
        <v>0</v>
      </c>
      <c r="G320" s="229">
        <v>1</v>
      </c>
      <c r="H320" s="484">
        <f>SUM((D320*400)+(E320*100)+F320)</f>
        <v>2000</v>
      </c>
      <c r="I320" s="229">
        <v>75</v>
      </c>
      <c r="J320" s="473">
        <f>SUM(H320*I320)</f>
        <v>150000</v>
      </c>
      <c r="K320" s="229"/>
      <c r="L320" s="229"/>
      <c r="M320" s="230"/>
      <c r="N320" s="230"/>
      <c r="O320" s="229"/>
      <c r="P320" s="229"/>
      <c r="Q320" s="229"/>
      <c r="R320" s="229"/>
      <c r="S320" s="511">
        <f>SUM(O320*R320)</f>
        <v>0</v>
      </c>
      <c r="T320" s="229"/>
      <c r="U320" s="229"/>
      <c r="V320" s="473">
        <f>SUM(S320-(S320*U320/100))</f>
        <v>0</v>
      </c>
      <c r="W320" s="493">
        <f>SUM(J320+V320)</f>
        <v>150000</v>
      </c>
      <c r="X320" s="231">
        <f>W320</f>
        <v>150000</v>
      </c>
      <c r="Y320" s="229">
        <v>50</v>
      </c>
      <c r="Z320" s="229">
        <v>0</v>
      </c>
      <c r="AA320" s="229">
        <v>0.01</v>
      </c>
      <c r="AB320"/>
    </row>
    <row r="321" spans="1:28" x14ac:dyDescent="0.3">
      <c r="A321" s="229">
        <v>194</v>
      </c>
      <c r="B321" s="230" t="s">
        <v>4</v>
      </c>
      <c r="C321" s="229">
        <v>20451</v>
      </c>
      <c r="D321" s="229">
        <v>15</v>
      </c>
      <c r="E321" s="229">
        <v>2</v>
      </c>
      <c r="F321" s="229">
        <v>0</v>
      </c>
      <c r="G321" s="229">
        <v>1</v>
      </c>
      <c r="H321" s="484">
        <f>SUM((D321*400)+(E321*100)+F321)</f>
        <v>6200</v>
      </c>
      <c r="I321" s="229">
        <v>75</v>
      </c>
      <c r="J321" s="473">
        <f>SUM(H321*I321)</f>
        <v>465000</v>
      </c>
      <c r="K321" s="229"/>
      <c r="L321" s="229"/>
      <c r="M321" s="230"/>
      <c r="N321" s="230"/>
      <c r="O321" s="229"/>
      <c r="P321" s="229"/>
      <c r="Q321" s="229"/>
      <c r="R321" s="229"/>
      <c r="S321" s="511">
        <f>SUM(O321*R321)</f>
        <v>0</v>
      </c>
      <c r="T321" s="229"/>
      <c r="U321" s="229"/>
      <c r="V321" s="473">
        <f>SUM(S321-(S321*U321/100))</f>
        <v>0</v>
      </c>
      <c r="W321" s="493">
        <f>SUM(J321+V321)</f>
        <v>465000</v>
      </c>
      <c r="X321" s="231">
        <f>W321</f>
        <v>465000</v>
      </c>
      <c r="Y321" s="229">
        <v>50</v>
      </c>
      <c r="Z321" s="229">
        <v>0</v>
      </c>
      <c r="AA321" s="229">
        <v>0.01</v>
      </c>
      <c r="AB321"/>
    </row>
    <row r="322" spans="1:28" x14ac:dyDescent="0.3">
      <c r="A322" s="229">
        <v>195</v>
      </c>
      <c r="B322" s="230" t="s">
        <v>4</v>
      </c>
      <c r="C322" s="229">
        <v>6129</v>
      </c>
      <c r="D322" s="229">
        <v>1</v>
      </c>
      <c r="E322" s="229">
        <v>1</v>
      </c>
      <c r="F322" s="229">
        <v>32</v>
      </c>
      <c r="G322" s="229">
        <v>1</v>
      </c>
      <c r="H322" s="484">
        <f>SUM((D322*400)+(E322*100)+F322)</f>
        <v>532</v>
      </c>
      <c r="I322" s="229">
        <v>195</v>
      </c>
      <c r="J322" s="473">
        <f>SUM(H322*I322)</f>
        <v>103740</v>
      </c>
      <c r="K322" s="229"/>
      <c r="L322" s="229">
        <v>40</v>
      </c>
      <c r="M322" s="230" t="s">
        <v>10</v>
      </c>
      <c r="N322" s="230" t="s">
        <v>9</v>
      </c>
      <c r="O322" s="229">
        <v>250.6</v>
      </c>
      <c r="P322" s="229"/>
      <c r="Q322" s="229"/>
      <c r="R322" s="229">
        <v>6500</v>
      </c>
      <c r="S322" s="511">
        <f>SUM(O322*R322)</f>
        <v>1628900</v>
      </c>
      <c r="T322" s="229"/>
      <c r="U322" s="229"/>
      <c r="V322" s="473">
        <f>SUM(S322-(S322*U322/100))</f>
        <v>1628900</v>
      </c>
      <c r="W322" s="493">
        <f>SUM(J322+V322)</f>
        <v>1732640</v>
      </c>
      <c r="X322" s="231">
        <f>W322</f>
        <v>1732640</v>
      </c>
      <c r="Y322" s="229">
        <v>10</v>
      </c>
      <c r="Z322" s="229">
        <v>0</v>
      </c>
      <c r="AA322" s="229">
        <v>0.02</v>
      </c>
      <c r="AB322"/>
    </row>
    <row r="323" spans="1:28" x14ac:dyDescent="0.3">
      <c r="A323" s="229"/>
      <c r="B323" s="230"/>
      <c r="C323" s="229"/>
      <c r="D323" s="229"/>
      <c r="E323" s="229"/>
      <c r="F323" s="229"/>
      <c r="G323" s="229"/>
      <c r="H323" s="484"/>
      <c r="I323" s="229"/>
      <c r="J323" s="473">
        <f>SUM(H323*I323)</f>
        <v>0</v>
      </c>
      <c r="K323" s="229"/>
      <c r="L323" s="229"/>
      <c r="M323" s="230" t="s">
        <v>393</v>
      </c>
      <c r="N323" s="230"/>
      <c r="O323" s="229">
        <v>183.6</v>
      </c>
      <c r="P323" s="229"/>
      <c r="Q323" s="229"/>
      <c r="R323" s="229"/>
      <c r="S323" s="511">
        <f>SUM(O323*R323)</f>
        <v>0</v>
      </c>
      <c r="T323" s="229"/>
      <c r="U323" s="229"/>
      <c r="V323" s="473">
        <f>SUM(S323-(S323*U323/100))</f>
        <v>0</v>
      </c>
      <c r="W323" s="493">
        <f>SUM(J323+V323)</f>
        <v>0</v>
      </c>
      <c r="X323" s="231">
        <f>W323</f>
        <v>0</v>
      </c>
      <c r="Y323" s="229"/>
      <c r="Z323" s="229"/>
      <c r="AA323" s="229"/>
      <c r="AB323"/>
    </row>
    <row r="324" spans="1:28" x14ac:dyDescent="0.3">
      <c r="A324" s="229"/>
      <c r="B324" s="230"/>
      <c r="C324" s="229"/>
      <c r="D324" s="229"/>
      <c r="E324" s="229"/>
      <c r="F324" s="229"/>
      <c r="G324" s="229"/>
      <c r="H324" s="484"/>
      <c r="I324" s="229"/>
      <c r="J324" s="473">
        <f>SUM(H324*I324)</f>
        <v>0</v>
      </c>
      <c r="K324" s="229"/>
      <c r="L324" s="229"/>
      <c r="M324" s="230" t="s">
        <v>391</v>
      </c>
      <c r="N324" s="230"/>
      <c r="O324" s="229">
        <v>64</v>
      </c>
      <c r="P324" s="229"/>
      <c r="Q324" s="229"/>
      <c r="R324" s="229"/>
      <c r="S324" s="511">
        <f>SUM(O324*R324)</f>
        <v>0</v>
      </c>
      <c r="T324" s="229"/>
      <c r="U324" s="229"/>
      <c r="V324" s="473">
        <f>SUM(S324-(S324*U324/100))</f>
        <v>0</v>
      </c>
      <c r="W324" s="493">
        <f>SUM(J324+V324)</f>
        <v>0</v>
      </c>
      <c r="X324" s="231">
        <f>W324</f>
        <v>0</v>
      </c>
      <c r="Y324" s="229"/>
      <c r="Z324" s="229"/>
      <c r="AA324" s="229"/>
      <c r="AB324"/>
    </row>
    <row r="325" spans="1:28" x14ac:dyDescent="0.3">
      <c r="A325" s="229"/>
      <c r="B325" s="230"/>
      <c r="C325" s="229"/>
      <c r="D325" s="229"/>
      <c r="E325" s="229"/>
      <c r="F325" s="229"/>
      <c r="G325" s="229"/>
      <c r="H325" s="484"/>
      <c r="I325" s="229"/>
      <c r="J325" s="473">
        <f>SUM(H325*I325)</f>
        <v>0</v>
      </c>
      <c r="K325" s="229"/>
      <c r="L325" s="229"/>
      <c r="M325" s="230" t="s">
        <v>1</v>
      </c>
      <c r="N325" s="230"/>
      <c r="O325" s="229">
        <v>185.4</v>
      </c>
      <c r="P325" s="229"/>
      <c r="Q325" s="229"/>
      <c r="R325" s="229">
        <v>2050</v>
      </c>
      <c r="S325" s="511">
        <f>SUM(O325*R325)</f>
        <v>380070</v>
      </c>
      <c r="T325" s="229"/>
      <c r="U325" s="229"/>
      <c r="V325" s="473">
        <f>SUM(S325-(S325*U325/100))</f>
        <v>380070</v>
      </c>
      <c r="W325" s="493">
        <f>SUM(J325+V325)</f>
        <v>380070</v>
      </c>
      <c r="X325" s="231">
        <f>W325</f>
        <v>380070</v>
      </c>
      <c r="Y325" s="229">
        <v>50</v>
      </c>
      <c r="Z325" s="229">
        <v>0</v>
      </c>
      <c r="AA325" s="229">
        <v>0.01</v>
      </c>
      <c r="AB325"/>
    </row>
    <row r="326" spans="1:28" x14ac:dyDescent="0.3">
      <c r="A326" s="229"/>
      <c r="B326" s="230"/>
      <c r="C326" s="229"/>
      <c r="D326" s="229"/>
      <c r="E326" s="229"/>
      <c r="F326" s="229"/>
      <c r="G326" s="229"/>
      <c r="H326" s="484"/>
      <c r="I326" s="229"/>
      <c r="J326" s="473">
        <f>SUM(H326*I326)</f>
        <v>0</v>
      </c>
      <c r="K326" s="229"/>
      <c r="L326" s="229"/>
      <c r="M326" s="230" t="s">
        <v>1294</v>
      </c>
      <c r="N326" s="230"/>
      <c r="O326" s="229">
        <v>26.13</v>
      </c>
      <c r="P326" s="229"/>
      <c r="Q326" s="229"/>
      <c r="R326" s="229">
        <v>2050</v>
      </c>
      <c r="S326" s="511">
        <f>SUM(O326*R326)</f>
        <v>53566.5</v>
      </c>
      <c r="T326" s="229"/>
      <c r="U326" s="229"/>
      <c r="V326" s="473">
        <f>SUM(S326-(S326*U326/100))</f>
        <v>53566.5</v>
      </c>
      <c r="W326" s="493">
        <f>SUM(J326+V326)</f>
        <v>53566.5</v>
      </c>
      <c r="X326" s="231">
        <f>W326</f>
        <v>53566.5</v>
      </c>
      <c r="Y326" s="229">
        <v>0</v>
      </c>
      <c r="Z326" s="493">
        <f>X326</f>
        <v>53566.5</v>
      </c>
      <c r="AA326" s="229">
        <v>0.03</v>
      </c>
      <c r="AB326"/>
    </row>
    <row r="327" spans="1:28" x14ac:dyDescent="0.3">
      <c r="A327" s="229">
        <v>196</v>
      </c>
      <c r="B327" s="230" t="s">
        <v>4</v>
      </c>
      <c r="C327" s="229">
        <v>13022</v>
      </c>
      <c r="D327" s="229">
        <v>9</v>
      </c>
      <c r="E327" s="229">
        <v>2</v>
      </c>
      <c r="F327" s="229">
        <v>95</v>
      </c>
      <c r="G327" s="229">
        <v>1</v>
      </c>
      <c r="H327" s="484">
        <f>SUM((D327*400)+(E327*100)+F327)</f>
        <v>3895</v>
      </c>
      <c r="I327" s="229">
        <v>100</v>
      </c>
      <c r="J327" s="473">
        <f>SUM(H327*I327)</f>
        <v>389500</v>
      </c>
      <c r="K327" s="229"/>
      <c r="L327" s="229"/>
      <c r="M327" s="230"/>
      <c r="N327" s="230"/>
      <c r="O327" s="229"/>
      <c r="P327" s="229"/>
      <c r="Q327" s="229"/>
      <c r="R327" s="229"/>
      <c r="S327" s="511">
        <f>SUM(O327*R327)</f>
        <v>0</v>
      </c>
      <c r="T327" s="229"/>
      <c r="U327" s="229"/>
      <c r="V327" s="473">
        <f>SUM(S327-(S327*U327/100))</f>
        <v>0</v>
      </c>
      <c r="W327" s="493">
        <f>SUM(J327+V327)</f>
        <v>389500</v>
      </c>
      <c r="X327" s="231">
        <f>W327</f>
        <v>389500</v>
      </c>
      <c r="Y327" s="229">
        <v>50</v>
      </c>
      <c r="Z327" s="229">
        <v>0</v>
      </c>
      <c r="AA327" s="229">
        <v>0.01</v>
      </c>
      <c r="AB327"/>
    </row>
    <row r="328" spans="1:28" x14ac:dyDescent="0.3">
      <c r="A328" s="229">
        <v>197</v>
      </c>
      <c r="B328" s="230" t="s">
        <v>4</v>
      </c>
      <c r="C328" s="229">
        <v>15002</v>
      </c>
      <c r="D328" s="229">
        <v>19</v>
      </c>
      <c r="E328" s="229">
        <v>0</v>
      </c>
      <c r="F328" s="229">
        <v>25</v>
      </c>
      <c r="G328" s="229">
        <v>1</v>
      </c>
      <c r="H328" s="484">
        <f>SUM((D328*400)+(E328*100)+F328)</f>
        <v>7625</v>
      </c>
      <c r="I328" s="229">
        <v>130</v>
      </c>
      <c r="J328" s="473">
        <f>SUM(H328*I328)</f>
        <v>991250</v>
      </c>
      <c r="K328" s="229"/>
      <c r="L328" s="229"/>
      <c r="M328" s="230"/>
      <c r="N328" s="230"/>
      <c r="O328" s="229"/>
      <c r="P328" s="229"/>
      <c r="Q328" s="229"/>
      <c r="R328" s="229"/>
      <c r="S328" s="511">
        <f>SUM(O328*R328)</f>
        <v>0</v>
      </c>
      <c r="T328" s="229"/>
      <c r="U328" s="229"/>
      <c r="V328" s="473">
        <f>SUM(S328-(S328*U328/100))</f>
        <v>0</v>
      </c>
      <c r="W328" s="493">
        <f>SUM(J328+V328)</f>
        <v>991250</v>
      </c>
      <c r="X328" s="231">
        <f>W328</f>
        <v>991250</v>
      </c>
      <c r="Y328" s="229">
        <v>50</v>
      </c>
      <c r="Z328" s="229">
        <v>0</v>
      </c>
      <c r="AA328" s="229">
        <v>0.01</v>
      </c>
      <c r="AB328"/>
    </row>
    <row r="329" spans="1:28" x14ac:dyDescent="0.3">
      <c r="A329" s="229">
        <v>198</v>
      </c>
      <c r="B329" s="230" t="s">
        <v>4</v>
      </c>
      <c r="C329" s="229">
        <v>8106</v>
      </c>
      <c r="D329" s="229">
        <v>10</v>
      </c>
      <c r="E329" s="229">
        <v>0</v>
      </c>
      <c r="F329" s="229">
        <v>0</v>
      </c>
      <c r="G329" s="229">
        <v>1</v>
      </c>
      <c r="H329" s="484">
        <f>SUM((D329*400)+(E329*100)+F329)</f>
        <v>4000</v>
      </c>
      <c r="I329" s="229">
        <v>75</v>
      </c>
      <c r="J329" s="473">
        <f>SUM(H329*I329)</f>
        <v>300000</v>
      </c>
      <c r="K329" s="229"/>
      <c r="L329" s="229"/>
      <c r="M329" s="230"/>
      <c r="N329" s="230"/>
      <c r="O329" s="229"/>
      <c r="P329" s="229"/>
      <c r="Q329" s="229"/>
      <c r="R329" s="229"/>
      <c r="S329" s="511">
        <f>SUM(O329*R329)</f>
        <v>0</v>
      </c>
      <c r="T329" s="229"/>
      <c r="U329" s="229"/>
      <c r="V329" s="473">
        <f>SUM(S329-(S329*U329/100))</f>
        <v>0</v>
      </c>
      <c r="W329" s="493">
        <f>SUM(J329+V329)</f>
        <v>300000</v>
      </c>
      <c r="X329" s="231">
        <f>W329</f>
        <v>300000</v>
      </c>
      <c r="Y329" s="229">
        <v>50</v>
      </c>
      <c r="Z329" s="229">
        <v>0</v>
      </c>
      <c r="AA329" s="229">
        <v>0.01</v>
      </c>
      <c r="AB329"/>
    </row>
    <row r="330" spans="1:28" x14ac:dyDescent="0.3">
      <c r="A330" s="229">
        <v>199</v>
      </c>
      <c r="B330" s="230" t="s">
        <v>4</v>
      </c>
      <c r="C330" s="229">
        <v>8104</v>
      </c>
      <c r="D330" s="229">
        <v>0</v>
      </c>
      <c r="E330" s="229">
        <v>1</v>
      </c>
      <c r="F330" s="229">
        <v>62</v>
      </c>
      <c r="G330" s="229">
        <v>1</v>
      </c>
      <c r="H330" s="484">
        <f>SUM((D330*400)+(E330*100)+F330)</f>
        <v>162</v>
      </c>
      <c r="I330" s="229">
        <v>75</v>
      </c>
      <c r="J330" s="473">
        <f>SUM(H330*I330)</f>
        <v>12150</v>
      </c>
      <c r="K330" s="229"/>
      <c r="L330" s="229"/>
      <c r="M330" s="230"/>
      <c r="N330" s="230"/>
      <c r="O330" s="229"/>
      <c r="P330" s="229"/>
      <c r="Q330" s="229"/>
      <c r="R330" s="229"/>
      <c r="S330" s="511">
        <f>SUM(O330*R330)</f>
        <v>0</v>
      </c>
      <c r="T330" s="229"/>
      <c r="U330" s="229"/>
      <c r="V330" s="473">
        <f>SUM(S330-(S330*U330/100))</f>
        <v>0</v>
      </c>
      <c r="W330" s="493">
        <f>SUM(J330+V330)</f>
        <v>12150</v>
      </c>
      <c r="X330" s="231">
        <f>W330</f>
        <v>12150</v>
      </c>
      <c r="Y330" s="229">
        <v>50</v>
      </c>
      <c r="Z330" s="229">
        <v>0</v>
      </c>
      <c r="AA330" s="229">
        <v>0.01</v>
      </c>
      <c r="AB330"/>
    </row>
    <row r="331" spans="1:28" x14ac:dyDescent="0.3">
      <c r="A331" s="229">
        <v>200</v>
      </c>
      <c r="B331" s="230" t="s">
        <v>4</v>
      </c>
      <c r="C331" s="229">
        <v>13474</v>
      </c>
      <c r="D331" s="229">
        <v>0</v>
      </c>
      <c r="E331" s="229">
        <v>2</v>
      </c>
      <c r="F331" s="229">
        <v>60</v>
      </c>
      <c r="G331" s="229">
        <v>1</v>
      </c>
      <c r="H331" s="484">
        <f>SUM((D331*400)+(E331*100)+F331)</f>
        <v>260</v>
      </c>
      <c r="I331" s="229">
        <v>75</v>
      </c>
      <c r="J331" s="473">
        <f>SUM(H331*I331)</f>
        <v>19500</v>
      </c>
      <c r="K331" s="229"/>
      <c r="L331" s="229">
        <v>35</v>
      </c>
      <c r="M331" s="230" t="s">
        <v>10</v>
      </c>
      <c r="N331" s="230" t="s">
        <v>9</v>
      </c>
      <c r="O331" s="229">
        <v>173.16</v>
      </c>
      <c r="P331" s="229"/>
      <c r="Q331" s="229"/>
      <c r="R331" s="229">
        <v>6500</v>
      </c>
      <c r="S331" s="511">
        <f>SUM(O331*R331)</f>
        <v>1125540</v>
      </c>
      <c r="T331" s="229"/>
      <c r="U331" s="229"/>
      <c r="V331" s="473">
        <f>SUM(S331-(S331*U331/100))</f>
        <v>1125540</v>
      </c>
      <c r="W331" s="493">
        <f>SUM(J331+V331)</f>
        <v>1145040</v>
      </c>
      <c r="X331" s="231">
        <f>W331</f>
        <v>1145040</v>
      </c>
      <c r="Y331" s="229">
        <v>10</v>
      </c>
      <c r="Z331" s="229">
        <v>0</v>
      </c>
      <c r="AA331" s="229">
        <v>0.02</v>
      </c>
      <c r="AB331"/>
    </row>
    <row r="332" spans="1:28" x14ac:dyDescent="0.3">
      <c r="A332" s="229"/>
      <c r="B332" s="230"/>
      <c r="C332" s="229"/>
      <c r="D332" s="229"/>
      <c r="E332" s="229"/>
      <c r="F332" s="229"/>
      <c r="G332" s="229"/>
      <c r="H332" s="484"/>
      <c r="I332" s="229"/>
      <c r="J332" s="473">
        <f>SUM(H332*I332)</f>
        <v>0</v>
      </c>
      <c r="K332" s="229"/>
      <c r="L332" s="229"/>
      <c r="M332" s="230" t="s">
        <v>393</v>
      </c>
      <c r="N332" s="230"/>
      <c r="O332" s="229">
        <v>118.4</v>
      </c>
      <c r="P332" s="229"/>
      <c r="Q332" s="229"/>
      <c r="R332" s="229"/>
      <c r="S332" s="511">
        <f>SUM(O332*R332)</f>
        <v>0</v>
      </c>
      <c r="T332" s="229"/>
      <c r="U332" s="229"/>
      <c r="V332" s="473">
        <f>SUM(S332-(S332*U332/100))</f>
        <v>0</v>
      </c>
      <c r="W332" s="493">
        <f>SUM(J332+V332)</f>
        <v>0</v>
      </c>
      <c r="X332" s="231">
        <f>W332</f>
        <v>0</v>
      </c>
      <c r="Y332" s="229"/>
      <c r="Z332" s="229"/>
      <c r="AA332" s="229"/>
      <c r="AB332"/>
    </row>
    <row r="333" spans="1:28" x14ac:dyDescent="0.3">
      <c r="A333" s="229"/>
      <c r="B333" s="230"/>
      <c r="C333" s="229"/>
      <c r="D333" s="229"/>
      <c r="E333" s="229"/>
      <c r="F333" s="229"/>
      <c r="G333" s="229"/>
      <c r="H333" s="484"/>
      <c r="I333" s="229"/>
      <c r="J333" s="473">
        <f>SUM(H333*I333)</f>
        <v>0</v>
      </c>
      <c r="K333" s="229"/>
      <c r="L333" s="229"/>
      <c r="M333" s="230" t="s">
        <v>391</v>
      </c>
      <c r="N333" s="230"/>
      <c r="O333" s="229">
        <v>54.76</v>
      </c>
      <c r="P333" s="229"/>
      <c r="Q333" s="229"/>
      <c r="R333" s="229"/>
      <c r="S333" s="511">
        <f>SUM(O333*R333)</f>
        <v>0</v>
      </c>
      <c r="T333" s="229"/>
      <c r="U333" s="229"/>
      <c r="V333" s="473">
        <f>SUM(S333-(S333*U333/100))</f>
        <v>0</v>
      </c>
      <c r="W333" s="493">
        <f>SUM(J333+V333)</f>
        <v>0</v>
      </c>
      <c r="X333" s="231">
        <f>W333</f>
        <v>0</v>
      </c>
      <c r="Y333" s="229"/>
      <c r="Z333" s="229"/>
      <c r="AA333" s="229"/>
      <c r="AB333"/>
    </row>
    <row r="334" spans="1:28" x14ac:dyDescent="0.3">
      <c r="A334" s="229"/>
      <c r="B334" s="230"/>
      <c r="C334" s="229"/>
      <c r="D334" s="229"/>
      <c r="E334" s="229"/>
      <c r="F334" s="229"/>
      <c r="G334" s="229"/>
      <c r="H334" s="484"/>
      <c r="I334" s="229"/>
      <c r="J334" s="473">
        <f>SUM(H334*I334)</f>
        <v>0</v>
      </c>
      <c r="K334" s="229"/>
      <c r="L334" s="229"/>
      <c r="M334" s="230" t="s">
        <v>8</v>
      </c>
      <c r="N334" s="230"/>
      <c r="O334" s="229">
        <v>28</v>
      </c>
      <c r="P334" s="229"/>
      <c r="Q334" s="229"/>
      <c r="R334" s="229">
        <v>5400</v>
      </c>
      <c r="S334" s="511">
        <f>SUM(O334*R334)</f>
        <v>151200</v>
      </c>
      <c r="T334" s="229"/>
      <c r="U334" s="229"/>
      <c r="V334" s="473">
        <f>SUM(S334-(S334*U334/100))</f>
        <v>151200</v>
      </c>
      <c r="W334" s="493">
        <f>SUM(J334+V334)</f>
        <v>151200</v>
      </c>
      <c r="X334" s="231">
        <f>W334</f>
        <v>151200</v>
      </c>
      <c r="Y334" s="229">
        <v>50</v>
      </c>
      <c r="Z334" s="229">
        <v>0</v>
      </c>
      <c r="AA334" s="229">
        <v>0.01</v>
      </c>
      <c r="AB334"/>
    </row>
    <row r="335" spans="1:28" x14ac:dyDescent="0.3">
      <c r="A335" s="229"/>
      <c r="B335" s="230"/>
      <c r="C335" s="229"/>
      <c r="D335" s="229"/>
      <c r="E335" s="229"/>
      <c r="F335" s="229"/>
      <c r="G335" s="229"/>
      <c r="H335" s="484"/>
      <c r="I335" s="229"/>
      <c r="J335" s="473">
        <f>SUM(H335*I335)</f>
        <v>0</v>
      </c>
      <c r="K335" s="229"/>
      <c r="L335" s="229"/>
      <c r="M335" s="230" t="s">
        <v>415</v>
      </c>
      <c r="N335" s="230"/>
      <c r="O335" s="229">
        <v>39.6</v>
      </c>
      <c r="P335" s="229"/>
      <c r="Q335" s="229"/>
      <c r="R335" s="229">
        <v>2050</v>
      </c>
      <c r="S335" s="511">
        <f>SUM(O335*R335)</f>
        <v>81180</v>
      </c>
      <c r="T335" s="229"/>
      <c r="U335" s="229"/>
      <c r="V335" s="473">
        <f>SUM(S335-(S335*U335/100))</f>
        <v>81180</v>
      </c>
      <c r="W335" s="493">
        <f>SUM(J335+V335)</f>
        <v>81180</v>
      </c>
      <c r="X335" s="231">
        <f>W335</f>
        <v>81180</v>
      </c>
      <c r="Y335" s="229">
        <v>50</v>
      </c>
      <c r="Z335" s="229">
        <v>0</v>
      </c>
      <c r="AA335" s="229">
        <v>0.01</v>
      </c>
      <c r="AB335"/>
    </row>
    <row r="336" spans="1:28" x14ac:dyDescent="0.3">
      <c r="A336" s="229"/>
      <c r="B336" s="230"/>
      <c r="C336" s="229"/>
      <c r="D336" s="229"/>
      <c r="E336" s="229"/>
      <c r="F336" s="229"/>
      <c r="G336" s="229"/>
      <c r="H336" s="484"/>
      <c r="I336" s="229"/>
      <c r="J336" s="473">
        <f>SUM(H336*I336)</f>
        <v>0</v>
      </c>
      <c r="K336" s="229"/>
      <c r="L336" s="229"/>
      <c r="M336" s="230" t="s">
        <v>3</v>
      </c>
      <c r="N336" s="230"/>
      <c r="O336" s="229">
        <v>39.04</v>
      </c>
      <c r="P336" s="229"/>
      <c r="Q336" s="229"/>
      <c r="R336" s="229">
        <v>6500</v>
      </c>
      <c r="S336" s="511">
        <f>SUM(O336*R336)</f>
        <v>253760</v>
      </c>
      <c r="T336" s="229"/>
      <c r="U336" s="229"/>
      <c r="V336" s="473">
        <f>SUM(S336-(S336*U336/100))</f>
        <v>253760</v>
      </c>
      <c r="W336" s="493">
        <f>SUM(J336+V336)</f>
        <v>253760</v>
      </c>
      <c r="X336" s="231">
        <f>W336</f>
        <v>253760</v>
      </c>
      <c r="Y336" s="229">
        <v>10</v>
      </c>
      <c r="Z336" s="229">
        <v>0</v>
      </c>
      <c r="AA336" s="229">
        <v>0.02</v>
      </c>
      <c r="AB336"/>
    </row>
    <row r="337" spans="1:28" x14ac:dyDescent="0.3">
      <c r="A337" s="229"/>
      <c r="B337" s="230"/>
      <c r="C337" s="229"/>
      <c r="D337" s="229"/>
      <c r="E337" s="229"/>
      <c r="F337" s="229"/>
      <c r="G337" s="229"/>
      <c r="H337" s="484"/>
      <c r="I337" s="229"/>
      <c r="J337" s="473">
        <f>SUM(H337*I337)</f>
        <v>0</v>
      </c>
      <c r="K337" s="229"/>
      <c r="L337" s="229">
        <v>88</v>
      </c>
      <c r="M337" s="230" t="s">
        <v>3</v>
      </c>
      <c r="N337" s="230" t="s">
        <v>0</v>
      </c>
      <c r="O337" s="229">
        <v>39.04</v>
      </c>
      <c r="P337" s="229"/>
      <c r="Q337" s="229"/>
      <c r="R337" s="229">
        <v>6500</v>
      </c>
      <c r="S337" s="511">
        <f>SUM(O337*R337)</f>
        <v>253760</v>
      </c>
      <c r="T337" s="229"/>
      <c r="U337" s="229"/>
      <c r="V337" s="473">
        <f>SUM(S337-(S337*U337/100))</f>
        <v>253760</v>
      </c>
      <c r="W337" s="493"/>
      <c r="X337" s="231">
        <f>W337</f>
        <v>0</v>
      </c>
      <c r="Y337" s="229">
        <v>10</v>
      </c>
      <c r="Z337" s="229">
        <v>0</v>
      </c>
      <c r="AA337" s="229">
        <v>0.02</v>
      </c>
      <c r="AB337"/>
    </row>
    <row r="338" spans="1:28" x14ac:dyDescent="0.3">
      <c r="A338" s="229">
        <v>201</v>
      </c>
      <c r="B338" s="230" t="s">
        <v>4</v>
      </c>
      <c r="C338" s="229"/>
      <c r="D338" s="229">
        <v>11</v>
      </c>
      <c r="E338" s="229">
        <v>2</v>
      </c>
      <c r="F338" s="229">
        <v>8</v>
      </c>
      <c r="G338" s="229">
        <v>1</v>
      </c>
      <c r="H338" s="484">
        <f>SUM((D338*400)+(E338*100)+F338)</f>
        <v>4608</v>
      </c>
      <c r="I338" s="229">
        <v>75</v>
      </c>
      <c r="J338" s="473">
        <f>SUM(H338*I338)</f>
        <v>345600</v>
      </c>
      <c r="K338" s="229"/>
      <c r="L338" s="229"/>
      <c r="M338" s="230"/>
      <c r="N338" s="230"/>
      <c r="O338" s="229"/>
      <c r="P338" s="229"/>
      <c r="Q338" s="229"/>
      <c r="R338" s="229"/>
      <c r="S338" s="511">
        <f>SUM(O338*R338)</f>
        <v>0</v>
      </c>
      <c r="T338" s="229"/>
      <c r="U338" s="229"/>
      <c r="V338" s="473">
        <f>SUM(S338-(S338*U338/100))</f>
        <v>0</v>
      </c>
      <c r="W338" s="493">
        <f>SUM(J338+V338)</f>
        <v>345600</v>
      </c>
      <c r="X338" s="231">
        <f>W338</f>
        <v>345600</v>
      </c>
      <c r="Y338" s="229">
        <v>50</v>
      </c>
      <c r="Z338" s="229">
        <v>0</v>
      </c>
      <c r="AA338" s="229">
        <v>0.01</v>
      </c>
      <c r="AB338"/>
    </row>
    <row r="339" spans="1:28" x14ac:dyDescent="0.3">
      <c r="A339" s="229">
        <v>202</v>
      </c>
      <c r="B339" s="230" t="s">
        <v>4</v>
      </c>
      <c r="C339" s="229">
        <v>2122</v>
      </c>
      <c r="D339" s="229">
        <v>6</v>
      </c>
      <c r="E339" s="229">
        <v>3</v>
      </c>
      <c r="F339" s="229">
        <v>50</v>
      </c>
      <c r="G339" s="229">
        <v>1</v>
      </c>
      <c r="H339" s="484">
        <f>SUM((D339*400)+(E339*100)+F339)</f>
        <v>2750</v>
      </c>
      <c r="I339" s="229">
        <v>75</v>
      </c>
      <c r="J339" s="473">
        <f>SUM(H339*I339)</f>
        <v>206250</v>
      </c>
      <c r="K339" s="229"/>
      <c r="L339" s="229"/>
      <c r="M339" s="230"/>
      <c r="N339" s="230"/>
      <c r="O339" s="229"/>
      <c r="P339" s="229"/>
      <c r="Q339" s="229"/>
      <c r="R339" s="229"/>
      <c r="S339" s="511">
        <f>SUM(O339*R339)</f>
        <v>0</v>
      </c>
      <c r="T339" s="229"/>
      <c r="U339" s="229"/>
      <c r="V339" s="473">
        <f>SUM(S339-(S339*U339/100))</f>
        <v>0</v>
      </c>
      <c r="W339" s="493">
        <f>SUM(J339+V339)</f>
        <v>206250</v>
      </c>
      <c r="X339" s="231">
        <f>W339</f>
        <v>206250</v>
      </c>
      <c r="Y339" s="229">
        <v>50</v>
      </c>
      <c r="Z339" s="229">
        <v>0</v>
      </c>
      <c r="AA339" s="229">
        <v>0.01</v>
      </c>
      <c r="AB339"/>
    </row>
    <row r="340" spans="1:28" x14ac:dyDescent="0.3">
      <c r="A340" s="229">
        <v>203</v>
      </c>
      <c r="B340" s="230" t="s">
        <v>4</v>
      </c>
      <c r="C340" s="229">
        <v>2046</v>
      </c>
      <c r="D340" s="229">
        <v>0</v>
      </c>
      <c r="E340" s="229">
        <v>1</v>
      </c>
      <c r="F340" s="229">
        <v>50</v>
      </c>
      <c r="G340" s="229">
        <v>1</v>
      </c>
      <c r="H340" s="484">
        <f>SUM((D340*400)+(E340*100)+F340)</f>
        <v>150</v>
      </c>
      <c r="I340" s="229">
        <v>75</v>
      </c>
      <c r="J340" s="473">
        <f>SUM(H340*I340)</f>
        <v>11250</v>
      </c>
      <c r="K340" s="229"/>
      <c r="L340" s="229"/>
      <c r="M340" s="230"/>
      <c r="N340" s="230"/>
      <c r="O340" s="229"/>
      <c r="P340" s="229"/>
      <c r="Q340" s="229"/>
      <c r="R340" s="229"/>
      <c r="S340" s="511">
        <f>SUM(O340*R340)</f>
        <v>0</v>
      </c>
      <c r="T340" s="229"/>
      <c r="U340" s="229"/>
      <c r="V340" s="473">
        <f>SUM(S340-(S340*U340/100))</f>
        <v>0</v>
      </c>
      <c r="W340" s="493">
        <f>SUM(J340+V340)</f>
        <v>11250</v>
      </c>
      <c r="X340" s="231">
        <f>W340</f>
        <v>11250</v>
      </c>
      <c r="Y340" s="229">
        <v>50</v>
      </c>
      <c r="Z340" s="229">
        <v>0</v>
      </c>
      <c r="AA340" s="229">
        <v>0.01</v>
      </c>
      <c r="AB340"/>
    </row>
    <row r="341" spans="1:28" x14ac:dyDescent="0.3">
      <c r="A341" s="229">
        <v>204</v>
      </c>
      <c r="B341" s="230" t="s">
        <v>4</v>
      </c>
      <c r="C341" s="229">
        <v>12329</v>
      </c>
      <c r="D341" s="229">
        <v>1</v>
      </c>
      <c r="E341" s="229">
        <v>1</v>
      </c>
      <c r="F341" s="229">
        <v>38.9</v>
      </c>
      <c r="G341" s="229">
        <v>2</v>
      </c>
      <c r="H341" s="484">
        <f>SUM((D341*400)+(E341*100)+F341)</f>
        <v>538.9</v>
      </c>
      <c r="I341" s="229">
        <v>75</v>
      </c>
      <c r="J341" s="473">
        <f>SUM(H341*I341)</f>
        <v>40417.5</v>
      </c>
      <c r="K341" s="229"/>
      <c r="L341" s="229">
        <v>38</v>
      </c>
      <c r="M341" s="230" t="s">
        <v>10</v>
      </c>
      <c r="N341" s="230" t="s">
        <v>9</v>
      </c>
      <c r="O341" s="229">
        <v>328.57</v>
      </c>
      <c r="P341" s="229"/>
      <c r="Q341" s="229"/>
      <c r="R341" s="229">
        <v>6500</v>
      </c>
      <c r="S341" s="511">
        <f>SUM(O341*R341)</f>
        <v>2135705</v>
      </c>
      <c r="T341" s="229"/>
      <c r="U341" s="229"/>
      <c r="V341" s="473">
        <f>SUM(S341-(S341*U341/100))</f>
        <v>2135705</v>
      </c>
      <c r="W341" s="493">
        <f>SUM(J341+V341)</f>
        <v>2176122.5</v>
      </c>
      <c r="X341" s="231">
        <f>W341</f>
        <v>2176122.5</v>
      </c>
      <c r="Y341" s="229">
        <v>10</v>
      </c>
      <c r="Z341" s="229">
        <v>0</v>
      </c>
      <c r="AA341" s="229">
        <v>0.02</v>
      </c>
      <c r="AB341"/>
    </row>
    <row r="342" spans="1:28" x14ac:dyDescent="0.3">
      <c r="A342" s="229"/>
      <c r="B342" s="230"/>
      <c r="C342" s="229"/>
      <c r="D342" s="229"/>
      <c r="E342" s="229"/>
      <c r="F342" s="229"/>
      <c r="G342" s="229"/>
      <c r="H342" s="484"/>
      <c r="I342" s="229"/>
      <c r="J342" s="473">
        <f>SUM(H342*I342)</f>
        <v>0</v>
      </c>
      <c r="K342" s="229"/>
      <c r="L342" s="229"/>
      <c r="M342" s="230" t="s">
        <v>393</v>
      </c>
      <c r="N342" s="230"/>
      <c r="O342" s="229">
        <v>216.24</v>
      </c>
      <c r="P342" s="229"/>
      <c r="Q342" s="229"/>
      <c r="R342" s="229"/>
      <c r="S342" s="511">
        <f>SUM(O342*R342)</f>
        <v>0</v>
      </c>
      <c r="T342" s="229"/>
      <c r="U342" s="229"/>
      <c r="V342" s="473">
        <f>SUM(S342-(S342*U342/100))</f>
        <v>0</v>
      </c>
      <c r="W342" s="493">
        <f>SUM(J342+V342)</f>
        <v>0</v>
      </c>
      <c r="X342" s="231">
        <f>W342</f>
        <v>0</v>
      </c>
      <c r="Y342" s="229"/>
      <c r="Z342" s="229"/>
      <c r="AA342" s="229"/>
      <c r="AB342"/>
    </row>
    <row r="343" spans="1:28" x14ac:dyDescent="0.3">
      <c r="A343" s="229"/>
      <c r="B343" s="230"/>
      <c r="C343" s="229"/>
      <c r="D343" s="229"/>
      <c r="E343" s="229"/>
      <c r="F343" s="229"/>
      <c r="G343" s="229"/>
      <c r="H343" s="484"/>
      <c r="I343" s="229"/>
      <c r="J343" s="473">
        <f>SUM(H343*I343)</f>
        <v>0</v>
      </c>
      <c r="K343" s="229"/>
      <c r="L343" s="229"/>
      <c r="M343" s="230" t="s">
        <v>391</v>
      </c>
      <c r="N343" s="230"/>
      <c r="O343" s="229">
        <v>112.36</v>
      </c>
      <c r="P343" s="229"/>
      <c r="Q343" s="229"/>
      <c r="R343" s="229"/>
      <c r="S343" s="511">
        <f>SUM(O343*R343)</f>
        <v>0</v>
      </c>
      <c r="T343" s="229"/>
      <c r="U343" s="229"/>
      <c r="V343" s="473">
        <f>SUM(S343-(S343*U343/100))</f>
        <v>0</v>
      </c>
      <c r="W343" s="493">
        <f>SUM(J343+V343)</f>
        <v>0</v>
      </c>
      <c r="X343" s="231">
        <f>W343</f>
        <v>0</v>
      </c>
      <c r="Y343" s="229"/>
      <c r="Z343" s="229"/>
      <c r="AA343" s="229"/>
      <c r="AB343"/>
    </row>
    <row r="344" spans="1:28" x14ac:dyDescent="0.3">
      <c r="A344" s="229"/>
      <c r="B344" s="230"/>
      <c r="C344" s="229"/>
      <c r="D344" s="229"/>
      <c r="E344" s="229"/>
      <c r="F344" s="229"/>
      <c r="G344" s="229"/>
      <c r="H344" s="484"/>
      <c r="I344" s="229"/>
      <c r="J344" s="473">
        <f>SUM(H344*I344)</f>
        <v>0</v>
      </c>
      <c r="K344" s="229"/>
      <c r="L344" s="229"/>
      <c r="M344" s="230" t="s">
        <v>8</v>
      </c>
      <c r="N344" s="230"/>
      <c r="O344" s="229">
        <v>19.2</v>
      </c>
      <c r="P344" s="229"/>
      <c r="Q344" s="229"/>
      <c r="R344" s="229">
        <v>5400</v>
      </c>
      <c r="S344" s="511">
        <f>SUM(O344*R344)</f>
        <v>103680</v>
      </c>
      <c r="T344" s="229"/>
      <c r="U344" s="229"/>
      <c r="V344" s="473">
        <f>SUM(S344-(S344*U344/100))</f>
        <v>103680</v>
      </c>
      <c r="W344" s="493">
        <f>SUM(J344+V344)</f>
        <v>103680</v>
      </c>
      <c r="X344" s="231">
        <f>W344</f>
        <v>103680</v>
      </c>
      <c r="Y344" s="229">
        <v>50</v>
      </c>
      <c r="Z344" s="229">
        <v>0</v>
      </c>
      <c r="AA344" s="229">
        <v>0.01</v>
      </c>
      <c r="AB344"/>
    </row>
    <row r="345" spans="1:28" x14ac:dyDescent="0.3">
      <c r="A345" s="229"/>
      <c r="B345" s="230"/>
      <c r="C345" s="229"/>
      <c r="D345" s="229"/>
      <c r="E345" s="229"/>
      <c r="F345" s="229"/>
      <c r="G345" s="229"/>
      <c r="H345" s="484"/>
      <c r="I345" s="229"/>
      <c r="J345" s="473">
        <f>SUM(H345*I345)</f>
        <v>0</v>
      </c>
      <c r="K345" s="229"/>
      <c r="L345" s="229"/>
      <c r="M345" s="230" t="s">
        <v>8</v>
      </c>
      <c r="N345" s="230"/>
      <c r="O345" s="229"/>
      <c r="P345" s="229"/>
      <c r="Q345" s="229"/>
      <c r="R345" s="229">
        <v>5400</v>
      </c>
      <c r="S345" s="511">
        <f>SUM(O345*R345)</f>
        <v>0</v>
      </c>
      <c r="T345" s="229"/>
      <c r="U345" s="229"/>
      <c r="V345" s="473">
        <f>SUM(S345-(S345*U345/100))</f>
        <v>0</v>
      </c>
      <c r="W345" s="493"/>
      <c r="X345" s="231">
        <f>W345</f>
        <v>0</v>
      </c>
      <c r="Y345" s="229">
        <v>50</v>
      </c>
      <c r="Z345" s="229">
        <v>0</v>
      </c>
      <c r="AA345" s="229">
        <v>0.01</v>
      </c>
      <c r="AB345"/>
    </row>
    <row r="346" spans="1:28" x14ac:dyDescent="0.3">
      <c r="A346" s="229"/>
      <c r="B346" s="230"/>
      <c r="C346" s="229"/>
      <c r="D346" s="229"/>
      <c r="E346" s="229"/>
      <c r="F346" s="229"/>
      <c r="G346" s="229"/>
      <c r="H346" s="484"/>
      <c r="I346" s="229"/>
      <c r="J346" s="473">
        <f>SUM(H346*I346)</f>
        <v>0</v>
      </c>
      <c r="K346" s="229"/>
      <c r="L346" s="229">
        <v>84</v>
      </c>
      <c r="M346" s="230" t="s">
        <v>3</v>
      </c>
      <c r="N346" s="230" t="s">
        <v>2</v>
      </c>
      <c r="O346" s="229">
        <v>148</v>
      </c>
      <c r="P346" s="229"/>
      <c r="Q346" s="229"/>
      <c r="R346" s="229">
        <v>6500</v>
      </c>
      <c r="S346" s="511">
        <f>SUM(O346*R346)</f>
        <v>962000</v>
      </c>
      <c r="T346" s="229"/>
      <c r="U346" s="229"/>
      <c r="V346" s="473">
        <f>SUM(S346-(S346*U346/100))</f>
        <v>962000</v>
      </c>
      <c r="W346" s="493">
        <f>SUM(J346+V346)</f>
        <v>962000</v>
      </c>
      <c r="X346" s="231">
        <f>W346</f>
        <v>962000</v>
      </c>
      <c r="Y346" s="229">
        <v>10</v>
      </c>
      <c r="Z346" s="229">
        <v>0</v>
      </c>
      <c r="AA346" s="229">
        <v>0.02</v>
      </c>
      <c r="AB346"/>
    </row>
    <row r="347" spans="1:28" x14ac:dyDescent="0.3">
      <c r="A347" s="229"/>
      <c r="B347" s="230"/>
      <c r="C347" s="229"/>
      <c r="D347" s="229"/>
      <c r="E347" s="229"/>
      <c r="F347" s="229"/>
      <c r="G347" s="229"/>
      <c r="H347" s="484"/>
      <c r="I347" s="229"/>
      <c r="J347" s="473">
        <f>SUM(H347*I347)</f>
        <v>0</v>
      </c>
      <c r="K347" s="229"/>
      <c r="L347" s="229"/>
      <c r="M347" s="230" t="s">
        <v>8</v>
      </c>
      <c r="N347" s="230"/>
      <c r="O347" s="229">
        <v>19.2</v>
      </c>
      <c r="P347" s="229"/>
      <c r="Q347" s="229"/>
      <c r="R347" s="229">
        <v>5400</v>
      </c>
      <c r="S347" s="511">
        <f>SUM(O347*R347)</f>
        <v>103680</v>
      </c>
      <c r="T347" s="229"/>
      <c r="U347" s="229"/>
      <c r="V347" s="473">
        <f>SUM(S347-(S347*U347/100))</f>
        <v>103680</v>
      </c>
      <c r="W347" s="493">
        <f>SUM(J347+V347)</f>
        <v>103680</v>
      </c>
      <c r="X347" s="231">
        <f>W347</f>
        <v>103680</v>
      </c>
      <c r="Y347" s="229">
        <v>50</v>
      </c>
      <c r="Z347" s="229">
        <v>0</v>
      </c>
      <c r="AA347" s="229">
        <v>0.01</v>
      </c>
      <c r="AB347"/>
    </row>
    <row r="348" spans="1:28" x14ac:dyDescent="0.3">
      <c r="A348" s="229">
        <v>205</v>
      </c>
      <c r="B348" s="230" t="s">
        <v>4</v>
      </c>
      <c r="C348" s="229">
        <v>14939</v>
      </c>
      <c r="D348" s="229">
        <v>11</v>
      </c>
      <c r="E348" s="229">
        <v>2</v>
      </c>
      <c r="F348" s="229">
        <v>51</v>
      </c>
      <c r="G348" s="229">
        <v>1</v>
      </c>
      <c r="H348" s="484">
        <f>SUM((D348*400)+(E348*100)+F348)</f>
        <v>4651</v>
      </c>
      <c r="I348" s="229">
        <v>75</v>
      </c>
      <c r="J348" s="473">
        <f>SUM(H348*I348)</f>
        <v>348825</v>
      </c>
      <c r="K348" s="229"/>
      <c r="L348" s="229"/>
      <c r="M348" s="230"/>
      <c r="N348" s="230"/>
      <c r="O348" s="229"/>
      <c r="P348" s="229"/>
      <c r="Q348" s="229"/>
      <c r="R348" s="229"/>
      <c r="S348" s="511">
        <f>SUM(O348*R348)</f>
        <v>0</v>
      </c>
      <c r="T348" s="229"/>
      <c r="U348" s="229"/>
      <c r="V348" s="473">
        <f>SUM(S348-(S348*U348/100))</f>
        <v>0</v>
      </c>
      <c r="W348" s="493">
        <f>SUM(J348+V348)</f>
        <v>348825</v>
      </c>
      <c r="X348" s="231">
        <f>W348</f>
        <v>348825</v>
      </c>
      <c r="Y348" s="229">
        <v>50</v>
      </c>
      <c r="Z348" s="229">
        <v>0</v>
      </c>
      <c r="AA348" s="229">
        <v>0.01</v>
      </c>
      <c r="AB348"/>
    </row>
    <row r="349" spans="1:28" x14ac:dyDescent="0.3">
      <c r="A349" s="229">
        <v>206</v>
      </c>
      <c r="B349" s="230" t="s">
        <v>4</v>
      </c>
      <c r="C349" s="229">
        <v>4883</v>
      </c>
      <c r="D349" s="229">
        <v>9</v>
      </c>
      <c r="E349" s="229">
        <v>3</v>
      </c>
      <c r="F349" s="229">
        <v>97.2</v>
      </c>
      <c r="G349" s="229">
        <v>1</v>
      </c>
      <c r="H349" s="484">
        <f>SUM((D349*400)+(E349*100)+F349)</f>
        <v>3997.2</v>
      </c>
      <c r="I349" s="229">
        <v>75</v>
      </c>
      <c r="J349" s="473">
        <f>SUM(H349*I349)</f>
        <v>299790</v>
      </c>
      <c r="K349" s="229"/>
      <c r="L349" s="229"/>
      <c r="M349" s="230"/>
      <c r="N349" s="230"/>
      <c r="O349" s="229"/>
      <c r="P349" s="229"/>
      <c r="Q349" s="229"/>
      <c r="R349" s="229"/>
      <c r="S349" s="511">
        <f>SUM(O349*R349)</f>
        <v>0</v>
      </c>
      <c r="T349" s="229"/>
      <c r="U349" s="229"/>
      <c r="V349" s="473">
        <f>SUM(S349-(S349*U349/100))</f>
        <v>0</v>
      </c>
      <c r="W349" s="493">
        <f>SUM(J349+V349)</f>
        <v>299790</v>
      </c>
      <c r="X349" s="231">
        <f>W349</f>
        <v>299790</v>
      </c>
      <c r="Y349" s="229">
        <v>50</v>
      </c>
      <c r="Z349" s="229">
        <v>0</v>
      </c>
      <c r="AA349" s="229">
        <v>0.01</v>
      </c>
      <c r="AB349"/>
    </row>
    <row r="350" spans="1:28" x14ac:dyDescent="0.3">
      <c r="A350" s="229">
        <v>207</v>
      </c>
      <c r="B350" s="230" t="s">
        <v>4</v>
      </c>
      <c r="C350" s="229">
        <v>14451</v>
      </c>
      <c r="D350" s="229">
        <v>12</v>
      </c>
      <c r="E350" s="229">
        <v>1</v>
      </c>
      <c r="F350" s="229">
        <v>29</v>
      </c>
      <c r="G350" s="229">
        <v>1</v>
      </c>
      <c r="H350" s="484">
        <f>SUM((D350*400)+(E350*100)+F350)</f>
        <v>4929</v>
      </c>
      <c r="I350" s="229">
        <v>75</v>
      </c>
      <c r="J350" s="473">
        <f>SUM(H350*I350)</f>
        <v>369675</v>
      </c>
      <c r="K350" s="229"/>
      <c r="L350" s="229"/>
      <c r="M350" s="230"/>
      <c r="N350" s="230"/>
      <c r="O350" s="229"/>
      <c r="P350" s="229"/>
      <c r="Q350" s="229"/>
      <c r="R350" s="229"/>
      <c r="S350" s="511">
        <f>SUM(O350*R350)</f>
        <v>0</v>
      </c>
      <c r="T350" s="229"/>
      <c r="U350" s="229"/>
      <c r="V350" s="473">
        <f>SUM(S350-(S350*U350/100))</f>
        <v>0</v>
      </c>
      <c r="W350" s="493">
        <f>SUM(J350+V350)</f>
        <v>369675</v>
      </c>
      <c r="X350" s="231">
        <f>W350</f>
        <v>369675</v>
      </c>
      <c r="Y350" s="229">
        <v>50</v>
      </c>
      <c r="Z350" s="229">
        <v>0</v>
      </c>
      <c r="AA350" s="229">
        <v>0.01</v>
      </c>
      <c r="AB350"/>
    </row>
    <row r="351" spans="1:28" x14ac:dyDescent="0.3">
      <c r="A351" s="229">
        <v>208</v>
      </c>
      <c r="B351" s="230" t="s">
        <v>4</v>
      </c>
      <c r="C351" s="229">
        <v>15336</v>
      </c>
      <c r="D351" s="229">
        <v>1</v>
      </c>
      <c r="E351" s="229">
        <v>1</v>
      </c>
      <c r="F351" s="229">
        <v>35</v>
      </c>
      <c r="G351" s="229">
        <v>1</v>
      </c>
      <c r="H351" s="484">
        <f>SUM((D351*400)+(E351*100)+F351)</f>
        <v>535</v>
      </c>
      <c r="I351" s="229">
        <v>75</v>
      </c>
      <c r="J351" s="473">
        <f>SUM(H351*I351)</f>
        <v>40125</v>
      </c>
      <c r="K351" s="229"/>
      <c r="L351" s="229"/>
      <c r="M351" s="230"/>
      <c r="N351" s="230"/>
      <c r="O351" s="229"/>
      <c r="P351" s="229"/>
      <c r="Q351" s="229"/>
      <c r="R351" s="229"/>
      <c r="S351" s="511">
        <f>SUM(O351*R351)</f>
        <v>0</v>
      </c>
      <c r="T351" s="229"/>
      <c r="U351" s="229"/>
      <c r="V351" s="473">
        <f>SUM(S351-(S351*U351/100))</f>
        <v>0</v>
      </c>
      <c r="W351" s="493">
        <f>SUM(J351+V351)</f>
        <v>40125</v>
      </c>
      <c r="X351" s="231">
        <f>W351</f>
        <v>40125</v>
      </c>
      <c r="Y351" s="229">
        <v>50</v>
      </c>
      <c r="Z351" s="229">
        <v>0</v>
      </c>
      <c r="AA351" s="229">
        <v>0.01</v>
      </c>
      <c r="AB351"/>
    </row>
    <row r="352" spans="1:28" x14ac:dyDescent="0.3">
      <c r="A352" s="500">
        <v>209</v>
      </c>
      <c r="B352" s="501" t="s">
        <v>4</v>
      </c>
      <c r="C352" s="500">
        <v>12469</v>
      </c>
      <c r="D352" s="500">
        <v>4</v>
      </c>
      <c r="E352" s="500">
        <v>2</v>
      </c>
      <c r="F352" s="500">
        <v>34</v>
      </c>
      <c r="G352" s="229">
        <v>2</v>
      </c>
      <c r="H352" s="484">
        <f>SUM((D352*400)+(E352*100)+F352)</f>
        <v>1834</v>
      </c>
      <c r="I352" s="229">
        <v>75</v>
      </c>
      <c r="J352" s="473">
        <f>SUM(H352*I352)</f>
        <v>137550</v>
      </c>
      <c r="K352" s="229"/>
      <c r="L352" s="500">
        <v>88</v>
      </c>
      <c r="M352" s="501" t="s">
        <v>3</v>
      </c>
      <c r="N352" s="501" t="s">
        <v>0</v>
      </c>
      <c r="O352" s="500">
        <v>39.04</v>
      </c>
      <c r="P352" s="500"/>
      <c r="Q352" s="500"/>
      <c r="R352" s="500"/>
      <c r="S352" s="511">
        <f>SUM(O352*R352)</f>
        <v>0</v>
      </c>
      <c r="T352" s="500"/>
      <c r="U352" s="500"/>
      <c r="V352" s="473">
        <f>SUM(S352-(S352*U352/100))</f>
        <v>0</v>
      </c>
      <c r="W352" s="500"/>
      <c r="X352" s="231">
        <f>W352</f>
        <v>0</v>
      </c>
      <c r="Y352" s="229">
        <v>10</v>
      </c>
      <c r="Z352" s="229">
        <v>0</v>
      </c>
      <c r="AA352" s="229">
        <v>0.02</v>
      </c>
      <c r="AB352"/>
    </row>
    <row r="353" spans="1:28" x14ac:dyDescent="0.3">
      <c r="A353" s="229">
        <v>210</v>
      </c>
      <c r="B353" s="230" t="s">
        <v>4</v>
      </c>
      <c r="C353" s="229">
        <v>16276</v>
      </c>
      <c r="D353" s="229">
        <v>0</v>
      </c>
      <c r="E353" s="229">
        <v>0</v>
      </c>
      <c r="F353" s="229">
        <v>94.9</v>
      </c>
      <c r="G353" s="229">
        <v>2</v>
      </c>
      <c r="H353" s="484">
        <f>SUM((D353*400)+(E353*100)+F353)</f>
        <v>94.9</v>
      </c>
      <c r="I353" s="229">
        <v>75</v>
      </c>
      <c r="J353" s="473">
        <f>SUM(H353*I353)</f>
        <v>7117.5</v>
      </c>
      <c r="K353" s="229"/>
      <c r="L353" s="229">
        <v>67</v>
      </c>
      <c r="M353" s="230" t="s">
        <v>10</v>
      </c>
      <c r="N353" s="230" t="s">
        <v>1283</v>
      </c>
      <c r="O353" s="229">
        <v>182.16</v>
      </c>
      <c r="P353" s="229"/>
      <c r="Q353" s="229"/>
      <c r="R353" s="229">
        <v>6500</v>
      </c>
      <c r="S353" s="511">
        <f>SUM(O353*R353)</f>
        <v>1184040</v>
      </c>
      <c r="T353" s="229"/>
      <c r="U353" s="229"/>
      <c r="V353" s="473">
        <f>SUM(S353-(S353*U353/100))</f>
        <v>1184040</v>
      </c>
      <c r="W353" s="493">
        <f>SUM(J353+V353)</f>
        <v>1191157.5</v>
      </c>
      <c r="X353" s="231">
        <f>W353</f>
        <v>1191157.5</v>
      </c>
      <c r="Y353" s="229">
        <v>10</v>
      </c>
      <c r="Z353" s="229">
        <v>0</v>
      </c>
      <c r="AA353" s="229">
        <v>0.02</v>
      </c>
      <c r="AB353"/>
    </row>
    <row r="354" spans="1:28" x14ac:dyDescent="0.3">
      <c r="A354" s="229"/>
      <c r="B354" s="230"/>
      <c r="C354" s="229"/>
      <c r="D354" s="229"/>
      <c r="E354" s="229"/>
      <c r="F354" s="229"/>
      <c r="G354" s="229"/>
      <c r="H354" s="484"/>
      <c r="I354" s="229"/>
      <c r="J354" s="473">
        <f>SUM(H354*I354)</f>
        <v>0</v>
      </c>
      <c r="K354" s="229"/>
      <c r="L354" s="229"/>
      <c r="M354" s="230" t="s">
        <v>393</v>
      </c>
      <c r="N354" s="230"/>
      <c r="O354" s="229">
        <v>146.16</v>
      </c>
      <c r="P354" s="229"/>
      <c r="Q354" s="229"/>
      <c r="R354" s="229"/>
      <c r="S354" s="511">
        <f>SUM(O354*R354)</f>
        <v>0</v>
      </c>
      <c r="T354" s="229"/>
      <c r="U354" s="229"/>
      <c r="V354" s="473">
        <f>SUM(S354-(S354*U354/100))</f>
        <v>0</v>
      </c>
      <c r="W354" s="493">
        <f>SUM(J354+V354)</f>
        <v>0</v>
      </c>
      <c r="X354" s="231">
        <f>W354</f>
        <v>0</v>
      </c>
      <c r="Y354" s="229"/>
      <c r="Z354" s="229"/>
      <c r="AA354" s="229"/>
      <c r="AB354"/>
    </row>
    <row r="355" spans="1:28" x14ac:dyDescent="0.3">
      <c r="A355" s="229"/>
      <c r="B355" s="230"/>
      <c r="C355" s="229"/>
      <c r="D355" s="229"/>
      <c r="E355" s="229"/>
      <c r="F355" s="229"/>
      <c r="G355" s="229"/>
      <c r="H355" s="484"/>
      <c r="I355" s="229"/>
      <c r="J355" s="473">
        <f>SUM(H355*I355)</f>
        <v>0</v>
      </c>
      <c r="K355" s="229"/>
      <c r="L355" s="229"/>
      <c r="M355" s="230" t="s">
        <v>391</v>
      </c>
      <c r="N355" s="230"/>
      <c r="O355" s="229">
        <v>36</v>
      </c>
      <c r="P355" s="229"/>
      <c r="Q355" s="229"/>
      <c r="R355" s="229"/>
      <c r="S355" s="511">
        <f>SUM(O355*R355)</f>
        <v>0</v>
      </c>
      <c r="T355" s="229"/>
      <c r="U355" s="229"/>
      <c r="V355" s="473">
        <f>SUM(S355-(S355*U355/100))</f>
        <v>0</v>
      </c>
      <c r="W355" s="493">
        <f>SUM(J355+V355)</f>
        <v>0</v>
      </c>
      <c r="X355" s="231">
        <f>W355</f>
        <v>0</v>
      </c>
      <c r="Y355" s="229"/>
      <c r="Z355" s="229"/>
      <c r="AA355" s="229"/>
      <c r="AB355"/>
    </row>
    <row r="356" spans="1:28" x14ac:dyDescent="0.3">
      <c r="A356" s="229"/>
      <c r="B356" s="230"/>
      <c r="C356" s="229"/>
      <c r="D356" s="229"/>
      <c r="E356" s="229"/>
      <c r="F356" s="229"/>
      <c r="G356" s="229"/>
      <c r="H356" s="484"/>
      <c r="I356" s="229"/>
      <c r="J356" s="473">
        <f>SUM(H356*I356)</f>
        <v>0</v>
      </c>
      <c r="K356" s="229"/>
      <c r="L356" s="229"/>
      <c r="M356" s="230" t="s">
        <v>8</v>
      </c>
      <c r="N356" s="230"/>
      <c r="O356" s="229">
        <v>20</v>
      </c>
      <c r="P356" s="229"/>
      <c r="Q356" s="229"/>
      <c r="R356" s="229">
        <v>5400</v>
      </c>
      <c r="S356" s="511">
        <f>SUM(O356*R356)</f>
        <v>108000</v>
      </c>
      <c r="T356" s="229"/>
      <c r="U356" s="229"/>
      <c r="V356" s="473">
        <f>SUM(S356-(S356*U356/100))</f>
        <v>108000</v>
      </c>
      <c r="W356" s="493">
        <f>SUM(J356+V356)</f>
        <v>108000</v>
      </c>
      <c r="X356" s="231">
        <f>W356</f>
        <v>108000</v>
      </c>
      <c r="Y356" s="229"/>
      <c r="Z356" s="229"/>
      <c r="AA356" s="229"/>
      <c r="AB356"/>
    </row>
    <row r="357" spans="1:28" x14ac:dyDescent="0.3">
      <c r="A357" s="229"/>
      <c r="B357" s="230"/>
      <c r="C357" s="229"/>
      <c r="D357" s="229"/>
      <c r="E357" s="229"/>
      <c r="F357" s="229"/>
      <c r="G357" s="229"/>
      <c r="H357" s="484"/>
      <c r="I357" s="229"/>
      <c r="J357" s="473">
        <f>SUM(H357*I357)</f>
        <v>0</v>
      </c>
      <c r="K357" s="229"/>
      <c r="L357" s="229"/>
      <c r="M357" s="230" t="s">
        <v>1294</v>
      </c>
      <c r="N357" s="230"/>
      <c r="O357" s="229">
        <v>9</v>
      </c>
      <c r="P357" s="229"/>
      <c r="Q357" s="229"/>
      <c r="R357" s="229">
        <v>2050</v>
      </c>
      <c r="S357" s="511">
        <f>SUM(O357*R357)</f>
        <v>18450</v>
      </c>
      <c r="T357" s="229"/>
      <c r="U357" s="229"/>
      <c r="V357" s="473">
        <f>SUM(S357-(S357*U357/100))</f>
        <v>18450</v>
      </c>
      <c r="W357" s="493">
        <f>SUM(J357+V357)</f>
        <v>18450</v>
      </c>
      <c r="X357" s="231">
        <f>W357</f>
        <v>18450</v>
      </c>
      <c r="Y357" s="229"/>
      <c r="Z357" s="229"/>
      <c r="AA357" s="229"/>
      <c r="AB357"/>
    </row>
    <row r="358" spans="1:28" x14ac:dyDescent="0.3">
      <c r="A358" s="229">
        <v>211</v>
      </c>
      <c r="B358" s="230" t="s">
        <v>4</v>
      </c>
      <c r="C358" s="229">
        <v>8508</v>
      </c>
      <c r="D358" s="229">
        <v>8</v>
      </c>
      <c r="E358" s="229">
        <v>0</v>
      </c>
      <c r="F358" s="229">
        <v>48</v>
      </c>
      <c r="G358" s="229">
        <v>1</v>
      </c>
      <c r="H358" s="484">
        <f>SUM((D358*400)+(E358*100)+F358)</f>
        <v>3248</v>
      </c>
      <c r="I358" s="229">
        <v>100</v>
      </c>
      <c r="J358" s="473">
        <f>SUM(H358*I358)</f>
        <v>324800</v>
      </c>
      <c r="K358" s="229"/>
      <c r="L358" s="229"/>
      <c r="M358" s="230"/>
      <c r="N358" s="230"/>
      <c r="O358" s="229"/>
      <c r="P358" s="229"/>
      <c r="Q358" s="229"/>
      <c r="R358" s="229"/>
      <c r="S358" s="511">
        <f>SUM(O358*R358)</f>
        <v>0</v>
      </c>
      <c r="T358" s="229"/>
      <c r="U358" s="229"/>
      <c r="V358" s="473">
        <f>SUM(S358-(S358*U358/100))</f>
        <v>0</v>
      </c>
      <c r="W358" s="493">
        <f>SUM(J358+V358)</f>
        <v>324800</v>
      </c>
      <c r="X358" s="231">
        <f>W358</f>
        <v>324800</v>
      </c>
      <c r="Y358" s="229">
        <v>50</v>
      </c>
      <c r="Z358" s="229">
        <v>0</v>
      </c>
      <c r="AA358" s="229">
        <v>0.01</v>
      </c>
      <c r="AB358"/>
    </row>
    <row r="359" spans="1:28" x14ac:dyDescent="0.3">
      <c r="A359" s="229">
        <v>212</v>
      </c>
      <c r="B359" s="230" t="s">
        <v>4</v>
      </c>
      <c r="C359" s="229">
        <v>11948</v>
      </c>
      <c r="D359" s="229">
        <v>6</v>
      </c>
      <c r="E359" s="229">
        <v>2</v>
      </c>
      <c r="F359" s="229">
        <v>89</v>
      </c>
      <c r="G359" s="229">
        <v>1</v>
      </c>
      <c r="H359" s="484">
        <f>SUM((D359*400)+(E359*100)+F359)</f>
        <v>2689</v>
      </c>
      <c r="I359" s="229">
        <v>75</v>
      </c>
      <c r="J359" s="473">
        <f>SUM(H359*I359)</f>
        <v>201675</v>
      </c>
      <c r="K359" s="229"/>
      <c r="L359" s="229"/>
      <c r="M359" s="230"/>
      <c r="N359" s="230"/>
      <c r="O359" s="229"/>
      <c r="P359" s="229"/>
      <c r="Q359" s="229"/>
      <c r="R359" s="229"/>
      <c r="S359" s="511">
        <f>SUM(O359*R359)</f>
        <v>0</v>
      </c>
      <c r="T359" s="229"/>
      <c r="U359" s="229"/>
      <c r="V359" s="473">
        <f>SUM(S359-(S359*U359/100))</f>
        <v>0</v>
      </c>
      <c r="W359" s="493">
        <f>SUM(J359+V359)</f>
        <v>201675</v>
      </c>
      <c r="X359" s="231">
        <f>W359</f>
        <v>201675</v>
      </c>
      <c r="Y359" s="229">
        <v>50</v>
      </c>
      <c r="Z359" s="229">
        <v>0</v>
      </c>
      <c r="AA359" s="229">
        <v>0.01</v>
      </c>
      <c r="AB359"/>
    </row>
    <row r="360" spans="1:28" x14ac:dyDescent="0.3">
      <c r="A360" s="229">
        <v>213</v>
      </c>
      <c r="B360" s="230" t="s">
        <v>4</v>
      </c>
      <c r="C360" s="229">
        <v>11277</v>
      </c>
      <c r="D360" s="229">
        <v>0</v>
      </c>
      <c r="E360" s="229">
        <v>1</v>
      </c>
      <c r="F360" s="229">
        <v>27</v>
      </c>
      <c r="G360" s="229">
        <v>2</v>
      </c>
      <c r="H360" s="484">
        <f>SUM((D360*400)+(E360*100)+F360)</f>
        <v>127</v>
      </c>
      <c r="I360" s="229">
        <v>75</v>
      </c>
      <c r="J360" s="473">
        <f>SUM(H360*I360)</f>
        <v>9525</v>
      </c>
      <c r="K360" s="229"/>
      <c r="L360" s="229">
        <v>32</v>
      </c>
      <c r="M360" s="230" t="s">
        <v>3</v>
      </c>
      <c r="N360" s="230" t="s">
        <v>2</v>
      </c>
      <c r="O360" s="229">
        <v>157.59</v>
      </c>
      <c r="P360" s="229"/>
      <c r="Q360" s="229"/>
      <c r="R360" s="229">
        <v>6500</v>
      </c>
      <c r="S360" s="511">
        <f>SUM(O360*R360)</f>
        <v>1024335</v>
      </c>
      <c r="T360" s="229"/>
      <c r="U360" s="229"/>
      <c r="V360" s="473">
        <f>SUM(S360-(S360*U360/100))</f>
        <v>1024335</v>
      </c>
      <c r="W360" s="493">
        <f>SUM(J360+V360)</f>
        <v>1033860</v>
      </c>
      <c r="X360" s="231">
        <f>W360</f>
        <v>1033860</v>
      </c>
      <c r="Y360" s="229">
        <v>10</v>
      </c>
      <c r="Z360" s="229">
        <v>0</v>
      </c>
      <c r="AA360" s="229">
        <v>0.02</v>
      </c>
      <c r="AB360"/>
    </row>
    <row r="361" spans="1:28" x14ac:dyDescent="0.3">
      <c r="A361" s="229"/>
      <c r="B361" s="230"/>
      <c r="C361" s="229"/>
      <c r="D361" s="229"/>
      <c r="E361" s="229"/>
      <c r="F361" s="229"/>
      <c r="G361" s="229"/>
      <c r="H361" s="484"/>
      <c r="I361" s="229"/>
      <c r="J361" s="473">
        <f>SUM(H361*I361)</f>
        <v>0</v>
      </c>
      <c r="K361" s="229"/>
      <c r="L361" s="229"/>
      <c r="M361" s="230" t="s">
        <v>8</v>
      </c>
      <c r="N361" s="230"/>
      <c r="O361" s="229">
        <v>22</v>
      </c>
      <c r="P361" s="229"/>
      <c r="Q361" s="229"/>
      <c r="R361" s="229">
        <v>5400</v>
      </c>
      <c r="S361" s="511">
        <f>SUM(O361*R361)</f>
        <v>118800</v>
      </c>
      <c r="T361" s="229"/>
      <c r="U361" s="229"/>
      <c r="V361" s="473">
        <f>SUM(S361-(S361*U361/100))</f>
        <v>118800</v>
      </c>
      <c r="W361" s="493">
        <f>SUM(J361+V361)</f>
        <v>118800</v>
      </c>
      <c r="X361" s="231">
        <f>W361</f>
        <v>118800</v>
      </c>
      <c r="Y361" s="229">
        <v>50</v>
      </c>
      <c r="Z361" s="229">
        <v>0</v>
      </c>
      <c r="AA361" s="229">
        <v>0.01</v>
      </c>
      <c r="AB361"/>
    </row>
    <row r="362" spans="1:28" x14ac:dyDescent="0.3">
      <c r="A362" s="229"/>
      <c r="B362" s="230"/>
      <c r="C362" s="229"/>
      <c r="D362" s="229"/>
      <c r="E362" s="229"/>
      <c r="F362" s="229"/>
      <c r="G362" s="229"/>
      <c r="H362" s="484"/>
      <c r="I362" s="229"/>
      <c r="J362" s="473">
        <f>SUM(H362*I362)</f>
        <v>0</v>
      </c>
      <c r="K362" s="229"/>
      <c r="L362" s="229"/>
      <c r="M362" s="230" t="s">
        <v>3</v>
      </c>
      <c r="N362" s="230" t="s">
        <v>2</v>
      </c>
      <c r="O362" s="229">
        <v>118.26</v>
      </c>
      <c r="P362" s="229"/>
      <c r="Q362" s="229"/>
      <c r="R362" s="229">
        <v>6500</v>
      </c>
      <c r="S362" s="511">
        <f>SUM(O362*R362)</f>
        <v>768690</v>
      </c>
      <c r="T362" s="229">
        <v>10</v>
      </c>
      <c r="U362" s="229">
        <v>10</v>
      </c>
      <c r="V362" s="473">
        <f>SUM(S362-(S362*U362/100))</f>
        <v>691821</v>
      </c>
      <c r="W362" s="493">
        <f>SUM(J362+V362)</f>
        <v>691821</v>
      </c>
      <c r="X362" s="231">
        <f>W362</f>
        <v>691821</v>
      </c>
      <c r="Y362" s="229">
        <v>10</v>
      </c>
      <c r="Z362" s="229">
        <v>0</v>
      </c>
      <c r="AA362" s="229">
        <v>0.02</v>
      </c>
      <c r="AB362"/>
    </row>
    <row r="363" spans="1:28" x14ac:dyDescent="0.3">
      <c r="A363" s="229"/>
      <c r="B363" s="230"/>
      <c r="C363" s="229"/>
      <c r="D363" s="229"/>
      <c r="E363" s="229"/>
      <c r="F363" s="229"/>
      <c r="G363" s="229"/>
      <c r="H363" s="484"/>
      <c r="I363" s="229"/>
      <c r="J363" s="473"/>
      <c r="K363" s="229"/>
      <c r="L363" s="229"/>
      <c r="M363" s="230" t="s">
        <v>27</v>
      </c>
      <c r="N363" s="230" t="s">
        <v>2</v>
      </c>
      <c r="O363" s="229">
        <v>12</v>
      </c>
      <c r="P363" s="229"/>
      <c r="Q363" s="229"/>
      <c r="R363" s="229">
        <v>6500</v>
      </c>
      <c r="S363" s="511">
        <f>SUM(O363*R363)</f>
        <v>78000</v>
      </c>
      <c r="T363" s="229">
        <v>10</v>
      </c>
      <c r="U363" s="229">
        <v>10</v>
      </c>
      <c r="V363" s="473">
        <f>SUM(S363-(S363*U363/100))</f>
        <v>70200</v>
      </c>
      <c r="W363" s="493">
        <f>SUM(J363+V363)</f>
        <v>70200</v>
      </c>
      <c r="X363" s="231">
        <f>W363</f>
        <v>70200</v>
      </c>
      <c r="Y363" s="229">
        <v>10</v>
      </c>
      <c r="Z363" s="229">
        <v>0</v>
      </c>
      <c r="AA363" s="229">
        <v>0.02</v>
      </c>
      <c r="AB363"/>
    </row>
    <row r="364" spans="1:28" x14ac:dyDescent="0.3">
      <c r="A364" s="229"/>
      <c r="B364" s="230"/>
      <c r="C364" s="229"/>
      <c r="D364" s="229"/>
      <c r="E364" s="229"/>
      <c r="F364" s="229"/>
      <c r="G364" s="229"/>
      <c r="H364" s="484"/>
      <c r="I364" s="229"/>
      <c r="J364" s="473">
        <f>SUM(H364*I364)</f>
        <v>0</v>
      </c>
      <c r="K364" s="229"/>
      <c r="L364" s="229"/>
      <c r="M364" s="230" t="s">
        <v>8</v>
      </c>
      <c r="N364" s="230" t="s">
        <v>0</v>
      </c>
      <c r="O364" s="229">
        <v>22</v>
      </c>
      <c r="P364" s="229"/>
      <c r="Q364" s="229"/>
      <c r="R364" s="229">
        <v>5400</v>
      </c>
      <c r="S364" s="511">
        <f>SUM(O364*R364)</f>
        <v>118800</v>
      </c>
      <c r="T364" s="229">
        <v>10</v>
      </c>
      <c r="U364" s="229">
        <v>40</v>
      </c>
      <c r="V364" s="473">
        <f>SUM(S364-(S364*U364/100))</f>
        <v>71280</v>
      </c>
      <c r="W364" s="493">
        <f>SUM(J364+V364)</f>
        <v>71280</v>
      </c>
      <c r="X364" s="231">
        <f>W364</f>
        <v>71280</v>
      </c>
      <c r="Y364" s="229">
        <v>50</v>
      </c>
      <c r="Z364" s="229">
        <v>0</v>
      </c>
      <c r="AA364" s="229">
        <v>0.01</v>
      </c>
      <c r="AB364"/>
    </row>
    <row r="365" spans="1:28" x14ac:dyDescent="0.3">
      <c r="A365" s="229">
        <v>214</v>
      </c>
      <c r="B365" s="230" t="s">
        <v>4</v>
      </c>
      <c r="C365" s="229">
        <v>11278</v>
      </c>
      <c r="D365" s="229">
        <v>8</v>
      </c>
      <c r="E365" s="229">
        <v>2</v>
      </c>
      <c r="F365" s="229">
        <v>30</v>
      </c>
      <c r="G365" s="229">
        <v>1</v>
      </c>
      <c r="H365" s="484">
        <f>SUM((D365*400)+(E365*100)+F365)</f>
        <v>3430</v>
      </c>
      <c r="I365" s="229">
        <v>75</v>
      </c>
      <c r="J365" s="473">
        <f>SUM(H365*I365)</f>
        <v>257250</v>
      </c>
      <c r="K365" s="229"/>
      <c r="L365" s="229"/>
      <c r="M365" s="230"/>
      <c r="N365" s="230"/>
      <c r="O365" s="229"/>
      <c r="P365" s="229"/>
      <c r="Q365" s="229"/>
      <c r="R365" s="229"/>
      <c r="S365" s="511">
        <f>SUM(O365*R365)</f>
        <v>0</v>
      </c>
      <c r="T365" s="229"/>
      <c r="U365" s="229"/>
      <c r="V365" s="473">
        <f>SUM(S365-(S365*U365/100))</f>
        <v>0</v>
      </c>
      <c r="W365" s="493">
        <f>SUM(J365+V365)</f>
        <v>257250</v>
      </c>
      <c r="X365" s="231">
        <f>W365</f>
        <v>257250</v>
      </c>
      <c r="Y365" s="229">
        <v>50</v>
      </c>
      <c r="Z365" s="229">
        <v>0</v>
      </c>
      <c r="AA365" s="229">
        <v>0.01</v>
      </c>
      <c r="AB365"/>
    </row>
    <row r="366" spans="1:28" x14ac:dyDescent="0.3">
      <c r="A366" s="229">
        <v>215</v>
      </c>
      <c r="B366" s="230" t="s">
        <v>4</v>
      </c>
      <c r="C366" s="229">
        <v>6034</v>
      </c>
      <c r="D366" s="229">
        <v>0</v>
      </c>
      <c r="E366" s="229">
        <v>0</v>
      </c>
      <c r="F366" s="229">
        <v>79</v>
      </c>
      <c r="G366" s="229">
        <v>1</v>
      </c>
      <c r="H366" s="484">
        <f>SUM((D366*400)+(E366*100)+F366)</f>
        <v>79</v>
      </c>
      <c r="I366" s="229">
        <v>75</v>
      </c>
      <c r="J366" s="473">
        <f>SUM(H366*I366)</f>
        <v>5925</v>
      </c>
      <c r="K366" s="229"/>
      <c r="L366" s="229">
        <v>33</v>
      </c>
      <c r="M366" s="230" t="s">
        <v>10</v>
      </c>
      <c r="N366" s="230" t="s">
        <v>9</v>
      </c>
      <c r="O366" s="229">
        <v>263.26</v>
      </c>
      <c r="P366" s="229"/>
      <c r="Q366" s="229"/>
      <c r="R366" s="229">
        <v>6500</v>
      </c>
      <c r="S366" s="511">
        <f>SUM(O366*R366)</f>
        <v>1711190</v>
      </c>
      <c r="T366" s="229"/>
      <c r="U366" s="229"/>
      <c r="V366" s="473">
        <f>SUM(S366-(S366*U366/100))</f>
        <v>1711190</v>
      </c>
      <c r="W366" s="493">
        <f>SUM(J366+V366)</f>
        <v>1717115</v>
      </c>
      <c r="X366" s="231">
        <f>W366</f>
        <v>1717115</v>
      </c>
      <c r="Y366" s="229">
        <v>10</v>
      </c>
      <c r="Z366" s="229">
        <v>0</v>
      </c>
      <c r="AA366" s="229">
        <v>0.02</v>
      </c>
      <c r="AB366"/>
    </row>
    <row r="367" spans="1:28" x14ac:dyDescent="0.3">
      <c r="A367" s="229"/>
      <c r="B367" s="230"/>
      <c r="C367" s="229"/>
      <c r="D367" s="229"/>
      <c r="E367" s="229"/>
      <c r="F367" s="229"/>
      <c r="G367" s="229"/>
      <c r="H367" s="484"/>
      <c r="I367" s="229"/>
      <c r="J367" s="473">
        <f>SUM(H367*I367)</f>
        <v>0</v>
      </c>
      <c r="K367" s="229"/>
      <c r="L367" s="229"/>
      <c r="M367" s="230" t="s">
        <v>393</v>
      </c>
      <c r="N367" s="230"/>
      <c r="O367" s="229">
        <v>163.80000000000001</v>
      </c>
      <c r="P367" s="229"/>
      <c r="Q367" s="229"/>
      <c r="R367" s="229"/>
      <c r="S367" s="511">
        <f>SUM(O367*R367)</f>
        <v>0</v>
      </c>
      <c r="T367" s="229"/>
      <c r="U367" s="229"/>
      <c r="V367" s="473">
        <f>SUM(S367-(S367*U367/100))</f>
        <v>0</v>
      </c>
      <c r="W367" s="493">
        <f>SUM(J367+V367)</f>
        <v>0</v>
      </c>
      <c r="X367" s="231">
        <f>W367</f>
        <v>0</v>
      </c>
      <c r="Y367" s="229"/>
      <c r="Z367" s="229"/>
      <c r="AA367" s="229"/>
      <c r="AB367"/>
    </row>
    <row r="368" spans="1:28" x14ac:dyDescent="0.3">
      <c r="A368" s="229"/>
      <c r="B368" s="230"/>
      <c r="C368" s="229"/>
      <c r="D368" s="229"/>
      <c r="E368" s="229"/>
      <c r="F368" s="229"/>
      <c r="G368" s="229"/>
      <c r="H368" s="484"/>
      <c r="I368" s="229"/>
      <c r="J368" s="473">
        <f>SUM(H368*I368)</f>
        <v>0</v>
      </c>
      <c r="K368" s="229"/>
      <c r="L368" s="229"/>
      <c r="M368" s="230" t="s">
        <v>391</v>
      </c>
      <c r="N368" s="230"/>
      <c r="O368" s="229">
        <v>82.81</v>
      </c>
      <c r="P368" s="229"/>
      <c r="Q368" s="229"/>
      <c r="R368" s="229"/>
      <c r="S368" s="511">
        <f>SUM(O368*R368)</f>
        <v>0</v>
      </c>
      <c r="T368" s="229"/>
      <c r="U368" s="229"/>
      <c r="V368" s="473">
        <f>SUM(S368-(S368*U368/100))</f>
        <v>0</v>
      </c>
      <c r="W368" s="493">
        <f>SUM(J368+V368)</f>
        <v>0</v>
      </c>
      <c r="X368" s="231">
        <f>W368</f>
        <v>0</v>
      </c>
      <c r="Y368" s="229"/>
      <c r="Z368" s="229"/>
      <c r="AA368" s="229"/>
      <c r="AB368"/>
    </row>
    <row r="369" spans="1:28" x14ac:dyDescent="0.3">
      <c r="A369" s="229"/>
      <c r="B369" s="230"/>
      <c r="C369" s="229"/>
      <c r="D369" s="229"/>
      <c r="E369" s="229"/>
      <c r="F369" s="229"/>
      <c r="G369" s="229"/>
      <c r="H369" s="484"/>
      <c r="I369" s="229"/>
      <c r="J369" s="473">
        <f>SUM(H369*I369)</f>
        <v>0</v>
      </c>
      <c r="K369" s="229"/>
      <c r="L369" s="229"/>
      <c r="M369" s="230" t="s">
        <v>8</v>
      </c>
      <c r="N369" s="230"/>
      <c r="O369" s="229">
        <v>16.649999999999999</v>
      </c>
      <c r="P369" s="229"/>
      <c r="Q369" s="229"/>
      <c r="R369" s="229">
        <v>5400</v>
      </c>
      <c r="S369" s="511">
        <f>SUM(O369*R369)</f>
        <v>89909.999999999985</v>
      </c>
      <c r="T369" s="229"/>
      <c r="U369" s="229"/>
      <c r="V369" s="473">
        <f>SUM(S369-(S369*U369/100))</f>
        <v>89909.999999999985</v>
      </c>
      <c r="W369" s="493">
        <f>SUM(J369+V369)</f>
        <v>89909.999999999985</v>
      </c>
      <c r="X369" s="231">
        <f>W369</f>
        <v>89909.999999999985</v>
      </c>
      <c r="Y369" s="229">
        <v>50</v>
      </c>
      <c r="Z369" s="229">
        <v>0</v>
      </c>
      <c r="AA369" s="229">
        <v>0.01</v>
      </c>
      <c r="AB369"/>
    </row>
    <row r="370" spans="1:28" x14ac:dyDescent="0.3">
      <c r="A370" s="229">
        <v>216</v>
      </c>
      <c r="B370" s="230" t="s">
        <v>4</v>
      </c>
      <c r="C370" s="229">
        <v>6136</v>
      </c>
      <c r="D370" s="229">
        <v>0</v>
      </c>
      <c r="E370" s="229">
        <v>1</v>
      </c>
      <c r="F370" s="229">
        <v>38</v>
      </c>
      <c r="G370" s="229">
        <v>3</v>
      </c>
      <c r="H370" s="484">
        <f>SUM((D370*400)+(E370*100)+F370)</f>
        <v>138</v>
      </c>
      <c r="I370" s="229">
        <v>75</v>
      </c>
      <c r="J370" s="473">
        <f>SUM(H370*I370)</f>
        <v>10350</v>
      </c>
      <c r="K370" s="229"/>
      <c r="L370" s="229">
        <v>33</v>
      </c>
      <c r="M370" s="230" t="s">
        <v>1294</v>
      </c>
      <c r="N370" s="230"/>
      <c r="O370" s="229">
        <v>93.24</v>
      </c>
      <c r="P370" s="229"/>
      <c r="Q370" s="229"/>
      <c r="R370" s="229">
        <v>2050</v>
      </c>
      <c r="S370" s="511">
        <f>SUM(O370*R370)</f>
        <v>191142</v>
      </c>
      <c r="T370" s="229">
        <v>10</v>
      </c>
      <c r="U370" s="229">
        <v>40</v>
      </c>
      <c r="V370" s="473">
        <f>SUM(S370-(S370*U370/100))</f>
        <v>114685.2</v>
      </c>
      <c r="W370" s="493">
        <f>SUM(J370+V370)</f>
        <v>125035.2</v>
      </c>
      <c r="X370" s="231">
        <f>W370</f>
        <v>125035.2</v>
      </c>
      <c r="Y370" s="229">
        <v>0</v>
      </c>
      <c r="Z370" s="493">
        <f>X370</f>
        <v>125035.2</v>
      </c>
      <c r="AA370" s="229">
        <v>0.03</v>
      </c>
      <c r="AB370"/>
    </row>
    <row r="371" spans="1:28" x14ac:dyDescent="0.3">
      <c r="A371" s="229">
        <v>217</v>
      </c>
      <c r="B371" s="230" t="s">
        <v>4</v>
      </c>
      <c r="C371" s="229">
        <v>3850</v>
      </c>
      <c r="D371" s="229">
        <v>11</v>
      </c>
      <c r="E371" s="229">
        <v>2</v>
      </c>
      <c r="F371" s="229">
        <v>92</v>
      </c>
      <c r="G371" s="229">
        <v>1</v>
      </c>
      <c r="H371" s="484">
        <f>SUM((D371*400)+(E371*100)+F371)</f>
        <v>4692</v>
      </c>
      <c r="I371" s="229">
        <v>75</v>
      </c>
      <c r="J371" s="473">
        <f>SUM(H371*I371)</f>
        <v>351900</v>
      </c>
      <c r="K371" s="229"/>
      <c r="L371" s="229"/>
      <c r="M371" s="230"/>
      <c r="N371" s="230"/>
      <c r="O371" s="229"/>
      <c r="P371" s="229"/>
      <c r="Q371" s="229"/>
      <c r="R371" s="229"/>
      <c r="S371" s="511">
        <f>SUM(O371*R371)</f>
        <v>0</v>
      </c>
      <c r="T371" s="229"/>
      <c r="U371" s="229"/>
      <c r="V371" s="473">
        <f>SUM(S371-(S371*U371/100))</f>
        <v>0</v>
      </c>
      <c r="W371" s="493">
        <f>SUM(J371+V371)</f>
        <v>351900</v>
      </c>
      <c r="X371" s="231">
        <f>W371</f>
        <v>351900</v>
      </c>
      <c r="Y371" s="229">
        <v>50</v>
      </c>
      <c r="Z371" s="229">
        <v>0</v>
      </c>
      <c r="AA371" s="229">
        <v>0.01</v>
      </c>
      <c r="AB371"/>
    </row>
    <row r="372" spans="1:28" x14ac:dyDescent="0.3">
      <c r="A372" s="685">
        <v>218</v>
      </c>
      <c r="B372" s="494" t="s">
        <v>24</v>
      </c>
      <c r="C372" s="494"/>
      <c r="D372" s="494">
        <v>0</v>
      </c>
      <c r="E372" s="494">
        <v>1</v>
      </c>
      <c r="F372" s="494">
        <v>35</v>
      </c>
      <c r="G372" s="229">
        <v>1</v>
      </c>
      <c r="H372" s="484">
        <f>SUM((D372*400)+(E372*100)+F372)</f>
        <v>135</v>
      </c>
      <c r="I372" s="229">
        <v>75</v>
      </c>
      <c r="J372" s="473">
        <f>SUM(H372*I372)</f>
        <v>10125</v>
      </c>
      <c r="K372" s="229"/>
      <c r="L372" s="494"/>
      <c r="M372" s="498"/>
      <c r="N372" s="498"/>
      <c r="O372" s="494"/>
      <c r="P372" s="494"/>
      <c r="Q372" s="229"/>
      <c r="R372" s="229"/>
      <c r="S372" s="511">
        <f>SUM(O372*R372)</f>
        <v>0</v>
      </c>
      <c r="T372" s="229"/>
      <c r="U372" s="229"/>
      <c r="V372" s="473">
        <f>SUM(S372-(S372*U372/100))</f>
        <v>0</v>
      </c>
      <c r="W372" s="493">
        <f>SUM(J372+V372)</f>
        <v>10125</v>
      </c>
      <c r="X372" s="231">
        <f>W372</f>
        <v>10125</v>
      </c>
      <c r="Y372" s="229">
        <v>50</v>
      </c>
      <c r="Z372" s="229">
        <v>0</v>
      </c>
      <c r="AA372" s="229">
        <v>0.01</v>
      </c>
      <c r="AB372"/>
    </row>
    <row r="373" spans="1:28" x14ac:dyDescent="0.3">
      <c r="A373" s="229">
        <v>219</v>
      </c>
      <c r="B373" s="230" t="s">
        <v>4</v>
      </c>
      <c r="C373" s="229">
        <v>6323</v>
      </c>
      <c r="D373" s="229">
        <v>0</v>
      </c>
      <c r="E373" s="229">
        <v>1</v>
      </c>
      <c r="F373" s="229">
        <v>63</v>
      </c>
      <c r="G373" s="229">
        <v>1</v>
      </c>
      <c r="H373" s="484">
        <f>SUM((D373*400)+(E373*100)+F373)</f>
        <v>163</v>
      </c>
      <c r="I373" s="229">
        <v>75</v>
      </c>
      <c r="J373" s="473">
        <f>SUM(H373*I373)</f>
        <v>12225</v>
      </c>
      <c r="K373" s="229"/>
      <c r="L373" s="229"/>
      <c r="M373" s="230"/>
      <c r="N373" s="230"/>
      <c r="O373" s="229"/>
      <c r="P373" s="229"/>
      <c r="Q373" s="229"/>
      <c r="R373" s="229"/>
      <c r="S373" s="511">
        <f>SUM(O373*R373)</f>
        <v>0</v>
      </c>
      <c r="T373" s="229"/>
      <c r="U373" s="229"/>
      <c r="V373" s="473">
        <f>SUM(S373-(S373*U373/100))</f>
        <v>0</v>
      </c>
      <c r="W373" s="493">
        <f>SUM(J373+V373)</f>
        <v>12225</v>
      </c>
      <c r="X373" s="231">
        <f>W373</f>
        <v>12225</v>
      </c>
      <c r="Y373" s="229">
        <v>50</v>
      </c>
      <c r="Z373" s="229">
        <v>0</v>
      </c>
      <c r="AA373" s="229">
        <v>0.01</v>
      </c>
      <c r="AB373"/>
    </row>
    <row r="374" spans="1:28" x14ac:dyDescent="0.3">
      <c r="A374" s="229">
        <v>220</v>
      </c>
      <c r="B374" s="230" t="s">
        <v>4</v>
      </c>
      <c r="C374" s="229">
        <v>4256</v>
      </c>
      <c r="D374" s="229">
        <v>0</v>
      </c>
      <c r="E374" s="229">
        <v>0</v>
      </c>
      <c r="F374" s="229">
        <v>58</v>
      </c>
      <c r="G374" s="229">
        <v>1</v>
      </c>
      <c r="H374" s="484">
        <f>SUM((D374*400)+(E374*100)+F374)</f>
        <v>58</v>
      </c>
      <c r="I374" s="229">
        <v>250</v>
      </c>
      <c r="J374" s="473">
        <f>SUM(H374*I374)</f>
        <v>14500</v>
      </c>
      <c r="K374" s="229"/>
      <c r="L374" s="229"/>
      <c r="M374" s="230"/>
      <c r="N374" s="230"/>
      <c r="O374" s="229"/>
      <c r="P374" s="229"/>
      <c r="Q374" s="229"/>
      <c r="R374" s="229"/>
      <c r="S374" s="511">
        <f>SUM(O374*R374)</f>
        <v>0</v>
      </c>
      <c r="T374" s="229"/>
      <c r="U374" s="229"/>
      <c r="V374" s="473">
        <f>SUM(S374-(S374*U374/100))</f>
        <v>0</v>
      </c>
      <c r="W374" s="493">
        <f>SUM(J374+V374)</f>
        <v>14500</v>
      </c>
      <c r="X374" s="231">
        <f>W374</f>
        <v>14500</v>
      </c>
      <c r="Y374" s="229">
        <v>50</v>
      </c>
      <c r="Z374" s="229">
        <v>0</v>
      </c>
      <c r="AA374" s="229">
        <v>0.01</v>
      </c>
      <c r="AB374"/>
    </row>
    <row r="375" spans="1:28" x14ac:dyDescent="0.3">
      <c r="A375" s="229">
        <v>221</v>
      </c>
      <c r="B375" s="230" t="s">
        <v>4</v>
      </c>
      <c r="C375" s="229">
        <v>41954</v>
      </c>
      <c r="D375" s="229">
        <v>19</v>
      </c>
      <c r="E375" s="229">
        <v>3</v>
      </c>
      <c r="F375" s="229">
        <v>55</v>
      </c>
      <c r="G375" s="229">
        <v>1</v>
      </c>
      <c r="H375" s="484">
        <f>SUM((D375*400)+(E375*100)+F375)</f>
        <v>7955</v>
      </c>
      <c r="I375" s="229">
        <v>75</v>
      </c>
      <c r="J375" s="473">
        <f>SUM(H375*I375)</f>
        <v>596625</v>
      </c>
      <c r="K375" s="229"/>
      <c r="L375" s="229"/>
      <c r="M375" s="230"/>
      <c r="N375" s="230"/>
      <c r="O375" s="229"/>
      <c r="P375" s="229"/>
      <c r="Q375" s="229"/>
      <c r="R375" s="229"/>
      <c r="S375" s="511">
        <f>SUM(O375*R375)</f>
        <v>0</v>
      </c>
      <c r="T375" s="229"/>
      <c r="U375" s="229"/>
      <c r="V375" s="473">
        <f>SUM(S375-(S375*U375/100))</f>
        <v>0</v>
      </c>
      <c r="W375" s="493">
        <f>SUM(J375+V375)</f>
        <v>596625</v>
      </c>
      <c r="X375" s="231">
        <f>W375</f>
        <v>596625</v>
      </c>
      <c r="Y375" s="229">
        <v>50</v>
      </c>
      <c r="Z375" s="229">
        <v>0</v>
      </c>
      <c r="AA375" s="229">
        <v>0.01</v>
      </c>
      <c r="AB375"/>
    </row>
    <row r="376" spans="1:28" x14ac:dyDescent="0.3">
      <c r="A376" s="229">
        <v>222</v>
      </c>
      <c r="B376" s="230" t="s">
        <v>4</v>
      </c>
      <c r="C376" s="229">
        <v>2446</v>
      </c>
      <c r="D376" s="229">
        <v>11</v>
      </c>
      <c r="E376" s="229">
        <v>3</v>
      </c>
      <c r="F376" s="229">
        <v>25</v>
      </c>
      <c r="G376" s="229">
        <v>1</v>
      </c>
      <c r="H376" s="484">
        <f>SUM((D376*400)+(E376*100)+F376)</f>
        <v>4725</v>
      </c>
      <c r="I376" s="229">
        <v>120</v>
      </c>
      <c r="J376" s="473">
        <f>SUM(H376*I376)</f>
        <v>567000</v>
      </c>
      <c r="K376" s="229"/>
      <c r="L376" s="229"/>
      <c r="M376" s="230"/>
      <c r="N376" s="230"/>
      <c r="O376" s="229"/>
      <c r="P376" s="229"/>
      <c r="Q376" s="229"/>
      <c r="R376" s="229"/>
      <c r="S376" s="511">
        <f>SUM(O376*R376)</f>
        <v>0</v>
      </c>
      <c r="T376" s="229"/>
      <c r="U376" s="229"/>
      <c r="V376" s="473">
        <f>SUM(S376-(S376*U376/100))</f>
        <v>0</v>
      </c>
      <c r="W376" s="493">
        <f>SUM(J376+V376)</f>
        <v>567000</v>
      </c>
      <c r="X376" s="231">
        <f>W376</f>
        <v>567000</v>
      </c>
      <c r="Y376" s="229">
        <v>50</v>
      </c>
      <c r="Z376" s="229">
        <v>0</v>
      </c>
      <c r="AA376" s="229">
        <v>0.01</v>
      </c>
      <c r="AB376"/>
    </row>
    <row r="377" spans="1:28" x14ac:dyDescent="0.3">
      <c r="A377" s="229">
        <v>223</v>
      </c>
      <c r="B377" s="230" t="s">
        <v>4</v>
      </c>
      <c r="C377" s="229">
        <v>6342</v>
      </c>
      <c r="D377" s="229">
        <v>0</v>
      </c>
      <c r="E377" s="229">
        <v>0</v>
      </c>
      <c r="F377" s="229">
        <v>62</v>
      </c>
      <c r="G377" s="229">
        <v>2</v>
      </c>
      <c r="H377" s="484">
        <f>SUM((D377*400)+(E377*100)+F377)</f>
        <v>62</v>
      </c>
      <c r="I377" s="229">
        <v>250</v>
      </c>
      <c r="J377" s="473">
        <f>SUM(H377*I377)</f>
        <v>15500</v>
      </c>
      <c r="K377" s="229"/>
      <c r="L377" s="229">
        <v>2</v>
      </c>
      <c r="M377" s="230" t="s">
        <v>10</v>
      </c>
      <c r="N377" s="230" t="s">
        <v>9</v>
      </c>
      <c r="O377" s="229">
        <v>115.29</v>
      </c>
      <c r="P377" s="229"/>
      <c r="Q377" s="229"/>
      <c r="R377" s="229">
        <v>6500</v>
      </c>
      <c r="S377" s="511">
        <f>SUM(O377*R377)</f>
        <v>749385</v>
      </c>
      <c r="T377" s="229"/>
      <c r="U377" s="229"/>
      <c r="V377" s="473">
        <f>SUM(S377-(S377*U377/100))</f>
        <v>749385</v>
      </c>
      <c r="W377" s="493">
        <f>SUM(J377+V377)</f>
        <v>764885</v>
      </c>
      <c r="X377" s="231">
        <f>W377</f>
        <v>764885</v>
      </c>
      <c r="Y377" s="229">
        <v>10</v>
      </c>
      <c r="Z377" s="229">
        <v>0</v>
      </c>
      <c r="AA377" s="229">
        <v>0.02</v>
      </c>
      <c r="AB377"/>
    </row>
    <row r="378" spans="1:28" x14ac:dyDescent="0.3">
      <c r="A378" s="229"/>
      <c r="B378" s="230"/>
      <c r="C378" s="229"/>
      <c r="D378" s="229"/>
      <c r="E378" s="229"/>
      <c r="F378" s="229"/>
      <c r="G378" s="229"/>
      <c r="H378" s="484"/>
      <c r="I378" s="229"/>
      <c r="J378" s="473">
        <f>SUM(H378*I378)</f>
        <v>0</v>
      </c>
      <c r="K378" s="229"/>
      <c r="L378" s="229"/>
      <c r="M378" s="230" t="s">
        <v>393</v>
      </c>
      <c r="N378" s="230"/>
      <c r="O378" s="229">
        <v>75.599999999999994</v>
      </c>
      <c r="P378" s="229"/>
      <c r="Q378" s="229"/>
      <c r="R378" s="229"/>
      <c r="S378" s="511">
        <f>SUM(O378*R378)</f>
        <v>0</v>
      </c>
      <c r="T378" s="229"/>
      <c r="U378" s="229"/>
      <c r="V378" s="473">
        <f>SUM(S378-(S378*U378/100))</f>
        <v>0</v>
      </c>
      <c r="W378" s="493">
        <f>SUM(J378+V378)</f>
        <v>0</v>
      </c>
      <c r="X378" s="231">
        <f>W378</f>
        <v>0</v>
      </c>
      <c r="Y378" s="229"/>
      <c r="Z378" s="229"/>
      <c r="AA378" s="229"/>
      <c r="AB378"/>
    </row>
    <row r="379" spans="1:28" x14ac:dyDescent="0.3">
      <c r="A379" s="229"/>
      <c r="B379" s="230"/>
      <c r="C379" s="229"/>
      <c r="D379" s="229"/>
      <c r="E379" s="229"/>
      <c r="F379" s="229"/>
      <c r="G379" s="229"/>
      <c r="H379" s="484"/>
      <c r="I379" s="229"/>
      <c r="J379" s="473">
        <f>SUM(H379*I379)</f>
        <v>0</v>
      </c>
      <c r="K379" s="229"/>
      <c r="L379" s="229"/>
      <c r="M379" s="230" t="s">
        <v>391</v>
      </c>
      <c r="N379" s="230"/>
      <c r="O379" s="229">
        <v>39.69</v>
      </c>
      <c r="P379" s="229"/>
      <c r="Q379" s="229"/>
      <c r="R379" s="229"/>
      <c r="S379" s="511">
        <f>SUM(O379*R379)</f>
        <v>0</v>
      </c>
      <c r="T379" s="229"/>
      <c r="U379" s="229"/>
      <c r="V379" s="473">
        <f>SUM(S379-(S379*U379/100))</f>
        <v>0</v>
      </c>
      <c r="W379" s="493">
        <f>SUM(J379+V379)</f>
        <v>0</v>
      </c>
      <c r="X379" s="231">
        <f>W379</f>
        <v>0</v>
      </c>
      <c r="Y379" s="229"/>
      <c r="Z379" s="229"/>
      <c r="AA379" s="229"/>
      <c r="AB379"/>
    </row>
    <row r="380" spans="1:28" x14ac:dyDescent="0.3">
      <c r="A380" s="229">
        <v>224</v>
      </c>
      <c r="B380" s="230" t="s">
        <v>4</v>
      </c>
      <c r="C380" s="229">
        <v>12090</v>
      </c>
      <c r="D380" s="229">
        <v>0</v>
      </c>
      <c r="E380" s="229">
        <v>0</v>
      </c>
      <c r="F380" s="229">
        <v>49</v>
      </c>
      <c r="G380" s="229">
        <v>2</v>
      </c>
      <c r="H380" s="484">
        <f>SUM((D380*400)+(E380*100)+F380)</f>
        <v>49</v>
      </c>
      <c r="I380" s="229">
        <v>75</v>
      </c>
      <c r="J380" s="473">
        <f>SUM(H380*I380)</f>
        <v>3675</v>
      </c>
      <c r="K380" s="229"/>
      <c r="L380" s="229">
        <v>73</v>
      </c>
      <c r="M380" s="230" t="s">
        <v>3</v>
      </c>
      <c r="N380" s="230" t="s">
        <v>2</v>
      </c>
      <c r="O380" s="229">
        <v>130.72</v>
      </c>
      <c r="P380" s="229"/>
      <c r="Q380" s="229"/>
      <c r="R380" s="229">
        <v>6500</v>
      </c>
      <c r="S380" s="511">
        <f>SUM(O380*R380)</f>
        <v>849680</v>
      </c>
      <c r="T380" s="229"/>
      <c r="U380" s="229"/>
      <c r="V380" s="473">
        <f>SUM(S380-(S380*U380/100))</f>
        <v>849680</v>
      </c>
      <c r="W380" s="493">
        <f>SUM(J380+V380)</f>
        <v>853355</v>
      </c>
      <c r="X380" s="231">
        <f>W380</f>
        <v>853355</v>
      </c>
      <c r="Y380" s="229">
        <v>10</v>
      </c>
      <c r="Z380" s="229">
        <v>0</v>
      </c>
      <c r="AA380" s="229">
        <v>0.02</v>
      </c>
      <c r="AB380"/>
    </row>
    <row r="381" spans="1:28" x14ac:dyDescent="0.3">
      <c r="A381" s="229">
        <v>225</v>
      </c>
      <c r="B381" s="230" t="s">
        <v>4</v>
      </c>
      <c r="C381" s="229"/>
      <c r="D381" s="229">
        <v>0</v>
      </c>
      <c r="E381" s="229">
        <v>0</v>
      </c>
      <c r="F381" s="229">
        <v>49</v>
      </c>
      <c r="G381" s="229">
        <v>1</v>
      </c>
      <c r="H381" s="484">
        <f>SUM((D381*400)+(E381*100)+F381)</f>
        <v>49</v>
      </c>
      <c r="I381" s="229">
        <v>75</v>
      </c>
      <c r="J381" s="473">
        <f>SUM(H381*I381)</f>
        <v>3675</v>
      </c>
      <c r="K381" s="229"/>
      <c r="L381" s="229"/>
      <c r="M381" s="230" t="s">
        <v>8</v>
      </c>
      <c r="N381" s="230"/>
      <c r="O381" s="229">
        <v>14.96</v>
      </c>
      <c r="P381" s="229"/>
      <c r="Q381" s="229"/>
      <c r="R381" s="229">
        <v>5400</v>
      </c>
      <c r="S381" s="511">
        <f>SUM(O381*R381)</f>
        <v>80784</v>
      </c>
      <c r="T381" s="229"/>
      <c r="U381" s="229"/>
      <c r="V381" s="473">
        <f>SUM(S381-(S381*U381/100))</f>
        <v>80784</v>
      </c>
      <c r="W381" s="493">
        <f>SUM(J381+V381)</f>
        <v>84459</v>
      </c>
      <c r="X381" s="231">
        <f>W381</f>
        <v>84459</v>
      </c>
      <c r="Y381" s="229">
        <v>50</v>
      </c>
      <c r="Z381" s="229">
        <v>0</v>
      </c>
      <c r="AA381" s="229">
        <v>0.01</v>
      </c>
      <c r="AB381"/>
    </row>
    <row r="382" spans="1:28" x14ac:dyDescent="0.3">
      <c r="A382" s="229"/>
      <c r="B382" s="230"/>
      <c r="C382" s="229"/>
      <c r="D382" s="229"/>
      <c r="E382" s="229"/>
      <c r="F382" s="229"/>
      <c r="G382" s="229"/>
      <c r="H382" s="484"/>
      <c r="I382" s="229"/>
      <c r="J382" s="473">
        <f>SUM(H382*I382)</f>
        <v>0</v>
      </c>
      <c r="K382" s="229"/>
      <c r="L382" s="229"/>
      <c r="M382" s="230" t="s">
        <v>1294</v>
      </c>
      <c r="N382" s="230"/>
      <c r="O382" s="229">
        <v>63.51</v>
      </c>
      <c r="P382" s="229"/>
      <c r="Q382" s="229"/>
      <c r="R382" s="229">
        <v>2050</v>
      </c>
      <c r="S382" s="511">
        <f>SUM(O382*R382)</f>
        <v>130195.5</v>
      </c>
      <c r="T382" s="229"/>
      <c r="U382" s="229"/>
      <c r="V382" s="473">
        <f>SUM(S382-(S382*U382/100))</f>
        <v>130195.5</v>
      </c>
      <c r="W382" s="493">
        <f>SUM(J382+V382)</f>
        <v>130195.5</v>
      </c>
      <c r="X382" s="231">
        <f>W382</f>
        <v>130195.5</v>
      </c>
      <c r="Y382" s="229">
        <v>0</v>
      </c>
      <c r="Z382" s="493">
        <f>X382</f>
        <v>130195.5</v>
      </c>
      <c r="AA382" s="229">
        <v>0.03</v>
      </c>
      <c r="AB382"/>
    </row>
    <row r="383" spans="1:28" x14ac:dyDescent="0.3">
      <c r="A383" s="229">
        <v>226</v>
      </c>
      <c r="B383" s="230" t="s">
        <v>4</v>
      </c>
      <c r="C383" s="229">
        <v>6478</v>
      </c>
      <c r="D383" s="229">
        <v>0</v>
      </c>
      <c r="E383" s="229">
        <v>2</v>
      </c>
      <c r="F383" s="229">
        <v>56</v>
      </c>
      <c r="G383" s="229">
        <v>1</v>
      </c>
      <c r="H383" s="484">
        <f>SUM((D383*400)+(E383*100)+F383)</f>
        <v>256</v>
      </c>
      <c r="I383" s="229">
        <v>75</v>
      </c>
      <c r="J383" s="473">
        <f>SUM(H383*I383)</f>
        <v>19200</v>
      </c>
      <c r="K383" s="229"/>
      <c r="L383" s="229">
        <v>52</v>
      </c>
      <c r="M383" s="230" t="s">
        <v>1</v>
      </c>
      <c r="N383" s="230"/>
      <c r="O383" s="229">
        <v>47.36</v>
      </c>
      <c r="P383" s="229"/>
      <c r="Q383" s="229"/>
      <c r="R383" s="229">
        <v>2050</v>
      </c>
      <c r="S383" s="511">
        <f>SUM(O383*R383)</f>
        <v>97088</v>
      </c>
      <c r="T383" s="229"/>
      <c r="U383" s="229"/>
      <c r="V383" s="473">
        <f>SUM(S383-(S383*U383/100))</f>
        <v>97088</v>
      </c>
      <c r="W383" s="493">
        <f>SUM(J383+V383)</f>
        <v>116288</v>
      </c>
      <c r="X383" s="231">
        <f>W383</f>
        <v>116288</v>
      </c>
      <c r="Y383" s="229">
        <v>50</v>
      </c>
      <c r="Z383" s="229">
        <v>0</v>
      </c>
      <c r="AA383" s="229">
        <v>0.01</v>
      </c>
      <c r="AB383"/>
    </row>
    <row r="384" spans="1:28" x14ac:dyDescent="0.3">
      <c r="A384" s="229"/>
      <c r="B384" s="230"/>
      <c r="C384" s="229"/>
      <c r="D384" s="229"/>
      <c r="E384" s="229"/>
      <c r="F384" s="229"/>
      <c r="G384" s="229"/>
      <c r="H384" s="484"/>
      <c r="I384" s="229"/>
      <c r="J384" s="473">
        <f>SUM(H384*I384)</f>
        <v>0</v>
      </c>
      <c r="K384" s="229"/>
      <c r="L384" s="229"/>
      <c r="M384" s="230" t="s">
        <v>1294</v>
      </c>
      <c r="N384" s="230"/>
      <c r="O384" s="229">
        <v>45.92</v>
      </c>
      <c r="P384" s="229"/>
      <c r="Q384" s="229"/>
      <c r="R384" s="229">
        <v>2050</v>
      </c>
      <c r="S384" s="511">
        <f>SUM(O384*R384)</f>
        <v>94136</v>
      </c>
      <c r="T384" s="229"/>
      <c r="U384" s="229"/>
      <c r="V384" s="473">
        <f>SUM(S384-(S384*U384/100))</f>
        <v>94136</v>
      </c>
      <c r="W384" s="493">
        <f>SUM(J384+V384)</f>
        <v>94136</v>
      </c>
      <c r="X384" s="231">
        <f>W384</f>
        <v>94136</v>
      </c>
      <c r="Y384" s="229">
        <v>0</v>
      </c>
      <c r="Z384" s="493">
        <f>X384</f>
        <v>94136</v>
      </c>
      <c r="AA384" s="229">
        <v>0.03</v>
      </c>
      <c r="AB384"/>
    </row>
    <row r="385" spans="1:28" x14ac:dyDescent="0.3">
      <c r="A385" s="229">
        <v>227</v>
      </c>
      <c r="B385" s="230" t="s">
        <v>4</v>
      </c>
      <c r="C385" s="229">
        <v>12468</v>
      </c>
      <c r="D385" s="229">
        <v>4</v>
      </c>
      <c r="E385" s="229">
        <v>0</v>
      </c>
      <c r="F385" s="229">
        <v>0</v>
      </c>
      <c r="G385" s="229">
        <v>1</v>
      </c>
      <c r="H385" s="484">
        <f>SUM((D385*400)+(E385*100)+F385)</f>
        <v>1600</v>
      </c>
      <c r="I385" s="229">
        <v>75</v>
      </c>
      <c r="J385" s="473">
        <f>SUM(H385*I385)</f>
        <v>120000</v>
      </c>
      <c r="K385" s="229"/>
      <c r="L385" s="229"/>
      <c r="M385" s="230"/>
      <c r="N385" s="230"/>
      <c r="O385" s="229"/>
      <c r="P385" s="229"/>
      <c r="Q385" s="229"/>
      <c r="R385" s="229"/>
      <c r="S385" s="511">
        <f>SUM(O385*R385)</f>
        <v>0</v>
      </c>
      <c r="T385" s="229"/>
      <c r="U385" s="229"/>
      <c r="V385" s="473">
        <f>SUM(S385-(S385*U385/100))</f>
        <v>0</v>
      </c>
      <c r="W385" s="493">
        <f>SUM(J385+V385)</f>
        <v>120000</v>
      </c>
      <c r="X385" s="231">
        <f>W385</f>
        <v>120000</v>
      </c>
      <c r="Y385" s="229">
        <v>50</v>
      </c>
      <c r="Z385" s="229">
        <v>0</v>
      </c>
      <c r="AA385" s="229">
        <v>0.01</v>
      </c>
      <c r="AB385"/>
    </row>
    <row r="386" spans="1:28" x14ac:dyDescent="0.3">
      <c r="A386" s="229">
        <v>228</v>
      </c>
      <c r="B386" s="230" t="s">
        <v>4</v>
      </c>
      <c r="C386" s="229">
        <v>7986</v>
      </c>
      <c r="D386" s="229">
        <v>4</v>
      </c>
      <c r="E386" s="229">
        <v>0</v>
      </c>
      <c r="F386" s="229">
        <v>0</v>
      </c>
      <c r="G386" s="229">
        <v>1</v>
      </c>
      <c r="H386" s="484">
        <f>SUM((D386*400)+(E386*100)+F386)</f>
        <v>1600</v>
      </c>
      <c r="I386" s="229">
        <v>100</v>
      </c>
      <c r="J386" s="473">
        <f>SUM(H386*I386)</f>
        <v>160000</v>
      </c>
      <c r="K386" s="229"/>
      <c r="L386" s="229"/>
      <c r="M386" s="230"/>
      <c r="N386" s="230"/>
      <c r="O386" s="229"/>
      <c r="P386" s="229"/>
      <c r="Q386" s="229"/>
      <c r="R386" s="229"/>
      <c r="S386" s="511">
        <f>SUM(O386*R386)</f>
        <v>0</v>
      </c>
      <c r="T386" s="229"/>
      <c r="U386" s="229"/>
      <c r="V386" s="473">
        <f>SUM(S386-(S386*U386/100))</f>
        <v>0</v>
      </c>
      <c r="W386" s="493">
        <f>SUM(J386+V386)</f>
        <v>160000</v>
      </c>
      <c r="X386" s="231">
        <f>W386</f>
        <v>160000</v>
      </c>
      <c r="Y386" s="229">
        <v>50</v>
      </c>
      <c r="Z386" s="229">
        <v>0</v>
      </c>
      <c r="AA386" s="229">
        <v>0.01</v>
      </c>
      <c r="AB386"/>
    </row>
    <row r="387" spans="1:28" x14ac:dyDescent="0.3">
      <c r="A387" s="229">
        <v>229</v>
      </c>
      <c r="B387" s="230" t="s">
        <v>4</v>
      </c>
      <c r="C387" s="229">
        <v>15338</v>
      </c>
      <c r="D387" s="229">
        <v>5</v>
      </c>
      <c r="E387" s="229">
        <v>2</v>
      </c>
      <c r="F387" s="229">
        <v>78</v>
      </c>
      <c r="G387" s="229">
        <v>1</v>
      </c>
      <c r="H387" s="484">
        <f>SUM((D387*400)+(E387*100)+F387)</f>
        <v>2278</v>
      </c>
      <c r="I387" s="229">
        <v>130</v>
      </c>
      <c r="J387" s="473">
        <f>SUM(H387*I387)</f>
        <v>296140</v>
      </c>
      <c r="K387" s="229"/>
      <c r="L387" s="229"/>
      <c r="M387" s="230"/>
      <c r="N387" s="230"/>
      <c r="O387" s="229"/>
      <c r="P387" s="229"/>
      <c r="Q387" s="229"/>
      <c r="R387" s="229"/>
      <c r="S387" s="511">
        <f>SUM(O387*R387)</f>
        <v>0</v>
      </c>
      <c r="T387" s="229"/>
      <c r="U387" s="229"/>
      <c r="V387" s="473">
        <f>SUM(S387-(S387*U387/100))</f>
        <v>0</v>
      </c>
      <c r="W387" s="493">
        <f>SUM(J387+V387)</f>
        <v>296140</v>
      </c>
      <c r="X387" s="231">
        <f>W387</f>
        <v>296140</v>
      </c>
      <c r="Y387" s="229">
        <v>50</v>
      </c>
      <c r="Z387" s="229">
        <v>0</v>
      </c>
      <c r="AA387" s="229">
        <v>0.01</v>
      </c>
      <c r="AB387"/>
    </row>
    <row r="388" spans="1:28" x14ac:dyDescent="0.3">
      <c r="A388" s="229">
        <v>230</v>
      </c>
      <c r="B388" s="230" t="s">
        <v>4</v>
      </c>
      <c r="C388" s="229">
        <v>6128</v>
      </c>
      <c r="D388" s="229">
        <v>0</v>
      </c>
      <c r="E388" s="229">
        <v>0</v>
      </c>
      <c r="F388" s="229">
        <v>73</v>
      </c>
      <c r="G388" s="229">
        <v>1</v>
      </c>
      <c r="H388" s="484">
        <f>SUM((D388*400)+(E388*100)+F388)</f>
        <v>73</v>
      </c>
      <c r="I388" s="229">
        <v>75</v>
      </c>
      <c r="J388" s="473">
        <f>SUM(H388*I388)</f>
        <v>5475</v>
      </c>
      <c r="K388" s="229"/>
      <c r="L388" s="229"/>
      <c r="M388" s="230"/>
      <c r="N388" s="230"/>
      <c r="O388" s="229"/>
      <c r="P388" s="229"/>
      <c r="Q388" s="229"/>
      <c r="R388" s="229"/>
      <c r="S388" s="511">
        <f>SUM(O388*R388)</f>
        <v>0</v>
      </c>
      <c r="T388" s="229"/>
      <c r="U388" s="229"/>
      <c r="V388" s="473">
        <f>SUM(S388-(S388*U388/100))</f>
        <v>0</v>
      </c>
      <c r="W388" s="493">
        <f>SUM(J388+V388)</f>
        <v>5475</v>
      </c>
      <c r="X388" s="231">
        <f>W388</f>
        <v>5475</v>
      </c>
      <c r="Y388" s="229">
        <v>50</v>
      </c>
      <c r="Z388" s="229">
        <v>0</v>
      </c>
      <c r="AA388" s="229">
        <v>0.01</v>
      </c>
      <c r="AB388"/>
    </row>
    <row r="389" spans="1:28" x14ac:dyDescent="0.3">
      <c r="A389" s="229">
        <v>231</v>
      </c>
      <c r="B389" s="230" t="s">
        <v>4</v>
      </c>
      <c r="C389" s="229">
        <v>13887</v>
      </c>
      <c r="D389" s="229">
        <v>0</v>
      </c>
      <c r="E389" s="229">
        <v>1</v>
      </c>
      <c r="F389" s="229">
        <v>1</v>
      </c>
      <c r="G389" s="229">
        <v>1</v>
      </c>
      <c r="H389" s="484">
        <f>SUM((D389*400)+(E389*100)+F389)</f>
        <v>101</v>
      </c>
      <c r="I389" s="229">
        <v>75</v>
      </c>
      <c r="J389" s="473">
        <f>SUM(H389*I389)</f>
        <v>7575</v>
      </c>
      <c r="K389" s="229"/>
      <c r="L389" s="229"/>
      <c r="M389" s="230"/>
      <c r="N389" s="230"/>
      <c r="O389" s="229"/>
      <c r="P389" s="229"/>
      <c r="Q389" s="229"/>
      <c r="R389" s="229"/>
      <c r="S389" s="511">
        <f>SUM(O389*R389)</f>
        <v>0</v>
      </c>
      <c r="T389" s="229"/>
      <c r="U389" s="229"/>
      <c r="V389" s="473">
        <f>SUM(S389-(S389*U389/100))</f>
        <v>0</v>
      </c>
      <c r="W389" s="493">
        <f>SUM(J389+V389)</f>
        <v>7575</v>
      </c>
      <c r="X389" s="231">
        <f>W389</f>
        <v>7575</v>
      </c>
      <c r="Y389" s="229">
        <v>50</v>
      </c>
      <c r="Z389" s="229">
        <v>0</v>
      </c>
      <c r="AA389" s="229">
        <v>0.01</v>
      </c>
      <c r="AB389"/>
    </row>
    <row r="390" spans="1:28" x14ac:dyDescent="0.3">
      <c r="A390" s="229">
        <v>232</v>
      </c>
      <c r="B390" s="230" t="s">
        <v>4</v>
      </c>
      <c r="C390" s="229">
        <v>13886</v>
      </c>
      <c r="D390" s="229">
        <v>6</v>
      </c>
      <c r="E390" s="229">
        <v>0</v>
      </c>
      <c r="F390" s="229">
        <v>80</v>
      </c>
      <c r="G390" s="229">
        <v>1</v>
      </c>
      <c r="H390" s="484">
        <f>SUM((D390*400)+(E390*100)+F390)</f>
        <v>2480</v>
      </c>
      <c r="I390" s="229">
        <v>75</v>
      </c>
      <c r="J390" s="473">
        <f>SUM(H390*I390)</f>
        <v>186000</v>
      </c>
      <c r="K390" s="229"/>
      <c r="L390" s="229"/>
      <c r="M390" s="230"/>
      <c r="N390" s="230"/>
      <c r="O390" s="229"/>
      <c r="P390" s="229"/>
      <c r="Q390" s="229"/>
      <c r="R390" s="229"/>
      <c r="S390" s="511">
        <f>SUM(O390*R390)</f>
        <v>0</v>
      </c>
      <c r="T390" s="229"/>
      <c r="U390" s="229"/>
      <c r="V390" s="473">
        <f>SUM(S390-(S390*U390/100))</f>
        <v>0</v>
      </c>
      <c r="W390" s="493">
        <f>SUM(J390+V390)</f>
        <v>186000</v>
      </c>
      <c r="X390" s="231">
        <f>W390</f>
        <v>186000</v>
      </c>
      <c r="Y390" s="229">
        <v>50</v>
      </c>
      <c r="Z390" s="229">
        <v>0</v>
      </c>
      <c r="AA390" s="229">
        <v>0.01</v>
      </c>
      <c r="AB390"/>
    </row>
    <row r="391" spans="1:28" x14ac:dyDescent="0.3">
      <c r="A391" s="229">
        <v>233</v>
      </c>
      <c r="B391" s="230" t="s">
        <v>4</v>
      </c>
      <c r="C391" s="229">
        <v>6036</v>
      </c>
      <c r="D391" s="229">
        <v>1</v>
      </c>
      <c r="E391" s="229">
        <v>1</v>
      </c>
      <c r="F391" s="229">
        <v>0</v>
      </c>
      <c r="G391" s="229">
        <v>1</v>
      </c>
      <c r="H391" s="484">
        <f>SUM((D391*400)+(E391*100)+F391)</f>
        <v>500</v>
      </c>
      <c r="I391" s="229">
        <v>75</v>
      </c>
      <c r="J391" s="473">
        <f>SUM(H391*I391)</f>
        <v>37500</v>
      </c>
      <c r="K391" s="229"/>
      <c r="L391" s="229">
        <v>90</v>
      </c>
      <c r="M391" s="230" t="s">
        <v>3</v>
      </c>
      <c r="N391" s="230" t="s">
        <v>2</v>
      </c>
      <c r="O391" s="229">
        <v>247</v>
      </c>
      <c r="P391" s="229"/>
      <c r="Q391" s="229"/>
      <c r="R391" s="229">
        <v>6500</v>
      </c>
      <c r="S391" s="511">
        <f>SUM(O391*R391)</f>
        <v>1605500</v>
      </c>
      <c r="T391" s="229"/>
      <c r="U391" s="229"/>
      <c r="V391" s="473">
        <f>SUM(S391-(S391*U391/100))</f>
        <v>1605500</v>
      </c>
      <c r="W391" s="493">
        <f>SUM(J391+V391)</f>
        <v>1643000</v>
      </c>
      <c r="X391" s="231">
        <f>W391</f>
        <v>1643000</v>
      </c>
      <c r="Y391" s="229">
        <v>10</v>
      </c>
      <c r="Z391" s="229">
        <v>0</v>
      </c>
      <c r="AA391" s="229">
        <v>0.02</v>
      </c>
      <c r="AB391"/>
    </row>
    <row r="392" spans="1:28" x14ac:dyDescent="0.3">
      <c r="A392" s="229"/>
      <c r="B392" s="230"/>
      <c r="C392" s="229"/>
      <c r="D392" s="229"/>
      <c r="E392" s="229"/>
      <c r="F392" s="229"/>
      <c r="G392" s="229"/>
      <c r="H392" s="484"/>
      <c r="I392" s="229"/>
      <c r="J392" s="473">
        <f>SUM(H392*I392)</f>
        <v>0</v>
      </c>
      <c r="K392" s="229"/>
      <c r="L392" s="229"/>
      <c r="M392" s="230" t="s">
        <v>42</v>
      </c>
      <c r="N392" s="230"/>
      <c r="O392" s="229">
        <v>46.9</v>
      </c>
      <c r="P392" s="229"/>
      <c r="Q392" s="229"/>
      <c r="R392" s="229">
        <v>5400</v>
      </c>
      <c r="S392" s="511">
        <f>SUM(O392*R392)</f>
        <v>253260</v>
      </c>
      <c r="T392" s="229"/>
      <c r="U392" s="229"/>
      <c r="V392" s="473">
        <f>SUM(S392-(S392*U392/100))</f>
        <v>253260</v>
      </c>
      <c r="W392" s="493">
        <f>SUM(J392+V392)</f>
        <v>253260</v>
      </c>
      <c r="X392" s="231">
        <f>W392</f>
        <v>253260</v>
      </c>
      <c r="Y392" s="229">
        <v>10</v>
      </c>
      <c r="Z392" s="229">
        <v>0</v>
      </c>
      <c r="AA392" s="229">
        <v>0.02</v>
      </c>
      <c r="AB392"/>
    </row>
    <row r="393" spans="1:28" x14ac:dyDescent="0.3">
      <c r="A393" s="229"/>
      <c r="B393" s="230"/>
      <c r="C393" s="229"/>
      <c r="D393" s="229"/>
      <c r="E393" s="229"/>
      <c r="F393" s="229"/>
      <c r="G393" s="229"/>
      <c r="H393" s="484"/>
      <c r="I393" s="229"/>
      <c r="J393" s="473">
        <f>SUM(H393*I393)</f>
        <v>0</v>
      </c>
      <c r="K393" s="229"/>
      <c r="L393" s="229"/>
      <c r="M393" s="230" t="s">
        <v>8</v>
      </c>
      <c r="N393" s="230"/>
      <c r="O393" s="229">
        <v>24.57</v>
      </c>
      <c r="P393" s="229"/>
      <c r="Q393" s="229"/>
      <c r="R393" s="229">
        <v>5400</v>
      </c>
      <c r="S393" s="511">
        <f>SUM(O393*R393)</f>
        <v>132678</v>
      </c>
      <c r="T393" s="229"/>
      <c r="U393" s="229"/>
      <c r="V393" s="473">
        <f>SUM(S393-(S393*U393/100))</f>
        <v>132678</v>
      </c>
      <c r="W393" s="493">
        <f>SUM(J393+V393)</f>
        <v>132678</v>
      </c>
      <c r="X393" s="231">
        <f>W393</f>
        <v>132678</v>
      </c>
      <c r="Y393" s="229">
        <v>50</v>
      </c>
      <c r="Z393" s="229">
        <v>0</v>
      </c>
      <c r="AA393" s="229">
        <v>0.01</v>
      </c>
      <c r="AB393"/>
    </row>
    <row r="394" spans="1:28" x14ac:dyDescent="0.3">
      <c r="A394" s="229"/>
      <c r="B394" s="230"/>
      <c r="C394" s="229"/>
      <c r="D394" s="229"/>
      <c r="E394" s="229"/>
      <c r="F394" s="229"/>
      <c r="G394" s="229"/>
      <c r="H394" s="484"/>
      <c r="I394" s="229"/>
      <c r="J394" s="473">
        <f>SUM(H394*I394)</f>
        <v>0</v>
      </c>
      <c r="K394" s="229"/>
      <c r="L394" s="229"/>
      <c r="M394" s="230" t="s">
        <v>3</v>
      </c>
      <c r="N394" s="230" t="s">
        <v>2</v>
      </c>
      <c r="O394" s="229">
        <v>107.88</v>
      </c>
      <c r="P394" s="229"/>
      <c r="Q394" s="229"/>
      <c r="R394" s="229">
        <v>6500</v>
      </c>
      <c r="S394" s="511">
        <f>SUM(O394*R394)</f>
        <v>701220</v>
      </c>
      <c r="T394" s="229"/>
      <c r="U394" s="229"/>
      <c r="V394" s="473">
        <f>SUM(S394-(S394*U394/100))</f>
        <v>701220</v>
      </c>
      <c r="W394" s="493">
        <f>SUM(J394+V394)</f>
        <v>701220</v>
      </c>
      <c r="X394" s="231">
        <f>W394</f>
        <v>701220</v>
      </c>
      <c r="Y394" s="229">
        <v>10</v>
      </c>
      <c r="Z394" s="229">
        <v>0</v>
      </c>
      <c r="AA394" s="229">
        <v>0.02</v>
      </c>
      <c r="AB394"/>
    </row>
    <row r="395" spans="1:28" x14ac:dyDescent="0.3">
      <c r="A395" s="229"/>
      <c r="B395" s="230"/>
      <c r="C395" s="229"/>
      <c r="D395" s="229"/>
      <c r="E395" s="229"/>
      <c r="F395" s="229"/>
      <c r="G395" s="229"/>
      <c r="H395" s="484"/>
      <c r="I395" s="229"/>
      <c r="J395" s="473">
        <f>SUM(H395*I395)</f>
        <v>0</v>
      </c>
      <c r="K395" s="229"/>
      <c r="L395" s="229"/>
      <c r="M395" s="230" t="s">
        <v>1</v>
      </c>
      <c r="N395" s="230"/>
      <c r="O395" s="229">
        <v>35.520000000000003</v>
      </c>
      <c r="P395" s="229"/>
      <c r="Q395" s="229"/>
      <c r="R395" s="229">
        <v>2050</v>
      </c>
      <c r="S395" s="511">
        <f>SUM(O395*R395)</f>
        <v>72816</v>
      </c>
      <c r="T395" s="229"/>
      <c r="U395" s="229"/>
      <c r="V395" s="473">
        <f>SUM(S395-(S395*U395/100))</f>
        <v>72816</v>
      </c>
      <c r="W395" s="493">
        <f>SUM(J395+V395)</f>
        <v>72816</v>
      </c>
      <c r="X395" s="231">
        <f>W395</f>
        <v>72816</v>
      </c>
      <c r="Y395" s="229">
        <v>50</v>
      </c>
      <c r="Z395" s="229">
        <v>0</v>
      </c>
      <c r="AA395" s="229">
        <v>0.01</v>
      </c>
      <c r="AB395"/>
    </row>
    <row r="396" spans="1:28" x14ac:dyDescent="0.3">
      <c r="A396" s="229">
        <v>234</v>
      </c>
      <c r="B396" s="230" t="s">
        <v>4</v>
      </c>
      <c r="C396" s="229">
        <v>12829</v>
      </c>
      <c r="D396" s="229">
        <v>3</v>
      </c>
      <c r="E396" s="229">
        <v>0</v>
      </c>
      <c r="F396" s="229">
        <v>0</v>
      </c>
      <c r="G396" s="229">
        <v>1</v>
      </c>
      <c r="H396" s="484">
        <f>SUM((D396*400)+(E396*100)+F396)</f>
        <v>1200</v>
      </c>
      <c r="I396" s="229">
        <v>75</v>
      </c>
      <c r="J396" s="473">
        <f>SUM(H396*I396)</f>
        <v>90000</v>
      </c>
      <c r="K396" s="229"/>
      <c r="L396" s="229"/>
      <c r="M396" s="230"/>
      <c r="N396" s="230"/>
      <c r="O396" s="229"/>
      <c r="P396" s="229"/>
      <c r="Q396" s="229"/>
      <c r="R396" s="229"/>
      <c r="S396" s="511">
        <f>SUM(O396*R396)</f>
        <v>0</v>
      </c>
      <c r="T396" s="229"/>
      <c r="U396" s="229"/>
      <c r="V396" s="473">
        <f>SUM(S396-(S396*U396/100))</f>
        <v>0</v>
      </c>
      <c r="W396" s="493">
        <f>SUM(J396+V396)</f>
        <v>90000</v>
      </c>
      <c r="X396" s="231">
        <f>W396</f>
        <v>90000</v>
      </c>
      <c r="Y396" s="229">
        <v>50</v>
      </c>
      <c r="Z396" s="229">
        <v>0</v>
      </c>
      <c r="AA396" s="229">
        <v>0.01</v>
      </c>
      <c r="AB396"/>
    </row>
    <row r="397" spans="1:28" x14ac:dyDescent="0.3">
      <c r="A397" s="229">
        <v>235</v>
      </c>
      <c r="B397" s="230" t="s">
        <v>4</v>
      </c>
      <c r="C397" s="229">
        <v>6037</v>
      </c>
      <c r="D397" s="229">
        <v>0</v>
      </c>
      <c r="E397" s="229">
        <v>2</v>
      </c>
      <c r="F397" s="229">
        <v>0</v>
      </c>
      <c r="G397" s="229">
        <v>1</v>
      </c>
      <c r="H397" s="484">
        <f>SUM((D397*400)+(E397*100)+F397)</f>
        <v>200</v>
      </c>
      <c r="I397" s="229">
        <v>75</v>
      </c>
      <c r="J397" s="473">
        <f>SUM(H397*I397)</f>
        <v>15000</v>
      </c>
      <c r="K397" s="229"/>
      <c r="L397" s="229"/>
      <c r="M397" s="230"/>
      <c r="N397" s="230"/>
      <c r="O397" s="229"/>
      <c r="P397" s="229"/>
      <c r="Q397" s="229"/>
      <c r="R397" s="229"/>
      <c r="S397" s="511">
        <f>SUM(O397*R397)</f>
        <v>0</v>
      </c>
      <c r="T397" s="229"/>
      <c r="U397" s="229"/>
      <c r="V397" s="473">
        <f>SUM(S397-(S397*U397/100))</f>
        <v>0</v>
      </c>
      <c r="W397" s="493">
        <f>SUM(J397+V397)</f>
        <v>15000</v>
      </c>
      <c r="X397" s="231">
        <f>W397</f>
        <v>15000</v>
      </c>
      <c r="Y397" s="229">
        <v>50</v>
      </c>
      <c r="Z397" s="229">
        <v>0</v>
      </c>
      <c r="AA397" s="229">
        <v>0.01</v>
      </c>
      <c r="AB397"/>
    </row>
    <row r="398" spans="1:28" x14ac:dyDescent="0.3">
      <c r="A398" s="229">
        <v>236</v>
      </c>
      <c r="B398" s="230" t="s">
        <v>4</v>
      </c>
      <c r="C398" s="229">
        <v>1898</v>
      </c>
      <c r="D398" s="229">
        <v>0</v>
      </c>
      <c r="E398" s="229">
        <v>3</v>
      </c>
      <c r="F398" s="229">
        <v>70</v>
      </c>
      <c r="G398" s="229">
        <v>1</v>
      </c>
      <c r="H398" s="484">
        <f>SUM((D398*400)+(E398*100)+F398)</f>
        <v>370</v>
      </c>
      <c r="I398" s="229">
        <v>200</v>
      </c>
      <c r="J398" s="473">
        <f>SUM(H398*I398)</f>
        <v>74000</v>
      </c>
      <c r="K398" s="229"/>
      <c r="L398" s="229"/>
      <c r="M398" s="230"/>
      <c r="N398" s="230"/>
      <c r="O398" s="229"/>
      <c r="P398" s="229"/>
      <c r="Q398" s="229"/>
      <c r="R398" s="229"/>
      <c r="S398" s="511">
        <f>SUM(O398*R398)</f>
        <v>0</v>
      </c>
      <c r="T398" s="229"/>
      <c r="U398" s="229"/>
      <c r="V398" s="473">
        <f>SUM(S398-(S398*U398/100))</f>
        <v>0</v>
      </c>
      <c r="W398" s="493">
        <f>SUM(J398+V398)</f>
        <v>74000</v>
      </c>
      <c r="X398" s="231">
        <f>W398</f>
        <v>74000</v>
      </c>
      <c r="Y398" s="229">
        <v>50</v>
      </c>
      <c r="Z398" s="229">
        <v>0</v>
      </c>
      <c r="AA398" s="229">
        <v>0.01</v>
      </c>
      <c r="AB398"/>
    </row>
    <row r="399" spans="1:28" x14ac:dyDescent="0.3">
      <c r="A399" s="229">
        <v>237</v>
      </c>
      <c r="B399" s="230" t="s">
        <v>4</v>
      </c>
      <c r="C399" s="229">
        <v>4882</v>
      </c>
      <c r="D399" s="229">
        <v>7</v>
      </c>
      <c r="E399" s="229">
        <v>0</v>
      </c>
      <c r="F399" s="229">
        <v>0</v>
      </c>
      <c r="G399" s="229">
        <v>1</v>
      </c>
      <c r="H399" s="484">
        <f>SUM((D399*400)+(E399*100)+F399)</f>
        <v>2800</v>
      </c>
      <c r="I399" s="229">
        <v>75</v>
      </c>
      <c r="J399" s="473">
        <f>SUM(H399*I399)</f>
        <v>210000</v>
      </c>
      <c r="K399" s="229"/>
      <c r="L399" s="229"/>
      <c r="M399" s="230"/>
      <c r="N399" s="230"/>
      <c r="O399" s="229"/>
      <c r="P399" s="229"/>
      <c r="Q399" s="229"/>
      <c r="R399" s="229"/>
      <c r="S399" s="511">
        <f>SUM(O399*R399)</f>
        <v>0</v>
      </c>
      <c r="T399" s="229"/>
      <c r="U399" s="229"/>
      <c r="V399" s="473">
        <f>SUM(S399-(S399*U399/100))</f>
        <v>0</v>
      </c>
      <c r="W399" s="493">
        <f>SUM(J399+V399)</f>
        <v>210000</v>
      </c>
      <c r="X399" s="231">
        <f>W399</f>
        <v>210000</v>
      </c>
      <c r="Y399" s="229">
        <v>50</v>
      </c>
      <c r="Z399" s="229">
        <v>0</v>
      </c>
      <c r="AA399" s="229">
        <v>0.01</v>
      </c>
      <c r="AB399"/>
    </row>
    <row r="400" spans="1:28" x14ac:dyDescent="0.3">
      <c r="A400" s="229">
        <v>238</v>
      </c>
      <c r="B400" s="230" t="s">
        <v>4</v>
      </c>
      <c r="C400" s="229">
        <v>13418</v>
      </c>
      <c r="D400" s="229">
        <v>8</v>
      </c>
      <c r="E400" s="229">
        <v>0</v>
      </c>
      <c r="F400" s="229">
        <v>0</v>
      </c>
      <c r="G400" s="229">
        <v>1</v>
      </c>
      <c r="H400" s="484">
        <f>SUM((D400*400)+(E400*100)+F400)</f>
        <v>3200</v>
      </c>
      <c r="I400" s="229">
        <v>100</v>
      </c>
      <c r="J400" s="473">
        <f>SUM(H400*I400)</f>
        <v>320000</v>
      </c>
      <c r="K400" s="229"/>
      <c r="L400" s="229"/>
      <c r="M400" s="230"/>
      <c r="N400" s="230"/>
      <c r="O400" s="229"/>
      <c r="P400" s="229"/>
      <c r="Q400" s="229"/>
      <c r="R400" s="229"/>
      <c r="S400" s="511">
        <f>SUM(O400*R400)</f>
        <v>0</v>
      </c>
      <c r="T400" s="229"/>
      <c r="U400" s="229"/>
      <c r="V400" s="473">
        <f>SUM(S400-(S400*U400/100))</f>
        <v>0</v>
      </c>
      <c r="W400" s="493">
        <f>SUM(J400+V400)</f>
        <v>320000</v>
      </c>
      <c r="X400" s="231">
        <f>W400</f>
        <v>320000</v>
      </c>
      <c r="Y400" s="229">
        <v>50</v>
      </c>
      <c r="Z400" s="229">
        <v>0</v>
      </c>
      <c r="AA400" s="229">
        <v>0.01</v>
      </c>
      <c r="AB400"/>
    </row>
    <row r="401" spans="1:28" x14ac:dyDescent="0.3">
      <c r="A401" s="229">
        <v>239</v>
      </c>
      <c r="B401" s="230" t="s">
        <v>4</v>
      </c>
      <c r="C401" s="229">
        <v>20911</v>
      </c>
      <c r="D401" s="229">
        <v>9</v>
      </c>
      <c r="E401" s="229">
        <v>2</v>
      </c>
      <c r="F401" s="229">
        <v>1</v>
      </c>
      <c r="G401" s="229">
        <v>1</v>
      </c>
      <c r="H401" s="484">
        <f>SUM((D401*400)+(E401*100)+F401)</f>
        <v>3801</v>
      </c>
      <c r="I401" s="229">
        <v>75</v>
      </c>
      <c r="J401" s="473">
        <f>SUM(H401*I401)</f>
        <v>285075</v>
      </c>
      <c r="K401" s="229"/>
      <c r="L401" s="229"/>
      <c r="M401" s="230"/>
      <c r="N401" s="230"/>
      <c r="O401" s="229"/>
      <c r="P401" s="229"/>
      <c r="Q401" s="229"/>
      <c r="R401" s="229"/>
      <c r="S401" s="511">
        <f>SUM(O401*R401)</f>
        <v>0</v>
      </c>
      <c r="T401" s="229"/>
      <c r="U401" s="229"/>
      <c r="V401" s="473">
        <f>SUM(S401-(S401*U401/100))</f>
        <v>0</v>
      </c>
      <c r="W401" s="493">
        <f>SUM(J401+V401)</f>
        <v>285075</v>
      </c>
      <c r="X401" s="231">
        <f>W401</f>
        <v>285075</v>
      </c>
      <c r="Y401" s="229">
        <v>50</v>
      </c>
      <c r="Z401" s="229">
        <v>0</v>
      </c>
      <c r="AA401" s="229">
        <v>0.01</v>
      </c>
      <c r="AB401"/>
    </row>
    <row r="402" spans="1:28" x14ac:dyDescent="0.3">
      <c r="A402" s="229">
        <v>240</v>
      </c>
      <c r="B402" s="230" t="s">
        <v>4</v>
      </c>
      <c r="C402" s="229">
        <v>6127</v>
      </c>
      <c r="D402" s="229">
        <v>0</v>
      </c>
      <c r="E402" s="229">
        <v>1</v>
      </c>
      <c r="F402" s="229">
        <v>97</v>
      </c>
      <c r="G402" s="229">
        <v>1</v>
      </c>
      <c r="H402" s="484">
        <f>SUM((D402*400)+(E402*100)+F402)</f>
        <v>197</v>
      </c>
      <c r="I402" s="229">
        <v>75</v>
      </c>
      <c r="J402" s="473">
        <f>SUM(H402*I402)</f>
        <v>14775</v>
      </c>
      <c r="K402" s="229"/>
      <c r="L402" s="229">
        <v>45</v>
      </c>
      <c r="M402" s="230" t="s">
        <v>10</v>
      </c>
      <c r="N402" s="230" t="s">
        <v>9</v>
      </c>
      <c r="O402" s="229">
        <v>170.94</v>
      </c>
      <c r="P402" s="229"/>
      <c r="Q402" s="229"/>
      <c r="R402" s="229">
        <v>6500</v>
      </c>
      <c r="S402" s="511">
        <f>SUM(O402*R402)</f>
        <v>1111110</v>
      </c>
      <c r="T402" s="229"/>
      <c r="U402" s="229"/>
      <c r="V402" s="473">
        <f>SUM(S402-(S402*U402/100))</f>
        <v>1111110</v>
      </c>
      <c r="W402" s="493">
        <f>SUM(J402+V402)</f>
        <v>1125885</v>
      </c>
      <c r="X402" s="231">
        <f>W402</f>
        <v>1125885</v>
      </c>
      <c r="Y402" s="229">
        <v>10</v>
      </c>
      <c r="Z402" s="229">
        <v>0</v>
      </c>
      <c r="AA402" s="229">
        <v>0.02</v>
      </c>
      <c r="AB402"/>
    </row>
    <row r="403" spans="1:28" x14ac:dyDescent="0.3">
      <c r="A403" s="229"/>
      <c r="B403" s="230"/>
      <c r="C403" s="229"/>
      <c r="D403" s="229"/>
      <c r="E403" s="229"/>
      <c r="F403" s="229"/>
      <c r="G403" s="229"/>
      <c r="H403" s="484"/>
      <c r="I403" s="229"/>
      <c r="J403" s="473">
        <f>SUM(H403*I403)</f>
        <v>0</v>
      </c>
      <c r="K403" s="229"/>
      <c r="L403" s="229"/>
      <c r="M403" s="230" t="s">
        <v>393</v>
      </c>
      <c r="N403" s="230"/>
      <c r="O403" s="229">
        <v>111.65</v>
      </c>
      <c r="P403" s="229"/>
      <c r="Q403" s="229"/>
      <c r="R403" s="229"/>
      <c r="S403" s="511">
        <f>SUM(O403*R403)</f>
        <v>0</v>
      </c>
      <c r="T403" s="229"/>
      <c r="U403" s="229"/>
      <c r="V403" s="473">
        <f>SUM(S403-(S403*U403/100))</f>
        <v>0</v>
      </c>
      <c r="W403" s="493">
        <f>SUM(J403+V403)</f>
        <v>0</v>
      </c>
      <c r="X403" s="231">
        <f>W403</f>
        <v>0</v>
      </c>
      <c r="Y403" s="229"/>
      <c r="Z403" s="229"/>
      <c r="AA403" s="229"/>
      <c r="AB403"/>
    </row>
    <row r="404" spans="1:28" x14ac:dyDescent="0.3">
      <c r="A404" s="229"/>
      <c r="B404" s="230"/>
      <c r="C404" s="229"/>
      <c r="D404" s="229"/>
      <c r="E404" s="229"/>
      <c r="F404" s="229"/>
      <c r="G404" s="229"/>
      <c r="H404" s="484"/>
      <c r="I404" s="229"/>
      <c r="J404" s="473">
        <f>SUM(H404*I404)</f>
        <v>0</v>
      </c>
      <c r="K404" s="229"/>
      <c r="L404" s="229"/>
      <c r="M404" s="230" t="s">
        <v>391</v>
      </c>
      <c r="N404" s="230"/>
      <c r="O404" s="229">
        <v>59.29</v>
      </c>
      <c r="P404" s="229"/>
      <c r="Q404" s="229"/>
      <c r="R404" s="229"/>
      <c r="S404" s="511">
        <f>SUM(O404*R404)</f>
        <v>0</v>
      </c>
      <c r="T404" s="229"/>
      <c r="U404" s="229"/>
      <c r="V404" s="473">
        <f>SUM(S404-(S404*U404/100))</f>
        <v>0</v>
      </c>
      <c r="W404" s="493">
        <f>SUM(J404+V404)</f>
        <v>0</v>
      </c>
      <c r="X404" s="231">
        <f>W404</f>
        <v>0</v>
      </c>
      <c r="Y404" s="229"/>
      <c r="Z404" s="229"/>
      <c r="AA404" s="229"/>
      <c r="AB404"/>
    </row>
    <row r="405" spans="1:28" x14ac:dyDescent="0.3">
      <c r="A405" s="229"/>
      <c r="B405" s="230"/>
      <c r="C405" s="229"/>
      <c r="D405" s="229"/>
      <c r="E405" s="229"/>
      <c r="F405" s="229"/>
      <c r="G405" s="229"/>
      <c r="H405" s="484"/>
      <c r="I405" s="229"/>
      <c r="J405" s="473">
        <f>SUM(H405*I405)</f>
        <v>0</v>
      </c>
      <c r="K405" s="229"/>
      <c r="L405" s="229"/>
      <c r="M405" s="230" t="s">
        <v>1</v>
      </c>
      <c r="N405" s="230"/>
      <c r="O405" s="229">
        <v>40.32</v>
      </c>
      <c r="P405" s="229"/>
      <c r="Q405" s="229"/>
      <c r="R405" s="229">
        <v>2050</v>
      </c>
      <c r="S405" s="511">
        <f>SUM(O405*R405)</f>
        <v>82656</v>
      </c>
      <c r="T405" s="229"/>
      <c r="U405" s="229"/>
      <c r="V405" s="473">
        <f>SUM(S405-(S405*U405/100))</f>
        <v>82656</v>
      </c>
      <c r="W405" s="493">
        <f>SUM(J405+V405)</f>
        <v>82656</v>
      </c>
      <c r="X405" s="231">
        <f>W405</f>
        <v>82656</v>
      </c>
      <c r="Y405" s="229">
        <v>50</v>
      </c>
      <c r="Z405" s="229">
        <v>0</v>
      </c>
      <c r="AA405" s="229">
        <v>0.01</v>
      </c>
      <c r="AB405"/>
    </row>
    <row r="406" spans="1:28" x14ac:dyDescent="0.3">
      <c r="A406" s="229"/>
      <c r="B406" s="230"/>
      <c r="C406" s="229"/>
      <c r="D406" s="229"/>
      <c r="E406" s="229"/>
      <c r="F406" s="229"/>
      <c r="G406" s="229"/>
      <c r="H406" s="484"/>
      <c r="I406" s="229"/>
      <c r="J406" s="473">
        <f>SUM(H406*I406)</f>
        <v>0</v>
      </c>
      <c r="K406" s="229"/>
      <c r="L406" s="229"/>
      <c r="M406" s="230" t="s">
        <v>8</v>
      </c>
      <c r="N406" s="230"/>
      <c r="O406" s="229">
        <v>18.7</v>
      </c>
      <c r="P406" s="229"/>
      <c r="Q406" s="229"/>
      <c r="R406" s="229">
        <v>5400</v>
      </c>
      <c r="S406" s="511">
        <f>SUM(O406*R406)</f>
        <v>100980</v>
      </c>
      <c r="T406" s="229"/>
      <c r="U406" s="229"/>
      <c r="V406" s="473">
        <f>SUM(S406-(S406*U406/100))</f>
        <v>100980</v>
      </c>
      <c r="W406" s="493">
        <f>SUM(J406+V406)</f>
        <v>100980</v>
      </c>
      <c r="X406" s="231">
        <f>W406</f>
        <v>100980</v>
      </c>
      <c r="Y406" s="229">
        <v>50</v>
      </c>
      <c r="Z406" s="229">
        <v>0</v>
      </c>
      <c r="AA406" s="229">
        <v>0.01</v>
      </c>
      <c r="AB406"/>
    </row>
    <row r="407" spans="1:28" x14ac:dyDescent="0.3">
      <c r="A407" s="229"/>
      <c r="B407" s="230"/>
      <c r="C407" s="229"/>
      <c r="D407" s="229"/>
      <c r="E407" s="229"/>
      <c r="F407" s="229"/>
      <c r="G407" s="229"/>
      <c r="H407" s="484"/>
      <c r="I407" s="229"/>
      <c r="J407" s="473">
        <f>SUM(H407*I407)</f>
        <v>0</v>
      </c>
      <c r="K407" s="229"/>
      <c r="L407" s="229">
        <v>52</v>
      </c>
      <c r="M407" s="230" t="s">
        <v>10</v>
      </c>
      <c r="N407" s="230" t="s">
        <v>9</v>
      </c>
      <c r="O407" s="229">
        <v>165.92</v>
      </c>
      <c r="P407" s="229"/>
      <c r="Q407" s="229"/>
      <c r="R407" s="229">
        <v>6500</v>
      </c>
      <c r="S407" s="511">
        <f>SUM(O407*R407)</f>
        <v>1078480</v>
      </c>
      <c r="T407" s="229"/>
      <c r="U407" s="229"/>
      <c r="V407" s="473">
        <f>SUM(S407-(S407*U407/100))</f>
        <v>1078480</v>
      </c>
      <c r="W407" s="493">
        <f>SUM(J407+V407)</f>
        <v>1078480</v>
      </c>
      <c r="X407" s="231">
        <f>W407</f>
        <v>1078480</v>
      </c>
      <c r="Y407" s="229">
        <v>10</v>
      </c>
      <c r="Z407" s="229">
        <v>0</v>
      </c>
      <c r="AA407" s="229">
        <v>0.02</v>
      </c>
      <c r="AB407"/>
    </row>
    <row r="408" spans="1:28" x14ac:dyDescent="0.3">
      <c r="A408" s="229"/>
      <c r="B408" s="230"/>
      <c r="C408" s="229"/>
      <c r="D408" s="229"/>
      <c r="E408" s="229"/>
      <c r="F408" s="229"/>
      <c r="G408" s="229"/>
      <c r="H408" s="484"/>
      <c r="I408" s="229"/>
      <c r="J408" s="473">
        <f>SUM(H408*I408)</f>
        <v>0</v>
      </c>
      <c r="K408" s="229"/>
      <c r="L408" s="229"/>
      <c r="M408" s="230" t="s">
        <v>393</v>
      </c>
      <c r="N408" s="230"/>
      <c r="O408" s="229">
        <v>101.92</v>
      </c>
      <c r="P408" s="229"/>
      <c r="Q408" s="229"/>
      <c r="R408" s="229"/>
      <c r="S408" s="511">
        <f>SUM(O408*R408)</f>
        <v>0</v>
      </c>
      <c r="T408" s="229"/>
      <c r="U408" s="229"/>
      <c r="V408" s="473">
        <f>SUM(S408-(S408*U408/100))</f>
        <v>0</v>
      </c>
      <c r="W408" s="493">
        <f>SUM(J408+V408)</f>
        <v>0</v>
      </c>
      <c r="X408" s="231">
        <f>W408</f>
        <v>0</v>
      </c>
      <c r="Y408" s="229"/>
      <c r="Z408" s="229"/>
      <c r="AA408" s="229"/>
      <c r="AB408"/>
    </row>
    <row r="409" spans="1:28" x14ac:dyDescent="0.3">
      <c r="A409" s="229"/>
      <c r="B409" s="230"/>
      <c r="C409" s="229"/>
      <c r="D409" s="229"/>
      <c r="E409" s="229"/>
      <c r="F409" s="229"/>
      <c r="G409" s="229"/>
      <c r="H409" s="484"/>
      <c r="I409" s="229"/>
      <c r="J409" s="473">
        <f>SUM(H409*I409)</f>
        <v>0</v>
      </c>
      <c r="K409" s="229"/>
      <c r="L409" s="229"/>
      <c r="M409" s="230" t="s">
        <v>391</v>
      </c>
      <c r="N409" s="230"/>
      <c r="O409" s="229">
        <v>64</v>
      </c>
      <c r="P409" s="229"/>
      <c r="Q409" s="229"/>
      <c r="R409" s="229"/>
      <c r="S409" s="511">
        <f>SUM(O409*R409)</f>
        <v>0</v>
      </c>
      <c r="T409" s="229"/>
      <c r="U409" s="229"/>
      <c r="V409" s="473">
        <f>SUM(S409-(S409*U409/100))</f>
        <v>0</v>
      </c>
      <c r="W409" s="493">
        <f>SUM(J409+V409)</f>
        <v>0</v>
      </c>
      <c r="X409" s="231">
        <f>W409</f>
        <v>0</v>
      </c>
      <c r="Y409" s="229"/>
      <c r="Z409" s="229"/>
      <c r="AA409" s="229"/>
      <c r="AB409"/>
    </row>
    <row r="410" spans="1:28" x14ac:dyDescent="0.3">
      <c r="A410" s="229"/>
      <c r="B410" s="230"/>
      <c r="C410" s="229"/>
      <c r="D410" s="229"/>
      <c r="E410" s="229"/>
      <c r="F410" s="229"/>
      <c r="G410" s="229"/>
      <c r="H410" s="484"/>
      <c r="I410" s="229"/>
      <c r="J410" s="473">
        <f>SUM(H410*I410)</f>
        <v>0</v>
      </c>
      <c r="K410" s="229"/>
      <c r="L410" s="229"/>
      <c r="M410" s="230" t="s">
        <v>8</v>
      </c>
      <c r="N410" s="230"/>
      <c r="O410" s="229">
        <v>17.5</v>
      </c>
      <c r="P410" s="229"/>
      <c r="Q410" s="229"/>
      <c r="R410" s="229">
        <v>5400</v>
      </c>
      <c r="S410" s="511">
        <f>SUM(O410*R410)</f>
        <v>94500</v>
      </c>
      <c r="T410" s="229"/>
      <c r="U410" s="229"/>
      <c r="V410" s="473">
        <f>SUM(S410-(S410*U410/100))</f>
        <v>94500</v>
      </c>
      <c r="W410" s="493">
        <f>SUM(J410+V410)</f>
        <v>94500</v>
      </c>
      <c r="X410" s="231">
        <f>W410</f>
        <v>94500</v>
      </c>
      <c r="Y410" s="229">
        <v>50</v>
      </c>
      <c r="Z410" s="229">
        <v>0</v>
      </c>
      <c r="AA410" s="229">
        <v>0.01</v>
      </c>
      <c r="AB410"/>
    </row>
    <row r="411" spans="1:28" x14ac:dyDescent="0.3">
      <c r="A411" s="229"/>
      <c r="B411" s="230"/>
      <c r="C411" s="229"/>
      <c r="D411" s="229"/>
      <c r="E411" s="229"/>
      <c r="F411" s="229"/>
      <c r="G411" s="229"/>
      <c r="H411" s="484"/>
      <c r="I411" s="229"/>
      <c r="J411" s="473">
        <f>SUM(H411*I411)</f>
        <v>0</v>
      </c>
      <c r="K411" s="229"/>
      <c r="L411" s="229"/>
      <c r="M411" s="230" t="s">
        <v>3</v>
      </c>
      <c r="N411" s="230" t="s">
        <v>2</v>
      </c>
      <c r="O411" s="229">
        <v>133.65</v>
      </c>
      <c r="P411" s="229"/>
      <c r="Q411" s="229"/>
      <c r="R411" s="229">
        <v>6500</v>
      </c>
      <c r="S411" s="511">
        <f>SUM(O411*R411)</f>
        <v>868725</v>
      </c>
      <c r="T411" s="229"/>
      <c r="U411" s="229"/>
      <c r="V411" s="473">
        <f>SUM(S411-(S411*U411/100))</f>
        <v>868725</v>
      </c>
      <c r="W411" s="493">
        <f>SUM(J411+V411)</f>
        <v>868725</v>
      </c>
      <c r="X411" s="231">
        <f>W411</f>
        <v>868725</v>
      </c>
      <c r="Y411" s="229">
        <v>10</v>
      </c>
      <c r="Z411" s="229">
        <v>0</v>
      </c>
      <c r="AA411" s="229">
        <v>0.02</v>
      </c>
      <c r="AB411"/>
    </row>
    <row r="412" spans="1:28" x14ac:dyDescent="0.3">
      <c r="A412" s="229">
        <v>241</v>
      </c>
      <c r="B412" s="230" t="s">
        <v>4</v>
      </c>
      <c r="C412" s="229">
        <v>5233</v>
      </c>
      <c r="D412" s="229">
        <v>0</v>
      </c>
      <c r="E412" s="229">
        <v>2</v>
      </c>
      <c r="F412" s="229">
        <v>17</v>
      </c>
      <c r="G412" s="229">
        <v>1</v>
      </c>
      <c r="H412" s="484">
        <f>SUM((D412*400)+(E412*100)+F412)</f>
        <v>217</v>
      </c>
      <c r="I412" s="229">
        <v>75</v>
      </c>
      <c r="J412" s="473">
        <f>SUM(H412*I412)</f>
        <v>16275</v>
      </c>
      <c r="K412" s="229"/>
      <c r="L412" s="229"/>
      <c r="M412" s="230"/>
      <c r="N412" s="230"/>
      <c r="O412" s="229"/>
      <c r="P412" s="229"/>
      <c r="Q412" s="229"/>
      <c r="R412" s="229"/>
      <c r="S412" s="511">
        <f>SUM(O412*R412)</f>
        <v>0</v>
      </c>
      <c r="T412" s="229"/>
      <c r="U412" s="229"/>
      <c r="V412" s="473">
        <f>SUM(S412-(S412*U412/100))</f>
        <v>0</v>
      </c>
      <c r="W412" s="493">
        <f>SUM(J412+V412)</f>
        <v>16275</v>
      </c>
      <c r="X412" s="231">
        <f>W412</f>
        <v>16275</v>
      </c>
      <c r="Y412" s="229">
        <v>50</v>
      </c>
      <c r="Z412" s="229">
        <v>0</v>
      </c>
      <c r="AA412" s="229">
        <v>0.01</v>
      </c>
      <c r="AB412"/>
    </row>
    <row r="413" spans="1:28" x14ac:dyDescent="0.3">
      <c r="A413" s="229">
        <v>242</v>
      </c>
      <c r="B413" s="230" t="s">
        <v>4</v>
      </c>
      <c r="C413" s="229">
        <v>18537</v>
      </c>
      <c r="D413" s="229">
        <v>6</v>
      </c>
      <c r="E413" s="229">
        <v>0</v>
      </c>
      <c r="F413" s="229">
        <v>61</v>
      </c>
      <c r="G413" s="229">
        <v>1</v>
      </c>
      <c r="H413" s="484">
        <f>SUM((D413*400)+(E413*100)+F413)</f>
        <v>2461</v>
      </c>
      <c r="I413" s="229">
        <v>75</v>
      </c>
      <c r="J413" s="473">
        <f>SUM(H413*I413)</f>
        <v>184575</v>
      </c>
      <c r="K413" s="229"/>
      <c r="L413" s="229"/>
      <c r="M413" s="230"/>
      <c r="N413" s="230"/>
      <c r="O413" s="229"/>
      <c r="P413" s="229"/>
      <c r="Q413" s="229"/>
      <c r="R413" s="229"/>
      <c r="S413" s="511">
        <f>SUM(O413*R413)</f>
        <v>0</v>
      </c>
      <c r="T413" s="229"/>
      <c r="U413" s="229"/>
      <c r="V413" s="473">
        <f>SUM(S413-(S413*U413/100))</f>
        <v>0</v>
      </c>
      <c r="W413" s="493">
        <f>SUM(J413+V413)</f>
        <v>184575</v>
      </c>
      <c r="X413" s="231">
        <f>W413</f>
        <v>184575</v>
      </c>
      <c r="Y413" s="229">
        <v>50</v>
      </c>
      <c r="Z413" s="229">
        <v>0</v>
      </c>
      <c r="AA413" s="229">
        <v>0.01</v>
      </c>
      <c r="AB413"/>
    </row>
    <row r="414" spans="1:28" x14ac:dyDescent="0.3">
      <c r="A414" s="229">
        <v>243</v>
      </c>
      <c r="B414" s="230" t="s">
        <v>4</v>
      </c>
      <c r="C414" s="229">
        <v>20455</v>
      </c>
      <c r="D414" s="229">
        <v>29</v>
      </c>
      <c r="E414" s="229">
        <v>2</v>
      </c>
      <c r="F414" s="229">
        <v>25</v>
      </c>
      <c r="G414" s="229">
        <v>1</v>
      </c>
      <c r="H414" s="484">
        <f>SUM((D414*400)+(E414*100)+F414)</f>
        <v>11825</v>
      </c>
      <c r="I414" s="229">
        <v>75</v>
      </c>
      <c r="J414" s="473">
        <f>SUM(H414*I414)</f>
        <v>886875</v>
      </c>
      <c r="K414" s="229"/>
      <c r="L414" s="229"/>
      <c r="M414" s="230"/>
      <c r="N414" s="230"/>
      <c r="O414" s="229"/>
      <c r="P414" s="229"/>
      <c r="Q414" s="229"/>
      <c r="R414" s="229"/>
      <c r="S414" s="511">
        <f>SUM(O414*R414)</f>
        <v>0</v>
      </c>
      <c r="T414" s="229"/>
      <c r="U414" s="229"/>
      <c r="V414" s="473">
        <f>SUM(S414-(S414*U414/100))</f>
        <v>0</v>
      </c>
      <c r="W414" s="493">
        <f>SUM(J414+V414)</f>
        <v>886875</v>
      </c>
      <c r="X414" s="231">
        <f>W414</f>
        <v>886875</v>
      </c>
      <c r="Y414" s="229">
        <v>50</v>
      </c>
      <c r="Z414" s="229">
        <v>0</v>
      </c>
      <c r="AA414" s="229">
        <v>0.01</v>
      </c>
      <c r="AB414"/>
    </row>
    <row r="415" spans="1:28" x14ac:dyDescent="0.3">
      <c r="A415" s="229">
        <v>244</v>
      </c>
      <c r="B415" s="230" t="s">
        <v>4</v>
      </c>
      <c r="C415" s="229">
        <v>6135</v>
      </c>
      <c r="D415" s="229">
        <v>0</v>
      </c>
      <c r="E415" s="229">
        <v>3</v>
      </c>
      <c r="F415" s="229">
        <v>57</v>
      </c>
      <c r="G415" s="229">
        <v>2</v>
      </c>
      <c r="H415" s="484">
        <f>SUM((D415*400)+(E415*100)+F415)</f>
        <v>357</v>
      </c>
      <c r="I415" s="229">
        <v>75</v>
      </c>
      <c r="J415" s="473">
        <f>SUM(H415*I415)</f>
        <v>26775</v>
      </c>
      <c r="K415" s="229"/>
      <c r="L415" s="229">
        <v>34</v>
      </c>
      <c r="M415" s="230" t="s">
        <v>3</v>
      </c>
      <c r="N415" s="230" t="s">
        <v>2</v>
      </c>
      <c r="O415" s="229">
        <v>123.82</v>
      </c>
      <c r="P415" s="229"/>
      <c r="Q415" s="229"/>
      <c r="R415" s="229">
        <v>6500</v>
      </c>
      <c r="S415" s="511">
        <f>SUM(O415*R415)</f>
        <v>804830</v>
      </c>
      <c r="T415" s="229"/>
      <c r="U415" s="229"/>
      <c r="V415" s="473">
        <f>SUM(S415-(S415*U415/100))</f>
        <v>804830</v>
      </c>
      <c r="W415" s="493">
        <f>SUM(J415+V415)</f>
        <v>831605</v>
      </c>
      <c r="X415" s="231">
        <f>W415</f>
        <v>831605</v>
      </c>
      <c r="Y415" s="229">
        <v>10</v>
      </c>
      <c r="Z415" s="229">
        <v>0</v>
      </c>
      <c r="AA415" s="229">
        <v>0.01</v>
      </c>
      <c r="AB415"/>
    </row>
    <row r="416" spans="1:28" x14ac:dyDescent="0.3">
      <c r="A416" s="229"/>
      <c r="B416" s="230"/>
      <c r="C416" s="229"/>
      <c r="D416" s="229"/>
      <c r="E416" s="229"/>
      <c r="F416" s="229"/>
      <c r="G416" s="229"/>
      <c r="H416" s="484"/>
      <c r="I416" s="229"/>
      <c r="J416" s="473">
        <f>SUM(H416*I416)</f>
        <v>0</v>
      </c>
      <c r="K416" s="229"/>
      <c r="L416" s="229">
        <v>91</v>
      </c>
      <c r="M416" s="230" t="s">
        <v>3</v>
      </c>
      <c r="N416" s="230" t="s">
        <v>2</v>
      </c>
      <c r="O416" s="229">
        <v>128.82</v>
      </c>
      <c r="P416" s="229"/>
      <c r="Q416" s="229"/>
      <c r="R416" s="229">
        <v>6500</v>
      </c>
      <c r="S416" s="511">
        <f>SUM(O416*R416)</f>
        <v>837330</v>
      </c>
      <c r="T416" s="229"/>
      <c r="U416" s="229"/>
      <c r="V416" s="473">
        <f>SUM(S416-(S416*U416/100))</f>
        <v>837330</v>
      </c>
      <c r="W416" s="493">
        <f>SUM(J416+V416)</f>
        <v>837330</v>
      </c>
      <c r="X416" s="231">
        <f>W416</f>
        <v>837330</v>
      </c>
      <c r="Y416" s="229">
        <v>10</v>
      </c>
      <c r="Z416" s="229">
        <v>0</v>
      </c>
      <c r="AA416" s="229">
        <v>0.01</v>
      </c>
      <c r="AB416"/>
    </row>
    <row r="417" spans="1:28" x14ac:dyDescent="0.3">
      <c r="A417" s="229"/>
      <c r="B417" s="230"/>
      <c r="C417" s="229"/>
      <c r="D417" s="229"/>
      <c r="E417" s="229"/>
      <c r="F417" s="229"/>
      <c r="G417" s="229"/>
      <c r="H417" s="484"/>
      <c r="I417" s="229"/>
      <c r="J417" s="473">
        <f>SUM(H417*I417)</f>
        <v>0</v>
      </c>
      <c r="K417" s="229"/>
      <c r="L417" s="229"/>
      <c r="M417" s="230" t="s">
        <v>8</v>
      </c>
      <c r="N417" s="230"/>
      <c r="O417" s="229">
        <v>19.95</v>
      </c>
      <c r="P417" s="229"/>
      <c r="Q417" s="229"/>
      <c r="R417" s="229">
        <v>5400</v>
      </c>
      <c r="S417" s="511">
        <f>SUM(O417*R417)</f>
        <v>107730</v>
      </c>
      <c r="T417" s="229"/>
      <c r="U417" s="229"/>
      <c r="V417" s="473">
        <f>SUM(S417-(S417*U417/100))</f>
        <v>107730</v>
      </c>
      <c r="W417" s="493">
        <f>SUM(J417+V417)</f>
        <v>107730</v>
      </c>
      <c r="X417" s="231">
        <f>W417</f>
        <v>107730</v>
      </c>
      <c r="Y417" s="229">
        <v>50</v>
      </c>
      <c r="Z417" s="229">
        <v>0</v>
      </c>
      <c r="AA417" s="229">
        <v>0.01</v>
      </c>
      <c r="AB417"/>
    </row>
    <row r="418" spans="1:28" x14ac:dyDescent="0.3">
      <c r="A418" s="229"/>
      <c r="B418" s="230"/>
      <c r="C418" s="229"/>
      <c r="D418" s="229"/>
      <c r="E418" s="229"/>
      <c r="F418" s="229"/>
      <c r="G418" s="229"/>
      <c r="H418" s="484"/>
      <c r="I418" s="229"/>
      <c r="J418" s="473">
        <f>SUM(H418*I418)</f>
        <v>0</v>
      </c>
      <c r="K418" s="229"/>
      <c r="L418" s="229">
        <v>66</v>
      </c>
      <c r="M418" s="230" t="s">
        <v>3</v>
      </c>
      <c r="N418" s="230" t="s">
        <v>2</v>
      </c>
      <c r="O418" s="229">
        <v>138.72</v>
      </c>
      <c r="P418" s="229"/>
      <c r="Q418" s="229"/>
      <c r="R418" s="229">
        <v>6500</v>
      </c>
      <c r="S418" s="511">
        <f>SUM(O418*R418)</f>
        <v>901680</v>
      </c>
      <c r="T418" s="229"/>
      <c r="U418" s="229"/>
      <c r="V418" s="473">
        <f>SUM(S418-(S418*U418/100))</f>
        <v>901680</v>
      </c>
      <c r="W418" s="493">
        <f>SUM(J418+V418)</f>
        <v>901680</v>
      </c>
      <c r="X418" s="231">
        <f>W418</f>
        <v>901680</v>
      </c>
      <c r="Y418" s="229">
        <v>10</v>
      </c>
      <c r="Z418" s="229">
        <v>0</v>
      </c>
      <c r="AA418" s="229">
        <v>0.02</v>
      </c>
      <c r="AB418"/>
    </row>
    <row r="419" spans="1:28" x14ac:dyDescent="0.3">
      <c r="A419" s="229"/>
      <c r="B419" s="230"/>
      <c r="C419" s="229"/>
      <c r="D419" s="229"/>
      <c r="E419" s="229"/>
      <c r="F419" s="229"/>
      <c r="G419" s="229"/>
      <c r="H419" s="484"/>
      <c r="I419" s="229"/>
      <c r="J419" s="473">
        <f>SUM(H419*I419)</f>
        <v>0</v>
      </c>
      <c r="K419" s="229"/>
      <c r="L419" s="229"/>
      <c r="M419" s="230" t="s">
        <v>3</v>
      </c>
      <c r="N419" s="230" t="s">
        <v>2</v>
      </c>
      <c r="O419" s="229">
        <v>128.82</v>
      </c>
      <c r="P419" s="229"/>
      <c r="Q419" s="229"/>
      <c r="R419" s="229">
        <v>6500</v>
      </c>
      <c r="S419" s="511">
        <f>SUM(O419*R419)</f>
        <v>837330</v>
      </c>
      <c r="T419" s="229"/>
      <c r="U419" s="229"/>
      <c r="V419" s="473">
        <f>SUM(S419-(S419*U419/100))</f>
        <v>837330</v>
      </c>
      <c r="W419" s="493">
        <f>SUM(J419+V419)</f>
        <v>837330</v>
      </c>
      <c r="X419" s="231">
        <f>W419</f>
        <v>837330</v>
      </c>
      <c r="Y419" s="229">
        <v>10</v>
      </c>
      <c r="Z419" s="229">
        <v>0</v>
      </c>
      <c r="AA419" s="229">
        <v>0.02</v>
      </c>
      <c r="AB419"/>
    </row>
    <row r="420" spans="1:28" x14ac:dyDescent="0.3">
      <c r="A420" s="229"/>
      <c r="B420" s="230"/>
      <c r="C420" s="229"/>
      <c r="D420" s="229"/>
      <c r="E420" s="229"/>
      <c r="F420" s="229"/>
      <c r="G420" s="229"/>
      <c r="H420" s="484"/>
      <c r="I420" s="229"/>
      <c r="J420" s="473">
        <f>SUM(H420*I420)</f>
        <v>0</v>
      </c>
      <c r="K420" s="229"/>
      <c r="L420" s="229"/>
      <c r="M420" s="230" t="s">
        <v>8</v>
      </c>
      <c r="N420" s="230"/>
      <c r="O420" s="229">
        <v>17.82</v>
      </c>
      <c r="P420" s="229"/>
      <c r="Q420" s="229"/>
      <c r="R420" s="229">
        <v>5400</v>
      </c>
      <c r="S420" s="511">
        <f>SUM(O420*R420)</f>
        <v>96228</v>
      </c>
      <c r="T420" s="229"/>
      <c r="U420" s="229"/>
      <c r="V420" s="473">
        <f>SUM(S420-(S420*U420/100))</f>
        <v>96228</v>
      </c>
      <c r="W420" s="493">
        <f>SUM(J420+V420)</f>
        <v>96228</v>
      </c>
      <c r="X420" s="231">
        <f>W420</f>
        <v>96228</v>
      </c>
      <c r="Y420" s="229">
        <v>50</v>
      </c>
      <c r="Z420" s="229">
        <v>0</v>
      </c>
      <c r="AA420" s="229">
        <v>0.01</v>
      </c>
      <c r="AB420"/>
    </row>
    <row r="421" spans="1:28" x14ac:dyDescent="0.3">
      <c r="A421" s="229">
        <v>245</v>
      </c>
      <c r="B421" s="230" t="s">
        <v>4</v>
      </c>
      <c r="C421" s="229">
        <v>11461</v>
      </c>
      <c r="D421" s="229">
        <v>9</v>
      </c>
      <c r="E421" s="229">
        <v>0</v>
      </c>
      <c r="F421" s="229">
        <v>73</v>
      </c>
      <c r="G421" s="229">
        <v>1</v>
      </c>
      <c r="H421" s="484">
        <f>SUM((D421*400)+(E421*100)+F421)</f>
        <v>3673</v>
      </c>
      <c r="I421" s="229">
        <v>75</v>
      </c>
      <c r="J421" s="473">
        <f>SUM(H421*I421)</f>
        <v>275475</v>
      </c>
      <c r="K421" s="229"/>
      <c r="L421" s="229"/>
      <c r="M421" s="230"/>
      <c r="N421" s="230"/>
      <c r="O421" s="229"/>
      <c r="P421" s="229"/>
      <c r="Q421" s="229"/>
      <c r="R421" s="229"/>
      <c r="S421" s="511">
        <f>SUM(O421*R421)</f>
        <v>0</v>
      </c>
      <c r="T421" s="229"/>
      <c r="U421" s="229"/>
      <c r="V421" s="473">
        <f>SUM(S421-(S421*U421/100))</f>
        <v>0</v>
      </c>
      <c r="W421" s="493">
        <f>SUM(J421+V421)</f>
        <v>275475</v>
      </c>
      <c r="X421" s="231">
        <f>W421</f>
        <v>275475</v>
      </c>
      <c r="Y421" s="229">
        <v>50</v>
      </c>
      <c r="Z421" s="229">
        <v>0</v>
      </c>
      <c r="AA421" s="229">
        <v>0.01</v>
      </c>
      <c r="AB421"/>
    </row>
    <row r="422" spans="1:28" x14ac:dyDescent="0.3">
      <c r="A422" s="229">
        <v>246</v>
      </c>
      <c r="B422" s="230" t="s">
        <v>4</v>
      </c>
      <c r="C422" s="229">
        <v>13711</v>
      </c>
      <c r="D422" s="229">
        <v>0</v>
      </c>
      <c r="E422" s="229">
        <v>2</v>
      </c>
      <c r="F422" s="229">
        <v>12</v>
      </c>
      <c r="G422" s="229">
        <v>1</v>
      </c>
      <c r="H422" s="484">
        <f>SUM((D422*400)+(E422*100)+F422)</f>
        <v>212</v>
      </c>
      <c r="I422" s="229">
        <v>75</v>
      </c>
      <c r="J422" s="473">
        <f>SUM(H422*I422)</f>
        <v>15900</v>
      </c>
      <c r="K422" s="229"/>
      <c r="L422" s="229"/>
      <c r="M422" s="230"/>
      <c r="N422" s="230"/>
      <c r="O422" s="229"/>
      <c r="P422" s="229"/>
      <c r="Q422" s="229"/>
      <c r="R422" s="229"/>
      <c r="S422" s="511">
        <f>SUM(O422*R422)</f>
        <v>0</v>
      </c>
      <c r="T422" s="229"/>
      <c r="U422" s="229"/>
      <c r="V422" s="473">
        <f>SUM(S422-(S422*U422/100))</f>
        <v>0</v>
      </c>
      <c r="W422" s="493">
        <f>SUM(J422+V422)</f>
        <v>15900</v>
      </c>
      <c r="X422" s="231">
        <f>W422</f>
        <v>15900</v>
      </c>
      <c r="Y422" s="229">
        <v>50</v>
      </c>
      <c r="Z422" s="229">
        <v>0</v>
      </c>
      <c r="AA422" s="229">
        <v>0.01</v>
      </c>
      <c r="AB422"/>
    </row>
    <row r="423" spans="1:28" x14ac:dyDescent="0.3">
      <c r="A423" s="229">
        <v>247</v>
      </c>
      <c r="B423" s="230" t="s">
        <v>4</v>
      </c>
      <c r="C423" s="229">
        <v>6129</v>
      </c>
      <c r="D423" s="229">
        <v>1</v>
      </c>
      <c r="E423" s="229">
        <v>1</v>
      </c>
      <c r="F423" s="229">
        <v>32</v>
      </c>
      <c r="G423" s="229">
        <v>2</v>
      </c>
      <c r="H423" s="484">
        <f>SUM((D423*400)+(E423*100)+F423)</f>
        <v>532</v>
      </c>
      <c r="I423" s="229">
        <v>150</v>
      </c>
      <c r="J423" s="473">
        <f>SUM(H423*I423)</f>
        <v>79800</v>
      </c>
      <c r="K423" s="229"/>
      <c r="L423" s="229">
        <v>42</v>
      </c>
      <c r="M423" s="230" t="s">
        <v>10</v>
      </c>
      <c r="N423" s="230" t="s">
        <v>9</v>
      </c>
      <c r="O423" s="229">
        <v>186.55</v>
      </c>
      <c r="P423" s="229"/>
      <c r="Q423" s="229"/>
      <c r="R423" s="229">
        <v>6500</v>
      </c>
      <c r="S423" s="511">
        <f>SUM(O423*R423)</f>
        <v>1212575</v>
      </c>
      <c r="T423" s="229"/>
      <c r="U423" s="229"/>
      <c r="V423" s="473">
        <f>SUM(S423-(S423*U423/100))</f>
        <v>1212575</v>
      </c>
      <c r="W423" s="493">
        <f>SUM(J423+V423)</f>
        <v>1292375</v>
      </c>
      <c r="X423" s="231">
        <f>W423</f>
        <v>1292375</v>
      </c>
      <c r="Y423" s="229">
        <v>10</v>
      </c>
      <c r="Z423" s="229">
        <v>0</v>
      </c>
      <c r="AA423" s="229">
        <v>0.02</v>
      </c>
      <c r="AB423"/>
    </row>
    <row r="424" spans="1:28" x14ac:dyDescent="0.3">
      <c r="A424" s="229"/>
      <c r="B424" s="230"/>
      <c r="C424" s="229"/>
      <c r="D424" s="229"/>
      <c r="E424" s="229"/>
      <c r="F424" s="229"/>
      <c r="G424" s="229"/>
      <c r="H424" s="484"/>
      <c r="I424" s="229"/>
      <c r="J424" s="473">
        <f>SUM(H424*I424)</f>
        <v>0</v>
      </c>
      <c r="K424" s="229"/>
      <c r="L424" s="229"/>
      <c r="M424" s="230" t="s">
        <v>393</v>
      </c>
      <c r="N424" s="230"/>
      <c r="O424" s="229">
        <v>103.74</v>
      </c>
      <c r="P424" s="229"/>
      <c r="Q424" s="229"/>
      <c r="R424" s="229"/>
      <c r="S424" s="511">
        <f>SUM(O424*R424)</f>
        <v>0</v>
      </c>
      <c r="T424" s="229"/>
      <c r="U424" s="229"/>
      <c r="V424" s="473">
        <f>SUM(S424-(S424*U424/100))</f>
        <v>0</v>
      </c>
      <c r="W424" s="493">
        <f>SUM(J424+V424)</f>
        <v>0</v>
      </c>
      <c r="X424" s="231">
        <f>W424</f>
        <v>0</v>
      </c>
      <c r="Y424" s="229"/>
      <c r="Z424" s="229"/>
      <c r="AA424" s="229"/>
      <c r="AB424"/>
    </row>
    <row r="425" spans="1:28" x14ac:dyDescent="0.3">
      <c r="A425" s="229"/>
      <c r="B425" s="230"/>
      <c r="C425" s="229"/>
      <c r="D425" s="229"/>
      <c r="E425" s="229"/>
      <c r="F425" s="229"/>
      <c r="G425" s="229"/>
      <c r="H425" s="484"/>
      <c r="I425" s="229"/>
      <c r="J425" s="473">
        <f>SUM(H425*I425)</f>
        <v>0</v>
      </c>
      <c r="K425" s="229"/>
      <c r="L425" s="229"/>
      <c r="M425" s="230" t="s">
        <v>391</v>
      </c>
      <c r="N425" s="230"/>
      <c r="O425" s="229">
        <v>82.81</v>
      </c>
      <c r="P425" s="229"/>
      <c r="Q425" s="229"/>
      <c r="R425" s="229"/>
      <c r="S425" s="511">
        <f>SUM(O425*R425)</f>
        <v>0</v>
      </c>
      <c r="T425" s="229"/>
      <c r="U425" s="229"/>
      <c r="V425" s="473">
        <f>SUM(S425-(S425*U425/100))</f>
        <v>0</v>
      </c>
      <c r="W425" s="493">
        <f>SUM(J425+V425)</f>
        <v>0</v>
      </c>
      <c r="X425" s="231">
        <f>W425</f>
        <v>0</v>
      </c>
      <c r="Y425" s="229"/>
      <c r="Z425" s="229"/>
      <c r="AA425" s="229"/>
      <c r="AB425"/>
    </row>
    <row r="426" spans="1:28" x14ac:dyDescent="0.3">
      <c r="A426" s="229"/>
      <c r="B426" s="230"/>
      <c r="C426" s="229"/>
      <c r="D426" s="229"/>
      <c r="E426" s="229"/>
      <c r="F426" s="229"/>
      <c r="G426" s="229"/>
      <c r="H426" s="484"/>
      <c r="I426" s="229"/>
      <c r="J426" s="473">
        <f>SUM(H426*I426)</f>
        <v>0</v>
      </c>
      <c r="K426" s="229"/>
      <c r="L426" s="229"/>
      <c r="M426" s="230" t="s">
        <v>8</v>
      </c>
      <c r="N426" s="230"/>
      <c r="O426" s="229">
        <v>18.7</v>
      </c>
      <c r="P426" s="229"/>
      <c r="Q426" s="229"/>
      <c r="R426" s="229">
        <v>5400</v>
      </c>
      <c r="S426" s="511">
        <f>SUM(O426*R426)</f>
        <v>100980</v>
      </c>
      <c r="T426" s="229"/>
      <c r="U426" s="229"/>
      <c r="V426" s="473">
        <f>SUM(S426-(S426*U426/100))</f>
        <v>100980</v>
      </c>
      <c r="W426" s="493">
        <f>SUM(J426+V426)</f>
        <v>100980</v>
      </c>
      <c r="X426" s="231">
        <f>W426</f>
        <v>100980</v>
      </c>
      <c r="Y426" s="229">
        <v>50</v>
      </c>
      <c r="Z426" s="229">
        <v>0</v>
      </c>
      <c r="AA426" s="229">
        <v>0.01</v>
      </c>
      <c r="AB426"/>
    </row>
    <row r="427" spans="1:28" x14ac:dyDescent="0.3">
      <c r="A427" s="229"/>
      <c r="B427" s="230"/>
      <c r="C427" s="229"/>
      <c r="D427" s="229"/>
      <c r="E427" s="229"/>
      <c r="F427" s="229"/>
      <c r="G427" s="229"/>
      <c r="H427" s="484"/>
      <c r="I427" s="229"/>
      <c r="J427" s="473">
        <f>SUM(H427*I427)</f>
        <v>0</v>
      </c>
      <c r="K427" s="229"/>
      <c r="L427" s="229"/>
      <c r="M427" s="230" t="s">
        <v>1</v>
      </c>
      <c r="N427" s="230"/>
      <c r="O427" s="229">
        <v>42.9</v>
      </c>
      <c r="P427" s="229"/>
      <c r="Q427" s="229"/>
      <c r="R427" s="229">
        <v>2050</v>
      </c>
      <c r="S427" s="511">
        <f>SUM(O427*R427)</f>
        <v>87945</v>
      </c>
      <c r="T427" s="229"/>
      <c r="U427" s="229"/>
      <c r="V427" s="473">
        <f>SUM(S427-(S427*U427/100))</f>
        <v>87945</v>
      </c>
      <c r="W427" s="493">
        <f>SUM(J427+V427)</f>
        <v>87945</v>
      </c>
      <c r="X427" s="231">
        <f>W427</f>
        <v>87945</v>
      </c>
      <c r="Y427" s="229">
        <v>50</v>
      </c>
      <c r="Z427" s="229">
        <v>0</v>
      </c>
      <c r="AA427" s="229">
        <v>0.01</v>
      </c>
      <c r="AB427"/>
    </row>
    <row r="428" spans="1:28" x14ac:dyDescent="0.3">
      <c r="A428" s="229"/>
      <c r="B428" s="230"/>
      <c r="C428" s="229"/>
      <c r="D428" s="229"/>
      <c r="E428" s="229"/>
      <c r="F428" s="229"/>
      <c r="G428" s="229"/>
      <c r="H428" s="484"/>
      <c r="I428" s="229"/>
      <c r="J428" s="473">
        <f>SUM(H428*I428)</f>
        <v>0</v>
      </c>
      <c r="K428" s="229"/>
      <c r="L428" s="229"/>
      <c r="M428" s="230" t="s">
        <v>1294</v>
      </c>
      <c r="N428" s="230"/>
      <c r="O428" s="229">
        <v>41.04</v>
      </c>
      <c r="P428" s="229"/>
      <c r="Q428" s="229"/>
      <c r="R428" s="229">
        <v>2050</v>
      </c>
      <c r="S428" s="511">
        <f>SUM(O428*R428)</f>
        <v>84132</v>
      </c>
      <c r="T428" s="229"/>
      <c r="U428" s="229"/>
      <c r="V428" s="473">
        <f>SUM(S428-(S428*U428/100))</f>
        <v>84132</v>
      </c>
      <c r="W428" s="493">
        <f>SUM(J428+V428)</f>
        <v>84132</v>
      </c>
      <c r="X428" s="231">
        <f>W428</f>
        <v>84132</v>
      </c>
      <c r="Y428" s="493">
        <v>0</v>
      </c>
      <c r="Z428" s="493">
        <f>Y428</f>
        <v>0</v>
      </c>
      <c r="AA428" s="229">
        <v>0.03</v>
      </c>
      <c r="AB428"/>
    </row>
    <row r="429" spans="1:28" x14ac:dyDescent="0.3">
      <c r="A429" s="229"/>
      <c r="B429" s="230"/>
      <c r="C429" s="229"/>
      <c r="D429" s="229"/>
      <c r="E429" s="229"/>
      <c r="F429" s="229"/>
      <c r="G429" s="229"/>
      <c r="H429" s="484"/>
      <c r="I429" s="229"/>
      <c r="J429" s="473">
        <f>SUM(H429*I429)</f>
        <v>0</v>
      </c>
      <c r="K429" s="229"/>
      <c r="L429" s="229">
        <v>41</v>
      </c>
      <c r="M429" s="230" t="s">
        <v>10</v>
      </c>
      <c r="N429" s="230" t="s">
        <v>9</v>
      </c>
      <c r="O429" s="229">
        <v>192.78</v>
      </c>
      <c r="P429" s="229"/>
      <c r="Q429" s="229"/>
      <c r="R429" s="229">
        <v>6500</v>
      </c>
      <c r="S429" s="511">
        <f>SUM(O429*R429)</f>
        <v>1253070</v>
      </c>
      <c r="T429" s="229"/>
      <c r="U429" s="229"/>
      <c r="V429" s="473">
        <f>SUM(S429-(S429*U429/100))</f>
        <v>1253070</v>
      </c>
      <c r="W429" s="493">
        <f>SUM(J429+V429)</f>
        <v>1253070</v>
      </c>
      <c r="X429" s="231">
        <f>W429</f>
        <v>1253070</v>
      </c>
      <c r="Y429" s="229">
        <v>10</v>
      </c>
      <c r="Z429" s="229">
        <v>0</v>
      </c>
      <c r="AA429" s="229">
        <v>0.02</v>
      </c>
      <c r="AB429"/>
    </row>
    <row r="430" spans="1:28" x14ac:dyDescent="0.3">
      <c r="A430" s="229"/>
      <c r="B430" s="230"/>
      <c r="C430" s="229"/>
      <c r="D430" s="229"/>
      <c r="E430" s="229"/>
      <c r="F430" s="229"/>
      <c r="G430" s="229"/>
      <c r="H430" s="484"/>
      <c r="I430" s="229"/>
      <c r="J430" s="473">
        <f>SUM(H430*I430)</f>
        <v>0</v>
      </c>
      <c r="K430" s="229"/>
      <c r="L430" s="229"/>
      <c r="M430" s="230" t="s">
        <v>1294</v>
      </c>
      <c r="N430" s="230"/>
      <c r="O430" s="229">
        <v>23.68</v>
      </c>
      <c r="P430" s="229"/>
      <c r="Q430" s="229"/>
      <c r="R430" s="229">
        <v>2050</v>
      </c>
      <c r="S430" s="511">
        <f>SUM(O430*R430)</f>
        <v>48544</v>
      </c>
      <c r="T430" s="229"/>
      <c r="U430" s="229"/>
      <c r="V430" s="473">
        <f>SUM(S430-(S430*U430/100))</f>
        <v>48544</v>
      </c>
      <c r="W430" s="493">
        <f>SUM(J430+V430)</f>
        <v>48544</v>
      </c>
      <c r="X430" s="231">
        <f>W430</f>
        <v>48544</v>
      </c>
      <c r="Y430" s="493">
        <v>0</v>
      </c>
      <c r="Z430" s="493">
        <f>X430</f>
        <v>48544</v>
      </c>
      <c r="AA430" s="229">
        <v>0.03</v>
      </c>
      <c r="AB430"/>
    </row>
    <row r="431" spans="1:28" x14ac:dyDescent="0.3">
      <c r="A431" s="229"/>
      <c r="B431" s="230"/>
      <c r="C431" s="229"/>
      <c r="D431" s="229"/>
      <c r="E431" s="229"/>
      <c r="F431" s="229"/>
      <c r="G431" s="229"/>
      <c r="H431" s="484"/>
      <c r="I431" s="229"/>
      <c r="J431" s="473">
        <f>SUM(H431*I431)</f>
        <v>0</v>
      </c>
      <c r="K431" s="229"/>
      <c r="L431" s="229"/>
      <c r="M431" s="230" t="s">
        <v>3</v>
      </c>
      <c r="N431" s="230" t="s">
        <v>2</v>
      </c>
      <c r="O431" s="229">
        <v>56.25</v>
      </c>
      <c r="P431" s="229"/>
      <c r="Q431" s="229"/>
      <c r="R431" s="229">
        <v>6500</v>
      </c>
      <c r="S431" s="511">
        <f>SUM(O431*R431)</f>
        <v>365625</v>
      </c>
      <c r="T431" s="229"/>
      <c r="U431" s="229"/>
      <c r="V431" s="473">
        <f>SUM(S431-(S431*U431/100))</f>
        <v>365625</v>
      </c>
      <c r="W431" s="493">
        <f>SUM(J431+V431)</f>
        <v>365625</v>
      </c>
      <c r="X431" s="231">
        <f>W431</f>
        <v>365625</v>
      </c>
      <c r="Y431" s="229">
        <v>10</v>
      </c>
      <c r="Z431" s="229">
        <v>0</v>
      </c>
      <c r="AA431" s="229">
        <v>0.02</v>
      </c>
      <c r="AB431"/>
    </row>
    <row r="432" spans="1:28" x14ac:dyDescent="0.3">
      <c r="A432" s="229">
        <v>248</v>
      </c>
      <c r="B432" s="230" t="s">
        <v>4</v>
      </c>
      <c r="C432" s="229">
        <v>14943</v>
      </c>
      <c r="D432" s="229">
        <v>8</v>
      </c>
      <c r="E432" s="229">
        <v>0</v>
      </c>
      <c r="F432" s="229">
        <v>5</v>
      </c>
      <c r="G432" s="229">
        <v>1</v>
      </c>
      <c r="H432" s="484">
        <f>SUM((D432*400)+(E432*100)+F432)</f>
        <v>3205</v>
      </c>
      <c r="I432" s="229">
        <v>100</v>
      </c>
      <c r="J432" s="473">
        <f>SUM(H432*I432)</f>
        <v>320500</v>
      </c>
      <c r="K432" s="229"/>
      <c r="L432" s="229"/>
      <c r="M432" s="230"/>
      <c r="N432" s="230"/>
      <c r="O432" s="229"/>
      <c r="P432" s="229"/>
      <c r="Q432" s="229"/>
      <c r="R432" s="229"/>
      <c r="S432" s="511">
        <f>SUM(O432*R432)</f>
        <v>0</v>
      </c>
      <c r="T432" s="229"/>
      <c r="U432" s="229"/>
      <c r="V432" s="473">
        <f>SUM(S432-(S432*U432/100))</f>
        <v>0</v>
      </c>
      <c r="W432" s="493">
        <f>SUM(J432+V432)</f>
        <v>320500</v>
      </c>
      <c r="X432" s="231">
        <f>W432</f>
        <v>320500</v>
      </c>
      <c r="Y432" s="229">
        <v>50</v>
      </c>
      <c r="Z432" s="229">
        <v>0</v>
      </c>
      <c r="AA432" s="229">
        <v>0.01</v>
      </c>
      <c r="AB432"/>
    </row>
    <row r="433" spans="1:28" x14ac:dyDescent="0.3">
      <c r="A433" s="229">
        <v>249</v>
      </c>
      <c r="B433" s="230" t="s">
        <v>4</v>
      </c>
      <c r="C433" s="229">
        <v>6124</v>
      </c>
      <c r="D433" s="229">
        <v>0</v>
      </c>
      <c r="E433" s="229">
        <v>0</v>
      </c>
      <c r="F433" s="229">
        <v>62</v>
      </c>
      <c r="G433" s="229">
        <v>1</v>
      </c>
      <c r="H433" s="484">
        <f>SUM((D433*400)+(E433*100)+F433)</f>
        <v>62</v>
      </c>
      <c r="I433" s="229">
        <v>75</v>
      </c>
      <c r="J433" s="473">
        <f>SUM(H433*I433)</f>
        <v>4650</v>
      </c>
      <c r="K433" s="229"/>
      <c r="L433" s="229"/>
      <c r="M433" s="230"/>
      <c r="N433" s="230"/>
      <c r="O433" s="229"/>
      <c r="P433" s="229"/>
      <c r="Q433" s="229"/>
      <c r="R433" s="229"/>
      <c r="S433" s="511">
        <f>SUM(O433*R433)</f>
        <v>0</v>
      </c>
      <c r="T433" s="229"/>
      <c r="U433" s="229"/>
      <c r="V433" s="473">
        <f>SUM(S433-(S433*U433/100))</f>
        <v>0</v>
      </c>
      <c r="W433" s="493">
        <f>SUM(J433+V433)</f>
        <v>4650</v>
      </c>
      <c r="X433" s="231">
        <f>W433</f>
        <v>4650</v>
      </c>
      <c r="Y433" s="229">
        <v>50</v>
      </c>
      <c r="Z433" s="229">
        <v>0</v>
      </c>
      <c r="AA433" s="229">
        <v>0.01</v>
      </c>
      <c r="AB433"/>
    </row>
    <row r="434" spans="1:28" x14ac:dyDescent="0.3">
      <c r="A434" s="229">
        <v>250</v>
      </c>
      <c r="B434" s="230" t="s">
        <v>4</v>
      </c>
      <c r="C434" s="229">
        <v>18585</v>
      </c>
      <c r="D434" s="229">
        <v>8</v>
      </c>
      <c r="E434" s="229">
        <v>2</v>
      </c>
      <c r="F434" s="229">
        <v>82</v>
      </c>
      <c r="G434" s="229">
        <v>1</v>
      </c>
      <c r="H434" s="484">
        <f>SUM((D434*400)+(E434*100)+F434)</f>
        <v>3482</v>
      </c>
      <c r="I434" s="229">
        <v>130</v>
      </c>
      <c r="J434" s="473">
        <f>SUM(H434*I434)</f>
        <v>452660</v>
      </c>
      <c r="K434" s="229"/>
      <c r="L434" s="229"/>
      <c r="M434" s="230"/>
      <c r="N434" s="230"/>
      <c r="O434" s="229"/>
      <c r="P434" s="229"/>
      <c r="Q434" s="229"/>
      <c r="R434" s="229"/>
      <c r="S434" s="511">
        <f>SUM(O434*R434)</f>
        <v>0</v>
      </c>
      <c r="T434" s="229"/>
      <c r="U434" s="229"/>
      <c r="V434" s="473">
        <f>SUM(S434-(S434*U434/100))</f>
        <v>0</v>
      </c>
      <c r="W434" s="493">
        <f>SUM(J434+V434)</f>
        <v>452660</v>
      </c>
      <c r="X434" s="231">
        <f>W434</f>
        <v>452660</v>
      </c>
      <c r="Y434" s="229">
        <v>50</v>
      </c>
      <c r="Z434" s="229">
        <v>0</v>
      </c>
      <c r="AA434" s="229">
        <v>0.01</v>
      </c>
      <c r="AB434"/>
    </row>
    <row r="435" spans="1:28" s="347" customFormat="1" x14ac:dyDescent="0.3">
      <c r="A435" s="400">
        <v>251</v>
      </c>
      <c r="B435" s="684" t="s">
        <v>4</v>
      </c>
      <c r="C435" s="400">
        <v>11109</v>
      </c>
      <c r="D435" s="400">
        <v>0</v>
      </c>
      <c r="E435" s="400">
        <v>0</v>
      </c>
      <c r="F435" s="400">
        <v>40</v>
      </c>
      <c r="G435" s="400">
        <v>1</v>
      </c>
      <c r="H435" s="484">
        <f>SUM((D435*400)+(E435*100)+F435)</f>
        <v>40</v>
      </c>
      <c r="I435" s="400">
        <v>150</v>
      </c>
      <c r="J435" s="473">
        <f>SUM(H435*I435)</f>
        <v>6000</v>
      </c>
      <c r="K435" s="400"/>
      <c r="L435" s="400"/>
      <c r="M435" s="684" t="s">
        <v>8</v>
      </c>
      <c r="N435" s="684"/>
      <c r="O435" s="400"/>
      <c r="P435" s="400"/>
      <c r="Q435" s="400"/>
      <c r="R435" s="400">
        <v>5400</v>
      </c>
      <c r="S435" s="511">
        <f>SUM(O435*R435)</f>
        <v>0</v>
      </c>
      <c r="T435" s="400"/>
      <c r="U435" s="400"/>
      <c r="V435" s="473">
        <f>SUM(S435-(S435*U435/100))</f>
        <v>0</v>
      </c>
      <c r="W435" s="493">
        <f>SUM(J435+V435)</f>
        <v>6000</v>
      </c>
      <c r="X435" s="231">
        <f>W435</f>
        <v>6000</v>
      </c>
      <c r="Y435" s="400">
        <v>50</v>
      </c>
      <c r="Z435" s="229">
        <v>0</v>
      </c>
      <c r="AA435" s="400">
        <v>0.01</v>
      </c>
      <c r="AB435"/>
    </row>
    <row r="436" spans="1:28" x14ac:dyDescent="0.3">
      <c r="A436" s="229"/>
      <c r="B436" s="230"/>
      <c r="C436" s="229"/>
      <c r="D436" s="229"/>
      <c r="E436" s="229"/>
      <c r="F436" s="229"/>
      <c r="G436" s="229"/>
      <c r="H436" s="484">
        <f>SUM((D436*400)+(E436*100)+F436)</f>
        <v>0</v>
      </c>
      <c r="I436" s="229"/>
      <c r="J436" s="473">
        <f>SUM(H436*I436)</f>
        <v>0</v>
      </c>
      <c r="K436" s="229"/>
      <c r="L436" s="229"/>
      <c r="M436" s="684" t="s">
        <v>58</v>
      </c>
      <c r="N436" s="230"/>
      <c r="O436" s="229"/>
      <c r="P436" s="229"/>
      <c r="Q436" s="229"/>
      <c r="R436" s="229"/>
      <c r="S436" s="511">
        <f>SUM(O436*R436)</f>
        <v>0</v>
      </c>
      <c r="T436" s="229"/>
      <c r="U436" s="229"/>
      <c r="V436" s="473">
        <f>SUM(S436-(S436*U436/100))</f>
        <v>0</v>
      </c>
      <c r="W436" s="493">
        <f>SUM(J436+V436)</f>
        <v>0</v>
      </c>
      <c r="X436" s="231">
        <f>W436</f>
        <v>0</v>
      </c>
      <c r="Y436" s="229"/>
      <c r="Z436" s="229"/>
      <c r="AA436" s="229"/>
      <c r="AB436"/>
    </row>
    <row r="437" spans="1:28" s="347" customFormat="1" x14ac:dyDescent="0.3">
      <c r="A437" s="400">
        <v>252</v>
      </c>
      <c r="B437" s="684"/>
      <c r="C437" s="400"/>
      <c r="D437" s="400"/>
      <c r="E437" s="400"/>
      <c r="F437" s="400"/>
      <c r="G437" s="400"/>
      <c r="H437" s="484">
        <f>SUM((D437*400)+(E437*100)+F437)</f>
        <v>0</v>
      </c>
      <c r="I437" s="400"/>
      <c r="J437" s="473">
        <f>SUM(H437*I437)</f>
        <v>0</v>
      </c>
      <c r="K437" s="400"/>
      <c r="L437" s="400"/>
      <c r="M437" s="684" t="s">
        <v>3</v>
      </c>
      <c r="N437" s="684" t="s">
        <v>2</v>
      </c>
      <c r="O437" s="400">
        <v>53.36</v>
      </c>
      <c r="P437" s="400"/>
      <c r="Q437" s="400"/>
      <c r="R437" s="400">
        <v>6500</v>
      </c>
      <c r="S437" s="511">
        <f>SUM(O437*R437)</f>
        <v>346840</v>
      </c>
      <c r="T437" s="400"/>
      <c r="U437" s="400"/>
      <c r="V437" s="473">
        <f>SUM(S437-(S437*U437/100))</f>
        <v>346840</v>
      </c>
      <c r="W437" s="493">
        <f>SUM(J437+V437)</f>
        <v>346840</v>
      </c>
      <c r="X437" s="231">
        <f>W437</f>
        <v>346840</v>
      </c>
      <c r="Y437" s="400">
        <v>10</v>
      </c>
      <c r="Z437" s="229">
        <v>0</v>
      </c>
      <c r="AA437" s="400">
        <v>0.02</v>
      </c>
      <c r="AB437"/>
    </row>
    <row r="438" spans="1:28" s="347" customFormat="1" x14ac:dyDescent="0.3">
      <c r="A438" s="400">
        <v>253</v>
      </c>
      <c r="B438" s="684"/>
      <c r="C438" s="400"/>
      <c r="D438" s="400"/>
      <c r="E438" s="400"/>
      <c r="F438" s="400"/>
      <c r="G438" s="400"/>
      <c r="H438" s="484">
        <f>SUM((D438*400)+(E438*100)+F438)</f>
        <v>0</v>
      </c>
      <c r="I438" s="400"/>
      <c r="J438" s="473">
        <f>SUM(H438*I438)</f>
        <v>0</v>
      </c>
      <c r="K438" s="400"/>
      <c r="L438" s="400"/>
      <c r="M438" s="684" t="s">
        <v>3</v>
      </c>
      <c r="N438" s="684" t="s">
        <v>2</v>
      </c>
      <c r="O438" s="400">
        <v>108.23</v>
      </c>
      <c r="P438" s="400"/>
      <c r="Q438" s="400"/>
      <c r="R438" s="400">
        <v>6500</v>
      </c>
      <c r="S438" s="511">
        <f>SUM(O438*R438)</f>
        <v>703495</v>
      </c>
      <c r="T438" s="400"/>
      <c r="U438" s="400"/>
      <c r="V438" s="473">
        <f>SUM(S438-(S438*U438/100))</f>
        <v>703495</v>
      </c>
      <c r="W438" s="493">
        <f>SUM(J438+V438)</f>
        <v>703495</v>
      </c>
      <c r="X438" s="231">
        <f>W438</f>
        <v>703495</v>
      </c>
      <c r="Y438" s="400">
        <v>10</v>
      </c>
      <c r="Z438" s="229">
        <v>0</v>
      </c>
      <c r="AA438" s="400">
        <v>0.02</v>
      </c>
      <c r="AB438"/>
    </row>
    <row r="439" spans="1:28" x14ac:dyDescent="0.3">
      <c r="A439" s="229">
        <v>254</v>
      </c>
      <c r="B439" s="230" t="s">
        <v>4</v>
      </c>
      <c r="C439" s="229">
        <v>6035</v>
      </c>
      <c r="D439" s="229">
        <v>0</v>
      </c>
      <c r="E439" s="229">
        <v>3</v>
      </c>
      <c r="F439" s="229">
        <v>7</v>
      </c>
      <c r="G439" s="229">
        <v>1</v>
      </c>
      <c r="H439" s="484">
        <f>SUM((D439*400)+(E439*100)+F439)</f>
        <v>307</v>
      </c>
      <c r="I439" s="229">
        <v>75</v>
      </c>
      <c r="J439" s="473">
        <f>SUM(H439*I439)</f>
        <v>23025</v>
      </c>
      <c r="K439" s="229"/>
      <c r="L439" s="229">
        <v>74</v>
      </c>
      <c r="M439" s="230" t="s">
        <v>3</v>
      </c>
      <c r="N439" s="230" t="s">
        <v>2</v>
      </c>
      <c r="O439" s="229">
        <v>146.57</v>
      </c>
      <c r="P439" s="229"/>
      <c r="Q439" s="229"/>
      <c r="R439" s="229">
        <v>6500</v>
      </c>
      <c r="S439" s="511">
        <f>SUM(O439*R439)</f>
        <v>952705</v>
      </c>
      <c r="T439" s="229"/>
      <c r="U439" s="229"/>
      <c r="V439" s="473">
        <f>SUM(S439-(S439*U439/100))</f>
        <v>952705</v>
      </c>
      <c r="W439" s="493">
        <f>SUM(J439+V439)</f>
        <v>975730</v>
      </c>
      <c r="X439" s="231">
        <f>W439</f>
        <v>975730</v>
      </c>
      <c r="Y439" s="229">
        <v>10</v>
      </c>
      <c r="Z439" s="229">
        <v>0</v>
      </c>
      <c r="AA439" s="229">
        <v>0.02</v>
      </c>
      <c r="AB439"/>
    </row>
    <row r="440" spans="1:28" x14ac:dyDescent="0.3">
      <c r="A440" s="229"/>
      <c r="B440" s="230"/>
      <c r="C440" s="229"/>
      <c r="D440" s="229"/>
      <c r="E440" s="229"/>
      <c r="F440" s="229"/>
      <c r="G440" s="229"/>
      <c r="H440" s="484">
        <f>SUM((D440*400)+(E440*100)+F440)</f>
        <v>0</v>
      </c>
      <c r="I440" s="229"/>
      <c r="J440" s="473">
        <f>SUM(H440*I440)</f>
        <v>0</v>
      </c>
      <c r="K440" s="229"/>
      <c r="L440" s="229"/>
      <c r="M440" s="230" t="s">
        <v>8</v>
      </c>
      <c r="N440" s="230"/>
      <c r="O440" s="229">
        <v>24.64</v>
      </c>
      <c r="P440" s="229"/>
      <c r="Q440" s="229"/>
      <c r="R440" s="229">
        <v>5400</v>
      </c>
      <c r="S440" s="511">
        <f>SUM(O440*R440)</f>
        <v>133056</v>
      </c>
      <c r="T440" s="229"/>
      <c r="U440" s="229"/>
      <c r="V440" s="473">
        <f>SUM(S440-(S440*U440/100))</f>
        <v>133056</v>
      </c>
      <c r="W440" s="493">
        <f>SUM(J440+V440)</f>
        <v>133056</v>
      </c>
      <c r="X440" s="231">
        <f>W440</f>
        <v>133056</v>
      </c>
      <c r="Y440" s="229">
        <v>50</v>
      </c>
      <c r="Z440" s="229">
        <v>0</v>
      </c>
      <c r="AA440" s="229">
        <v>0.01</v>
      </c>
      <c r="AB440"/>
    </row>
    <row r="441" spans="1:28" x14ac:dyDescent="0.3">
      <c r="A441" s="229">
        <v>255</v>
      </c>
      <c r="B441" s="230" t="s">
        <v>4</v>
      </c>
      <c r="C441" s="229">
        <v>13120</v>
      </c>
      <c r="D441" s="229">
        <v>4</v>
      </c>
      <c r="E441" s="229">
        <v>0</v>
      </c>
      <c r="F441" s="229">
        <v>0</v>
      </c>
      <c r="G441" s="229">
        <v>1</v>
      </c>
      <c r="H441" s="484">
        <f>SUM((D441*400)+(E441*100)+F441)</f>
        <v>1600</v>
      </c>
      <c r="I441" s="229">
        <v>75</v>
      </c>
      <c r="J441" s="473">
        <f>SUM(H441*I441)</f>
        <v>120000</v>
      </c>
      <c r="K441" s="229"/>
      <c r="L441" s="229"/>
      <c r="M441" s="230"/>
      <c r="N441" s="230"/>
      <c r="O441" s="229"/>
      <c r="P441" s="229"/>
      <c r="Q441" s="229"/>
      <c r="R441" s="229"/>
      <c r="S441" s="511">
        <f>SUM(O441*R441)</f>
        <v>0</v>
      </c>
      <c r="T441" s="229"/>
      <c r="U441" s="229"/>
      <c r="V441" s="473">
        <f>SUM(S441-(S441*U441/100))</f>
        <v>0</v>
      </c>
      <c r="W441" s="493">
        <f>SUM(J441+V441)</f>
        <v>120000</v>
      </c>
      <c r="X441" s="231">
        <f>W441</f>
        <v>120000</v>
      </c>
      <c r="Y441" s="229">
        <v>50</v>
      </c>
      <c r="Z441" s="229">
        <v>0</v>
      </c>
      <c r="AA441" s="229">
        <v>0.01</v>
      </c>
      <c r="AB441"/>
    </row>
    <row r="442" spans="1:28" x14ac:dyDescent="0.3">
      <c r="A442" s="229">
        <v>256</v>
      </c>
      <c r="B442" s="230" t="s">
        <v>4</v>
      </c>
      <c r="C442" s="229">
        <v>6138</v>
      </c>
      <c r="D442" s="229">
        <v>0</v>
      </c>
      <c r="E442" s="229">
        <v>2</v>
      </c>
      <c r="F442" s="229">
        <v>7</v>
      </c>
      <c r="G442" s="229">
        <v>2</v>
      </c>
      <c r="H442" s="484">
        <f>SUM((D442*400)+(E442*100)+F442)</f>
        <v>207</v>
      </c>
      <c r="I442" s="229">
        <v>250</v>
      </c>
      <c r="J442" s="473">
        <f>SUM(H442*I442)</f>
        <v>51750</v>
      </c>
      <c r="K442" s="229"/>
      <c r="L442" s="229" t="s">
        <v>1111</v>
      </c>
      <c r="M442" s="230" t="s">
        <v>3</v>
      </c>
      <c r="N442" s="230" t="s">
        <v>2</v>
      </c>
      <c r="O442" s="229">
        <v>146.25</v>
      </c>
      <c r="P442" s="229"/>
      <c r="Q442" s="229"/>
      <c r="R442" s="229">
        <v>6500</v>
      </c>
      <c r="S442" s="511">
        <f>SUM(O442*R442)</f>
        <v>950625</v>
      </c>
      <c r="T442" s="229">
        <v>10</v>
      </c>
      <c r="U442" s="229">
        <v>10</v>
      </c>
      <c r="V442" s="473">
        <f>SUM(S442-(S442*U442/100))</f>
        <v>855562.5</v>
      </c>
      <c r="W442" s="493">
        <f>SUM(J442+V442)</f>
        <v>907312.5</v>
      </c>
      <c r="X442" s="231">
        <f>W442</f>
        <v>907312.5</v>
      </c>
      <c r="Y442" s="229">
        <v>10</v>
      </c>
      <c r="Z442" s="229">
        <v>0</v>
      </c>
      <c r="AA442" s="229">
        <v>0.02</v>
      </c>
      <c r="AB442"/>
    </row>
    <row r="443" spans="1:28" x14ac:dyDescent="0.3">
      <c r="A443" s="229"/>
      <c r="B443" s="230"/>
      <c r="C443" s="229"/>
      <c r="D443" s="229"/>
      <c r="E443" s="229"/>
      <c r="F443" s="229"/>
      <c r="G443" s="229"/>
      <c r="H443" s="484">
        <f>SUM((D443*400)+(E443*100)+F443)</f>
        <v>0</v>
      </c>
      <c r="I443" s="229"/>
      <c r="J443" s="473">
        <f>SUM(H443*I443)</f>
        <v>0</v>
      </c>
      <c r="K443" s="229"/>
      <c r="L443" s="229"/>
      <c r="M443" s="230" t="s">
        <v>8</v>
      </c>
      <c r="N443" s="230" t="s">
        <v>0</v>
      </c>
      <c r="O443" s="229">
        <v>25.92</v>
      </c>
      <c r="P443" s="229"/>
      <c r="Q443" s="229"/>
      <c r="R443" s="229">
        <v>5400</v>
      </c>
      <c r="S443" s="511">
        <f>SUM(O443*R443)</f>
        <v>139968</v>
      </c>
      <c r="T443" s="229">
        <v>10</v>
      </c>
      <c r="U443" s="229">
        <v>40</v>
      </c>
      <c r="V443" s="473">
        <f>SUM(S443-(S443*U443/100))</f>
        <v>83980.800000000003</v>
      </c>
      <c r="W443" s="493">
        <f>SUM(J443+V443)</f>
        <v>83980.800000000003</v>
      </c>
      <c r="X443" s="231">
        <f>W443</f>
        <v>83980.800000000003</v>
      </c>
      <c r="Y443" s="229">
        <v>50</v>
      </c>
      <c r="Z443" s="229">
        <v>0</v>
      </c>
      <c r="AA443" s="229">
        <v>0.01</v>
      </c>
      <c r="AB443"/>
    </row>
    <row r="444" spans="1:28" x14ac:dyDescent="0.3">
      <c r="A444" s="229"/>
      <c r="B444" s="230"/>
      <c r="C444" s="229"/>
      <c r="D444" s="229"/>
      <c r="E444" s="229"/>
      <c r="F444" s="229"/>
      <c r="G444" s="229"/>
      <c r="H444" s="484">
        <f>SUM((D444*400)+(E444*100)+F444)</f>
        <v>0</v>
      </c>
      <c r="I444" s="229"/>
      <c r="J444" s="473">
        <f>SUM(H444*I444)</f>
        <v>0</v>
      </c>
      <c r="K444" s="229"/>
      <c r="L444" s="229"/>
      <c r="M444" s="230" t="s">
        <v>1294</v>
      </c>
      <c r="N444" s="230" t="s">
        <v>0</v>
      </c>
      <c r="O444" s="229">
        <v>82.08</v>
      </c>
      <c r="P444" s="229"/>
      <c r="Q444" s="229"/>
      <c r="R444" s="229">
        <v>2050</v>
      </c>
      <c r="S444" s="511">
        <f>SUM(O444*R444)</f>
        <v>168264</v>
      </c>
      <c r="T444" s="229">
        <v>10</v>
      </c>
      <c r="U444" s="229">
        <v>40</v>
      </c>
      <c r="V444" s="473">
        <f>SUM(S444-(S444*U444/100))</f>
        <v>100958.39999999999</v>
      </c>
      <c r="W444" s="493">
        <f>SUM(J444+V444)</f>
        <v>100958.39999999999</v>
      </c>
      <c r="X444" s="231">
        <f>W444</f>
        <v>100958.39999999999</v>
      </c>
      <c r="Y444" s="229">
        <v>0</v>
      </c>
      <c r="Z444" s="493">
        <f>X444</f>
        <v>100958.39999999999</v>
      </c>
      <c r="AA444" s="229">
        <v>0.03</v>
      </c>
      <c r="AB444"/>
    </row>
    <row r="445" spans="1:28" x14ac:dyDescent="0.3">
      <c r="A445" s="229"/>
      <c r="B445" s="230"/>
      <c r="C445" s="229"/>
      <c r="D445" s="229"/>
      <c r="E445" s="229"/>
      <c r="F445" s="229"/>
      <c r="G445" s="229"/>
      <c r="H445" s="484">
        <f>SUM((D445*400)+(E445*100)+F445)</f>
        <v>0</v>
      </c>
      <c r="I445" s="229"/>
      <c r="J445" s="473">
        <f>SUM(H445*I445)</f>
        <v>0</v>
      </c>
      <c r="K445" s="229"/>
      <c r="L445" s="229"/>
      <c r="M445" s="230" t="s">
        <v>1</v>
      </c>
      <c r="N445" s="230" t="s">
        <v>0</v>
      </c>
      <c r="O445" s="229">
        <v>25.92</v>
      </c>
      <c r="P445" s="229"/>
      <c r="Q445" s="229"/>
      <c r="R445" s="229">
        <v>2050</v>
      </c>
      <c r="S445" s="511">
        <f>SUM(O445*R445)</f>
        <v>53136</v>
      </c>
      <c r="T445" s="229">
        <v>10</v>
      </c>
      <c r="U445" s="229">
        <v>40</v>
      </c>
      <c r="V445" s="473">
        <f>SUM(S445-(S445*U445/100))</f>
        <v>31881.599999999999</v>
      </c>
      <c r="W445" s="493">
        <f>SUM(J445+V445)</f>
        <v>31881.599999999999</v>
      </c>
      <c r="X445" s="231">
        <f>W445</f>
        <v>31881.599999999999</v>
      </c>
      <c r="Y445" s="229">
        <v>50</v>
      </c>
      <c r="Z445" s="229">
        <v>0</v>
      </c>
      <c r="AA445" s="229">
        <v>0.01</v>
      </c>
      <c r="AB445"/>
    </row>
    <row r="446" spans="1:28" x14ac:dyDescent="0.3">
      <c r="A446" s="229"/>
      <c r="B446" s="230"/>
      <c r="C446" s="229"/>
      <c r="D446" s="229"/>
      <c r="E446" s="229"/>
      <c r="F446" s="229"/>
      <c r="G446" s="229"/>
      <c r="H446" s="484">
        <f>SUM((D446*400)+(E446*100)+F446)</f>
        <v>0</v>
      </c>
      <c r="I446" s="229"/>
      <c r="J446" s="473">
        <f>SUM(H446*I446)</f>
        <v>0</v>
      </c>
      <c r="K446" s="229"/>
      <c r="L446" s="229"/>
      <c r="M446" s="230" t="s">
        <v>3</v>
      </c>
      <c r="N446" s="230" t="s">
        <v>2</v>
      </c>
      <c r="O446" s="229">
        <v>44.85</v>
      </c>
      <c r="P446" s="229"/>
      <c r="Q446" s="229"/>
      <c r="R446" s="229">
        <v>6500</v>
      </c>
      <c r="S446" s="511">
        <f>SUM(O446*R446)</f>
        <v>291525</v>
      </c>
      <c r="T446" s="229">
        <v>10</v>
      </c>
      <c r="U446" s="229">
        <v>10</v>
      </c>
      <c r="V446" s="473">
        <f>SUM(S446-(S446*U446/100))</f>
        <v>262372.5</v>
      </c>
      <c r="W446" s="493">
        <f>SUM(J446+V446)</f>
        <v>262372.5</v>
      </c>
      <c r="X446" s="231">
        <f>W446</f>
        <v>262372.5</v>
      </c>
      <c r="Y446" s="229">
        <v>10</v>
      </c>
      <c r="Z446" s="229">
        <v>0</v>
      </c>
      <c r="AA446" s="229">
        <v>0.02</v>
      </c>
      <c r="AB446"/>
    </row>
    <row r="447" spans="1:28" x14ac:dyDescent="0.3">
      <c r="A447" s="229"/>
      <c r="B447" s="230"/>
      <c r="C447" s="229"/>
      <c r="D447" s="229"/>
      <c r="E447" s="229"/>
      <c r="F447" s="229"/>
      <c r="G447" s="229"/>
      <c r="H447" s="484">
        <f>SUM((D447*400)+(E447*100)+F447)</f>
        <v>0</v>
      </c>
      <c r="I447" s="229"/>
      <c r="J447" s="473">
        <f>SUM(H447*I447)</f>
        <v>0</v>
      </c>
      <c r="K447" s="229"/>
      <c r="L447" s="229"/>
      <c r="M447" s="230" t="s">
        <v>27</v>
      </c>
      <c r="N447" s="230" t="s">
        <v>2</v>
      </c>
      <c r="O447" s="229">
        <v>43.7</v>
      </c>
      <c r="P447" s="229"/>
      <c r="Q447" s="229"/>
      <c r="R447" s="229">
        <v>7600</v>
      </c>
      <c r="S447" s="511">
        <f>SUM(O447*R447)</f>
        <v>332120</v>
      </c>
      <c r="T447" s="229">
        <v>10</v>
      </c>
      <c r="U447" s="229">
        <v>10</v>
      </c>
      <c r="V447" s="473">
        <f>SUM(S447-(S447*U447/100))</f>
        <v>298908</v>
      </c>
      <c r="W447" s="493">
        <f>SUM(J447+V447)</f>
        <v>298908</v>
      </c>
      <c r="X447" s="231">
        <f>W447</f>
        <v>298908</v>
      </c>
      <c r="Y447" s="229">
        <v>10</v>
      </c>
      <c r="Z447" s="229">
        <v>0</v>
      </c>
      <c r="AA447" s="229">
        <v>0.02</v>
      </c>
      <c r="AB447"/>
    </row>
    <row r="448" spans="1:28" x14ac:dyDescent="0.3">
      <c r="A448" s="229">
        <v>257</v>
      </c>
      <c r="B448" s="230" t="s">
        <v>4</v>
      </c>
      <c r="C448" s="229">
        <v>6137</v>
      </c>
      <c r="D448" s="229">
        <v>0</v>
      </c>
      <c r="E448" s="229">
        <v>0</v>
      </c>
      <c r="F448" s="229">
        <v>87</v>
      </c>
      <c r="G448" s="229">
        <v>1</v>
      </c>
      <c r="H448" s="484">
        <f>SUM((D448*400)+(E448*100)+F448)</f>
        <v>87</v>
      </c>
      <c r="I448" s="229">
        <v>250</v>
      </c>
      <c r="J448" s="473">
        <f>SUM(H448*I448)</f>
        <v>21750</v>
      </c>
      <c r="K448" s="229"/>
      <c r="L448" s="229"/>
      <c r="M448" s="230"/>
      <c r="N448" s="230"/>
      <c r="O448" s="229"/>
      <c r="P448" s="229"/>
      <c r="Q448" s="229"/>
      <c r="R448" s="229"/>
      <c r="S448" s="511">
        <f>SUM(O448*R448)</f>
        <v>0</v>
      </c>
      <c r="T448" s="229"/>
      <c r="U448" s="229"/>
      <c r="V448" s="473">
        <f>SUM(S448-(S448*U448/100))</f>
        <v>0</v>
      </c>
      <c r="W448" s="493">
        <f>SUM(J448+V448)</f>
        <v>21750</v>
      </c>
      <c r="X448" s="231">
        <f>W448</f>
        <v>21750</v>
      </c>
      <c r="Y448" s="229">
        <v>50</v>
      </c>
      <c r="Z448" s="229">
        <v>0</v>
      </c>
      <c r="AA448" s="229">
        <v>0.01</v>
      </c>
      <c r="AB448"/>
    </row>
    <row r="449" spans="1:28" x14ac:dyDescent="0.3">
      <c r="A449" s="229">
        <v>258</v>
      </c>
      <c r="B449" s="230" t="s">
        <v>4</v>
      </c>
      <c r="C449" s="229">
        <v>13709</v>
      </c>
      <c r="D449" s="229">
        <v>0</v>
      </c>
      <c r="E449" s="229">
        <v>1</v>
      </c>
      <c r="F449" s="229">
        <v>76</v>
      </c>
      <c r="G449" s="229">
        <v>1</v>
      </c>
      <c r="H449" s="484">
        <f>SUM((D449*400)+(E449*100)+F449)</f>
        <v>176</v>
      </c>
      <c r="I449" s="229">
        <v>75</v>
      </c>
      <c r="J449" s="473">
        <f>SUM(H449*I449)</f>
        <v>13200</v>
      </c>
      <c r="K449" s="229"/>
      <c r="L449" s="229"/>
      <c r="M449" s="230"/>
      <c r="N449" s="230"/>
      <c r="O449" s="229"/>
      <c r="P449" s="229"/>
      <c r="Q449" s="229"/>
      <c r="R449" s="229"/>
      <c r="S449" s="511">
        <f>SUM(O449*R449)</f>
        <v>0</v>
      </c>
      <c r="T449" s="229"/>
      <c r="U449" s="229"/>
      <c r="V449" s="473">
        <f>SUM(S449-(S449*U449/100))</f>
        <v>0</v>
      </c>
      <c r="W449" s="493">
        <f>SUM(J449+V449)</f>
        <v>13200</v>
      </c>
      <c r="X449" s="231">
        <f>W449</f>
        <v>13200</v>
      </c>
      <c r="Y449" s="229">
        <v>50</v>
      </c>
      <c r="Z449" s="229">
        <v>0</v>
      </c>
      <c r="AA449" s="229">
        <v>0.01</v>
      </c>
      <c r="AB449"/>
    </row>
    <row r="450" spans="1:28" x14ac:dyDescent="0.3">
      <c r="A450" s="229">
        <v>259</v>
      </c>
      <c r="B450" s="230" t="s">
        <v>4</v>
      </c>
      <c r="C450" s="229">
        <v>2033</v>
      </c>
      <c r="D450" s="229">
        <v>0</v>
      </c>
      <c r="E450" s="229">
        <v>3</v>
      </c>
      <c r="F450" s="229">
        <v>91</v>
      </c>
      <c r="G450" s="229">
        <v>1</v>
      </c>
      <c r="H450" s="484">
        <f>SUM((D450*400)+(E450*100)+F450)</f>
        <v>391</v>
      </c>
      <c r="I450" s="229">
        <v>75</v>
      </c>
      <c r="J450" s="473">
        <f>SUM(H450*I450)</f>
        <v>29325</v>
      </c>
      <c r="K450" s="229"/>
      <c r="L450" s="229"/>
      <c r="M450" s="230"/>
      <c r="N450" s="230"/>
      <c r="O450" s="229"/>
      <c r="P450" s="229"/>
      <c r="Q450" s="229"/>
      <c r="R450" s="229"/>
      <c r="S450" s="511">
        <f>SUM(O450*R450)</f>
        <v>0</v>
      </c>
      <c r="T450" s="229"/>
      <c r="U450" s="229"/>
      <c r="V450" s="473">
        <f>SUM(S450-(S450*U450/100))</f>
        <v>0</v>
      </c>
      <c r="W450" s="493">
        <f>SUM(J450+V450)</f>
        <v>29325</v>
      </c>
      <c r="X450" s="231">
        <f>W450</f>
        <v>29325</v>
      </c>
      <c r="Y450" s="229">
        <v>50</v>
      </c>
      <c r="Z450" s="229">
        <v>0</v>
      </c>
      <c r="AA450" s="229">
        <v>0.01</v>
      </c>
      <c r="AB450"/>
    </row>
    <row r="451" spans="1:28" x14ac:dyDescent="0.3">
      <c r="A451" s="229">
        <v>260</v>
      </c>
      <c r="B451" s="230" t="s">
        <v>4</v>
      </c>
      <c r="C451" s="229">
        <v>18558</v>
      </c>
      <c r="D451" s="229">
        <v>16</v>
      </c>
      <c r="E451" s="229">
        <v>2</v>
      </c>
      <c r="F451" s="229">
        <v>76</v>
      </c>
      <c r="G451" s="229">
        <v>1</v>
      </c>
      <c r="H451" s="484">
        <f>SUM((D451*400)+(E451*100)+F451)</f>
        <v>6676</v>
      </c>
      <c r="I451" s="229">
        <v>75</v>
      </c>
      <c r="J451" s="473">
        <f>SUM(H451*I451)</f>
        <v>500700</v>
      </c>
      <c r="K451" s="229"/>
      <c r="L451" s="229"/>
      <c r="M451" s="230"/>
      <c r="N451" s="230"/>
      <c r="O451" s="229"/>
      <c r="P451" s="229"/>
      <c r="Q451" s="229"/>
      <c r="R451" s="229"/>
      <c r="S451" s="511">
        <f>SUM(O451*R451)</f>
        <v>0</v>
      </c>
      <c r="T451" s="229"/>
      <c r="U451" s="229"/>
      <c r="V451" s="473">
        <f>SUM(S451-(S451*U451/100))</f>
        <v>0</v>
      </c>
      <c r="W451" s="493">
        <f>SUM(J451+V451)</f>
        <v>500700</v>
      </c>
      <c r="X451" s="231">
        <f>W451</f>
        <v>500700</v>
      </c>
      <c r="Y451" s="229">
        <v>50</v>
      </c>
      <c r="Z451" s="229">
        <v>0</v>
      </c>
      <c r="AA451" s="229">
        <v>0.01</v>
      </c>
      <c r="AB451"/>
    </row>
    <row r="452" spans="1:28" x14ac:dyDescent="0.3">
      <c r="A452" s="229">
        <v>261</v>
      </c>
      <c r="B452" s="230" t="s">
        <v>4</v>
      </c>
      <c r="C452" s="229">
        <v>18096</v>
      </c>
      <c r="D452" s="229">
        <v>5</v>
      </c>
      <c r="E452" s="229">
        <v>1</v>
      </c>
      <c r="F452" s="229">
        <v>50</v>
      </c>
      <c r="G452" s="229">
        <v>1</v>
      </c>
      <c r="H452" s="484">
        <f>SUM((D452*400)+(E452*100)+F452)</f>
        <v>2150</v>
      </c>
      <c r="I452" s="229">
        <v>75</v>
      </c>
      <c r="J452" s="473">
        <f>SUM(H452*I452)</f>
        <v>161250</v>
      </c>
      <c r="K452" s="229"/>
      <c r="L452" s="229"/>
      <c r="M452" s="230"/>
      <c r="N452" s="230"/>
      <c r="O452" s="229"/>
      <c r="P452" s="229"/>
      <c r="Q452" s="229"/>
      <c r="R452" s="229"/>
      <c r="S452" s="511">
        <f>SUM(O452*R452)</f>
        <v>0</v>
      </c>
      <c r="T452" s="229"/>
      <c r="U452" s="229"/>
      <c r="V452" s="473">
        <f>SUM(S452-(S452*U452/100))</f>
        <v>0</v>
      </c>
      <c r="W452" s="493">
        <f>SUM(J452+V452)</f>
        <v>161250</v>
      </c>
      <c r="X452" s="231">
        <f>W452</f>
        <v>161250</v>
      </c>
      <c r="Y452" s="229">
        <v>50</v>
      </c>
      <c r="Z452" s="229">
        <v>0</v>
      </c>
      <c r="AA452" s="229">
        <v>0.01</v>
      </c>
      <c r="AB452"/>
    </row>
    <row r="453" spans="1:28" x14ac:dyDescent="0.3">
      <c r="A453" s="229">
        <v>262</v>
      </c>
      <c r="B453" s="230" t="s">
        <v>4</v>
      </c>
      <c r="C453" s="229">
        <v>20471</v>
      </c>
      <c r="D453" s="229">
        <v>9</v>
      </c>
      <c r="E453" s="229">
        <v>2</v>
      </c>
      <c r="F453" s="229">
        <v>96</v>
      </c>
      <c r="G453" s="229">
        <v>1</v>
      </c>
      <c r="H453" s="484">
        <f>SUM((D453*400)+(E453*100)+F453)</f>
        <v>3896</v>
      </c>
      <c r="I453" s="229">
        <v>110</v>
      </c>
      <c r="J453" s="473">
        <f>SUM(H453*I453)</f>
        <v>428560</v>
      </c>
      <c r="K453" s="229"/>
      <c r="L453" s="229"/>
      <c r="M453" s="230"/>
      <c r="N453" s="230"/>
      <c r="O453" s="229"/>
      <c r="P453" s="229"/>
      <c r="Q453" s="229"/>
      <c r="R453" s="229"/>
      <c r="S453" s="511">
        <f>SUM(O453*R453)</f>
        <v>0</v>
      </c>
      <c r="T453" s="229"/>
      <c r="U453" s="229"/>
      <c r="V453" s="473">
        <f>SUM(S453-(S453*U453/100))</f>
        <v>0</v>
      </c>
      <c r="W453" s="493">
        <f>SUM(J453+V453)</f>
        <v>428560</v>
      </c>
      <c r="X453" s="231">
        <f>W453</f>
        <v>428560</v>
      </c>
      <c r="Y453" s="229">
        <v>50</v>
      </c>
      <c r="Z453" s="229">
        <v>0</v>
      </c>
      <c r="AA453" s="229">
        <v>0.01</v>
      </c>
      <c r="AB453"/>
    </row>
    <row r="454" spans="1:28" x14ac:dyDescent="0.3">
      <c r="A454" s="229">
        <v>263</v>
      </c>
      <c r="B454" s="230" t="s">
        <v>4</v>
      </c>
      <c r="C454" s="229">
        <v>7223</v>
      </c>
      <c r="D454" s="229">
        <v>0</v>
      </c>
      <c r="E454" s="229">
        <v>2</v>
      </c>
      <c r="F454" s="229">
        <v>94</v>
      </c>
      <c r="G454" s="229">
        <v>1</v>
      </c>
      <c r="H454" s="484">
        <f>SUM((D454*400)+(E454*100)+F454)</f>
        <v>294</v>
      </c>
      <c r="I454" s="229">
        <v>75</v>
      </c>
      <c r="J454" s="473">
        <f>SUM(H454*I454)</f>
        <v>22050</v>
      </c>
      <c r="K454" s="229"/>
      <c r="L454" s="229"/>
      <c r="M454" s="230"/>
      <c r="N454" s="230"/>
      <c r="O454" s="229"/>
      <c r="P454" s="229"/>
      <c r="Q454" s="229"/>
      <c r="R454" s="229"/>
      <c r="S454" s="511">
        <f>SUM(O454*R454)</f>
        <v>0</v>
      </c>
      <c r="T454" s="229"/>
      <c r="U454" s="229"/>
      <c r="V454" s="473">
        <f>SUM(S454-(S454*U454/100))</f>
        <v>0</v>
      </c>
      <c r="W454" s="493">
        <f>SUM(J454+V454)</f>
        <v>22050</v>
      </c>
      <c r="X454" s="231">
        <f>W454</f>
        <v>22050</v>
      </c>
      <c r="Y454" s="229">
        <v>50</v>
      </c>
      <c r="Z454" s="229">
        <v>0</v>
      </c>
      <c r="AA454" s="229">
        <v>0.01</v>
      </c>
      <c r="AB454"/>
    </row>
    <row r="455" spans="1:28" x14ac:dyDescent="0.3">
      <c r="A455" s="229">
        <v>264</v>
      </c>
      <c r="B455" s="230" t="s">
        <v>4</v>
      </c>
      <c r="C455" s="229">
        <v>7224</v>
      </c>
      <c r="D455" s="229">
        <v>0</v>
      </c>
      <c r="E455" s="229">
        <v>2</v>
      </c>
      <c r="F455" s="229">
        <v>94</v>
      </c>
      <c r="G455" s="229">
        <v>1</v>
      </c>
      <c r="H455" s="484">
        <f>SUM((D455*400)+(E455*100)+F455)</f>
        <v>294</v>
      </c>
      <c r="I455" s="229">
        <v>130</v>
      </c>
      <c r="J455" s="473">
        <f>SUM(H455*I455)</f>
        <v>38220</v>
      </c>
      <c r="K455" s="229"/>
      <c r="L455" s="229"/>
      <c r="M455" s="230"/>
      <c r="N455" s="230"/>
      <c r="O455" s="229"/>
      <c r="P455" s="229"/>
      <c r="Q455" s="229"/>
      <c r="R455" s="229"/>
      <c r="S455" s="511">
        <f>SUM(O455*R455)</f>
        <v>0</v>
      </c>
      <c r="T455" s="229"/>
      <c r="U455" s="229"/>
      <c r="V455" s="473">
        <f>SUM(S455-(S455*U455/100))</f>
        <v>0</v>
      </c>
      <c r="W455" s="493">
        <f>SUM(J455+V455)</f>
        <v>38220</v>
      </c>
      <c r="X455" s="231">
        <f>W455</f>
        <v>38220</v>
      </c>
      <c r="Y455" s="229">
        <v>50</v>
      </c>
      <c r="Z455" s="229">
        <v>0</v>
      </c>
      <c r="AA455" s="229">
        <v>0.01</v>
      </c>
      <c r="AB455"/>
    </row>
    <row r="456" spans="1:28" x14ac:dyDescent="0.3">
      <c r="A456" s="229">
        <v>265</v>
      </c>
      <c r="B456" s="230" t="s">
        <v>4</v>
      </c>
      <c r="C456" s="229">
        <v>2033</v>
      </c>
      <c r="D456" s="229">
        <v>0</v>
      </c>
      <c r="E456" s="229">
        <v>3</v>
      </c>
      <c r="F456" s="229">
        <v>91</v>
      </c>
      <c r="G456" s="229">
        <v>1</v>
      </c>
      <c r="H456" s="484">
        <f>SUM((D456*400)+(E456*100)+F456)</f>
        <v>391</v>
      </c>
      <c r="I456" s="229">
        <v>75</v>
      </c>
      <c r="J456" s="473">
        <f>SUM(H456*I456)</f>
        <v>29325</v>
      </c>
      <c r="K456" s="229"/>
      <c r="L456" s="229"/>
      <c r="M456" s="230"/>
      <c r="N456" s="230"/>
      <c r="O456" s="229"/>
      <c r="P456" s="229"/>
      <c r="Q456" s="229"/>
      <c r="R456" s="229"/>
      <c r="S456" s="511">
        <f>SUM(O456*R456)</f>
        <v>0</v>
      </c>
      <c r="T456" s="229"/>
      <c r="U456" s="229"/>
      <c r="V456" s="473">
        <f>SUM(S456-(S456*U456/100))</f>
        <v>0</v>
      </c>
      <c r="W456" s="493">
        <f>SUM(J456+V456)</f>
        <v>29325</v>
      </c>
      <c r="X456" s="231">
        <f>W456</f>
        <v>29325</v>
      </c>
      <c r="Y456" s="229">
        <v>50</v>
      </c>
      <c r="Z456" s="229">
        <v>0</v>
      </c>
      <c r="AA456" s="229">
        <v>0.01</v>
      </c>
      <c r="AB456"/>
    </row>
    <row r="457" spans="1:28" x14ac:dyDescent="0.3">
      <c r="A457" s="229">
        <v>266</v>
      </c>
      <c r="B457" s="230" t="s">
        <v>4</v>
      </c>
      <c r="C457" s="229">
        <v>18097</v>
      </c>
      <c r="D457" s="229">
        <v>4</v>
      </c>
      <c r="E457" s="229">
        <v>0</v>
      </c>
      <c r="F457" s="229">
        <v>59</v>
      </c>
      <c r="G457" s="229">
        <v>1</v>
      </c>
      <c r="H457" s="484">
        <f>SUM((D457*400)+(E457*100)+F457)</f>
        <v>1659</v>
      </c>
      <c r="I457" s="229">
        <v>75</v>
      </c>
      <c r="J457" s="473">
        <f>SUM(H457*I457)</f>
        <v>124425</v>
      </c>
      <c r="K457" s="229"/>
      <c r="L457" s="229"/>
      <c r="M457" s="230"/>
      <c r="N457" s="230"/>
      <c r="O457" s="229"/>
      <c r="P457" s="229"/>
      <c r="Q457" s="229"/>
      <c r="R457" s="229"/>
      <c r="S457" s="511">
        <f>SUM(O457*R457)</f>
        <v>0</v>
      </c>
      <c r="T457" s="229"/>
      <c r="U457" s="229"/>
      <c r="V457" s="473">
        <f>SUM(S457-(S457*U457/100))</f>
        <v>0</v>
      </c>
      <c r="W457" s="493">
        <f>SUM(J457+V457)</f>
        <v>124425</v>
      </c>
      <c r="X457" s="231">
        <f>W457</f>
        <v>124425</v>
      </c>
      <c r="Y457" s="229">
        <v>50</v>
      </c>
      <c r="Z457" s="229">
        <v>0</v>
      </c>
      <c r="AA457" s="229">
        <v>0.01</v>
      </c>
      <c r="AB457"/>
    </row>
    <row r="458" spans="1:28" x14ac:dyDescent="0.3">
      <c r="A458" s="229">
        <v>267</v>
      </c>
      <c r="B458" s="230" t="s">
        <v>4</v>
      </c>
      <c r="C458" s="229">
        <v>2034</v>
      </c>
      <c r="D458" s="229">
        <v>12</v>
      </c>
      <c r="E458" s="229">
        <v>0</v>
      </c>
      <c r="F458" s="229">
        <v>37</v>
      </c>
      <c r="G458" s="229">
        <v>1</v>
      </c>
      <c r="H458" s="484">
        <f>SUM((D458*400)+(E458*100)+F458)</f>
        <v>4837</v>
      </c>
      <c r="I458" s="229">
        <v>75</v>
      </c>
      <c r="J458" s="473">
        <f>SUM(H458*I458)</f>
        <v>362775</v>
      </c>
      <c r="K458" s="229"/>
      <c r="L458" s="229"/>
      <c r="M458" s="230"/>
      <c r="N458" s="230"/>
      <c r="O458" s="229"/>
      <c r="P458" s="229"/>
      <c r="Q458" s="229"/>
      <c r="R458" s="229"/>
      <c r="S458" s="511">
        <f>SUM(O458*R458)</f>
        <v>0</v>
      </c>
      <c r="T458" s="229"/>
      <c r="U458" s="229"/>
      <c r="V458" s="473">
        <f>SUM(S458-(S458*U458/100))</f>
        <v>0</v>
      </c>
      <c r="W458" s="493">
        <f>SUM(J458+V458)</f>
        <v>362775</v>
      </c>
      <c r="X458" s="231">
        <f>W458</f>
        <v>362775</v>
      </c>
      <c r="Y458" s="229">
        <v>50</v>
      </c>
      <c r="Z458" s="229">
        <v>0</v>
      </c>
      <c r="AA458" s="229">
        <v>0.01</v>
      </c>
      <c r="AB458"/>
    </row>
    <row r="459" spans="1:28" x14ac:dyDescent="0.3">
      <c r="A459" s="229">
        <v>268</v>
      </c>
      <c r="B459" s="230" t="s">
        <v>4</v>
      </c>
      <c r="C459" s="229">
        <v>16301</v>
      </c>
      <c r="D459" s="229">
        <v>1</v>
      </c>
      <c r="E459" s="229">
        <v>1</v>
      </c>
      <c r="F459" s="229">
        <v>0</v>
      </c>
      <c r="G459" s="229">
        <v>1</v>
      </c>
      <c r="H459" s="484">
        <f>SUM((D459*400)+(E459*100)+F459)</f>
        <v>500</v>
      </c>
      <c r="I459" s="229">
        <v>75</v>
      </c>
      <c r="J459" s="473">
        <f>SUM(H459*I459)</f>
        <v>37500</v>
      </c>
      <c r="K459" s="229"/>
      <c r="L459" s="229"/>
      <c r="M459" s="230"/>
      <c r="N459" s="230"/>
      <c r="O459" s="229"/>
      <c r="P459" s="229"/>
      <c r="Q459" s="229"/>
      <c r="R459" s="229"/>
      <c r="S459" s="511">
        <f>SUM(O459*R459)</f>
        <v>0</v>
      </c>
      <c r="T459" s="229"/>
      <c r="U459" s="229"/>
      <c r="V459" s="473">
        <f>SUM(S459-(S459*U459/100))</f>
        <v>0</v>
      </c>
      <c r="W459" s="493">
        <f>SUM(J459+V459)</f>
        <v>37500</v>
      </c>
      <c r="X459" s="231">
        <f>W459</f>
        <v>37500</v>
      </c>
      <c r="Y459" s="229">
        <v>50</v>
      </c>
      <c r="Z459" s="229">
        <v>0</v>
      </c>
      <c r="AA459" s="229">
        <v>0.01</v>
      </c>
      <c r="AB459"/>
    </row>
    <row r="460" spans="1:28" x14ac:dyDescent="0.3">
      <c r="A460" s="229">
        <v>269</v>
      </c>
      <c r="B460" s="230" t="s">
        <v>4</v>
      </c>
      <c r="C460" s="229">
        <v>14615</v>
      </c>
      <c r="D460" s="229">
        <v>0</v>
      </c>
      <c r="E460" s="229">
        <v>2</v>
      </c>
      <c r="F460" s="229">
        <v>50</v>
      </c>
      <c r="G460" s="229">
        <v>1</v>
      </c>
      <c r="H460" s="484">
        <f>SUM((D460*400)+(E460*100)+F460)</f>
        <v>250</v>
      </c>
      <c r="I460" s="229">
        <v>75</v>
      </c>
      <c r="J460" s="473">
        <f>SUM(H460*I460)</f>
        <v>18750</v>
      </c>
      <c r="K460" s="229"/>
      <c r="L460" s="229"/>
      <c r="M460" s="230"/>
      <c r="N460" s="230"/>
      <c r="O460" s="229"/>
      <c r="P460" s="229"/>
      <c r="Q460" s="229"/>
      <c r="R460" s="229"/>
      <c r="S460" s="511">
        <f>SUM(O460*R460)</f>
        <v>0</v>
      </c>
      <c r="T460" s="229"/>
      <c r="U460" s="229"/>
      <c r="V460" s="473">
        <f>SUM(S460-(S460*U460/100))</f>
        <v>0</v>
      </c>
      <c r="W460" s="493">
        <f>SUM(J460+V460)</f>
        <v>18750</v>
      </c>
      <c r="X460" s="231">
        <f>W460</f>
        <v>18750</v>
      </c>
      <c r="Y460" s="229">
        <v>50</v>
      </c>
      <c r="Z460" s="229">
        <v>0</v>
      </c>
      <c r="AA460" s="229">
        <v>0.01</v>
      </c>
      <c r="AB460"/>
    </row>
    <row r="461" spans="1:28" x14ac:dyDescent="0.3">
      <c r="A461" s="229">
        <v>270</v>
      </c>
      <c r="B461" s="230" t="s">
        <v>4</v>
      </c>
      <c r="C461" s="229">
        <v>4996</v>
      </c>
      <c r="D461" s="229">
        <v>0</v>
      </c>
      <c r="E461" s="229">
        <v>1</v>
      </c>
      <c r="F461" s="229">
        <v>36</v>
      </c>
      <c r="G461" s="229">
        <v>1</v>
      </c>
      <c r="H461" s="484">
        <f>SUM((D461*400)+(E461*100)+F461)</f>
        <v>136</v>
      </c>
      <c r="I461" s="229">
        <v>250</v>
      </c>
      <c r="J461" s="473">
        <f>SUM(H461*I461)</f>
        <v>34000</v>
      </c>
      <c r="K461" s="229"/>
      <c r="L461" s="229"/>
      <c r="M461" s="230"/>
      <c r="N461" s="230"/>
      <c r="O461" s="229"/>
      <c r="P461" s="229"/>
      <c r="Q461" s="229"/>
      <c r="R461" s="229"/>
      <c r="S461" s="511">
        <f>SUM(O461*R461)</f>
        <v>0</v>
      </c>
      <c r="T461" s="229"/>
      <c r="U461" s="229"/>
      <c r="V461" s="473">
        <f>SUM(S461-(S461*U461/100))</f>
        <v>0</v>
      </c>
      <c r="W461" s="493">
        <f>SUM(J461+V461)</f>
        <v>34000</v>
      </c>
      <c r="X461" s="231">
        <f>W461</f>
        <v>34000</v>
      </c>
      <c r="Y461" s="229">
        <v>50</v>
      </c>
      <c r="Z461" s="229">
        <v>0</v>
      </c>
      <c r="AA461" s="229">
        <v>0.01</v>
      </c>
      <c r="AB461"/>
    </row>
    <row r="462" spans="1:28" x14ac:dyDescent="0.3">
      <c r="A462" s="229">
        <v>271</v>
      </c>
      <c r="B462" s="230" t="s">
        <v>4</v>
      </c>
      <c r="C462" s="229">
        <v>4994</v>
      </c>
      <c r="D462" s="229">
        <v>0</v>
      </c>
      <c r="E462" s="229">
        <v>2</v>
      </c>
      <c r="F462" s="229">
        <v>0</v>
      </c>
      <c r="G462" s="229">
        <v>1</v>
      </c>
      <c r="H462" s="484">
        <f>SUM((D462*400)+(E462*100)+F462)</f>
        <v>200</v>
      </c>
      <c r="I462" s="229">
        <v>220</v>
      </c>
      <c r="J462" s="473">
        <f>SUM(H462*I462)</f>
        <v>44000</v>
      </c>
      <c r="K462" s="229"/>
      <c r="L462" s="229"/>
      <c r="M462" s="230"/>
      <c r="N462" s="230"/>
      <c r="O462" s="229"/>
      <c r="P462" s="229"/>
      <c r="Q462" s="229"/>
      <c r="R462" s="229"/>
      <c r="S462" s="511">
        <f>SUM(O462*R462)</f>
        <v>0</v>
      </c>
      <c r="T462" s="229"/>
      <c r="U462" s="229"/>
      <c r="V462" s="473">
        <f>SUM(S462-(S462*U462/100))</f>
        <v>0</v>
      </c>
      <c r="W462" s="493">
        <f>SUM(J462+V462)</f>
        <v>44000</v>
      </c>
      <c r="X462" s="231">
        <f>W462</f>
        <v>44000</v>
      </c>
      <c r="Y462" s="229">
        <v>50</v>
      </c>
      <c r="Z462" s="229">
        <v>0</v>
      </c>
      <c r="AA462" s="229">
        <v>0.01</v>
      </c>
      <c r="AB462"/>
    </row>
    <row r="463" spans="1:28" x14ac:dyDescent="0.3">
      <c r="A463" s="229">
        <v>272</v>
      </c>
      <c r="B463" s="230" t="s">
        <v>4</v>
      </c>
      <c r="C463" s="229">
        <v>6133</v>
      </c>
      <c r="D463" s="229">
        <v>0</v>
      </c>
      <c r="E463" s="229">
        <v>0</v>
      </c>
      <c r="F463" s="229">
        <v>53</v>
      </c>
      <c r="G463" s="229">
        <v>1</v>
      </c>
      <c r="H463" s="484">
        <f>SUM((D463*400)+(E463*100)+F463)</f>
        <v>53</v>
      </c>
      <c r="I463" s="229">
        <v>150</v>
      </c>
      <c r="J463" s="473">
        <f>SUM(H463*I463)</f>
        <v>7950</v>
      </c>
      <c r="K463" s="229"/>
      <c r="L463" s="229"/>
      <c r="M463" s="230"/>
      <c r="N463" s="230"/>
      <c r="O463" s="229"/>
      <c r="P463" s="229"/>
      <c r="Q463" s="229"/>
      <c r="R463" s="229"/>
      <c r="S463" s="511">
        <f>SUM(O463*R463)</f>
        <v>0</v>
      </c>
      <c r="T463" s="229"/>
      <c r="U463" s="229"/>
      <c r="V463" s="473">
        <f>SUM(S463-(S463*U463/100))</f>
        <v>0</v>
      </c>
      <c r="W463" s="493">
        <f>SUM(J463+V463)</f>
        <v>7950</v>
      </c>
      <c r="X463" s="231">
        <f>W463</f>
        <v>7950</v>
      </c>
      <c r="Y463" s="229">
        <v>50</v>
      </c>
      <c r="Z463" s="229">
        <v>0</v>
      </c>
      <c r="AA463" s="229">
        <v>0.01</v>
      </c>
      <c r="AB463"/>
    </row>
    <row r="464" spans="1:28" x14ac:dyDescent="0.3">
      <c r="A464" s="229">
        <v>273</v>
      </c>
      <c r="B464" s="230" t="s">
        <v>4</v>
      </c>
      <c r="C464" s="229">
        <v>12302</v>
      </c>
      <c r="D464" s="229">
        <v>6</v>
      </c>
      <c r="E464" s="229">
        <v>3</v>
      </c>
      <c r="F464" s="229">
        <v>72</v>
      </c>
      <c r="G464" s="229">
        <v>1</v>
      </c>
      <c r="H464" s="484">
        <f>SUM((D464*400)+(E464*100)+F464)</f>
        <v>2772</v>
      </c>
      <c r="I464" s="229">
        <v>150</v>
      </c>
      <c r="J464" s="473">
        <f>SUM(H464*I464)</f>
        <v>415800</v>
      </c>
      <c r="K464" s="229"/>
      <c r="L464" s="229"/>
      <c r="M464" s="230"/>
      <c r="N464" s="230"/>
      <c r="O464" s="229"/>
      <c r="P464" s="229"/>
      <c r="Q464" s="229"/>
      <c r="R464" s="229"/>
      <c r="S464" s="511">
        <f>SUM(O464*R464)</f>
        <v>0</v>
      </c>
      <c r="T464" s="229"/>
      <c r="U464" s="229"/>
      <c r="V464" s="473">
        <f>SUM(S464-(S464*U464/100))</f>
        <v>0</v>
      </c>
      <c r="W464" s="493">
        <f>SUM(J464+V464)</f>
        <v>415800</v>
      </c>
      <c r="X464" s="231">
        <f>W464</f>
        <v>415800</v>
      </c>
      <c r="Y464" s="229">
        <v>50</v>
      </c>
      <c r="Z464" s="229">
        <v>0</v>
      </c>
      <c r="AA464" s="229">
        <v>0.01</v>
      </c>
      <c r="AB464"/>
    </row>
    <row r="465" spans="1:28" x14ac:dyDescent="0.3">
      <c r="A465" s="494">
        <v>274</v>
      </c>
      <c r="B465" s="498" t="s">
        <v>24</v>
      </c>
      <c r="C465" s="494">
        <v>6144</v>
      </c>
      <c r="D465" s="494">
        <v>0</v>
      </c>
      <c r="E465" s="494">
        <v>2</v>
      </c>
      <c r="F465" s="494">
        <v>43</v>
      </c>
      <c r="G465" s="229">
        <v>1</v>
      </c>
      <c r="H465" s="484">
        <f>SUM((D465*400)+(E465*100)+F465)</f>
        <v>243</v>
      </c>
      <c r="I465" s="229">
        <v>75</v>
      </c>
      <c r="J465" s="473">
        <f>SUM(H465*I465)</f>
        <v>18225</v>
      </c>
      <c r="K465" s="229"/>
      <c r="L465" s="494"/>
      <c r="M465" s="498"/>
      <c r="N465" s="498"/>
      <c r="O465" s="494"/>
      <c r="P465" s="494"/>
      <c r="Q465" s="229"/>
      <c r="R465" s="229"/>
      <c r="S465" s="511">
        <f>SUM(O465*R465)</f>
        <v>0</v>
      </c>
      <c r="T465" s="229"/>
      <c r="U465" s="229"/>
      <c r="V465" s="473">
        <f>SUM(S465-(S465*U465/100))</f>
        <v>0</v>
      </c>
      <c r="W465" s="493">
        <f>SUM(J465+V465)</f>
        <v>18225</v>
      </c>
      <c r="X465" s="231">
        <f>W465</f>
        <v>18225</v>
      </c>
      <c r="Y465" s="229">
        <v>50</v>
      </c>
      <c r="Z465" s="229">
        <v>0</v>
      </c>
      <c r="AA465" s="229">
        <v>0.01</v>
      </c>
      <c r="AB465"/>
    </row>
    <row r="466" spans="1:28" x14ac:dyDescent="0.3">
      <c r="A466" s="229">
        <v>275</v>
      </c>
      <c r="B466" s="230" t="s">
        <v>4</v>
      </c>
      <c r="C466" s="229">
        <v>14388</v>
      </c>
      <c r="D466" s="229">
        <v>0</v>
      </c>
      <c r="E466" s="229">
        <v>0</v>
      </c>
      <c r="F466" s="229">
        <v>82</v>
      </c>
      <c r="G466" s="229">
        <v>2</v>
      </c>
      <c r="H466" s="484">
        <f>SUM((D466*400)+(E466*100)+F466)</f>
        <v>82</v>
      </c>
      <c r="I466" s="229">
        <v>75</v>
      </c>
      <c r="J466" s="473">
        <f>SUM(H466*I466)</f>
        <v>6150</v>
      </c>
      <c r="K466" s="229"/>
      <c r="L466" s="229">
        <v>49</v>
      </c>
      <c r="M466" s="230" t="s">
        <v>10</v>
      </c>
      <c r="N466" s="230" t="s">
        <v>9</v>
      </c>
      <c r="O466" s="229">
        <v>205.59</v>
      </c>
      <c r="P466" s="229"/>
      <c r="Q466" s="229"/>
      <c r="R466" s="229">
        <v>6500</v>
      </c>
      <c r="S466" s="511">
        <f>SUM(O466*R466)</f>
        <v>1336335</v>
      </c>
      <c r="T466" s="229"/>
      <c r="U466" s="229"/>
      <c r="V466" s="473">
        <f>SUM(S466-(S466*U466/100))</f>
        <v>1336335</v>
      </c>
      <c r="W466" s="493">
        <f>SUM(J466+V466)</f>
        <v>1342485</v>
      </c>
      <c r="X466" s="231">
        <f>W466</f>
        <v>1342485</v>
      </c>
      <c r="Y466" s="229">
        <v>10</v>
      </c>
      <c r="Z466" s="229">
        <v>0</v>
      </c>
      <c r="AA466" s="229">
        <v>0.02</v>
      </c>
      <c r="AB466"/>
    </row>
    <row r="467" spans="1:28" x14ac:dyDescent="0.3">
      <c r="A467" s="229"/>
      <c r="B467" s="230"/>
      <c r="C467" s="229"/>
      <c r="D467" s="229"/>
      <c r="E467" s="229"/>
      <c r="F467" s="229"/>
      <c r="G467" s="229"/>
      <c r="H467" s="484">
        <f>SUM((D467*400)+(E467*100)+F467)</f>
        <v>0</v>
      </c>
      <c r="I467" s="229"/>
      <c r="J467" s="473">
        <f>SUM(H467*I467)</f>
        <v>0</v>
      </c>
      <c r="K467" s="229"/>
      <c r="L467" s="229"/>
      <c r="M467" s="230" t="s">
        <v>393</v>
      </c>
      <c r="N467" s="230"/>
      <c r="O467" s="229">
        <v>126.38</v>
      </c>
      <c r="P467" s="229"/>
      <c r="Q467" s="229"/>
      <c r="R467" s="229"/>
      <c r="S467" s="511">
        <f>SUM(O467*R467)</f>
        <v>0</v>
      </c>
      <c r="T467" s="229"/>
      <c r="U467" s="229"/>
      <c r="V467" s="473">
        <f>SUM(S467-(S467*U467/100))</f>
        <v>0</v>
      </c>
      <c r="W467" s="493">
        <f>SUM(J467+V467)</f>
        <v>0</v>
      </c>
      <c r="X467" s="231">
        <f>W467</f>
        <v>0</v>
      </c>
      <c r="Y467" s="229"/>
      <c r="Z467" s="229"/>
      <c r="AA467" s="229"/>
      <c r="AB467"/>
    </row>
    <row r="468" spans="1:28" x14ac:dyDescent="0.3">
      <c r="A468" s="229"/>
      <c r="B468" s="230"/>
      <c r="C468" s="229"/>
      <c r="D468" s="229"/>
      <c r="E468" s="229"/>
      <c r="F468" s="229"/>
      <c r="G468" s="229"/>
      <c r="H468" s="484">
        <f>SUM((D468*400)+(E468*100)+F468)</f>
        <v>0</v>
      </c>
      <c r="I468" s="229"/>
      <c r="J468" s="473">
        <f>SUM(H468*I468)</f>
        <v>0</v>
      </c>
      <c r="K468" s="229"/>
      <c r="L468" s="229"/>
      <c r="M468" s="230" t="s">
        <v>391</v>
      </c>
      <c r="N468" s="230"/>
      <c r="O468" s="229">
        <v>79.209999999999994</v>
      </c>
      <c r="P468" s="229"/>
      <c r="Q468" s="229"/>
      <c r="R468" s="229"/>
      <c r="S468" s="511">
        <f>SUM(O468*R468)</f>
        <v>0</v>
      </c>
      <c r="T468" s="229"/>
      <c r="U468" s="229"/>
      <c r="V468" s="473">
        <f>SUM(S468-(S468*U468/100))</f>
        <v>0</v>
      </c>
      <c r="W468" s="493">
        <f>SUM(J468+V468)</f>
        <v>0</v>
      </c>
      <c r="X468" s="231">
        <f>W468</f>
        <v>0</v>
      </c>
      <c r="Y468" s="229"/>
      <c r="Z468" s="229"/>
      <c r="AA468" s="229"/>
      <c r="AB468"/>
    </row>
    <row r="469" spans="1:28" x14ac:dyDescent="0.3">
      <c r="A469" s="229"/>
      <c r="B469" s="230"/>
      <c r="C469" s="229"/>
      <c r="D469" s="229"/>
      <c r="E469" s="229"/>
      <c r="F469" s="229"/>
      <c r="G469" s="229"/>
      <c r="H469" s="484">
        <f>SUM((D469*400)+(E469*100)+F469)</f>
        <v>0</v>
      </c>
      <c r="I469" s="229"/>
      <c r="J469" s="473">
        <f>SUM(H469*I469)</f>
        <v>0</v>
      </c>
      <c r="K469" s="229"/>
      <c r="L469" s="229"/>
      <c r="M469" s="230" t="s">
        <v>8</v>
      </c>
      <c r="N469" s="230"/>
      <c r="O469" s="229">
        <v>24</v>
      </c>
      <c r="P469" s="229"/>
      <c r="Q469" s="229"/>
      <c r="R469" s="229">
        <v>5400</v>
      </c>
      <c r="S469" s="511">
        <f>SUM(O469*R469)</f>
        <v>129600</v>
      </c>
      <c r="T469" s="229"/>
      <c r="U469" s="229"/>
      <c r="V469" s="473">
        <f>SUM(S469-(S469*U469/100))</f>
        <v>129600</v>
      </c>
      <c r="W469" s="493">
        <f>SUM(J469+V469)</f>
        <v>129600</v>
      </c>
      <c r="X469" s="231">
        <f>W469</f>
        <v>129600</v>
      </c>
      <c r="Y469" s="229">
        <v>50</v>
      </c>
      <c r="Z469" s="229">
        <v>0</v>
      </c>
      <c r="AA469" s="229">
        <v>0.01</v>
      </c>
      <c r="AB469"/>
    </row>
    <row r="470" spans="1:28" x14ac:dyDescent="0.3">
      <c r="A470" s="229">
        <v>276</v>
      </c>
      <c r="B470" s="230" t="s">
        <v>4</v>
      </c>
      <c r="C470" s="229">
        <v>6309</v>
      </c>
      <c r="D470" s="229">
        <v>4</v>
      </c>
      <c r="E470" s="229">
        <v>2</v>
      </c>
      <c r="F470" s="229">
        <v>58</v>
      </c>
      <c r="G470" s="229">
        <v>2</v>
      </c>
      <c r="H470" s="484">
        <f>SUM((D470*400)+(E470*100)+F470)</f>
        <v>1858</v>
      </c>
      <c r="I470" s="229">
        <v>75</v>
      </c>
      <c r="J470" s="473">
        <f>SUM(H470*I470)</f>
        <v>139350</v>
      </c>
      <c r="K470" s="229"/>
      <c r="L470" s="229"/>
      <c r="M470" s="230" t="s">
        <v>3</v>
      </c>
      <c r="N470" s="230" t="s">
        <v>2</v>
      </c>
      <c r="O470" s="229">
        <v>130.19999999999999</v>
      </c>
      <c r="P470" s="229"/>
      <c r="Q470" s="229"/>
      <c r="R470" s="229">
        <v>6500</v>
      </c>
      <c r="S470" s="511">
        <f>SUM(O470*R470)</f>
        <v>846299.99999999988</v>
      </c>
      <c r="T470" s="229"/>
      <c r="U470" s="229"/>
      <c r="V470" s="473">
        <f>SUM(S470-(S470*U470/100))</f>
        <v>846299.99999999988</v>
      </c>
      <c r="W470" s="493">
        <f>SUM(J470+V470)</f>
        <v>985649.99999999988</v>
      </c>
      <c r="X470" s="231">
        <f>W470</f>
        <v>985649.99999999988</v>
      </c>
      <c r="Y470" s="229">
        <v>10</v>
      </c>
      <c r="Z470" s="229">
        <v>0</v>
      </c>
      <c r="AA470" s="229">
        <v>0.02</v>
      </c>
      <c r="AB470"/>
    </row>
    <row r="471" spans="1:28" x14ac:dyDescent="0.3">
      <c r="A471" s="229">
        <v>277</v>
      </c>
      <c r="B471" s="230" t="s">
        <v>4</v>
      </c>
      <c r="C471" s="229">
        <v>6684</v>
      </c>
      <c r="D471" s="229">
        <v>9</v>
      </c>
      <c r="E471" s="229">
        <v>2</v>
      </c>
      <c r="F471" s="229">
        <v>44</v>
      </c>
      <c r="G471" s="229">
        <v>1</v>
      </c>
      <c r="H471" s="484">
        <f>SUM((D471*400)+(E471*100)+F471)</f>
        <v>3844</v>
      </c>
      <c r="I471" s="229">
        <v>75</v>
      </c>
      <c r="J471" s="473">
        <f>SUM(H471*I471)</f>
        <v>288300</v>
      </c>
      <c r="K471" s="229"/>
      <c r="L471" s="229"/>
      <c r="M471" s="230"/>
      <c r="N471" s="230"/>
      <c r="O471" s="229"/>
      <c r="P471" s="229"/>
      <c r="Q471" s="229"/>
      <c r="R471" s="229"/>
      <c r="S471" s="511">
        <f>SUM(O471*R471)</f>
        <v>0</v>
      </c>
      <c r="T471" s="229"/>
      <c r="U471" s="229"/>
      <c r="V471" s="473">
        <f>SUM(S471-(S471*U471/100))</f>
        <v>0</v>
      </c>
      <c r="W471" s="493">
        <f>SUM(J471+V471)</f>
        <v>288300</v>
      </c>
      <c r="X471" s="231">
        <f>W471</f>
        <v>288300</v>
      </c>
      <c r="Y471" s="229">
        <v>50</v>
      </c>
      <c r="Z471" s="229">
        <v>0</v>
      </c>
      <c r="AA471" s="229">
        <v>0.01</v>
      </c>
      <c r="AB471"/>
    </row>
    <row r="472" spans="1:28" x14ac:dyDescent="0.3">
      <c r="A472" s="229">
        <v>278</v>
      </c>
      <c r="B472" s="230" t="s">
        <v>4</v>
      </c>
      <c r="C472" s="229">
        <v>8415</v>
      </c>
      <c r="D472" s="229">
        <v>3</v>
      </c>
      <c r="E472" s="229">
        <v>3</v>
      </c>
      <c r="F472" s="229">
        <v>43</v>
      </c>
      <c r="G472" s="229">
        <v>2</v>
      </c>
      <c r="H472" s="484">
        <f>SUM((D472*400)+(E472*100)+F472)</f>
        <v>1543</v>
      </c>
      <c r="I472" s="229">
        <v>75</v>
      </c>
      <c r="J472" s="473">
        <f>SUM(H472*I472)</f>
        <v>115725</v>
      </c>
      <c r="K472" s="229"/>
      <c r="L472" s="229">
        <v>77</v>
      </c>
      <c r="M472" s="230" t="s">
        <v>3</v>
      </c>
      <c r="N472" s="230" t="s">
        <v>2</v>
      </c>
      <c r="O472" s="229">
        <v>240.48</v>
      </c>
      <c r="P472" s="229"/>
      <c r="Q472" s="229"/>
      <c r="R472" s="229">
        <v>6500</v>
      </c>
      <c r="S472" s="511">
        <f>SUM(O472*R472)</f>
        <v>1563120</v>
      </c>
      <c r="T472" s="229">
        <v>10</v>
      </c>
      <c r="U472" s="229">
        <v>10</v>
      </c>
      <c r="V472" s="473">
        <f>SUM(S472-(S472*U472/100))</f>
        <v>1406808</v>
      </c>
      <c r="W472" s="493">
        <f>SUM(J472+V472)</f>
        <v>1522533</v>
      </c>
      <c r="X472" s="231">
        <f>W472</f>
        <v>1522533</v>
      </c>
      <c r="Y472" s="229">
        <v>10</v>
      </c>
      <c r="Z472" s="229">
        <v>0</v>
      </c>
      <c r="AA472" s="229">
        <v>0.02</v>
      </c>
      <c r="AB472"/>
    </row>
    <row r="473" spans="1:28" x14ac:dyDescent="0.3">
      <c r="A473" s="229"/>
      <c r="B473" s="230"/>
      <c r="C473" s="229"/>
      <c r="D473" s="229"/>
      <c r="E473" s="229"/>
      <c r="F473" s="229"/>
      <c r="G473" s="229"/>
      <c r="H473" s="484">
        <f>SUM((D473*400)+(E473*100)+F473)</f>
        <v>0</v>
      </c>
      <c r="I473" s="229"/>
      <c r="J473" s="473">
        <f>SUM(H473*I473)</f>
        <v>0</v>
      </c>
      <c r="K473" s="229"/>
      <c r="L473" s="229"/>
      <c r="M473" s="230" t="s">
        <v>8</v>
      </c>
      <c r="N473" s="230" t="s">
        <v>0</v>
      </c>
      <c r="O473" s="229">
        <v>26</v>
      </c>
      <c r="P473" s="229"/>
      <c r="Q473" s="229"/>
      <c r="R473" s="229">
        <v>5400</v>
      </c>
      <c r="S473" s="511">
        <f>SUM(O473*R473)</f>
        <v>140400</v>
      </c>
      <c r="T473" s="229">
        <v>10</v>
      </c>
      <c r="U473" s="229">
        <v>40</v>
      </c>
      <c r="V473" s="473">
        <f>SUM(S473-(S473*U473/100))</f>
        <v>84240</v>
      </c>
      <c r="W473" s="493">
        <f>SUM(J473+V473)</f>
        <v>84240</v>
      </c>
      <c r="X473" s="231">
        <f>W473</f>
        <v>84240</v>
      </c>
      <c r="Y473" s="229">
        <v>50</v>
      </c>
      <c r="Z473" s="229">
        <v>0</v>
      </c>
      <c r="AA473" s="229">
        <v>0.01</v>
      </c>
      <c r="AB473"/>
    </row>
    <row r="474" spans="1:28" x14ac:dyDescent="0.3">
      <c r="A474" s="229"/>
      <c r="B474" s="230"/>
      <c r="C474" s="229"/>
      <c r="D474" s="229"/>
      <c r="E474" s="229"/>
      <c r="F474" s="229"/>
      <c r="G474" s="229"/>
      <c r="H474" s="484">
        <f>SUM((D474*400)+(E474*100)+F474)</f>
        <v>0</v>
      </c>
      <c r="I474" s="229"/>
      <c r="J474" s="473">
        <f>SUM(H474*I474)</f>
        <v>0</v>
      </c>
      <c r="K474" s="229"/>
      <c r="L474" s="229"/>
      <c r="M474" s="230" t="s">
        <v>16</v>
      </c>
      <c r="N474" s="230" t="s">
        <v>0</v>
      </c>
      <c r="O474" s="229">
        <v>35.700000000000003</v>
      </c>
      <c r="P474" s="229"/>
      <c r="Q474" s="229"/>
      <c r="R474" s="229">
        <v>2050</v>
      </c>
      <c r="S474" s="511">
        <f>SUM(O474*R474)</f>
        <v>73185</v>
      </c>
      <c r="T474" s="229">
        <v>10</v>
      </c>
      <c r="U474" s="229">
        <v>40</v>
      </c>
      <c r="V474" s="473">
        <f>SUM(S474-(S474*U474/100))</f>
        <v>43911</v>
      </c>
      <c r="W474" s="493">
        <f>SUM(J474+V474)</f>
        <v>43911</v>
      </c>
      <c r="X474" s="231">
        <f>W474</f>
        <v>43911</v>
      </c>
      <c r="Y474" s="229">
        <v>0</v>
      </c>
      <c r="Z474" s="493">
        <f>X474</f>
        <v>43911</v>
      </c>
      <c r="AA474" s="229">
        <v>0.03</v>
      </c>
      <c r="AB474"/>
    </row>
    <row r="475" spans="1:28" x14ac:dyDescent="0.3">
      <c r="A475" s="229"/>
      <c r="B475" s="230"/>
      <c r="C475" s="229"/>
      <c r="D475" s="229"/>
      <c r="E475" s="229"/>
      <c r="F475" s="229"/>
      <c r="G475" s="229"/>
      <c r="H475" s="484">
        <f>SUM((D475*400)+(E475*100)+F475)</f>
        <v>0</v>
      </c>
      <c r="I475" s="229"/>
      <c r="J475" s="473">
        <f>SUM(H475*I475)</f>
        <v>0</v>
      </c>
      <c r="K475" s="229"/>
      <c r="L475" s="229"/>
      <c r="M475" s="230" t="s">
        <v>27</v>
      </c>
      <c r="N475" s="230" t="s">
        <v>2</v>
      </c>
      <c r="O475" s="229">
        <v>41.87</v>
      </c>
      <c r="P475" s="229"/>
      <c r="Q475" s="229"/>
      <c r="R475" s="229">
        <v>7600</v>
      </c>
      <c r="S475" s="511">
        <f>SUM(O475*R475)</f>
        <v>318212</v>
      </c>
      <c r="T475" s="229">
        <v>10</v>
      </c>
      <c r="U475" s="229">
        <v>10</v>
      </c>
      <c r="V475" s="473">
        <f>SUM(S475-(S475*U475/100))</f>
        <v>286390.8</v>
      </c>
      <c r="W475" s="493">
        <f>SUM(J475+V475)</f>
        <v>286390.8</v>
      </c>
      <c r="X475" s="231">
        <f>W475</f>
        <v>286390.8</v>
      </c>
      <c r="Y475" s="229">
        <v>10</v>
      </c>
      <c r="Z475" s="229">
        <v>0</v>
      </c>
      <c r="AA475" s="229">
        <v>0.02</v>
      </c>
      <c r="AB475"/>
    </row>
    <row r="476" spans="1:28" x14ac:dyDescent="0.3">
      <c r="A476" s="229">
        <v>279</v>
      </c>
      <c r="B476" s="230" t="s">
        <v>4</v>
      </c>
      <c r="C476" s="229">
        <v>2058</v>
      </c>
      <c r="D476" s="229">
        <v>0</v>
      </c>
      <c r="E476" s="229">
        <v>1</v>
      </c>
      <c r="F476" s="229">
        <v>31</v>
      </c>
      <c r="G476" s="229">
        <v>1</v>
      </c>
      <c r="H476" s="484">
        <f>SUM((D476*400)+(E476*100)+F476)</f>
        <v>131</v>
      </c>
      <c r="I476" s="229">
        <v>75</v>
      </c>
      <c r="J476" s="473">
        <f>SUM(H476*I476)</f>
        <v>9825</v>
      </c>
      <c r="K476" s="229"/>
      <c r="L476" s="229"/>
      <c r="M476" s="230" t="s">
        <v>1</v>
      </c>
      <c r="N476" s="230" t="s">
        <v>0</v>
      </c>
      <c r="O476" s="229">
        <v>92.3</v>
      </c>
      <c r="P476" s="229"/>
      <c r="Q476" s="229"/>
      <c r="R476" s="229">
        <v>2050</v>
      </c>
      <c r="S476" s="511">
        <f>SUM(O476*R476)</f>
        <v>189215</v>
      </c>
      <c r="T476" s="229">
        <v>10</v>
      </c>
      <c r="U476" s="229">
        <v>40</v>
      </c>
      <c r="V476" s="473">
        <f>SUM(S476-(S476*U476/100))</f>
        <v>113529</v>
      </c>
      <c r="W476" s="493">
        <f>SUM(J476+V476)</f>
        <v>123354</v>
      </c>
      <c r="X476" s="231">
        <f>W476</f>
        <v>123354</v>
      </c>
      <c r="Y476" s="229">
        <v>50</v>
      </c>
      <c r="Z476" s="229">
        <v>0</v>
      </c>
      <c r="AA476" s="229">
        <v>0.01</v>
      </c>
      <c r="AB476"/>
    </row>
    <row r="477" spans="1:28" x14ac:dyDescent="0.3">
      <c r="A477" s="229">
        <v>280</v>
      </c>
      <c r="B477" s="230" t="s">
        <v>4</v>
      </c>
      <c r="C477" s="229">
        <v>13163</v>
      </c>
      <c r="D477" s="229">
        <v>4</v>
      </c>
      <c r="E477" s="229">
        <v>0</v>
      </c>
      <c r="F477" s="229">
        <v>51</v>
      </c>
      <c r="G477" s="229">
        <v>1</v>
      </c>
      <c r="H477" s="484">
        <f>SUM((D477*400)+(E477*100)+F477)</f>
        <v>1651</v>
      </c>
      <c r="I477" s="229">
        <v>75</v>
      </c>
      <c r="J477" s="473">
        <f>SUM(H477*I477)</f>
        <v>123825</v>
      </c>
      <c r="K477" s="229"/>
      <c r="L477" s="229"/>
      <c r="M477" s="230"/>
      <c r="N477" s="230"/>
      <c r="O477" s="229"/>
      <c r="P477" s="229"/>
      <c r="Q477" s="229"/>
      <c r="R477" s="229"/>
      <c r="S477" s="511">
        <f>SUM(O477*R477)</f>
        <v>0</v>
      </c>
      <c r="T477" s="229"/>
      <c r="U477" s="229"/>
      <c r="V477" s="473">
        <f>SUM(S477-(S477*U477/100))</f>
        <v>0</v>
      </c>
      <c r="W477" s="493">
        <f>SUM(J477+V477)</f>
        <v>123825</v>
      </c>
      <c r="X477" s="231">
        <f>W477</f>
        <v>123825</v>
      </c>
      <c r="Y477" s="229">
        <v>50</v>
      </c>
      <c r="Z477" s="229">
        <v>0</v>
      </c>
      <c r="AA477" s="229">
        <v>0.01</v>
      </c>
      <c r="AB477"/>
    </row>
    <row r="478" spans="1:28" x14ac:dyDescent="0.3">
      <c r="A478" s="229">
        <v>281</v>
      </c>
      <c r="B478" s="230" t="s">
        <v>4</v>
      </c>
      <c r="C478" s="229">
        <v>6998</v>
      </c>
      <c r="D478" s="229">
        <v>11</v>
      </c>
      <c r="E478" s="229">
        <v>1</v>
      </c>
      <c r="F478" s="229">
        <v>21</v>
      </c>
      <c r="G478" s="229">
        <v>1</v>
      </c>
      <c r="H478" s="484">
        <f>SUM((D478*400)+(E478*100)+F478)</f>
        <v>4521</v>
      </c>
      <c r="I478" s="229">
        <v>100</v>
      </c>
      <c r="J478" s="473">
        <f>SUM(H478*I478)</f>
        <v>452100</v>
      </c>
      <c r="K478" s="229"/>
      <c r="L478" s="229"/>
      <c r="M478" s="230"/>
      <c r="N478" s="230"/>
      <c r="O478" s="229"/>
      <c r="P478" s="229"/>
      <c r="Q478" s="229"/>
      <c r="R478" s="229"/>
      <c r="S478" s="511">
        <f>SUM(O478*R478)</f>
        <v>0</v>
      </c>
      <c r="T478" s="229"/>
      <c r="U478" s="229"/>
      <c r="V478" s="473">
        <f>SUM(S478-(S478*U478/100))</f>
        <v>0</v>
      </c>
      <c r="W478" s="493">
        <f>SUM(J478+V478)</f>
        <v>452100</v>
      </c>
      <c r="X478" s="231">
        <f>W478</f>
        <v>452100</v>
      </c>
      <c r="Y478" s="229">
        <v>50</v>
      </c>
      <c r="Z478" s="229">
        <v>0</v>
      </c>
      <c r="AA478" s="229">
        <v>0.01</v>
      </c>
      <c r="AB478"/>
    </row>
    <row r="479" spans="1:28" x14ac:dyDescent="0.3">
      <c r="A479" s="229">
        <v>282</v>
      </c>
      <c r="B479" s="230" t="s">
        <v>4</v>
      </c>
      <c r="C479" s="229">
        <v>6856</v>
      </c>
      <c r="D479" s="229">
        <v>2</v>
      </c>
      <c r="E479" s="229">
        <v>0</v>
      </c>
      <c r="F479" s="229">
        <v>0</v>
      </c>
      <c r="G479" s="229">
        <v>2</v>
      </c>
      <c r="H479" s="484">
        <f>SUM((D479*400)+(E479*100)+F479)</f>
        <v>800</v>
      </c>
      <c r="I479" s="229">
        <v>75</v>
      </c>
      <c r="J479" s="473">
        <f>SUM(H479*I479)</f>
        <v>60000</v>
      </c>
      <c r="K479" s="229"/>
      <c r="L479" s="229"/>
      <c r="M479" s="230" t="s">
        <v>3</v>
      </c>
      <c r="N479" s="230" t="s">
        <v>2</v>
      </c>
      <c r="O479" s="229">
        <v>68.75</v>
      </c>
      <c r="P479" s="229"/>
      <c r="Q479" s="229"/>
      <c r="R479" s="229">
        <v>6500</v>
      </c>
      <c r="S479" s="511">
        <f>SUM(O479*R479)</f>
        <v>446875</v>
      </c>
      <c r="T479" s="229"/>
      <c r="U479" s="229"/>
      <c r="V479" s="473">
        <f>SUM(S479-(S479*U479/100))</f>
        <v>446875</v>
      </c>
      <c r="W479" s="493">
        <f>SUM(J479+V479)</f>
        <v>506875</v>
      </c>
      <c r="X479" s="231">
        <f>W479</f>
        <v>506875</v>
      </c>
      <c r="Y479" s="229">
        <v>10</v>
      </c>
      <c r="Z479" s="229">
        <v>0</v>
      </c>
      <c r="AA479" s="229">
        <v>0.02</v>
      </c>
      <c r="AB479"/>
    </row>
    <row r="480" spans="1:28" x14ac:dyDescent="0.3">
      <c r="A480" s="229">
        <v>283</v>
      </c>
      <c r="B480" s="230" t="s">
        <v>4</v>
      </c>
      <c r="C480" s="229">
        <v>15778</v>
      </c>
      <c r="D480" s="229">
        <v>0</v>
      </c>
      <c r="E480" s="229">
        <v>0</v>
      </c>
      <c r="F480" s="229">
        <v>88.7</v>
      </c>
      <c r="G480" s="229">
        <v>2</v>
      </c>
      <c r="H480" s="484">
        <f>SUM((D480*400)+(E480*100)+F480)</f>
        <v>88.7</v>
      </c>
      <c r="I480" s="229">
        <v>75</v>
      </c>
      <c r="J480" s="473">
        <f>SUM(H480*I480)</f>
        <v>6652.5</v>
      </c>
      <c r="K480" s="229"/>
      <c r="L480" s="229"/>
      <c r="M480" s="230" t="s">
        <v>3</v>
      </c>
      <c r="N480" s="230" t="s">
        <v>2</v>
      </c>
      <c r="O480" s="229">
        <v>268.8</v>
      </c>
      <c r="P480" s="229"/>
      <c r="Q480" s="229"/>
      <c r="R480" s="511">
        <v>6500</v>
      </c>
      <c r="S480" s="511">
        <f>SUM(O480*R480)</f>
        <v>1747200</v>
      </c>
      <c r="T480" s="229">
        <v>10</v>
      </c>
      <c r="U480" s="229">
        <v>10</v>
      </c>
      <c r="V480" s="473">
        <f>SUM(S480-(S480*U480/100))</f>
        <v>1572480</v>
      </c>
      <c r="W480" s="493">
        <f>SUM(J480+V480)</f>
        <v>1579132.5</v>
      </c>
      <c r="X480" s="231">
        <f>W480</f>
        <v>1579132.5</v>
      </c>
      <c r="Y480" s="229">
        <v>10</v>
      </c>
      <c r="Z480" s="229">
        <v>0</v>
      </c>
      <c r="AA480" s="229">
        <v>0.02</v>
      </c>
      <c r="AB480"/>
    </row>
    <row r="481" spans="1:28" x14ac:dyDescent="0.3">
      <c r="A481" s="229"/>
      <c r="B481" s="230"/>
      <c r="C481" s="229"/>
      <c r="D481" s="229"/>
      <c r="E481" s="229"/>
      <c r="F481" s="229"/>
      <c r="G481" s="229"/>
      <c r="H481" s="484"/>
      <c r="I481" s="229"/>
      <c r="J481" s="473"/>
      <c r="K481" s="229"/>
      <c r="L481" s="229"/>
      <c r="M481" s="230" t="s">
        <v>27</v>
      </c>
      <c r="N481" s="230" t="s">
        <v>2</v>
      </c>
      <c r="O481" s="229">
        <v>24</v>
      </c>
      <c r="P481" s="229"/>
      <c r="Q481" s="229"/>
      <c r="R481" s="511">
        <v>6500</v>
      </c>
      <c r="S481" s="511">
        <f>SUM(O481*R481)</f>
        <v>156000</v>
      </c>
      <c r="T481" s="229">
        <v>10</v>
      </c>
      <c r="U481" s="229">
        <v>10</v>
      </c>
      <c r="V481" s="473">
        <f>SUM(S481-(S481*U481/100))</f>
        <v>140400</v>
      </c>
      <c r="W481" s="493">
        <f>SUM(J481+V481)</f>
        <v>140400</v>
      </c>
      <c r="X481" s="231">
        <f>W481</f>
        <v>140400</v>
      </c>
      <c r="Y481" s="229">
        <v>10</v>
      </c>
      <c r="Z481" s="229">
        <v>0</v>
      </c>
      <c r="AA481" s="229">
        <v>0.02</v>
      </c>
      <c r="AB481"/>
    </row>
    <row r="482" spans="1:28" x14ac:dyDescent="0.3">
      <c r="A482" s="229"/>
      <c r="B482" s="230"/>
      <c r="C482" s="229"/>
      <c r="D482" s="229"/>
      <c r="E482" s="229"/>
      <c r="F482" s="229"/>
      <c r="G482" s="229"/>
      <c r="H482" s="484">
        <f>SUM((D482*400)+(E482*100)+F482)</f>
        <v>0</v>
      </c>
      <c r="I482" s="229"/>
      <c r="J482" s="473">
        <f>SUM(H482*I482)</f>
        <v>0</v>
      </c>
      <c r="K482" s="229"/>
      <c r="L482" s="229"/>
      <c r="M482" s="230" t="s">
        <v>8</v>
      </c>
      <c r="N482" s="230" t="s">
        <v>0</v>
      </c>
      <c r="O482" s="229">
        <v>29.48</v>
      </c>
      <c r="P482" s="229"/>
      <c r="Q482" s="229"/>
      <c r="R482" s="511">
        <v>5400</v>
      </c>
      <c r="S482" s="511">
        <f>SUM(O482*R482)</f>
        <v>159192</v>
      </c>
      <c r="T482" s="229">
        <v>10</v>
      </c>
      <c r="U482" s="229">
        <v>40</v>
      </c>
      <c r="V482" s="473">
        <f>SUM(S482-(S482*U482/100))</f>
        <v>95515.199999999997</v>
      </c>
      <c r="W482" s="493">
        <f>SUM(J482+V482)</f>
        <v>95515.199999999997</v>
      </c>
      <c r="X482" s="231">
        <f>W482</f>
        <v>95515.199999999997</v>
      </c>
      <c r="Y482" s="229">
        <v>50</v>
      </c>
      <c r="Z482" s="229">
        <v>0</v>
      </c>
      <c r="AA482" s="229">
        <v>0.01</v>
      </c>
      <c r="AB482"/>
    </row>
    <row r="483" spans="1:28" x14ac:dyDescent="0.3">
      <c r="A483" s="229">
        <v>284</v>
      </c>
      <c r="B483" s="230" t="s">
        <v>4</v>
      </c>
      <c r="C483" s="229">
        <v>15299</v>
      </c>
      <c r="D483" s="229">
        <v>5</v>
      </c>
      <c r="E483" s="229">
        <v>2</v>
      </c>
      <c r="F483" s="229">
        <v>37</v>
      </c>
      <c r="G483" s="229">
        <v>1</v>
      </c>
      <c r="H483" s="484">
        <f>SUM((D483*400)+(E483*100)+F483)</f>
        <v>2237</v>
      </c>
      <c r="I483" s="229">
        <v>75</v>
      </c>
      <c r="J483" s="473">
        <f>SUM(H483*I483)</f>
        <v>167775</v>
      </c>
      <c r="K483" s="229"/>
      <c r="L483" s="229"/>
      <c r="M483" s="230"/>
      <c r="N483" s="230"/>
      <c r="O483" s="229"/>
      <c r="P483" s="229"/>
      <c r="Q483" s="229"/>
      <c r="R483" s="511"/>
      <c r="S483" s="511">
        <f>SUM(O483*R483)</f>
        <v>0</v>
      </c>
      <c r="T483" s="229"/>
      <c r="U483" s="229"/>
      <c r="V483" s="473">
        <f>SUM(S483-(S483*U483/100))</f>
        <v>0</v>
      </c>
      <c r="W483" s="493">
        <f>SUM(J483+V483)</f>
        <v>167775</v>
      </c>
      <c r="X483" s="231">
        <f>W483</f>
        <v>167775</v>
      </c>
      <c r="Y483" s="229">
        <v>50</v>
      </c>
      <c r="Z483" s="229">
        <v>0</v>
      </c>
      <c r="AA483" s="229">
        <v>0.01</v>
      </c>
      <c r="AB483"/>
    </row>
    <row r="484" spans="1:28" x14ac:dyDescent="0.3">
      <c r="A484" s="229">
        <v>285</v>
      </c>
      <c r="B484" s="230" t="s">
        <v>4</v>
      </c>
      <c r="C484" s="229">
        <v>16135</v>
      </c>
      <c r="D484" s="229">
        <v>0</v>
      </c>
      <c r="E484" s="229">
        <v>1</v>
      </c>
      <c r="F484" s="229">
        <v>43.2</v>
      </c>
      <c r="G484" s="229">
        <v>1</v>
      </c>
      <c r="H484" s="484">
        <f>SUM((D484*400)+(E484*100)+F484)</f>
        <v>143.19999999999999</v>
      </c>
      <c r="I484" s="229">
        <v>75</v>
      </c>
      <c r="J484" s="473">
        <f>SUM(H484*I484)</f>
        <v>10740</v>
      </c>
      <c r="K484" s="229"/>
      <c r="L484" s="229"/>
      <c r="M484" s="230"/>
      <c r="N484" s="230"/>
      <c r="O484" s="229"/>
      <c r="P484" s="229"/>
      <c r="Q484" s="229"/>
      <c r="R484" s="511"/>
      <c r="S484" s="511">
        <f>SUM(O484*R484)</f>
        <v>0</v>
      </c>
      <c r="T484" s="229"/>
      <c r="U484" s="229"/>
      <c r="V484" s="473">
        <f>SUM(S484-(S484*U484/100))</f>
        <v>0</v>
      </c>
      <c r="W484" s="493">
        <f>SUM(J484+V484)</f>
        <v>10740</v>
      </c>
      <c r="X484" s="231">
        <f>W484</f>
        <v>10740</v>
      </c>
      <c r="Y484" s="229">
        <v>50</v>
      </c>
      <c r="Z484" s="229">
        <v>0</v>
      </c>
      <c r="AA484" s="229">
        <v>0.01</v>
      </c>
      <c r="AB484"/>
    </row>
    <row r="485" spans="1:28" x14ac:dyDescent="0.3">
      <c r="A485" s="229">
        <v>286</v>
      </c>
      <c r="B485" s="230" t="s">
        <v>4</v>
      </c>
      <c r="C485" s="229">
        <v>6030</v>
      </c>
      <c r="D485" s="229">
        <v>0</v>
      </c>
      <c r="E485" s="229">
        <v>1</v>
      </c>
      <c r="F485" s="229">
        <v>14</v>
      </c>
      <c r="G485" s="229">
        <v>2</v>
      </c>
      <c r="H485" s="484">
        <f>SUM((D485*400)+(E485*100)+F485)</f>
        <v>114</v>
      </c>
      <c r="I485" s="229">
        <v>75</v>
      </c>
      <c r="J485" s="473">
        <f>SUM(H485*I485)</f>
        <v>8550</v>
      </c>
      <c r="K485" s="229"/>
      <c r="L485" s="229">
        <v>43</v>
      </c>
      <c r="M485" s="230" t="s">
        <v>10</v>
      </c>
      <c r="N485" s="230" t="s">
        <v>9</v>
      </c>
      <c r="O485" s="229">
        <v>215.64</v>
      </c>
      <c r="P485" s="229"/>
      <c r="Q485" s="229"/>
      <c r="R485" s="511">
        <v>6500</v>
      </c>
      <c r="S485" s="511">
        <f>SUM(O485*R485)</f>
        <v>1401660</v>
      </c>
      <c r="T485" s="229"/>
      <c r="U485" s="229"/>
      <c r="V485" s="473">
        <f>SUM(S485-(S485*U485/100))</f>
        <v>1401660</v>
      </c>
      <c r="W485" s="493">
        <f>SUM(J485+V485)</f>
        <v>1410210</v>
      </c>
      <c r="X485" s="231">
        <f>W485</f>
        <v>1410210</v>
      </c>
      <c r="Y485" s="229">
        <v>10</v>
      </c>
      <c r="Z485" s="229">
        <v>0</v>
      </c>
      <c r="AA485" s="229">
        <v>0.02</v>
      </c>
      <c r="AB485"/>
    </row>
    <row r="486" spans="1:28" x14ac:dyDescent="0.3">
      <c r="A486" s="229"/>
      <c r="B486" s="230"/>
      <c r="C486" s="229"/>
      <c r="D486" s="229"/>
      <c r="E486" s="229"/>
      <c r="F486" s="229"/>
      <c r="G486" s="229"/>
      <c r="H486" s="484"/>
      <c r="I486" s="229"/>
      <c r="J486" s="473">
        <f>SUM(H486*I486)</f>
        <v>0</v>
      </c>
      <c r="K486" s="229"/>
      <c r="L486" s="229"/>
      <c r="M486" s="230" t="s">
        <v>393</v>
      </c>
      <c r="N486" s="230"/>
      <c r="O486" s="229">
        <v>134.63999999999999</v>
      </c>
      <c r="P486" s="229"/>
      <c r="Q486" s="229"/>
      <c r="R486" s="511"/>
      <c r="S486" s="511">
        <f>SUM(O486*R486)</f>
        <v>0</v>
      </c>
      <c r="T486" s="229"/>
      <c r="U486" s="229"/>
      <c r="V486" s="473">
        <f>SUM(S486-(S486*U486/100))</f>
        <v>0</v>
      </c>
      <c r="W486" s="493">
        <f>SUM(J486+V486)</f>
        <v>0</v>
      </c>
      <c r="X486" s="231">
        <f>W486</f>
        <v>0</v>
      </c>
      <c r="Y486" s="229"/>
      <c r="Z486" s="229"/>
      <c r="AA486" s="229"/>
      <c r="AB486"/>
    </row>
    <row r="487" spans="1:28" x14ac:dyDescent="0.3">
      <c r="A487" s="229"/>
      <c r="B487" s="230"/>
      <c r="C487" s="229"/>
      <c r="D487" s="229"/>
      <c r="E487" s="229"/>
      <c r="F487" s="229"/>
      <c r="G487" s="229"/>
      <c r="H487" s="484"/>
      <c r="I487" s="229"/>
      <c r="J487" s="473">
        <f>SUM(H487*I487)</f>
        <v>0</v>
      </c>
      <c r="K487" s="229"/>
      <c r="L487" s="229"/>
      <c r="M487" s="230" t="s">
        <v>391</v>
      </c>
      <c r="N487" s="230"/>
      <c r="O487" s="229">
        <v>81</v>
      </c>
      <c r="P487" s="229"/>
      <c r="Q487" s="229"/>
      <c r="R487" s="511"/>
      <c r="S487" s="511">
        <f>SUM(O487*R487)</f>
        <v>0</v>
      </c>
      <c r="T487" s="229"/>
      <c r="U487" s="229"/>
      <c r="V487" s="473">
        <f>SUM(S487-(S487*U487/100))</f>
        <v>0</v>
      </c>
      <c r="W487" s="493">
        <f>SUM(J487+V487)</f>
        <v>0</v>
      </c>
      <c r="X487" s="231">
        <f>W487</f>
        <v>0</v>
      </c>
      <c r="Y487" s="229"/>
      <c r="Z487" s="229"/>
      <c r="AA487" s="229"/>
      <c r="AB487"/>
    </row>
    <row r="488" spans="1:28" x14ac:dyDescent="0.3">
      <c r="A488" s="229"/>
      <c r="B488" s="230"/>
      <c r="C488" s="229"/>
      <c r="D488" s="229"/>
      <c r="E488" s="229"/>
      <c r="F488" s="229"/>
      <c r="G488" s="229"/>
      <c r="H488" s="484"/>
      <c r="I488" s="229"/>
      <c r="J488" s="473">
        <f>SUM(H488*I488)</f>
        <v>0</v>
      </c>
      <c r="K488" s="229"/>
      <c r="L488" s="229"/>
      <c r="M488" s="230" t="s">
        <v>8</v>
      </c>
      <c r="N488" s="230"/>
      <c r="O488" s="229">
        <v>14.1</v>
      </c>
      <c r="P488" s="229"/>
      <c r="Q488" s="229"/>
      <c r="R488" s="511">
        <v>5400</v>
      </c>
      <c r="S488" s="511">
        <f>SUM(O488*R488)</f>
        <v>76140</v>
      </c>
      <c r="T488" s="229"/>
      <c r="U488" s="229"/>
      <c r="V488" s="473">
        <f>SUM(S488-(S488*U488/100))</f>
        <v>76140</v>
      </c>
      <c r="W488" s="493">
        <f>SUM(J488+V488)</f>
        <v>76140</v>
      </c>
      <c r="X488" s="231">
        <f>W488</f>
        <v>76140</v>
      </c>
      <c r="Y488" s="229">
        <v>50</v>
      </c>
      <c r="Z488" s="229">
        <v>0</v>
      </c>
      <c r="AA488" s="229">
        <v>0.01</v>
      </c>
      <c r="AB488"/>
    </row>
    <row r="489" spans="1:28" x14ac:dyDescent="0.3">
      <c r="A489" s="229"/>
      <c r="B489" s="230"/>
      <c r="C489" s="229"/>
      <c r="D489" s="229"/>
      <c r="E489" s="229"/>
      <c r="F489" s="229"/>
      <c r="G489" s="229"/>
      <c r="H489" s="484"/>
      <c r="I489" s="229"/>
      <c r="J489" s="473">
        <f>SUM(H489*I489)</f>
        <v>0</v>
      </c>
      <c r="K489" s="229"/>
      <c r="L489" s="229"/>
      <c r="M489" s="230" t="s">
        <v>16</v>
      </c>
      <c r="N489" s="230"/>
      <c r="O489" s="229">
        <v>75.66</v>
      </c>
      <c r="P489" s="229"/>
      <c r="Q489" s="229"/>
      <c r="R489" s="511">
        <v>2050</v>
      </c>
      <c r="S489" s="511">
        <f>SUM(O489*R489)</f>
        <v>155103</v>
      </c>
      <c r="T489" s="229"/>
      <c r="U489" s="229"/>
      <c r="V489" s="473">
        <f>SUM(S489-(S489*U489/100))</f>
        <v>155103</v>
      </c>
      <c r="W489" s="493">
        <f>SUM(J489+V489)</f>
        <v>155103</v>
      </c>
      <c r="X489" s="231">
        <f>W489</f>
        <v>155103</v>
      </c>
      <c r="Y489" s="229">
        <v>10</v>
      </c>
      <c r="Z489" s="229">
        <v>0</v>
      </c>
      <c r="AA489" s="229">
        <v>0.02</v>
      </c>
      <c r="AB489"/>
    </row>
    <row r="490" spans="1:28" x14ac:dyDescent="0.3">
      <c r="A490" s="229"/>
      <c r="B490" s="230"/>
      <c r="C490" s="229"/>
      <c r="D490" s="229"/>
      <c r="E490" s="229"/>
      <c r="F490" s="229"/>
      <c r="G490" s="229"/>
      <c r="H490" s="484"/>
      <c r="I490" s="229"/>
      <c r="J490" s="473">
        <f>SUM(H490*I490)</f>
        <v>0</v>
      </c>
      <c r="K490" s="229"/>
      <c r="L490" s="229"/>
      <c r="M490" s="230" t="s">
        <v>3</v>
      </c>
      <c r="N490" s="230" t="s">
        <v>2</v>
      </c>
      <c r="O490" s="229">
        <v>118.68</v>
      </c>
      <c r="P490" s="229"/>
      <c r="Q490" s="229"/>
      <c r="R490" s="511">
        <v>6500</v>
      </c>
      <c r="S490" s="511">
        <f>SUM(O490*R490)</f>
        <v>771420</v>
      </c>
      <c r="T490" s="229"/>
      <c r="U490" s="229"/>
      <c r="V490" s="473">
        <f>SUM(S490-(S490*U490/100))</f>
        <v>771420</v>
      </c>
      <c r="W490" s="493">
        <f>SUM(J490+V490)</f>
        <v>771420</v>
      </c>
      <c r="X490" s="231">
        <f>W490</f>
        <v>771420</v>
      </c>
      <c r="Y490" s="229">
        <v>10</v>
      </c>
      <c r="Z490" s="229">
        <v>0</v>
      </c>
      <c r="AA490" s="229">
        <v>0.02</v>
      </c>
      <c r="AB490"/>
    </row>
    <row r="491" spans="1:28" x14ac:dyDescent="0.3">
      <c r="A491" s="229"/>
      <c r="B491" s="230"/>
      <c r="C491" s="229"/>
      <c r="D491" s="229"/>
      <c r="E491" s="229"/>
      <c r="F491" s="229"/>
      <c r="G491" s="229"/>
      <c r="H491" s="484"/>
      <c r="I491" s="229"/>
      <c r="J491" s="473">
        <f>SUM(H491*I491)</f>
        <v>0</v>
      </c>
      <c r="K491" s="229"/>
      <c r="L491" s="229"/>
      <c r="M491" s="230" t="s">
        <v>8</v>
      </c>
      <c r="N491" s="230"/>
      <c r="O491" s="229">
        <v>42.06</v>
      </c>
      <c r="P491" s="229"/>
      <c r="Q491" s="229"/>
      <c r="R491" s="511">
        <v>5400</v>
      </c>
      <c r="S491" s="511">
        <f>SUM(O491*R491)</f>
        <v>227124</v>
      </c>
      <c r="T491" s="229"/>
      <c r="U491" s="229"/>
      <c r="V491" s="473">
        <f>SUM(S491-(S491*U491/100))</f>
        <v>227124</v>
      </c>
      <c r="W491" s="493">
        <f>SUM(J491+V491)</f>
        <v>227124</v>
      </c>
      <c r="X491" s="231">
        <f>W491</f>
        <v>227124</v>
      </c>
      <c r="Y491" s="229">
        <v>50</v>
      </c>
      <c r="Z491" s="229">
        <v>0</v>
      </c>
      <c r="AA491" s="229">
        <v>0.01</v>
      </c>
      <c r="AB491"/>
    </row>
    <row r="492" spans="1:28" x14ac:dyDescent="0.3">
      <c r="A492" s="229">
        <v>287</v>
      </c>
      <c r="B492" s="230" t="s">
        <v>4</v>
      </c>
      <c r="C492" s="229">
        <v>8295</v>
      </c>
      <c r="D492" s="229">
        <v>11</v>
      </c>
      <c r="E492" s="229">
        <v>1</v>
      </c>
      <c r="F492" s="229">
        <v>21</v>
      </c>
      <c r="G492" s="229">
        <v>1</v>
      </c>
      <c r="H492" s="484">
        <f>SUM((D492*400)+(E492*100)+F492)</f>
        <v>4521</v>
      </c>
      <c r="I492" s="229">
        <v>100</v>
      </c>
      <c r="J492" s="473">
        <f>SUM(H492*I492)</f>
        <v>452100</v>
      </c>
      <c r="K492" s="229"/>
      <c r="L492" s="229"/>
      <c r="M492" s="230"/>
      <c r="N492" s="230"/>
      <c r="O492" s="229"/>
      <c r="P492" s="229"/>
      <c r="Q492" s="229"/>
      <c r="R492" s="511"/>
      <c r="S492" s="511">
        <f>SUM(O492*R492)</f>
        <v>0</v>
      </c>
      <c r="T492" s="229"/>
      <c r="U492" s="229"/>
      <c r="V492" s="473">
        <f>SUM(S492-(S492*U492/100))</f>
        <v>0</v>
      </c>
      <c r="W492" s="493">
        <f>SUM(J492+V492)</f>
        <v>452100</v>
      </c>
      <c r="X492" s="231">
        <f>W492</f>
        <v>452100</v>
      </c>
      <c r="Y492" s="229">
        <v>5</v>
      </c>
      <c r="Z492" s="229">
        <v>0</v>
      </c>
      <c r="AA492" s="229">
        <v>0.01</v>
      </c>
      <c r="AB492"/>
    </row>
    <row r="493" spans="1:28" x14ac:dyDescent="0.3">
      <c r="A493" s="229">
        <v>288</v>
      </c>
      <c r="B493" s="230" t="s">
        <v>4</v>
      </c>
      <c r="C493" s="229"/>
      <c r="D493" s="229">
        <v>3</v>
      </c>
      <c r="E493" s="229">
        <v>3</v>
      </c>
      <c r="F493" s="229">
        <v>42</v>
      </c>
      <c r="G493" s="229">
        <v>1</v>
      </c>
      <c r="H493" s="484">
        <f>SUM((D493*400)+(E493*100)+F493)</f>
        <v>1542</v>
      </c>
      <c r="I493" s="229">
        <v>75</v>
      </c>
      <c r="J493" s="473">
        <f>SUM(H493*I493)</f>
        <v>115650</v>
      </c>
      <c r="K493" s="229"/>
      <c r="L493" s="229"/>
      <c r="M493" s="230"/>
      <c r="N493" s="230"/>
      <c r="O493" s="229"/>
      <c r="P493" s="229"/>
      <c r="Q493" s="229"/>
      <c r="R493" s="511"/>
      <c r="S493" s="511">
        <f>SUM(O493*R493)</f>
        <v>0</v>
      </c>
      <c r="T493" s="229"/>
      <c r="U493" s="229"/>
      <c r="V493" s="473">
        <f>SUM(S493-(S493*U493/100))</f>
        <v>0</v>
      </c>
      <c r="W493" s="493">
        <f>SUM(J493+V493)</f>
        <v>115650</v>
      </c>
      <c r="X493" s="231">
        <f>W493</f>
        <v>115650</v>
      </c>
      <c r="Y493" s="229">
        <v>5</v>
      </c>
      <c r="Z493" s="229">
        <v>0</v>
      </c>
      <c r="AA493" s="229">
        <v>0.01</v>
      </c>
      <c r="AB493"/>
    </row>
    <row r="494" spans="1:28" x14ac:dyDescent="0.3">
      <c r="A494" s="229">
        <v>289</v>
      </c>
      <c r="B494" s="230" t="s">
        <v>4</v>
      </c>
      <c r="C494" s="229">
        <v>14469</v>
      </c>
      <c r="D494" s="229">
        <v>7</v>
      </c>
      <c r="E494" s="229">
        <v>0</v>
      </c>
      <c r="F494" s="229">
        <v>0</v>
      </c>
      <c r="G494" s="229">
        <v>1</v>
      </c>
      <c r="H494" s="484">
        <f>SUM((D494*400)+(E494*100)+F494)</f>
        <v>2800</v>
      </c>
      <c r="I494" s="229">
        <v>75</v>
      </c>
      <c r="J494" s="473">
        <f>SUM(H494*I494)</f>
        <v>210000</v>
      </c>
      <c r="K494" s="229"/>
      <c r="L494" s="229"/>
      <c r="M494" s="230"/>
      <c r="N494" s="230"/>
      <c r="O494" s="229"/>
      <c r="P494" s="229"/>
      <c r="Q494" s="229"/>
      <c r="R494" s="511"/>
      <c r="S494" s="511">
        <f>SUM(O494*R494)</f>
        <v>0</v>
      </c>
      <c r="T494" s="229"/>
      <c r="U494" s="229"/>
      <c r="V494" s="473">
        <f>SUM(S494-(S494*U494/100))</f>
        <v>0</v>
      </c>
      <c r="W494" s="493">
        <f>SUM(J494+V494)</f>
        <v>210000</v>
      </c>
      <c r="X494" s="231">
        <f>W494</f>
        <v>210000</v>
      </c>
      <c r="Y494" s="229">
        <v>5</v>
      </c>
      <c r="Z494" s="229">
        <v>0</v>
      </c>
      <c r="AA494" s="229">
        <v>0.01</v>
      </c>
      <c r="AB494"/>
    </row>
    <row r="495" spans="1:28" x14ac:dyDescent="0.3">
      <c r="A495" s="229">
        <v>290</v>
      </c>
      <c r="B495" s="230" t="s">
        <v>4</v>
      </c>
      <c r="C495" s="229">
        <v>15643</v>
      </c>
      <c r="D495" s="229">
        <v>1</v>
      </c>
      <c r="E495" s="229">
        <v>2</v>
      </c>
      <c r="F495" s="229">
        <v>27</v>
      </c>
      <c r="G495" s="229">
        <v>2</v>
      </c>
      <c r="H495" s="484">
        <f>SUM((D495*400)+(E495*100)+F495)</f>
        <v>627</v>
      </c>
      <c r="I495" s="229">
        <v>75</v>
      </c>
      <c r="J495" s="473">
        <f>SUM(H495*I495)</f>
        <v>47025</v>
      </c>
      <c r="K495" s="229"/>
      <c r="L495" s="229">
        <v>36</v>
      </c>
      <c r="M495" s="230" t="s">
        <v>10</v>
      </c>
      <c r="N495" s="230" t="s">
        <v>9</v>
      </c>
      <c r="O495" s="229">
        <v>203.6</v>
      </c>
      <c r="P495" s="229"/>
      <c r="Q495" s="229"/>
      <c r="R495" s="511">
        <v>6500</v>
      </c>
      <c r="S495" s="511">
        <f>SUM(O495*R495)</f>
        <v>1323400</v>
      </c>
      <c r="T495" s="229">
        <v>10</v>
      </c>
      <c r="U495" s="229">
        <v>30</v>
      </c>
      <c r="V495" s="473">
        <f>SUM(S495-(S495*U495/100))</f>
        <v>926380</v>
      </c>
      <c r="W495" s="493">
        <f>SUM(J495+V495)</f>
        <v>973405</v>
      </c>
      <c r="X495" s="231">
        <f>W495</f>
        <v>973405</v>
      </c>
      <c r="Y495" s="229">
        <v>10</v>
      </c>
      <c r="Z495" s="229">
        <v>0</v>
      </c>
      <c r="AA495" s="229">
        <v>0.02</v>
      </c>
      <c r="AB495"/>
    </row>
    <row r="496" spans="1:28" x14ac:dyDescent="0.3">
      <c r="A496" s="229"/>
      <c r="B496" s="230"/>
      <c r="C496" s="229"/>
      <c r="D496" s="229"/>
      <c r="E496" s="229"/>
      <c r="F496" s="229"/>
      <c r="G496" s="229"/>
      <c r="H496" s="484"/>
      <c r="I496" s="229"/>
      <c r="J496" s="473">
        <f>SUM(H496*I496)</f>
        <v>0</v>
      </c>
      <c r="K496" s="229"/>
      <c r="L496" s="229"/>
      <c r="M496" s="230" t="s">
        <v>393</v>
      </c>
      <c r="N496" s="230"/>
      <c r="O496" s="229">
        <v>140.4</v>
      </c>
      <c r="P496" s="229"/>
      <c r="Q496" s="229"/>
      <c r="R496" s="511"/>
      <c r="S496" s="511">
        <f>SUM(O496*R496)</f>
        <v>0</v>
      </c>
      <c r="T496" s="229"/>
      <c r="U496" s="229"/>
      <c r="V496" s="473">
        <f>SUM(S496-(S496*U496/100))</f>
        <v>0</v>
      </c>
      <c r="W496" s="493">
        <f>SUM(J496+V496)</f>
        <v>0</v>
      </c>
      <c r="X496" s="231">
        <f>W496</f>
        <v>0</v>
      </c>
      <c r="Y496" s="229"/>
      <c r="Z496" s="229"/>
      <c r="AA496" s="229"/>
      <c r="AB496"/>
    </row>
    <row r="497" spans="1:28" x14ac:dyDescent="0.3">
      <c r="A497" s="229"/>
      <c r="B497" s="230"/>
      <c r="C497" s="229"/>
      <c r="D497" s="229"/>
      <c r="E497" s="229"/>
      <c r="F497" s="229"/>
      <c r="G497" s="229"/>
      <c r="H497" s="484"/>
      <c r="I497" s="229"/>
      <c r="J497" s="473">
        <f>SUM(H497*I497)</f>
        <v>0</v>
      </c>
      <c r="K497" s="229"/>
      <c r="L497" s="229"/>
      <c r="M497" s="230" t="s">
        <v>391</v>
      </c>
      <c r="N497" s="230"/>
      <c r="O497" s="229">
        <v>63.2</v>
      </c>
      <c r="P497" s="229"/>
      <c r="Q497" s="229"/>
      <c r="R497" s="511"/>
      <c r="S497" s="511">
        <f>SUM(O497*R497)</f>
        <v>0</v>
      </c>
      <c r="T497" s="229"/>
      <c r="U497" s="229"/>
      <c r="V497" s="473">
        <f>SUM(S497-(S497*U497/100))</f>
        <v>0</v>
      </c>
      <c r="W497" s="493">
        <f>SUM(J497+V497)</f>
        <v>0</v>
      </c>
      <c r="X497" s="231">
        <f>W497</f>
        <v>0</v>
      </c>
      <c r="Y497" s="229"/>
      <c r="Z497" s="229"/>
      <c r="AA497" s="229"/>
      <c r="AB497"/>
    </row>
    <row r="498" spans="1:28" x14ac:dyDescent="0.3">
      <c r="A498" s="229"/>
      <c r="B498" s="230"/>
      <c r="C498" s="229"/>
      <c r="D498" s="229"/>
      <c r="E498" s="229"/>
      <c r="F498" s="229"/>
      <c r="G498" s="229"/>
      <c r="H498" s="484"/>
      <c r="I498" s="229"/>
      <c r="J498" s="473">
        <f>SUM(H498*I498)</f>
        <v>0</v>
      </c>
      <c r="K498" s="229"/>
      <c r="L498" s="229"/>
      <c r="M498" s="230" t="s">
        <v>1382</v>
      </c>
      <c r="N498" s="230" t="s">
        <v>0</v>
      </c>
      <c r="O498" s="229">
        <v>63.2</v>
      </c>
      <c r="P498" s="229"/>
      <c r="Q498" s="229"/>
      <c r="R498" s="511">
        <v>2050</v>
      </c>
      <c r="S498" s="511">
        <f>SUM(O498*R498)</f>
        <v>129560</v>
      </c>
      <c r="T498" s="229">
        <v>10</v>
      </c>
      <c r="U498" s="229">
        <v>40</v>
      </c>
      <c r="V498" s="473">
        <f>SUM(S498-(S498*U498/100))</f>
        <v>77736</v>
      </c>
      <c r="W498" s="493">
        <f>SUM(J498+V498)</f>
        <v>77736</v>
      </c>
      <c r="X498" s="231">
        <f>W498</f>
        <v>77736</v>
      </c>
      <c r="Y498" s="229">
        <v>50</v>
      </c>
      <c r="Z498" s="229"/>
      <c r="AA498" s="229">
        <v>0.01</v>
      </c>
      <c r="AB498"/>
    </row>
    <row r="499" spans="1:28" x14ac:dyDescent="0.3">
      <c r="A499" s="229"/>
      <c r="B499" s="230"/>
      <c r="C499" s="229"/>
      <c r="D499" s="229"/>
      <c r="E499" s="229"/>
      <c r="F499" s="229"/>
      <c r="G499" s="229"/>
      <c r="H499" s="484"/>
      <c r="I499" s="229"/>
      <c r="J499" s="473">
        <f>SUM(H499*I499)</f>
        <v>0</v>
      </c>
      <c r="K499" s="229"/>
      <c r="L499" s="229"/>
      <c r="M499" s="230" t="s">
        <v>8</v>
      </c>
      <c r="N499" s="230" t="s">
        <v>0</v>
      </c>
      <c r="O499" s="229">
        <v>38.4</v>
      </c>
      <c r="P499" s="229"/>
      <c r="Q499" s="229"/>
      <c r="R499" s="511">
        <v>5400</v>
      </c>
      <c r="S499" s="511">
        <f>SUM(O499*R499)</f>
        <v>207360</v>
      </c>
      <c r="T499" s="229">
        <v>10</v>
      </c>
      <c r="U499" s="229">
        <v>40</v>
      </c>
      <c r="V499" s="473">
        <f>SUM(S499-(S499*U499/100))</f>
        <v>124416</v>
      </c>
      <c r="W499" s="493">
        <f>SUM(J499+V499)</f>
        <v>124416</v>
      </c>
      <c r="X499" s="231">
        <f>W499</f>
        <v>124416</v>
      </c>
      <c r="Y499" s="229">
        <v>50</v>
      </c>
      <c r="Z499" s="229"/>
      <c r="AA499" s="229">
        <v>0.01</v>
      </c>
      <c r="AB499"/>
    </row>
    <row r="500" spans="1:28" x14ac:dyDescent="0.3">
      <c r="A500" s="229"/>
      <c r="B500" s="230"/>
      <c r="C500" s="229"/>
      <c r="D500" s="229"/>
      <c r="E500" s="229"/>
      <c r="F500" s="229"/>
      <c r="G500" s="229"/>
      <c r="H500" s="484"/>
      <c r="I500" s="229"/>
      <c r="J500" s="473">
        <f>SUM(H500*I500)</f>
        <v>0</v>
      </c>
      <c r="K500" s="229"/>
      <c r="L500" s="229"/>
      <c r="M500" s="230" t="s">
        <v>16</v>
      </c>
      <c r="N500" s="230" t="s">
        <v>0</v>
      </c>
      <c r="O500" s="229">
        <v>72</v>
      </c>
      <c r="P500" s="229"/>
      <c r="Q500" s="229"/>
      <c r="R500" s="511">
        <v>2400</v>
      </c>
      <c r="S500" s="511">
        <f>SUM(O500*R500)</f>
        <v>172800</v>
      </c>
      <c r="T500" s="229">
        <v>10</v>
      </c>
      <c r="U500" s="229">
        <v>40</v>
      </c>
      <c r="V500" s="473">
        <f>SUM(S500-(S500*U500/100))</f>
        <v>103680</v>
      </c>
      <c r="W500" s="493">
        <f>SUM(J500+V500)</f>
        <v>103680</v>
      </c>
      <c r="X500" s="231">
        <f>W500</f>
        <v>103680</v>
      </c>
      <c r="Y500" s="229">
        <v>0</v>
      </c>
      <c r="Z500" s="493">
        <f>X500</f>
        <v>103680</v>
      </c>
      <c r="AA500" s="229">
        <v>0.03</v>
      </c>
      <c r="AB500"/>
    </row>
    <row r="501" spans="1:28" x14ac:dyDescent="0.3">
      <c r="A501" s="229"/>
      <c r="B501" s="230"/>
      <c r="C501" s="229"/>
      <c r="D501" s="229"/>
      <c r="E501" s="229"/>
      <c r="F501" s="229"/>
      <c r="G501" s="229"/>
      <c r="H501" s="484"/>
      <c r="I501" s="229"/>
      <c r="J501" s="473">
        <f>SUM(H501*I501)</f>
        <v>0</v>
      </c>
      <c r="K501" s="229"/>
      <c r="L501" s="229"/>
      <c r="M501" s="230" t="s">
        <v>600</v>
      </c>
      <c r="N501" s="230" t="s">
        <v>0</v>
      </c>
      <c r="O501" s="229">
        <v>54</v>
      </c>
      <c r="P501" s="229"/>
      <c r="Q501" s="229"/>
      <c r="R501" s="511">
        <v>5400</v>
      </c>
      <c r="S501" s="511">
        <f>SUM(O501*R501)</f>
        <v>291600</v>
      </c>
      <c r="T501" s="229">
        <v>10</v>
      </c>
      <c r="U501" s="229">
        <v>40</v>
      </c>
      <c r="V501" s="473">
        <f>SUM(S501-(S501*U501/100))</f>
        <v>174960</v>
      </c>
      <c r="W501" s="493">
        <f>SUM(J501+V501)</f>
        <v>174960</v>
      </c>
      <c r="X501" s="231">
        <f>W501</f>
        <v>174960</v>
      </c>
      <c r="Y501" s="229">
        <v>10</v>
      </c>
      <c r="Z501" s="229"/>
      <c r="AA501" s="229">
        <v>0.02</v>
      </c>
      <c r="AB501"/>
    </row>
    <row r="502" spans="1:28" x14ac:dyDescent="0.3">
      <c r="A502" s="229">
        <v>291</v>
      </c>
      <c r="B502" s="230" t="s">
        <v>4</v>
      </c>
      <c r="C502" s="229">
        <v>15063</v>
      </c>
      <c r="D502" s="229">
        <v>5</v>
      </c>
      <c r="E502" s="229">
        <v>1</v>
      </c>
      <c r="F502" s="229">
        <v>15</v>
      </c>
      <c r="G502" s="229">
        <v>1</v>
      </c>
      <c r="H502" s="484">
        <f>SUM((D502*400)+(E502*100)+F502)</f>
        <v>2115</v>
      </c>
      <c r="I502" s="229">
        <v>75</v>
      </c>
      <c r="J502" s="473">
        <f>SUM(H502*I502)</f>
        <v>158625</v>
      </c>
      <c r="K502" s="229"/>
      <c r="L502" s="229"/>
      <c r="M502" s="230"/>
      <c r="N502" s="230"/>
      <c r="O502" s="229"/>
      <c r="P502" s="229"/>
      <c r="Q502" s="229"/>
      <c r="R502" s="511"/>
      <c r="S502" s="511">
        <f>SUM(O502*R502)</f>
        <v>0</v>
      </c>
      <c r="T502" s="229"/>
      <c r="U502" s="229"/>
      <c r="V502" s="473">
        <f>SUM(S502-(S502*U502/100))</f>
        <v>0</v>
      </c>
      <c r="W502" s="493">
        <f>SUM(J502+V502)</f>
        <v>158625</v>
      </c>
      <c r="X502" s="231">
        <f>W502</f>
        <v>158625</v>
      </c>
      <c r="Y502" s="229">
        <v>50</v>
      </c>
      <c r="Z502" s="229">
        <v>0</v>
      </c>
      <c r="AA502" s="229">
        <v>0.01</v>
      </c>
      <c r="AB502"/>
    </row>
    <row r="503" spans="1:28" x14ac:dyDescent="0.3">
      <c r="A503" s="229">
        <v>292</v>
      </c>
      <c r="B503" s="230" t="s">
        <v>4</v>
      </c>
      <c r="C503" s="229">
        <v>15064</v>
      </c>
      <c r="D503" s="229">
        <v>5</v>
      </c>
      <c r="E503" s="229">
        <v>1</v>
      </c>
      <c r="F503" s="229">
        <v>14</v>
      </c>
      <c r="G503" s="229">
        <v>1</v>
      </c>
      <c r="H503" s="484">
        <f>SUM((D503*400)+(E503*100)+F503)</f>
        <v>2114</v>
      </c>
      <c r="I503" s="229">
        <v>75</v>
      </c>
      <c r="J503" s="473">
        <f>SUM(H503*I503)</f>
        <v>158550</v>
      </c>
      <c r="K503" s="229"/>
      <c r="L503" s="229"/>
      <c r="M503" s="230"/>
      <c r="N503" s="230"/>
      <c r="O503" s="229"/>
      <c r="P503" s="229"/>
      <c r="Q503" s="229"/>
      <c r="R503" s="511"/>
      <c r="S503" s="511">
        <f>SUM(O503*R503)</f>
        <v>0</v>
      </c>
      <c r="T503" s="229"/>
      <c r="U503" s="229"/>
      <c r="V503" s="473">
        <f>SUM(S503-(S503*U503/100))</f>
        <v>0</v>
      </c>
      <c r="W503" s="493">
        <f>SUM(J503+V503)</f>
        <v>158550</v>
      </c>
      <c r="X503" s="231">
        <f>W503</f>
        <v>158550</v>
      </c>
      <c r="Y503" s="229">
        <v>50</v>
      </c>
      <c r="Z503" s="229">
        <v>0</v>
      </c>
      <c r="AA503" s="229">
        <v>0.01</v>
      </c>
      <c r="AB503"/>
    </row>
    <row r="504" spans="1:28" x14ac:dyDescent="0.3">
      <c r="A504" s="229">
        <v>293</v>
      </c>
      <c r="B504" s="230" t="s">
        <v>4</v>
      </c>
      <c r="C504" s="229">
        <v>14955</v>
      </c>
      <c r="D504" s="229">
        <v>26</v>
      </c>
      <c r="E504" s="229">
        <v>3</v>
      </c>
      <c r="F504" s="229">
        <v>92</v>
      </c>
      <c r="G504" s="229">
        <v>1</v>
      </c>
      <c r="H504" s="484">
        <f>SUM((D504*400)+(E504*100)+F504)</f>
        <v>10792</v>
      </c>
      <c r="I504" s="229">
        <v>75</v>
      </c>
      <c r="J504" s="473">
        <f>SUM(H504*I504)</f>
        <v>809400</v>
      </c>
      <c r="K504" s="229"/>
      <c r="L504" s="229"/>
      <c r="M504" s="230"/>
      <c r="N504" s="230"/>
      <c r="O504" s="229"/>
      <c r="P504" s="229"/>
      <c r="Q504" s="229"/>
      <c r="R504" s="511"/>
      <c r="S504" s="511">
        <f>SUM(O504*R504)</f>
        <v>0</v>
      </c>
      <c r="T504" s="229"/>
      <c r="U504" s="229"/>
      <c r="V504" s="473">
        <f>SUM(S504-(S504*U504/100))</f>
        <v>0</v>
      </c>
      <c r="W504" s="493">
        <f>SUM(J504+V504)</f>
        <v>809400</v>
      </c>
      <c r="X504" s="231">
        <f>W504</f>
        <v>809400</v>
      </c>
      <c r="Y504" s="229">
        <v>50</v>
      </c>
      <c r="Z504" s="229">
        <v>0</v>
      </c>
      <c r="AA504" s="229">
        <v>0.01</v>
      </c>
      <c r="AB504"/>
    </row>
    <row r="505" spans="1:28" x14ac:dyDescent="0.3">
      <c r="A505" s="229">
        <v>294</v>
      </c>
      <c r="B505" s="230" t="s">
        <v>4</v>
      </c>
      <c r="C505" s="229">
        <v>14891</v>
      </c>
      <c r="D505" s="229">
        <v>8</v>
      </c>
      <c r="E505" s="229">
        <v>0</v>
      </c>
      <c r="F505" s="229">
        <v>0</v>
      </c>
      <c r="G505" s="229">
        <v>1</v>
      </c>
      <c r="H505" s="484">
        <f>SUM((D505*400)+(E505*100)+F505)</f>
        <v>3200</v>
      </c>
      <c r="I505" s="229">
        <v>75</v>
      </c>
      <c r="J505" s="473">
        <f>SUM(H505*I505)</f>
        <v>240000</v>
      </c>
      <c r="K505" s="229"/>
      <c r="L505" s="229"/>
      <c r="M505" s="230"/>
      <c r="N505" s="230"/>
      <c r="O505" s="229"/>
      <c r="P505" s="229"/>
      <c r="Q505" s="229"/>
      <c r="R505" s="511"/>
      <c r="S505" s="511">
        <f>SUM(O505*R505)</f>
        <v>0</v>
      </c>
      <c r="T505" s="229"/>
      <c r="U505" s="229"/>
      <c r="V505" s="473">
        <f>SUM(S505-(S505*U505/100))</f>
        <v>0</v>
      </c>
      <c r="W505" s="493">
        <f>SUM(J505+V505)</f>
        <v>240000</v>
      </c>
      <c r="X505" s="231">
        <f>W505</f>
        <v>240000</v>
      </c>
      <c r="Y505" s="229">
        <v>50</v>
      </c>
      <c r="Z505" s="229">
        <v>0</v>
      </c>
      <c r="AA505" s="229">
        <v>0.01</v>
      </c>
      <c r="AB505"/>
    </row>
    <row r="506" spans="1:28" x14ac:dyDescent="0.3">
      <c r="A506" s="229">
        <v>295</v>
      </c>
      <c r="B506" s="230" t="s">
        <v>4</v>
      </c>
      <c r="C506" s="229">
        <v>2045</v>
      </c>
      <c r="D506" s="229">
        <v>0</v>
      </c>
      <c r="E506" s="229">
        <v>3</v>
      </c>
      <c r="F506" s="229">
        <v>86</v>
      </c>
      <c r="G506" s="229">
        <v>1</v>
      </c>
      <c r="H506" s="484">
        <f>SUM((D506*400)+(E506*100)+F506)</f>
        <v>386</v>
      </c>
      <c r="I506" s="229">
        <v>220</v>
      </c>
      <c r="J506" s="473">
        <f>SUM(H506*I506)</f>
        <v>84920</v>
      </c>
      <c r="K506" s="229"/>
      <c r="L506" s="229">
        <v>47</v>
      </c>
      <c r="M506" s="230" t="s">
        <v>3</v>
      </c>
      <c r="N506" s="230" t="s">
        <v>2</v>
      </c>
      <c r="O506" s="229">
        <v>141</v>
      </c>
      <c r="P506" s="229"/>
      <c r="Q506" s="229"/>
      <c r="R506" s="511">
        <v>6500</v>
      </c>
      <c r="S506" s="511">
        <f>SUM(O506*R506)</f>
        <v>916500</v>
      </c>
      <c r="T506" s="229"/>
      <c r="U506" s="229"/>
      <c r="V506" s="473">
        <f>SUM(S506-(S506*U506/100))</f>
        <v>916500</v>
      </c>
      <c r="W506" s="493">
        <f>SUM(J506+V506)</f>
        <v>1001420</v>
      </c>
      <c r="X506" s="231">
        <f>W506</f>
        <v>1001420</v>
      </c>
      <c r="Y506" s="229">
        <v>50</v>
      </c>
      <c r="Z506" s="229">
        <v>0</v>
      </c>
      <c r="AA506" s="229">
        <v>0.01</v>
      </c>
      <c r="AB506"/>
    </row>
    <row r="507" spans="1:28" x14ac:dyDescent="0.3">
      <c r="A507" s="229"/>
      <c r="B507" s="230"/>
      <c r="C507" s="229"/>
      <c r="D507" s="229"/>
      <c r="E507" s="229"/>
      <c r="F507" s="229"/>
      <c r="G507" s="229"/>
      <c r="H507" s="484"/>
      <c r="I507" s="229"/>
      <c r="J507" s="473">
        <f>SUM(H507*I507)</f>
        <v>0</v>
      </c>
      <c r="K507" s="229"/>
      <c r="L507" s="229"/>
      <c r="M507" s="230" t="s">
        <v>1</v>
      </c>
      <c r="N507" s="230"/>
      <c r="O507" s="229">
        <v>60</v>
      </c>
      <c r="P507" s="229"/>
      <c r="Q507" s="229"/>
      <c r="R507" s="511">
        <v>2050</v>
      </c>
      <c r="S507" s="511">
        <f>SUM(O507*R507)</f>
        <v>123000</v>
      </c>
      <c r="T507" s="229"/>
      <c r="U507" s="229"/>
      <c r="V507" s="473">
        <f>SUM(S507-(S507*U507/100))</f>
        <v>123000</v>
      </c>
      <c r="W507" s="493">
        <f>SUM(J507+V507)</f>
        <v>123000</v>
      </c>
      <c r="X507" s="231">
        <f>W507</f>
        <v>123000</v>
      </c>
      <c r="Y507" s="229">
        <v>50</v>
      </c>
      <c r="Z507" s="229">
        <v>0</v>
      </c>
      <c r="AA507" s="229">
        <v>0.01</v>
      </c>
      <c r="AB507"/>
    </row>
    <row r="508" spans="1:28" x14ac:dyDescent="0.3">
      <c r="A508" s="229"/>
      <c r="B508" s="230"/>
      <c r="C508" s="229"/>
      <c r="D508" s="229"/>
      <c r="E508" s="229"/>
      <c r="F508" s="229"/>
      <c r="G508" s="229"/>
      <c r="H508" s="484"/>
      <c r="I508" s="229"/>
      <c r="J508" s="473">
        <f>SUM(H508*I508)</f>
        <v>0</v>
      </c>
      <c r="K508" s="229"/>
      <c r="L508" s="229"/>
      <c r="M508" s="230" t="s">
        <v>8</v>
      </c>
      <c r="N508" s="230"/>
      <c r="O508" s="229">
        <v>14.1</v>
      </c>
      <c r="P508" s="229"/>
      <c r="Q508" s="229"/>
      <c r="R508" s="511">
        <v>5400</v>
      </c>
      <c r="S508" s="511">
        <f>SUM(O508*R508)</f>
        <v>76140</v>
      </c>
      <c r="T508" s="229"/>
      <c r="U508" s="229"/>
      <c r="V508" s="473">
        <f>SUM(S508-(S508*U508/100))</f>
        <v>76140</v>
      </c>
      <c r="W508" s="493">
        <f>SUM(J508+V508)</f>
        <v>76140</v>
      </c>
      <c r="X508" s="231">
        <f>W508</f>
        <v>76140</v>
      </c>
      <c r="Y508" s="229">
        <v>50</v>
      </c>
      <c r="Z508" s="229">
        <v>0</v>
      </c>
      <c r="AA508" s="229">
        <v>0.01</v>
      </c>
      <c r="AB508"/>
    </row>
    <row r="509" spans="1:28" x14ac:dyDescent="0.3">
      <c r="A509" s="229"/>
      <c r="B509" s="230"/>
      <c r="C509" s="229"/>
      <c r="D509" s="229"/>
      <c r="E509" s="229"/>
      <c r="F509" s="229"/>
      <c r="G509" s="229"/>
      <c r="H509" s="484"/>
      <c r="I509" s="229"/>
      <c r="J509" s="473">
        <f>SUM(H509*I509)</f>
        <v>0</v>
      </c>
      <c r="K509" s="229"/>
      <c r="L509" s="229"/>
      <c r="M509" s="230" t="s">
        <v>16</v>
      </c>
      <c r="N509" s="230"/>
      <c r="O509" s="229">
        <v>82.8</v>
      </c>
      <c r="P509" s="229"/>
      <c r="Q509" s="229"/>
      <c r="R509" s="511">
        <v>2050</v>
      </c>
      <c r="S509" s="511">
        <f>SUM(O509*R509)</f>
        <v>169740</v>
      </c>
      <c r="T509" s="229"/>
      <c r="U509" s="229"/>
      <c r="V509" s="473">
        <f>SUM(S509-(S509*U509/100))</f>
        <v>169740</v>
      </c>
      <c r="W509" s="493">
        <f>SUM(J509+V509)</f>
        <v>169740</v>
      </c>
      <c r="X509" s="231">
        <f>W509</f>
        <v>169740</v>
      </c>
      <c r="Y509" s="229">
        <v>0</v>
      </c>
      <c r="Z509" s="493">
        <f>X509</f>
        <v>169740</v>
      </c>
      <c r="AA509" s="229">
        <v>0.03</v>
      </c>
      <c r="AB509"/>
    </row>
    <row r="510" spans="1:28" x14ac:dyDescent="0.3">
      <c r="A510" s="229">
        <v>296</v>
      </c>
      <c r="B510" s="230" t="s">
        <v>4</v>
      </c>
      <c r="C510" s="229">
        <v>2044</v>
      </c>
      <c r="D510" s="229">
        <v>1</v>
      </c>
      <c r="E510" s="229">
        <v>0</v>
      </c>
      <c r="F510" s="229">
        <v>38</v>
      </c>
      <c r="G510" s="229">
        <v>2</v>
      </c>
      <c r="H510" s="484">
        <f>SUM((D510*400)+(E510*100)+F510)</f>
        <v>438</v>
      </c>
      <c r="I510" s="229">
        <v>220</v>
      </c>
      <c r="J510" s="473">
        <f>SUM(H510*I510)</f>
        <v>96360</v>
      </c>
      <c r="K510" s="229"/>
      <c r="L510" s="229">
        <v>86</v>
      </c>
      <c r="M510" s="230" t="s">
        <v>3</v>
      </c>
      <c r="N510" s="230" t="s">
        <v>2</v>
      </c>
      <c r="O510" s="229">
        <v>276</v>
      </c>
      <c r="P510" s="229"/>
      <c r="Q510" s="229"/>
      <c r="R510" s="511">
        <v>6500</v>
      </c>
      <c r="S510" s="511">
        <f>SUM(O510*R510)</f>
        <v>1794000</v>
      </c>
      <c r="T510" s="229">
        <v>12</v>
      </c>
      <c r="U510" s="229">
        <v>14</v>
      </c>
      <c r="V510" s="473">
        <f>SUM(S510-(S510*U510/100))</f>
        <v>1542840</v>
      </c>
      <c r="W510" s="493">
        <f>SUM(J510+V510)</f>
        <v>1639200</v>
      </c>
      <c r="X510" s="231">
        <f>W510</f>
        <v>1639200</v>
      </c>
      <c r="Y510" s="229">
        <v>10</v>
      </c>
      <c r="Z510" s="229">
        <v>0</v>
      </c>
      <c r="AA510" s="229">
        <v>0.02</v>
      </c>
      <c r="AB510"/>
    </row>
    <row r="511" spans="1:28" x14ac:dyDescent="0.3">
      <c r="A511" s="229"/>
      <c r="B511" s="230"/>
      <c r="C511" s="229"/>
      <c r="D511" s="229"/>
      <c r="E511" s="229"/>
      <c r="F511" s="229"/>
      <c r="G511" s="229"/>
      <c r="H511" s="484"/>
      <c r="I511" s="229"/>
      <c r="J511" s="473">
        <f>SUM(H511*I511)</f>
        <v>0</v>
      </c>
      <c r="K511" s="229"/>
      <c r="L511" s="229"/>
      <c r="M511" s="230" t="s">
        <v>1</v>
      </c>
      <c r="N511" s="230"/>
      <c r="O511" s="229">
        <v>28.12</v>
      </c>
      <c r="P511" s="229"/>
      <c r="Q511" s="229"/>
      <c r="R511" s="511">
        <v>2050</v>
      </c>
      <c r="S511" s="511">
        <f>SUM(O511*R511)</f>
        <v>57646</v>
      </c>
      <c r="T511" s="229"/>
      <c r="U511" s="229"/>
      <c r="V511" s="473">
        <f>SUM(S511-(S511*U511/100))</f>
        <v>57646</v>
      </c>
      <c r="W511" s="493">
        <f>SUM(J511+V511)</f>
        <v>57646</v>
      </c>
      <c r="X511" s="231">
        <f>W511</f>
        <v>57646</v>
      </c>
      <c r="Y511" s="229">
        <v>50</v>
      </c>
      <c r="Z511" s="229">
        <v>0</v>
      </c>
      <c r="AA511" s="229">
        <v>0.01</v>
      </c>
      <c r="AB511"/>
    </row>
    <row r="512" spans="1:28" x14ac:dyDescent="0.3">
      <c r="A512" s="229"/>
      <c r="B512" s="230"/>
      <c r="C512" s="229"/>
      <c r="D512" s="229"/>
      <c r="E512" s="229"/>
      <c r="F512" s="229"/>
      <c r="G512" s="229"/>
      <c r="H512" s="484"/>
      <c r="I512" s="229"/>
      <c r="J512" s="473">
        <f>SUM(H512*I512)</f>
        <v>0</v>
      </c>
      <c r="K512" s="229"/>
      <c r="L512" s="229"/>
      <c r="M512" s="230" t="s">
        <v>8</v>
      </c>
      <c r="N512" s="230"/>
      <c r="O512" s="229">
        <v>43.68</v>
      </c>
      <c r="P512" s="229"/>
      <c r="Q512" s="229"/>
      <c r="R512" s="511">
        <v>5400</v>
      </c>
      <c r="S512" s="511">
        <f>SUM(O512*R512)</f>
        <v>235872</v>
      </c>
      <c r="T512" s="229"/>
      <c r="U512" s="229"/>
      <c r="V512" s="473">
        <f>SUM(S512-(S512*U512/100))</f>
        <v>235872</v>
      </c>
      <c r="W512" s="493">
        <f>SUM(J512+V512)</f>
        <v>235872</v>
      </c>
      <c r="X512" s="231">
        <f>W512</f>
        <v>235872</v>
      </c>
      <c r="Y512" s="229">
        <v>50</v>
      </c>
      <c r="Z512" s="229">
        <v>0</v>
      </c>
      <c r="AA512" s="229">
        <v>0.01</v>
      </c>
      <c r="AB512"/>
    </row>
    <row r="513" spans="1:28" x14ac:dyDescent="0.3">
      <c r="A513" s="229"/>
      <c r="B513" s="230"/>
      <c r="C513" s="229"/>
      <c r="D513" s="229"/>
      <c r="E513" s="229"/>
      <c r="F513" s="229"/>
      <c r="G513" s="229"/>
      <c r="H513" s="484"/>
      <c r="I513" s="229"/>
      <c r="J513" s="473">
        <f>SUM(H513*I513)</f>
        <v>0</v>
      </c>
      <c r="K513" s="229"/>
      <c r="L513" s="229"/>
      <c r="M513" s="230" t="s">
        <v>16</v>
      </c>
      <c r="N513" s="230"/>
      <c r="O513" s="229">
        <v>150.51</v>
      </c>
      <c r="P513" s="229"/>
      <c r="Q513" s="229"/>
      <c r="R513" s="511">
        <v>2050</v>
      </c>
      <c r="S513" s="511">
        <f>SUM(O513*R513)</f>
        <v>308545.5</v>
      </c>
      <c r="T513" s="229"/>
      <c r="U513" s="229"/>
      <c r="V513" s="473">
        <f>SUM(S513-(S513*U513/100))</f>
        <v>308545.5</v>
      </c>
      <c r="W513" s="493">
        <f>SUM(J513+V513)</f>
        <v>308545.5</v>
      </c>
      <c r="X513" s="231">
        <f>W513</f>
        <v>308545.5</v>
      </c>
      <c r="Y513" s="229">
        <v>0</v>
      </c>
      <c r="Z513" s="493">
        <f>X513</f>
        <v>308545.5</v>
      </c>
      <c r="AA513" s="229">
        <v>0.03</v>
      </c>
      <c r="AB513"/>
    </row>
    <row r="514" spans="1:28" x14ac:dyDescent="0.3">
      <c r="A514" s="229">
        <v>297</v>
      </c>
      <c r="B514" s="230" t="s">
        <v>4</v>
      </c>
      <c r="C514" s="229">
        <v>16138</v>
      </c>
      <c r="D514" s="229">
        <v>0</v>
      </c>
      <c r="E514" s="229">
        <v>1</v>
      </c>
      <c r="F514" s="229">
        <v>44</v>
      </c>
      <c r="G514" s="229">
        <v>2</v>
      </c>
      <c r="H514" s="484">
        <f>SUM((D514*400)+(E514*100)+F514)</f>
        <v>144</v>
      </c>
      <c r="I514" s="229">
        <v>75</v>
      </c>
      <c r="J514" s="473">
        <f>SUM(H514*I514)</f>
        <v>10800</v>
      </c>
      <c r="K514" s="229"/>
      <c r="L514" s="229">
        <v>37</v>
      </c>
      <c r="M514" s="230" t="s">
        <v>3</v>
      </c>
      <c r="N514" s="230" t="s">
        <v>2</v>
      </c>
      <c r="O514" s="229">
        <v>339.2</v>
      </c>
      <c r="P514" s="229"/>
      <c r="Q514" s="229"/>
      <c r="R514" s="511">
        <v>6500</v>
      </c>
      <c r="S514" s="511">
        <f>SUM(O514*R514)</f>
        <v>2204800</v>
      </c>
      <c r="T514" s="229"/>
      <c r="U514" s="229"/>
      <c r="V514" s="473">
        <f>SUM(S514-(S514*U514/100))</f>
        <v>2204800</v>
      </c>
      <c r="W514" s="493">
        <f>SUM(J514+V514)</f>
        <v>2215600</v>
      </c>
      <c r="X514" s="231">
        <f>W514</f>
        <v>2215600</v>
      </c>
      <c r="Y514" s="229">
        <v>10</v>
      </c>
      <c r="Z514" s="229">
        <v>0</v>
      </c>
      <c r="AA514" s="229">
        <v>0.02</v>
      </c>
      <c r="AB514"/>
    </row>
    <row r="515" spans="1:28" x14ac:dyDescent="0.3">
      <c r="A515" s="229">
        <v>298</v>
      </c>
      <c r="B515" s="230" t="s">
        <v>4</v>
      </c>
      <c r="C515" s="229">
        <v>2043</v>
      </c>
      <c r="D515" s="229">
        <v>1</v>
      </c>
      <c r="E515" s="229">
        <v>0</v>
      </c>
      <c r="F515" s="229">
        <v>13</v>
      </c>
      <c r="G515" s="229">
        <v>1</v>
      </c>
      <c r="H515" s="484">
        <f>SUM((D515*400)+(E515*100)+F515)</f>
        <v>413</v>
      </c>
      <c r="I515" s="229">
        <v>220</v>
      </c>
      <c r="J515" s="473">
        <f>SUM(H515*I515)</f>
        <v>90860</v>
      </c>
      <c r="K515" s="229"/>
      <c r="L515" s="229"/>
      <c r="M515" s="230"/>
      <c r="N515" s="230"/>
      <c r="O515" s="229"/>
      <c r="P515" s="229"/>
      <c r="Q515" s="229"/>
      <c r="R515" s="511"/>
      <c r="S515" s="511">
        <f>SUM(O515*R515)</f>
        <v>0</v>
      </c>
      <c r="T515" s="229"/>
      <c r="U515" s="229"/>
      <c r="V515" s="473">
        <f>SUM(S515-(S515*U515/100))</f>
        <v>0</v>
      </c>
      <c r="W515" s="493">
        <f>SUM(J515+V515)</f>
        <v>90860</v>
      </c>
      <c r="X515" s="231">
        <f>W515</f>
        <v>90860</v>
      </c>
      <c r="Y515" s="229">
        <v>50</v>
      </c>
      <c r="Z515" s="229">
        <v>0</v>
      </c>
      <c r="AA515" s="229">
        <v>0.01</v>
      </c>
      <c r="AB515"/>
    </row>
    <row r="516" spans="1:28" x14ac:dyDescent="0.3">
      <c r="A516" s="229">
        <v>299</v>
      </c>
      <c r="B516" s="230" t="s">
        <v>4</v>
      </c>
      <c r="C516" s="229">
        <v>18601</v>
      </c>
      <c r="D516" s="229">
        <v>0</v>
      </c>
      <c r="E516" s="229">
        <v>1</v>
      </c>
      <c r="F516" s="229">
        <v>38</v>
      </c>
      <c r="G516" s="229">
        <v>1</v>
      </c>
      <c r="H516" s="484">
        <f>SUM((D516*400)+(E516*100)+F516)</f>
        <v>138</v>
      </c>
      <c r="I516" s="229">
        <v>75</v>
      </c>
      <c r="J516" s="473">
        <f>SUM(H516*I516)</f>
        <v>10350</v>
      </c>
      <c r="K516" s="229"/>
      <c r="L516" s="229"/>
      <c r="M516" s="230"/>
      <c r="N516" s="230"/>
      <c r="O516" s="229"/>
      <c r="P516" s="229"/>
      <c r="Q516" s="229"/>
      <c r="R516" s="511"/>
      <c r="S516" s="511">
        <f>SUM(O516*R516)</f>
        <v>0</v>
      </c>
      <c r="T516" s="229"/>
      <c r="U516" s="229"/>
      <c r="V516" s="473">
        <f>SUM(S516-(S516*U516/100))</f>
        <v>0</v>
      </c>
      <c r="W516" s="493">
        <f>SUM(J516+V516)</f>
        <v>10350</v>
      </c>
      <c r="X516" s="231">
        <f>W516</f>
        <v>10350</v>
      </c>
      <c r="Y516" s="229">
        <v>50</v>
      </c>
      <c r="Z516" s="229">
        <v>0</v>
      </c>
      <c r="AA516" s="229">
        <v>0.01</v>
      </c>
      <c r="AB516"/>
    </row>
    <row r="517" spans="1:28" x14ac:dyDescent="0.3">
      <c r="A517" s="229">
        <v>300</v>
      </c>
      <c r="B517" s="230" t="s">
        <v>4</v>
      </c>
      <c r="C517" s="229">
        <v>18603</v>
      </c>
      <c r="D517" s="229">
        <v>5</v>
      </c>
      <c r="E517" s="229">
        <v>2</v>
      </c>
      <c r="F517" s="229">
        <v>14</v>
      </c>
      <c r="G517" s="229">
        <v>1</v>
      </c>
      <c r="H517" s="484">
        <f>SUM((D517*400)+(E517*100)+F517)</f>
        <v>2214</v>
      </c>
      <c r="I517" s="229">
        <v>75</v>
      </c>
      <c r="J517" s="473">
        <f>SUM(H517*I517)</f>
        <v>166050</v>
      </c>
      <c r="K517" s="229"/>
      <c r="L517" s="229"/>
      <c r="M517" s="230"/>
      <c r="N517" s="230"/>
      <c r="O517" s="229"/>
      <c r="P517" s="229"/>
      <c r="Q517" s="229"/>
      <c r="R517" s="511"/>
      <c r="S517" s="511">
        <f>SUM(O517*R517)</f>
        <v>0</v>
      </c>
      <c r="T517" s="229"/>
      <c r="U517" s="229"/>
      <c r="V517" s="473">
        <f>SUM(S517-(S517*U517/100))</f>
        <v>0</v>
      </c>
      <c r="W517" s="493">
        <f>SUM(J517+V517)</f>
        <v>166050</v>
      </c>
      <c r="X517" s="231">
        <f>W517</f>
        <v>166050</v>
      </c>
      <c r="Y517" s="229">
        <v>50</v>
      </c>
      <c r="Z517" s="229">
        <v>0</v>
      </c>
      <c r="AA517" s="229">
        <v>0.01</v>
      </c>
      <c r="AB517"/>
    </row>
    <row r="518" spans="1:28" x14ac:dyDescent="0.3">
      <c r="A518" s="229">
        <v>301</v>
      </c>
      <c r="B518" s="230" t="s">
        <v>4</v>
      </c>
      <c r="C518" s="229">
        <v>2160</v>
      </c>
      <c r="D518" s="229">
        <v>22</v>
      </c>
      <c r="E518" s="229">
        <v>1</v>
      </c>
      <c r="F518" s="229">
        <v>56</v>
      </c>
      <c r="G518" s="229">
        <v>1</v>
      </c>
      <c r="H518" s="484">
        <f>SUM((D518*400)+(E518*100)+F518)</f>
        <v>8956</v>
      </c>
      <c r="I518" s="229">
        <v>75</v>
      </c>
      <c r="J518" s="473">
        <f>SUM(H518*I518)</f>
        <v>671700</v>
      </c>
      <c r="K518" s="229"/>
      <c r="L518" s="229"/>
      <c r="M518" s="230"/>
      <c r="N518" s="230"/>
      <c r="O518" s="229"/>
      <c r="P518" s="229"/>
      <c r="Q518" s="229"/>
      <c r="R518" s="511"/>
      <c r="S518" s="511">
        <f>SUM(O518*R518)</f>
        <v>0</v>
      </c>
      <c r="T518" s="229"/>
      <c r="U518" s="229"/>
      <c r="V518" s="473">
        <f>SUM(S518-(S518*U518/100))</f>
        <v>0</v>
      </c>
      <c r="W518" s="493">
        <f>SUM(J518+V518)</f>
        <v>671700</v>
      </c>
      <c r="X518" s="231">
        <f>W518</f>
        <v>671700</v>
      </c>
      <c r="Y518" s="229">
        <v>50</v>
      </c>
      <c r="Z518" s="229">
        <v>0</v>
      </c>
      <c r="AA518" s="229">
        <v>0.01</v>
      </c>
      <c r="AB518"/>
    </row>
    <row r="519" spans="1:28" x14ac:dyDescent="0.3">
      <c r="A519" s="229">
        <v>302</v>
      </c>
      <c r="B519" s="230" t="s">
        <v>4</v>
      </c>
      <c r="C519" s="229">
        <v>12204</v>
      </c>
      <c r="D519" s="229">
        <v>17</v>
      </c>
      <c r="E519" s="229">
        <v>3</v>
      </c>
      <c r="F519" s="229">
        <v>52</v>
      </c>
      <c r="G519" s="229">
        <v>1</v>
      </c>
      <c r="H519" s="484">
        <f>SUM((D519*400)+(E519*100)+F519)</f>
        <v>7152</v>
      </c>
      <c r="I519" s="229">
        <v>75</v>
      </c>
      <c r="J519" s="473">
        <f>SUM(H519*I519)</f>
        <v>536400</v>
      </c>
      <c r="K519" s="229"/>
      <c r="L519" s="229"/>
      <c r="M519" s="230"/>
      <c r="N519" s="230"/>
      <c r="O519" s="229"/>
      <c r="P519" s="229"/>
      <c r="Q519" s="229"/>
      <c r="R519" s="511"/>
      <c r="S519" s="511">
        <f>SUM(O519*R519)</f>
        <v>0</v>
      </c>
      <c r="T519" s="229"/>
      <c r="U519" s="229"/>
      <c r="V519" s="473">
        <f>SUM(S519-(S519*U519/100))</f>
        <v>0</v>
      </c>
      <c r="W519" s="493">
        <f>SUM(J519+V519)</f>
        <v>536400</v>
      </c>
      <c r="X519" s="231">
        <f>W519</f>
        <v>536400</v>
      </c>
      <c r="Y519" s="229">
        <v>50</v>
      </c>
      <c r="Z519" s="229">
        <v>0</v>
      </c>
      <c r="AA519" s="229">
        <v>0.01</v>
      </c>
      <c r="AB519"/>
    </row>
    <row r="520" spans="1:28" x14ac:dyDescent="0.3">
      <c r="A520" s="229">
        <v>303</v>
      </c>
      <c r="B520" s="230" t="s">
        <v>4</v>
      </c>
      <c r="C520" s="229">
        <v>6684</v>
      </c>
      <c r="D520" s="229">
        <v>9</v>
      </c>
      <c r="E520" s="229">
        <v>2</v>
      </c>
      <c r="F520" s="229">
        <v>44</v>
      </c>
      <c r="G520" s="229">
        <v>1</v>
      </c>
      <c r="H520" s="484">
        <f>SUM((D520*400)+(E520*100)+F520)</f>
        <v>3844</v>
      </c>
      <c r="I520" s="229">
        <v>75</v>
      </c>
      <c r="J520" s="473">
        <f>SUM(H520*I520)</f>
        <v>288300</v>
      </c>
      <c r="K520" s="229"/>
      <c r="L520" s="229"/>
      <c r="M520" s="230"/>
      <c r="N520" s="230"/>
      <c r="O520" s="229"/>
      <c r="P520" s="229"/>
      <c r="Q520" s="229"/>
      <c r="R520" s="511"/>
      <c r="S520" s="511">
        <f>SUM(O520*R520)</f>
        <v>0</v>
      </c>
      <c r="T520" s="229"/>
      <c r="U520" s="229"/>
      <c r="V520" s="473">
        <f>SUM(S520-(S520*U520/100))</f>
        <v>0</v>
      </c>
      <c r="W520" s="493">
        <f>SUM(J520+V520)</f>
        <v>288300</v>
      </c>
      <c r="X520" s="231">
        <f>W520</f>
        <v>288300</v>
      </c>
      <c r="Y520" s="229">
        <v>50</v>
      </c>
      <c r="Z520" s="229">
        <v>0</v>
      </c>
      <c r="AA520" s="229">
        <v>0.01</v>
      </c>
      <c r="AB520"/>
    </row>
    <row r="521" spans="1:28" x14ac:dyDescent="0.3">
      <c r="A521" s="229">
        <v>304</v>
      </c>
      <c r="B521" s="230" t="s">
        <v>4</v>
      </c>
      <c r="C521" s="229">
        <v>14989</v>
      </c>
      <c r="D521" s="229">
        <v>14</v>
      </c>
      <c r="E521" s="229">
        <v>1</v>
      </c>
      <c r="F521" s="229">
        <v>66</v>
      </c>
      <c r="G521" s="229">
        <v>1</v>
      </c>
      <c r="H521" s="484">
        <f>SUM((D521*400)+(E521*100)+F521)</f>
        <v>5766</v>
      </c>
      <c r="I521" s="229">
        <v>75</v>
      </c>
      <c r="J521" s="473">
        <f>SUM(H521*I521)</f>
        <v>432450</v>
      </c>
      <c r="K521" s="229"/>
      <c r="L521" s="229"/>
      <c r="M521" s="230"/>
      <c r="N521" s="230"/>
      <c r="O521" s="229"/>
      <c r="P521" s="229"/>
      <c r="Q521" s="229"/>
      <c r="R521" s="511"/>
      <c r="S521" s="511">
        <f>SUM(O521*R521)</f>
        <v>0</v>
      </c>
      <c r="T521" s="229"/>
      <c r="U521" s="229"/>
      <c r="V521" s="473">
        <f>SUM(S521-(S521*U521/100))</f>
        <v>0</v>
      </c>
      <c r="W521" s="493">
        <f>SUM(J521+V521)</f>
        <v>432450</v>
      </c>
      <c r="X521" s="231">
        <f>W521</f>
        <v>432450</v>
      </c>
      <c r="Y521" s="229">
        <v>50</v>
      </c>
      <c r="Z521" s="229">
        <v>0</v>
      </c>
      <c r="AA521" s="229">
        <v>0.01</v>
      </c>
      <c r="AB521"/>
    </row>
    <row r="522" spans="1:28" x14ac:dyDescent="0.3">
      <c r="A522" s="229">
        <v>305</v>
      </c>
      <c r="B522" s="230" t="s">
        <v>4</v>
      </c>
      <c r="C522" s="229">
        <v>6309</v>
      </c>
      <c r="D522" s="229">
        <v>4</v>
      </c>
      <c r="E522" s="229">
        <v>2</v>
      </c>
      <c r="F522" s="229">
        <v>58</v>
      </c>
      <c r="G522" s="229">
        <v>1</v>
      </c>
      <c r="H522" s="484">
        <f>SUM((D522*400)+(E522*100)+F522)</f>
        <v>1858</v>
      </c>
      <c r="I522" s="229">
        <v>75</v>
      </c>
      <c r="J522" s="473">
        <f>SUM(H522*I522)</f>
        <v>139350</v>
      </c>
      <c r="K522" s="229"/>
      <c r="L522" s="229"/>
      <c r="M522" s="230"/>
      <c r="N522" s="230"/>
      <c r="O522" s="229"/>
      <c r="P522" s="229"/>
      <c r="Q522" s="229"/>
      <c r="R522" s="511"/>
      <c r="S522" s="511">
        <f>SUM(O522*R522)</f>
        <v>0</v>
      </c>
      <c r="T522" s="229"/>
      <c r="U522" s="229"/>
      <c r="V522" s="473">
        <f>SUM(S522-(S522*U522/100))</f>
        <v>0</v>
      </c>
      <c r="W522" s="493">
        <f>SUM(J522+V522)</f>
        <v>139350</v>
      </c>
      <c r="X522" s="231">
        <f>W522</f>
        <v>139350</v>
      </c>
      <c r="Y522" s="229">
        <v>50</v>
      </c>
      <c r="Z522" s="229">
        <v>0</v>
      </c>
      <c r="AA522" s="229">
        <v>0.01</v>
      </c>
      <c r="AB522"/>
    </row>
    <row r="523" spans="1:28" x14ac:dyDescent="0.3">
      <c r="A523" s="229">
        <v>306</v>
      </c>
      <c r="B523" s="230" t="s">
        <v>4</v>
      </c>
      <c r="C523" s="229">
        <v>6684</v>
      </c>
      <c r="D523" s="229">
        <v>9</v>
      </c>
      <c r="E523" s="229">
        <v>2</v>
      </c>
      <c r="F523" s="229">
        <v>44</v>
      </c>
      <c r="G523" s="229">
        <v>1</v>
      </c>
      <c r="H523" s="484">
        <f>SUM((D523*400)+(E523*100)+F523)</f>
        <v>3844</v>
      </c>
      <c r="I523" s="229">
        <v>75</v>
      </c>
      <c r="J523" s="473">
        <f>SUM(H523*I523)</f>
        <v>288300</v>
      </c>
      <c r="K523" s="229"/>
      <c r="L523" s="229"/>
      <c r="M523" s="230"/>
      <c r="N523" s="230"/>
      <c r="O523" s="229"/>
      <c r="P523" s="229"/>
      <c r="Q523" s="229"/>
      <c r="R523" s="511"/>
      <c r="S523" s="511">
        <f>SUM(O523*R523)</f>
        <v>0</v>
      </c>
      <c r="T523" s="229"/>
      <c r="U523" s="229"/>
      <c r="V523" s="473">
        <f>SUM(S523-(S523*U523/100))</f>
        <v>0</v>
      </c>
      <c r="W523" s="493">
        <f>SUM(J523+V523)</f>
        <v>288300</v>
      </c>
      <c r="X523" s="231">
        <f>W523</f>
        <v>288300</v>
      </c>
      <c r="Y523" s="229">
        <v>50</v>
      </c>
      <c r="Z523" s="229">
        <v>0</v>
      </c>
      <c r="AA523" s="229">
        <v>0.01</v>
      </c>
      <c r="AB523"/>
    </row>
    <row r="524" spans="1:28" x14ac:dyDescent="0.3">
      <c r="A524" s="229">
        <v>307</v>
      </c>
      <c r="B524" s="230" t="s">
        <v>4</v>
      </c>
      <c r="C524" s="229">
        <v>13671</v>
      </c>
      <c r="D524" s="229">
        <v>0</v>
      </c>
      <c r="E524" s="229">
        <v>1</v>
      </c>
      <c r="F524" s="229">
        <v>22</v>
      </c>
      <c r="G524" s="229">
        <v>2</v>
      </c>
      <c r="H524" s="484">
        <f>SUM((D524*400)+(E524*100)+F524)</f>
        <v>122</v>
      </c>
      <c r="I524" s="229">
        <v>250</v>
      </c>
      <c r="J524" s="473">
        <f>SUM(H524*I524)</f>
        <v>30500</v>
      </c>
      <c r="K524" s="229"/>
      <c r="L524" s="229">
        <v>51</v>
      </c>
      <c r="M524" s="230" t="s">
        <v>10</v>
      </c>
      <c r="N524" s="230" t="s">
        <v>9</v>
      </c>
      <c r="O524" s="229">
        <v>441.59</v>
      </c>
      <c r="P524" s="229"/>
      <c r="Q524" s="229"/>
      <c r="R524" s="511">
        <v>6500</v>
      </c>
      <c r="S524" s="511">
        <f>SUM(O524*R524)</f>
        <v>2870335</v>
      </c>
      <c r="T524" s="229">
        <v>10</v>
      </c>
      <c r="U524" s="229">
        <v>30</v>
      </c>
      <c r="V524" s="473">
        <f>SUM(S524-(S524*U524/100))</f>
        <v>2009234.5</v>
      </c>
      <c r="W524" s="493">
        <f>SUM(J524+V524)</f>
        <v>2039734.5</v>
      </c>
      <c r="X524" s="231">
        <f>W524</f>
        <v>2039734.5</v>
      </c>
      <c r="Y524" s="229">
        <v>10</v>
      </c>
      <c r="Z524" s="229">
        <v>0</v>
      </c>
      <c r="AA524" s="229">
        <v>0.02</v>
      </c>
      <c r="AB524"/>
    </row>
    <row r="525" spans="1:28" x14ac:dyDescent="0.3">
      <c r="A525" s="229"/>
      <c r="B525" s="230"/>
      <c r="C525" s="229"/>
      <c r="D525" s="229"/>
      <c r="E525" s="229"/>
      <c r="F525" s="229"/>
      <c r="G525" s="229"/>
      <c r="H525" s="484"/>
      <c r="I525" s="229"/>
      <c r="J525" s="473">
        <f>SUM(H525*I525)</f>
        <v>0</v>
      </c>
      <c r="K525" s="229"/>
      <c r="L525" s="229"/>
      <c r="M525" s="230" t="s">
        <v>1381</v>
      </c>
      <c r="N525" s="230"/>
      <c r="O525" s="229">
        <v>237.54</v>
      </c>
      <c r="P525" s="229"/>
      <c r="Q525" s="229"/>
      <c r="R525" s="511"/>
      <c r="S525" s="511">
        <f>SUM(O525*R525)</f>
        <v>0</v>
      </c>
      <c r="T525" s="229"/>
      <c r="U525" s="229"/>
      <c r="V525" s="473">
        <f>SUM(S525-(S525*U525/100))</f>
        <v>0</v>
      </c>
      <c r="W525" s="493">
        <f>SUM(J525+V525)</f>
        <v>0</v>
      </c>
      <c r="X525" s="231">
        <f>W525</f>
        <v>0</v>
      </c>
      <c r="Y525" s="229"/>
      <c r="Z525" s="229"/>
      <c r="AA525" s="229"/>
      <c r="AB525"/>
    </row>
    <row r="526" spans="1:28" x14ac:dyDescent="0.3">
      <c r="A526" s="229"/>
      <c r="B526" s="230"/>
      <c r="C526" s="229"/>
      <c r="D526" s="229"/>
      <c r="E526" s="229"/>
      <c r="F526" s="229"/>
      <c r="G526" s="229"/>
      <c r="H526" s="484"/>
      <c r="I526" s="229"/>
      <c r="J526" s="473">
        <f>SUM(H526*I526)</f>
        <v>0</v>
      </c>
      <c r="K526" s="229"/>
      <c r="L526" s="229"/>
      <c r="M526" s="230" t="s">
        <v>391</v>
      </c>
      <c r="N526" s="230"/>
      <c r="O526" s="229">
        <v>114.49</v>
      </c>
      <c r="P526" s="229"/>
      <c r="Q526" s="229"/>
      <c r="R526" s="511"/>
      <c r="S526" s="511">
        <f>SUM(O526*R526)</f>
        <v>0</v>
      </c>
      <c r="T526" s="229"/>
      <c r="U526" s="229"/>
      <c r="V526" s="473">
        <f>SUM(S526-(S526*U526/100))</f>
        <v>0</v>
      </c>
      <c r="W526" s="493">
        <f>SUM(J526+V526)</f>
        <v>0</v>
      </c>
      <c r="X526" s="231">
        <f>W526</f>
        <v>0</v>
      </c>
      <c r="Y526" s="229"/>
      <c r="Z526" s="229"/>
      <c r="AA526" s="229"/>
      <c r="AB526"/>
    </row>
    <row r="527" spans="1:28" x14ac:dyDescent="0.3">
      <c r="A527" s="229"/>
      <c r="B527" s="230"/>
      <c r="C527" s="229"/>
      <c r="D527" s="229"/>
      <c r="E527" s="229"/>
      <c r="F527" s="229"/>
      <c r="G527" s="229"/>
      <c r="H527" s="484"/>
      <c r="I527" s="229"/>
      <c r="J527" s="473">
        <f>SUM(H527*I527)</f>
        <v>0</v>
      </c>
      <c r="K527" s="229"/>
      <c r="L527" s="229"/>
      <c r="M527" s="230" t="s">
        <v>8</v>
      </c>
      <c r="N527" s="230" t="s">
        <v>0</v>
      </c>
      <c r="O527" s="229">
        <v>28.14</v>
      </c>
      <c r="P527" s="229"/>
      <c r="Q527" s="229"/>
      <c r="R527" s="511">
        <v>5400</v>
      </c>
      <c r="S527" s="511">
        <f>SUM(O527*R527)</f>
        <v>151956</v>
      </c>
      <c r="T527" s="229">
        <v>10</v>
      </c>
      <c r="U527" s="229">
        <v>40</v>
      </c>
      <c r="V527" s="473">
        <f>SUM(S527-(S527*U527/100))</f>
        <v>91173.6</v>
      </c>
      <c r="W527" s="493">
        <f>SUM(J527+V527)</f>
        <v>91173.6</v>
      </c>
      <c r="X527" s="231">
        <f>W527</f>
        <v>91173.6</v>
      </c>
      <c r="Y527" s="229">
        <v>50</v>
      </c>
      <c r="Z527" s="229">
        <v>0</v>
      </c>
      <c r="AA527" s="229">
        <v>0.01</v>
      </c>
      <c r="AB527"/>
    </row>
    <row r="528" spans="1:28" x14ac:dyDescent="0.3">
      <c r="A528" s="229"/>
      <c r="B528" s="230"/>
      <c r="C528" s="229"/>
      <c r="D528" s="229"/>
      <c r="E528" s="229"/>
      <c r="F528" s="229"/>
      <c r="G528" s="229"/>
      <c r="H528" s="484"/>
      <c r="I528" s="229"/>
      <c r="J528" s="473">
        <f>SUM(H528*I528)</f>
        <v>0</v>
      </c>
      <c r="K528" s="229"/>
      <c r="L528" s="229"/>
      <c r="M528" s="230" t="s">
        <v>16</v>
      </c>
      <c r="N528" s="230" t="s">
        <v>0</v>
      </c>
      <c r="O528" s="229">
        <v>61.42</v>
      </c>
      <c r="P528" s="229"/>
      <c r="Q528" s="229"/>
      <c r="R528" s="511">
        <v>2050</v>
      </c>
      <c r="S528" s="511">
        <f>SUM(O528*R528)</f>
        <v>125911</v>
      </c>
      <c r="T528" s="229">
        <v>10</v>
      </c>
      <c r="U528" s="229">
        <v>40</v>
      </c>
      <c r="V528" s="473">
        <f>SUM(S528-(S528*U528/100))</f>
        <v>75546.600000000006</v>
      </c>
      <c r="W528" s="493">
        <f>SUM(J528+V528)</f>
        <v>75546.600000000006</v>
      </c>
      <c r="X528" s="231">
        <f>W528</f>
        <v>75546.600000000006</v>
      </c>
      <c r="Y528" s="229">
        <v>0</v>
      </c>
      <c r="Z528" s="493">
        <f>X528</f>
        <v>75546.600000000006</v>
      </c>
      <c r="AA528" s="229">
        <v>0.03</v>
      </c>
      <c r="AB528"/>
    </row>
    <row r="529" spans="1:28" x14ac:dyDescent="0.3">
      <c r="A529" s="229">
        <v>308</v>
      </c>
      <c r="B529" s="230" t="s">
        <v>4</v>
      </c>
      <c r="C529" s="229">
        <v>13611</v>
      </c>
      <c r="D529" s="229">
        <v>5</v>
      </c>
      <c r="E529" s="229">
        <v>0</v>
      </c>
      <c r="F529" s="229">
        <v>0</v>
      </c>
      <c r="G529" s="229">
        <v>1</v>
      </c>
      <c r="H529" s="484">
        <f>SUM((D529*400)+(E529*100)+F529)</f>
        <v>2000</v>
      </c>
      <c r="I529" s="229">
        <v>75</v>
      </c>
      <c r="J529" s="473">
        <f>SUM(H529*I529)</f>
        <v>150000</v>
      </c>
      <c r="K529" s="229"/>
      <c r="L529" s="229"/>
      <c r="N529" s="230"/>
      <c r="O529" s="229"/>
      <c r="P529" s="229"/>
      <c r="Q529" s="229"/>
      <c r="R529" s="511"/>
      <c r="S529" s="511">
        <f>SUM(O529*R529)</f>
        <v>0</v>
      </c>
      <c r="T529" s="229"/>
      <c r="U529" s="229"/>
      <c r="V529" s="473">
        <f>SUM(S529-(S529*U529/100))</f>
        <v>0</v>
      </c>
      <c r="W529" s="493">
        <f>SUM(J529+V529)</f>
        <v>150000</v>
      </c>
      <c r="X529" s="231">
        <f>W529</f>
        <v>150000</v>
      </c>
      <c r="Y529" s="229">
        <v>50</v>
      </c>
      <c r="Z529" s="229">
        <v>0</v>
      </c>
      <c r="AA529" s="229">
        <v>0.01</v>
      </c>
      <c r="AB529"/>
    </row>
    <row r="530" spans="1:28" x14ac:dyDescent="0.3">
      <c r="A530" s="229">
        <v>309</v>
      </c>
      <c r="B530" s="230" t="s">
        <v>4</v>
      </c>
      <c r="C530" s="229">
        <v>13889</v>
      </c>
      <c r="D530" s="229">
        <v>8</v>
      </c>
      <c r="E530" s="229">
        <v>2</v>
      </c>
      <c r="F530" s="229">
        <v>53</v>
      </c>
      <c r="G530" s="229">
        <v>1</v>
      </c>
      <c r="H530" s="484">
        <f>SUM((D530*400)+(E530*100)+F530)</f>
        <v>3453</v>
      </c>
      <c r="I530" s="229">
        <v>75</v>
      </c>
      <c r="J530" s="473">
        <f>SUM(H530*I530)</f>
        <v>258975</v>
      </c>
      <c r="K530" s="229"/>
      <c r="L530" s="229"/>
      <c r="M530" s="230"/>
      <c r="N530" s="230"/>
      <c r="O530" s="229"/>
      <c r="P530" s="229"/>
      <c r="Q530" s="229"/>
      <c r="R530" s="511"/>
      <c r="S530" s="511">
        <f>SUM(O530*R530)</f>
        <v>0</v>
      </c>
      <c r="T530" s="229"/>
      <c r="U530" s="229"/>
      <c r="V530" s="473">
        <f>SUM(S530-(S530*U530/100))</f>
        <v>0</v>
      </c>
      <c r="W530" s="493">
        <f>SUM(J530+V530)</f>
        <v>258975</v>
      </c>
      <c r="X530" s="231">
        <f>W530</f>
        <v>258975</v>
      </c>
      <c r="Y530" s="229">
        <v>50</v>
      </c>
      <c r="Z530" s="229">
        <v>0</v>
      </c>
      <c r="AA530" s="229">
        <v>0.01</v>
      </c>
      <c r="AB530"/>
    </row>
    <row r="531" spans="1:28" x14ac:dyDescent="0.3">
      <c r="A531" s="229">
        <v>310</v>
      </c>
      <c r="B531" s="230" t="s">
        <v>4</v>
      </c>
      <c r="C531" s="229">
        <v>14941</v>
      </c>
      <c r="D531" s="229">
        <v>17</v>
      </c>
      <c r="E531" s="229">
        <v>3</v>
      </c>
      <c r="F531" s="229">
        <v>66</v>
      </c>
      <c r="G531" s="229">
        <v>1</v>
      </c>
      <c r="H531" s="484">
        <f>SUM((D531*400)+(E531*100)+F531)</f>
        <v>7166</v>
      </c>
      <c r="I531" s="229">
        <v>75</v>
      </c>
      <c r="J531" s="473">
        <f>SUM(H531*I531)</f>
        <v>537450</v>
      </c>
      <c r="K531" s="229"/>
      <c r="L531" s="229"/>
      <c r="M531" s="230"/>
      <c r="N531" s="230"/>
      <c r="O531" s="229"/>
      <c r="P531" s="229"/>
      <c r="Q531" s="229"/>
      <c r="R531" s="511"/>
      <c r="S531" s="511">
        <f>SUM(O531*R531)</f>
        <v>0</v>
      </c>
      <c r="T531" s="229"/>
      <c r="U531" s="229"/>
      <c r="V531" s="473">
        <f>SUM(S531-(S531*U531/100))</f>
        <v>0</v>
      </c>
      <c r="W531" s="493">
        <f>SUM(J531+V531)</f>
        <v>537450</v>
      </c>
      <c r="X531" s="231">
        <f>W531</f>
        <v>537450</v>
      </c>
      <c r="Y531" s="229">
        <v>50</v>
      </c>
      <c r="Z531" s="229">
        <v>0</v>
      </c>
      <c r="AA531" s="229">
        <v>0.01</v>
      </c>
      <c r="AB531"/>
    </row>
    <row r="532" spans="1:28" x14ac:dyDescent="0.3">
      <c r="A532" s="229">
        <v>311</v>
      </c>
      <c r="B532" s="230" t="s">
        <v>4</v>
      </c>
      <c r="C532" s="229">
        <v>13745</v>
      </c>
      <c r="D532" s="229">
        <v>14</v>
      </c>
      <c r="E532" s="229">
        <v>3</v>
      </c>
      <c r="F532" s="229">
        <v>15</v>
      </c>
      <c r="G532" s="229">
        <v>1</v>
      </c>
      <c r="H532" s="484">
        <f>SUM((D532*400)+(E532*100)+F532)</f>
        <v>5915</v>
      </c>
      <c r="I532" s="229">
        <v>100</v>
      </c>
      <c r="J532" s="473">
        <f>SUM(H532*I532)</f>
        <v>591500</v>
      </c>
      <c r="K532" s="229"/>
      <c r="L532" s="229"/>
      <c r="M532" s="230"/>
      <c r="N532" s="230"/>
      <c r="O532" s="229"/>
      <c r="P532" s="229"/>
      <c r="Q532" s="229"/>
      <c r="R532" s="511"/>
      <c r="S532" s="511">
        <f>SUM(O532*R532)</f>
        <v>0</v>
      </c>
      <c r="T532" s="229"/>
      <c r="U532" s="229"/>
      <c r="V532" s="473">
        <f>SUM(S532-(S532*U532/100))</f>
        <v>0</v>
      </c>
      <c r="W532" s="493">
        <f>SUM(J532+V532)</f>
        <v>591500</v>
      </c>
      <c r="X532" s="231">
        <f>W532</f>
        <v>591500</v>
      </c>
      <c r="Y532" s="229">
        <v>50</v>
      </c>
      <c r="Z532" s="229">
        <v>0</v>
      </c>
      <c r="AA532" s="229">
        <v>0.01</v>
      </c>
      <c r="AB532"/>
    </row>
    <row r="533" spans="1:28" x14ac:dyDescent="0.3">
      <c r="A533" s="229">
        <v>312</v>
      </c>
      <c r="B533" s="230" t="s">
        <v>4</v>
      </c>
      <c r="C533" s="229">
        <v>14589</v>
      </c>
      <c r="D533" s="229">
        <v>7</v>
      </c>
      <c r="E533" s="229">
        <v>3</v>
      </c>
      <c r="F533" s="229">
        <v>16</v>
      </c>
      <c r="G533" s="229">
        <v>1</v>
      </c>
      <c r="H533" s="484">
        <f>SUM((D533*400)+(E533*100)+F533)</f>
        <v>3116</v>
      </c>
      <c r="I533" s="229">
        <v>110</v>
      </c>
      <c r="J533" s="473">
        <f>SUM(H533*I533)</f>
        <v>342760</v>
      </c>
      <c r="K533" s="229"/>
      <c r="L533" s="229"/>
      <c r="M533" s="230"/>
      <c r="N533" s="230"/>
      <c r="O533" s="229"/>
      <c r="P533" s="229"/>
      <c r="Q533" s="229"/>
      <c r="R533" s="511"/>
      <c r="S533" s="511">
        <f>SUM(O533*R533)</f>
        <v>0</v>
      </c>
      <c r="T533" s="229"/>
      <c r="U533" s="229"/>
      <c r="V533" s="473">
        <f>SUM(S533-(S533*U533/100))</f>
        <v>0</v>
      </c>
      <c r="W533" s="493">
        <f>SUM(J533+V533)</f>
        <v>342760</v>
      </c>
      <c r="X533" s="231">
        <f>W533</f>
        <v>342760</v>
      </c>
      <c r="Y533" s="229">
        <v>50</v>
      </c>
      <c r="Z533" s="229">
        <v>0</v>
      </c>
      <c r="AA533" s="229">
        <v>0.01</v>
      </c>
      <c r="AB533"/>
    </row>
    <row r="534" spans="1:28" x14ac:dyDescent="0.3">
      <c r="A534" s="229">
        <v>313</v>
      </c>
      <c r="B534" s="230" t="s">
        <v>4</v>
      </c>
      <c r="C534" s="229">
        <v>13744</v>
      </c>
      <c r="D534" s="229">
        <v>15</v>
      </c>
      <c r="E534" s="229">
        <v>3</v>
      </c>
      <c r="F534" s="229">
        <v>25</v>
      </c>
      <c r="G534" s="229">
        <v>1</v>
      </c>
      <c r="H534" s="484">
        <f>SUM((D534*400)+(E534*100)+F534)</f>
        <v>6325</v>
      </c>
      <c r="I534" s="229">
        <v>100</v>
      </c>
      <c r="J534" s="473">
        <f>SUM(H534*I534)</f>
        <v>632500</v>
      </c>
      <c r="K534" s="229"/>
      <c r="L534" s="229"/>
      <c r="M534" s="230"/>
      <c r="N534" s="230"/>
      <c r="O534" s="229"/>
      <c r="P534" s="229"/>
      <c r="Q534" s="229"/>
      <c r="R534" s="511"/>
      <c r="S534" s="511">
        <f>SUM(O534*R534)</f>
        <v>0</v>
      </c>
      <c r="T534" s="229"/>
      <c r="U534" s="229"/>
      <c r="V534" s="473">
        <f>SUM(S534-(S534*U534/100))</f>
        <v>0</v>
      </c>
      <c r="W534" s="493">
        <f>SUM(J534+V534)</f>
        <v>632500</v>
      </c>
      <c r="X534" s="231">
        <f>W534</f>
        <v>632500</v>
      </c>
      <c r="Y534" s="229">
        <v>50</v>
      </c>
      <c r="Z534" s="229">
        <v>0</v>
      </c>
      <c r="AA534" s="229">
        <v>0.01</v>
      </c>
      <c r="AB534"/>
    </row>
    <row r="535" spans="1:28" x14ac:dyDescent="0.3">
      <c r="A535" s="229">
        <v>314</v>
      </c>
      <c r="B535" s="230" t="s">
        <v>4</v>
      </c>
      <c r="C535" s="229">
        <v>589</v>
      </c>
      <c r="D535" s="229">
        <v>8</v>
      </c>
      <c r="E535" s="229">
        <v>2</v>
      </c>
      <c r="F535" s="229">
        <v>56</v>
      </c>
      <c r="G535" s="229">
        <v>1</v>
      </c>
      <c r="H535" s="484">
        <f>SUM((D535*400)+(E535*100)+F535)</f>
        <v>3456</v>
      </c>
      <c r="I535" s="229">
        <v>100</v>
      </c>
      <c r="J535" s="473">
        <f>SUM(H535*I535)</f>
        <v>345600</v>
      </c>
      <c r="K535" s="229"/>
      <c r="L535" s="229"/>
      <c r="M535" s="230"/>
      <c r="N535" s="230"/>
      <c r="O535" s="229"/>
      <c r="P535" s="229"/>
      <c r="Q535" s="229"/>
      <c r="R535" s="511"/>
      <c r="S535" s="511">
        <f>SUM(O535*R535)</f>
        <v>0</v>
      </c>
      <c r="T535" s="229"/>
      <c r="U535" s="229"/>
      <c r="V535" s="473">
        <f>SUM(S535-(S535*U535/100))</f>
        <v>0</v>
      </c>
      <c r="W535" s="493">
        <f>SUM(J535+V535)</f>
        <v>345600</v>
      </c>
      <c r="X535" s="231">
        <f>W535</f>
        <v>345600</v>
      </c>
      <c r="Y535" s="229">
        <v>50</v>
      </c>
      <c r="Z535" s="229">
        <v>0</v>
      </c>
      <c r="AA535" s="229">
        <v>0.01</v>
      </c>
      <c r="AB535"/>
    </row>
    <row r="536" spans="1:28" x14ac:dyDescent="0.3">
      <c r="A536" s="229">
        <v>315</v>
      </c>
      <c r="B536" s="230" t="s">
        <v>4</v>
      </c>
      <c r="C536" s="229">
        <v>15145</v>
      </c>
      <c r="D536" s="229">
        <v>8</v>
      </c>
      <c r="E536" s="229">
        <v>2</v>
      </c>
      <c r="F536" s="229">
        <v>56</v>
      </c>
      <c r="G536" s="229">
        <v>1</v>
      </c>
      <c r="H536" s="484">
        <f>SUM((D536*400)+(E536*100)+F536)</f>
        <v>3456</v>
      </c>
      <c r="I536" s="229">
        <v>100</v>
      </c>
      <c r="J536" s="473">
        <f>SUM(H536*I536)</f>
        <v>345600</v>
      </c>
      <c r="K536" s="229"/>
      <c r="L536" s="229"/>
      <c r="M536" s="230"/>
      <c r="N536" s="230"/>
      <c r="O536" s="229"/>
      <c r="P536" s="229"/>
      <c r="Q536" s="229"/>
      <c r="R536" s="511"/>
      <c r="S536" s="511">
        <f>SUM(O536*R536)</f>
        <v>0</v>
      </c>
      <c r="T536" s="229"/>
      <c r="U536" s="229"/>
      <c r="V536" s="473">
        <f>SUM(S536-(S536*U536/100))</f>
        <v>0</v>
      </c>
      <c r="W536" s="493">
        <f>SUM(J536+V536)</f>
        <v>345600</v>
      </c>
      <c r="X536" s="231">
        <f>W536</f>
        <v>345600</v>
      </c>
      <c r="Y536" s="229">
        <v>50</v>
      </c>
      <c r="Z536" s="229">
        <v>0</v>
      </c>
      <c r="AA536" s="229">
        <v>0.01</v>
      </c>
      <c r="AB536"/>
    </row>
    <row r="537" spans="1:28" x14ac:dyDescent="0.3">
      <c r="A537" s="229">
        <v>316</v>
      </c>
      <c r="B537" s="230" t="s">
        <v>4</v>
      </c>
      <c r="C537" s="229">
        <v>8095</v>
      </c>
      <c r="D537" s="229">
        <v>10</v>
      </c>
      <c r="E537" s="229">
        <v>0</v>
      </c>
      <c r="F537" s="229">
        <v>63</v>
      </c>
      <c r="G537" s="229">
        <v>1</v>
      </c>
      <c r="H537" s="484">
        <f>SUM((D537*400)+(E537*100)+F537)</f>
        <v>4063</v>
      </c>
      <c r="I537" s="229">
        <v>100</v>
      </c>
      <c r="J537" s="473">
        <f>SUM(H537*I537)</f>
        <v>406300</v>
      </c>
      <c r="K537" s="229"/>
      <c r="L537" s="229"/>
      <c r="M537" s="230"/>
      <c r="N537" s="230"/>
      <c r="O537" s="229"/>
      <c r="P537" s="229"/>
      <c r="Q537" s="229"/>
      <c r="R537" s="511"/>
      <c r="S537" s="511">
        <f>SUM(O537*R537)</f>
        <v>0</v>
      </c>
      <c r="T537" s="229"/>
      <c r="U537" s="229"/>
      <c r="V537" s="473">
        <f>SUM(S537-(S537*U537/100))</f>
        <v>0</v>
      </c>
      <c r="W537" s="493">
        <f>SUM(J537+V537)</f>
        <v>406300</v>
      </c>
      <c r="X537" s="231">
        <f>W537</f>
        <v>406300</v>
      </c>
      <c r="Y537" s="229">
        <v>50</v>
      </c>
      <c r="Z537" s="229">
        <v>0</v>
      </c>
      <c r="AA537" s="229">
        <v>0.01</v>
      </c>
      <c r="AB537"/>
    </row>
    <row r="538" spans="1:28" x14ac:dyDescent="0.3">
      <c r="A538" s="229">
        <v>317</v>
      </c>
      <c r="B538" s="230" t="s">
        <v>4</v>
      </c>
      <c r="C538" s="229">
        <v>18586</v>
      </c>
      <c r="D538" s="229">
        <v>8</v>
      </c>
      <c r="E538" s="229">
        <v>1</v>
      </c>
      <c r="F538" s="229">
        <v>33</v>
      </c>
      <c r="G538" s="229">
        <v>1</v>
      </c>
      <c r="H538" s="484">
        <f>SUM((D538*400)+(E538*100)+F538)</f>
        <v>3333</v>
      </c>
      <c r="I538" s="229">
        <v>75</v>
      </c>
      <c r="J538" s="473">
        <f>SUM(H538*I538)</f>
        <v>249975</v>
      </c>
      <c r="K538" s="229"/>
      <c r="L538" s="229"/>
      <c r="M538" s="230"/>
      <c r="N538" s="230"/>
      <c r="O538" s="229"/>
      <c r="P538" s="229"/>
      <c r="Q538" s="229"/>
      <c r="R538" s="511"/>
      <c r="S538" s="511">
        <f>SUM(O538*R538)</f>
        <v>0</v>
      </c>
      <c r="T538" s="229"/>
      <c r="U538" s="229"/>
      <c r="V538" s="473">
        <f>SUM(S538-(S538*U538/100))</f>
        <v>0</v>
      </c>
      <c r="W538" s="493">
        <f>SUM(J538+V538)</f>
        <v>249975</v>
      </c>
      <c r="X538" s="231">
        <f>W538</f>
        <v>249975</v>
      </c>
      <c r="Y538" s="229">
        <v>50</v>
      </c>
      <c r="Z538" s="229">
        <v>0</v>
      </c>
      <c r="AA538" s="229">
        <v>0.01</v>
      </c>
      <c r="AB538"/>
    </row>
    <row r="539" spans="1:28" x14ac:dyDescent="0.3">
      <c r="A539" s="229">
        <v>318</v>
      </c>
      <c r="B539" s="230" t="s">
        <v>4</v>
      </c>
      <c r="C539" s="229">
        <v>16139</v>
      </c>
      <c r="D539" s="229">
        <v>0</v>
      </c>
      <c r="E539" s="229">
        <v>0</v>
      </c>
      <c r="F539" s="229">
        <v>88.8</v>
      </c>
      <c r="G539" s="229">
        <v>1</v>
      </c>
      <c r="H539" s="484">
        <f>SUM((D539*400)+(E539*100)+F539)</f>
        <v>88.8</v>
      </c>
      <c r="I539" s="229">
        <v>75</v>
      </c>
      <c r="J539" s="473">
        <f>SUM(H539*I539)</f>
        <v>6660</v>
      </c>
      <c r="K539" s="229"/>
      <c r="L539" s="229"/>
      <c r="M539" s="230"/>
      <c r="N539" s="230"/>
      <c r="O539" s="229"/>
      <c r="P539" s="229"/>
      <c r="Q539" s="229"/>
      <c r="R539" s="511"/>
      <c r="S539" s="511">
        <f>SUM(O539*R539)</f>
        <v>0</v>
      </c>
      <c r="T539" s="229"/>
      <c r="U539" s="229"/>
      <c r="V539" s="473">
        <f>SUM(S539-(S539*U539/100))</f>
        <v>0</v>
      </c>
      <c r="W539" s="493">
        <f>SUM(J539+V539)</f>
        <v>6660</v>
      </c>
      <c r="X539" s="231">
        <f>W539</f>
        <v>6660</v>
      </c>
      <c r="Y539" s="229">
        <v>50</v>
      </c>
      <c r="Z539" s="229">
        <v>0</v>
      </c>
      <c r="AA539" s="229">
        <v>0.01</v>
      </c>
      <c r="AB539"/>
    </row>
    <row r="540" spans="1:28" x14ac:dyDescent="0.3">
      <c r="A540" s="229">
        <v>319</v>
      </c>
      <c r="B540" s="230" t="s">
        <v>4</v>
      </c>
      <c r="C540" s="229">
        <v>16136</v>
      </c>
      <c r="D540" s="229">
        <v>0</v>
      </c>
      <c r="E540" s="229">
        <v>1</v>
      </c>
      <c r="F540" s="229">
        <v>43.9</v>
      </c>
      <c r="G540" s="229">
        <v>1</v>
      </c>
      <c r="H540" s="484">
        <f>SUM((D540*400)+(E540*100)+F540)</f>
        <v>143.9</v>
      </c>
      <c r="I540" s="229">
        <v>75</v>
      </c>
      <c r="J540" s="473">
        <f>SUM(H540*I540)</f>
        <v>10792.5</v>
      </c>
      <c r="K540" s="229"/>
      <c r="L540" s="229"/>
      <c r="M540" s="230"/>
      <c r="N540" s="230"/>
      <c r="O540" s="229"/>
      <c r="P540" s="229"/>
      <c r="Q540" s="229"/>
      <c r="R540" s="511"/>
      <c r="S540" s="511">
        <f>SUM(O540*R540)</f>
        <v>0</v>
      </c>
      <c r="T540" s="229"/>
      <c r="U540" s="229"/>
      <c r="V540" s="473">
        <f>SUM(S540-(S540*U540/100))</f>
        <v>0</v>
      </c>
      <c r="W540" s="493">
        <f>SUM(J540+V540)</f>
        <v>10792.5</v>
      </c>
      <c r="X540" s="231">
        <f>W540</f>
        <v>10792.5</v>
      </c>
      <c r="Y540" s="229">
        <v>50</v>
      </c>
      <c r="Z540" s="229">
        <v>0</v>
      </c>
      <c r="AA540" s="229">
        <v>0.01</v>
      </c>
      <c r="AB540"/>
    </row>
    <row r="541" spans="1:28" x14ac:dyDescent="0.3">
      <c r="A541" s="229">
        <v>320</v>
      </c>
      <c r="B541" s="230" t="s">
        <v>4</v>
      </c>
      <c r="C541" s="229">
        <v>18580</v>
      </c>
      <c r="D541" s="229">
        <v>0</v>
      </c>
      <c r="E541" s="229">
        <v>2</v>
      </c>
      <c r="F541" s="229">
        <v>50</v>
      </c>
      <c r="G541" s="229">
        <v>1</v>
      </c>
      <c r="H541" s="484">
        <f>SUM((D541*400)+(E541*100)+F541)</f>
        <v>250</v>
      </c>
      <c r="I541" s="229">
        <v>75</v>
      </c>
      <c r="J541" s="473">
        <f>SUM(H541*I541)</f>
        <v>18750</v>
      </c>
      <c r="K541" s="229"/>
      <c r="L541" s="229"/>
      <c r="M541" s="230"/>
      <c r="N541" s="230"/>
      <c r="O541" s="229"/>
      <c r="P541" s="229"/>
      <c r="Q541" s="229"/>
      <c r="R541" s="511"/>
      <c r="S541" s="511">
        <f>SUM(O541*R541)</f>
        <v>0</v>
      </c>
      <c r="T541" s="229"/>
      <c r="U541" s="229"/>
      <c r="V541" s="473">
        <f>SUM(S541-(S541*U541/100))</f>
        <v>0</v>
      </c>
      <c r="W541" s="493">
        <f>SUM(J541+V541)</f>
        <v>18750</v>
      </c>
      <c r="X541" s="231">
        <f>W541</f>
        <v>18750</v>
      </c>
      <c r="Y541" s="229">
        <v>50</v>
      </c>
      <c r="Z541" s="229">
        <v>0</v>
      </c>
      <c r="AA541" s="229">
        <v>0.01</v>
      </c>
      <c r="AB541"/>
    </row>
    <row r="542" spans="1:28" x14ac:dyDescent="0.3">
      <c r="A542" s="229">
        <v>321</v>
      </c>
      <c r="B542" s="230" t="s">
        <v>4</v>
      </c>
      <c r="C542" s="229">
        <v>16137</v>
      </c>
      <c r="D542" s="229">
        <v>0</v>
      </c>
      <c r="E542" s="229">
        <v>1</v>
      </c>
      <c r="F542" s="229">
        <v>43.8</v>
      </c>
      <c r="G542" s="229">
        <v>1</v>
      </c>
      <c r="H542" s="484">
        <f>SUM((D542*400)+(E542*100)+F542)</f>
        <v>143.80000000000001</v>
      </c>
      <c r="I542" s="229">
        <v>75</v>
      </c>
      <c r="J542" s="473">
        <f>SUM(H542*I542)</f>
        <v>10785</v>
      </c>
      <c r="K542" s="229"/>
      <c r="L542" s="229"/>
      <c r="M542" s="230"/>
      <c r="N542" s="230"/>
      <c r="O542" s="229"/>
      <c r="P542" s="229"/>
      <c r="Q542" s="229"/>
      <c r="R542" s="511"/>
      <c r="S542" s="511">
        <f>SUM(O542*R542)</f>
        <v>0</v>
      </c>
      <c r="T542" s="229"/>
      <c r="U542" s="229"/>
      <c r="V542" s="473">
        <f>SUM(S542-(S542*U542/100))</f>
        <v>0</v>
      </c>
      <c r="W542" s="493">
        <f>SUM(J542+V542)</f>
        <v>10785</v>
      </c>
      <c r="X542" s="231">
        <f>W542</f>
        <v>10785</v>
      </c>
      <c r="Y542" s="229">
        <v>50</v>
      </c>
      <c r="Z542" s="229">
        <v>0</v>
      </c>
      <c r="AA542" s="229">
        <v>0.01</v>
      </c>
      <c r="AB542"/>
    </row>
    <row r="543" spans="1:28" x14ac:dyDescent="0.3">
      <c r="A543" s="229">
        <v>322</v>
      </c>
      <c r="B543" s="230" t="s">
        <v>4</v>
      </c>
      <c r="C543" s="229">
        <v>6125</v>
      </c>
      <c r="D543" s="229">
        <v>0</v>
      </c>
      <c r="E543" s="229">
        <v>1</v>
      </c>
      <c r="F543" s="229">
        <v>97</v>
      </c>
      <c r="G543" s="229">
        <v>1</v>
      </c>
      <c r="H543" s="484">
        <f>SUM((D543*400)+(E543*100)+F543)</f>
        <v>197</v>
      </c>
      <c r="I543" s="229">
        <v>75</v>
      </c>
      <c r="J543" s="473">
        <f>SUM(H543*I543)</f>
        <v>14775</v>
      </c>
      <c r="K543" s="229"/>
      <c r="L543" s="229"/>
      <c r="M543" s="230"/>
      <c r="N543" s="230"/>
      <c r="O543" s="229"/>
      <c r="P543" s="229"/>
      <c r="Q543" s="229"/>
      <c r="R543" s="511"/>
      <c r="S543" s="511">
        <f>SUM(O543*R543)</f>
        <v>0</v>
      </c>
      <c r="T543" s="229"/>
      <c r="U543" s="229"/>
      <c r="V543" s="473">
        <f>SUM(S543-(S543*U543/100))</f>
        <v>0</v>
      </c>
      <c r="W543" s="493">
        <f>SUM(J543+V543)</f>
        <v>14775</v>
      </c>
      <c r="X543" s="231">
        <f>W543</f>
        <v>14775</v>
      </c>
      <c r="Y543" s="229">
        <v>50</v>
      </c>
      <c r="Z543" s="229">
        <v>0</v>
      </c>
      <c r="AA543" s="229">
        <v>0.01</v>
      </c>
      <c r="AB543"/>
    </row>
    <row r="544" spans="1:28" x14ac:dyDescent="0.3">
      <c r="A544" s="494">
        <v>323</v>
      </c>
      <c r="B544" s="498" t="s">
        <v>5</v>
      </c>
      <c r="C544" s="494"/>
      <c r="D544" s="494">
        <v>3</v>
      </c>
      <c r="E544" s="494">
        <v>0</v>
      </c>
      <c r="F544" s="494">
        <v>0</v>
      </c>
      <c r="G544" s="229">
        <v>1</v>
      </c>
      <c r="H544" s="484">
        <f>SUM((D544*400)+(E544*100)+F544)</f>
        <v>1200</v>
      </c>
      <c r="I544" s="229">
        <v>75</v>
      </c>
      <c r="J544" s="473">
        <f>SUM(H544*I544)</f>
        <v>90000</v>
      </c>
      <c r="K544" s="229"/>
      <c r="L544" s="494"/>
      <c r="M544" s="498"/>
      <c r="N544" s="498"/>
      <c r="O544" s="494"/>
      <c r="P544" s="494"/>
      <c r="Q544" s="229"/>
      <c r="R544" s="511"/>
      <c r="S544" s="511">
        <f>SUM(O544*R544)</f>
        <v>0</v>
      </c>
      <c r="T544" s="229"/>
      <c r="U544" s="229"/>
      <c r="V544" s="473">
        <f>SUM(S544-(S544*U544/100))</f>
        <v>0</v>
      </c>
      <c r="W544" s="493">
        <f>SUM(J544+V544)</f>
        <v>90000</v>
      </c>
      <c r="X544" s="231">
        <f>W544</f>
        <v>90000</v>
      </c>
      <c r="Y544" s="229">
        <v>50</v>
      </c>
      <c r="Z544" s="229">
        <v>0</v>
      </c>
      <c r="AA544" s="229">
        <v>0.01</v>
      </c>
      <c r="AB544"/>
    </row>
    <row r="545" spans="1:28" x14ac:dyDescent="0.3">
      <c r="A545" s="494">
        <v>324</v>
      </c>
      <c r="B545" s="498" t="s">
        <v>5</v>
      </c>
      <c r="C545" s="494"/>
      <c r="D545" s="494">
        <v>12</v>
      </c>
      <c r="E545" s="494">
        <v>0</v>
      </c>
      <c r="F545" s="494">
        <v>0</v>
      </c>
      <c r="G545" s="229">
        <v>1</v>
      </c>
      <c r="H545" s="484">
        <f>SUM((D545*400)+(E545*100)+F545)</f>
        <v>4800</v>
      </c>
      <c r="I545" s="229">
        <v>75</v>
      </c>
      <c r="J545" s="473">
        <f>SUM(H545*I545)</f>
        <v>360000</v>
      </c>
      <c r="K545" s="229"/>
      <c r="L545" s="494"/>
      <c r="M545" s="498"/>
      <c r="N545" s="498"/>
      <c r="O545" s="494"/>
      <c r="P545" s="494"/>
      <c r="Q545" s="229"/>
      <c r="R545" s="511"/>
      <c r="S545" s="511">
        <f>SUM(O545*R545)</f>
        <v>0</v>
      </c>
      <c r="T545" s="229"/>
      <c r="U545" s="229"/>
      <c r="V545" s="473">
        <f>SUM(S545-(S545*U545/100))</f>
        <v>0</v>
      </c>
      <c r="W545" s="493">
        <f>SUM(J545+V545)</f>
        <v>360000</v>
      </c>
      <c r="X545" s="231">
        <f>W545</f>
        <v>360000</v>
      </c>
      <c r="Y545" s="229">
        <v>50</v>
      </c>
      <c r="Z545" s="229">
        <v>0</v>
      </c>
      <c r="AA545" s="229">
        <v>0.01</v>
      </c>
      <c r="AB545"/>
    </row>
    <row r="546" spans="1:28" x14ac:dyDescent="0.3">
      <c r="A546" s="494">
        <v>325</v>
      </c>
      <c r="B546" s="498" t="s">
        <v>5</v>
      </c>
      <c r="C546" s="494"/>
      <c r="D546" s="494">
        <v>0</v>
      </c>
      <c r="E546" s="494">
        <v>1</v>
      </c>
      <c r="F546" s="494">
        <v>0</v>
      </c>
      <c r="G546" s="229">
        <v>1</v>
      </c>
      <c r="H546" s="484">
        <f>SUM((D546*400)+(E546*100)+F546)</f>
        <v>100</v>
      </c>
      <c r="I546" s="229">
        <v>75</v>
      </c>
      <c r="J546" s="473">
        <f>SUM(H546*I546)</f>
        <v>7500</v>
      </c>
      <c r="K546" s="229"/>
      <c r="L546" s="494"/>
      <c r="M546" s="498"/>
      <c r="N546" s="498"/>
      <c r="O546" s="494"/>
      <c r="P546" s="494"/>
      <c r="Q546" s="229"/>
      <c r="R546" s="511"/>
      <c r="S546" s="511">
        <f>SUM(O546*R546)</f>
        <v>0</v>
      </c>
      <c r="T546" s="229"/>
      <c r="U546" s="229"/>
      <c r="V546" s="473">
        <f>SUM(S546-(S546*U546/100))</f>
        <v>0</v>
      </c>
      <c r="W546" s="493">
        <f>SUM(J546+V546)</f>
        <v>7500</v>
      </c>
      <c r="X546" s="231">
        <f>W546</f>
        <v>7500</v>
      </c>
      <c r="Y546" s="229">
        <v>50</v>
      </c>
      <c r="Z546" s="229">
        <v>0</v>
      </c>
      <c r="AA546" s="229">
        <v>0.01</v>
      </c>
      <c r="AB546"/>
    </row>
    <row r="547" spans="1:28" x14ac:dyDescent="0.3">
      <c r="A547" s="494">
        <v>326</v>
      </c>
      <c r="B547" s="498" t="s">
        <v>5</v>
      </c>
      <c r="C547" s="494"/>
      <c r="D547" s="494">
        <v>3</v>
      </c>
      <c r="E547" s="494">
        <v>0</v>
      </c>
      <c r="F547" s="494">
        <v>0</v>
      </c>
      <c r="G547" s="229">
        <v>1</v>
      </c>
      <c r="H547" s="484">
        <f>SUM((D547*400)+(E547*100)+F547)</f>
        <v>1200</v>
      </c>
      <c r="I547" s="229">
        <v>75</v>
      </c>
      <c r="J547" s="473">
        <f>SUM(H547*I547)</f>
        <v>90000</v>
      </c>
      <c r="K547" s="229"/>
      <c r="L547" s="494"/>
      <c r="M547" s="498"/>
      <c r="N547" s="498"/>
      <c r="O547" s="494"/>
      <c r="P547" s="494"/>
      <c r="Q547" s="229"/>
      <c r="R547" s="511"/>
      <c r="S547" s="511">
        <f>SUM(O547*R547)</f>
        <v>0</v>
      </c>
      <c r="T547" s="229"/>
      <c r="U547" s="229"/>
      <c r="V547" s="473">
        <f>SUM(S547-(S547*U547/100))</f>
        <v>0</v>
      </c>
      <c r="W547" s="493">
        <f>SUM(J547+V547)</f>
        <v>90000</v>
      </c>
      <c r="X547" s="231">
        <f>W547</f>
        <v>90000</v>
      </c>
      <c r="Y547" s="229">
        <v>50</v>
      </c>
      <c r="Z547" s="229">
        <v>0</v>
      </c>
      <c r="AA547" s="229">
        <v>0.01</v>
      </c>
      <c r="AB547"/>
    </row>
    <row r="548" spans="1:28" x14ac:dyDescent="0.3">
      <c r="A548" s="229">
        <v>327</v>
      </c>
      <c r="B548" s="230" t="s">
        <v>4</v>
      </c>
      <c r="C548" s="229">
        <v>2045</v>
      </c>
      <c r="D548" s="229">
        <v>0</v>
      </c>
      <c r="E548" s="229">
        <v>3</v>
      </c>
      <c r="F548" s="229">
        <v>86</v>
      </c>
      <c r="G548" s="229">
        <v>1</v>
      </c>
      <c r="H548" s="484">
        <f>SUM((D548*400)+(E548*100)+F548)</f>
        <v>386</v>
      </c>
      <c r="I548" s="229">
        <v>75</v>
      </c>
      <c r="J548" s="473">
        <f>SUM(H548*I548)</f>
        <v>28950</v>
      </c>
      <c r="K548" s="229"/>
      <c r="L548" s="229"/>
      <c r="M548" s="230"/>
      <c r="N548" s="230"/>
      <c r="O548" s="229"/>
      <c r="P548" s="229"/>
      <c r="Q548" s="229"/>
      <c r="R548" s="511"/>
      <c r="S548" s="511">
        <f>SUM(O548*R548)</f>
        <v>0</v>
      </c>
      <c r="T548" s="229"/>
      <c r="U548" s="229"/>
      <c r="V548" s="473">
        <f>SUM(S548-(S548*U548/100))</f>
        <v>0</v>
      </c>
      <c r="W548" s="493">
        <f>SUM(J548+V548)</f>
        <v>28950</v>
      </c>
      <c r="X548" s="231">
        <f>W548</f>
        <v>28950</v>
      </c>
      <c r="Y548" s="229">
        <v>50</v>
      </c>
      <c r="Z548" s="229">
        <v>0</v>
      </c>
      <c r="AA548" s="229">
        <v>0.01</v>
      </c>
      <c r="AB548"/>
    </row>
    <row r="549" spans="1:28" x14ac:dyDescent="0.3">
      <c r="A549" s="229">
        <v>328</v>
      </c>
      <c r="B549" s="230" t="s">
        <v>4</v>
      </c>
      <c r="C549" s="229">
        <v>16315</v>
      </c>
      <c r="D549" s="229">
        <v>0</v>
      </c>
      <c r="E549" s="229">
        <v>1</v>
      </c>
      <c r="F549" s="229">
        <v>50</v>
      </c>
      <c r="G549" s="229">
        <v>1</v>
      </c>
      <c r="H549" s="484">
        <f>SUM((D549*400)+(E549*100)+F549)</f>
        <v>150</v>
      </c>
      <c r="I549" s="229">
        <v>75</v>
      </c>
      <c r="J549" s="473">
        <f>SUM(H549*I549)</f>
        <v>11250</v>
      </c>
      <c r="K549" s="229"/>
      <c r="L549" s="229">
        <v>22</v>
      </c>
      <c r="M549" s="230"/>
      <c r="N549" s="230"/>
      <c r="O549" s="229"/>
      <c r="P549" s="229"/>
      <c r="Q549" s="229"/>
      <c r="R549" s="511"/>
      <c r="S549" s="511">
        <f>SUM(O549*R549)</f>
        <v>0</v>
      </c>
      <c r="T549" s="229"/>
      <c r="U549" s="229"/>
      <c r="V549" s="473">
        <f>SUM(S549-(S549*U549/100))</f>
        <v>0</v>
      </c>
      <c r="W549" s="493">
        <f>SUM(J549+V549)</f>
        <v>11250</v>
      </c>
      <c r="X549" s="231">
        <f>W549</f>
        <v>11250</v>
      </c>
      <c r="Y549" s="229">
        <v>50</v>
      </c>
      <c r="Z549" s="229">
        <v>0</v>
      </c>
      <c r="AA549" s="229">
        <v>0.01</v>
      </c>
      <c r="AB549"/>
    </row>
    <row r="550" spans="1:28" x14ac:dyDescent="0.3">
      <c r="A550" s="229">
        <v>329</v>
      </c>
      <c r="B550" s="230" t="s">
        <v>4</v>
      </c>
      <c r="C550" s="229">
        <v>12145</v>
      </c>
      <c r="D550" s="229">
        <v>2</v>
      </c>
      <c r="E550" s="229">
        <v>3</v>
      </c>
      <c r="F550" s="229">
        <v>53</v>
      </c>
      <c r="G550" s="229">
        <v>1</v>
      </c>
      <c r="H550" s="484">
        <f>SUM((D550*400)+(E550*100)+F550)</f>
        <v>1153</v>
      </c>
      <c r="I550" s="229">
        <v>75</v>
      </c>
      <c r="J550" s="473">
        <f>SUM(H550*I550)</f>
        <v>86475</v>
      </c>
      <c r="K550" s="229"/>
      <c r="L550" s="229"/>
      <c r="M550" s="230"/>
      <c r="N550" s="230"/>
      <c r="O550" s="229"/>
      <c r="P550" s="229"/>
      <c r="Q550" s="229"/>
      <c r="R550" s="511"/>
      <c r="S550" s="511">
        <f>SUM(O550*R550)</f>
        <v>0</v>
      </c>
      <c r="T550" s="229"/>
      <c r="U550" s="229"/>
      <c r="V550" s="473">
        <f>SUM(S550-(S550*U550/100))</f>
        <v>0</v>
      </c>
      <c r="W550" s="493">
        <f>SUM(J550+V550)</f>
        <v>86475</v>
      </c>
      <c r="X550" s="231">
        <f>W550</f>
        <v>86475</v>
      </c>
      <c r="Y550" s="229">
        <v>50</v>
      </c>
      <c r="Z550" s="229">
        <v>0</v>
      </c>
      <c r="AA550" s="229">
        <v>0.01</v>
      </c>
      <c r="AB550"/>
    </row>
    <row r="551" spans="1:28" x14ac:dyDescent="0.3">
      <c r="A551" s="229">
        <v>330</v>
      </c>
      <c r="B551" s="230" t="s">
        <v>4</v>
      </c>
      <c r="C551" s="229">
        <v>4285</v>
      </c>
      <c r="D551" s="229">
        <v>9</v>
      </c>
      <c r="E551" s="229">
        <v>1</v>
      </c>
      <c r="F551" s="229">
        <v>78</v>
      </c>
      <c r="G551" s="229">
        <v>1</v>
      </c>
      <c r="H551" s="484">
        <f>SUM((D551*400)+(E551*100)+F551)</f>
        <v>3778</v>
      </c>
      <c r="I551" s="229">
        <v>75</v>
      </c>
      <c r="J551" s="473">
        <f>SUM(H551*I551)</f>
        <v>283350</v>
      </c>
      <c r="K551" s="229"/>
      <c r="L551" s="229"/>
      <c r="M551" s="230"/>
      <c r="N551" s="230"/>
      <c r="O551" s="229"/>
      <c r="P551" s="229"/>
      <c r="Q551" s="229"/>
      <c r="R551" s="511"/>
      <c r="S551" s="511">
        <f>SUM(O551*R551)</f>
        <v>0</v>
      </c>
      <c r="T551" s="229"/>
      <c r="U551" s="229"/>
      <c r="V551" s="473">
        <f>SUM(S551-(S551*U551/100))</f>
        <v>0</v>
      </c>
      <c r="W551" s="493">
        <f>SUM(J551+V551)</f>
        <v>283350</v>
      </c>
      <c r="X551" s="231">
        <f>W551</f>
        <v>283350</v>
      </c>
      <c r="Y551" s="229">
        <v>50</v>
      </c>
      <c r="Z551" s="229">
        <v>0</v>
      </c>
      <c r="AA551" s="229">
        <v>0.01</v>
      </c>
      <c r="AB551"/>
    </row>
    <row r="552" spans="1:28" x14ac:dyDescent="0.3">
      <c r="A552" s="229">
        <v>331</v>
      </c>
      <c r="B552" s="230" t="s">
        <v>4</v>
      </c>
      <c r="C552" s="229">
        <v>20945</v>
      </c>
      <c r="D552" s="229">
        <v>12</v>
      </c>
      <c r="E552" s="229">
        <v>3</v>
      </c>
      <c r="F552" s="229">
        <v>41</v>
      </c>
      <c r="G552" s="229">
        <v>1</v>
      </c>
      <c r="H552" s="484">
        <f>SUM((D552*400)+(E552*100)+F552)</f>
        <v>5141</v>
      </c>
      <c r="I552" s="229">
        <v>75</v>
      </c>
      <c r="J552" s="473">
        <f>SUM(H552*I552)</f>
        <v>385575</v>
      </c>
      <c r="K552" s="229"/>
      <c r="L552" s="229"/>
      <c r="M552" s="230"/>
      <c r="N552" s="230"/>
      <c r="O552" s="229"/>
      <c r="P552" s="229"/>
      <c r="Q552" s="229"/>
      <c r="R552" s="511"/>
      <c r="S552" s="511">
        <f>SUM(O552*R552)</f>
        <v>0</v>
      </c>
      <c r="T552" s="229"/>
      <c r="U552" s="229"/>
      <c r="V552" s="473">
        <f>SUM(S552-(S552*U552/100))</f>
        <v>0</v>
      </c>
      <c r="W552" s="493">
        <f>SUM(J552+V552)</f>
        <v>385575</v>
      </c>
      <c r="X552" s="231">
        <f>W552</f>
        <v>385575</v>
      </c>
      <c r="Y552" s="229">
        <v>50</v>
      </c>
      <c r="Z552" s="229">
        <v>0</v>
      </c>
      <c r="AA552" s="229">
        <v>0.01</v>
      </c>
      <c r="AB552"/>
    </row>
    <row r="553" spans="1:28" x14ac:dyDescent="0.3">
      <c r="A553" s="229">
        <v>332</v>
      </c>
      <c r="B553" s="230" t="s">
        <v>4</v>
      </c>
      <c r="C553" s="229">
        <v>6136</v>
      </c>
      <c r="D553" s="229">
        <v>0</v>
      </c>
      <c r="E553" s="229">
        <v>1</v>
      </c>
      <c r="F553" s="229">
        <v>38</v>
      </c>
      <c r="G553" s="229">
        <v>3</v>
      </c>
      <c r="H553" s="484">
        <f>SUM((D553*400)+(E553*100)+F553)</f>
        <v>138</v>
      </c>
      <c r="I553" s="229">
        <v>75</v>
      </c>
      <c r="J553" s="473">
        <f>SUM(H553*I553)</f>
        <v>10350</v>
      </c>
      <c r="K553" s="229"/>
      <c r="L553" s="229">
        <v>33</v>
      </c>
      <c r="M553" s="230" t="s">
        <v>16</v>
      </c>
      <c r="N553" s="230" t="s">
        <v>0</v>
      </c>
      <c r="O553" s="229">
        <v>54</v>
      </c>
      <c r="P553" s="229"/>
      <c r="Q553" s="229"/>
      <c r="R553" s="229">
        <v>2400</v>
      </c>
      <c r="S553" s="511">
        <f>SUM(O553*R553)</f>
        <v>129600</v>
      </c>
      <c r="T553" s="229"/>
      <c r="U553" s="229"/>
      <c r="V553" s="473">
        <f>SUM(S553-(S553*U553/100))</f>
        <v>129600</v>
      </c>
      <c r="W553" s="493">
        <f>SUM(J553+V553)</f>
        <v>139950</v>
      </c>
      <c r="X553" s="231">
        <f>W553</f>
        <v>139950</v>
      </c>
      <c r="Y553" s="229">
        <v>0</v>
      </c>
      <c r="Z553" s="493">
        <f>X553</f>
        <v>139950</v>
      </c>
      <c r="AA553" s="229">
        <v>0.03</v>
      </c>
      <c r="AB553"/>
    </row>
    <row r="554" spans="1:28" x14ac:dyDescent="0.3">
      <c r="A554" s="229">
        <v>333</v>
      </c>
      <c r="B554" s="230" t="s">
        <v>4</v>
      </c>
      <c r="C554" s="229">
        <v>8593</v>
      </c>
      <c r="D554" s="229">
        <v>0</v>
      </c>
      <c r="E554" s="229">
        <v>0</v>
      </c>
      <c r="F554" s="229">
        <v>81</v>
      </c>
      <c r="G554" s="229">
        <v>1</v>
      </c>
      <c r="H554" s="484">
        <f>SUM((D554*400)+(E554*100)+F554)</f>
        <v>81</v>
      </c>
      <c r="I554" s="229">
        <v>75</v>
      </c>
      <c r="J554" s="473">
        <f>SUM(H554*I554)</f>
        <v>6075</v>
      </c>
      <c r="K554" s="229"/>
      <c r="L554" s="229"/>
      <c r="M554" s="230"/>
      <c r="N554" s="230"/>
      <c r="O554" s="229"/>
      <c r="P554" s="229"/>
      <c r="Q554" s="229"/>
      <c r="R554" s="229"/>
      <c r="S554" s="511">
        <f>SUM(O554*R554)</f>
        <v>0</v>
      </c>
      <c r="T554" s="229"/>
      <c r="U554" s="229"/>
      <c r="V554" s="473">
        <f>SUM(S554-(S554*U554/100))</f>
        <v>0</v>
      </c>
      <c r="W554" s="493">
        <f>SUM(J554+V554)</f>
        <v>6075</v>
      </c>
      <c r="X554" s="231">
        <f>W554</f>
        <v>6075</v>
      </c>
      <c r="Y554" s="229">
        <v>50</v>
      </c>
      <c r="Z554" s="229">
        <v>0</v>
      </c>
      <c r="AA554" s="229">
        <v>0.01</v>
      </c>
      <c r="AB554"/>
    </row>
    <row r="555" spans="1:28" x14ac:dyDescent="0.3">
      <c r="A555" s="229">
        <v>334</v>
      </c>
      <c r="B555" s="230" t="s">
        <v>4</v>
      </c>
      <c r="C555" s="229">
        <v>2156</v>
      </c>
      <c r="D555" s="229">
        <v>9</v>
      </c>
      <c r="E555" s="229">
        <v>0</v>
      </c>
      <c r="F555" s="229">
        <v>69</v>
      </c>
      <c r="G555" s="229">
        <v>1</v>
      </c>
      <c r="H555" s="484">
        <f>SUM((D555*400)+(E555*100)+F555)</f>
        <v>3669</v>
      </c>
      <c r="I555" s="229">
        <v>75</v>
      </c>
      <c r="J555" s="473">
        <f>SUM(H555*I555)</f>
        <v>275175</v>
      </c>
      <c r="K555" s="229"/>
      <c r="L555" s="229"/>
      <c r="M555" s="230"/>
      <c r="N555" s="230"/>
      <c r="O555" s="229"/>
      <c r="P555" s="229"/>
      <c r="Q555" s="229"/>
      <c r="R555" s="229"/>
      <c r="S555" s="511">
        <f>SUM(O555*R555)</f>
        <v>0</v>
      </c>
      <c r="T555" s="229"/>
      <c r="U555" s="229"/>
      <c r="V555" s="473">
        <f>SUM(S555-(S555*U555/100))</f>
        <v>0</v>
      </c>
      <c r="W555" s="493">
        <f>SUM(J555+V555)</f>
        <v>275175</v>
      </c>
      <c r="X555" s="231">
        <f>W555</f>
        <v>275175</v>
      </c>
      <c r="Y555" s="229">
        <v>50</v>
      </c>
      <c r="Z555" s="229">
        <v>0</v>
      </c>
      <c r="AA555" s="229">
        <v>0.01</v>
      </c>
      <c r="AB555"/>
    </row>
    <row r="556" spans="1:28" x14ac:dyDescent="0.3">
      <c r="A556" s="229">
        <v>335</v>
      </c>
      <c r="B556" s="230" t="s">
        <v>4</v>
      </c>
      <c r="C556" s="229">
        <v>17044</v>
      </c>
      <c r="D556" s="229">
        <v>0</v>
      </c>
      <c r="E556" s="229">
        <v>1</v>
      </c>
      <c r="F556" s="229">
        <v>75</v>
      </c>
      <c r="G556" s="229">
        <v>1</v>
      </c>
      <c r="H556" s="484">
        <f>SUM((D556*400)+(E556*100)+F556)</f>
        <v>175</v>
      </c>
      <c r="I556" s="229">
        <v>75</v>
      </c>
      <c r="J556" s="473">
        <f>SUM(H556*I556)</f>
        <v>13125</v>
      </c>
      <c r="K556" s="229"/>
      <c r="L556" s="229"/>
      <c r="M556" s="230"/>
      <c r="N556" s="230"/>
      <c r="O556" s="229"/>
      <c r="P556" s="229"/>
      <c r="Q556" s="229"/>
      <c r="R556" s="229"/>
      <c r="S556" s="511">
        <f>SUM(O556*R556)</f>
        <v>0</v>
      </c>
      <c r="T556" s="229"/>
      <c r="U556" s="229"/>
      <c r="V556" s="473">
        <f>SUM(S556-(S556*U556/100))</f>
        <v>0</v>
      </c>
      <c r="W556" s="493">
        <f>SUM(J556+V556)</f>
        <v>13125</v>
      </c>
      <c r="X556" s="231">
        <f>W556</f>
        <v>13125</v>
      </c>
      <c r="Y556" s="229">
        <v>50</v>
      </c>
      <c r="Z556" s="229">
        <v>0</v>
      </c>
      <c r="AA556" s="229">
        <v>0.01</v>
      </c>
      <c r="AB556"/>
    </row>
    <row r="557" spans="1:28" x14ac:dyDescent="0.3">
      <c r="A557" s="229">
        <v>336</v>
      </c>
      <c r="B557" s="230" t="s">
        <v>4</v>
      </c>
      <c r="C557" s="229">
        <v>3625</v>
      </c>
      <c r="D557" s="229">
        <v>0</v>
      </c>
      <c r="E557" s="229">
        <v>1</v>
      </c>
      <c r="F557" s="229">
        <v>79</v>
      </c>
      <c r="G557" s="229">
        <v>1</v>
      </c>
      <c r="H557" s="484">
        <f>SUM((D557*400)+(E557*100)+F557)</f>
        <v>179</v>
      </c>
      <c r="I557" s="229">
        <v>75</v>
      </c>
      <c r="J557" s="473">
        <f>SUM(H557*I557)</f>
        <v>13425</v>
      </c>
      <c r="K557" s="229"/>
      <c r="L557" s="229"/>
      <c r="M557" s="230"/>
      <c r="N557" s="230"/>
      <c r="O557" s="229"/>
      <c r="P557" s="229"/>
      <c r="Q557" s="229"/>
      <c r="R557" s="229"/>
      <c r="S557" s="511">
        <f>SUM(O557*R557)</f>
        <v>0</v>
      </c>
      <c r="T557" s="229"/>
      <c r="U557" s="229"/>
      <c r="V557" s="473">
        <f>SUM(S557-(S557*U557/100))</f>
        <v>0</v>
      </c>
      <c r="W557" s="493">
        <f>SUM(J557+V557)</f>
        <v>13425</v>
      </c>
      <c r="X557" s="231">
        <f>W557</f>
        <v>13425</v>
      </c>
      <c r="Y557" s="229">
        <v>50</v>
      </c>
      <c r="Z557" s="229">
        <v>0</v>
      </c>
      <c r="AA557" s="229">
        <v>0.01</v>
      </c>
      <c r="AB557"/>
    </row>
    <row r="558" spans="1:28" x14ac:dyDescent="0.3">
      <c r="A558" s="229">
        <v>337</v>
      </c>
      <c r="B558" s="230" t="s">
        <v>4</v>
      </c>
      <c r="C558" s="229">
        <v>6666</v>
      </c>
      <c r="D558" s="229">
        <v>0</v>
      </c>
      <c r="E558" s="229">
        <v>0</v>
      </c>
      <c r="F558" s="229">
        <v>38</v>
      </c>
      <c r="G558" s="229">
        <v>1</v>
      </c>
      <c r="H558" s="484">
        <f>SUM((D558*400)+(E558*100)+F558)</f>
        <v>38</v>
      </c>
      <c r="I558" s="229">
        <v>75</v>
      </c>
      <c r="J558" s="473">
        <f>SUM(H558*I558)</f>
        <v>2850</v>
      </c>
      <c r="K558" s="229"/>
      <c r="L558" s="229"/>
      <c r="M558" s="230"/>
      <c r="N558" s="230"/>
      <c r="O558" s="229"/>
      <c r="P558" s="229"/>
      <c r="Q558" s="229"/>
      <c r="R558" s="229"/>
      <c r="S558" s="511">
        <f>SUM(O558*R558)</f>
        <v>0</v>
      </c>
      <c r="T558" s="229"/>
      <c r="U558" s="229"/>
      <c r="V558" s="473">
        <f>SUM(S558-(S558*U558/100))</f>
        <v>0</v>
      </c>
      <c r="W558" s="493">
        <f>SUM(J558+V558)</f>
        <v>2850</v>
      </c>
      <c r="X558" s="231">
        <f>W558</f>
        <v>2850</v>
      </c>
      <c r="Y558" s="229">
        <v>50</v>
      </c>
      <c r="Z558" s="229">
        <v>0</v>
      </c>
      <c r="AA558" s="229">
        <v>0.01</v>
      </c>
      <c r="AB558"/>
    </row>
    <row r="559" spans="1:28" x14ac:dyDescent="0.3">
      <c r="A559" s="229">
        <v>338</v>
      </c>
      <c r="B559" s="230" t="s">
        <v>4</v>
      </c>
      <c r="C559" s="229">
        <v>2158</v>
      </c>
      <c r="D559" s="229">
        <v>0</v>
      </c>
      <c r="E559" s="229">
        <v>1</v>
      </c>
      <c r="F559" s="229">
        <v>25</v>
      </c>
      <c r="G559" s="229">
        <v>1</v>
      </c>
      <c r="H559" s="484">
        <f>SUM((D559*400)+(E559*100)+F559)</f>
        <v>125</v>
      </c>
      <c r="I559" s="229">
        <v>75</v>
      </c>
      <c r="J559" s="473">
        <f>SUM(H559*I559)</f>
        <v>9375</v>
      </c>
      <c r="K559" s="229"/>
      <c r="L559" s="229"/>
      <c r="M559" s="230"/>
      <c r="N559" s="230"/>
      <c r="O559" s="229"/>
      <c r="P559" s="229"/>
      <c r="Q559" s="229"/>
      <c r="R559" s="229"/>
      <c r="S559" s="511">
        <f>SUM(O559*R559)</f>
        <v>0</v>
      </c>
      <c r="T559" s="229"/>
      <c r="U559" s="229"/>
      <c r="V559" s="473">
        <f>SUM(S559-(S559*U559/100))</f>
        <v>0</v>
      </c>
      <c r="W559" s="493">
        <f>SUM(J559+V559)</f>
        <v>9375</v>
      </c>
      <c r="X559" s="231">
        <f>W559</f>
        <v>9375</v>
      </c>
      <c r="Y559" s="229">
        <v>50</v>
      </c>
      <c r="Z559" s="229">
        <v>0</v>
      </c>
      <c r="AA559" s="229">
        <v>0.01</v>
      </c>
      <c r="AB559"/>
    </row>
    <row r="560" spans="1:28" x14ac:dyDescent="0.3">
      <c r="A560" s="229">
        <v>339</v>
      </c>
      <c r="B560" s="230" t="s">
        <v>4</v>
      </c>
      <c r="C560" s="229">
        <v>14758</v>
      </c>
      <c r="D560" s="229">
        <v>7</v>
      </c>
      <c r="E560" s="229">
        <v>0</v>
      </c>
      <c r="F560" s="229">
        <v>29</v>
      </c>
      <c r="G560" s="229">
        <v>1</v>
      </c>
      <c r="H560" s="484">
        <f>SUM((D560*400)+(E560*100)+F560)</f>
        <v>2829</v>
      </c>
      <c r="I560" s="229">
        <v>75</v>
      </c>
      <c r="J560" s="473">
        <f>SUM(H560*I560)</f>
        <v>212175</v>
      </c>
      <c r="K560" s="229"/>
      <c r="L560" s="229"/>
      <c r="M560" s="230"/>
      <c r="N560" s="230"/>
      <c r="O560" s="229"/>
      <c r="P560" s="229"/>
      <c r="Q560" s="229"/>
      <c r="R560" s="229"/>
      <c r="S560" s="511">
        <f>SUM(O560*R560)</f>
        <v>0</v>
      </c>
      <c r="T560" s="229"/>
      <c r="U560" s="229"/>
      <c r="V560" s="473">
        <f>SUM(S560-(S560*U560/100))</f>
        <v>0</v>
      </c>
      <c r="W560" s="493">
        <f>SUM(J560+V560)</f>
        <v>212175</v>
      </c>
      <c r="X560" s="231">
        <f>W560</f>
        <v>212175</v>
      </c>
      <c r="Y560" s="229">
        <v>50</v>
      </c>
      <c r="Z560" s="229">
        <v>0</v>
      </c>
      <c r="AA560" s="229">
        <v>0.01</v>
      </c>
      <c r="AB560"/>
    </row>
    <row r="561" spans="1:28" x14ac:dyDescent="0.3">
      <c r="A561" s="229">
        <v>340</v>
      </c>
      <c r="B561" s="230" t="s">
        <v>4</v>
      </c>
      <c r="C561" s="229">
        <v>11270</v>
      </c>
      <c r="D561" s="229">
        <v>5</v>
      </c>
      <c r="E561" s="229">
        <v>2</v>
      </c>
      <c r="F561" s="229">
        <v>63</v>
      </c>
      <c r="G561" s="229">
        <v>1</v>
      </c>
      <c r="H561" s="484">
        <f>SUM((D561*400)+(E561*100)+F561)</f>
        <v>2263</v>
      </c>
      <c r="I561" s="229">
        <v>75</v>
      </c>
      <c r="J561" s="473">
        <f>SUM(H561*I561)</f>
        <v>169725</v>
      </c>
      <c r="K561" s="229"/>
      <c r="L561" s="229"/>
      <c r="M561" s="230"/>
      <c r="N561" s="230"/>
      <c r="O561" s="229"/>
      <c r="P561" s="229"/>
      <c r="Q561" s="229"/>
      <c r="R561" s="229"/>
      <c r="S561" s="511">
        <f>SUM(O561*R561)</f>
        <v>0</v>
      </c>
      <c r="T561" s="229"/>
      <c r="U561" s="229"/>
      <c r="V561" s="473">
        <f>SUM(S561-(S561*U561/100))</f>
        <v>0</v>
      </c>
      <c r="W561" s="493">
        <f>SUM(J561+V561)</f>
        <v>169725</v>
      </c>
      <c r="X561" s="231">
        <f>W561</f>
        <v>169725</v>
      </c>
      <c r="Y561" s="229">
        <v>50</v>
      </c>
      <c r="Z561" s="229">
        <v>0</v>
      </c>
      <c r="AA561" s="229">
        <v>0.01</v>
      </c>
      <c r="AB561"/>
    </row>
    <row r="562" spans="1:28" x14ac:dyDescent="0.3">
      <c r="A562" s="229">
        <v>341</v>
      </c>
      <c r="B562" s="230" t="s">
        <v>4</v>
      </c>
      <c r="C562" s="229">
        <v>180</v>
      </c>
      <c r="D562" s="229">
        <v>2</v>
      </c>
      <c r="E562" s="229">
        <v>0</v>
      </c>
      <c r="F562" s="229">
        <v>51</v>
      </c>
      <c r="G562" s="229">
        <v>2</v>
      </c>
      <c r="H562" s="484">
        <f>SUM((D562*400)+(E562*100)+F562)</f>
        <v>851</v>
      </c>
      <c r="I562" s="229">
        <v>130</v>
      </c>
      <c r="J562" s="473">
        <f>SUM(H562*I562)</f>
        <v>110630</v>
      </c>
      <c r="K562" s="229"/>
      <c r="L562" s="229">
        <v>109</v>
      </c>
      <c r="M562" s="230" t="s">
        <v>38</v>
      </c>
      <c r="N562" s="230" t="s">
        <v>2</v>
      </c>
      <c r="O562" s="229">
        <v>64</v>
      </c>
      <c r="P562" s="229"/>
      <c r="Q562" s="229"/>
      <c r="R562" s="229">
        <v>5350</v>
      </c>
      <c r="S562" s="511">
        <f>SUM(O562*R562)</f>
        <v>342400</v>
      </c>
      <c r="T562" s="229">
        <v>5</v>
      </c>
      <c r="U562" s="229">
        <v>5</v>
      </c>
      <c r="V562" s="473">
        <f>SUM(S562-(S562*U562/100))</f>
        <v>325280</v>
      </c>
      <c r="W562" s="493">
        <f>SUM(J562+V562)</f>
        <v>435910</v>
      </c>
      <c r="X562" s="231">
        <f>W562</f>
        <v>435910</v>
      </c>
      <c r="Y562" s="229">
        <v>10</v>
      </c>
      <c r="Z562" s="229">
        <v>0</v>
      </c>
      <c r="AA562" s="229">
        <v>0.02</v>
      </c>
      <c r="AB562"/>
    </row>
    <row r="563" spans="1:28" x14ac:dyDescent="0.3">
      <c r="A563" s="229"/>
      <c r="B563" s="230"/>
      <c r="C563" s="229"/>
      <c r="D563" s="229"/>
      <c r="E563" s="229"/>
      <c r="F563" s="229"/>
      <c r="G563" s="229"/>
      <c r="H563" s="484"/>
      <c r="I563" s="229"/>
      <c r="J563" s="473"/>
      <c r="K563" s="229"/>
      <c r="L563" s="229"/>
      <c r="M563" s="230" t="s">
        <v>3</v>
      </c>
      <c r="N563" s="230" t="s">
        <v>2</v>
      </c>
      <c r="O563" s="229">
        <v>64</v>
      </c>
      <c r="P563" s="229"/>
      <c r="Q563" s="229"/>
      <c r="R563" s="229">
        <v>6500</v>
      </c>
      <c r="S563" s="511">
        <f>SUM(O563*R563)</f>
        <v>416000</v>
      </c>
      <c r="T563" s="229">
        <v>5</v>
      </c>
      <c r="U563" s="229">
        <v>5</v>
      </c>
      <c r="V563" s="473">
        <f>SUM(S563-(S563*U563/100))</f>
        <v>395200</v>
      </c>
      <c r="W563" s="493">
        <f>SUM(J563+V563)</f>
        <v>395200</v>
      </c>
      <c r="X563" s="231">
        <f>W563</f>
        <v>395200</v>
      </c>
      <c r="Y563" s="229">
        <v>10</v>
      </c>
      <c r="Z563" s="229">
        <v>0</v>
      </c>
      <c r="AA563" s="229">
        <v>0.02</v>
      </c>
      <c r="AB563"/>
    </row>
    <row r="564" spans="1:28" x14ac:dyDescent="0.3">
      <c r="A564" s="229">
        <v>342</v>
      </c>
      <c r="B564" s="230" t="s">
        <v>4</v>
      </c>
      <c r="C564" s="229">
        <v>463</v>
      </c>
      <c r="D564" s="229">
        <v>13</v>
      </c>
      <c r="E564" s="229">
        <v>1</v>
      </c>
      <c r="F564" s="229">
        <v>88</v>
      </c>
      <c r="G564" s="229">
        <v>1</v>
      </c>
      <c r="H564" s="484">
        <f>SUM((D564*400)+(E564*100)+F564)</f>
        <v>5388</v>
      </c>
      <c r="I564" s="229">
        <v>100</v>
      </c>
      <c r="J564" s="473">
        <f>SUM(H564*I564)</f>
        <v>538800</v>
      </c>
      <c r="K564" s="229"/>
      <c r="L564" s="229"/>
      <c r="M564" s="230"/>
      <c r="N564" s="230"/>
      <c r="O564" s="229"/>
      <c r="P564" s="229"/>
      <c r="Q564" s="229"/>
      <c r="R564" s="229"/>
      <c r="S564" s="511"/>
      <c r="T564" s="229"/>
      <c r="U564" s="229"/>
      <c r="V564" s="473"/>
      <c r="W564" s="493">
        <f>X564</f>
        <v>538800</v>
      </c>
      <c r="X564" s="231">
        <f>J564</f>
        <v>538800</v>
      </c>
      <c r="Y564" s="229">
        <v>50</v>
      </c>
      <c r="Z564" s="229">
        <v>0</v>
      </c>
      <c r="AA564" s="229">
        <v>0.01</v>
      </c>
      <c r="AB564"/>
    </row>
    <row r="565" spans="1:28" x14ac:dyDescent="0.3">
      <c r="A565" s="229"/>
      <c r="B565" s="230"/>
      <c r="C565" s="229"/>
      <c r="D565" s="229"/>
      <c r="E565" s="229"/>
      <c r="F565" s="229"/>
      <c r="G565" s="229"/>
      <c r="H565" s="229"/>
      <c r="I565" s="229"/>
      <c r="J565" s="229"/>
      <c r="K565" s="229"/>
      <c r="L565" s="229"/>
      <c r="M565" s="230"/>
      <c r="N565" s="230"/>
      <c r="O565" s="229"/>
      <c r="P565" s="229"/>
      <c r="Q565" s="229"/>
      <c r="R565" s="229"/>
      <c r="S565" s="229"/>
      <c r="T565" s="229"/>
      <c r="U565" s="229"/>
      <c r="V565" s="229"/>
      <c r="W565" s="229"/>
      <c r="X565" s="231">
        <f>W565</f>
        <v>0</v>
      </c>
      <c r="Y565" s="229"/>
      <c r="Z565" s="229"/>
      <c r="AA565" s="229"/>
      <c r="AB565"/>
    </row>
    <row r="566" spans="1:28" x14ac:dyDescent="0.3">
      <c r="A566" s="229"/>
      <c r="B566" s="230"/>
      <c r="C566" s="229"/>
      <c r="D566" s="229"/>
      <c r="E566" s="229"/>
      <c r="F566" s="229"/>
      <c r="G566" s="229"/>
      <c r="H566" s="229"/>
      <c r="I566" s="229"/>
      <c r="J566" s="229"/>
      <c r="K566" s="229"/>
      <c r="L566" s="229"/>
      <c r="M566" s="230"/>
      <c r="N566" s="230"/>
      <c r="O566" s="229"/>
      <c r="P566" s="229"/>
      <c r="Q566" s="229"/>
      <c r="R566" s="229"/>
      <c r="S566" s="229"/>
      <c r="T566" s="229"/>
      <c r="U566" s="229"/>
      <c r="V566" s="229"/>
      <c r="W566" s="229"/>
      <c r="X566" s="231">
        <f>W566</f>
        <v>0</v>
      </c>
      <c r="Y566" s="229"/>
      <c r="Z566" s="229"/>
      <c r="AA566" s="229"/>
      <c r="AB566"/>
    </row>
    <row r="567" spans="1:28" x14ac:dyDescent="0.3">
      <c r="A567" s="229"/>
      <c r="B567" s="230"/>
      <c r="C567" s="229"/>
      <c r="D567" s="229"/>
      <c r="E567" s="229"/>
      <c r="F567" s="229"/>
      <c r="G567" s="229"/>
      <c r="H567" s="229"/>
      <c r="I567" s="229"/>
      <c r="J567" s="229"/>
      <c r="K567" s="229"/>
      <c r="L567" s="229"/>
      <c r="M567" s="230"/>
      <c r="N567" s="230"/>
      <c r="O567" s="229"/>
      <c r="P567" s="229"/>
      <c r="Q567" s="229"/>
      <c r="R567" s="229"/>
      <c r="S567" s="229"/>
      <c r="T567" s="229"/>
      <c r="U567" s="229"/>
      <c r="V567" s="229"/>
      <c r="W567" s="229"/>
      <c r="X567" s="231">
        <f>W567</f>
        <v>0</v>
      </c>
      <c r="Y567" s="229"/>
      <c r="Z567" s="229"/>
      <c r="AA567" s="229"/>
      <c r="AB567"/>
    </row>
    <row r="568" spans="1:28" x14ac:dyDescent="0.3">
      <c r="A568" s="229"/>
      <c r="B568" s="230"/>
      <c r="C568" s="229"/>
      <c r="D568" s="229"/>
      <c r="E568" s="229"/>
      <c r="F568" s="229"/>
      <c r="G568" s="229"/>
      <c r="H568" s="229"/>
      <c r="I568" s="229"/>
      <c r="J568" s="229"/>
      <c r="K568" s="229"/>
      <c r="L568" s="229"/>
      <c r="M568" s="230"/>
      <c r="N568" s="230"/>
      <c r="O568" s="229"/>
      <c r="P568" s="229"/>
      <c r="Q568" s="229"/>
      <c r="R568" s="229"/>
      <c r="S568" s="229"/>
      <c r="T568" s="229"/>
      <c r="U568" s="229"/>
      <c r="V568" s="229"/>
      <c r="W568" s="229"/>
      <c r="X568" s="231">
        <f>W568</f>
        <v>0</v>
      </c>
      <c r="Y568" s="229"/>
      <c r="Z568" s="229"/>
      <c r="AA568" s="229"/>
      <c r="AB568"/>
    </row>
    <row r="569" spans="1:28" x14ac:dyDescent="0.3">
      <c r="A569" s="229"/>
      <c r="B569" s="230"/>
      <c r="C569" s="229"/>
      <c r="D569" s="229"/>
      <c r="E569" s="229"/>
      <c r="F569" s="229"/>
      <c r="G569" s="229"/>
      <c r="H569" s="229"/>
      <c r="I569" s="229"/>
      <c r="J569" s="229"/>
      <c r="K569" s="229"/>
      <c r="L569" s="229"/>
      <c r="M569" s="230"/>
      <c r="N569" s="230"/>
      <c r="O569" s="229"/>
      <c r="P569" s="229"/>
      <c r="Q569" s="229"/>
      <c r="R569" s="229"/>
      <c r="S569" s="229"/>
      <c r="T569" s="229"/>
      <c r="U569" s="229"/>
      <c r="V569" s="229"/>
      <c r="W569" s="229"/>
      <c r="X569" s="231">
        <f>W569</f>
        <v>0</v>
      </c>
      <c r="Y569" s="229"/>
      <c r="Z569" s="229"/>
      <c r="AA569" s="229"/>
      <c r="AB569"/>
    </row>
    <row r="570" spans="1:28" x14ac:dyDescent="0.3">
      <c r="A570" s="229"/>
      <c r="B570" s="230"/>
      <c r="C570" s="229"/>
      <c r="D570" s="229"/>
      <c r="E570" s="229"/>
      <c r="F570" s="229"/>
      <c r="G570" s="229"/>
      <c r="H570" s="229"/>
      <c r="I570" s="229"/>
      <c r="J570" s="229"/>
      <c r="K570" s="229"/>
      <c r="L570" s="229"/>
      <c r="M570" s="230"/>
      <c r="N570" s="230"/>
      <c r="O570" s="229"/>
      <c r="P570" s="229"/>
      <c r="Q570" s="229"/>
      <c r="R570" s="229"/>
      <c r="S570" s="229"/>
      <c r="T570" s="229"/>
      <c r="U570" s="229"/>
      <c r="V570" s="229"/>
      <c r="W570" s="229"/>
      <c r="X570" s="231">
        <f>W570</f>
        <v>0</v>
      </c>
      <c r="Y570" s="229"/>
      <c r="Z570" s="229"/>
      <c r="AA570" s="229"/>
      <c r="AB570"/>
    </row>
    <row r="571" spans="1:28" x14ac:dyDescent="0.3">
      <c r="A571" s="229"/>
      <c r="B571" s="230"/>
      <c r="C571" s="229"/>
      <c r="D571" s="229"/>
      <c r="E571" s="229"/>
      <c r="F571" s="229"/>
      <c r="G571" s="229"/>
      <c r="H571" s="229"/>
      <c r="I571" s="229"/>
      <c r="J571" s="229"/>
      <c r="K571" s="229"/>
      <c r="L571" s="229"/>
      <c r="M571" s="230"/>
      <c r="N571" s="230"/>
      <c r="O571" s="229"/>
      <c r="P571" s="229"/>
      <c r="Q571" s="229"/>
      <c r="R571" s="229"/>
      <c r="S571" s="229"/>
      <c r="T571" s="229"/>
      <c r="U571" s="229"/>
      <c r="V571" s="229"/>
      <c r="W571" s="229"/>
      <c r="X571" s="231">
        <f>W571</f>
        <v>0</v>
      </c>
      <c r="Y571" s="229"/>
      <c r="Z571" s="229"/>
      <c r="AA571" s="229"/>
      <c r="AB571"/>
    </row>
    <row r="572" spans="1:28" x14ac:dyDescent="0.3">
      <c r="A572" s="229"/>
      <c r="B572" s="230"/>
      <c r="C572" s="229"/>
      <c r="D572" s="229"/>
      <c r="E572" s="229"/>
      <c r="F572" s="229"/>
      <c r="G572" s="229"/>
      <c r="H572" s="229"/>
      <c r="I572" s="229"/>
      <c r="J572" s="229"/>
      <c r="K572" s="229"/>
      <c r="L572" s="229"/>
      <c r="M572" s="230"/>
      <c r="N572" s="230"/>
      <c r="O572" s="229"/>
      <c r="P572" s="229"/>
      <c r="Q572" s="229"/>
      <c r="R572" s="229"/>
      <c r="S572" s="229"/>
      <c r="T572" s="229"/>
      <c r="U572" s="229"/>
      <c r="V572" s="229"/>
      <c r="W572" s="229"/>
      <c r="X572" s="231">
        <f>W572</f>
        <v>0</v>
      </c>
      <c r="Y572" s="229"/>
      <c r="Z572" s="229"/>
      <c r="AA572" s="229"/>
      <c r="AB572"/>
    </row>
    <row r="573" spans="1:28" x14ac:dyDescent="0.3">
      <c r="A573" s="229"/>
      <c r="B573" s="230"/>
      <c r="C573" s="229"/>
      <c r="D573" s="229"/>
      <c r="E573" s="229"/>
      <c r="F573" s="229"/>
      <c r="G573" s="229"/>
      <c r="H573" s="229"/>
      <c r="I573" s="229"/>
      <c r="J573" s="229"/>
      <c r="K573" s="229"/>
      <c r="L573" s="229"/>
      <c r="M573" s="230"/>
      <c r="N573" s="230"/>
      <c r="O573" s="229"/>
      <c r="P573" s="229"/>
      <c r="Q573" s="229"/>
      <c r="R573" s="229"/>
      <c r="S573" s="229"/>
      <c r="T573" s="229"/>
      <c r="U573" s="229"/>
      <c r="V573" s="229"/>
      <c r="W573" s="229"/>
      <c r="X573" s="231">
        <f>W573</f>
        <v>0</v>
      </c>
      <c r="Y573" s="229"/>
      <c r="Z573" s="229"/>
      <c r="AA573" s="229"/>
      <c r="AB573"/>
    </row>
    <row r="574" spans="1:28" x14ac:dyDescent="0.3">
      <c r="A574" s="229"/>
      <c r="B574" s="230"/>
      <c r="C574" s="229"/>
      <c r="D574" s="229"/>
      <c r="E574" s="229"/>
      <c r="F574" s="229"/>
      <c r="G574" s="229"/>
      <c r="H574" s="229"/>
      <c r="I574" s="229"/>
      <c r="J574" s="229"/>
      <c r="K574" s="229"/>
      <c r="L574" s="229"/>
      <c r="M574" s="230"/>
      <c r="N574" s="230"/>
      <c r="O574" s="229"/>
      <c r="P574" s="229"/>
      <c r="Q574" s="229"/>
      <c r="R574" s="229"/>
      <c r="S574" s="229"/>
      <c r="T574" s="229"/>
      <c r="U574" s="229"/>
      <c r="V574" s="229"/>
      <c r="W574" s="229"/>
      <c r="X574" s="231">
        <f>W574</f>
        <v>0</v>
      </c>
      <c r="Y574" s="229"/>
      <c r="Z574" s="229"/>
      <c r="AA574" s="229"/>
      <c r="AB574"/>
    </row>
    <row r="575" spans="1:28" x14ac:dyDescent="0.3">
      <c r="A575" s="229"/>
      <c r="B575" s="230"/>
      <c r="C575" s="229"/>
      <c r="D575" s="229"/>
      <c r="E575" s="229"/>
      <c r="F575" s="229"/>
      <c r="G575" s="229"/>
      <c r="H575" s="229"/>
      <c r="I575" s="229"/>
      <c r="J575" s="229"/>
      <c r="K575" s="229"/>
      <c r="L575" s="229"/>
      <c r="M575" s="230"/>
      <c r="N575" s="230"/>
      <c r="O575" s="229"/>
      <c r="P575" s="229"/>
      <c r="Q575" s="229"/>
      <c r="R575" s="229"/>
      <c r="S575" s="229"/>
      <c r="T575" s="229"/>
      <c r="U575" s="229"/>
      <c r="V575" s="229"/>
      <c r="W575" s="229"/>
      <c r="X575" s="231">
        <f>W575</f>
        <v>0</v>
      </c>
      <c r="Y575" s="229"/>
      <c r="Z575" s="229"/>
      <c r="AA575" s="229"/>
      <c r="AB575"/>
    </row>
    <row r="576" spans="1:28" x14ac:dyDescent="0.3">
      <c r="A576" s="229"/>
      <c r="B576" s="230"/>
      <c r="C576" s="229"/>
      <c r="D576" s="229"/>
      <c r="E576" s="229"/>
      <c r="F576" s="229"/>
      <c r="G576" s="229"/>
      <c r="H576" s="229"/>
      <c r="I576" s="229"/>
      <c r="J576" s="229"/>
      <c r="K576" s="229"/>
      <c r="L576" s="229"/>
      <c r="M576" s="230"/>
      <c r="N576" s="230"/>
      <c r="O576" s="229"/>
      <c r="P576" s="229"/>
      <c r="Q576" s="229"/>
      <c r="R576" s="229"/>
      <c r="S576" s="229"/>
      <c r="T576" s="229"/>
      <c r="U576" s="229"/>
      <c r="V576" s="229"/>
      <c r="W576" s="229"/>
      <c r="X576" s="231">
        <f>W576</f>
        <v>0</v>
      </c>
      <c r="Y576" s="229"/>
      <c r="Z576" s="229"/>
      <c r="AA576" s="229"/>
      <c r="AB576"/>
    </row>
    <row r="577" spans="1:28" x14ac:dyDescent="0.3">
      <c r="A577" s="229"/>
      <c r="B577" s="230"/>
      <c r="C577" s="229"/>
      <c r="D577" s="229"/>
      <c r="E577" s="229"/>
      <c r="F577" s="229"/>
      <c r="G577" s="229"/>
      <c r="H577" s="229"/>
      <c r="I577" s="229"/>
      <c r="J577" s="229"/>
      <c r="K577" s="229"/>
      <c r="L577" s="229"/>
      <c r="M577" s="230"/>
      <c r="N577" s="230"/>
      <c r="O577" s="229"/>
      <c r="P577" s="229"/>
      <c r="Q577" s="229"/>
      <c r="R577" s="229"/>
      <c r="S577" s="229"/>
      <c r="T577" s="229"/>
      <c r="U577" s="229"/>
      <c r="V577" s="229"/>
      <c r="W577" s="229"/>
      <c r="X577" s="229"/>
      <c r="Y577" s="229"/>
      <c r="Z577" s="229"/>
      <c r="AA577" s="229"/>
      <c r="AB577"/>
    </row>
    <row r="578" spans="1:28" x14ac:dyDescent="0.3">
      <c r="A578" s="229"/>
      <c r="B578" s="230"/>
      <c r="C578" s="229"/>
      <c r="D578" s="229"/>
      <c r="E578" s="229"/>
      <c r="F578" s="229"/>
      <c r="G578" s="229"/>
      <c r="H578" s="229"/>
      <c r="I578" s="229"/>
      <c r="J578" s="229"/>
      <c r="K578" s="229"/>
      <c r="L578" s="229"/>
      <c r="M578" s="230"/>
      <c r="N578" s="230"/>
      <c r="O578" s="229"/>
      <c r="P578" s="229"/>
      <c r="Q578" s="229"/>
      <c r="R578" s="229"/>
      <c r="S578" s="229"/>
      <c r="T578" s="229"/>
      <c r="U578" s="229"/>
      <c r="V578" s="229"/>
      <c r="W578" s="229"/>
      <c r="X578" s="229"/>
      <c r="Y578" s="229"/>
      <c r="Z578" s="229"/>
      <c r="AA578" s="229"/>
      <c r="AB578"/>
    </row>
    <row r="579" spans="1:28" x14ac:dyDescent="0.3">
      <c r="A579" s="229"/>
      <c r="B579" s="230"/>
      <c r="C579" s="229"/>
      <c r="D579" s="229"/>
      <c r="E579" s="229"/>
      <c r="F579" s="229"/>
      <c r="G579" s="229"/>
      <c r="H579" s="229"/>
      <c r="I579" s="229"/>
      <c r="J579" s="229"/>
      <c r="K579" s="229"/>
      <c r="L579" s="229"/>
      <c r="M579" s="230"/>
      <c r="N579" s="230"/>
      <c r="O579" s="229"/>
      <c r="P579" s="229"/>
      <c r="Q579" s="229"/>
      <c r="R579" s="229"/>
      <c r="S579" s="229"/>
      <c r="T579" s="229"/>
      <c r="U579" s="229"/>
      <c r="V579" s="229"/>
      <c r="W579" s="229"/>
      <c r="X579" s="229"/>
      <c r="Y579" s="229"/>
      <c r="Z579" s="229"/>
      <c r="AA579" s="229"/>
      <c r="AB579"/>
    </row>
    <row r="580" spans="1:28" x14ac:dyDescent="0.3">
      <c r="A580" s="229"/>
      <c r="B580" s="230"/>
      <c r="C580" s="229"/>
      <c r="D580" s="229"/>
      <c r="E580" s="229"/>
      <c r="F580" s="229"/>
      <c r="G580" s="229"/>
      <c r="H580" s="229"/>
      <c r="I580" s="229"/>
      <c r="J580" s="229"/>
      <c r="K580" s="229"/>
      <c r="L580" s="229"/>
      <c r="M580" s="230"/>
      <c r="N580" s="230"/>
      <c r="O580" s="229"/>
      <c r="P580" s="229"/>
      <c r="Q580" s="229"/>
      <c r="R580" s="229"/>
      <c r="S580" s="229"/>
      <c r="T580" s="229"/>
      <c r="U580" s="229"/>
      <c r="V580" s="229"/>
      <c r="W580" s="229"/>
      <c r="X580" s="229"/>
      <c r="Y580" s="229"/>
      <c r="Z580" s="229"/>
      <c r="AA580" s="229"/>
      <c r="AB580"/>
    </row>
    <row r="581" spans="1:28" x14ac:dyDescent="0.3">
      <c r="A581" s="229"/>
      <c r="B581" s="230"/>
      <c r="C581" s="229"/>
      <c r="D581" s="229"/>
      <c r="E581" s="229"/>
      <c r="F581" s="229"/>
      <c r="G581" s="229"/>
      <c r="H581" s="229"/>
      <c r="I581" s="229"/>
      <c r="J581" s="229"/>
      <c r="K581" s="229"/>
      <c r="L581" s="229"/>
      <c r="M581" s="230"/>
      <c r="N581" s="230"/>
      <c r="O581" s="229"/>
      <c r="P581" s="229"/>
      <c r="Q581" s="229"/>
      <c r="R581" s="229"/>
      <c r="S581" s="229"/>
      <c r="T581" s="229"/>
      <c r="U581" s="229"/>
      <c r="V581" s="229"/>
      <c r="W581" s="229"/>
      <c r="X581" s="229"/>
      <c r="Y581" s="229"/>
      <c r="Z581" s="229"/>
      <c r="AA581" s="229"/>
      <c r="AB581"/>
    </row>
    <row r="582" spans="1:28" x14ac:dyDescent="0.3">
      <c r="A582" s="229"/>
      <c r="B582" s="230"/>
      <c r="C582" s="229"/>
      <c r="D582" s="229"/>
      <c r="E582" s="229"/>
      <c r="F582" s="229"/>
      <c r="G582" s="229"/>
      <c r="H582" s="229"/>
      <c r="I582" s="229"/>
      <c r="J582" s="229"/>
      <c r="K582" s="229"/>
      <c r="L582" s="229"/>
      <c r="M582" s="230"/>
      <c r="N582" s="230"/>
      <c r="O582" s="229"/>
      <c r="P582" s="229"/>
      <c r="Q582" s="229"/>
      <c r="R582" s="229"/>
      <c r="S582" s="229"/>
      <c r="T582" s="229"/>
      <c r="U582" s="229"/>
      <c r="V582" s="229"/>
      <c r="W582" s="229"/>
      <c r="X582" s="229"/>
      <c r="Y582" s="229"/>
      <c r="Z582" s="229"/>
      <c r="AA582" s="229"/>
      <c r="AB582"/>
    </row>
    <row r="583" spans="1:28" x14ac:dyDescent="0.3">
      <c r="A583" s="229"/>
      <c r="B583" s="230"/>
      <c r="C583" s="229"/>
      <c r="D583" s="229"/>
      <c r="E583" s="229"/>
      <c r="F583" s="229"/>
      <c r="G583" s="229"/>
      <c r="H583" s="229"/>
      <c r="I583" s="229"/>
      <c r="J583" s="229"/>
      <c r="K583" s="229"/>
      <c r="L583" s="229"/>
      <c r="M583" s="230"/>
      <c r="N583" s="230"/>
      <c r="O583" s="229"/>
      <c r="P583" s="229"/>
      <c r="Q583" s="229"/>
      <c r="R583" s="229"/>
      <c r="S583" s="229"/>
      <c r="T583" s="229"/>
      <c r="U583" s="229"/>
      <c r="V583" s="229"/>
      <c r="W583" s="229"/>
      <c r="X583" s="229"/>
      <c r="Y583" s="229"/>
      <c r="Z583" s="229"/>
      <c r="AA583" s="229"/>
      <c r="AB583"/>
    </row>
    <row r="584" spans="1:28" x14ac:dyDescent="0.3">
      <c r="A584" s="229"/>
      <c r="B584" s="230"/>
      <c r="C584" s="229"/>
      <c r="D584" s="229"/>
      <c r="E584" s="229"/>
      <c r="F584" s="229"/>
      <c r="G584" s="229"/>
      <c r="H584" s="229"/>
      <c r="I584" s="229"/>
      <c r="J584" s="229"/>
      <c r="K584" s="229"/>
      <c r="L584" s="229"/>
      <c r="M584" s="230"/>
      <c r="N584" s="230"/>
      <c r="O584" s="229"/>
      <c r="P584" s="229"/>
      <c r="Q584" s="229"/>
      <c r="R584" s="229"/>
      <c r="S584" s="229"/>
      <c r="T584" s="229"/>
      <c r="U584" s="229"/>
      <c r="V584" s="229"/>
      <c r="W584" s="229"/>
      <c r="X584" s="229"/>
      <c r="Y584" s="229"/>
      <c r="Z584" s="229"/>
      <c r="AA584" s="229"/>
      <c r="AB584"/>
    </row>
    <row r="585" spans="1:28" x14ac:dyDescent="0.3">
      <c r="A585" s="229"/>
      <c r="B585" s="230"/>
      <c r="C585" s="229"/>
      <c r="D585" s="229"/>
      <c r="E585" s="229"/>
      <c r="F585" s="229"/>
      <c r="G585" s="229"/>
      <c r="H585" s="229"/>
      <c r="I585" s="229"/>
      <c r="J585" s="229"/>
      <c r="K585" s="229"/>
      <c r="L585" s="229"/>
      <c r="M585" s="230"/>
      <c r="N585" s="230"/>
      <c r="O585" s="229"/>
      <c r="P585" s="229"/>
      <c r="Q585" s="229"/>
      <c r="R585" s="229"/>
      <c r="S585" s="229"/>
      <c r="T585" s="229"/>
      <c r="U585" s="229"/>
      <c r="V585" s="229"/>
      <c r="W585" s="229"/>
      <c r="X585" s="229"/>
      <c r="Y585" s="229"/>
      <c r="Z585" s="229"/>
      <c r="AA585" s="229"/>
      <c r="AB585"/>
    </row>
    <row r="586" spans="1:28" x14ac:dyDescent="0.3">
      <c r="A586" s="229"/>
      <c r="B586" s="230"/>
      <c r="C586" s="229"/>
      <c r="D586" s="229"/>
      <c r="E586" s="229"/>
      <c r="F586" s="229"/>
      <c r="G586" s="229"/>
      <c r="H586" s="229"/>
      <c r="I586" s="229"/>
      <c r="J586" s="229"/>
      <c r="K586" s="229"/>
      <c r="L586" s="229"/>
      <c r="M586" s="230"/>
      <c r="N586" s="230"/>
      <c r="O586" s="229"/>
      <c r="P586" s="229"/>
      <c r="Q586" s="229"/>
      <c r="R586" s="229"/>
      <c r="S586" s="229"/>
      <c r="T586" s="229"/>
      <c r="U586" s="229"/>
      <c r="V586" s="229"/>
      <c r="W586" s="229"/>
      <c r="X586" s="229"/>
      <c r="Y586" s="229"/>
      <c r="Z586" s="229"/>
      <c r="AA586" s="229"/>
      <c r="AB586"/>
    </row>
    <row r="587" spans="1:28" x14ac:dyDescent="0.3">
      <c r="A587" s="229"/>
      <c r="B587" s="230"/>
      <c r="C587" s="229"/>
      <c r="D587" s="229"/>
      <c r="E587" s="229"/>
      <c r="F587" s="229"/>
      <c r="G587" s="229"/>
      <c r="H587" s="229"/>
      <c r="I587" s="229"/>
      <c r="J587" s="229"/>
      <c r="K587" s="229"/>
      <c r="L587" s="229"/>
      <c r="M587" s="230"/>
      <c r="N587" s="230"/>
      <c r="O587" s="229"/>
      <c r="P587" s="229"/>
      <c r="Q587" s="229"/>
      <c r="R587" s="229"/>
      <c r="S587" s="229"/>
      <c r="T587" s="229"/>
      <c r="U587" s="229"/>
      <c r="V587" s="229"/>
      <c r="W587" s="229"/>
      <c r="X587" s="229"/>
      <c r="Y587" s="229"/>
      <c r="Z587" s="229"/>
      <c r="AA587" s="229"/>
      <c r="AB587"/>
    </row>
    <row r="588" spans="1:28" x14ac:dyDescent="0.3">
      <c r="A588" s="229"/>
      <c r="B588" s="230"/>
      <c r="C588" s="229"/>
      <c r="D588" s="229"/>
      <c r="E588" s="229"/>
      <c r="F588" s="229"/>
      <c r="G588" s="229"/>
      <c r="H588" s="229"/>
      <c r="I588" s="229"/>
      <c r="J588" s="229"/>
      <c r="K588" s="229"/>
      <c r="L588" s="229"/>
      <c r="M588" s="230"/>
      <c r="N588" s="230"/>
      <c r="O588" s="229"/>
      <c r="P588" s="229"/>
      <c r="Q588" s="229"/>
      <c r="R588" s="229"/>
      <c r="S588" s="229"/>
      <c r="T588" s="229"/>
      <c r="U588" s="229"/>
      <c r="V588" s="229"/>
      <c r="W588" s="229"/>
      <c r="X588" s="229"/>
      <c r="Y588" s="229"/>
      <c r="Z588" s="229"/>
      <c r="AA588" s="229"/>
      <c r="AB588"/>
    </row>
    <row r="589" spans="1:28" x14ac:dyDescent="0.3">
      <c r="A589" s="229"/>
      <c r="B589" s="230"/>
      <c r="C589" s="229"/>
      <c r="D589" s="229"/>
      <c r="E589" s="229"/>
      <c r="F589" s="229"/>
      <c r="G589" s="229"/>
      <c r="H589" s="229"/>
      <c r="I589" s="229"/>
      <c r="J589" s="229"/>
      <c r="K589" s="229"/>
      <c r="L589" s="229"/>
      <c r="M589" s="230"/>
      <c r="N589" s="230"/>
      <c r="O589" s="229"/>
      <c r="P589" s="229"/>
      <c r="Q589" s="229"/>
      <c r="R589" s="229"/>
      <c r="S589" s="229"/>
      <c r="T589" s="229"/>
      <c r="U589" s="229"/>
      <c r="V589" s="229"/>
      <c r="W589" s="229"/>
      <c r="X589" s="229"/>
      <c r="Y589" s="229"/>
      <c r="Z589" s="229"/>
      <c r="AA589" s="229"/>
      <c r="AB589"/>
    </row>
    <row r="590" spans="1:28" x14ac:dyDescent="0.3">
      <c r="A590" s="229"/>
      <c r="B590" s="230"/>
      <c r="C590" s="229"/>
      <c r="D590" s="229"/>
      <c r="E590" s="229"/>
      <c r="F590" s="229"/>
      <c r="G590" s="229"/>
      <c r="H590" s="229"/>
      <c r="I590" s="229"/>
      <c r="J590" s="229"/>
      <c r="K590" s="229"/>
      <c r="L590" s="229"/>
      <c r="M590" s="230"/>
      <c r="N590" s="230"/>
      <c r="O590" s="229"/>
      <c r="P590" s="229"/>
      <c r="Q590" s="229"/>
      <c r="R590" s="229"/>
      <c r="S590" s="229"/>
      <c r="T590" s="229"/>
      <c r="U590" s="229"/>
      <c r="V590" s="229"/>
      <c r="W590" s="229"/>
      <c r="X590" s="229"/>
      <c r="Y590" s="229"/>
      <c r="Z590" s="229"/>
      <c r="AA590" s="229"/>
      <c r="AB590"/>
    </row>
    <row r="591" spans="1:28" x14ac:dyDescent="0.3">
      <c r="A591" s="229"/>
      <c r="B591" s="230"/>
      <c r="C591" s="229"/>
      <c r="D591" s="229"/>
      <c r="E591" s="229"/>
      <c r="F591" s="229"/>
      <c r="G591" s="229"/>
      <c r="H591" s="229"/>
      <c r="I591" s="229"/>
      <c r="J591" s="229"/>
      <c r="K591" s="229"/>
      <c r="L591" s="229"/>
      <c r="M591" s="230"/>
      <c r="N591" s="230"/>
      <c r="O591" s="229"/>
      <c r="P591" s="229"/>
      <c r="Q591" s="229"/>
      <c r="R591" s="229"/>
      <c r="S591" s="229"/>
      <c r="T591" s="229"/>
      <c r="U591" s="229"/>
      <c r="V591" s="229"/>
      <c r="W591" s="229"/>
      <c r="X591" s="229"/>
      <c r="Y591" s="229"/>
      <c r="Z591" s="229"/>
      <c r="AA591" s="229"/>
      <c r="AB591"/>
    </row>
    <row r="592" spans="1:28" x14ac:dyDescent="0.3">
      <c r="A592" s="229"/>
      <c r="B592" s="230"/>
      <c r="C592" s="229"/>
      <c r="D592" s="229"/>
      <c r="E592" s="229"/>
      <c r="F592" s="229"/>
      <c r="G592" s="229"/>
      <c r="H592" s="229"/>
      <c r="I592" s="229"/>
      <c r="J592" s="229"/>
      <c r="K592" s="229"/>
      <c r="L592" s="229"/>
      <c r="M592" s="230"/>
      <c r="N592" s="230"/>
      <c r="O592" s="229"/>
      <c r="P592" s="229"/>
      <c r="Q592" s="229"/>
      <c r="R592" s="229"/>
      <c r="S592" s="229"/>
      <c r="T592" s="229"/>
      <c r="U592" s="229"/>
      <c r="V592" s="229"/>
      <c r="W592" s="229"/>
      <c r="X592" s="229"/>
      <c r="Y592" s="229"/>
      <c r="Z592" s="229"/>
      <c r="AA592" s="229"/>
      <c r="AB592"/>
    </row>
    <row r="593" spans="1:28" x14ac:dyDescent="0.3">
      <c r="A593" s="229"/>
      <c r="B593" s="230"/>
      <c r="C593" s="229"/>
      <c r="D593" s="229"/>
      <c r="E593" s="229"/>
      <c r="F593" s="229"/>
      <c r="G593" s="229"/>
      <c r="H593" s="229"/>
      <c r="I593" s="229"/>
      <c r="J593" s="229"/>
      <c r="K593" s="229"/>
      <c r="L593" s="229"/>
      <c r="M593" s="230"/>
      <c r="N593" s="230"/>
      <c r="O593" s="229"/>
      <c r="P593" s="229"/>
      <c r="Q593" s="229"/>
      <c r="R593" s="229"/>
      <c r="S593" s="229"/>
      <c r="T593" s="229"/>
      <c r="U593" s="229"/>
      <c r="V593" s="229"/>
      <c r="W593" s="229"/>
      <c r="X593" s="229"/>
      <c r="Y593" s="229"/>
      <c r="Z593" s="229"/>
      <c r="AA593" s="229"/>
      <c r="AB593"/>
    </row>
    <row r="594" spans="1:28" x14ac:dyDescent="0.3">
      <c r="A594" s="229"/>
      <c r="B594" s="230"/>
      <c r="C594" s="229"/>
      <c r="D594" s="229"/>
      <c r="E594" s="229"/>
      <c r="F594" s="229"/>
      <c r="G594" s="229"/>
      <c r="H594" s="229"/>
      <c r="I594" s="229"/>
      <c r="J594" s="229"/>
      <c r="K594" s="229"/>
      <c r="L594" s="229"/>
      <c r="M594" s="230"/>
      <c r="N594" s="230"/>
      <c r="O594" s="229"/>
      <c r="P594" s="229"/>
      <c r="Q594" s="229"/>
      <c r="R594" s="229"/>
      <c r="S594" s="229"/>
      <c r="T594" s="229"/>
      <c r="U594" s="229"/>
      <c r="V594" s="229"/>
      <c r="W594" s="229"/>
      <c r="X594" s="229"/>
      <c r="Y594" s="229"/>
      <c r="Z594" s="229"/>
      <c r="AA594" s="229"/>
      <c r="AB594"/>
    </row>
    <row r="595" spans="1:28" x14ac:dyDescent="0.3">
      <c r="A595" s="229"/>
      <c r="B595" s="230"/>
      <c r="C595" s="229"/>
      <c r="D595" s="229"/>
      <c r="E595" s="229"/>
      <c r="F595" s="229"/>
      <c r="G595" s="229"/>
      <c r="H595" s="229"/>
      <c r="I595" s="229"/>
      <c r="J595" s="229"/>
      <c r="K595" s="229"/>
      <c r="L595" s="229"/>
      <c r="M595" s="230"/>
      <c r="N595" s="230"/>
      <c r="O595" s="229"/>
      <c r="P595" s="229"/>
      <c r="Q595" s="229"/>
      <c r="R595" s="229"/>
      <c r="S595" s="229"/>
      <c r="T595" s="229"/>
      <c r="U595" s="229"/>
      <c r="V595" s="229"/>
      <c r="W595" s="229"/>
      <c r="X595" s="229"/>
      <c r="Y595" s="229"/>
      <c r="Z595" s="229"/>
      <c r="AA595" s="229"/>
      <c r="AB595"/>
    </row>
    <row r="596" spans="1:28" x14ac:dyDescent="0.3">
      <c r="A596" s="229"/>
      <c r="B596" s="230"/>
      <c r="C596" s="229"/>
      <c r="D596" s="229"/>
      <c r="E596" s="229"/>
      <c r="F596" s="229"/>
      <c r="G596" s="229"/>
      <c r="H596" s="229"/>
      <c r="I596" s="229"/>
      <c r="J596" s="229"/>
      <c r="K596" s="229"/>
      <c r="L596" s="229"/>
      <c r="M596" s="230"/>
      <c r="N596" s="230"/>
      <c r="O596" s="229"/>
      <c r="P596" s="229"/>
      <c r="Q596" s="229"/>
      <c r="R596" s="229"/>
      <c r="S596" s="229"/>
      <c r="T596" s="229"/>
      <c r="U596" s="229"/>
      <c r="V596" s="229"/>
      <c r="W596" s="229"/>
      <c r="X596" s="229"/>
      <c r="Y596" s="229"/>
      <c r="Z596" s="229"/>
      <c r="AA596" s="229"/>
      <c r="AB596"/>
    </row>
    <row r="597" spans="1:28" x14ac:dyDescent="0.3">
      <c r="A597" s="229"/>
      <c r="B597" s="230"/>
      <c r="C597" s="229"/>
      <c r="D597" s="229"/>
      <c r="E597" s="229"/>
      <c r="F597" s="229"/>
      <c r="G597" s="229"/>
      <c r="H597" s="229"/>
      <c r="I597" s="229"/>
      <c r="J597" s="229"/>
      <c r="K597" s="229"/>
      <c r="L597" s="229"/>
      <c r="M597" s="230"/>
      <c r="N597" s="230"/>
      <c r="O597" s="229"/>
      <c r="P597" s="229"/>
      <c r="Q597" s="229"/>
      <c r="R597" s="229"/>
      <c r="S597" s="229"/>
      <c r="T597" s="229"/>
      <c r="U597" s="229"/>
      <c r="V597" s="229"/>
      <c r="W597" s="229"/>
      <c r="X597" s="229"/>
      <c r="Y597" s="229"/>
      <c r="Z597" s="229"/>
      <c r="AA597" s="229"/>
      <c r="AB597"/>
    </row>
    <row r="598" spans="1:28" x14ac:dyDescent="0.3">
      <c r="A598" s="229"/>
      <c r="B598" s="230"/>
      <c r="C598" s="229"/>
      <c r="D598" s="229"/>
      <c r="E598" s="229"/>
      <c r="F598" s="229"/>
      <c r="G598" s="229"/>
      <c r="H598" s="229"/>
      <c r="I598" s="229"/>
      <c r="J598" s="229"/>
      <c r="K598" s="229"/>
      <c r="L598" s="229"/>
      <c r="M598" s="230"/>
      <c r="N598" s="230"/>
      <c r="O598" s="229"/>
      <c r="P598" s="229"/>
      <c r="Q598" s="229"/>
      <c r="R598" s="229"/>
      <c r="S598" s="229"/>
      <c r="T598" s="229"/>
      <c r="U598" s="229"/>
      <c r="V598" s="229"/>
      <c r="W598" s="229"/>
      <c r="X598" s="229"/>
      <c r="Y598" s="229"/>
      <c r="Z598" s="229"/>
      <c r="AA598" s="229"/>
      <c r="AB598"/>
    </row>
    <row r="599" spans="1:28" x14ac:dyDescent="0.3">
      <c r="A599" s="229"/>
      <c r="B599" s="230"/>
      <c r="C599" s="229"/>
      <c r="D599" s="229"/>
      <c r="E599" s="229"/>
      <c r="F599" s="229"/>
      <c r="G599" s="229"/>
      <c r="H599" s="229"/>
      <c r="I599" s="229"/>
      <c r="J599" s="229"/>
      <c r="K599" s="229"/>
      <c r="L599" s="229"/>
      <c r="M599" s="230"/>
      <c r="N599" s="230"/>
      <c r="O599" s="229"/>
      <c r="P599" s="229"/>
      <c r="Q599" s="229"/>
      <c r="R599" s="229"/>
      <c r="S599" s="229"/>
      <c r="T599" s="229"/>
      <c r="U599" s="229"/>
      <c r="V599" s="229"/>
      <c r="W599" s="229"/>
      <c r="X599" s="229"/>
      <c r="Y599" s="229"/>
      <c r="Z599" s="229"/>
      <c r="AA599" s="229"/>
      <c r="AB599"/>
    </row>
    <row r="600" spans="1:28" x14ac:dyDescent="0.3">
      <c r="A600" s="229"/>
      <c r="B600" s="230"/>
      <c r="C600" s="229"/>
      <c r="D600" s="229"/>
      <c r="E600" s="229"/>
      <c r="F600" s="229"/>
      <c r="G600" s="229"/>
      <c r="H600" s="229"/>
      <c r="I600" s="229"/>
      <c r="J600" s="229"/>
      <c r="K600" s="229"/>
      <c r="L600" s="229"/>
      <c r="M600" s="230"/>
      <c r="N600" s="230"/>
      <c r="O600" s="229"/>
      <c r="P600" s="229"/>
      <c r="Q600" s="229"/>
      <c r="R600" s="229"/>
      <c r="S600" s="229"/>
      <c r="T600" s="229"/>
      <c r="U600" s="229"/>
      <c r="V600" s="229"/>
      <c r="W600" s="229"/>
      <c r="X600" s="229"/>
      <c r="Y600" s="229"/>
      <c r="Z600" s="229"/>
      <c r="AA600" s="229"/>
      <c r="AB600"/>
    </row>
    <row r="601" spans="1:28" x14ac:dyDescent="0.3">
      <c r="A601" s="229"/>
      <c r="B601" s="230"/>
      <c r="C601" s="229"/>
      <c r="D601" s="229"/>
      <c r="E601" s="229"/>
      <c r="F601" s="229"/>
      <c r="G601" s="229"/>
      <c r="H601" s="229"/>
      <c r="I601" s="229"/>
      <c r="J601" s="229"/>
      <c r="K601" s="229"/>
      <c r="L601" s="229"/>
      <c r="M601" s="230"/>
      <c r="N601" s="230"/>
      <c r="O601" s="229"/>
      <c r="P601" s="229"/>
      <c r="Q601" s="229"/>
      <c r="R601" s="229"/>
      <c r="S601" s="229"/>
      <c r="T601" s="229"/>
      <c r="U601" s="229"/>
      <c r="V601" s="229"/>
      <c r="W601" s="229"/>
      <c r="X601" s="229"/>
      <c r="Y601" s="229"/>
      <c r="Z601" s="229"/>
      <c r="AA601" s="229"/>
      <c r="AB601"/>
    </row>
    <row r="602" spans="1:28" x14ac:dyDescent="0.3">
      <c r="A602" s="229"/>
      <c r="B602" s="230"/>
      <c r="C602" s="229"/>
      <c r="D602" s="229"/>
      <c r="E602" s="229"/>
      <c r="F602" s="229"/>
      <c r="G602" s="229"/>
      <c r="H602" s="229"/>
      <c r="I602" s="229"/>
      <c r="J602" s="229"/>
      <c r="K602" s="229"/>
      <c r="L602" s="229"/>
      <c r="M602" s="230"/>
      <c r="N602" s="230"/>
      <c r="O602" s="229"/>
      <c r="P602" s="229"/>
      <c r="Q602" s="229"/>
      <c r="R602" s="229"/>
      <c r="S602" s="229"/>
      <c r="T602" s="229"/>
      <c r="U602" s="229"/>
      <c r="V602" s="229"/>
      <c r="W602" s="229"/>
      <c r="X602" s="229"/>
      <c r="Y602" s="229"/>
      <c r="Z602" s="229"/>
      <c r="AA602" s="229"/>
      <c r="AB602"/>
    </row>
    <row r="603" spans="1:28" x14ac:dyDescent="0.3">
      <c r="A603" s="229"/>
      <c r="B603" s="230"/>
      <c r="C603" s="229"/>
      <c r="D603" s="229"/>
      <c r="E603" s="229"/>
      <c r="F603" s="229"/>
      <c r="G603" s="229"/>
      <c r="H603" s="229"/>
      <c r="I603" s="229"/>
      <c r="J603" s="229"/>
      <c r="K603" s="229"/>
      <c r="L603" s="229"/>
      <c r="M603" s="230"/>
      <c r="N603" s="230"/>
      <c r="O603" s="229"/>
      <c r="P603" s="229"/>
      <c r="Q603" s="229"/>
      <c r="R603" s="229"/>
      <c r="S603" s="229"/>
      <c r="T603" s="229"/>
      <c r="U603" s="229"/>
      <c r="V603" s="229"/>
      <c r="W603" s="229"/>
      <c r="X603" s="229"/>
      <c r="Y603" s="229"/>
      <c r="Z603" s="229"/>
      <c r="AA603" s="229"/>
      <c r="AB603"/>
    </row>
    <row r="604" spans="1:28" x14ac:dyDescent="0.3">
      <c r="A604" s="229"/>
      <c r="B604" s="230"/>
      <c r="C604" s="229"/>
      <c r="D604" s="229"/>
      <c r="E604" s="229"/>
      <c r="F604" s="229"/>
      <c r="G604" s="229"/>
      <c r="H604" s="229"/>
      <c r="I604" s="229"/>
      <c r="J604" s="229"/>
      <c r="K604" s="229"/>
      <c r="L604" s="229"/>
      <c r="M604" s="230"/>
      <c r="N604" s="230"/>
      <c r="O604" s="229"/>
      <c r="P604" s="229"/>
      <c r="Q604" s="229"/>
      <c r="R604" s="229"/>
      <c r="S604" s="229"/>
      <c r="T604" s="229"/>
      <c r="U604" s="229"/>
      <c r="V604" s="229"/>
      <c r="W604" s="229"/>
      <c r="X604" s="229"/>
      <c r="Y604" s="229"/>
      <c r="Z604" s="229"/>
      <c r="AA604" s="229"/>
      <c r="AB604"/>
    </row>
    <row r="605" spans="1:28" x14ac:dyDescent="0.3">
      <c r="A605" s="229"/>
      <c r="B605" s="230"/>
      <c r="C605" s="229"/>
      <c r="D605" s="229"/>
      <c r="E605" s="229"/>
      <c r="F605" s="229"/>
      <c r="G605" s="229"/>
      <c r="H605" s="229"/>
      <c r="I605" s="229"/>
      <c r="J605" s="229"/>
      <c r="K605" s="229"/>
      <c r="L605" s="229"/>
      <c r="M605" s="230"/>
      <c r="N605" s="230"/>
      <c r="O605" s="229"/>
      <c r="P605" s="229"/>
      <c r="Q605" s="229"/>
      <c r="R605" s="229"/>
      <c r="S605" s="229"/>
      <c r="T605" s="229"/>
      <c r="U605" s="229"/>
      <c r="V605" s="229"/>
      <c r="W605" s="229"/>
      <c r="X605" s="229"/>
      <c r="Y605" s="229"/>
      <c r="Z605" s="229"/>
      <c r="AA605" s="229"/>
      <c r="AB605"/>
    </row>
    <row r="606" spans="1:28" x14ac:dyDescent="0.3">
      <c r="A606" s="229"/>
      <c r="B606" s="230"/>
      <c r="C606" s="229"/>
      <c r="D606" s="229"/>
      <c r="E606" s="229"/>
      <c r="F606" s="229"/>
      <c r="G606" s="229"/>
      <c r="H606" s="229"/>
      <c r="I606" s="229"/>
      <c r="J606" s="229"/>
      <c r="K606" s="229"/>
      <c r="L606" s="229"/>
      <c r="M606" s="230"/>
      <c r="N606" s="230"/>
      <c r="O606" s="229"/>
      <c r="P606" s="229"/>
      <c r="Q606" s="229"/>
      <c r="R606" s="229"/>
      <c r="S606" s="229"/>
      <c r="T606" s="229"/>
      <c r="U606" s="229"/>
      <c r="V606" s="229"/>
      <c r="W606" s="229"/>
      <c r="X606" s="229"/>
      <c r="Y606" s="229"/>
      <c r="Z606" s="229"/>
      <c r="AA606" s="229"/>
      <c r="AB606"/>
    </row>
    <row r="607" spans="1:28" x14ac:dyDescent="0.3">
      <c r="A607" s="229"/>
      <c r="B607" s="230"/>
      <c r="C607" s="229"/>
      <c r="D607" s="229"/>
      <c r="E607" s="229"/>
      <c r="F607" s="229"/>
      <c r="G607" s="229"/>
      <c r="H607" s="229"/>
      <c r="I607" s="229"/>
      <c r="J607" s="229"/>
      <c r="K607" s="229"/>
      <c r="L607" s="229"/>
      <c r="M607" s="230"/>
      <c r="N607" s="230"/>
      <c r="O607" s="229"/>
      <c r="P607" s="229"/>
      <c r="Q607" s="229"/>
      <c r="R607" s="229"/>
      <c r="S607" s="229"/>
      <c r="T607" s="229"/>
      <c r="U607" s="229"/>
      <c r="V607" s="229"/>
      <c r="W607" s="229"/>
      <c r="X607" s="229"/>
      <c r="Y607" s="229"/>
      <c r="Z607" s="229"/>
      <c r="AA607" s="229"/>
      <c r="AB607"/>
    </row>
    <row r="608" spans="1:28" x14ac:dyDescent="0.3">
      <c r="A608" s="229"/>
      <c r="B608" s="230"/>
      <c r="C608" s="229"/>
      <c r="D608" s="229"/>
      <c r="E608" s="229"/>
      <c r="F608" s="229"/>
      <c r="G608" s="229"/>
      <c r="H608" s="229"/>
      <c r="I608" s="229"/>
      <c r="J608" s="229"/>
      <c r="K608" s="229"/>
      <c r="L608" s="229"/>
      <c r="M608" s="230"/>
      <c r="N608" s="230"/>
      <c r="O608" s="229"/>
      <c r="P608" s="229"/>
      <c r="Q608" s="229"/>
      <c r="R608" s="229"/>
      <c r="S608" s="229"/>
      <c r="T608" s="229"/>
      <c r="U608" s="229"/>
      <c r="V608" s="229"/>
      <c r="W608" s="229"/>
      <c r="X608" s="229"/>
      <c r="Y608" s="229"/>
      <c r="Z608" s="229"/>
      <c r="AA608" s="229"/>
      <c r="AB608"/>
    </row>
    <row r="609" spans="1:28" x14ac:dyDescent="0.3">
      <c r="A609" s="229"/>
      <c r="B609" s="230"/>
      <c r="C609" s="229"/>
      <c r="D609" s="229"/>
      <c r="E609" s="229"/>
      <c r="F609" s="229"/>
      <c r="G609" s="229"/>
      <c r="H609" s="229"/>
      <c r="I609" s="229"/>
      <c r="J609" s="229"/>
      <c r="K609" s="229"/>
      <c r="L609" s="229"/>
      <c r="M609" s="230"/>
      <c r="N609" s="230"/>
      <c r="O609" s="229"/>
      <c r="P609" s="229"/>
      <c r="Q609" s="229"/>
      <c r="R609" s="229"/>
      <c r="S609" s="229"/>
      <c r="T609" s="229"/>
      <c r="U609" s="229"/>
      <c r="V609" s="229"/>
      <c r="W609" s="229"/>
      <c r="X609" s="229"/>
      <c r="Y609" s="229"/>
      <c r="Z609" s="229"/>
      <c r="AA609" s="229"/>
      <c r="AB609"/>
    </row>
    <row r="610" spans="1:28" x14ac:dyDescent="0.3">
      <c r="A610" s="229"/>
      <c r="B610" s="230"/>
      <c r="C610" s="229"/>
      <c r="D610" s="229"/>
      <c r="E610" s="229"/>
      <c r="F610" s="229"/>
      <c r="G610" s="229"/>
      <c r="H610" s="229"/>
      <c r="I610" s="229"/>
      <c r="J610" s="229"/>
      <c r="K610" s="229"/>
      <c r="L610" s="229"/>
      <c r="M610" s="230"/>
      <c r="N610" s="230"/>
      <c r="O610" s="229"/>
      <c r="P610" s="229"/>
      <c r="Q610" s="229"/>
      <c r="R610" s="229"/>
      <c r="S610" s="229"/>
      <c r="T610" s="229"/>
      <c r="U610" s="229"/>
      <c r="V610" s="229"/>
      <c r="W610" s="229"/>
      <c r="X610" s="229"/>
      <c r="Y610" s="229"/>
      <c r="Z610" s="229"/>
      <c r="AA610" s="229"/>
      <c r="AB610"/>
    </row>
    <row r="611" spans="1:28" x14ac:dyDescent="0.3">
      <c r="A611" s="229"/>
      <c r="B611" s="230"/>
      <c r="C611" s="229"/>
      <c r="D611" s="229"/>
      <c r="E611" s="229"/>
      <c r="F611" s="229"/>
      <c r="G611" s="229"/>
      <c r="H611" s="229"/>
      <c r="I611" s="229"/>
      <c r="J611" s="229"/>
      <c r="K611" s="229"/>
      <c r="L611" s="229"/>
      <c r="M611" s="230"/>
      <c r="N611" s="230"/>
      <c r="O611" s="229"/>
      <c r="P611" s="229"/>
      <c r="Q611" s="229"/>
      <c r="R611" s="229"/>
      <c r="S611" s="229"/>
      <c r="T611" s="229"/>
      <c r="U611" s="229"/>
      <c r="V611" s="229"/>
      <c r="W611" s="229"/>
      <c r="X611" s="229"/>
      <c r="Y611" s="229"/>
      <c r="Z611" s="229"/>
      <c r="AA611" s="229"/>
      <c r="AB611"/>
    </row>
    <row r="612" spans="1:28" x14ac:dyDescent="0.3">
      <c r="A612" s="229"/>
      <c r="B612" s="230"/>
      <c r="C612" s="229"/>
      <c r="D612" s="229"/>
      <c r="E612" s="229"/>
      <c r="F612" s="229"/>
      <c r="G612" s="229"/>
      <c r="H612" s="229"/>
      <c r="I612" s="229"/>
      <c r="J612" s="229"/>
      <c r="K612" s="229"/>
      <c r="L612" s="229"/>
      <c r="M612" s="230"/>
      <c r="N612" s="230"/>
      <c r="O612" s="229"/>
      <c r="P612" s="229"/>
      <c r="Q612" s="229"/>
      <c r="R612" s="229"/>
      <c r="S612" s="229"/>
      <c r="T612" s="229"/>
      <c r="U612" s="229"/>
      <c r="V612" s="229"/>
      <c r="W612" s="229"/>
      <c r="X612" s="229"/>
      <c r="Y612" s="229"/>
      <c r="Z612" s="229"/>
      <c r="AA612" s="229"/>
      <c r="AB612"/>
    </row>
    <row r="613" spans="1:28" x14ac:dyDescent="0.3">
      <c r="A613" s="229"/>
      <c r="B613" s="230"/>
      <c r="C613" s="229"/>
      <c r="D613" s="229"/>
      <c r="E613" s="229"/>
      <c r="F613" s="229"/>
      <c r="G613" s="229"/>
      <c r="H613" s="229"/>
      <c r="I613" s="229"/>
      <c r="J613" s="229"/>
      <c r="K613" s="229"/>
      <c r="L613" s="229"/>
      <c r="M613" s="230"/>
      <c r="N613" s="230"/>
      <c r="O613" s="229"/>
      <c r="P613" s="229"/>
      <c r="Q613" s="229"/>
      <c r="R613" s="229"/>
      <c r="S613" s="229"/>
      <c r="T613" s="229"/>
      <c r="U613" s="229"/>
      <c r="V613" s="229"/>
      <c r="W613" s="229"/>
      <c r="X613" s="229"/>
      <c r="Y613" s="229"/>
      <c r="Z613" s="229"/>
      <c r="AA613" s="229"/>
      <c r="AB613"/>
    </row>
    <row r="614" spans="1:28" x14ac:dyDescent="0.3">
      <c r="A614" s="229"/>
      <c r="B614" s="230"/>
      <c r="C614" s="229"/>
      <c r="D614" s="229"/>
      <c r="E614" s="229"/>
      <c r="F614" s="229"/>
      <c r="G614" s="229"/>
      <c r="H614" s="229"/>
      <c r="I614" s="229"/>
      <c r="J614" s="229"/>
      <c r="K614" s="229"/>
      <c r="L614" s="229"/>
      <c r="M614" s="230"/>
      <c r="N614" s="230"/>
      <c r="O614" s="229"/>
      <c r="P614" s="229"/>
      <c r="Q614" s="229"/>
      <c r="R614" s="229"/>
      <c r="S614" s="229"/>
      <c r="T614" s="229"/>
      <c r="U614" s="229"/>
      <c r="V614" s="229"/>
      <c r="W614" s="229"/>
      <c r="X614" s="229"/>
      <c r="Y614" s="229"/>
      <c r="Z614" s="229"/>
      <c r="AA614" s="229"/>
      <c r="AB614"/>
    </row>
    <row r="615" spans="1:28" x14ac:dyDescent="0.3">
      <c r="A615" s="229"/>
      <c r="B615" s="230"/>
      <c r="C615" s="229"/>
      <c r="D615" s="229"/>
      <c r="E615" s="229"/>
      <c r="F615" s="229"/>
      <c r="G615" s="229"/>
      <c r="H615" s="229"/>
      <c r="I615" s="229"/>
      <c r="J615" s="229"/>
      <c r="K615" s="229"/>
      <c r="L615" s="229"/>
      <c r="M615" s="230"/>
      <c r="N615" s="230"/>
      <c r="O615" s="229"/>
      <c r="P615" s="229"/>
      <c r="Q615" s="229"/>
      <c r="R615" s="229"/>
      <c r="S615" s="229"/>
      <c r="T615" s="229"/>
      <c r="U615" s="229"/>
      <c r="V615" s="229"/>
      <c r="W615" s="229"/>
      <c r="X615" s="229"/>
      <c r="Y615" s="229"/>
      <c r="Z615" s="229"/>
      <c r="AA615" s="229"/>
      <c r="AB615"/>
    </row>
    <row r="616" spans="1:28" x14ac:dyDescent="0.3">
      <c r="A616" s="229"/>
      <c r="B616" s="230"/>
      <c r="C616" s="229"/>
      <c r="D616" s="229"/>
      <c r="E616" s="229"/>
      <c r="F616" s="229"/>
      <c r="G616" s="229"/>
      <c r="H616" s="229"/>
      <c r="I616" s="229"/>
      <c r="J616" s="229"/>
      <c r="K616" s="229"/>
      <c r="L616" s="229"/>
      <c r="M616" s="230"/>
      <c r="N616" s="230"/>
      <c r="O616" s="229"/>
      <c r="P616" s="229"/>
      <c r="Q616" s="229"/>
      <c r="R616" s="229"/>
      <c r="S616" s="229"/>
      <c r="T616" s="229"/>
      <c r="U616" s="229"/>
      <c r="V616" s="229"/>
      <c r="W616" s="229"/>
      <c r="X616" s="229"/>
      <c r="Y616" s="229"/>
      <c r="Z616" s="229"/>
      <c r="AA616" s="229"/>
      <c r="AB616"/>
    </row>
    <row r="617" spans="1:28" x14ac:dyDescent="0.3">
      <c r="A617" s="229"/>
      <c r="B617" s="230"/>
      <c r="C617" s="229"/>
      <c r="D617" s="229"/>
      <c r="E617" s="229"/>
      <c r="F617" s="229"/>
      <c r="G617" s="229"/>
      <c r="H617" s="229"/>
      <c r="I617" s="229"/>
      <c r="J617" s="229"/>
      <c r="K617" s="229"/>
      <c r="L617" s="229"/>
      <c r="M617" s="230"/>
      <c r="N617" s="230"/>
      <c r="O617" s="229"/>
      <c r="P617" s="229"/>
      <c r="Q617" s="229"/>
      <c r="R617" s="229"/>
      <c r="S617" s="229"/>
      <c r="T617" s="229"/>
      <c r="U617" s="229"/>
      <c r="V617" s="229"/>
      <c r="W617" s="229"/>
      <c r="X617" s="229"/>
      <c r="Y617" s="229"/>
      <c r="Z617" s="229"/>
      <c r="AA617" s="229"/>
      <c r="AB617"/>
    </row>
    <row r="618" spans="1:28" x14ac:dyDescent="0.3">
      <c r="A618" s="229"/>
      <c r="B618" s="230"/>
      <c r="C618" s="229"/>
      <c r="D618" s="229"/>
      <c r="E618" s="229"/>
      <c r="F618" s="229"/>
      <c r="G618" s="229"/>
      <c r="H618" s="229"/>
      <c r="I618" s="229"/>
      <c r="J618" s="229"/>
      <c r="K618" s="229"/>
      <c r="L618" s="229"/>
      <c r="M618" s="230"/>
      <c r="N618" s="230"/>
      <c r="O618" s="229"/>
      <c r="P618" s="229"/>
      <c r="Q618" s="229"/>
      <c r="R618" s="229"/>
      <c r="S618" s="229"/>
      <c r="T618" s="229"/>
      <c r="U618" s="229"/>
      <c r="V618" s="229"/>
      <c r="W618" s="229"/>
      <c r="X618" s="229"/>
      <c r="Y618" s="229"/>
      <c r="Z618" s="229"/>
      <c r="AA618" s="229"/>
      <c r="AB618"/>
    </row>
    <row r="619" spans="1:28" x14ac:dyDescent="0.3">
      <c r="A619" s="229"/>
      <c r="B619" s="230"/>
      <c r="C619" s="229"/>
      <c r="D619" s="229"/>
      <c r="E619" s="229"/>
      <c r="F619" s="229"/>
      <c r="G619" s="229"/>
      <c r="H619" s="229"/>
      <c r="I619" s="229"/>
      <c r="J619" s="229"/>
      <c r="K619" s="229"/>
      <c r="L619" s="229"/>
      <c r="M619" s="230"/>
      <c r="N619" s="230"/>
      <c r="O619" s="229"/>
      <c r="P619" s="229"/>
      <c r="Q619" s="229"/>
      <c r="R619" s="229"/>
      <c r="S619" s="229"/>
      <c r="T619" s="229"/>
      <c r="U619" s="229"/>
      <c r="V619" s="229"/>
      <c r="W619" s="229"/>
      <c r="X619" s="229"/>
      <c r="Y619" s="229"/>
      <c r="Z619" s="229"/>
      <c r="AA619" s="229"/>
      <c r="AB619"/>
    </row>
    <row r="620" spans="1:28" x14ac:dyDescent="0.3">
      <c r="A620" s="229"/>
      <c r="B620" s="230"/>
      <c r="C620" s="229"/>
      <c r="D620" s="229"/>
      <c r="E620" s="229"/>
      <c r="F620" s="229"/>
      <c r="G620" s="229"/>
      <c r="H620" s="229"/>
      <c r="I620" s="229"/>
      <c r="J620" s="229"/>
      <c r="K620" s="229"/>
      <c r="L620" s="229"/>
      <c r="M620" s="230"/>
      <c r="N620" s="230"/>
      <c r="O620" s="229"/>
      <c r="P620" s="229"/>
      <c r="Q620" s="229"/>
      <c r="R620" s="229"/>
      <c r="S620" s="229"/>
      <c r="T620" s="229"/>
      <c r="U620" s="229"/>
      <c r="V620" s="229"/>
      <c r="W620" s="229"/>
      <c r="X620" s="229"/>
      <c r="Y620" s="229"/>
      <c r="Z620" s="229"/>
      <c r="AA620" s="229"/>
      <c r="AB620"/>
    </row>
    <row r="621" spans="1:28" x14ac:dyDescent="0.3">
      <c r="A621" s="229"/>
      <c r="B621" s="230"/>
      <c r="C621" s="229"/>
      <c r="D621" s="229"/>
      <c r="E621" s="229"/>
      <c r="F621" s="229"/>
      <c r="G621" s="229"/>
      <c r="H621" s="229"/>
      <c r="I621" s="229"/>
      <c r="J621" s="229"/>
      <c r="K621" s="229"/>
      <c r="L621" s="229"/>
      <c r="M621" s="230"/>
      <c r="N621" s="230"/>
      <c r="O621" s="229"/>
      <c r="P621" s="229"/>
      <c r="Q621" s="229"/>
      <c r="R621" s="229"/>
      <c r="S621" s="229"/>
      <c r="T621" s="229"/>
      <c r="U621" s="229"/>
      <c r="V621" s="229"/>
      <c r="W621" s="229"/>
      <c r="X621" s="229"/>
      <c r="Y621" s="229"/>
      <c r="Z621" s="229"/>
      <c r="AA621" s="229"/>
      <c r="AB621"/>
    </row>
    <row r="622" spans="1:28" x14ac:dyDescent="0.3">
      <c r="A622" s="229"/>
      <c r="B622" s="230"/>
      <c r="C622" s="229"/>
      <c r="D622" s="229"/>
      <c r="E622" s="229"/>
      <c r="F622" s="229"/>
      <c r="G622" s="229"/>
      <c r="H622" s="229"/>
      <c r="I622" s="229"/>
      <c r="J622" s="229"/>
      <c r="K622" s="229"/>
      <c r="L622" s="229"/>
      <c r="M622" s="230"/>
      <c r="N622" s="230"/>
      <c r="O622" s="229"/>
      <c r="P622" s="229"/>
      <c r="Q622" s="229"/>
      <c r="R622" s="229"/>
      <c r="S622" s="229"/>
      <c r="T622" s="229"/>
      <c r="U622" s="229"/>
      <c r="V622" s="229"/>
      <c r="W622" s="229"/>
      <c r="X622" s="229"/>
      <c r="Y622" s="229"/>
      <c r="Z622" s="229"/>
      <c r="AA622" s="229"/>
      <c r="AB622"/>
    </row>
    <row r="623" spans="1:28" x14ac:dyDescent="0.3">
      <c r="A623" s="229"/>
      <c r="B623" s="230"/>
      <c r="C623" s="229"/>
      <c r="D623" s="229"/>
      <c r="E623" s="229"/>
      <c r="F623" s="229"/>
      <c r="G623" s="229"/>
      <c r="H623" s="229"/>
      <c r="I623" s="229"/>
      <c r="J623" s="229"/>
      <c r="K623" s="229"/>
      <c r="L623" s="229"/>
      <c r="M623" s="230"/>
      <c r="N623" s="230"/>
      <c r="O623" s="229"/>
      <c r="P623" s="229"/>
      <c r="Q623" s="229"/>
      <c r="R623" s="229"/>
      <c r="S623" s="229"/>
      <c r="T623" s="229"/>
      <c r="U623" s="229"/>
      <c r="V623" s="229"/>
      <c r="W623" s="229"/>
      <c r="X623" s="229"/>
      <c r="Y623" s="229"/>
      <c r="Z623" s="229"/>
      <c r="AA623" s="229"/>
      <c r="AB623"/>
    </row>
    <row r="624" spans="1:28" x14ac:dyDescent="0.3">
      <c r="A624" s="229"/>
      <c r="B624" s="230"/>
      <c r="C624" s="229"/>
      <c r="D624" s="229"/>
      <c r="E624" s="229"/>
      <c r="F624" s="229"/>
      <c r="G624" s="229"/>
      <c r="H624" s="229"/>
      <c r="I624" s="229"/>
      <c r="J624" s="229"/>
      <c r="K624" s="229"/>
      <c r="L624" s="229"/>
      <c r="M624" s="230"/>
      <c r="N624" s="230"/>
      <c r="O624" s="229"/>
      <c r="P624" s="229"/>
      <c r="Q624" s="229"/>
      <c r="R624" s="229"/>
      <c r="S624" s="229"/>
      <c r="T624" s="229"/>
      <c r="U624" s="229"/>
      <c r="V624" s="229"/>
      <c r="W624" s="229"/>
      <c r="X624" s="229"/>
      <c r="Y624" s="229"/>
      <c r="Z624" s="229"/>
      <c r="AA624" s="229"/>
      <c r="AB624"/>
    </row>
    <row r="625" spans="1:28" x14ac:dyDescent="0.3">
      <c r="A625" s="229"/>
      <c r="B625" s="230"/>
      <c r="C625" s="229"/>
      <c r="D625" s="229"/>
      <c r="E625" s="229"/>
      <c r="F625" s="229"/>
      <c r="G625" s="229"/>
      <c r="H625" s="229"/>
      <c r="I625" s="229"/>
      <c r="J625" s="229"/>
      <c r="K625" s="229"/>
      <c r="L625" s="229"/>
      <c r="M625" s="230"/>
      <c r="N625" s="230"/>
      <c r="O625" s="229"/>
      <c r="P625" s="229"/>
      <c r="Q625" s="229"/>
      <c r="R625" s="229"/>
      <c r="S625" s="229"/>
      <c r="T625" s="229"/>
      <c r="U625" s="229"/>
      <c r="V625" s="229"/>
      <c r="W625" s="229"/>
      <c r="X625" s="229"/>
      <c r="Y625" s="229"/>
      <c r="Z625" s="229"/>
      <c r="AA625" s="229"/>
      <c r="AB625"/>
    </row>
    <row r="626" spans="1:28" x14ac:dyDescent="0.3">
      <c r="A626" s="229"/>
      <c r="B626" s="230"/>
      <c r="C626" s="229"/>
      <c r="D626" s="229"/>
      <c r="E626" s="229"/>
      <c r="F626" s="229"/>
      <c r="G626" s="229"/>
      <c r="H626" s="229"/>
      <c r="I626" s="229"/>
      <c r="J626" s="229"/>
      <c r="K626" s="229"/>
      <c r="L626" s="229"/>
      <c r="M626" s="230"/>
      <c r="N626" s="230"/>
      <c r="O626" s="229"/>
      <c r="P626" s="229"/>
      <c r="Q626" s="229"/>
      <c r="R626" s="229"/>
      <c r="S626" s="229"/>
      <c r="T626" s="229"/>
      <c r="U626" s="229"/>
      <c r="V626" s="229"/>
      <c r="W626" s="229"/>
      <c r="X626" s="229"/>
      <c r="Y626" s="229"/>
      <c r="Z626" s="229"/>
      <c r="AA626" s="229"/>
      <c r="AB626"/>
    </row>
    <row r="627" spans="1:28" x14ac:dyDescent="0.3">
      <c r="A627" s="229"/>
      <c r="B627" s="230"/>
      <c r="C627" s="229"/>
      <c r="D627" s="229"/>
      <c r="E627" s="229"/>
      <c r="F627" s="229"/>
      <c r="G627" s="229"/>
      <c r="H627" s="229"/>
      <c r="I627" s="229"/>
      <c r="J627" s="229"/>
      <c r="K627" s="229"/>
      <c r="L627" s="229"/>
      <c r="M627" s="230"/>
      <c r="N627" s="230"/>
      <c r="O627" s="229"/>
      <c r="P627" s="229"/>
      <c r="Q627" s="229"/>
      <c r="R627" s="229"/>
      <c r="S627" s="229"/>
      <c r="T627" s="229"/>
      <c r="U627" s="229"/>
      <c r="V627" s="229"/>
      <c r="W627" s="229"/>
      <c r="X627" s="229"/>
      <c r="Y627" s="229"/>
      <c r="Z627" s="229"/>
      <c r="AA627" s="229"/>
      <c r="AB627"/>
    </row>
    <row r="628" spans="1:28" x14ac:dyDescent="0.3">
      <c r="A628" s="229"/>
      <c r="B628" s="230"/>
      <c r="C628" s="229"/>
      <c r="D628" s="229"/>
      <c r="E628" s="229"/>
      <c r="F628" s="229"/>
      <c r="G628" s="229"/>
      <c r="H628" s="229"/>
      <c r="I628" s="229"/>
      <c r="J628" s="229"/>
      <c r="K628" s="229"/>
      <c r="L628" s="229"/>
      <c r="M628" s="230"/>
      <c r="N628" s="230"/>
      <c r="O628" s="229"/>
      <c r="P628" s="229"/>
      <c r="Q628" s="229"/>
      <c r="R628" s="229"/>
      <c r="S628" s="229"/>
      <c r="T628" s="229"/>
      <c r="U628" s="229"/>
      <c r="V628" s="229"/>
      <c r="W628" s="229"/>
      <c r="X628" s="229"/>
      <c r="Y628" s="229"/>
      <c r="Z628" s="229"/>
      <c r="AA628" s="229"/>
      <c r="AB628"/>
    </row>
    <row r="629" spans="1:28" x14ac:dyDescent="0.3">
      <c r="A629" s="229"/>
      <c r="B629" s="230"/>
      <c r="C629" s="229"/>
      <c r="D629" s="229"/>
      <c r="E629" s="229"/>
      <c r="F629" s="229"/>
      <c r="G629" s="229"/>
      <c r="H629" s="229"/>
      <c r="I629" s="229"/>
      <c r="J629" s="229"/>
      <c r="K629" s="229"/>
      <c r="L629" s="229"/>
      <c r="M629" s="230"/>
      <c r="N629" s="230"/>
      <c r="O629" s="229"/>
      <c r="P629" s="229"/>
      <c r="Q629" s="229"/>
      <c r="R629" s="229"/>
      <c r="S629" s="229"/>
      <c r="T629" s="229"/>
      <c r="U629" s="229"/>
      <c r="V629" s="229"/>
      <c r="W629" s="229"/>
      <c r="X629" s="229"/>
      <c r="Y629" s="229"/>
      <c r="Z629" s="229"/>
      <c r="AA629" s="229"/>
      <c r="AB629"/>
    </row>
    <row r="630" spans="1:28" x14ac:dyDescent="0.3">
      <c r="A630" s="229"/>
      <c r="B630" s="230"/>
      <c r="C630" s="229"/>
      <c r="D630" s="229"/>
      <c r="E630" s="229"/>
      <c r="F630" s="229"/>
      <c r="G630" s="229"/>
      <c r="H630" s="229"/>
      <c r="I630" s="229"/>
      <c r="J630" s="229"/>
      <c r="K630" s="229"/>
      <c r="L630" s="229"/>
      <c r="M630" s="230"/>
      <c r="N630" s="230"/>
      <c r="O630" s="229"/>
      <c r="P630" s="229"/>
      <c r="Q630" s="229"/>
      <c r="R630" s="229"/>
      <c r="S630" s="229"/>
      <c r="T630" s="229"/>
      <c r="U630" s="229"/>
      <c r="V630" s="229"/>
      <c r="W630" s="229"/>
      <c r="X630" s="229"/>
      <c r="Y630" s="229"/>
      <c r="Z630" s="229"/>
      <c r="AA630" s="229"/>
      <c r="AB630"/>
    </row>
    <row r="631" spans="1:28" x14ac:dyDescent="0.3">
      <c r="A631" s="229"/>
      <c r="B631" s="230"/>
      <c r="C631" s="229"/>
      <c r="D631" s="229"/>
      <c r="E631" s="229"/>
      <c r="F631" s="229"/>
      <c r="G631" s="229"/>
      <c r="H631" s="229"/>
      <c r="I631" s="229"/>
      <c r="J631" s="229"/>
      <c r="K631" s="229"/>
      <c r="L631" s="229"/>
      <c r="M631" s="230"/>
      <c r="N631" s="230"/>
      <c r="O631" s="229"/>
      <c r="P631" s="229"/>
      <c r="Q631" s="229"/>
      <c r="R631" s="229"/>
      <c r="S631" s="229"/>
      <c r="T631" s="229"/>
      <c r="U631" s="229"/>
      <c r="V631" s="229"/>
      <c r="W631" s="229"/>
      <c r="X631" s="229"/>
      <c r="Y631" s="229"/>
      <c r="Z631" s="229"/>
      <c r="AA631" s="229"/>
      <c r="AB631"/>
    </row>
    <row r="632" spans="1:28" x14ac:dyDescent="0.3">
      <c r="A632" s="229"/>
      <c r="B632" s="230"/>
      <c r="C632" s="229"/>
      <c r="D632" s="229"/>
      <c r="E632" s="229"/>
      <c r="F632" s="229"/>
      <c r="G632" s="229"/>
      <c r="H632" s="229"/>
      <c r="I632" s="229"/>
      <c r="J632" s="229"/>
      <c r="K632" s="229"/>
      <c r="L632" s="229"/>
      <c r="M632" s="230"/>
      <c r="N632" s="230"/>
      <c r="O632" s="229"/>
      <c r="P632" s="229"/>
      <c r="Q632" s="229"/>
      <c r="R632" s="229"/>
      <c r="S632" s="229"/>
      <c r="T632" s="229"/>
      <c r="U632" s="229"/>
      <c r="V632" s="229"/>
      <c r="W632" s="229"/>
      <c r="X632" s="229"/>
      <c r="Y632" s="229"/>
      <c r="Z632" s="229"/>
      <c r="AA632" s="229"/>
      <c r="AB632"/>
    </row>
    <row r="633" spans="1:28" x14ac:dyDescent="0.3">
      <c r="A633" s="229"/>
      <c r="B633" s="230"/>
      <c r="C633" s="229"/>
      <c r="D633" s="229"/>
      <c r="E633" s="229"/>
      <c r="F633" s="229"/>
      <c r="G633" s="229"/>
      <c r="H633" s="229"/>
      <c r="I633" s="229"/>
      <c r="J633" s="229"/>
      <c r="K633" s="229"/>
      <c r="L633" s="229"/>
      <c r="M633" s="230"/>
      <c r="N633" s="230"/>
      <c r="O633" s="229"/>
      <c r="P633" s="229"/>
      <c r="Q633" s="229"/>
      <c r="R633" s="229"/>
      <c r="S633" s="229"/>
      <c r="T633" s="229"/>
      <c r="U633" s="229"/>
      <c r="V633" s="229"/>
      <c r="W633" s="229"/>
      <c r="X633" s="229"/>
      <c r="Y633" s="229"/>
      <c r="Z633" s="229"/>
      <c r="AA633" s="229"/>
      <c r="AB633"/>
    </row>
    <row r="634" spans="1:28" x14ac:dyDescent="0.3">
      <c r="A634" s="229"/>
      <c r="B634" s="230"/>
      <c r="C634" s="229"/>
      <c r="D634" s="229"/>
      <c r="E634" s="229"/>
      <c r="F634" s="229"/>
      <c r="G634" s="229"/>
      <c r="H634" s="229"/>
      <c r="I634" s="229"/>
      <c r="J634" s="229"/>
      <c r="K634" s="229"/>
      <c r="L634" s="229"/>
      <c r="M634" s="230"/>
      <c r="N634" s="230"/>
      <c r="O634" s="229"/>
      <c r="P634" s="229"/>
      <c r="Q634" s="229"/>
      <c r="R634" s="229"/>
      <c r="S634" s="229"/>
      <c r="T634" s="229"/>
      <c r="U634" s="229"/>
      <c r="V634" s="229"/>
      <c r="W634" s="229"/>
      <c r="X634" s="229"/>
      <c r="Y634" s="229"/>
      <c r="Z634" s="229"/>
      <c r="AA634" s="229"/>
      <c r="AB634"/>
    </row>
    <row r="635" spans="1:28" x14ac:dyDescent="0.3">
      <c r="A635" s="229"/>
      <c r="B635" s="230"/>
      <c r="C635" s="229"/>
      <c r="D635" s="229"/>
      <c r="E635" s="229"/>
      <c r="F635" s="229"/>
      <c r="G635" s="229"/>
      <c r="H635" s="229"/>
      <c r="I635" s="229"/>
      <c r="J635" s="229"/>
      <c r="K635" s="229"/>
      <c r="L635" s="229"/>
      <c r="M635" s="230"/>
      <c r="N635" s="230"/>
      <c r="O635" s="229"/>
      <c r="P635" s="229"/>
      <c r="Q635" s="229"/>
      <c r="R635" s="229"/>
      <c r="S635" s="229"/>
      <c r="T635" s="229"/>
      <c r="U635" s="229"/>
      <c r="V635" s="229"/>
      <c r="W635" s="229"/>
      <c r="X635" s="229"/>
      <c r="Y635" s="229"/>
      <c r="Z635" s="229"/>
      <c r="AA635" s="229"/>
      <c r="AB635"/>
    </row>
    <row r="636" spans="1:28" x14ac:dyDescent="0.3">
      <c r="A636" s="229"/>
      <c r="B636" s="230"/>
      <c r="C636" s="229"/>
      <c r="D636" s="229"/>
      <c r="E636" s="229"/>
      <c r="F636" s="229"/>
      <c r="G636" s="229"/>
      <c r="H636" s="229"/>
      <c r="I636" s="229"/>
      <c r="J636" s="229"/>
      <c r="K636" s="229"/>
      <c r="L636" s="229"/>
      <c r="M636" s="230"/>
      <c r="N636" s="230"/>
      <c r="O636" s="229"/>
      <c r="P636" s="229"/>
      <c r="Q636" s="229"/>
      <c r="R636" s="229"/>
      <c r="S636" s="229"/>
      <c r="T636" s="229"/>
      <c r="U636" s="229"/>
      <c r="V636" s="229"/>
      <c r="W636" s="229"/>
      <c r="X636" s="229"/>
      <c r="Y636" s="229"/>
      <c r="Z636" s="229"/>
      <c r="AA636" s="229"/>
      <c r="AB636"/>
    </row>
    <row r="637" spans="1:28" x14ac:dyDescent="0.3">
      <c r="A637" s="229"/>
      <c r="B637" s="230"/>
      <c r="C637" s="229"/>
      <c r="D637" s="229"/>
      <c r="E637" s="229"/>
      <c r="F637" s="229"/>
      <c r="G637" s="229"/>
      <c r="H637" s="229"/>
      <c r="I637" s="229"/>
      <c r="J637" s="229"/>
      <c r="K637" s="229"/>
      <c r="L637" s="229"/>
      <c r="M637" s="230"/>
      <c r="N637" s="230"/>
      <c r="O637" s="229"/>
      <c r="P637" s="229"/>
      <c r="Q637" s="229"/>
      <c r="R637" s="229"/>
      <c r="S637" s="229"/>
      <c r="T637" s="229"/>
      <c r="U637" s="229"/>
      <c r="V637" s="229"/>
      <c r="W637" s="229"/>
      <c r="X637" s="229"/>
      <c r="Y637" s="229"/>
      <c r="Z637" s="229"/>
      <c r="AA637" s="229"/>
      <c r="AB637"/>
    </row>
    <row r="638" spans="1:28" x14ac:dyDescent="0.3">
      <c r="A638" s="229"/>
      <c r="B638" s="230"/>
      <c r="C638" s="229"/>
      <c r="D638" s="229"/>
      <c r="E638" s="229"/>
      <c r="F638" s="229"/>
      <c r="G638" s="229"/>
      <c r="H638" s="229"/>
      <c r="I638" s="229"/>
      <c r="J638" s="229"/>
      <c r="K638" s="229"/>
      <c r="L638" s="229"/>
      <c r="M638" s="230"/>
      <c r="N638" s="230"/>
      <c r="O638" s="229"/>
      <c r="P638" s="229"/>
      <c r="Q638" s="229"/>
      <c r="R638" s="229"/>
      <c r="S638" s="229"/>
      <c r="T638" s="229"/>
      <c r="U638" s="229"/>
      <c r="V638" s="229"/>
      <c r="W638" s="229"/>
      <c r="X638" s="229"/>
      <c r="Y638" s="229"/>
      <c r="Z638" s="229"/>
      <c r="AA638" s="229"/>
      <c r="AB638"/>
    </row>
    <row r="639" spans="1:28" x14ac:dyDescent="0.3">
      <c r="A639" s="229"/>
      <c r="B639" s="230"/>
      <c r="C639" s="229"/>
      <c r="D639" s="229"/>
      <c r="E639" s="229"/>
      <c r="F639" s="229"/>
      <c r="G639" s="229"/>
      <c r="H639" s="229"/>
      <c r="I639" s="229"/>
      <c r="J639" s="229"/>
      <c r="K639" s="229"/>
      <c r="L639" s="229"/>
      <c r="M639" s="230"/>
      <c r="N639" s="230"/>
      <c r="O639" s="229"/>
      <c r="P639" s="229"/>
      <c r="Q639" s="229"/>
      <c r="R639" s="229"/>
      <c r="S639" s="229"/>
      <c r="T639" s="229"/>
      <c r="U639" s="229"/>
      <c r="V639" s="229"/>
      <c r="W639" s="229"/>
      <c r="X639" s="229"/>
      <c r="Y639" s="229"/>
      <c r="Z639" s="229"/>
      <c r="AA639" s="229"/>
      <c r="AB639"/>
    </row>
    <row r="640" spans="1:28" x14ac:dyDescent="0.3">
      <c r="A640" s="229"/>
      <c r="B640" s="230"/>
      <c r="C640" s="229"/>
      <c r="D640" s="229"/>
      <c r="E640" s="229"/>
      <c r="F640" s="229"/>
      <c r="G640" s="229"/>
      <c r="H640" s="229"/>
      <c r="I640" s="229"/>
      <c r="J640" s="229"/>
      <c r="K640" s="229"/>
      <c r="L640" s="229"/>
      <c r="M640" s="230"/>
      <c r="N640" s="230"/>
      <c r="O640" s="229"/>
      <c r="P640" s="229"/>
      <c r="Q640" s="229"/>
      <c r="R640" s="229"/>
      <c r="S640" s="229"/>
      <c r="T640" s="229"/>
      <c r="U640" s="229"/>
      <c r="V640" s="229"/>
      <c r="W640" s="229"/>
      <c r="X640" s="229"/>
      <c r="Y640" s="229"/>
      <c r="Z640" s="229"/>
      <c r="AA640" s="229"/>
      <c r="AB640"/>
    </row>
    <row r="641" spans="1:28" x14ac:dyDescent="0.3">
      <c r="A641" s="229"/>
      <c r="B641" s="230"/>
      <c r="C641" s="229"/>
      <c r="D641" s="229"/>
      <c r="E641" s="229"/>
      <c r="F641" s="229"/>
      <c r="G641" s="229"/>
      <c r="H641" s="229"/>
      <c r="I641" s="229"/>
      <c r="J641" s="229"/>
      <c r="K641" s="229"/>
      <c r="L641" s="229"/>
      <c r="M641" s="230"/>
      <c r="N641" s="230"/>
      <c r="O641" s="229"/>
      <c r="P641" s="229"/>
      <c r="Q641" s="229"/>
      <c r="R641" s="229"/>
      <c r="S641" s="229"/>
      <c r="T641" s="229"/>
      <c r="U641" s="229"/>
      <c r="V641" s="229"/>
      <c r="W641" s="229"/>
      <c r="X641" s="229"/>
      <c r="Y641" s="229"/>
      <c r="Z641" s="229"/>
      <c r="AA641" s="229"/>
      <c r="AB641"/>
    </row>
    <row r="642" spans="1:28" x14ac:dyDescent="0.3">
      <c r="A642" s="229"/>
      <c r="B642" s="230"/>
      <c r="C642" s="229"/>
      <c r="D642" s="229"/>
      <c r="E642" s="229"/>
      <c r="F642" s="229"/>
      <c r="G642" s="229"/>
      <c r="H642" s="229"/>
      <c r="I642" s="229"/>
      <c r="J642" s="229"/>
      <c r="K642" s="229"/>
      <c r="L642" s="229"/>
      <c r="M642" s="230"/>
      <c r="N642" s="230"/>
      <c r="O642" s="229"/>
      <c r="P642" s="229"/>
      <c r="Q642" s="229"/>
      <c r="R642" s="229"/>
      <c r="S642" s="229"/>
      <c r="T642" s="229"/>
      <c r="U642" s="229"/>
      <c r="V642" s="229"/>
      <c r="W642" s="229"/>
      <c r="X642" s="229"/>
      <c r="Y642" s="229"/>
      <c r="Z642" s="229"/>
      <c r="AA642" s="229"/>
      <c r="AB642"/>
    </row>
    <row r="643" spans="1:28" x14ac:dyDescent="0.3">
      <c r="A643" s="229"/>
      <c r="B643" s="230"/>
      <c r="C643" s="229"/>
      <c r="D643" s="229"/>
      <c r="E643" s="229"/>
      <c r="F643" s="229"/>
      <c r="G643" s="229"/>
      <c r="H643" s="229"/>
      <c r="I643" s="229"/>
      <c r="J643" s="229"/>
      <c r="K643" s="229"/>
      <c r="L643" s="229"/>
      <c r="M643" s="230"/>
      <c r="N643" s="230"/>
      <c r="O643" s="229"/>
      <c r="P643" s="229"/>
      <c r="Q643" s="229"/>
      <c r="R643" s="229"/>
      <c r="S643" s="229"/>
      <c r="T643" s="229"/>
      <c r="U643" s="229"/>
      <c r="V643" s="229"/>
      <c r="W643" s="229"/>
      <c r="X643" s="229"/>
      <c r="Y643" s="229"/>
      <c r="Z643" s="229"/>
      <c r="AA643" s="229"/>
      <c r="AB643"/>
    </row>
    <row r="644" spans="1:28" x14ac:dyDescent="0.3">
      <c r="A644" s="229"/>
      <c r="B644" s="230"/>
      <c r="C644" s="229"/>
      <c r="D644" s="229"/>
      <c r="E644" s="229"/>
      <c r="F644" s="229"/>
      <c r="G644" s="229"/>
      <c r="H644" s="229"/>
      <c r="I644" s="229"/>
      <c r="J644" s="229"/>
      <c r="K644" s="229"/>
      <c r="L644" s="229"/>
      <c r="M644" s="230"/>
      <c r="N644" s="230"/>
      <c r="O644" s="229"/>
      <c r="P644" s="229"/>
      <c r="Q644" s="229"/>
      <c r="R644" s="229"/>
      <c r="S644" s="229"/>
      <c r="T644" s="229"/>
      <c r="U644" s="229"/>
      <c r="V644" s="229"/>
      <c r="W644" s="229"/>
      <c r="X644" s="229"/>
      <c r="Y644" s="229"/>
      <c r="Z644" s="229"/>
      <c r="AA644" s="229"/>
      <c r="AB644"/>
    </row>
    <row r="645" spans="1:28" x14ac:dyDescent="0.3">
      <c r="A645" s="229"/>
      <c r="B645" s="230"/>
      <c r="C645" s="229"/>
      <c r="D645" s="229"/>
      <c r="E645" s="229"/>
      <c r="F645" s="229"/>
      <c r="G645" s="229"/>
      <c r="H645" s="229"/>
      <c r="I645" s="229"/>
      <c r="J645" s="229"/>
      <c r="K645" s="229"/>
      <c r="L645" s="229"/>
      <c r="M645" s="230"/>
      <c r="N645" s="230"/>
      <c r="O645" s="229"/>
      <c r="P645" s="229"/>
      <c r="Q645" s="229"/>
      <c r="R645" s="229"/>
      <c r="S645" s="229"/>
      <c r="T645" s="229"/>
      <c r="U645" s="229"/>
      <c r="V645" s="229"/>
      <c r="W645" s="229"/>
      <c r="X645" s="229"/>
      <c r="Y645" s="229"/>
      <c r="Z645" s="229"/>
      <c r="AA645" s="229"/>
      <c r="AB645"/>
    </row>
    <row r="646" spans="1:28" x14ac:dyDescent="0.3">
      <c r="A646" s="229"/>
      <c r="B646" s="230"/>
      <c r="C646" s="229"/>
      <c r="D646" s="229"/>
      <c r="E646" s="229"/>
      <c r="F646" s="229"/>
      <c r="G646" s="229"/>
      <c r="H646" s="229"/>
      <c r="I646" s="229"/>
      <c r="J646" s="229"/>
      <c r="K646" s="229"/>
      <c r="L646" s="229"/>
      <c r="M646" s="230"/>
      <c r="N646" s="230"/>
      <c r="O646" s="229"/>
      <c r="P646" s="229"/>
      <c r="Q646" s="229"/>
      <c r="R646" s="229"/>
      <c r="S646" s="229"/>
      <c r="T646" s="229"/>
      <c r="U646" s="229"/>
      <c r="V646" s="229"/>
      <c r="W646" s="229"/>
      <c r="X646" s="229"/>
      <c r="Y646" s="229"/>
      <c r="Z646" s="229"/>
      <c r="AA646" s="229"/>
      <c r="AB646"/>
    </row>
    <row r="647" spans="1:28" x14ac:dyDescent="0.3">
      <c r="A647" s="229"/>
      <c r="B647" s="230"/>
      <c r="C647" s="229"/>
      <c r="D647" s="229"/>
      <c r="E647" s="229"/>
      <c r="F647" s="229"/>
      <c r="G647" s="229"/>
      <c r="H647" s="229"/>
      <c r="I647" s="229"/>
      <c r="J647" s="229"/>
      <c r="K647" s="229"/>
      <c r="L647" s="229"/>
      <c r="M647" s="230"/>
      <c r="N647" s="230"/>
      <c r="O647" s="229"/>
      <c r="P647" s="229"/>
      <c r="Q647" s="229"/>
      <c r="R647" s="229"/>
      <c r="S647" s="229"/>
      <c r="T647" s="229"/>
      <c r="U647" s="229"/>
      <c r="V647" s="229"/>
      <c r="W647" s="229"/>
      <c r="X647" s="229"/>
      <c r="Y647" s="229"/>
      <c r="Z647" s="229"/>
      <c r="AA647" s="229"/>
      <c r="AB647"/>
    </row>
    <row r="648" spans="1:28" x14ac:dyDescent="0.3">
      <c r="A648" s="229"/>
      <c r="B648" s="230"/>
      <c r="C648" s="229"/>
      <c r="D648" s="229"/>
      <c r="E648" s="229"/>
      <c r="F648" s="229"/>
      <c r="G648" s="229"/>
      <c r="H648" s="229"/>
      <c r="I648" s="229"/>
      <c r="J648" s="229"/>
      <c r="K648" s="229"/>
      <c r="L648" s="229"/>
      <c r="M648" s="230"/>
      <c r="N648" s="230"/>
      <c r="O648" s="229"/>
      <c r="P648" s="229"/>
      <c r="Q648" s="229"/>
      <c r="R648" s="229"/>
      <c r="S648" s="229"/>
      <c r="T648" s="229"/>
      <c r="U648" s="229"/>
      <c r="V648" s="229"/>
      <c r="W648" s="229"/>
      <c r="X648" s="229"/>
      <c r="Y648" s="229"/>
      <c r="Z648" s="229"/>
      <c r="AA648" s="229"/>
      <c r="AB648"/>
    </row>
    <row r="649" spans="1:28" x14ac:dyDescent="0.3">
      <c r="A649" s="229"/>
      <c r="B649" s="230"/>
      <c r="C649" s="229"/>
      <c r="D649" s="229"/>
      <c r="E649" s="229"/>
      <c r="F649" s="229"/>
      <c r="G649" s="229"/>
      <c r="H649" s="229"/>
      <c r="I649" s="229"/>
      <c r="J649" s="229"/>
      <c r="K649" s="229"/>
      <c r="L649" s="229"/>
      <c r="M649" s="230"/>
      <c r="N649" s="230"/>
      <c r="O649" s="229"/>
      <c r="P649" s="229"/>
      <c r="Q649" s="229"/>
      <c r="R649" s="229"/>
      <c r="S649" s="229"/>
      <c r="T649" s="229"/>
      <c r="U649" s="229"/>
      <c r="V649" s="229"/>
      <c r="W649" s="229"/>
      <c r="X649" s="229"/>
      <c r="Y649" s="229"/>
      <c r="Z649" s="229"/>
      <c r="AA649" s="229"/>
      <c r="AB649"/>
    </row>
    <row r="650" spans="1:28" x14ac:dyDescent="0.3">
      <c r="A650" s="229"/>
      <c r="B650" s="230"/>
      <c r="C650" s="229"/>
      <c r="D650" s="229"/>
      <c r="E650" s="229"/>
      <c r="F650" s="229"/>
      <c r="G650" s="229"/>
      <c r="H650" s="229"/>
      <c r="I650" s="229"/>
      <c r="J650" s="229"/>
      <c r="K650" s="229"/>
      <c r="L650" s="229"/>
      <c r="M650" s="230"/>
      <c r="N650" s="230"/>
      <c r="O650" s="229"/>
      <c r="P650" s="229"/>
      <c r="Q650" s="229"/>
      <c r="R650" s="229"/>
      <c r="S650" s="229"/>
      <c r="T650" s="229"/>
      <c r="U650" s="229"/>
      <c r="V650" s="229"/>
      <c r="W650" s="229"/>
      <c r="X650" s="229"/>
      <c r="Y650" s="229"/>
      <c r="Z650" s="229"/>
      <c r="AA650" s="229"/>
      <c r="AB650"/>
    </row>
    <row r="651" spans="1:28" x14ac:dyDescent="0.3">
      <c r="A651" s="229"/>
      <c r="B651" s="230"/>
      <c r="C651" s="229"/>
      <c r="D651" s="229"/>
      <c r="E651" s="229"/>
      <c r="F651" s="229"/>
      <c r="G651" s="229"/>
      <c r="H651" s="229"/>
      <c r="I651" s="229"/>
      <c r="J651" s="229"/>
      <c r="K651" s="229"/>
      <c r="L651" s="229"/>
      <c r="M651" s="230"/>
      <c r="N651" s="230"/>
      <c r="O651" s="229"/>
      <c r="P651" s="229"/>
      <c r="Q651" s="229"/>
      <c r="R651" s="229"/>
      <c r="S651" s="229"/>
      <c r="T651" s="229"/>
      <c r="U651" s="229"/>
      <c r="V651" s="229"/>
      <c r="W651" s="229"/>
      <c r="X651" s="229"/>
      <c r="Y651" s="229"/>
      <c r="Z651" s="229"/>
      <c r="AA651" s="229"/>
      <c r="AB651"/>
    </row>
    <row r="652" spans="1:28" x14ac:dyDescent="0.3">
      <c r="A652" s="229"/>
      <c r="B652" s="230"/>
      <c r="C652" s="229"/>
      <c r="D652" s="229"/>
      <c r="E652" s="229"/>
      <c r="F652" s="229"/>
      <c r="G652" s="229"/>
      <c r="H652" s="229"/>
      <c r="I652" s="229"/>
      <c r="J652" s="229"/>
      <c r="K652" s="229"/>
      <c r="L652" s="229"/>
      <c r="M652" s="230"/>
      <c r="N652" s="230"/>
      <c r="O652" s="229"/>
      <c r="P652" s="229"/>
      <c r="Q652" s="229"/>
      <c r="R652" s="229"/>
      <c r="S652" s="229"/>
      <c r="T652" s="229"/>
      <c r="U652" s="229"/>
      <c r="V652" s="229"/>
      <c r="W652" s="229"/>
      <c r="X652" s="229"/>
      <c r="Y652" s="229"/>
      <c r="Z652" s="229"/>
      <c r="AA652" s="229"/>
      <c r="AB652"/>
    </row>
    <row r="653" spans="1:28" x14ac:dyDescent="0.3">
      <c r="A653" s="229"/>
      <c r="B653" s="230"/>
      <c r="C653" s="229"/>
      <c r="D653" s="229"/>
      <c r="E653" s="229"/>
      <c r="F653" s="229"/>
      <c r="G653" s="229"/>
      <c r="H653" s="229"/>
      <c r="I653" s="229"/>
      <c r="J653" s="229"/>
      <c r="K653" s="229"/>
      <c r="L653" s="229"/>
      <c r="M653" s="230"/>
      <c r="N653" s="230"/>
      <c r="O653" s="229"/>
      <c r="P653" s="229"/>
      <c r="Q653" s="229"/>
      <c r="R653" s="229"/>
      <c r="S653" s="229"/>
      <c r="T653" s="229"/>
      <c r="U653" s="229"/>
      <c r="V653" s="229"/>
      <c r="W653" s="229"/>
      <c r="X653" s="229"/>
      <c r="Y653" s="229"/>
      <c r="Z653" s="229"/>
      <c r="AA653" s="229"/>
      <c r="AB653"/>
    </row>
    <row r="654" spans="1:28" x14ac:dyDescent="0.3">
      <c r="A654" s="229"/>
      <c r="B654" s="230"/>
      <c r="C654" s="229"/>
      <c r="D654" s="229"/>
      <c r="E654" s="229"/>
      <c r="F654" s="229"/>
      <c r="G654" s="229"/>
      <c r="H654" s="229"/>
      <c r="I654" s="229"/>
      <c r="J654" s="229"/>
      <c r="K654" s="229"/>
      <c r="L654" s="229"/>
      <c r="M654" s="230"/>
      <c r="N654" s="230"/>
      <c r="O654" s="229"/>
      <c r="P654" s="229"/>
      <c r="Q654" s="229"/>
      <c r="R654" s="229"/>
      <c r="S654" s="229"/>
      <c r="T654" s="229"/>
      <c r="U654" s="229"/>
      <c r="V654" s="229"/>
      <c r="W654" s="229"/>
      <c r="X654" s="229"/>
      <c r="Y654" s="229"/>
      <c r="Z654" s="229"/>
      <c r="AA654" s="229"/>
      <c r="AB654"/>
    </row>
    <row r="655" spans="1:28" x14ac:dyDescent="0.3">
      <c r="A655" s="229"/>
      <c r="B655" s="230"/>
      <c r="C655" s="229"/>
      <c r="D655" s="229"/>
      <c r="E655" s="229"/>
      <c r="F655" s="229"/>
      <c r="G655" s="229"/>
      <c r="H655" s="229"/>
      <c r="I655" s="229"/>
      <c r="J655" s="229"/>
      <c r="K655" s="229"/>
      <c r="L655" s="229"/>
      <c r="M655" s="230"/>
      <c r="N655" s="230"/>
      <c r="O655" s="229"/>
      <c r="P655" s="229"/>
      <c r="Q655" s="229"/>
      <c r="R655" s="229"/>
      <c r="S655" s="229"/>
      <c r="T655" s="229"/>
      <c r="U655" s="229"/>
      <c r="V655" s="229"/>
      <c r="W655" s="229"/>
      <c r="X655" s="229"/>
      <c r="Y655" s="229"/>
      <c r="Z655" s="229"/>
      <c r="AA655" s="229"/>
      <c r="AB655"/>
    </row>
    <row r="656" spans="1:28" x14ac:dyDescent="0.3">
      <c r="A656" s="229"/>
      <c r="B656" s="230"/>
      <c r="C656" s="229"/>
      <c r="D656" s="229"/>
      <c r="E656" s="229"/>
      <c r="F656" s="229"/>
      <c r="G656" s="229"/>
      <c r="H656" s="229"/>
      <c r="I656" s="229"/>
      <c r="J656" s="229"/>
      <c r="K656" s="229"/>
      <c r="L656" s="229"/>
      <c r="M656" s="230"/>
      <c r="N656" s="230"/>
      <c r="O656" s="229"/>
      <c r="P656" s="229"/>
      <c r="Q656" s="229"/>
      <c r="R656" s="229"/>
      <c r="S656" s="229"/>
      <c r="T656" s="229"/>
      <c r="U656" s="229"/>
      <c r="V656" s="229"/>
      <c r="W656" s="229"/>
      <c r="X656" s="229"/>
      <c r="Y656" s="229"/>
      <c r="Z656" s="229"/>
      <c r="AA656" s="229"/>
      <c r="AB656"/>
    </row>
    <row r="657" spans="1:28" x14ac:dyDescent="0.3">
      <c r="A657" s="229"/>
      <c r="B657" s="230"/>
      <c r="C657" s="229"/>
      <c r="D657" s="229"/>
      <c r="E657" s="229"/>
      <c r="F657" s="229"/>
      <c r="G657" s="229"/>
      <c r="H657" s="229"/>
      <c r="I657" s="229"/>
      <c r="J657" s="229"/>
      <c r="K657" s="229"/>
      <c r="L657" s="229"/>
      <c r="M657" s="230"/>
      <c r="N657" s="230"/>
      <c r="O657" s="229"/>
      <c r="P657" s="229"/>
      <c r="Q657" s="229"/>
      <c r="R657" s="229"/>
      <c r="S657" s="229"/>
      <c r="T657" s="229"/>
      <c r="U657" s="229"/>
      <c r="V657" s="229"/>
      <c r="W657" s="229"/>
      <c r="X657" s="229"/>
      <c r="Y657" s="229"/>
      <c r="Z657" s="229"/>
      <c r="AA657" s="229"/>
      <c r="AB657"/>
    </row>
    <row r="658" spans="1:28" x14ac:dyDescent="0.3">
      <c r="A658" s="229"/>
      <c r="B658" s="230"/>
      <c r="C658" s="229"/>
      <c r="D658" s="229"/>
      <c r="E658" s="229"/>
      <c r="F658" s="229"/>
      <c r="G658" s="229"/>
      <c r="H658" s="229"/>
      <c r="I658" s="229"/>
      <c r="J658" s="229"/>
      <c r="K658" s="229"/>
      <c r="L658" s="229"/>
      <c r="M658" s="230"/>
      <c r="N658" s="230"/>
      <c r="O658" s="229"/>
      <c r="P658" s="229"/>
      <c r="Q658" s="229"/>
      <c r="R658" s="229"/>
      <c r="S658" s="229"/>
      <c r="T658" s="229"/>
      <c r="U658" s="229"/>
      <c r="V658" s="229"/>
      <c r="W658" s="229"/>
      <c r="X658" s="229"/>
      <c r="Y658" s="229"/>
      <c r="Z658" s="229"/>
      <c r="AA658" s="229"/>
      <c r="AB658"/>
    </row>
    <row r="659" spans="1:28" x14ac:dyDescent="0.3">
      <c r="A659" s="229"/>
      <c r="B659" s="230"/>
      <c r="C659" s="229"/>
      <c r="D659" s="229"/>
      <c r="E659" s="229"/>
      <c r="F659" s="229"/>
      <c r="G659" s="229"/>
      <c r="H659" s="229"/>
      <c r="I659" s="229"/>
      <c r="J659" s="229"/>
      <c r="K659" s="229"/>
      <c r="L659" s="229"/>
      <c r="M659" s="230"/>
      <c r="N659" s="230"/>
      <c r="O659" s="229"/>
      <c r="P659" s="229"/>
      <c r="Q659" s="229"/>
      <c r="R659" s="229"/>
      <c r="S659" s="229"/>
      <c r="T659" s="229"/>
      <c r="U659" s="229"/>
      <c r="V659" s="229"/>
      <c r="W659" s="229"/>
      <c r="X659" s="229"/>
      <c r="Y659" s="229"/>
      <c r="Z659" s="229"/>
      <c r="AA659" s="229"/>
      <c r="AB659"/>
    </row>
    <row r="660" spans="1:28" x14ac:dyDescent="0.3">
      <c r="A660" s="229"/>
      <c r="B660" s="230"/>
      <c r="C660" s="229"/>
      <c r="D660" s="229"/>
      <c r="E660" s="229"/>
      <c r="F660" s="229"/>
      <c r="G660" s="229"/>
      <c r="H660" s="229"/>
      <c r="I660" s="229"/>
      <c r="J660" s="229"/>
      <c r="K660" s="229"/>
      <c r="L660" s="229"/>
      <c r="M660" s="230"/>
      <c r="N660" s="230"/>
      <c r="O660" s="229"/>
      <c r="P660" s="229"/>
      <c r="Q660" s="229"/>
      <c r="R660" s="229"/>
      <c r="S660" s="229"/>
      <c r="T660" s="229"/>
      <c r="U660" s="229"/>
      <c r="V660" s="229"/>
      <c r="W660" s="229"/>
      <c r="X660" s="229"/>
      <c r="Y660" s="229"/>
      <c r="Z660" s="229"/>
      <c r="AA660" s="229"/>
      <c r="AB660"/>
    </row>
    <row r="661" spans="1:28" x14ac:dyDescent="0.3">
      <c r="A661" s="229"/>
      <c r="B661" s="230"/>
      <c r="C661" s="229"/>
      <c r="D661" s="229"/>
      <c r="E661" s="229"/>
      <c r="F661" s="229"/>
      <c r="G661" s="229"/>
      <c r="H661" s="229"/>
      <c r="I661" s="229"/>
      <c r="J661" s="229"/>
      <c r="K661" s="229"/>
      <c r="L661" s="229"/>
      <c r="M661" s="230"/>
      <c r="N661" s="230"/>
      <c r="O661" s="229"/>
      <c r="P661" s="229"/>
      <c r="Q661" s="229"/>
      <c r="R661" s="229"/>
      <c r="S661" s="229"/>
      <c r="T661" s="229"/>
      <c r="U661" s="229"/>
      <c r="V661" s="229"/>
      <c r="W661" s="229"/>
      <c r="X661" s="229"/>
      <c r="Y661" s="229"/>
      <c r="Z661" s="229"/>
      <c r="AA661" s="229"/>
      <c r="AB661"/>
    </row>
    <row r="662" spans="1:28" x14ac:dyDescent="0.3">
      <c r="A662" s="229"/>
      <c r="B662" s="230"/>
      <c r="C662" s="229"/>
      <c r="D662" s="229"/>
      <c r="E662" s="229"/>
      <c r="F662" s="229"/>
      <c r="G662" s="229"/>
      <c r="H662" s="229"/>
      <c r="I662" s="229"/>
      <c r="J662" s="229"/>
      <c r="K662" s="229"/>
      <c r="L662" s="229"/>
      <c r="M662" s="230"/>
      <c r="N662" s="230"/>
      <c r="O662" s="229"/>
      <c r="P662" s="229"/>
      <c r="Q662" s="229"/>
      <c r="R662" s="229"/>
      <c r="S662" s="229"/>
      <c r="T662" s="229"/>
      <c r="U662" s="229"/>
      <c r="V662" s="229"/>
      <c r="W662" s="229"/>
      <c r="X662" s="229"/>
      <c r="Y662" s="229"/>
      <c r="Z662" s="229"/>
      <c r="AA662" s="229"/>
      <c r="AB662"/>
    </row>
    <row r="663" spans="1:28" x14ac:dyDescent="0.3">
      <c r="A663" s="229"/>
      <c r="B663" s="230"/>
      <c r="C663" s="229"/>
      <c r="D663" s="229"/>
      <c r="E663" s="229"/>
      <c r="F663" s="229"/>
      <c r="G663" s="229"/>
      <c r="H663" s="229"/>
      <c r="I663" s="229"/>
      <c r="J663" s="229"/>
      <c r="K663" s="229"/>
      <c r="L663" s="229"/>
      <c r="M663" s="230"/>
      <c r="N663" s="230"/>
      <c r="O663" s="229"/>
      <c r="P663" s="229"/>
      <c r="Q663" s="229"/>
      <c r="R663" s="229"/>
      <c r="S663" s="229"/>
      <c r="T663" s="229"/>
      <c r="U663" s="229"/>
      <c r="V663" s="229"/>
      <c r="W663" s="229"/>
      <c r="X663" s="229"/>
      <c r="Y663" s="229"/>
      <c r="Z663" s="229"/>
      <c r="AA663" s="229"/>
      <c r="AB663"/>
    </row>
    <row r="664" spans="1:28" x14ac:dyDescent="0.3">
      <c r="A664" s="229"/>
      <c r="B664" s="230"/>
      <c r="C664" s="229"/>
      <c r="D664" s="229"/>
      <c r="E664" s="229"/>
      <c r="F664" s="229"/>
      <c r="G664" s="229"/>
      <c r="H664" s="229"/>
      <c r="I664" s="229"/>
      <c r="J664" s="229"/>
      <c r="K664" s="229"/>
      <c r="L664" s="229"/>
      <c r="M664" s="230"/>
      <c r="N664" s="230"/>
      <c r="O664" s="229"/>
      <c r="P664" s="229"/>
      <c r="Q664" s="229"/>
      <c r="R664" s="229"/>
      <c r="S664" s="229"/>
      <c r="T664" s="229"/>
      <c r="U664" s="229"/>
      <c r="V664" s="229"/>
      <c r="W664" s="229"/>
      <c r="X664" s="229"/>
      <c r="Y664" s="229"/>
      <c r="Z664" s="229"/>
      <c r="AA664" s="229"/>
      <c r="AB664"/>
    </row>
    <row r="665" spans="1:28" x14ac:dyDescent="0.3">
      <c r="A665" s="229"/>
      <c r="B665" s="230"/>
      <c r="C665" s="229"/>
      <c r="D665" s="229"/>
      <c r="E665" s="229"/>
      <c r="F665" s="229"/>
      <c r="G665" s="229"/>
      <c r="H665" s="229"/>
      <c r="I665" s="229"/>
      <c r="J665" s="229"/>
      <c r="K665" s="229"/>
      <c r="L665" s="229"/>
      <c r="M665" s="230"/>
      <c r="N665" s="230"/>
      <c r="O665" s="229"/>
      <c r="P665" s="229"/>
      <c r="Q665" s="229"/>
      <c r="R665" s="229"/>
      <c r="S665" s="229"/>
      <c r="T665" s="229"/>
      <c r="U665" s="229"/>
      <c r="V665" s="229"/>
      <c r="W665" s="229"/>
      <c r="X665" s="229"/>
      <c r="Y665" s="229"/>
      <c r="Z665" s="229"/>
      <c r="AA665" s="229"/>
      <c r="AB665"/>
    </row>
    <row r="666" spans="1:28" x14ac:dyDescent="0.3">
      <c r="A666" s="229"/>
      <c r="B666" s="230"/>
      <c r="C666" s="229"/>
      <c r="D666" s="229"/>
      <c r="E666" s="229"/>
      <c r="F666" s="229"/>
      <c r="G666" s="229"/>
      <c r="H666" s="229"/>
      <c r="I666" s="229"/>
      <c r="J666" s="229"/>
      <c r="K666" s="229"/>
      <c r="L666" s="229"/>
      <c r="M666" s="230"/>
      <c r="N666" s="230"/>
      <c r="O666" s="229"/>
      <c r="P666" s="229"/>
      <c r="Q666" s="229"/>
      <c r="R666" s="229"/>
      <c r="S666" s="229"/>
      <c r="T666" s="229"/>
      <c r="U666" s="229"/>
      <c r="V666" s="229"/>
      <c r="W666" s="229"/>
      <c r="X666" s="229"/>
      <c r="Y666" s="229"/>
      <c r="Z666" s="229"/>
      <c r="AA666" s="229"/>
      <c r="AB666"/>
    </row>
    <row r="667" spans="1:28" x14ac:dyDescent="0.3">
      <c r="A667" s="229"/>
      <c r="B667" s="230"/>
      <c r="C667" s="229"/>
      <c r="D667" s="229"/>
      <c r="E667" s="229"/>
      <c r="F667" s="229"/>
      <c r="G667" s="229"/>
      <c r="H667" s="229"/>
      <c r="I667" s="229"/>
      <c r="J667" s="229"/>
      <c r="K667" s="229"/>
      <c r="L667" s="229"/>
      <c r="M667" s="230"/>
      <c r="N667" s="230"/>
      <c r="O667" s="229"/>
      <c r="P667" s="229"/>
      <c r="Q667" s="229"/>
      <c r="R667" s="229"/>
      <c r="S667" s="229"/>
      <c r="T667" s="229"/>
      <c r="U667" s="229"/>
      <c r="V667" s="229"/>
      <c r="W667" s="229"/>
      <c r="X667" s="229"/>
      <c r="Y667" s="229"/>
      <c r="Z667" s="229"/>
      <c r="AA667" s="229"/>
      <c r="AB667"/>
    </row>
    <row r="668" spans="1:28" x14ac:dyDescent="0.3">
      <c r="A668" s="229"/>
      <c r="B668" s="230"/>
      <c r="C668" s="229"/>
      <c r="D668" s="229"/>
      <c r="E668" s="229"/>
      <c r="F668" s="229"/>
      <c r="G668" s="229"/>
      <c r="H668" s="229"/>
      <c r="I668" s="229"/>
      <c r="J668" s="229"/>
      <c r="K668" s="229"/>
      <c r="L668" s="229"/>
      <c r="M668" s="230"/>
      <c r="N668" s="230"/>
      <c r="O668" s="229"/>
      <c r="P668" s="229"/>
      <c r="Q668" s="229"/>
      <c r="R668" s="229"/>
      <c r="S668" s="229"/>
      <c r="T668" s="229"/>
      <c r="U668" s="229"/>
      <c r="V668" s="229"/>
      <c r="W668" s="229"/>
      <c r="X668" s="229"/>
      <c r="Y668" s="229"/>
      <c r="Z668" s="229"/>
      <c r="AA668" s="229"/>
      <c r="AB668"/>
    </row>
    <row r="669" spans="1:28" x14ac:dyDescent="0.3">
      <c r="A669" s="229"/>
      <c r="B669" s="230"/>
      <c r="C669" s="229"/>
      <c r="D669" s="229"/>
      <c r="E669" s="229"/>
      <c r="F669" s="229"/>
      <c r="G669" s="229"/>
      <c r="H669" s="229"/>
      <c r="I669" s="229"/>
      <c r="J669" s="229"/>
      <c r="K669" s="229"/>
      <c r="L669" s="229"/>
      <c r="M669" s="230"/>
      <c r="N669" s="230"/>
      <c r="O669" s="229"/>
      <c r="P669" s="229"/>
      <c r="Q669" s="229"/>
      <c r="R669" s="229"/>
      <c r="S669" s="229"/>
      <c r="T669" s="229"/>
      <c r="U669" s="229"/>
      <c r="V669" s="229"/>
      <c r="W669" s="229"/>
      <c r="X669" s="229"/>
      <c r="Y669" s="229"/>
      <c r="Z669" s="229"/>
      <c r="AA669" s="229"/>
      <c r="AB669"/>
    </row>
    <row r="670" spans="1:28" x14ac:dyDescent="0.3">
      <c r="A670" s="229"/>
      <c r="B670" s="230"/>
      <c r="C670" s="229"/>
      <c r="D670" s="229"/>
      <c r="E670" s="229"/>
      <c r="F670" s="229"/>
      <c r="G670" s="229"/>
      <c r="H670" s="229"/>
      <c r="I670" s="229"/>
      <c r="J670" s="229"/>
      <c r="K670" s="229"/>
      <c r="L670" s="229"/>
      <c r="M670" s="230"/>
      <c r="N670" s="230"/>
      <c r="O670" s="229"/>
      <c r="P670" s="229"/>
      <c r="Q670" s="229"/>
      <c r="R670" s="229"/>
      <c r="S670" s="229"/>
      <c r="T670" s="229"/>
      <c r="U670" s="229"/>
      <c r="V670" s="229"/>
      <c r="W670" s="229"/>
      <c r="X670" s="229"/>
      <c r="Y670" s="229"/>
      <c r="Z670" s="229"/>
      <c r="AA670" s="229"/>
      <c r="AB670"/>
    </row>
    <row r="671" spans="1:28" x14ac:dyDescent="0.3">
      <c r="A671" s="229"/>
      <c r="B671" s="230"/>
      <c r="C671" s="229"/>
      <c r="D671" s="229"/>
      <c r="E671" s="229"/>
      <c r="F671" s="229"/>
      <c r="G671" s="229"/>
      <c r="H671" s="229"/>
      <c r="I671" s="229"/>
      <c r="J671" s="229"/>
      <c r="K671" s="229"/>
      <c r="L671" s="229"/>
      <c r="M671" s="230"/>
      <c r="N671" s="230"/>
      <c r="O671" s="229"/>
      <c r="P671" s="229"/>
      <c r="Q671" s="229"/>
      <c r="R671" s="229"/>
      <c r="S671" s="229"/>
      <c r="T671" s="229"/>
      <c r="U671" s="229"/>
      <c r="V671" s="229"/>
      <c r="W671" s="229"/>
      <c r="X671" s="229"/>
      <c r="Y671" s="229"/>
      <c r="Z671" s="229"/>
      <c r="AA671" s="229"/>
      <c r="AB671"/>
    </row>
    <row r="672" spans="1:28" x14ac:dyDescent="0.3">
      <c r="A672" s="229"/>
      <c r="B672" s="230"/>
      <c r="C672" s="229"/>
      <c r="D672" s="229"/>
      <c r="E672" s="229"/>
      <c r="F672" s="229"/>
      <c r="G672" s="229"/>
      <c r="H672" s="229"/>
      <c r="I672" s="229"/>
      <c r="J672" s="229"/>
      <c r="K672" s="229"/>
      <c r="L672" s="229"/>
      <c r="M672" s="230"/>
      <c r="N672" s="230"/>
      <c r="O672" s="229"/>
      <c r="P672" s="229"/>
      <c r="Q672" s="229"/>
      <c r="R672" s="229"/>
      <c r="S672" s="229"/>
      <c r="T672" s="229"/>
      <c r="U672" s="229"/>
      <c r="V672" s="229"/>
      <c r="W672" s="229"/>
      <c r="X672" s="229"/>
      <c r="Y672" s="229"/>
      <c r="Z672" s="229"/>
      <c r="AA672" s="229"/>
      <c r="AB672"/>
    </row>
    <row r="673" spans="1:28" x14ac:dyDescent="0.3">
      <c r="A673" s="229"/>
      <c r="B673" s="230"/>
      <c r="C673" s="229"/>
      <c r="D673" s="229"/>
      <c r="E673" s="229"/>
      <c r="F673" s="229"/>
      <c r="G673" s="229"/>
      <c r="H673" s="229"/>
      <c r="I673" s="229"/>
      <c r="J673" s="229"/>
      <c r="K673" s="229"/>
      <c r="L673" s="229"/>
      <c r="M673" s="230"/>
      <c r="N673" s="230"/>
      <c r="O673" s="229"/>
      <c r="P673" s="229"/>
      <c r="Q673" s="229"/>
      <c r="R673" s="229"/>
      <c r="S673" s="229"/>
      <c r="T673" s="229"/>
      <c r="U673" s="229"/>
      <c r="V673" s="229"/>
      <c r="W673" s="229"/>
      <c r="X673" s="229"/>
      <c r="Y673" s="229"/>
      <c r="Z673" s="229"/>
      <c r="AA673" s="229"/>
      <c r="AB673"/>
    </row>
    <row r="674" spans="1:28" x14ac:dyDescent="0.3">
      <c r="A674" s="229"/>
      <c r="B674" s="230"/>
      <c r="C674" s="229"/>
      <c r="D674" s="229"/>
      <c r="E674" s="229"/>
      <c r="F674" s="229"/>
      <c r="G674" s="229"/>
      <c r="H674" s="229"/>
      <c r="I674" s="229"/>
      <c r="J674" s="229"/>
      <c r="K674" s="229"/>
      <c r="L674" s="229"/>
      <c r="M674" s="230"/>
      <c r="N674" s="230"/>
      <c r="O674" s="229"/>
      <c r="P674" s="229"/>
      <c r="Q674" s="229"/>
      <c r="R674" s="229"/>
      <c r="S674" s="229"/>
      <c r="T674" s="229"/>
      <c r="U674" s="229"/>
      <c r="V674" s="229"/>
      <c r="W674" s="229"/>
      <c r="X674" s="229"/>
      <c r="Y674" s="229"/>
      <c r="Z674" s="229"/>
      <c r="AA674" s="229"/>
      <c r="AB674"/>
    </row>
    <row r="675" spans="1:28" x14ac:dyDescent="0.3">
      <c r="A675" s="229"/>
      <c r="B675" s="230"/>
      <c r="C675" s="229"/>
      <c r="D675" s="229"/>
      <c r="E675" s="229"/>
      <c r="F675" s="229"/>
      <c r="G675" s="229"/>
      <c r="H675" s="229"/>
      <c r="I675" s="229"/>
      <c r="J675" s="229"/>
      <c r="K675" s="229"/>
      <c r="L675" s="229"/>
      <c r="M675" s="230"/>
      <c r="N675" s="230"/>
      <c r="O675" s="229"/>
      <c r="P675" s="229"/>
      <c r="Q675" s="229"/>
      <c r="R675" s="229"/>
      <c r="S675" s="229"/>
      <c r="T675" s="229"/>
      <c r="U675" s="229"/>
      <c r="V675" s="229"/>
      <c r="W675" s="229"/>
      <c r="X675" s="229"/>
      <c r="Y675" s="229"/>
      <c r="Z675" s="229"/>
      <c r="AA675" s="229"/>
      <c r="AB675"/>
    </row>
    <row r="676" spans="1:28" x14ac:dyDescent="0.3">
      <c r="A676" s="229"/>
      <c r="B676" s="230"/>
      <c r="C676" s="229"/>
      <c r="D676" s="229"/>
      <c r="E676" s="229"/>
      <c r="F676" s="229"/>
      <c r="G676" s="229"/>
      <c r="H676" s="229"/>
      <c r="I676" s="229"/>
      <c r="J676" s="229"/>
      <c r="K676" s="229"/>
      <c r="L676" s="229"/>
      <c r="M676" s="230"/>
      <c r="N676" s="230"/>
      <c r="O676" s="229"/>
      <c r="P676" s="229"/>
      <c r="Q676" s="229"/>
      <c r="R676" s="229"/>
      <c r="S676" s="229"/>
      <c r="T676" s="229"/>
      <c r="U676" s="229"/>
      <c r="V676" s="229"/>
      <c r="W676" s="229"/>
      <c r="X676" s="229"/>
      <c r="Y676" s="229"/>
      <c r="Z676" s="229"/>
      <c r="AA676" s="229"/>
      <c r="AB676"/>
    </row>
    <row r="677" spans="1:28" x14ac:dyDescent="0.3">
      <c r="A677" s="229"/>
      <c r="B677" s="230"/>
      <c r="C677" s="229"/>
      <c r="D677" s="229"/>
      <c r="E677" s="229"/>
      <c r="F677" s="229"/>
      <c r="G677" s="229"/>
      <c r="H677" s="229"/>
      <c r="I677" s="229"/>
      <c r="J677" s="229"/>
      <c r="K677" s="229"/>
      <c r="L677" s="229"/>
      <c r="M677" s="230"/>
      <c r="N677" s="230"/>
      <c r="O677" s="229"/>
      <c r="P677" s="229"/>
      <c r="Q677" s="229"/>
      <c r="R677" s="229"/>
      <c r="S677" s="229"/>
      <c r="T677" s="229"/>
      <c r="U677" s="229"/>
      <c r="V677" s="229"/>
      <c r="W677" s="229"/>
      <c r="X677" s="229"/>
      <c r="Y677" s="229"/>
      <c r="Z677" s="229"/>
      <c r="AA677" s="229"/>
      <c r="AB677"/>
    </row>
    <row r="678" spans="1:28" x14ac:dyDescent="0.3">
      <c r="A678" s="229"/>
      <c r="B678" s="230"/>
      <c r="C678" s="229"/>
      <c r="D678" s="229"/>
      <c r="E678" s="229"/>
      <c r="F678" s="229"/>
      <c r="G678" s="229"/>
      <c r="H678" s="229"/>
      <c r="I678" s="229"/>
      <c r="J678" s="229"/>
      <c r="K678" s="229"/>
      <c r="L678" s="229"/>
      <c r="M678" s="230"/>
      <c r="N678" s="230"/>
      <c r="O678" s="229"/>
      <c r="P678" s="229"/>
      <c r="Q678" s="229"/>
      <c r="R678" s="229"/>
      <c r="S678" s="229"/>
      <c r="T678" s="229"/>
      <c r="U678" s="229"/>
      <c r="V678" s="229"/>
      <c r="W678" s="229"/>
      <c r="X678" s="229"/>
      <c r="Y678" s="229"/>
      <c r="Z678" s="229"/>
      <c r="AA678" s="229"/>
      <c r="AB678"/>
    </row>
    <row r="679" spans="1:28" x14ac:dyDescent="0.3">
      <c r="A679" s="229"/>
      <c r="B679" s="230"/>
      <c r="C679" s="229"/>
      <c r="D679" s="229"/>
      <c r="E679" s="229"/>
      <c r="F679" s="229"/>
      <c r="G679" s="229"/>
      <c r="H679" s="229"/>
      <c r="I679" s="229"/>
      <c r="J679" s="229"/>
      <c r="K679" s="229"/>
      <c r="L679" s="229"/>
      <c r="M679" s="230"/>
      <c r="N679" s="230"/>
      <c r="O679" s="229"/>
      <c r="P679" s="229"/>
      <c r="Q679" s="229"/>
      <c r="R679" s="229"/>
      <c r="S679" s="229"/>
      <c r="T679" s="229"/>
      <c r="U679" s="229"/>
      <c r="V679" s="229"/>
      <c r="W679" s="229"/>
      <c r="X679" s="229"/>
      <c r="Y679" s="229"/>
      <c r="Z679" s="229"/>
      <c r="AA679" s="229"/>
      <c r="AB679"/>
    </row>
    <row r="680" spans="1:28" x14ac:dyDescent="0.3">
      <c r="A680" s="229"/>
      <c r="B680" s="230"/>
      <c r="C680" s="229"/>
      <c r="D680" s="229"/>
      <c r="E680" s="229"/>
      <c r="F680" s="229"/>
      <c r="G680" s="229"/>
      <c r="H680" s="229"/>
      <c r="I680" s="229"/>
      <c r="J680" s="229"/>
      <c r="K680" s="229"/>
      <c r="L680" s="229"/>
      <c r="M680" s="230"/>
      <c r="N680" s="230"/>
      <c r="O680" s="229"/>
      <c r="P680" s="229"/>
      <c r="Q680" s="229"/>
      <c r="R680" s="229"/>
      <c r="S680" s="229"/>
      <c r="T680" s="229"/>
      <c r="U680" s="229"/>
      <c r="V680" s="229"/>
      <c r="W680" s="229"/>
      <c r="X680" s="229"/>
      <c r="Y680" s="229"/>
      <c r="Z680" s="229"/>
      <c r="AA680" s="229"/>
      <c r="AB680"/>
    </row>
    <row r="681" spans="1:28" x14ac:dyDescent="0.3">
      <c r="A681" s="229"/>
      <c r="B681" s="230"/>
      <c r="C681" s="229"/>
      <c r="D681" s="229"/>
      <c r="E681" s="229"/>
      <c r="F681" s="229"/>
      <c r="G681" s="229"/>
      <c r="H681" s="229"/>
      <c r="I681" s="229"/>
      <c r="J681" s="229"/>
      <c r="K681" s="229"/>
      <c r="L681" s="229"/>
      <c r="M681" s="230"/>
      <c r="N681" s="230"/>
      <c r="O681" s="229"/>
      <c r="P681" s="229"/>
      <c r="Q681" s="229"/>
      <c r="R681" s="229"/>
      <c r="S681" s="229"/>
      <c r="T681" s="229"/>
      <c r="U681" s="229"/>
      <c r="V681" s="229"/>
      <c r="W681" s="229"/>
      <c r="X681" s="229"/>
      <c r="Y681" s="229"/>
      <c r="Z681" s="229"/>
      <c r="AA681" s="229"/>
      <c r="AB681"/>
    </row>
    <row r="682" spans="1:28" x14ac:dyDescent="0.3">
      <c r="A682" s="229"/>
      <c r="B682" s="230"/>
      <c r="C682" s="229"/>
      <c r="D682" s="229"/>
      <c r="E682" s="229"/>
      <c r="F682" s="229"/>
      <c r="G682" s="229"/>
      <c r="H682" s="229"/>
      <c r="I682" s="229"/>
      <c r="J682" s="229"/>
      <c r="K682" s="229"/>
      <c r="L682" s="229"/>
      <c r="M682" s="230"/>
      <c r="N682" s="230"/>
      <c r="O682" s="229"/>
      <c r="P682" s="229"/>
      <c r="Q682" s="229"/>
      <c r="R682" s="229"/>
      <c r="S682" s="229"/>
      <c r="T682" s="229"/>
      <c r="U682" s="229"/>
      <c r="V682" s="229"/>
      <c r="W682" s="229"/>
      <c r="X682" s="229"/>
      <c r="Y682" s="229"/>
      <c r="Z682" s="229"/>
      <c r="AA682" s="229"/>
      <c r="AB682"/>
    </row>
    <row r="683" spans="1:28" x14ac:dyDescent="0.3">
      <c r="A683" s="229"/>
      <c r="B683" s="230"/>
      <c r="C683" s="229"/>
      <c r="D683" s="229"/>
      <c r="E683" s="229"/>
      <c r="F683" s="229"/>
      <c r="G683" s="229"/>
      <c r="H683" s="229"/>
      <c r="I683" s="229"/>
      <c r="J683" s="229"/>
      <c r="K683" s="229"/>
      <c r="L683" s="229"/>
      <c r="M683" s="230"/>
      <c r="N683" s="230"/>
      <c r="O683" s="229"/>
      <c r="P683" s="229"/>
      <c r="Q683" s="229"/>
      <c r="R683" s="229"/>
      <c r="S683" s="229"/>
      <c r="T683" s="229"/>
      <c r="U683" s="229"/>
      <c r="V683" s="229"/>
      <c r="W683" s="229"/>
      <c r="X683" s="229"/>
      <c r="Y683" s="229"/>
      <c r="Z683" s="229"/>
      <c r="AA683" s="229"/>
      <c r="AB683"/>
    </row>
    <row r="684" spans="1:28" x14ac:dyDescent="0.3">
      <c r="A684" s="229"/>
      <c r="B684" s="230"/>
      <c r="C684" s="229"/>
      <c r="D684" s="229"/>
      <c r="E684" s="229"/>
      <c r="F684" s="229"/>
      <c r="G684" s="229"/>
      <c r="H684" s="229"/>
      <c r="I684" s="229"/>
      <c r="J684" s="229"/>
      <c r="K684" s="229"/>
      <c r="L684" s="229"/>
      <c r="M684" s="230"/>
      <c r="N684" s="230"/>
      <c r="O684" s="229"/>
      <c r="P684" s="229"/>
      <c r="Q684" s="229"/>
      <c r="R684" s="229"/>
      <c r="S684" s="229"/>
      <c r="T684" s="229"/>
      <c r="U684" s="229"/>
      <c r="V684" s="229"/>
      <c r="W684" s="229"/>
      <c r="X684" s="229"/>
      <c r="Y684" s="229"/>
      <c r="Z684" s="229"/>
      <c r="AA684" s="229"/>
      <c r="AB684"/>
    </row>
    <row r="685" spans="1:28" x14ac:dyDescent="0.3">
      <c r="A685" s="229"/>
      <c r="B685" s="230"/>
      <c r="C685" s="229"/>
      <c r="D685" s="229"/>
      <c r="E685" s="229"/>
      <c r="F685" s="229"/>
      <c r="G685" s="229"/>
      <c r="H685" s="229"/>
      <c r="I685" s="229"/>
      <c r="J685" s="229"/>
      <c r="K685" s="229"/>
      <c r="L685" s="229"/>
      <c r="M685" s="230"/>
      <c r="N685" s="230"/>
      <c r="O685" s="229"/>
      <c r="P685" s="229"/>
      <c r="Q685" s="229"/>
      <c r="R685" s="229"/>
      <c r="S685" s="229"/>
      <c r="T685" s="229"/>
      <c r="U685" s="229"/>
      <c r="V685" s="229"/>
      <c r="W685" s="229"/>
      <c r="X685" s="229"/>
      <c r="Y685" s="229"/>
      <c r="Z685" s="229"/>
      <c r="AA685" s="229"/>
      <c r="AB685"/>
    </row>
    <row r="686" spans="1:28" x14ac:dyDescent="0.3">
      <c r="A686" s="229"/>
      <c r="B686" s="230"/>
      <c r="C686" s="229"/>
      <c r="D686" s="229"/>
      <c r="E686" s="229"/>
      <c r="F686" s="229"/>
      <c r="G686" s="229"/>
      <c r="H686" s="229"/>
      <c r="I686" s="229"/>
      <c r="J686" s="229"/>
      <c r="K686" s="229"/>
      <c r="L686" s="229"/>
      <c r="M686" s="230"/>
      <c r="N686" s="230"/>
      <c r="O686" s="229"/>
      <c r="P686" s="229"/>
      <c r="Q686" s="229"/>
      <c r="R686" s="229"/>
      <c r="S686" s="229"/>
      <c r="T686" s="229"/>
      <c r="U686" s="229"/>
      <c r="V686" s="229"/>
      <c r="W686" s="229"/>
      <c r="X686" s="229"/>
      <c r="Y686" s="229"/>
      <c r="Z686" s="229"/>
      <c r="AA686" s="229"/>
      <c r="AB686"/>
    </row>
    <row r="687" spans="1:28" x14ac:dyDescent="0.3">
      <c r="A687" s="229"/>
      <c r="B687" s="230"/>
      <c r="C687" s="229"/>
      <c r="D687" s="229"/>
      <c r="E687" s="229"/>
      <c r="F687" s="229"/>
      <c r="G687" s="229"/>
      <c r="H687" s="229"/>
      <c r="I687" s="229"/>
      <c r="J687" s="229"/>
      <c r="K687" s="229"/>
      <c r="L687" s="229"/>
      <c r="M687" s="230"/>
      <c r="N687" s="230"/>
      <c r="O687" s="229"/>
      <c r="P687" s="229"/>
      <c r="Q687" s="229"/>
      <c r="R687" s="229"/>
      <c r="S687" s="229"/>
      <c r="T687" s="229"/>
      <c r="U687" s="229"/>
      <c r="V687" s="229"/>
      <c r="W687" s="229"/>
      <c r="X687" s="229"/>
      <c r="Y687" s="229"/>
      <c r="Z687" s="229"/>
      <c r="AA687" s="229"/>
      <c r="AB687"/>
    </row>
    <row r="688" spans="1:28" x14ac:dyDescent="0.3">
      <c r="A688" s="229"/>
      <c r="B688" s="230"/>
      <c r="C688" s="229"/>
      <c r="D688" s="229"/>
      <c r="E688" s="229"/>
      <c r="F688" s="229"/>
      <c r="G688" s="229"/>
      <c r="H688" s="229"/>
      <c r="I688" s="229"/>
      <c r="J688" s="229"/>
      <c r="K688" s="229"/>
      <c r="L688" s="229"/>
      <c r="M688" s="230"/>
      <c r="N688" s="230"/>
      <c r="O688" s="229"/>
      <c r="P688" s="229"/>
      <c r="Q688" s="229"/>
      <c r="R688" s="229"/>
      <c r="S688" s="229"/>
      <c r="T688" s="229"/>
      <c r="U688" s="229"/>
      <c r="V688" s="229"/>
      <c r="W688" s="229"/>
      <c r="X688" s="229"/>
      <c r="Y688" s="229"/>
      <c r="Z688" s="229"/>
      <c r="AA688" s="229"/>
      <c r="AB688"/>
    </row>
    <row r="689" spans="1:28" x14ac:dyDescent="0.3">
      <c r="A689" s="229"/>
      <c r="B689" s="230"/>
      <c r="C689" s="229"/>
      <c r="D689" s="229"/>
      <c r="E689" s="229"/>
      <c r="F689" s="229"/>
      <c r="G689" s="229"/>
      <c r="H689" s="229"/>
      <c r="I689" s="229"/>
      <c r="J689" s="229"/>
      <c r="K689" s="229"/>
      <c r="L689" s="229"/>
      <c r="M689" s="230"/>
      <c r="N689" s="230"/>
      <c r="O689" s="229"/>
      <c r="P689" s="229"/>
      <c r="Q689" s="229"/>
      <c r="R689" s="229"/>
      <c r="S689" s="229"/>
      <c r="T689" s="229"/>
      <c r="U689" s="229"/>
      <c r="V689" s="229"/>
      <c r="W689" s="229"/>
      <c r="X689" s="229"/>
      <c r="Y689" s="229"/>
      <c r="Z689" s="229"/>
      <c r="AA689" s="229"/>
      <c r="AB689"/>
    </row>
    <row r="690" spans="1:28" x14ac:dyDescent="0.3">
      <c r="A690" s="229"/>
      <c r="B690" s="230"/>
      <c r="C690" s="229"/>
      <c r="D690" s="229"/>
      <c r="E690" s="229"/>
      <c r="F690" s="229"/>
      <c r="G690" s="229"/>
      <c r="H690" s="229"/>
      <c r="I690" s="229"/>
      <c r="J690" s="229"/>
      <c r="K690" s="229"/>
      <c r="L690" s="229"/>
      <c r="M690" s="230"/>
      <c r="N690" s="230"/>
      <c r="O690" s="229"/>
      <c r="P690" s="229"/>
      <c r="Q690" s="229"/>
      <c r="R690" s="229"/>
      <c r="S690" s="229"/>
      <c r="T690" s="229"/>
      <c r="U690" s="229"/>
      <c r="V690" s="229"/>
      <c r="W690" s="229"/>
      <c r="X690" s="229"/>
      <c r="Y690" s="229"/>
      <c r="Z690" s="229"/>
      <c r="AA690" s="229"/>
      <c r="AB690"/>
    </row>
    <row r="691" spans="1:28" x14ac:dyDescent="0.3">
      <c r="A691" s="229"/>
      <c r="B691" s="230"/>
      <c r="C691" s="229"/>
      <c r="D691" s="229"/>
      <c r="E691" s="229"/>
      <c r="F691" s="229"/>
      <c r="G691" s="229"/>
      <c r="H691" s="229"/>
      <c r="I691" s="229"/>
      <c r="J691" s="229"/>
      <c r="K691" s="229"/>
      <c r="L691" s="229"/>
      <c r="M691" s="230"/>
      <c r="N691" s="230"/>
      <c r="O691" s="229"/>
      <c r="P691" s="229"/>
      <c r="Q691" s="229"/>
      <c r="R691" s="229"/>
      <c r="S691" s="229"/>
      <c r="T691" s="229"/>
      <c r="U691" s="229"/>
      <c r="V691" s="229"/>
      <c r="W691" s="229"/>
      <c r="X691" s="229"/>
      <c r="Y691" s="229"/>
      <c r="Z691" s="229"/>
      <c r="AA691" s="229"/>
      <c r="AB691"/>
    </row>
    <row r="692" spans="1:28" x14ac:dyDescent="0.3">
      <c r="A692" s="229"/>
      <c r="B692" s="230"/>
      <c r="C692" s="229"/>
      <c r="D692" s="229"/>
      <c r="E692" s="229"/>
      <c r="F692" s="229"/>
      <c r="G692" s="229"/>
      <c r="H692" s="229"/>
      <c r="I692" s="229"/>
      <c r="J692" s="229"/>
      <c r="K692" s="229"/>
      <c r="L692" s="229"/>
      <c r="M692" s="230"/>
      <c r="N692" s="230"/>
      <c r="O692" s="229"/>
      <c r="P692" s="229"/>
      <c r="Q692" s="229"/>
      <c r="R692" s="229"/>
      <c r="S692" s="229"/>
      <c r="T692" s="229"/>
      <c r="U692" s="229"/>
      <c r="V692" s="229"/>
      <c r="W692" s="229"/>
      <c r="X692" s="229"/>
      <c r="Y692" s="229"/>
      <c r="Z692" s="229"/>
      <c r="AA692" s="229"/>
      <c r="AB692"/>
    </row>
    <row r="693" spans="1:28" x14ac:dyDescent="0.3">
      <c r="A693" s="229"/>
      <c r="B693" s="230"/>
      <c r="C693" s="229"/>
      <c r="D693" s="229"/>
      <c r="E693" s="229"/>
      <c r="F693" s="229"/>
      <c r="G693" s="229"/>
      <c r="H693" s="229"/>
      <c r="I693" s="229"/>
      <c r="J693" s="229"/>
      <c r="K693" s="229"/>
      <c r="L693" s="229"/>
      <c r="M693" s="230"/>
      <c r="N693" s="230"/>
      <c r="O693" s="229"/>
      <c r="P693" s="229"/>
      <c r="Q693" s="229"/>
      <c r="R693" s="229"/>
      <c r="S693" s="229"/>
      <c r="T693" s="229"/>
      <c r="U693" s="229"/>
      <c r="V693" s="229"/>
      <c r="W693" s="229"/>
      <c r="X693" s="229"/>
      <c r="Y693" s="229"/>
      <c r="Z693" s="229"/>
      <c r="AA693" s="229"/>
      <c r="AB693"/>
    </row>
    <row r="694" spans="1:28" x14ac:dyDescent="0.3">
      <c r="A694" s="229"/>
      <c r="B694" s="230"/>
      <c r="C694" s="229"/>
      <c r="D694" s="229"/>
      <c r="E694" s="229"/>
      <c r="F694" s="229"/>
      <c r="G694" s="229"/>
      <c r="H694" s="229"/>
      <c r="I694" s="229"/>
      <c r="J694" s="229"/>
      <c r="K694" s="229"/>
      <c r="L694" s="229"/>
      <c r="M694" s="230"/>
      <c r="N694" s="230"/>
      <c r="O694" s="229"/>
      <c r="P694" s="229"/>
      <c r="Q694" s="229"/>
      <c r="R694" s="229"/>
      <c r="S694" s="229"/>
      <c r="T694" s="229"/>
      <c r="U694" s="229"/>
      <c r="V694" s="229"/>
      <c r="W694" s="229"/>
      <c r="X694" s="229"/>
      <c r="Y694" s="229"/>
      <c r="Z694" s="229"/>
      <c r="AA694" s="229"/>
      <c r="AB694"/>
    </row>
    <row r="695" spans="1:28" x14ac:dyDescent="0.3">
      <c r="A695" s="229"/>
      <c r="B695" s="230"/>
      <c r="C695" s="229"/>
      <c r="D695" s="229"/>
      <c r="E695" s="229"/>
      <c r="F695" s="229"/>
      <c r="G695" s="229"/>
      <c r="H695" s="229"/>
      <c r="I695" s="229"/>
      <c r="J695" s="229"/>
      <c r="K695" s="229"/>
      <c r="L695" s="229"/>
      <c r="M695" s="230"/>
      <c r="N695" s="230"/>
      <c r="O695" s="229"/>
      <c r="P695" s="229"/>
      <c r="Q695" s="229"/>
      <c r="R695" s="229"/>
      <c r="S695" s="229"/>
      <c r="T695" s="229"/>
      <c r="U695" s="229"/>
      <c r="V695" s="229"/>
      <c r="W695" s="229"/>
      <c r="X695" s="229"/>
      <c r="Y695" s="229"/>
      <c r="Z695" s="229"/>
      <c r="AA695" s="229"/>
      <c r="AB695"/>
    </row>
    <row r="696" spans="1:28" x14ac:dyDescent="0.3">
      <c r="A696" s="229"/>
      <c r="B696" s="230"/>
      <c r="C696" s="229"/>
      <c r="D696" s="229"/>
      <c r="E696" s="229"/>
      <c r="F696" s="229"/>
      <c r="G696" s="229"/>
      <c r="H696" s="229"/>
      <c r="I696" s="229"/>
      <c r="J696" s="229"/>
      <c r="K696" s="229"/>
      <c r="L696" s="229"/>
      <c r="M696" s="230"/>
      <c r="N696" s="230"/>
      <c r="O696" s="229"/>
      <c r="P696" s="229"/>
      <c r="Q696" s="229"/>
      <c r="R696" s="229"/>
      <c r="S696" s="229"/>
      <c r="T696" s="229"/>
      <c r="U696" s="229"/>
      <c r="V696" s="229"/>
      <c r="W696" s="229"/>
      <c r="X696" s="229"/>
      <c r="Y696" s="229"/>
      <c r="Z696" s="229"/>
      <c r="AA696" s="229"/>
      <c r="AB696"/>
    </row>
    <row r="697" spans="1:28" x14ac:dyDescent="0.3">
      <c r="A697" s="229"/>
      <c r="B697" s="230"/>
      <c r="C697" s="229"/>
      <c r="D697" s="229"/>
      <c r="E697" s="229"/>
      <c r="F697" s="229"/>
      <c r="G697" s="229"/>
      <c r="H697" s="229"/>
      <c r="I697" s="229"/>
      <c r="J697" s="229"/>
      <c r="K697" s="229"/>
      <c r="L697" s="229"/>
      <c r="M697" s="230"/>
      <c r="N697" s="230"/>
      <c r="O697" s="229"/>
      <c r="P697" s="229"/>
      <c r="Q697" s="229"/>
      <c r="R697" s="229"/>
      <c r="S697" s="229"/>
      <c r="T697" s="229"/>
      <c r="U697" s="229"/>
      <c r="V697" s="229"/>
      <c r="W697" s="229"/>
      <c r="X697" s="229"/>
      <c r="Y697" s="229"/>
      <c r="Z697" s="229"/>
      <c r="AA697" s="229"/>
      <c r="AB697"/>
    </row>
    <row r="698" spans="1:28" x14ac:dyDescent="0.3">
      <c r="A698" s="229"/>
      <c r="B698" s="230"/>
      <c r="C698" s="229"/>
      <c r="D698" s="229"/>
      <c r="E698" s="229"/>
      <c r="F698" s="229"/>
      <c r="G698" s="229"/>
      <c r="H698" s="229"/>
      <c r="I698" s="229"/>
      <c r="J698" s="229"/>
      <c r="K698" s="229"/>
      <c r="L698" s="229"/>
      <c r="M698" s="230"/>
      <c r="N698" s="230"/>
      <c r="O698" s="229"/>
      <c r="P698" s="229"/>
      <c r="Q698" s="229"/>
      <c r="R698" s="229"/>
      <c r="S698" s="229"/>
      <c r="T698" s="229"/>
      <c r="U698" s="229"/>
      <c r="V698" s="229"/>
      <c r="W698" s="229"/>
      <c r="X698" s="229"/>
      <c r="Y698" s="229"/>
      <c r="Z698" s="229"/>
      <c r="AA698" s="229"/>
      <c r="AB698"/>
    </row>
    <row r="699" spans="1:28" x14ac:dyDescent="0.3">
      <c r="A699" s="229"/>
      <c r="B699" s="230"/>
      <c r="C699" s="229"/>
      <c r="D699" s="229"/>
      <c r="E699" s="229"/>
      <c r="F699" s="229"/>
      <c r="G699" s="229"/>
      <c r="H699" s="229"/>
      <c r="I699" s="229"/>
      <c r="J699" s="229"/>
      <c r="K699" s="229"/>
      <c r="L699" s="229"/>
      <c r="M699" s="230"/>
      <c r="N699" s="230"/>
      <c r="O699" s="229"/>
      <c r="P699" s="229"/>
      <c r="Q699" s="229"/>
      <c r="R699" s="229"/>
      <c r="S699" s="229"/>
      <c r="T699" s="229"/>
      <c r="U699" s="229"/>
      <c r="V699" s="229"/>
      <c r="W699" s="229"/>
      <c r="X699" s="229"/>
      <c r="Y699" s="229"/>
      <c r="Z699" s="229"/>
      <c r="AA699" s="229"/>
      <c r="AB699"/>
    </row>
    <row r="700" spans="1:28" x14ac:dyDescent="0.3">
      <c r="A700" s="229"/>
      <c r="B700" s="230"/>
      <c r="C700" s="229"/>
      <c r="D700" s="229"/>
      <c r="E700" s="229"/>
      <c r="F700" s="229"/>
      <c r="G700" s="229"/>
      <c r="H700" s="229"/>
      <c r="I700" s="229"/>
      <c r="J700" s="229"/>
      <c r="K700" s="229"/>
      <c r="L700" s="229"/>
      <c r="M700" s="230"/>
      <c r="N700" s="230"/>
      <c r="O700" s="229"/>
      <c r="P700" s="229"/>
      <c r="Q700" s="229"/>
      <c r="R700" s="229"/>
      <c r="S700" s="229"/>
      <c r="T700" s="229"/>
      <c r="U700" s="229"/>
      <c r="V700" s="229"/>
      <c r="W700" s="229"/>
      <c r="X700" s="229"/>
      <c r="Y700" s="229"/>
      <c r="Z700" s="229"/>
      <c r="AA700" s="229"/>
      <c r="AB700"/>
    </row>
    <row r="701" spans="1:28" x14ac:dyDescent="0.3">
      <c r="A701" s="229"/>
      <c r="B701" s="230"/>
      <c r="C701" s="229"/>
      <c r="D701" s="229"/>
      <c r="E701" s="229"/>
      <c r="F701" s="229"/>
      <c r="G701" s="229"/>
      <c r="H701" s="229"/>
      <c r="I701" s="229"/>
      <c r="J701" s="229"/>
      <c r="K701" s="229"/>
      <c r="L701" s="229"/>
      <c r="M701" s="230"/>
      <c r="N701" s="230"/>
      <c r="O701" s="229"/>
      <c r="P701" s="229"/>
      <c r="Q701" s="229"/>
      <c r="R701" s="229"/>
      <c r="S701" s="229"/>
      <c r="T701" s="229"/>
      <c r="U701" s="229"/>
      <c r="V701" s="229"/>
      <c r="W701" s="229"/>
      <c r="X701" s="229"/>
      <c r="Y701" s="229"/>
      <c r="Z701" s="229"/>
      <c r="AA701" s="229"/>
      <c r="AB701"/>
    </row>
    <row r="702" spans="1:28" x14ac:dyDescent="0.3">
      <c r="A702" s="229"/>
      <c r="B702" s="230"/>
      <c r="C702" s="229"/>
      <c r="D702" s="229"/>
      <c r="E702" s="229"/>
      <c r="F702" s="229"/>
      <c r="G702" s="229"/>
      <c r="H702" s="229"/>
      <c r="I702" s="229"/>
      <c r="J702" s="229"/>
      <c r="K702" s="229"/>
      <c r="L702" s="229"/>
      <c r="M702" s="230"/>
      <c r="N702" s="230"/>
      <c r="O702" s="229"/>
      <c r="P702" s="229"/>
      <c r="Q702" s="229"/>
      <c r="R702" s="229"/>
      <c r="S702" s="229"/>
      <c r="T702" s="229"/>
      <c r="U702" s="229"/>
      <c r="V702" s="229"/>
      <c r="W702" s="229"/>
      <c r="X702" s="229"/>
      <c r="Y702" s="229"/>
      <c r="Z702" s="229"/>
      <c r="AA702" s="229"/>
      <c r="AB702"/>
    </row>
    <row r="703" spans="1:28" x14ac:dyDescent="0.3">
      <c r="A703" s="229"/>
      <c r="B703" s="230"/>
      <c r="C703" s="229"/>
      <c r="D703" s="229"/>
      <c r="E703" s="229"/>
      <c r="F703" s="229"/>
      <c r="G703" s="229"/>
      <c r="H703" s="229"/>
      <c r="I703" s="229"/>
      <c r="J703" s="229"/>
      <c r="K703" s="229"/>
      <c r="L703" s="229"/>
      <c r="M703" s="230"/>
      <c r="N703" s="230"/>
      <c r="O703" s="229"/>
      <c r="P703" s="229"/>
      <c r="Q703" s="229"/>
      <c r="R703" s="229"/>
      <c r="S703" s="229"/>
      <c r="T703" s="229"/>
      <c r="U703" s="229"/>
      <c r="V703" s="229"/>
      <c r="W703" s="229"/>
      <c r="X703" s="229"/>
      <c r="Y703" s="229"/>
      <c r="Z703" s="229"/>
      <c r="AA703" s="229"/>
      <c r="AB703"/>
    </row>
    <row r="704" spans="1:28" x14ac:dyDescent="0.3">
      <c r="A704" s="229"/>
      <c r="B704" s="230"/>
      <c r="C704" s="229"/>
      <c r="D704" s="229"/>
      <c r="E704" s="229"/>
      <c r="F704" s="229"/>
      <c r="G704" s="229"/>
      <c r="H704" s="229"/>
      <c r="I704" s="229"/>
      <c r="J704" s="229"/>
      <c r="K704" s="229"/>
      <c r="L704" s="229"/>
      <c r="M704" s="230"/>
      <c r="N704" s="230"/>
      <c r="O704" s="229"/>
      <c r="P704" s="229"/>
      <c r="Q704" s="229"/>
      <c r="R704" s="229"/>
      <c r="S704" s="229"/>
      <c r="T704" s="229"/>
      <c r="U704" s="229"/>
      <c r="V704" s="229"/>
      <c r="W704" s="229"/>
      <c r="X704" s="229"/>
      <c r="Y704" s="229"/>
      <c r="Z704" s="229"/>
      <c r="AA704" s="229"/>
      <c r="AB704"/>
    </row>
    <row r="705" spans="1:28" x14ac:dyDescent="0.3">
      <c r="A705" s="229"/>
      <c r="B705" s="230"/>
      <c r="C705" s="229"/>
      <c r="D705" s="229"/>
      <c r="E705" s="229"/>
      <c r="F705" s="229"/>
      <c r="G705" s="229"/>
      <c r="H705" s="229"/>
      <c r="I705" s="229"/>
      <c r="J705" s="229"/>
      <c r="K705" s="229"/>
      <c r="L705" s="229"/>
      <c r="M705" s="230"/>
      <c r="N705" s="230"/>
      <c r="O705" s="229"/>
      <c r="P705" s="229"/>
      <c r="Q705" s="229"/>
      <c r="R705" s="229"/>
      <c r="S705" s="229"/>
      <c r="T705" s="229"/>
      <c r="U705" s="229"/>
      <c r="V705" s="229"/>
      <c r="W705" s="229"/>
      <c r="X705" s="229"/>
      <c r="Y705" s="229"/>
      <c r="Z705" s="229"/>
      <c r="AA705" s="229"/>
      <c r="AB705"/>
    </row>
    <row r="706" spans="1:28" x14ac:dyDescent="0.3">
      <c r="A706" s="229"/>
      <c r="B706" s="230"/>
      <c r="C706" s="229"/>
      <c r="D706" s="229"/>
      <c r="E706" s="229"/>
      <c r="F706" s="229"/>
      <c r="G706" s="229"/>
      <c r="H706" s="229"/>
      <c r="I706" s="229"/>
      <c r="J706" s="229"/>
      <c r="K706" s="229"/>
      <c r="L706" s="229"/>
      <c r="M706" s="230"/>
      <c r="N706" s="230"/>
      <c r="O706" s="229"/>
      <c r="P706" s="229"/>
      <c r="Q706" s="229"/>
      <c r="R706" s="229"/>
      <c r="S706" s="229"/>
      <c r="T706" s="229"/>
      <c r="U706" s="229"/>
      <c r="V706" s="229"/>
      <c r="W706" s="229"/>
      <c r="X706" s="229"/>
      <c r="Y706" s="229"/>
      <c r="Z706" s="229"/>
      <c r="AA706" s="229"/>
      <c r="AB706"/>
    </row>
    <row r="707" spans="1:28" x14ac:dyDescent="0.3">
      <c r="A707" s="229"/>
      <c r="B707" s="230"/>
      <c r="C707" s="229"/>
      <c r="D707" s="229"/>
      <c r="E707" s="229"/>
      <c r="F707" s="229"/>
      <c r="G707" s="229"/>
      <c r="H707" s="229"/>
      <c r="I707" s="229"/>
      <c r="J707" s="229"/>
      <c r="K707" s="229"/>
      <c r="L707" s="229"/>
      <c r="M707" s="230"/>
      <c r="N707" s="230"/>
      <c r="O707" s="229"/>
      <c r="P707" s="229"/>
      <c r="Q707" s="229"/>
      <c r="R707" s="229"/>
      <c r="S707" s="229"/>
      <c r="T707" s="229"/>
      <c r="U707" s="229"/>
      <c r="V707" s="229"/>
      <c r="W707" s="229"/>
      <c r="X707" s="229"/>
      <c r="Y707" s="229"/>
      <c r="Z707" s="229"/>
      <c r="AA707" s="229"/>
      <c r="AB707"/>
    </row>
    <row r="708" spans="1:28" x14ac:dyDescent="0.3">
      <c r="A708" s="229"/>
      <c r="B708" s="230"/>
      <c r="C708" s="229"/>
      <c r="D708" s="229"/>
      <c r="E708" s="229"/>
      <c r="F708" s="229"/>
      <c r="G708" s="229"/>
      <c r="H708" s="229"/>
      <c r="I708" s="229"/>
      <c r="J708" s="229"/>
      <c r="K708" s="229"/>
      <c r="L708" s="229"/>
      <c r="M708" s="230"/>
      <c r="N708" s="230"/>
      <c r="O708" s="229"/>
      <c r="P708" s="229"/>
      <c r="Q708" s="229"/>
      <c r="R708" s="229"/>
      <c r="S708" s="229"/>
      <c r="T708" s="229"/>
      <c r="U708" s="229"/>
      <c r="V708" s="229"/>
      <c r="W708" s="229"/>
      <c r="X708" s="229"/>
      <c r="Y708" s="229"/>
      <c r="Z708" s="229"/>
      <c r="AA708" s="229"/>
      <c r="AB708"/>
    </row>
    <row r="709" spans="1:28" x14ac:dyDescent="0.3">
      <c r="A709" s="229"/>
      <c r="B709" s="230"/>
      <c r="C709" s="229"/>
      <c r="D709" s="229"/>
      <c r="E709" s="229"/>
      <c r="F709" s="229"/>
      <c r="G709" s="229"/>
      <c r="H709" s="229"/>
      <c r="I709" s="229"/>
      <c r="J709" s="229"/>
      <c r="K709" s="229"/>
      <c r="L709" s="229"/>
      <c r="M709" s="230"/>
      <c r="N709" s="230"/>
      <c r="O709" s="229"/>
      <c r="P709" s="229"/>
      <c r="Q709" s="229"/>
      <c r="R709" s="229"/>
      <c r="S709" s="229"/>
      <c r="T709" s="229"/>
      <c r="U709" s="229"/>
      <c r="V709" s="229"/>
      <c r="W709" s="229"/>
      <c r="X709" s="229"/>
      <c r="Y709" s="229"/>
      <c r="Z709" s="229"/>
      <c r="AA709" s="229"/>
      <c r="AB709"/>
    </row>
    <row r="710" spans="1:28" x14ac:dyDescent="0.3">
      <c r="A710" s="229"/>
      <c r="B710" s="230"/>
      <c r="C710" s="229"/>
      <c r="D710" s="229"/>
      <c r="E710" s="229"/>
      <c r="F710" s="229"/>
      <c r="G710" s="229"/>
      <c r="H710" s="229"/>
      <c r="I710" s="229"/>
      <c r="J710" s="229"/>
      <c r="K710" s="229"/>
      <c r="L710" s="229"/>
      <c r="M710" s="230"/>
      <c r="N710" s="230"/>
      <c r="O710" s="229"/>
      <c r="P710" s="229"/>
      <c r="Q710" s="229"/>
      <c r="R710" s="229"/>
      <c r="S710" s="229"/>
      <c r="T710" s="229"/>
      <c r="U710" s="229"/>
      <c r="V710" s="229"/>
      <c r="W710" s="229"/>
      <c r="X710" s="229"/>
      <c r="Y710" s="229"/>
      <c r="Z710" s="229"/>
      <c r="AA710" s="229"/>
      <c r="AB710"/>
    </row>
    <row r="711" spans="1:28" x14ac:dyDescent="0.3">
      <c r="A711" s="229"/>
      <c r="B711" s="230"/>
      <c r="C711" s="229"/>
      <c r="D711" s="229"/>
      <c r="E711" s="229"/>
      <c r="F711" s="229"/>
      <c r="G711" s="229"/>
      <c r="H711" s="229"/>
      <c r="I711" s="229"/>
      <c r="J711" s="229"/>
      <c r="K711" s="229"/>
      <c r="L711" s="229"/>
      <c r="M711" s="230"/>
      <c r="N711" s="230"/>
      <c r="O711" s="229"/>
      <c r="P711" s="229"/>
      <c r="Q711" s="229"/>
      <c r="R711" s="229"/>
      <c r="S711" s="229"/>
      <c r="T711" s="229"/>
      <c r="U711" s="229"/>
      <c r="V711" s="229"/>
      <c r="W711" s="229"/>
      <c r="X711" s="229"/>
      <c r="Y711" s="229"/>
      <c r="Z711" s="229"/>
      <c r="AA711" s="229"/>
      <c r="AB711"/>
    </row>
    <row r="712" spans="1:28" x14ac:dyDescent="0.3">
      <c r="A712" s="229"/>
      <c r="B712" s="230"/>
      <c r="C712" s="229"/>
      <c r="D712" s="229"/>
      <c r="E712" s="229"/>
      <c r="F712" s="229"/>
      <c r="G712" s="229"/>
      <c r="H712" s="229"/>
      <c r="I712" s="229"/>
      <c r="J712" s="229"/>
      <c r="K712" s="229"/>
      <c r="L712" s="229"/>
      <c r="M712" s="230"/>
      <c r="N712" s="230"/>
      <c r="O712" s="229"/>
      <c r="P712" s="229"/>
      <c r="Q712" s="229"/>
      <c r="R712" s="229"/>
      <c r="S712" s="229"/>
      <c r="T712" s="229"/>
      <c r="U712" s="229"/>
      <c r="V712" s="229"/>
      <c r="W712" s="229"/>
      <c r="X712" s="229"/>
      <c r="Y712" s="229"/>
      <c r="Z712" s="229"/>
      <c r="AA712" s="229"/>
      <c r="AB712"/>
    </row>
    <row r="713" spans="1:28" x14ac:dyDescent="0.3">
      <c r="A713" s="229"/>
      <c r="B713" s="230"/>
      <c r="C713" s="229"/>
      <c r="D713" s="229"/>
      <c r="E713" s="229"/>
      <c r="F713" s="229"/>
      <c r="G713" s="229"/>
      <c r="H713" s="229"/>
      <c r="I713" s="229"/>
      <c r="J713" s="229"/>
      <c r="K713" s="229"/>
      <c r="L713" s="229"/>
      <c r="M713" s="230"/>
      <c r="N713" s="230"/>
      <c r="O713" s="229"/>
      <c r="P713" s="229"/>
      <c r="Q713" s="229"/>
      <c r="R713" s="229"/>
      <c r="S713" s="229"/>
      <c r="T713" s="229"/>
      <c r="U713" s="229"/>
      <c r="V713" s="229"/>
      <c r="W713" s="229"/>
      <c r="X713" s="229"/>
      <c r="Y713" s="229"/>
      <c r="Z713" s="229"/>
      <c r="AA713" s="229"/>
      <c r="AB713"/>
    </row>
    <row r="714" spans="1:28" x14ac:dyDescent="0.3">
      <c r="A714" s="229"/>
      <c r="B714" s="230"/>
      <c r="C714" s="229"/>
      <c r="D714" s="229"/>
      <c r="E714" s="229"/>
      <c r="F714" s="229"/>
      <c r="G714" s="229"/>
      <c r="H714" s="229"/>
      <c r="I714" s="229"/>
      <c r="J714" s="229"/>
      <c r="K714" s="229"/>
      <c r="L714" s="229"/>
      <c r="M714" s="230"/>
      <c r="N714" s="230"/>
      <c r="O714" s="229"/>
      <c r="P714" s="229"/>
      <c r="Q714" s="229"/>
      <c r="R714" s="229"/>
      <c r="S714" s="229"/>
      <c r="T714" s="229"/>
      <c r="U714" s="229"/>
      <c r="V714" s="229"/>
      <c r="W714" s="229"/>
      <c r="X714" s="229"/>
      <c r="Y714" s="229"/>
      <c r="Z714" s="229"/>
      <c r="AA714" s="229"/>
      <c r="AB714"/>
    </row>
    <row r="715" spans="1:28" x14ac:dyDescent="0.3">
      <c r="A715" s="229"/>
      <c r="B715" s="230"/>
      <c r="C715" s="229"/>
      <c r="D715" s="229"/>
      <c r="E715" s="229"/>
      <c r="F715" s="229"/>
      <c r="G715" s="229"/>
      <c r="H715" s="229"/>
      <c r="I715" s="229"/>
      <c r="J715" s="229"/>
      <c r="K715" s="229"/>
      <c r="L715" s="229"/>
      <c r="M715" s="230"/>
      <c r="N715" s="230"/>
      <c r="O715" s="229"/>
      <c r="P715" s="229"/>
      <c r="Q715" s="229"/>
      <c r="R715" s="229"/>
      <c r="S715" s="229"/>
      <c r="T715" s="229"/>
      <c r="U715" s="229"/>
      <c r="V715" s="229"/>
      <c r="W715" s="229"/>
      <c r="X715" s="229"/>
      <c r="Y715" s="229"/>
      <c r="Z715" s="229"/>
      <c r="AA715" s="229"/>
      <c r="AB715"/>
    </row>
    <row r="716" spans="1:28" x14ac:dyDescent="0.3">
      <c r="A716" s="229"/>
      <c r="B716" s="230"/>
      <c r="C716" s="229"/>
      <c r="D716" s="229"/>
      <c r="E716" s="229"/>
      <c r="F716" s="229"/>
      <c r="G716" s="229"/>
      <c r="H716" s="229"/>
      <c r="I716" s="229"/>
      <c r="J716" s="229"/>
      <c r="K716" s="229"/>
      <c r="L716" s="229"/>
      <c r="M716" s="230"/>
      <c r="N716" s="230"/>
      <c r="O716" s="229"/>
      <c r="P716" s="229"/>
      <c r="Q716" s="229"/>
      <c r="R716" s="229"/>
      <c r="S716" s="229"/>
      <c r="T716" s="229"/>
      <c r="U716" s="229"/>
      <c r="V716" s="229"/>
      <c r="W716" s="229"/>
      <c r="X716" s="229"/>
      <c r="Y716" s="229"/>
      <c r="Z716" s="229"/>
      <c r="AA716" s="229"/>
      <c r="AB716"/>
    </row>
    <row r="717" spans="1:28" x14ac:dyDescent="0.3">
      <c r="A717" s="229"/>
      <c r="B717" s="230"/>
      <c r="C717" s="229"/>
      <c r="D717" s="229"/>
      <c r="E717" s="229"/>
      <c r="F717" s="229"/>
      <c r="G717" s="229"/>
      <c r="H717" s="229"/>
      <c r="I717" s="229"/>
      <c r="J717" s="229"/>
      <c r="K717" s="229"/>
      <c r="L717" s="229"/>
      <c r="M717" s="230"/>
      <c r="N717" s="230"/>
      <c r="O717" s="229"/>
      <c r="P717" s="229"/>
      <c r="Q717" s="229"/>
      <c r="R717" s="229"/>
      <c r="S717" s="229"/>
      <c r="T717" s="229"/>
      <c r="U717" s="229"/>
      <c r="V717" s="229"/>
      <c r="W717" s="229"/>
      <c r="X717" s="229"/>
      <c r="Y717" s="229"/>
      <c r="Z717" s="229"/>
      <c r="AA717" s="229"/>
      <c r="AB717"/>
    </row>
    <row r="718" spans="1:28" x14ac:dyDescent="0.3">
      <c r="A718" s="229"/>
      <c r="B718" s="230"/>
      <c r="C718" s="229"/>
      <c r="D718" s="229"/>
      <c r="E718" s="229"/>
      <c r="F718" s="229"/>
      <c r="G718" s="229"/>
      <c r="H718" s="229"/>
      <c r="I718" s="229"/>
      <c r="J718" s="229"/>
      <c r="K718" s="229"/>
      <c r="L718" s="229"/>
      <c r="M718" s="230"/>
      <c r="N718" s="230"/>
      <c r="O718" s="229"/>
      <c r="P718" s="229"/>
      <c r="Q718" s="229"/>
      <c r="R718" s="229"/>
      <c r="S718" s="229"/>
      <c r="T718" s="229"/>
      <c r="U718" s="229"/>
      <c r="V718" s="229"/>
      <c r="W718" s="229"/>
      <c r="X718" s="229"/>
      <c r="Y718" s="229"/>
      <c r="Z718" s="229"/>
      <c r="AA718" s="229"/>
      <c r="AB718"/>
    </row>
    <row r="719" spans="1:28" x14ac:dyDescent="0.3">
      <c r="A719" s="229"/>
      <c r="B719" s="230"/>
      <c r="C719" s="229"/>
      <c r="D719" s="229"/>
      <c r="E719" s="229"/>
      <c r="F719" s="229"/>
      <c r="G719" s="229"/>
      <c r="H719" s="229"/>
      <c r="I719" s="229"/>
      <c r="J719" s="229"/>
      <c r="K719" s="229"/>
      <c r="L719" s="229"/>
      <c r="M719" s="230"/>
      <c r="N719" s="230"/>
      <c r="O719" s="229"/>
      <c r="P719" s="229"/>
      <c r="Q719" s="229"/>
      <c r="R719" s="229"/>
      <c r="S719" s="229"/>
      <c r="T719" s="229"/>
      <c r="U719" s="229"/>
      <c r="V719" s="229"/>
      <c r="W719" s="229"/>
      <c r="X719" s="229"/>
      <c r="Y719" s="229"/>
      <c r="Z719" s="229"/>
      <c r="AA719" s="229"/>
      <c r="AB719"/>
    </row>
    <row r="720" spans="1:28" x14ac:dyDescent="0.3">
      <c r="A720" s="229"/>
      <c r="B720" s="230"/>
      <c r="C720" s="229"/>
      <c r="D720" s="229"/>
      <c r="E720" s="229"/>
      <c r="F720" s="229"/>
      <c r="G720" s="229"/>
      <c r="H720" s="229"/>
      <c r="I720" s="229"/>
      <c r="J720" s="229"/>
      <c r="K720" s="229"/>
      <c r="L720" s="229"/>
      <c r="M720" s="230"/>
      <c r="N720" s="230"/>
      <c r="O720" s="229"/>
      <c r="P720" s="229"/>
      <c r="Q720" s="229"/>
      <c r="R720" s="229"/>
      <c r="S720" s="229"/>
      <c r="T720" s="229"/>
      <c r="U720" s="229"/>
      <c r="V720" s="229"/>
      <c r="W720" s="229"/>
      <c r="X720" s="229"/>
      <c r="Y720" s="229"/>
      <c r="Z720" s="229"/>
      <c r="AA720" s="229"/>
      <c r="AB720"/>
    </row>
    <row r="721" spans="1:28" x14ac:dyDescent="0.3">
      <c r="A721" s="229"/>
      <c r="B721" s="230"/>
      <c r="C721" s="229"/>
      <c r="D721" s="229"/>
      <c r="E721" s="229"/>
      <c r="F721" s="229"/>
      <c r="G721" s="229"/>
      <c r="H721" s="229"/>
      <c r="I721" s="229"/>
      <c r="J721" s="229"/>
      <c r="K721" s="229"/>
      <c r="L721" s="229"/>
      <c r="M721" s="230"/>
      <c r="N721" s="230"/>
      <c r="O721" s="229"/>
      <c r="P721" s="229"/>
      <c r="Q721" s="229"/>
      <c r="R721" s="229"/>
      <c r="S721" s="229"/>
      <c r="T721" s="229"/>
      <c r="U721" s="229"/>
      <c r="V721" s="229"/>
      <c r="W721" s="229"/>
      <c r="X721" s="229"/>
      <c r="Y721" s="229"/>
      <c r="Z721" s="229"/>
      <c r="AA721" s="229"/>
      <c r="AB721"/>
    </row>
    <row r="722" spans="1:28" x14ac:dyDescent="0.3">
      <c r="A722" s="229"/>
      <c r="B722" s="230"/>
      <c r="C722" s="229"/>
      <c r="D722" s="229"/>
      <c r="E722" s="229"/>
      <c r="F722" s="229"/>
      <c r="G722" s="229"/>
      <c r="H722" s="229"/>
      <c r="I722" s="229"/>
      <c r="J722" s="229"/>
      <c r="K722" s="229"/>
      <c r="L722" s="229"/>
      <c r="M722" s="230"/>
      <c r="N722" s="230"/>
      <c r="O722" s="229"/>
      <c r="P722" s="229"/>
      <c r="Q722" s="229"/>
      <c r="R722" s="229"/>
      <c r="S722" s="229"/>
      <c r="T722" s="229"/>
      <c r="U722" s="229"/>
      <c r="V722" s="229"/>
      <c r="W722" s="229"/>
      <c r="X722" s="229"/>
      <c r="Y722" s="229"/>
      <c r="Z722" s="229"/>
      <c r="AA722" s="229"/>
      <c r="AB722"/>
    </row>
    <row r="723" spans="1:28" x14ac:dyDescent="0.3">
      <c r="A723" s="229"/>
      <c r="B723" s="230"/>
      <c r="C723" s="229"/>
      <c r="D723" s="229"/>
      <c r="E723" s="229"/>
      <c r="F723" s="229"/>
      <c r="G723" s="229"/>
      <c r="H723" s="229"/>
      <c r="I723" s="229"/>
      <c r="J723" s="229"/>
      <c r="K723" s="229"/>
      <c r="L723" s="229"/>
      <c r="M723" s="230"/>
      <c r="N723" s="230"/>
      <c r="O723" s="229"/>
      <c r="P723" s="229"/>
      <c r="Q723" s="229"/>
      <c r="R723" s="229"/>
      <c r="S723" s="229"/>
      <c r="T723" s="229"/>
      <c r="U723" s="229"/>
      <c r="V723" s="229"/>
      <c r="W723" s="229"/>
      <c r="X723" s="229"/>
      <c r="Y723" s="229"/>
      <c r="Z723" s="229"/>
      <c r="AA723" s="229"/>
      <c r="AB723"/>
    </row>
    <row r="724" spans="1:28" x14ac:dyDescent="0.3">
      <c r="A724" s="229"/>
      <c r="B724" s="230"/>
      <c r="C724" s="229"/>
      <c r="D724" s="229"/>
      <c r="E724" s="229"/>
      <c r="F724" s="229"/>
      <c r="G724" s="229"/>
      <c r="H724" s="229"/>
      <c r="I724" s="229"/>
      <c r="J724" s="229"/>
      <c r="K724" s="229"/>
      <c r="L724" s="229"/>
      <c r="M724" s="230"/>
      <c r="N724" s="230"/>
      <c r="O724" s="229"/>
      <c r="P724" s="229"/>
      <c r="Q724" s="229"/>
      <c r="R724" s="229"/>
      <c r="S724" s="229"/>
      <c r="T724" s="229"/>
      <c r="U724" s="229"/>
      <c r="V724" s="229"/>
      <c r="W724" s="229"/>
      <c r="X724" s="229"/>
      <c r="Y724" s="229"/>
      <c r="Z724" s="229"/>
      <c r="AA724" s="229"/>
      <c r="AB724"/>
    </row>
    <row r="725" spans="1:28" x14ac:dyDescent="0.3">
      <c r="A725" s="229"/>
      <c r="B725" s="230"/>
      <c r="C725" s="229"/>
      <c r="D725" s="229"/>
      <c r="E725" s="229"/>
      <c r="F725" s="229"/>
      <c r="G725" s="229"/>
      <c r="H725" s="229"/>
      <c r="I725" s="229"/>
      <c r="J725" s="229"/>
      <c r="K725" s="229"/>
      <c r="L725" s="229"/>
      <c r="M725" s="230"/>
      <c r="N725" s="230"/>
      <c r="O725" s="229"/>
      <c r="P725" s="229"/>
      <c r="Q725" s="229"/>
      <c r="R725" s="229"/>
      <c r="S725" s="229"/>
      <c r="T725" s="229"/>
      <c r="U725" s="229"/>
      <c r="V725" s="229"/>
      <c r="W725" s="229"/>
      <c r="X725" s="229"/>
      <c r="Y725" s="229"/>
      <c r="Z725" s="229"/>
      <c r="AA725" s="229"/>
      <c r="AB725"/>
    </row>
    <row r="726" spans="1:28" x14ac:dyDescent="0.3">
      <c r="A726" s="229"/>
      <c r="B726" s="230"/>
      <c r="C726" s="229"/>
      <c r="D726" s="229"/>
      <c r="E726" s="229"/>
      <c r="F726" s="229"/>
      <c r="G726" s="229"/>
      <c r="H726" s="229"/>
      <c r="I726" s="229"/>
      <c r="J726" s="229"/>
      <c r="K726" s="229"/>
      <c r="L726" s="229"/>
      <c r="M726" s="230"/>
      <c r="N726" s="230"/>
      <c r="O726" s="229"/>
      <c r="P726" s="229"/>
      <c r="Q726" s="229"/>
      <c r="R726" s="229"/>
      <c r="S726" s="229"/>
      <c r="T726" s="229"/>
      <c r="U726" s="229"/>
      <c r="V726" s="229"/>
      <c r="W726" s="229"/>
      <c r="X726" s="229"/>
      <c r="Y726" s="229"/>
      <c r="Z726" s="229"/>
      <c r="AA726" s="229"/>
      <c r="AB726"/>
    </row>
    <row r="727" spans="1:28" x14ac:dyDescent="0.3">
      <c r="A727" s="229"/>
      <c r="B727" s="230"/>
      <c r="C727" s="229"/>
      <c r="D727" s="229"/>
      <c r="E727" s="229"/>
      <c r="F727" s="229"/>
      <c r="G727" s="229"/>
      <c r="H727" s="229"/>
      <c r="I727" s="229"/>
      <c r="J727" s="229"/>
      <c r="K727" s="229"/>
      <c r="L727" s="229"/>
      <c r="M727" s="230"/>
      <c r="N727" s="230"/>
      <c r="O727" s="229"/>
      <c r="P727" s="229"/>
      <c r="Q727" s="229"/>
      <c r="R727" s="229"/>
      <c r="S727" s="229"/>
      <c r="T727" s="229"/>
      <c r="U727" s="229"/>
      <c r="V727" s="229"/>
      <c r="W727" s="229"/>
      <c r="X727" s="229"/>
      <c r="Y727" s="229"/>
      <c r="Z727" s="229"/>
      <c r="AA727" s="229"/>
      <c r="AB727"/>
    </row>
    <row r="728" spans="1:28" x14ac:dyDescent="0.3">
      <c r="A728" s="229"/>
      <c r="B728" s="230"/>
      <c r="C728" s="229"/>
      <c r="D728" s="229"/>
      <c r="E728" s="229"/>
      <c r="F728" s="229"/>
      <c r="G728" s="229"/>
      <c r="H728" s="229"/>
      <c r="I728" s="229"/>
      <c r="J728" s="229"/>
      <c r="K728" s="229"/>
      <c r="L728" s="229"/>
      <c r="M728" s="230"/>
      <c r="N728" s="230"/>
      <c r="O728" s="229"/>
      <c r="P728" s="229"/>
      <c r="Q728" s="229"/>
      <c r="R728" s="229"/>
      <c r="S728" s="229"/>
      <c r="T728" s="229"/>
      <c r="U728" s="229"/>
      <c r="V728" s="229"/>
      <c r="W728" s="229"/>
      <c r="X728" s="229"/>
      <c r="Y728" s="229"/>
      <c r="Z728" s="229"/>
      <c r="AA728" s="229"/>
      <c r="AB728"/>
    </row>
    <row r="729" spans="1:28" x14ac:dyDescent="0.3">
      <c r="A729" s="229"/>
      <c r="B729" s="230"/>
      <c r="C729" s="229"/>
      <c r="D729" s="229"/>
      <c r="E729" s="229"/>
      <c r="F729" s="229"/>
      <c r="G729" s="229"/>
      <c r="H729" s="229"/>
      <c r="I729" s="229"/>
      <c r="J729" s="229"/>
      <c r="K729" s="229"/>
      <c r="L729" s="229"/>
      <c r="M729" s="230"/>
      <c r="N729" s="230"/>
      <c r="O729" s="229"/>
      <c r="P729" s="229"/>
      <c r="Q729" s="229"/>
      <c r="R729" s="229"/>
      <c r="S729" s="229"/>
      <c r="T729" s="229"/>
      <c r="U729" s="229"/>
      <c r="V729" s="229"/>
      <c r="W729" s="229"/>
      <c r="X729" s="229"/>
      <c r="Y729" s="229"/>
      <c r="Z729" s="229"/>
      <c r="AA729" s="229"/>
      <c r="AB729"/>
    </row>
    <row r="730" spans="1:28" x14ac:dyDescent="0.3">
      <c r="A730" s="229"/>
      <c r="B730" s="230"/>
      <c r="C730" s="229"/>
      <c r="D730" s="229"/>
      <c r="E730" s="229"/>
      <c r="F730" s="229"/>
      <c r="G730" s="229"/>
      <c r="H730" s="229"/>
      <c r="I730" s="229"/>
      <c r="J730" s="229"/>
      <c r="K730" s="229"/>
      <c r="L730" s="229"/>
      <c r="M730" s="230"/>
      <c r="N730" s="230"/>
      <c r="O730" s="229"/>
      <c r="P730" s="229"/>
      <c r="Q730" s="229"/>
      <c r="R730" s="229"/>
      <c r="S730" s="229"/>
      <c r="T730" s="229"/>
      <c r="U730" s="229"/>
      <c r="V730" s="229"/>
      <c r="W730" s="229"/>
      <c r="X730" s="229"/>
      <c r="Y730" s="229"/>
      <c r="Z730" s="229"/>
      <c r="AA730" s="229"/>
      <c r="AB730"/>
    </row>
    <row r="731" spans="1:28" x14ac:dyDescent="0.3">
      <c r="A731" s="229"/>
      <c r="B731" s="230"/>
      <c r="C731" s="229"/>
      <c r="D731" s="229"/>
      <c r="E731" s="229"/>
      <c r="F731" s="229"/>
      <c r="G731" s="229"/>
      <c r="H731" s="229"/>
      <c r="I731" s="229"/>
      <c r="J731" s="229"/>
      <c r="K731" s="229"/>
      <c r="L731" s="229"/>
      <c r="M731" s="230"/>
      <c r="N731" s="230"/>
      <c r="O731" s="229"/>
      <c r="P731" s="229"/>
      <c r="Q731" s="229"/>
      <c r="R731" s="229"/>
      <c r="S731" s="229"/>
      <c r="T731" s="229"/>
      <c r="U731" s="229"/>
      <c r="V731" s="229"/>
      <c r="W731" s="229"/>
      <c r="X731" s="229"/>
      <c r="Y731" s="229"/>
      <c r="Z731" s="229"/>
      <c r="AA731" s="229"/>
      <c r="AB731"/>
    </row>
    <row r="732" spans="1:28" x14ac:dyDescent="0.3">
      <c r="A732" s="229"/>
      <c r="B732" s="230"/>
      <c r="C732" s="229"/>
      <c r="D732" s="229"/>
      <c r="E732" s="229"/>
      <c r="F732" s="229"/>
      <c r="G732" s="229"/>
      <c r="H732" s="229"/>
      <c r="I732" s="229"/>
      <c r="J732" s="229"/>
      <c r="K732" s="229"/>
      <c r="L732" s="229"/>
      <c r="M732" s="230"/>
      <c r="N732" s="230"/>
      <c r="O732" s="229"/>
      <c r="P732" s="229"/>
      <c r="Q732" s="229"/>
      <c r="R732" s="229"/>
      <c r="S732" s="229"/>
      <c r="T732" s="229"/>
      <c r="U732" s="229"/>
      <c r="V732" s="229"/>
      <c r="W732" s="229"/>
      <c r="X732" s="229"/>
      <c r="Y732" s="229"/>
      <c r="Z732" s="229"/>
      <c r="AA732" s="229"/>
      <c r="AB732"/>
    </row>
    <row r="733" spans="1:28" x14ac:dyDescent="0.3">
      <c r="A733" s="229"/>
      <c r="B733" s="230"/>
      <c r="C733" s="229"/>
      <c r="D733" s="229"/>
      <c r="E733" s="229"/>
      <c r="F733" s="229"/>
      <c r="G733" s="229"/>
      <c r="H733" s="229"/>
      <c r="I733" s="229"/>
      <c r="J733" s="229"/>
      <c r="K733" s="229"/>
      <c r="L733" s="229"/>
      <c r="M733" s="230"/>
      <c r="N733" s="230"/>
      <c r="O733" s="229"/>
      <c r="P733" s="229"/>
      <c r="Q733" s="229"/>
      <c r="R733" s="229"/>
      <c r="S733" s="229"/>
      <c r="T733" s="229"/>
      <c r="U733" s="229"/>
      <c r="V733" s="229"/>
      <c r="W733" s="229"/>
      <c r="X733" s="229"/>
      <c r="Y733" s="229"/>
      <c r="Z733" s="229"/>
      <c r="AA733" s="229"/>
      <c r="AB733"/>
    </row>
    <row r="734" spans="1:28" x14ac:dyDescent="0.3">
      <c r="A734" s="229"/>
      <c r="B734" s="230"/>
      <c r="C734" s="229"/>
      <c r="D734" s="229"/>
      <c r="E734" s="229"/>
      <c r="F734" s="229"/>
      <c r="G734" s="229"/>
      <c r="H734" s="229"/>
      <c r="I734" s="229"/>
      <c r="J734" s="229"/>
      <c r="K734" s="229"/>
      <c r="L734" s="229"/>
      <c r="M734" s="230"/>
      <c r="N734" s="230"/>
      <c r="O734" s="229"/>
      <c r="P734" s="229"/>
      <c r="Q734" s="229"/>
      <c r="R734" s="229"/>
      <c r="S734" s="229"/>
      <c r="T734" s="229"/>
      <c r="U734" s="229"/>
      <c r="V734" s="229"/>
      <c r="W734" s="229"/>
      <c r="X734" s="229"/>
      <c r="Y734" s="229"/>
      <c r="Z734" s="229"/>
      <c r="AA734" s="229"/>
      <c r="AB734"/>
    </row>
    <row r="735" spans="1:28" x14ac:dyDescent="0.3">
      <c r="A735" s="229"/>
      <c r="B735" s="230"/>
      <c r="C735" s="229"/>
      <c r="D735" s="229"/>
      <c r="E735" s="229"/>
      <c r="F735" s="229"/>
      <c r="G735" s="229"/>
      <c r="H735" s="229"/>
      <c r="I735" s="229"/>
      <c r="J735" s="229"/>
      <c r="K735" s="229"/>
      <c r="L735" s="229"/>
      <c r="M735" s="230"/>
      <c r="N735" s="230"/>
      <c r="O735" s="229"/>
      <c r="P735" s="229"/>
      <c r="Q735" s="229"/>
      <c r="R735" s="229"/>
      <c r="S735" s="229"/>
      <c r="T735" s="229"/>
      <c r="U735" s="229"/>
      <c r="V735" s="229"/>
      <c r="W735" s="229"/>
      <c r="X735" s="229"/>
      <c r="Y735" s="229"/>
      <c r="Z735" s="229"/>
      <c r="AA735" s="229"/>
      <c r="AB735"/>
    </row>
    <row r="736" spans="1:28" x14ac:dyDescent="0.3">
      <c r="A736" s="229"/>
      <c r="B736" s="230"/>
      <c r="C736" s="229"/>
      <c r="D736" s="229"/>
      <c r="E736" s="229"/>
      <c r="F736" s="229"/>
      <c r="G736" s="229"/>
      <c r="H736" s="229"/>
      <c r="I736" s="229"/>
      <c r="J736" s="229"/>
      <c r="K736" s="229"/>
      <c r="L736" s="229"/>
      <c r="M736" s="230"/>
      <c r="N736" s="230"/>
      <c r="O736" s="229"/>
      <c r="P736" s="229"/>
      <c r="Q736" s="229"/>
      <c r="R736" s="229"/>
      <c r="S736" s="229"/>
      <c r="T736" s="229"/>
      <c r="U736" s="229"/>
      <c r="V736" s="229"/>
      <c r="W736" s="229"/>
      <c r="X736" s="229"/>
      <c r="Y736" s="229"/>
      <c r="Z736" s="229"/>
      <c r="AA736" s="229"/>
      <c r="AB736"/>
    </row>
    <row r="737" spans="1:28" x14ac:dyDescent="0.3">
      <c r="A737" s="229"/>
      <c r="B737" s="230"/>
      <c r="C737" s="229"/>
      <c r="D737" s="229"/>
      <c r="E737" s="229"/>
      <c r="F737" s="229"/>
      <c r="G737" s="229"/>
      <c r="H737" s="229"/>
      <c r="I737" s="229"/>
      <c r="J737" s="229"/>
      <c r="K737" s="229"/>
      <c r="L737" s="229"/>
      <c r="M737" s="230"/>
      <c r="N737" s="230"/>
      <c r="O737" s="229"/>
      <c r="P737" s="229"/>
      <c r="Q737" s="229"/>
      <c r="R737" s="229"/>
      <c r="S737" s="229"/>
      <c r="T737" s="229"/>
      <c r="U737" s="229"/>
      <c r="V737" s="229"/>
      <c r="W737" s="229"/>
      <c r="X737" s="229"/>
      <c r="Y737" s="229"/>
      <c r="Z737" s="229"/>
      <c r="AA737" s="229"/>
      <c r="AB737"/>
    </row>
    <row r="738" spans="1:28" x14ac:dyDescent="0.3">
      <c r="A738" s="229"/>
      <c r="B738" s="230"/>
      <c r="C738" s="229"/>
      <c r="D738" s="229"/>
      <c r="E738" s="229"/>
      <c r="F738" s="229"/>
      <c r="G738" s="229"/>
      <c r="H738" s="229"/>
      <c r="I738" s="229"/>
      <c r="J738" s="229"/>
      <c r="K738" s="229"/>
      <c r="L738" s="229"/>
      <c r="M738" s="230"/>
      <c r="N738" s="230"/>
      <c r="O738" s="229"/>
      <c r="P738" s="229"/>
      <c r="Q738" s="229"/>
      <c r="R738" s="229"/>
      <c r="S738" s="229"/>
      <c r="T738" s="229"/>
      <c r="U738" s="229"/>
      <c r="V738" s="229"/>
      <c r="W738" s="229"/>
      <c r="X738" s="229"/>
      <c r="Y738" s="229"/>
      <c r="Z738" s="229"/>
      <c r="AA738" s="229"/>
      <c r="AB738"/>
    </row>
    <row r="739" spans="1:28" x14ac:dyDescent="0.3">
      <c r="A739" s="229"/>
      <c r="B739" s="230"/>
      <c r="C739" s="229"/>
      <c r="D739" s="229"/>
      <c r="E739" s="229"/>
      <c r="F739" s="229"/>
      <c r="G739" s="229"/>
      <c r="H739" s="229"/>
      <c r="I739" s="229"/>
      <c r="J739" s="229"/>
      <c r="K739" s="229"/>
      <c r="L739" s="229"/>
      <c r="M739" s="230"/>
      <c r="N739" s="230"/>
      <c r="O739" s="229"/>
      <c r="P739" s="229"/>
      <c r="Q739" s="229"/>
      <c r="R739" s="229"/>
      <c r="S739" s="229"/>
      <c r="T739" s="229"/>
      <c r="U739" s="229"/>
      <c r="V739" s="229"/>
      <c r="W739" s="229"/>
      <c r="X739" s="229"/>
      <c r="Y739" s="229"/>
      <c r="Z739" s="229"/>
      <c r="AA739" s="229"/>
      <c r="AB739"/>
    </row>
    <row r="740" spans="1:28" x14ac:dyDescent="0.3">
      <c r="A740" s="229"/>
      <c r="B740" s="230"/>
      <c r="C740" s="229"/>
      <c r="D740" s="229"/>
      <c r="E740" s="229"/>
      <c r="F740" s="229"/>
      <c r="G740" s="229"/>
      <c r="H740" s="229"/>
      <c r="I740" s="229"/>
      <c r="J740" s="229"/>
      <c r="K740" s="229"/>
      <c r="L740" s="229"/>
      <c r="M740" s="230"/>
      <c r="N740" s="230"/>
      <c r="O740" s="229"/>
      <c r="P740" s="229"/>
      <c r="Q740" s="229"/>
      <c r="R740" s="229"/>
      <c r="S740" s="229"/>
      <c r="T740" s="229"/>
      <c r="U740" s="229"/>
      <c r="V740" s="229"/>
      <c r="W740" s="229"/>
      <c r="X740" s="229"/>
      <c r="Y740" s="229"/>
      <c r="Z740" s="229"/>
      <c r="AA740" s="229"/>
      <c r="AB740"/>
    </row>
    <row r="741" spans="1:28" x14ac:dyDescent="0.3">
      <c r="A741" s="229"/>
      <c r="B741" s="230"/>
      <c r="C741" s="229"/>
      <c r="D741" s="229"/>
      <c r="E741" s="229"/>
      <c r="F741" s="229"/>
      <c r="G741" s="229"/>
      <c r="H741" s="229"/>
      <c r="I741" s="229"/>
      <c r="J741" s="229"/>
      <c r="K741" s="229"/>
      <c r="L741" s="229"/>
      <c r="M741" s="230"/>
      <c r="N741" s="230"/>
      <c r="O741" s="229"/>
      <c r="P741" s="229"/>
      <c r="Q741" s="229"/>
      <c r="R741" s="229"/>
      <c r="S741" s="229"/>
      <c r="T741" s="229"/>
      <c r="U741" s="229"/>
      <c r="V741" s="229"/>
      <c r="W741" s="229"/>
      <c r="X741" s="229"/>
      <c r="Y741" s="229"/>
      <c r="Z741" s="229"/>
      <c r="AA741" s="229"/>
      <c r="AB741"/>
    </row>
    <row r="742" spans="1:28" x14ac:dyDescent="0.3">
      <c r="A742" s="229"/>
      <c r="B742" s="230"/>
      <c r="C742" s="229"/>
      <c r="D742" s="229"/>
      <c r="E742" s="229"/>
      <c r="F742" s="229"/>
      <c r="G742" s="229"/>
      <c r="H742" s="229"/>
      <c r="I742" s="229"/>
      <c r="J742" s="229"/>
      <c r="K742" s="229"/>
      <c r="L742" s="229"/>
      <c r="M742" s="230"/>
      <c r="N742" s="230"/>
      <c r="O742" s="229"/>
      <c r="P742" s="229"/>
      <c r="Q742" s="229"/>
      <c r="R742" s="229"/>
      <c r="S742" s="229"/>
      <c r="T742" s="229"/>
      <c r="U742" s="229"/>
      <c r="V742" s="229"/>
      <c r="W742" s="229"/>
      <c r="X742" s="229"/>
      <c r="Y742" s="229"/>
      <c r="Z742" s="229"/>
      <c r="AA742" s="229"/>
      <c r="AB742"/>
    </row>
    <row r="743" spans="1:28" x14ac:dyDescent="0.3">
      <c r="A743" s="229"/>
      <c r="B743" s="230"/>
      <c r="C743" s="229"/>
      <c r="D743" s="229"/>
      <c r="E743" s="229"/>
      <c r="F743" s="229"/>
      <c r="G743" s="229"/>
      <c r="H743" s="229"/>
      <c r="I743" s="229"/>
      <c r="J743" s="229"/>
      <c r="K743" s="229"/>
      <c r="L743" s="229"/>
      <c r="M743" s="230"/>
      <c r="N743" s="230"/>
      <c r="O743" s="229"/>
      <c r="P743" s="229"/>
      <c r="Q743" s="229"/>
      <c r="R743" s="229"/>
      <c r="S743" s="229"/>
      <c r="T743" s="229"/>
      <c r="U743" s="229"/>
      <c r="V743" s="229"/>
      <c r="W743" s="229"/>
      <c r="X743" s="229"/>
      <c r="Y743" s="229"/>
      <c r="Z743" s="229"/>
      <c r="AA743" s="229"/>
      <c r="AB743"/>
    </row>
    <row r="744" spans="1:28" x14ac:dyDescent="0.3">
      <c r="A744" s="229"/>
      <c r="B744" s="230"/>
      <c r="C744" s="229"/>
      <c r="D744" s="229"/>
      <c r="E744" s="229"/>
      <c r="F744" s="229"/>
      <c r="G744" s="229"/>
      <c r="H744" s="229"/>
      <c r="I744" s="229"/>
      <c r="J744" s="229"/>
      <c r="K744" s="229"/>
      <c r="L744" s="229"/>
      <c r="M744" s="230"/>
      <c r="N744" s="230"/>
      <c r="O744" s="229"/>
      <c r="P744" s="229"/>
      <c r="Q744" s="229"/>
      <c r="R744" s="229"/>
      <c r="S744" s="229"/>
      <c r="T744" s="229"/>
      <c r="U744" s="229"/>
      <c r="V744" s="229"/>
      <c r="W744" s="229"/>
      <c r="X744" s="229"/>
      <c r="Y744" s="229"/>
      <c r="Z744" s="229"/>
      <c r="AA744" s="229"/>
      <c r="AB744"/>
    </row>
    <row r="745" spans="1:28" x14ac:dyDescent="0.3">
      <c r="A745" s="229"/>
      <c r="B745" s="230"/>
      <c r="C745" s="229"/>
      <c r="D745" s="229"/>
      <c r="E745" s="229"/>
      <c r="F745" s="229"/>
      <c r="G745" s="229"/>
      <c r="H745" s="229"/>
      <c r="I745" s="229"/>
      <c r="J745" s="229"/>
      <c r="K745" s="229"/>
      <c r="L745" s="229"/>
      <c r="M745" s="230"/>
      <c r="N745" s="230"/>
      <c r="O745" s="229"/>
      <c r="P745" s="229"/>
      <c r="Q745" s="229"/>
      <c r="R745" s="229"/>
      <c r="S745" s="229"/>
      <c r="T745" s="229"/>
      <c r="U745" s="229"/>
      <c r="V745" s="229"/>
      <c r="W745" s="229"/>
      <c r="X745" s="229"/>
      <c r="Y745" s="229"/>
      <c r="Z745" s="229"/>
      <c r="AA745" s="229"/>
      <c r="AB745"/>
    </row>
    <row r="746" spans="1:28" x14ac:dyDescent="0.3">
      <c r="A746" s="229"/>
      <c r="B746" s="230"/>
      <c r="C746" s="229"/>
      <c r="D746" s="229"/>
      <c r="E746" s="229"/>
      <c r="F746" s="229"/>
      <c r="G746" s="229"/>
      <c r="H746" s="229"/>
      <c r="I746" s="229"/>
      <c r="J746" s="229"/>
      <c r="K746" s="229"/>
      <c r="L746" s="229"/>
      <c r="M746" s="230"/>
      <c r="N746" s="230"/>
      <c r="O746" s="229"/>
      <c r="P746" s="229"/>
      <c r="Q746" s="229"/>
      <c r="R746" s="229"/>
      <c r="S746" s="229"/>
      <c r="T746" s="229"/>
      <c r="U746" s="229"/>
      <c r="V746" s="229"/>
      <c r="W746" s="229"/>
      <c r="X746" s="229"/>
      <c r="Y746" s="229"/>
      <c r="Z746" s="229"/>
      <c r="AA746" s="229"/>
      <c r="AB746"/>
    </row>
    <row r="747" spans="1:28" x14ac:dyDescent="0.3">
      <c r="A747" s="229"/>
      <c r="B747" s="230"/>
      <c r="C747" s="229"/>
      <c r="D747" s="229"/>
      <c r="E747" s="229"/>
      <c r="F747" s="229"/>
      <c r="G747" s="229"/>
      <c r="H747" s="229"/>
      <c r="I747" s="229"/>
      <c r="J747" s="229"/>
      <c r="K747" s="229"/>
      <c r="L747" s="229"/>
      <c r="M747" s="230"/>
      <c r="N747" s="230"/>
      <c r="O747" s="229"/>
      <c r="P747" s="229"/>
      <c r="Q747" s="229"/>
      <c r="R747" s="229"/>
      <c r="S747" s="229"/>
      <c r="T747" s="229"/>
      <c r="U747" s="229"/>
      <c r="V747" s="229"/>
      <c r="W747" s="229"/>
      <c r="X747" s="229"/>
      <c r="Y747" s="229"/>
      <c r="Z747" s="229"/>
      <c r="AA747" s="229"/>
      <c r="AB747"/>
    </row>
    <row r="748" spans="1:28" x14ac:dyDescent="0.3">
      <c r="A748" s="229"/>
      <c r="B748" s="230"/>
      <c r="C748" s="229"/>
      <c r="D748" s="229"/>
      <c r="E748" s="229"/>
      <c r="F748" s="229"/>
      <c r="G748" s="229"/>
      <c r="H748" s="229"/>
      <c r="I748" s="229"/>
      <c r="J748" s="229"/>
      <c r="K748" s="229"/>
      <c r="L748" s="229"/>
      <c r="M748" s="230"/>
      <c r="N748" s="230"/>
      <c r="O748" s="229"/>
      <c r="P748" s="229"/>
      <c r="Q748" s="229"/>
      <c r="R748" s="229"/>
      <c r="S748" s="229"/>
      <c r="T748" s="229"/>
      <c r="U748" s="229"/>
      <c r="V748" s="229"/>
      <c r="W748" s="229"/>
      <c r="X748" s="229"/>
      <c r="Y748" s="229"/>
      <c r="Z748" s="229"/>
      <c r="AA748" s="229"/>
      <c r="AB748"/>
    </row>
    <row r="749" spans="1:28" x14ac:dyDescent="0.3">
      <c r="A749" s="229"/>
      <c r="B749" s="230"/>
      <c r="C749" s="229"/>
      <c r="D749" s="229"/>
      <c r="E749" s="229"/>
      <c r="F749" s="229"/>
      <c r="G749" s="229"/>
      <c r="H749" s="229"/>
      <c r="I749" s="229"/>
      <c r="J749" s="229"/>
      <c r="K749" s="229"/>
      <c r="L749" s="229"/>
      <c r="M749" s="230"/>
      <c r="N749" s="230"/>
      <c r="O749" s="229"/>
      <c r="P749" s="229"/>
      <c r="Q749" s="229"/>
      <c r="R749" s="229"/>
      <c r="S749" s="229"/>
      <c r="T749" s="229"/>
      <c r="U749" s="229"/>
      <c r="V749" s="229"/>
      <c r="W749" s="229"/>
      <c r="X749" s="229"/>
      <c r="Y749" s="229"/>
      <c r="Z749" s="229"/>
      <c r="AA749" s="229"/>
      <c r="AB749"/>
    </row>
    <row r="750" spans="1:28" x14ac:dyDescent="0.3">
      <c r="A750" s="229"/>
      <c r="B750" s="230"/>
      <c r="C750" s="229"/>
      <c r="D750" s="229"/>
      <c r="E750" s="229"/>
      <c r="F750" s="229"/>
      <c r="G750" s="229"/>
      <c r="H750" s="229"/>
      <c r="I750" s="229"/>
      <c r="J750" s="229"/>
      <c r="K750" s="229"/>
      <c r="L750" s="229"/>
      <c r="M750" s="230"/>
      <c r="N750" s="230"/>
      <c r="O750" s="229"/>
      <c r="P750" s="229"/>
      <c r="Q750" s="229"/>
      <c r="R750" s="229"/>
      <c r="S750" s="229"/>
      <c r="T750" s="229"/>
      <c r="U750" s="229"/>
      <c r="V750" s="229"/>
      <c r="W750" s="229"/>
      <c r="X750" s="229"/>
      <c r="Y750" s="229"/>
      <c r="Z750" s="229"/>
      <c r="AA750" s="229"/>
      <c r="AB750"/>
    </row>
    <row r="751" spans="1:28" x14ac:dyDescent="0.3">
      <c r="A751" s="229"/>
      <c r="B751" s="230"/>
      <c r="C751" s="229"/>
      <c r="D751" s="229"/>
      <c r="E751" s="229"/>
      <c r="F751" s="229"/>
      <c r="G751" s="229"/>
      <c r="H751" s="229"/>
      <c r="I751" s="229"/>
      <c r="J751" s="229"/>
      <c r="K751" s="229"/>
      <c r="L751" s="229"/>
      <c r="M751" s="230"/>
      <c r="N751" s="230"/>
      <c r="O751" s="229"/>
      <c r="P751" s="229"/>
      <c r="Q751" s="229"/>
      <c r="R751" s="229"/>
      <c r="S751" s="229"/>
      <c r="T751" s="229"/>
      <c r="U751" s="229"/>
      <c r="V751" s="229"/>
      <c r="W751" s="229"/>
      <c r="X751" s="229"/>
      <c r="Y751" s="229"/>
      <c r="Z751" s="229"/>
      <c r="AA751" s="229"/>
      <c r="AB751"/>
    </row>
    <row r="752" spans="1:28" x14ac:dyDescent="0.3">
      <c r="A752" s="229"/>
      <c r="B752" s="230"/>
      <c r="C752" s="229"/>
      <c r="D752" s="229"/>
      <c r="E752" s="229"/>
      <c r="F752" s="229"/>
      <c r="G752" s="229"/>
      <c r="H752" s="229"/>
      <c r="I752" s="229"/>
      <c r="J752" s="229"/>
      <c r="K752" s="229"/>
      <c r="L752" s="229"/>
      <c r="M752" s="230"/>
      <c r="N752" s="230"/>
      <c r="O752" s="229"/>
      <c r="P752" s="229"/>
      <c r="Q752" s="229"/>
      <c r="R752" s="229"/>
      <c r="S752" s="229"/>
      <c r="T752" s="229"/>
      <c r="U752" s="229"/>
      <c r="V752" s="229"/>
      <c r="W752" s="229"/>
      <c r="X752" s="229"/>
      <c r="Y752" s="229"/>
      <c r="Z752" s="229"/>
      <c r="AA752" s="229"/>
      <c r="AB752"/>
    </row>
    <row r="753" spans="1:28" x14ac:dyDescent="0.3">
      <c r="A753" s="229"/>
      <c r="B753" s="230"/>
      <c r="C753" s="229"/>
      <c r="D753" s="229"/>
      <c r="E753" s="229"/>
      <c r="F753" s="229"/>
      <c r="G753" s="229"/>
      <c r="H753" s="229"/>
      <c r="I753" s="229"/>
      <c r="J753" s="229"/>
      <c r="K753" s="229"/>
      <c r="L753" s="229"/>
      <c r="M753" s="230"/>
      <c r="N753" s="230"/>
      <c r="O753" s="229"/>
      <c r="P753" s="229"/>
      <c r="Q753" s="229"/>
      <c r="R753" s="229"/>
      <c r="S753" s="229"/>
      <c r="T753" s="229"/>
      <c r="U753" s="229"/>
      <c r="V753" s="229"/>
      <c r="W753" s="229"/>
      <c r="X753" s="229"/>
      <c r="Y753" s="229"/>
      <c r="Z753" s="229"/>
      <c r="AA753" s="229"/>
      <c r="AB753"/>
    </row>
    <row r="754" spans="1:28" x14ac:dyDescent="0.3">
      <c r="A754" s="229"/>
      <c r="B754" s="230"/>
      <c r="C754" s="229"/>
      <c r="D754" s="229"/>
      <c r="E754" s="229"/>
      <c r="F754" s="229"/>
      <c r="G754" s="229"/>
      <c r="H754" s="229"/>
      <c r="I754" s="229"/>
      <c r="J754" s="229"/>
      <c r="K754" s="229"/>
      <c r="L754" s="229"/>
      <c r="M754" s="230"/>
      <c r="N754" s="230"/>
      <c r="O754" s="229"/>
      <c r="P754" s="229"/>
      <c r="Q754" s="229"/>
      <c r="R754" s="229"/>
      <c r="S754" s="229"/>
      <c r="T754" s="229"/>
      <c r="U754" s="229"/>
      <c r="V754" s="229"/>
      <c r="W754" s="229"/>
      <c r="X754" s="229"/>
      <c r="Y754" s="229"/>
      <c r="Z754" s="229"/>
      <c r="AA754" s="229"/>
      <c r="AB754"/>
    </row>
    <row r="755" spans="1:28" x14ac:dyDescent="0.3">
      <c r="A755" s="229"/>
      <c r="B755" s="230"/>
      <c r="C755" s="229"/>
      <c r="D755" s="229"/>
      <c r="E755" s="229"/>
      <c r="F755" s="229"/>
      <c r="G755" s="229"/>
      <c r="H755" s="229"/>
      <c r="I755" s="229"/>
      <c r="J755" s="229"/>
      <c r="K755" s="229"/>
      <c r="L755" s="229"/>
      <c r="M755" s="230"/>
      <c r="N755" s="230"/>
      <c r="O755" s="229"/>
      <c r="P755" s="229"/>
      <c r="Q755" s="229"/>
      <c r="R755" s="229"/>
      <c r="S755" s="229"/>
      <c r="T755" s="229"/>
      <c r="U755" s="229"/>
      <c r="V755" s="229"/>
      <c r="W755" s="229"/>
      <c r="X755" s="229"/>
      <c r="Y755" s="229"/>
      <c r="Z755" s="229"/>
      <c r="AA755" s="229"/>
      <c r="AB755"/>
    </row>
    <row r="756" spans="1:28" x14ac:dyDescent="0.3">
      <c r="A756" s="229"/>
      <c r="B756" s="230"/>
      <c r="C756" s="229"/>
      <c r="D756" s="229"/>
      <c r="E756" s="229"/>
      <c r="F756" s="229"/>
      <c r="G756" s="229"/>
      <c r="H756" s="229"/>
      <c r="I756" s="229"/>
      <c r="J756" s="229"/>
      <c r="K756" s="229"/>
      <c r="L756" s="229"/>
      <c r="M756" s="230"/>
      <c r="N756" s="230"/>
      <c r="O756" s="229"/>
      <c r="P756" s="229"/>
      <c r="Q756" s="229"/>
      <c r="R756" s="229"/>
      <c r="S756" s="229"/>
      <c r="T756" s="229"/>
      <c r="U756" s="229"/>
      <c r="V756" s="229"/>
      <c r="W756" s="229"/>
      <c r="X756" s="229"/>
      <c r="Y756" s="229"/>
      <c r="Z756" s="229"/>
      <c r="AA756" s="229"/>
      <c r="AB756"/>
    </row>
    <row r="757" spans="1:28" x14ac:dyDescent="0.3">
      <c r="A757" s="229"/>
      <c r="B757" s="230"/>
      <c r="C757" s="229"/>
      <c r="D757" s="229"/>
      <c r="E757" s="229"/>
      <c r="F757" s="229"/>
      <c r="G757" s="229"/>
      <c r="H757" s="229"/>
      <c r="I757" s="229"/>
      <c r="J757" s="229"/>
      <c r="K757" s="229"/>
      <c r="L757" s="229"/>
      <c r="M757" s="230"/>
      <c r="N757" s="230"/>
      <c r="O757" s="229"/>
      <c r="P757" s="229"/>
      <c r="Q757" s="229"/>
      <c r="R757" s="229"/>
      <c r="S757" s="229"/>
      <c r="T757" s="229"/>
      <c r="U757" s="229"/>
      <c r="V757" s="229"/>
      <c r="W757" s="229"/>
      <c r="X757" s="229"/>
      <c r="Y757" s="229"/>
      <c r="Z757" s="229"/>
      <c r="AA757" s="229"/>
      <c r="AB757"/>
    </row>
    <row r="758" spans="1:28" x14ac:dyDescent="0.3">
      <c r="A758" s="229"/>
      <c r="B758" s="230"/>
      <c r="C758" s="229"/>
      <c r="D758" s="229"/>
      <c r="E758" s="229"/>
      <c r="F758" s="229"/>
      <c r="G758" s="229"/>
      <c r="H758" s="229"/>
      <c r="I758" s="229"/>
      <c r="J758" s="229"/>
      <c r="K758" s="229"/>
      <c r="L758" s="229"/>
      <c r="M758" s="230"/>
      <c r="N758" s="230"/>
      <c r="O758" s="229"/>
      <c r="P758" s="229"/>
      <c r="Q758" s="229"/>
      <c r="R758" s="229"/>
      <c r="S758" s="229"/>
      <c r="T758" s="229"/>
      <c r="U758" s="229"/>
      <c r="V758" s="229"/>
      <c r="W758" s="229"/>
      <c r="X758" s="229"/>
      <c r="Y758" s="229"/>
      <c r="Z758" s="229"/>
      <c r="AA758" s="229"/>
      <c r="AB758"/>
    </row>
    <row r="759" spans="1:28" x14ac:dyDescent="0.3">
      <c r="A759" s="229"/>
      <c r="B759" s="230"/>
      <c r="C759" s="229"/>
      <c r="D759" s="229"/>
      <c r="E759" s="229"/>
      <c r="F759" s="229"/>
      <c r="G759" s="229"/>
      <c r="H759" s="229"/>
      <c r="I759" s="229"/>
      <c r="J759" s="229"/>
      <c r="K759" s="229"/>
      <c r="L759" s="229"/>
      <c r="M759" s="230"/>
      <c r="N759" s="230"/>
      <c r="O759" s="229"/>
      <c r="P759" s="229"/>
      <c r="Q759" s="229"/>
      <c r="R759" s="229"/>
      <c r="S759" s="229"/>
      <c r="T759" s="229"/>
      <c r="U759" s="229"/>
      <c r="V759" s="229"/>
      <c r="W759" s="229"/>
      <c r="X759" s="229"/>
      <c r="Y759" s="229"/>
      <c r="Z759" s="229"/>
      <c r="AA759" s="229"/>
      <c r="AB759"/>
    </row>
    <row r="760" spans="1:28" x14ac:dyDescent="0.3">
      <c r="A760" s="229"/>
      <c r="B760" s="230"/>
      <c r="C760" s="229"/>
      <c r="D760" s="229"/>
      <c r="E760" s="229"/>
      <c r="F760" s="229"/>
      <c r="G760" s="229"/>
      <c r="H760" s="229"/>
      <c r="I760" s="229"/>
      <c r="J760" s="229"/>
      <c r="K760" s="229"/>
      <c r="L760" s="229"/>
      <c r="M760" s="230"/>
      <c r="N760" s="230"/>
      <c r="O760" s="229"/>
      <c r="P760" s="229"/>
      <c r="Q760" s="229"/>
      <c r="R760" s="229"/>
      <c r="S760" s="229"/>
      <c r="T760" s="229"/>
      <c r="U760" s="229"/>
      <c r="V760" s="229"/>
      <c r="W760" s="229"/>
      <c r="X760" s="229"/>
      <c r="Y760" s="229"/>
      <c r="Z760" s="229"/>
      <c r="AA760" s="229"/>
      <c r="AB760"/>
    </row>
    <row r="761" spans="1:28" x14ac:dyDescent="0.3">
      <c r="A761" s="229"/>
      <c r="B761" s="230"/>
      <c r="C761" s="229"/>
      <c r="D761" s="229"/>
      <c r="E761" s="229"/>
      <c r="F761" s="229"/>
      <c r="G761" s="229"/>
      <c r="H761" s="229"/>
      <c r="I761" s="229"/>
      <c r="J761" s="229"/>
      <c r="K761" s="229"/>
      <c r="L761" s="229"/>
      <c r="M761" s="230"/>
      <c r="N761" s="230"/>
      <c r="O761" s="229"/>
      <c r="P761" s="229"/>
      <c r="Q761" s="229"/>
      <c r="R761" s="229"/>
      <c r="S761" s="229"/>
      <c r="T761" s="229"/>
      <c r="U761" s="229"/>
      <c r="V761" s="229"/>
      <c r="W761" s="229"/>
      <c r="X761" s="229"/>
      <c r="Y761" s="229"/>
      <c r="Z761" s="229"/>
      <c r="AA761" s="229"/>
      <c r="AB761"/>
    </row>
    <row r="762" spans="1:28" x14ac:dyDescent="0.3">
      <c r="A762" s="229"/>
      <c r="B762" s="230"/>
      <c r="C762" s="229"/>
      <c r="D762" s="229"/>
      <c r="E762" s="229"/>
      <c r="F762" s="229"/>
      <c r="G762" s="229"/>
      <c r="H762" s="229"/>
      <c r="I762" s="229"/>
      <c r="J762" s="229"/>
      <c r="K762" s="229"/>
      <c r="L762" s="229"/>
      <c r="M762" s="230"/>
      <c r="N762" s="230"/>
      <c r="O762" s="229"/>
      <c r="P762" s="229"/>
      <c r="Q762" s="229"/>
      <c r="R762" s="229"/>
      <c r="S762" s="229"/>
      <c r="T762" s="229"/>
      <c r="U762" s="229"/>
      <c r="V762" s="229"/>
      <c r="W762" s="229"/>
      <c r="X762" s="229"/>
      <c r="Y762" s="229"/>
      <c r="Z762" s="229"/>
      <c r="AA762" s="229"/>
      <c r="AB762"/>
    </row>
    <row r="763" spans="1:28" x14ac:dyDescent="0.3">
      <c r="A763" s="229"/>
      <c r="B763" s="230"/>
      <c r="C763" s="229"/>
      <c r="D763" s="229"/>
      <c r="E763" s="229"/>
      <c r="F763" s="229"/>
      <c r="G763" s="229"/>
      <c r="H763" s="229"/>
      <c r="I763" s="229"/>
      <c r="J763" s="229"/>
      <c r="K763" s="229"/>
      <c r="L763" s="229"/>
      <c r="M763" s="230"/>
      <c r="N763" s="230"/>
      <c r="O763" s="229"/>
      <c r="P763" s="229"/>
      <c r="Q763" s="229"/>
      <c r="R763" s="229"/>
      <c r="S763" s="229"/>
      <c r="T763" s="229"/>
      <c r="U763" s="229"/>
      <c r="V763" s="229"/>
      <c r="W763" s="229"/>
      <c r="X763" s="229"/>
      <c r="Y763" s="229"/>
      <c r="Z763" s="229"/>
      <c r="AA763" s="229"/>
      <c r="AB763"/>
    </row>
    <row r="764" spans="1:28" x14ac:dyDescent="0.3">
      <c r="A764" s="229"/>
      <c r="B764" s="230"/>
      <c r="C764" s="229"/>
      <c r="D764" s="229"/>
      <c r="E764" s="229"/>
      <c r="F764" s="229"/>
      <c r="G764" s="229"/>
      <c r="H764" s="229"/>
      <c r="I764" s="229"/>
      <c r="J764" s="229"/>
      <c r="K764" s="229"/>
      <c r="L764" s="229"/>
      <c r="M764" s="230"/>
      <c r="N764" s="230"/>
      <c r="O764" s="229"/>
      <c r="P764" s="229"/>
      <c r="Q764" s="229"/>
      <c r="R764" s="229"/>
      <c r="S764" s="229"/>
      <c r="T764" s="229"/>
      <c r="U764" s="229"/>
      <c r="V764" s="229"/>
      <c r="W764" s="229"/>
      <c r="X764" s="229"/>
      <c r="Y764" s="229"/>
      <c r="Z764" s="229"/>
      <c r="AA764" s="229"/>
      <c r="AB764"/>
    </row>
    <row r="765" spans="1:28" x14ac:dyDescent="0.3">
      <c r="A765" s="229"/>
      <c r="B765" s="230"/>
      <c r="C765" s="229"/>
      <c r="D765" s="229"/>
      <c r="E765" s="229"/>
      <c r="F765" s="229"/>
      <c r="G765" s="229"/>
      <c r="H765" s="229"/>
      <c r="I765" s="229"/>
      <c r="J765" s="229"/>
      <c r="K765" s="229"/>
      <c r="L765" s="229"/>
      <c r="M765" s="230"/>
      <c r="N765" s="230"/>
      <c r="O765" s="229"/>
      <c r="P765" s="229"/>
      <c r="Q765" s="229"/>
      <c r="R765" s="229"/>
      <c r="S765" s="229"/>
      <c r="T765" s="229"/>
      <c r="U765" s="229"/>
      <c r="V765" s="229"/>
      <c r="W765" s="229"/>
      <c r="X765" s="229"/>
      <c r="Y765" s="229"/>
      <c r="Z765" s="229"/>
      <c r="AA765" s="229"/>
      <c r="AB765"/>
    </row>
    <row r="766" spans="1:28" x14ac:dyDescent="0.3">
      <c r="A766" s="229"/>
      <c r="B766" s="230"/>
      <c r="C766" s="229"/>
      <c r="D766" s="229"/>
      <c r="E766" s="229"/>
      <c r="F766" s="229"/>
      <c r="G766" s="229"/>
      <c r="H766" s="229"/>
      <c r="I766" s="229"/>
      <c r="J766" s="229"/>
      <c r="K766" s="229"/>
      <c r="L766" s="229"/>
      <c r="M766" s="230"/>
      <c r="N766" s="230"/>
      <c r="O766" s="229"/>
      <c r="P766" s="229"/>
      <c r="Q766" s="229"/>
      <c r="R766" s="229"/>
      <c r="S766" s="229"/>
      <c r="T766" s="229"/>
      <c r="U766" s="229"/>
      <c r="V766" s="229"/>
      <c r="W766" s="229"/>
      <c r="X766" s="229"/>
      <c r="Y766" s="229"/>
      <c r="Z766" s="229"/>
      <c r="AA766" s="229"/>
      <c r="AB766"/>
    </row>
    <row r="767" spans="1:28" x14ac:dyDescent="0.3">
      <c r="A767" s="229"/>
      <c r="B767" s="230"/>
      <c r="C767" s="229"/>
      <c r="D767" s="229"/>
      <c r="E767" s="229"/>
      <c r="F767" s="229"/>
      <c r="G767" s="229"/>
      <c r="H767" s="229"/>
      <c r="I767" s="229"/>
      <c r="J767" s="229"/>
      <c r="K767" s="229"/>
      <c r="L767" s="229"/>
      <c r="M767" s="230"/>
      <c r="N767" s="230"/>
      <c r="O767" s="229"/>
      <c r="P767" s="229"/>
      <c r="Q767" s="229"/>
      <c r="R767" s="229"/>
      <c r="S767" s="229"/>
      <c r="T767" s="229"/>
      <c r="U767" s="229"/>
      <c r="V767" s="229"/>
      <c r="W767" s="229"/>
      <c r="X767" s="229"/>
      <c r="Y767" s="229"/>
      <c r="Z767" s="229"/>
      <c r="AA767" s="229"/>
      <c r="AB767"/>
    </row>
    <row r="768" spans="1:28" x14ac:dyDescent="0.3">
      <c r="A768" s="229"/>
      <c r="B768" s="230"/>
      <c r="C768" s="229"/>
      <c r="D768" s="229"/>
      <c r="E768" s="229"/>
      <c r="F768" s="229"/>
      <c r="G768" s="229"/>
      <c r="H768" s="229"/>
      <c r="I768" s="229"/>
      <c r="J768" s="229"/>
      <c r="K768" s="229"/>
      <c r="L768" s="229"/>
      <c r="M768" s="230"/>
      <c r="N768" s="230"/>
      <c r="O768" s="229"/>
      <c r="P768" s="229"/>
      <c r="Q768" s="229"/>
      <c r="R768" s="229"/>
      <c r="S768" s="229"/>
      <c r="T768" s="229"/>
      <c r="U768" s="229"/>
      <c r="V768" s="229"/>
      <c r="W768" s="229"/>
      <c r="X768" s="229"/>
      <c r="Y768" s="229"/>
      <c r="Z768" s="229"/>
      <c r="AA768" s="229"/>
      <c r="AB768"/>
    </row>
    <row r="769" spans="1:28" x14ac:dyDescent="0.3">
      <c r="A769" s="229"/>
      <c r="B769" s="230"/>
      <c r="C769" s="229"/>
      <c r="D769" s="229"/>
      <c r="E769" s="229"/>
      <c r="F769" s="229"/>
      <c r="G769" s="229"/>
      <c r="H769" s="229"/>
      <c r="I769" s="229"/>
      <c r="J769" s="229"/>
      <c r="K769" s="229"/>
      <c r="L769" s="229"/>
      <c r="M769" s="230"/>
      <c r="N769" s="230"/>
      <c r="O769" s="229"/>
      <c r="P769" s="229"/>
      <c r="Q769" s="229"/>
      <c r="R769" s="229"/>
      <c r="S769" s="229"/>
      <c r="T769" s="229"/>
      <c r="U769" s="229"/>
      <c r="V769" s="229"/>
      <c r="W769" s="229"/>
      <c r="X769" s="229"/>
      <c r="Y769" s="229"/>
      <c r="Z769" s="229"/>
      <c r="AA769" s="229"/>
      <c r="AB769"/>
    </row>
    <row r="770" spans="1:28" x14ac:dyDescent="0.3">
      <c r="A770" s="229"/>
      <c r="B770" s="230"/>
      <c r="C770" s="229"/>
      <c r="D770" s="229"/>
      <c r="E770" s="229"/>
      <c r="F770" s="229"/>
      <c r="G770" s="229"/>
      <c r="H770" s="229"/>
      <c r="I770" s="229"/>
      <c r="J770" s="229"/>
      <c r="K770" s="229"/>
      <c r="L770" s="229"/>
      <c r="M770" s="230"/>
      <c r="N770" s="230"/>
      <c r="O770" s="229"/>
      <c r="P770" s="229"/>
      <c r="Q770" s="229"/>
      <c r="R770" s="229"/>
      <c r="S770" s="229"/>
      <c r="T770" s="229"/>
      <c r="U770" s="229"/>
      <c r="V770" s="229"/>
      <c r="W770" s="229"/>
      <c r="X770" s="229"/>
      <c r="Y770" s="229"/>
      <c r="Z770" s="229"/>
      <c r="AA770" s="229"/>
      <c r="AB770"/>
    </row>
    <row r="771" spans="1:28" x14ac:dyDescent="0.3">
      <c r="A771" s="229"/>
      <c r="B771" s="230"/>
      <c r="C771" s="229"/>
      <c r="D771" s="229"/>
      <c r="E771" s="229"/>
      <c r="F771" s="229"/>
      <c r="G771" s="229"/>
      <c r="H771" s="229"/>
      <c r="I771" s="229"/>
      <c r="J771" s="229"/>
      <c r="K771" s="229"/>
      <c r="L771" s="229"/>
      <c r="M771" s="230"/>
      <c r="N771" s="230"/>
      <c r="O771" s="229"/>
      <c r="P771" s="229"/>
      <c r="Q771" s="229"/>
      <c r="R771" s="229"/>
      <c r="S771" s="229"/>
      <c r="T771" s="229"/>
      <c r="U771" s="229"/>
      <c r="V771" s="229"/>
      <c r="W771" s="229"/>
      <c r="X771" s="229"/>
      <c r="Y771" s="229"/>
      <c r="Z771" s="229"/>
      <c r="AA771" s="229"/>
      <c r="AB771"/>
    </row>
    <row r="772" spans="1:28" x14ac:dyDescent="0.3">
      <c r="A772" s="229"/>
      <c r="B772" s="230"/>
      <c r="C772" s="229"/>
      <c r="D772" s="229"/>
      <c r="E772" s="229"/>
      <c r="F772" s="229"/>
      <c r="G772" s="229"/>
      <c r="H772" s="229"/>
      <c r="I772" s="229"/>
      <c r="J772" s="229"/>
      <c r="K772" s="229"/>
      <c r="L772" s="229"/>
      <c r="M772" s="230"/>
      <c r="N772" s="230"/>
      <c r="O772" s="229"/>
      <c r="P772" s="229"/>
      <c r="Q772" s="229"/>
      <c r="R772" s="229"/>
      <c r="S772" s="229"/>
      <c r="T772" s="229"/>
      <c r="U772" s="229"/>
      <c r="V772" s="229"/>
      <c r="W772" s="229"/>
      <c r="X772" s="229"/>
      <c r="Y772" s="229"/>
      <c r="Z772" s="229"/>
      <c r="AA772" s="229"/>
      <c r="AB772"/>
    </row>
    <row r="773" spans="1:28" x14ac:dyDescent="0.3">
      <c r="A773" s="229"/>
      <c r="B773" s="230"/>
      <c r="C773" s="229"/>
      <c r="D773" s="229"/>
      <c r="E773" s="229"/>
      <c r="F773" s="229"/>
      <c r="G773" s="229"/>
      <c r="H773" s="229"/>
      <c r="I773" s="229"/>
      <c r="J773" s="229"/>
      <c r="K773" s="229"/>
      <c r="L773" s="229"/>
      <c r="M773" s="230"/>
      <c r="N773" s="230"/>
      <c r="O773" s="229"/>
      <c r="P773" s="229"/>
      <c r="Q773" s="229"/>
      <c r="R773" s="229"/>
      <c r="S773" s="229"/>
      <c r="T773" s="229"/>
      <c r="U773" s="229"/>
      <c r="V773" s="229"/>
      <c r="W773" s="229"/>
      <c r="X773" s="229"/>
      <c r="Y773" s="229"/>
      <c r="Z773" s="229"/>
      <c r="AA773" s="229"/>
      <c r="AB773"/>
    </row>
    <row r="774" spans="1:28" x14ac:dyDescent="0.3">
      <c r="A774" s="229"/>
      <c r="B774" s="230"/>
      <c r="C774" s="229"/>
      <c r="D774" s="229"/>
      <c r="E774" s="229"/>
      <c r="F774" s="229"/>
      <c r="G774" s="229"/>
      <c r="H774" s="229"/>
      <c r="I774" s="229"/>
      <c r="J774" s="229"/>
      <c r="K774" s="229"/>
      <c r="L774" s="229"/>
      <c r="M774" s="230"/>
      <c r="N774" s="230"/>
      <c r="O774" s="229"/>
      <c r="P774" s="229"/>
      <c r="Q774" s="229"/>
      <c r="R774" s="229"/>
      <c r="S774" s="229"/>
      <c r="T774" s="229"/>
      <c r="U774" s="229"/>
      <c r="V774" s="229"/>
      <c r="W774" s="229"/>
      <c r="X774" s="229"/>
      <c r="Y774" s="229"/>
      <c r="Z774" s="229"/>
      <c r="AA774" s="229"/>
      <c r="AB774"/>
    </row>
    <row r="775" spans="1:28" x14ac:dyDescent="0.3">
      <c r="A775" s="229"/>
      <c r="B775" s="230"/>
      <c r="C775" s="229"/>
      <c r="D775" s="229"/>
      <c r="E775" s="229"/>
      <c r="F775" s="229"/>
      <c r="G775" s="229"/>
      <c r="H775" s="229"/>
      <c r="I775" s="229"/>
      <c r="J775" s="229"/>
      <c r="K775" s="229"/>
      <c r="L775" s="229"/>
      <c r="M775" s="230"/>
      <c r="N775" s="230"/>
      <c r="O775" s="229"/>
      <c r="P775" s="229"/>
      <c r="Q775" s="229"/>
      <c r="R775" s="229"/>
      <c r="S775" s="229"/>
      <c r="T775" s="229"/>
      <c r="U775" s="229"/>
      <c r="V775" s="229"/>
      <c r="W775" s="229"/>
      <c r="X775" s="229"/>
      <c r="Y775" s="229"/>
      <c r="Z775" s="229"/>
      <c r="AA775" s="229"/>
      <c r="AB775"/>
    </row>
    <row r="776" spans="1:28" x14ac:dyDescent="0.3">
      <c r="A776" s="229"/>
      <c r="B776" s="230"/>
      <c r="C776" s="229"/>
      <c r="D776" s="229"/>
      <c r="E776" s="229"/>
      <c r="F776" s="229"/>
      <c r="G776" s="229"/>
      <c r="H776" s="229"/>
      <c r="I776" s="229"/>
      <c r="J776" s="229"/>
      <c r="K776" s="229"/>
      <c r="L776" s="229"/>
      <c r="M776" s="230"/>
      <c r="N776" s="230"/>
      <c r="O776" s="229"/>
      <c r="P776" s="229"/>
      <c r="Q776" s="229"/>
      <c r="R776" s="229"/>
      <c r="S776" s="229"/>
      <c r="T776" s="229"/>
      <c r="U776" s="229"/>
      <c r="V776" s="229"/>
      <c r="W776" s="229"/>
      <c r="X776" s="229"/>
      <c r="Y776" s="229"/>
      <c r="Z776" s="229"/>
      <c r="AA776" s="229"/>
      <c r="AB776" s="229"/>
    </row>
    <row r="777" spans="1:28" x14ac:dyDescent="0.3">
      <c r="A777" s="229"/>
      <c r="B777" s="230"/>
      <c r="C777" s="229"/>
      <c r="D777" s="229"/>
      <c r="E777" s="229"/>
      <c r="F777" s="229"/>
      <c r="G777" s="229"/>
      <c r="H777" s="229"/>
      <c r="I777" s="229"/>
      <c r="J777" s="229"/>
      <c r="K777" s="229"/>
      <c r="L777" s="229"/>
      <c r="M777" s="230"/>
      <c r="N777" s="230"/>
      <c r="O777" s="229"/>
      <c r="P777" s="229"/>
      <c r="Q777" s="229"/>
      <c r="R777" s="229"/>
      <c r="S777" s="229"/>
      <c r="T777" s="229"/>
      <c r="U777" s="229"/>
      <c r="V777" s="229"/>
      <c r="W777" s="229"/>
      <c r="X777" s="229"/>
      <c r="Y777" s="229"/>
      <c r="Z777" s="229"/>
      <c r="AA777" s="229"/>
      <c r="AB777" s="229"/>
    </row>
    <row r="778" spans="1:28" x14ac:dyDescent="0.3">
      <c r="A778" s="229"/>
      <c r="B778" s="230"/>
      <c r="C778" s="229"/>
      <c r="D778" s="229"/>
      <c r="E778" s="229"/>
      <c r="F778" s="229"/>
      <c r="G778" s="229"/>
      <c r="H778" s="229"/>
      <c r="I778" s="229"/>
      <c r="J778" s="229"/>
      <c r="K778" s="229"/>
      <c r="L778" s="229"/>
      <c r="M778" s="230"/>
      <c r="N778" s="230"/>
      <c r="O778" s="229"/>
      <c r="P778" s="229"/>
      <c r="Q778" s="229"/>
      <c r="R778" s="229"/>
      <c r="S778" s="229"/>
      <c r="T778" s="229"/>
      <c r="U778" s="229"/>
      <c r="V778" s="229"/>
      <c r="W778" s="229"/>
      <c r="X778" s="229"/>
      <c r="Y778" s="229"/>
      <c r="Z778" s="229"/>
      <c r="AA778" s="229"/>
      <c r="AB778" s="229"/>
    </row>
    <row r="779" spans="1:28" x14ac:dyDescent="0.3">
      <c r="A779" s="229"/>
      <c r="B779" s="230"/>
      <c r="C779" s="229"/>
      <c r="D779" s="229"/>
      <c r="E779" s="229"/>
      <c r="F779" s="229"/>
      <c r="G779" s="229"/>
      <c r="H779" s="229"/>
      <c r="I779" s="229"/>
      <c r="J779" s="229"/>
      <c r="K779" s="229"/>
      <c r="L779" s="229"/>
      <c r="M779" s="230"/>
      <c r="N779" s="230"/>
      <c r="O779" s="229"/>
      <c r="P779" s="229"/>
      <c r="Q779" s="229"/>
      <c r="R779" s="229"/>
      <c r="S779" s="229"/>
      <c r="T779" s="229"/>
      <c r="U779" s="229"/>
      <c r="V779" s="229"/>
      <c r="W779" s="229"/>
      <c r="X779" s="229"/>
      <c r="Y779" s="229"/>
      <c r="Z779" s="229"/>
      <c r="AA779" s="229"/>
      <c r="AB779" s="229"/>
    </row>
    <row r="780" spans="1:28" x14ac:dyDescent="0.3">
      <c r="A780" s="229"/>
      <c r="B780" s="230"/>
      <c r="C780" s="229"/>
      <c r="D780" s="229"/>
      <c r="E780" s="229"/>
      <c r="F780" s="229"/>
      <c r="G780" s="229"/>
      <c r="H780" s="229"/>
      <c r="I780" s="229"/>
      <c r="J780" s="229"/>
      <c r="K780" s="229"/>
      <c r="L780" s="229"/>
      <c r="M780" s="230"/>
      <c r="N780" s="230"/>
      <c r="O780" s="229"/>
      <c r="P780" s="229"/>
      <c r="Q780" s="229"/>
      <c r="R780" s="229"/>
      <c r="S780" s="229"/>
      <c r="T780" s="229"/>
      <c r="U780" s="229"/>
      <c r="V780" s="229"/>
      <c r="W780" s="229"/>
      <c r="X780" s="229"/>
      <c r="Y780" s="229"/>
      <c r="Z780" s="229"/>
      <c r="AA780" s="229"/>
      <c r="AB780" s="229"/>
    </row>
    <row r="781" spans="1:28" x14ac:dyDescent="0.3">
      <c r="A781" s="229"/>
      <c r="B781" s="230"/>
      <c r="C781" s="229"/>
      <c r="D781" s="229"/>
      <c r="E781" s="229"/>
      <c r="F781" s="229"/>
      <c r="G781" s="229"/>
      <c r="H781" s="229"/>
      <c r="I781" s="229"/>
      <c r="J781" s="229"/>
      <c r="K781" s="229"/>
      <c r="L781" s="229"/>
      <c r="M781" s="230"/>
      <c r="N781" s="230"/>
      <c r="O781" s="229"/>
      <c r="P781" s="229"/>
      <c r="Q781" s="229"/>
      <c r="R781" s="229"/>
      <c r="S781" s="229"/>
      <c r="T781" s="229"/>
      <c r="U781" s="229"/>
      <c r="V781" s="229"/>
      <c r="W781" s="229"/>
      <c r="X781" s="229"/>
      <c r="Y781" s="229"/>
      <c r="Z781" s="229"/>
      <c r="AA781" s="229"/>
      <c r="AB781" s="229"/>
    </row>
    <row r="782" spans="1:28" x14ac:dyDescent="0.3">
      <c r="A782" s="229"/>
      <c r="B782" s="230"/>
      <c r="C782" s="229"/>
      <c r="D782" s="229"/>
      <c r="E782" s="229"/>
      <c r="F782" s="229"/>
      <c r="G782" s="229"/>
      <c r="H782" s="229"/>
      <c r="I782" s="229"/>
      <c r="J782" s="229"/>
      <c r="K782" s="229"/>
      <c r="L782" s="229"/>
      <c r="M782" s="230"/>
      <c r="N782" s="230"/>
      <c r="O782" s="229"/>
      <c r="P782" s="229"/>
      <c r="Q782" s="229"/>
      <c r="R782" s="229"/>
      <c r="S782" s="229"/>
      <c r="T782" s="229"/>
      <c r="U782" s="229"/>
      <c r="V782" s="229"/>
      <c r="W782" s="229"/>
      <c r="X782" s="229"/>
      <c r="Y782" s="229"/>
      <c r="Z782" s="229"/>
      <c r="AA782" s="229"/>
      <c r="AB782" s="229"/>
    </row>
    <row r="783" spans="1:28" x14ac:dyDescent="0.3">
      <c r="A783" s="229"/>
      <c r="B783" s="230"/>
      <c r="C783" s="229"/>
      <c r="D783" s="229"/>
      <c r="E783" s="229"/>
      <c r="F783" s="229"/>
      <c r="G783" s="229"/>
      <c r="H783" s="229"/>
      <c r="I783" s="229"/>
      <c r="J783" s="229"/>
      <c r="K783" s="229"/>
      <c r="L783" s="229"/>
      <c r="M783" s="230"/>
      <c r="N783" s="230"/>
      <c r="O783" s="229"/>
      <c r="P783" s="229"/>
      <c r="Q783" s="229"/>
      <c r="R783" s="229"/>
      <c r="S783" s="229"/>
      <c r="T783" s="229"/>
      <c r="U783" s="229"/>
      <c r="V783" s="229"/>
      <c r="W783" s="229"/>
      <c r="X783" s="229"/>
      <c r="Y783" s="229"/>
      <c r="Z783" s="229"/>
      <c r="AA783" s="229"/>
      <c r="AB783" s="229"/>
    </row>
    <row r="784" spans="1:28" x14ac:dyDescent="0.3">
      <c r="A784" s="229"/>
      <c r="B784" s="230"/>
      <c r="C784" s="229"/>
      <c r="D784" s="229"/>
      <c r="E784" s="229"/>
      <c r="F784" s="229"/>
      <c r="G784" s="229"/>
      <c r="H784" s="229"/>
      <c r="I784" s="229"/>
      <c r="J784" s="229"/>
      <c r="K784" s="229"/>
      <c r="L784" s="229"/>
      <c r="M784" s="230"/>
      <c r="N784" s="230"/>
      <c r="O784" s="229"/>
      <c r="P784" s="229"/>
      <c r="Q784" s="229"/>
      <c r="R784" s="229"/>
      <c r="S784" s="229"/>
      <c r="T784" s="229"/>
      <c r="U784" s="229"/>
      <c r="V784" s="229"/>
      <c r="W784" s="229"/>
      <c r="X784" s="229"/>
      <c r="Y784" s="229"/>
      <c r="Z784" s="229"/>
      <c r="AA784" s="229"/>
      <c r="AB784" s="229"/>
    </row>
    <row r="785" spans="1:28" x14ac:dyDescent="0.3">
      <c r="A785" s="229"/>
      <c r="B785" s="230"/>
      <c r="C785" s="229"/>
      <c r="D785" s="229"/>
      <c r="E785" s="229"/>
      <c r="F785" s="229"/>
      <c r="G785" s="229"/>
      <c r="H785" s="229"/>
      <c r="I785" s="229"/>
      <c r="J785" s="229"/>
      <c r="K785" s="229"/>
      <c r="L785" s="229"/>
      <c r="M785" s="230"/>
      <c r="N785" s="230"/>
      <c r="O785" s="229"/>
      <c r="P785" s="229"/>
      <c r="Q785" s="229"/>
      <c r="R785" s="229"/>
      <c r="S785" s="229"/>
      <c r="T785" s="229"/>
      <c r="U785" s="229"/>
      <c r="V785" s="229"/>
      <c r="W785" s="229"/>
      <c r="X785" s="229"/>
      <c r="Y785" s="229"/>
      <c r="Z785" s="229"/>
      <c r="AA785" s="229"/>
      <c r="AB785" s="229"/>
    </row>
    <row r="786" spans="1:28" x14ac:dyDescent="0.3">
      <c r="A786" s="229"/>
      <c r="B786" s="230"/>
      <c r="C786" s="229"/>
      <c r="D786" s="229"/>
      <c r="E786" s="229"/>
      <c r="F786" s="229"/>
      <c r="G786" s="229"/>
      <c r="H786" s="229"/>
      <c r="I786" s="229"/>
      <c r="J786" s="229"/>
      <c r="K786" s="229"/>
      <c r="L786" s="229"/>
      <c r="M786" s="230"/>
      <c r="N786" s="230"/>
      <c r="O786" s="229"/>
      <c r="P786" s="229"/>
      <c r="Q786" s="229"/>
      <c r="R786" s="229"/>
      <c r="S786" s="229"/>
      <c r="T786" s="229"/>
      <c r="U786" s="229"/>
      <c r="V786" s="229"/>
      <c r="W786" s="229"/>
      <c r="X786" s="229"/>
      <c r="Y786" s="229"/>
      <c r="Z786" s="229"/>
      <c r="AA786" s="229"/>
      <c r="AB786" s="229"/>
    </row>
    <row r="787" spans="1:28" x14ac:dyDescent="0.3">
      <c r="A787" s="229"/>
      <c r="B787" s="230"/>
      <c r="C787" s="229"/>
      <c r="D787" s="229"/>
      <c r="E787" s="229"/>
      <c r="F787" s="229"/>
      <c r="G787" s="229"/>
      <c r="H787" s="229"/>
      <c r="I787" s="229"/>
      <c r="J787" s="229"/>
      <c r="K787" s="229"/>
      <c r="L787" s="229"/>
      <c r="M787" s="230"/>
      <c r="N787" s="230"/>
      <c r="O787" s="229"/>
      <c r="P787" s="229"/>
      <c r="Q787" s="229"/>
      <c r="R787" s="229"/>
      <c r="S787" s="229"/>
      <c r="T787" s="229"/>
      <c r="U787" s="229"/>
      <c r="V787" s="229"/>
      <c r="W787" s="229"/>
      <c r="X787" s="229"/>
      <c r="Y787" s="229"/>
      <c r="Z787" s="229"/>
      <c r="AA787" s="229"/>
      <c r="AB787" s="229"/>
    </row>
    <row r="788" spans="1:28" x14ac:dyDescent="0.3">
      <c r="A788" s="229"/>
      <c r="B788" s="230"/>
      <c r="C788" s="229"/>
      <c r="D788" s="229"/>
      <c r="E788" s="229"/>
      <c r="F788" s="229"/>
      <c r="G788" s="229"/>
      <c r="H788" s="229"/>
      <c r="I788" s="229"/>
      <c r="J788" s="229"/>
      <c r="K788" s="229"/>
      <c r="L788" s="229"/>
      <c r="M788" s="230"/>
      <c r="N788" s="230"/>
      <c r="O788" s="229"/>
      <c r="P788" s="229"/>
      <c r="Q788" s="229"/>
      <c r="R788" s="229"/>
      <c r="S788" s="229"/>
      <c r="T788" s="229"/>
      <c r="U788" s="229"/>
      <c r="V788" s="229"/>
      <c r="W788" s="229"/>
      <c r="X788" s="229"/>
      <c r="Y788" s="229"/>
      <c r="Z788" s="229"/>
      <c r="AA788" s="229"/>
      <c r="AB788" s="229"/>
    </row>
    <row r="789" spans="1:28" x14ac:dyDescent="0.3">
      <c r="A789" s="229"/>
      <c r="B789" s="230"/>
      <c r="C789" s="229"/>
      <c r="D789" s="229"/>
      <c r="E789" s="229"/>
      <c r="F789" s="229"/>
      <c r="G789" s="229"/>
      <c r="H789" s="229"/>
      <c r="I789" s="229"/>
      <c r="J789" s="229"/>
      <c r="K789" s="229"/>
      <c r="L789" s="229"/>
      <c r="M789" s="230"/>
      <c r="N789" s="230"/>
      <c r="O789" s="229"/>
      <c r="P789" s="229"/>
      <c r="Q789" s="229"/>
      <c r="R789" s="229"/>
      <c r="S789" s="229"/>
      <c r="T789" s="229"/>
      <c r="U789" s="229"/>
      <c r="V789" s="229"/>
      <c r="W789" s="229"/>
      <c r="X789" s="229"/>
      <c r="Y789" s="229"/>
      <c r="Z789" s="229"/>
      <c r="AA789" s="229"/>
      <c r="AB789" s="229"/>
    </row>
    <row r="790" spans="1:28" x14ac:dyDescent="0.3">
      <c r="A790" s="229"/>
      <c r="B790" s="230"/>
      <c r="C790" s="229"/>
      <c r="D790" s="229"/>
      <c r="E790" s="229"/>
      <c r="F790" s="229"/>
      <c r="G790" s="229"/>
      <c r="H790" s="229"/>
      <c r="I790" s="229"/>
      <c r="J790" s="229"/>
      <c r="K790" s="229"/>
      <c r="L790" s="229"/>
      <c r="M790" s="230"/>
      <c r="N790" s="230"/>
      <c r="O790" s="229"/>
      <c r="P790" s="229"/>
      <c r="Q790" s="229"/>
      <c r="R790" s="229"/>
      <c r="S790" s="229"/>
      <c r="T790" s="229"/>
      <c r="U790" s="229"/>
      <c r="V790" s="229"/>
      <c r="W790" s="229"/>
      <c r="X790" s="229"/>
      <c r="Y790" s="229"/>
      <c r="Z790" s="229"/>
      <c r="AA790" s="229"/>
      <c r="AB790" s="229"/>
    </row>
    <row r="791" spans="1:28" x14ac:dyDescent="0.3">
      <c r="A791" s="229"/>
      <c r="B791" s="230"/>
      <c r="C791" s="229"/>
      <c r="D791" s="229"/>
      <c r="E791" s="229"/>
      <c r="F791" s="229"/>
      <c r="G791" s="229"/>
      <c r="H791" s="229"/>
      <c r="I791" s="229"/>
      <c r="J791" s="229"/>
      <c r="K791" s="229"/>
      <c r="L791" s="229"/>
      <c r="M791" s="230"/>
      <c r="N791" s="230"/>
      <c r="O791" s="229"/>
      <c r="P791" s="229"/>
      <c r="Q791" s="229"/>
      <c r="R791" s="229"/>
      <c r="S791" s="229"/>
      <c r="T791" s="229"/>
      <c r="U791" s="229"/>
      <c r="V791" s="229"/>
      <c r="W791" s="229"/>
      <c r="X791" s="229"/>
      <c r="Y791" s="229"/>
      <c r="Z791" s="229"/>
      <c r="AA791" s="229"/>
      <c r="AB791" s="229"/>
    </row>
    <row r="792" spans="1:28" x14ac:dyDescent="0.3">
      <c r="A792" s="229"/>
      <c r="B792" s="230"/>
      <c r="C792" s="229"/>
      <c r="D792" s="229"/>
      <c r="E792" s="229"/>
      <c r="F792" s="229"/>
      <c r="G792" s="229"/>
      <c r="H792" s="229"/>
      <c r="I792" s="229"/>
      <c r="J792" s="229"/>
      <c r="K792" s="229"/>
      <c r="L792" s="229"/>
      <c r="M792" s="230"/>
      <c r="N792" s="230"/>
      <c r="O792" s="229"/>
      <c r="P792" s="229"/>
      <c r="Q792" s="229"/>
      <c r="R792" s="229"/>
      <c r="S792" s="229"/>
      <c r="T792" s="229"/>
      <c r="U792" s="229"/>
      <c r="V792" s="229"/>
      <c r="W792" s="229"/>
      <c r="X792" s="229"/>
      <c r="Y792" s="229"/>
      <c r="Z792" s="229"/>
      <c r="AA792" s="229"/>
      <c r="AB792" s="229"/>
    </row>
    <row r="793" spans="1:28" x14ac:dyDescent="0.3">
      <c r="A793" s="229"/>
      <c r="B793" s="230"/>
      <c r="C793" s="229"/>
      <c r="D793" s="229"/>
      <c r="E793" s="229"/>
      <c r="F793" s="229"/>
      <c r="G793" s="229"/>
      <c r="H793" s="229"/>
      <c r="I793" s="229"/>
      <c r="J793" s="229"/>
      <c r="K793" s="229"/>
      <c r="L793" s="229"/>
      <c r="M793" s="230"/>
      <c r="N793" s="230"/>
      <c r="O793" s="229"/>
      <c r="P793" s="229"/>
      <c r="Q793" s="229"/>
      <c r="R793" s="229"/>
      <c r="S793" s="229"/>
      <c r="T793" s="229"/>
      <c r="U793" s="229"/>
      <c r="V793" s="229"/>
      <c r="W793" s="229"/>
      <c r="X793" s="229"/>
      <c r="Y793" s="229"/>
      <c r="Z793" s="229"/>
      <c r="AA793" s="229"/>
      <c r="AB793" s="229"/>
    </row>
    <row r="794" spans="1:28" x14ac:dyDescent="0.3">
      <c r="A794" s="229"/>
      <c r="B794" s="230"/>
      <c r="C794" s="229"/>
      <c r="D794" s="229"/>
      <c r="E794" s="229"/>
      <c r="F794" s="229"/>
      <c r="G794" s="229"/>
      <c r="H794" s="229"/>
      <c r="I794" s="229"/>
      <c r="J794" s="229"/>
      <c r="K794" s="229"/>
      <c r="L794" s="229"/>
      <c r="M794" s="230"/>
      <c r="N794" s="230"/>
      <c r="O794" s="229"/>
      <c r="P794" s="229"/>
      <c r="Q794" s="229"/>
      <c r="R794" s="229"/>
      <c r="S794" s="229"/>
      <c r="T794" s="229"/>
      <c r="U794" s="229"/>
      <c r="V794" s="229"/>
      <c r="W794" s="229"/>
      <c r="X794" s="229"/>
      <c r="Y794" s="229"/>
      <c r="Z794" s="229"/>
      <c r="AA794" s="229"/>
      <c r="AB794" s="229"/>
    </row>
    <row r="795" spans="1:28" x14ac:dyDescent="0.3">
      <c r="A795" s="229"/>
      <c r="B795" s="230"/>
      <c r="C795" s="229"/>
      <c r="D795" s="229"/>
      <c r="E795" s="229"/>
      <c r="F795" s="229"/>
      <c r="G795" s="229"/>
      <c r="H795" s="229"/>
      <c r="I795" s="229"/>
      <c r="J795" s="229"/>
      <c r="K795" s="229"/>
      <c r="L795" s="229"/>
      <c r="M795" s="230"/>
      <c r="N795" s="230"/>
      <c r="O795" s="229"/>
      <c r="P795" s="229"/>
      <c r="Q795" s="229"/>
      <c r="R795" s="229"/>
      <c r="S795" s="229"/>
      <c r="T795" s="229"/>
      <c r="U795" s="229"/>
      <c r="V795" s="229"/>
      <c r="W795" s="229"/>
      <c r="X795" s="229"/>
      <c r="Y795" s="229"/>
      <c r="Z795" s="229"/>
      <c r="AA795" s="229"/>
      <c r="AB795" s="229"/>
    </row>
    <row r="796" spans="1:28" x14ac:dyDescent="0.3">
      <c r="A796" s="229"/>
      <c r="B796" s="230"/>
      <c r="C796" s="229"/>
      <c r="D796" s="229"/>
      <c r="E796" s="229"/>
      <c r="F796" s="229"/>
      <c r="G796" s="229"/>
      <c r="H796" s="229"/>
      <c r="I796" s="229"/>
      <c r="J796" s="229"/>
      <c r="K796" s="229"/>
      <c r="L796" s="229"/>
      <c r="M796" s="230"/>
      <c r="N796" s="230"/>
      <c r="O796" s="229"/>
      <c r="P796" s="229"/>
      <c r="Q796" s="229"/>
      <c r="R796" s="229"/>
      <c r="S796" s="229"/>
      <c r="T796" s="229"/>
      <c r="U796" s="229"/>
      <c r="V796" s="229"/>
      <c r="W796" s="229"/>
      <c r="X796" s="229"/>
      <c r="Y796" s="229"/>
      <c r="Z796" s="229"/>
      <c r="AA796" s="229"/>
      <c r="AB796" s="229"/>
    </row>
    <row r="797" spans="1:28" x14ac:dyDescent="0.3">
      <c r="A797" s="229"/>
      <c r="B797" s="230"/>
      <c r="C797" s="229"/>
      <c r="D797" s="229"/>
      <c r="E797" s="229"/>
      <c r="F797" s="229"/>
      <c r="G797" s="229"/>
      <c r="H797" s="229"/>
      <c r="I797" s="229"/>
      <c r="J797" s="229"/>
      <c r="K797" s="229"/>
      <c r="L797" s="229"/>
      <c r="M797" s="230"/>
      <c r="N797" s="230"/>
      <c r="O797" s="229"/>
      <c r="P797" s="229"/>
      <c r="Q797" s="229"/>
      <c r="R797" s="229"/>
      <c r="S797" s="229"/>
      <c r="T797" s="229"/>
      <c r="U797" s="229"/>
      <c r="V797" s="229"/>
      <c r="W797" s="229"/>
      <c r="X797" s="229"/>
      <c r="Y797" s="229"/>
      <c r="Z797" s="229"/>
      <c r="AA797" s="229"/>
      <c r="AB797" s="229"/>
    </row>
    <row r="798" spans="1:28" x14ac:dyDescent="0.3">
      <c r="A798" s="229"/>
      <c r="B798" s="230"/>
      <c r="C798" s="229"/>
      <c r="D798" s="229"/>
      <c r="E798" s="229"/>
      <c r="F798" s="229"/>
      <c r="G798" s="229"/>
      <c r="H798" s="229"/>
      <c r="I798" s="229"/>
      <c r="J798" s="229"/>
      <c r="K798" s="229"/>
      <c r="L798" s="229"/>
      <c r="M798" s="230"/>
      <c r="N798" s="230"/>
      <c r="O798" s="229"/>
      <c r="P798" s="229"/>
      <c r="Q798" s="229"/>
      <c r="R798" s="229"/>
      <c r="S798" s="229"/>
      <c r="T798" s="229"/>
      <c r="U798" s="229"/>
      <c r="V798" s="229"/>
      <c r="W798" s="229"/>
      <c r="X798" s="229"/>
      <c r="Y798" s="229"/>
      <c r="Z798" s="229"/>
      <c r="AA798" s="229"/>
      <c r="AB798" s="229"/>
    </row>
    <row r="799" spans="1:28" x14ac:dyDescent="0.3">
      <c r="A799" s="229"/>
      <c r="B799" s="230"/>
      <c r="C799" s="229"/>
      <c r="D799" s="229"/>
      <c r="E799" s="229"/>
      <c r="F799" s="229"/>
      <c r="G799" s="229"/>
      <c r="H799" s="229"/>
      <c r="I799" s="229"/>
      <c r="J799" s="229"/>
      <c r="K799" s="229"/>
      <c r="L799" s="229"/>
      <c r="M799" s="230"/>
      <c r="N799" s="230"/>
      <c r="O799" s="229"/>
      <c r="P799" s="229"/>
      <c r="Q799" s="229"/>
      <c r="R799" s="229"/>
      <c r="S799" s="229"/>
      <c r="T799" s="229"/>
      <c r="U799" s="229"/>
      <c r="V799" s="229"/>
      <c r="W799" s="229"/>
      <c r="X799" s="229"/>
      <c r="Y799" s="229"/>
      <c r="Z799" s="229"/>
      <c r="AA799" s="229"/>
      <c r="AB799" s="229"/>
    </row>
    <row r="800" spans="1:28" x14ac:dyDescent="0.3">
      <c r="A800" s="229"/>
      <c r="B800" s="230"/>
      <c r="C800" s="229"/>
      <c r="D800" s="229"/>
      <c r="E800" s="229"/>
      <c r="F800" s="229"/>
      <c r="G800" s="229"/>
      <c r="H800" s="229"/>
      <c r="I800" s="229"/>
      <c r="J800" s="229"/>
      <c r="K800" s="229"/>
      <c r="L800" s="229"/>
      <c r="M800" s="230"/>
      <c r="N800" s="230"/>
      <c r="O800" s="229"/>
      <c r="P800" s="229"/>
      <c r="Q800" s="229"/>
      <c r="R800" s="229"/>
      <c r="S800" s="229"/>
      <c r="T800" s="229"/>
      <c r="U800" s="229"/>
      <c r="V800" s="229"/>
      <c r="W800" s="229"/>
      <c r="X800" s="229"/>
      <c r="Y800" s="229"/>
      <c r="Z800" s="229"/>
      <c r="AA800" s="229"/>
      <c r="AB800" s="229"/>
    </row>
    <row r="801" spans="1:28" x14ac:dyDescent="0.3">
      <c r="A801" s="229"/>
      <c r="B801" s="230"/>
      <c r="C801" s="229"/>
      <c r="D801" s="229"/>
      <c r="E801" s="229"/>
      <c r="F801" s="229"/>
      <c r="G801" s="229"/>
      <c r="H801" s="229"/>
      <c r="I801" s="229"/>
      <c r="J801" s="229"/>
      <c r="K801" s="229"/>
      <c r="L801" s="229"/>
      <c r="M801" s="230"/>
      <c r="N801" s="230"/>
      <c r="O801" s="229"/>
      <c r="P801" s="229"/>
      <c r="Q801" s="229"/>
      <c r="R801" s="229"/>
      <c r="S801" s="229"/>
      <c r="T801" s="229"/>
      <c r="U801" s="229"/>
      <c r="V801" s="229"/>
      <c r="W801" s="229"/>
      <c r="X801" s="229"/>
      <c r="Y801" s="229"/>
      <c r="Z801" s="229"/>
      <c r="AA801" s="229"/>
      <c r="AB801" s="229"/>
    </row>
    <row r="802" spans="1:28" x14ac:dyDescent="0.3">
      <c r="A802" s="229"/>
      <c r="B802" s="230"/>
      <c r="C802" s="229"/>
      <c r="D802" s="229"/>
      <c r="E802" s="229"/>
      <c r="F802" s="229"/>
      <c r="G802" s="229"/>
      <c r="H802" s="229"/>
      <c r="I802" s="229"/>
      <c r="J802" s="229"/>
      <c r="K802" s="229"/>
      <c r="L802" s="229"/>
      <c r="M802" s="230"/>
      <c r="N802" s="230"/>
      <c r="O802" s="229"/>
      <c r="P802" s="229"/>
      <c r="Q802" s="229"/>
      <c r="R802" s="229"/>
      <c r="S802" s="229"/>
      <c r="T802" s="229"/>
      <c r="U802" s="229"/>
      <c r="V802" s="229"/>
      <c r="W802" s="229"/>
      <c r="X802" s="229"/>
      <c r="Y802" s="229"/>
      <c r="Z802" s="229"/>
      <c r="AA802" s="229"/>
      <c r="AB802" s="229"/>
    </row>
    <row r="803" spans="1:28" x14ac:dyDescent="0.3">
      <c r="A803" s="229"/>
      <c r="B803" s="230"/>
      <c r="C803" s="229"/>
      <c r="D803" s="229"/>
      <c r="E803" s="229"/>
      <c r="F803" s="229"/>
      <c r="G803" s="229"/>
      <c r="H803" s="229"/>
      <c r="I803" s="229"/>
      <c r="J803" s="229"/>
      <c r="K803" s="229"/>
      <c r="L803" s="229"/>
      <c r="M803" s="230"/>
      <c r="N803" s="230"/>
      <c r="O803" s="229"/>
      <c r="P803" s="229"/>
      <c r="Q803" s="229"/>
      <c r="R803" s="229"/>
      <c r="S803" s="229"/>
      <c r="T803" s="229"/>
      <c r="U803" s="229"/>
      <c r="V803" s="229"/>
      <c r="W803" s="229"/>
      <c r="X803" s="229"/>
      <c r="Y803" s="229"/>
      <c r="Z803" s="229"/>
      <c r="AA803" s="229"/>
      <c r="AB803" s="229"/>
    </row>
    <row r="804" spans="1:28" x14ac:dyDescent="0.3">
      <c r="A804" s="229"/>
      <c r="B804" s="230"/>
      <c r="C804" s="229"/>
      <c r="D804" s="229"/>
      <c r="E804" s="229"/>
      <c r="F804" s="229"/>
      <c r="G804" s="229"/>
      <c r="H804" s="229"/>
      <c r="I804" s="229"/>
      <c r="J804" s="229"/>
      <c r="K804" s="229"/>
      <c r="L804" s="229"/>
      <c r="M804" s="230"/>
      <c r="N804" s="230"/>
      <c r="O804" s="229"/>
      <c r="P804" s="229"/>
      <c r="Q804" s="229"/>
      <c r="R804" s="229"/>
      <c r="S804" s="229"/>
      <c r="T804" s="229"/>
      <c r="U804" s="229"/>
      <c r="V804" s="229"/>
      <c r="W804" s="229"/>
      <c r="X804" s="229"/>
      <c r="Y804" s="229"/>
      <c r="Z804" s="229"/>
      <c r="AA804" s="229"/>
      <c r="AB804" s="229"/>
    </row>
    <row r="805" spans="1:28" x14ac:dyDescent="0.3">
      <c r="A805" s="229"/>
      <c r="B805" s="230"/>
      <c r="C805" s="229"/>
      <c r="D805" s="229"/>
      <c r="E805" s="229"/>
      <c r="F805" s="229"/>
      <c r="G805" s="229"/>
      <c r="H805" s="229"/>
      <c r="I805" s="229"/>
      <c r="J805" s="229"/>
      <c r="K805" s="229"/>
      <c r="L805" s="229"/>
      <c r="M805" s="230"/>
      <c r="N805" s="230"/>
      <c r="O805" s="229"/>
      <c r="P805" s="229"/>
      <c r="Q805" s="229"/>
      <c r="R805" s="229"/>
      <c r="S805" s="229"/>
      <c r="T805" s="229"/>
      <c r="U805" s="229"/>
      <c r="V805" s="229"/>
      <c r="W805" s="229"/>
      <c r="X805" s="229"/>
      <c r="Y805" s="229"/>
      <c r="Z805" s="229"/>
      <c r="AA805" s="229"/>
      <c r="AB805" s="229"/>
    </row>
    <row r="806" spans="1:28" x14ac:dyDescent="0.3">
      <c r="A806" s="229"/>
      <c r="B806" s="230"/>
      <c r="C806" s="229"/>
      <c r="D806" s="229"/>
      <c r="E806" s="229"/>
      <c r="F806" s="229"/>
      <c r="G806" s="229"/>
      <c r="H806" s="229"/>
      <c r="I806" s="229"/>
      <c r="J806" s="229"/>
      <c r="K806" s="229"/>
      <c r="L806" s="229"/>
      <c r="M806" s="230"/>
      <c r="N806" s="230"/>
      <c r="O806" s="229"/>
      <c r="P806" s="229"/>
      <c r="Q806" s="229"/>
      <c r="R806" s="229"/>
      <c r="S806" s="229"/>
      <c r="T806" s="229"/>
      <c r="U806" s="229"/>
      <c r="V806" s="229"/>
      <c r="W806" s="229"/>
      <c r="X806" s="229"/>
      <c r="Y806" s="229"/>
      <c r="Z806" s="229"/>
      <c r="AA806" s="229"/>
      <c r="AB806" s="229"/>
    </row>
    <row r="807" spans="1:28" x14ac:dyDescent="0.3">
      <c r="A807" s="229"/>
      <c r="B807" s="230"/>
      <c r="C807" s="229"/>
      <c r="D807" s="229"/>
      <c r="E807" s="229"/>
      <c r="F807" s="229"/>
      <c r="G807" s="229"/>
      <c r="H807" s="229"/>
      <c r="I807" s="229"/>
      <c r="J807" s="229"/>
      <c r="K807" s="229"/>
      <c r="L807" s="229"/>
      <c r="M807" s="230"/>
      <c r="N807" s="230"/>
      <c r="O807" s="229"/>
      <c r="P807" s="229"/>
      <c r="Q807" s="229"/>
      <c r="R807" s="229"/>
      <c r="S807" s="229"/>
      <c r="T807" s="229"/>
      <c r="U807" s="229"/>
      <c r="V807" s="229"/>
      <c r="W807" s="229"/>
      <c r="X807" s="229"/>
      <c r="Y807" s="229"/>
      <c r="Z807" s="229"/>
      <c r="AA807" s="229"/>
      <c r="AB807" s="229"/>
    </row>
    <row r="808" spans="1:28" x14ac:dyDescent="0.3">
      <c r="A808" s="229"/>
      <c r="B808" s="230"/>
      <c r="C808" s="229"/>
      <c r="D808" s="229"/>
      <c r="E808" s="229"/>
      <c r="F808" s="229"/>
      <c r="G808" s="229"/>
      <c r="H808" s="229"/>
      <c r="I808" s="229"/>
      <c r="J808" s="229"/>
      <c r="K808" s="229"/>
      <c r="L808" s="229"/>
      <c r="M808" s="230"/>
      <c r="N808" s="230"/>
      <c r="O808" s="229"/>
      <c r="P808" s="229"/>
      <c r="Q808" s="229"/>
      <c r="R808" s="229"/>
      <c r="S808" s="229"/>
      <c r="T808" s="229"/>
      <c r="U808" s="229"/>
      <c r="V808" s="229"/>
      <c r="W808" s="229"/>
      <c r="X808" s="229"/>
      <c r="Y808" s="229"/>
      <c r="Z808" s="229"/>
      <c r="AA808" s="229"/>
      <c r="AB808" s="229"/>
    </row>
    <row r="809" spans="1:28" x14ac:dyDescent="0.3">
      <c r="A809" s="229"/>
      <c r="B809" s="230"/>
      <c r="C809" s="229"/>
      <c r="D809" s="229"/>
      <c r="E809" s="229"/>
      <c r="F809" s="229"/>
      <c r="G809" s="229"/>
      <c r="H809" s="229"/>
      <c r="I809" s="229"/>
      <c r="J809" s="229"/>
      <c r="K809" s="229"/>
      <c r="L809" s="229"/>
      <c r="M809" s="230"/>
      <c r="N809" s="230"/>
      <c r="O809" s="229"/>
      <c r="P809" s="229"/>
      <c r="Q809" s="229"/>
      <c r="R809" s="229"/>
      <c r="S809" s="229"/>
      <c r="T809" s="229"/>
      <c r="U809" s="229"/>
      <c r="V809" s="229"/>
      <c r="W809" s="229"/>
      <c r="X809" s="229"/>
      <c r="Y809" s="229"/>
      <c r="Z809" s="229"/>
      <c r="AA809" s="229"/>
      <c r="AB809" s="229"/>
    </row>
    <row r="810" spans="1:28" x14ac:dyDescent="0.3">
      <c r="A810" s="229"/>
      <c r="B810" s="230"/>
      <c r="C810" s="229"/>
      <c r="D810" s="229"/>
      <c r="E810" s="229"/>
      <c r="F810" s="229"/>
      <c r="G810" s="229"/>
      <c r="H810" s="229"/>
      <c r="I810" s="229"/>
      <c r="J810" s="229"/>
      <c r="K810" s="229"/>
      <c r="L810" s="229"/>
      <c r="M810" s="230"/>
      <c r="N810" s="230"/>
      <c r="O810" s="229"/>
      <c r="P810" s="229"/>
      <c r="Q810" s="229"/>
      <c r="R810" s="229"/>
      <c r="S810" s="229"/>
      <c r="T810" s="229"/>
      <c r="U810" s="229"/>
      <c r="V810" s="229"/>
      <c r="W810" s="229"/>
      <c r="X810" s="229"/>
      <c r="Y810" s="229"/>
      <c r="Z810" s="229"/>
      <c r="AA810" s="229"/>
      <c r="AB810" s="229"/>
    </row>
    <row r="811" spans="1:28" x14ac:dyDescent="0.3">
      <c r="A811" s="229"/>
      <c r="B811" s="230"/>
      <c r="C811" s="229"/>
      <c r="D811" s="229"/>
      <c r="E811" s="229"/>
      <c r="F811" s="229"/>
      <c r="G811" s="229"/>
      <c r="H811" s="229"/>
      <c r="I811" s="229"/>
      <c r="J811" s="229"/>
      <c r="K811" s="229"/>
      <c r="L811" s="229"/>
      <c r="M811" s="230"/>
      <c r="N811" s="230"/>
      <c r="O811" s="229"/>
      <c r="P811" s="229"/>
      <c r="Q811" s="229"/>
      <c r="R811" s="229"/>
      <c r="S811" s="229"/>
      <c r="T811" s="229"/>
      <c r="U811" s="229"/>
      <c r="V811" s="229"/>
      <c r="W811" s="229"/>
      <c r="X811" s="229"/>
      <c r="Y811" s="229"/>
      <c r="Z811" s="229"/>
      <c r="AA811" s="229"/>
      <c r="AB811" s="229"/>
    </row>
    <row r="812" spans="1:28" x14ac:dyDescent="0.3">
      <c r="A812" s="229"/>
      <c r="B812" s="230"/>
      <c r="C812" s="229"/>
      <c r="D812" s="229"/>
      <c r="E812" s="229"/>
      <c r="F812" s="229"/>
      <c r="G812" s="229"/>
      <c r="H812" s="229"/>
      <c r="I812" s="229"/>
      <c r="J812" s="229"/>
      <c r="K812" s="229"/>
      <c r="L812" s="229"/>
      <c r="M812" s="230"/>
      <c r="N812" s="230"/>
      <c r="O812" s="229"/>
      <c r="P812" s="229"/>
      <c r="Q812" s="229"/>
      <c r="R812" s="229"/>
      <c r="S812" s="229"/>
      <c r="T812" s="229"/>
      <c r="U812" s="229"/>
      <c r="V812" s="229"/>
      <c r="W812" s="229"/>
      <c r="X812" s="229"/>
      <c r="Y812" s="229"/>
      <c r="Z812" s="229"/>
      <c r="AA812" s="229"/>
      <c r="AB812" s="229"/>
    </row>
    <row r="813" spans="1:28" x14ac:dyDescent="0.3">
      <c r="A813" s="229"/>
      <c r="B813" s="230"/>
      <c r="C813" s="229"/>
      <c r="D813" s="229"/>
      <c r="E813" s="229"/>
      <c r="F813" s="229"/>
      <c r="G813" s="229"/>
      <c r="H813" s="229"/>
      <c r="I813" s="229"/>
      <c r="J813" s="229"/>
      <c r="K813" s="229"/>
      <c r="L813" s="229"/>
      <c r="M813" s="230"/>
      <c r="N813" s="230"/>
      <c r="O813" s="229"/>
      <c r="P813" s="229"/>
      <c r="Q813" s="229"/>
      <c r="R813" s="229"/>
      <c r="S813" s="229"/>
      <c r="T813" s="229"/>
      <c r="U813" s="229"/>
      <c r="V813" s="229"/>
      <c r="W813" s="229"/>
      <c r="X813" s="229"/>
      <c r="Y813" s="229"/>
      <c r="Z813" s="229"/>
      <c r="AA813" s="229"/>
      <c r="AB813" s="229"/>
    </row>
    <row r="814" spans="1:28" x14ac:dyDescent="0.3">
      <c r="A814" s="229"/>
      <c r="B814" s="230"/>
      <c r="C814" s="229"/>
      <c r="D814" s="229"/>
      <c r="E814" s="229"/>
      <c r="F814" s="229"/>
      <c r="G814" s="229"/>
      <c r="H814" s="229"/>
      <c r="I814" s="229"/>
      <c r="J814" s="229"/>
      <c r="K814" s="229"/>
      <c r="L814" s="229"/>
      <c r="M814" s="230"/>
      <c r="N814" s="230"/>
      <c r="O814" s="229"/>
      <c r="P814" s="229"/>
      <c r="Q814" s="229"/>
      <c r="R814" s="229"/>
      <c r="S814" s="229"/>
      <c r="T814" s="229"/>
      <c r="U814" s="229"/>
      <c r="V814" s="229"/>
      <c r="W814" s="229"/>
      <c r="X814" s="229"/>
      <c r="Y814" s="229"/>
      <c r="Z814" s="229"/>
      <c r="AA814" s="229"/>
      <c r="AB814" s="229"/>
    </row>
    <row r="815" spans="1:28" x14ac:dyDescent="0.3">
      <c r="A815" s="229"/>
      <c r="B815" s="230"/>
      <c r="C815" s="229"/>
      <c r="D815" s="229"/>
      <c r="E815" s="229"/>
      <c r="F815" s="229"/>
      <c r="G815" s="229"/>
      <c r="H815" s="229"/>
      <c r="I815" s="229"/>
      <c r="J815" s="229"/>
      <c r="K815" s="229"/>
      <c r="L815" s="229"/>
      <c r="M815" s="230"/>
      <c r="N815" s="230"/>
      <c r="O815" s="229"/>
      <c r="P815" s="229"/>
      <c r="Q815" s="229"/>
      <c r="R815" s="229"/>
      <c r="S815" s="229"/>
      <c r="T815" s="229"/>
      <c r="U815" s="229"/>
      <c r="V815" s="229"/>
      <c r="W815" s="229"/>
      <c r="X815" s="229"/>
      <c r="Y815" s="229"/>
      <c r="Z815" s="229"/>
      <c r="AA815" s="229"/>
      <c r="AB815" s="229"/>
    </row>
    <row r="816" spans="1:28" x14ac:dyDescent="0.3">
      <c r="A816" s="229"/>
      <c r="B816" s="230"/>
      <c r="C816" s="229"/>
      <c r="D816" s="229"/>
      <c r="E816" s="229"/>
      <c r="F816" s="229"/>
      <c r="G816" s="229"/>
      <c r="H816" s="229"/>
      <c r="I816" s="229"/>
      <c r="J816" s="229"/>
      <c r="K816" s="229"/>
      <c r="L816" s="229"/>
      <c r="M816" s="230"/>
      <c r="N816" s="230"/>
      <c r="O816" s="229"/>
      <c r="P816" s="229"/>
      <c r="Q816" s="229"/>
      <c r="R816" s="229"/>
      <c r="S816" s="229"/>
      <c r="T816" s="229"/>
      <c r="U816" s="229"/>
      <c r="V816" s="229"/>
      <c r="W816" s="229"/>
      <c r="X816" s="229"/>
      <c r="Y816" s="229"/>
      <c r="Z816" s="229"/>
      <c r="AA816" s="229"/>
      <c r="AB816" s="229"/>
    </row>
    <row r="817" spans="1:28" x14ac:dyDescent="0.3">
      <c r="A817" s="229"/>
      <c r="B817" s="230"/>
      <c r="C817" s="229"/>
      <c r="D817" s="229"/>
      <c r="E817" s="229"/>
      <c r="F817" s="229"/>
      <c r="G817" s="229"/>
      <c r="H817" s="229"/>
      <c r="I817" s="229"/>
      <c r="J817" s="229"/>
      <c r="K817" s="229"/>
      <c r="L817" s="229"/>
      <c r="M817" s="230"/>
      <c r="N817" s="230"/>
      <c r="O817" s="229"/>
      <c r="P817" s="229"/>
      <c r="Q817" s="229"/>
      <c r="R817" s="229"/>
      <c r="S817" s="229"/>
      <c r="T817" s="229"/>
      <c r="U817" s="229"/>
      <c r="V817" s="229"/>
      <c r="W817" s="229"/>
      <c r="X817" s="229"/>
      <c r="Y817" s="229"/>
      <c r="Z817" s="229"/>
      <c r="AA817" s="229"/>
      <c r="AB817" s="229"/>
    </row>
    <row r="818" spans="1:28" x14ac:dyDescent="0.3">
      <c r="A818" s="229"/>
      <c r="B818" s="230"/>
      <c r="C818" s="229"/>
      <c r="D818" s="229"/>
      <c r="E818" s="229"/>
      <c r="F818" s="229"/>
      <c r="G818" s="229"/>
      <c r="H818" s="229"/>
      <c r="I818" s="229"/>
      <c r="J818" s="229"/>
      <c r="K818" s="229"/>
      <c r="L818" s="229"/>
      <c r="M818" s="230"/>
      <c r="N818" s="230"/>
      <c r="O818" s="229"/>
      <c r="P818" s="229"/>
      <c r="Q818" s="229"/>
      <c r="R818" s="229"/>
      <c r="S818" s="229"/>
      <c r="T818" s="229"/>
      <c r="U818" s="229"/>
      <c r="V818" s="229"/>
      <c r="W818" s="229"/>
      <c r="X818" s="229"/>
      <c r="Y818" s="229"/>
      <c r="Z818" s="229"/>
      <c r="AA818" s="229"/>
      <c r="AB818" s="229"/>
    </row>
    <row r="819" spans="1:28" x14ac:dyDescent="0.3">
      <c r="A819" s="229"/>
      <c r="B819" s="230"/>
      <c r="C819" s="229"/>
      <c r="D819" s="229"/>
      <c r="E819" s="229"/>
      <c r="F819" s="229"/>
      <c r="G819" s="229"/>
      <c r="H819" s="229"/>
      <c r="I819" s="229"/>
      <c r="J819" s="229"/>
      <c r="K819" s="229"/>
      <c r="L819" s="229"/>
      <c r="M819" s="230"/>
      <c r="N819" s="230"/>
      <c r="O819" s="229"/>
      <c r="P819" s="229"/>
      <c r="Q819" s="229"/>
      <c r="R819" s="229"/>
      <c r="S819" s="229"/>
      <c r="T819" s="229"/>
      <c r="U819" s="229"/>
      <c r="V819" s="229"/>
      <c r="W819" s="229"/>
      <c r="X819" s="229"/>
      <c r="Y819" s="229"/>
      <c r="Z819" s="229"/>
      <c r="AA819" s="229"/>
      <c r="AB819" s="229"/>
    </row>
    <row r="820" spans="1:28" x14ac:dyDescent="0.3">
      <c r="A820" s="229"/>
      <c r="B820" s="230"/>
      <c r="C820" s="229"/>
      <c r="D820" s="229"/>
      <c r="E820" s="229"/>
      <c r="F820" s="229"/>
      <c r="G820" s="229"/>
      <c r="H820" s="229"/>
      <c r="I820" s="229"/>
      <c r="J820" s="229"/>
      <c r="K820" s="229"/>
      <c r="L820" s="229"/>
      <c r="M820" s="230"/>
      <c r="N820" s="230"/>
      <c r="O820" s="229"/>
      <c r="P820" s="229"/>
      <c r="Q820" s="229"/>
      <c r="R820" s="229"/>
      <c r="S820" s="229"/>
      <c r="T820" s="229"/>
      <c r="U820" s="229"/>
      <c r="V820" s="229"/>
      <c r="W820" s="229"/>
      <c r="X820" s="229"/>
      <c r="Y820" s="229"/>
      <c r="Z820" s="229"/>
      <c r="AA820" s="229"/>
      <c r="AB820" s="229"/>
    </row>
    <row r="821" spans="1:28" x14ac:dyDescent="0.3">
      <c r="A821" s="229"/>
      <c r="B821" s="230"/>
      <c r="C821" s="229"/>
      <c r="D821" s="229"/>
      <c r="E821" s="229"/>
      <c r="F821" s="229"/>
      <c r="G821" s="229"/>
      <c r="H821" s="229"/>
      <c r="I821" s="229"/>
      <c r="J821" s="229"/>
      <c r="K821" s="229"/>
      <c r="L821" s="229"/>
      <c r="M821" s="230"/>
      <c r="N821" s="230"/>
      <c r="O821" s="229"/>
      <c r="P821" s="229"/>
      <c r="Q821" s="229"/>
      <c r="R821" s="229"/>
      <c r="S821" s="229"/>
      <c r="T821" s="229"/>
      <c r="U821" s="229"/>
      <c r="V821" s="229"/>
      <c r="W821" s="229"/>
      <c r="X821" s="229"/>
      <c r="Y821" s="229"/>
      <c r="Z821" s="229"/>
      <c r="AA821" s="229"/>
      <c r="AB821" s="229"/>
    </row>
    <row r="822" spans="1:28" x14ac:dyDescent="0.3">
      <c r="A822" s="229"/>
      <c r="B822" s="230"/>
      <c r="C822" s="229"/>
      <c r="D822" s="229"/>
      <c r="E822" s="229"/>
      <c r="F822" s="229"/>
      <c r="G822" s="229"/>
      <c r="H822" s="229"/>
      <c r="I822" s="229"/>
      <c r="J822" s="229"/>
      <c r="K822" s="229"/>
      <c r="L822" s="229"/>
      <c r="M822" s="230"/>
      <c r="N822" s="230"/>
      <c r="O822" s="229"/>
      <c r="P822" s="229"/>
      <c r="Q822" s="229"/>
      <c r="R822" s="229"/>
      <c r="S822" s="229"/>
      <c r="T822" s="229"/>
      <c r="U822" s="229"/>
      <c r="V822" s="229"/>
      <c r="W822" s="229"/>
      <c r="X822" s="229"/>
      <c r="Y822" s="229"/>
      <c r="Z822" s="229"/>
      <c r="AA822" s="229"/>
      <c r="AB822" s="229"/>
    </row>
    <row r="823" spans="1:28" x14ac:dyDescent="0.3">
      <c r="A823" s="229"/>
      <c r="B823" s="230"/>
      <c r="C823" s="229"/>
      <c r="D823" s="229"/>
      <c r="E823" s="229"/>
      <c r="F823" s="229"/>
      <c r="G823" s="229"/>
      <c r="H823" s="229"/>
      <c r="I823" s="229"/>
      <c r="J823" s="229"/>
      <c r="K823" s="229"/>
      <c r="L823" s="229"/>
      <c r="M823" s="230"/>
      <c r="N823" s="230"/>
      <c r="O823" s="229"/>
      <c r="P823" s="229"/>
      <c r="Q823" s="229"/>
      <c r="R823" s="229"/>
      <c r="S823" s="229"/>
      <c r="T823" s="229"/>
      <c r="U823" s="229"/>
      <c r="V823" s="229"/>
      <c r="W823" s="229"/>
      <c r="X823" s="229"/>
      <c r="Y823" s="229"/>
      <c r="Z823" s="229"/>
      <c r="AA823" s="229"/>
      <c r="AB823" s="229"/>
    </row>
    <row r="824" spans="1:28" x14ac:dyDescent="0.3">
      <c r="A824" s="229"/>
      <c r="B824" s="230"/>
      <c r="C824" s="229"/>
      <c r="D824" s="229"/>
      <c r="E824" s="229"/>
      <c r="F824" s="229"/>
      <c r="G824" s="229"/>
      <c r="H824" s="229"/>
      <c r="I824" s="229"/>
      <c r="J824" s="229"/>
      <c r="K824" s="229"/>
      <c r="L824" s="229"/>
      <c r="M824" s="230"/>
      <c r="N824" s="230"/>
      <c r="O824" s="229"/>
      <c r="P824" s="229"/>
      <c r="Q824" s="229"/>
      <c r="R824" s="229"/>
      <c r="S824" s="229"/>
      <c r="T824" s="229"/>
      <c r="U824" s="229"/>
      <c r="V824" s="229"/>
      <c r="W824" s="229"/>
      <c r="X824" s="229"/>
      <c r="Y824" s="229"/>
      <c r="Z824" s="229"/>
      <c r="AA824" s="229"/>
      <c r="AB824" s="229"/>
    </row>
    <row r="825" spans="1:28" x14ac:dyDescent="0.3">
      <c r="A825" s="229"/>
      <c r="B825" s="230"/>
      <c r="C825" s="229"/>
      <c r="D825" s="229"/>
      <c r="E825" s="229"/>
      <c r="F825" s="229"/>
      <c r="G825" s="229"/>
      <c r="H825" s="229"/>
      <c r="I825" s="229"/>
      <c r="J825" s="229"/>
      <c r="K825" s="229"/>
      <c r="L825" s="229"/>
      <c r="M825" s="230"/>
      <c r="N825" s="230"/>
      <c r="O825" s="229"/>
      <c r="P825" s="229"/>
      <c r="Q825" s="229"/>
      <c r="R825" s="229"/>
      <c r="S825" s="229"/>
      <c r="T825" s="229"/>
      <c r="U825" s="229"/>
      <c r="V825" s="229"/>
      <c r="W825" s="229"/>
      <c r="X825" s="229"/>
      <c r="Y825" s="229"/>
      <c r="Z825" s="229"/>
      <c r="AA825" s="229"/>
      <c r="AB825" s="229"/>
    </row>
    <row r="826" spans="1:28" x14ac:dyDescent="0.3">
      <c r="A826" s="229"/>
      <c r="B826" s="230"/>
      <c r="C826" s="229"/>
      <c r="D826" s="229"/>
      <c r="E826" s="229"/>
      <c r="F826" s="229"/>
      <c r="G826" s="229"/>
      <c r="H826" s="229"/>
      <c r="I826" s="229"/>
      <c r="J826" s="229"/>
      <c r="K826" s="229"/>
      <c r="L826" s="229"/>
      <c r="M826" s="230"/>
      <c r="N826" s="230"/>
      <c r="O826" s="229"/>
      <c r="P826" s="229"/>
      <c r="Q826" s="229"/>
      <c r="R826" s="229"/>
      <c r="S826" s="229"/>
      <c r="T826" s="229"/>
      <c r="U826" s="229"/>
      <c r="V826" s="229"/>
      <c r="W826" s="229"/>
      <c r="X826" s="229"/>
      <c r="Y826" s="229"/>
      <c r="Z826" s="229"/>
      <c r="AA826" s="229"/>
      <c r="AB826" s="229"/>
    </row>
    <row r="827" spans="1:28" x14ac:dyDescent="0.3">
      <c r="A827" s="229"/>
      <c r="B827" s="230"/>
      <c r="C827" s="229"/>
      <c r="D827" s="229"/>
      <c r="E827" s="229"/>
      <c r="F827" s="229"/>
      <c r="G827" s="229"/>
      <c r="H827" s="229"/>
      <c r="I827" s="229"/>
      <c r="J827" s="229"/>
      <c r="K827" s="229"/>
      <c r="L827" s="229"/>
      <c r="M827" s="230"/>
      <c r="N827" s="230"/>
      <c r="O827" s="229"/>
      <c r="P827" s="229"/>
      <c r="Q827" s="229"/>
      <c r="R827" s="229"/>
      <c r="S827" s="229"/>
      <c r="T827" s="229"/>
      <c r="U827" s="229"/>
      <c r="V827" s="229"/>
      <c r="W827" s="229"/>
      <c r="X827" s="229"/>
      <c r="Y827" s="229"/>
      <c r="Z827" s="229"/>
      <c r="AA827" s="229"/>
      <c r="AB827" s="229"/>
    </row>
    <row r="828" spans="1:28" x14ac:dyDescent="0.3">
      <c r="A828" s="229"/>
      <c r="B828" s="230"/>
      <c r="C828" s="229"/>
      <c r="D828" s="229"/>
      <c r="E828" s="229"/>
      <c r="F828" s="229"/>
      <c r="G828" s="229"/>
      <c r="H828" s="229"/>
      <c r="I828" s="229"/>
      <c r="J828" s="229"/>
      <c r="K828" s="229"/>
      <c r="L828" s="229"/>
      <c r="M828" s="230"/>
      <c r="N828" s="230"/>
      <c r="O828" s="229"/>
      <c r="P828" s="229"/>
      <c r="Q828" s="229"/>
      <c r="R828" s="229"/>
      <c r="S828" s="229"/>
      <c r="T828" s="229"/>
      <c r="U828" s="229"/>
      <c r="V828" s="229"/>
      <c r="W828" s="229"/>
      <c r="X828" s="229"/>
      <c r="Y828" s="229"/>
      <c r="Z828" s="229"/>
      <c r="AA828" s="229"/>
      <c r="AB828" s="229"/>
    </row>
    <row r="829" spans="1:28" x14ac:dyDescent="0.3">
      <c r="A829" s="229"/>
      <c r="B829" s="230"/>
      <c r="C829" s="229"/>
      <c r="D829" s="229"/>
      <c r="E829" s="229"/>
      <c r="F829" s="229"/>
      <c r="G829" s="229"/>
      <c r="H829" s="229"/>
      <c r="I829" s="229"/>
      <c r="J829" s="229"/>
      <c r="K829" s="229"/>
      <c r="L829" s="229"/>
      <c r="M829" s="230"/>
      <c r="N829" s="230"/>
      <c r="O829" s="229"/>
      <c r="P829" s="229"/>
      <c r="Q829" s="229"/>
      <c r="R829" s="229"/>
      <c r="S829" s="229"/>
      <c r="T829" s="229"/>
      <c r="U829" s="229"/>
      <c r="V829" s="229"/>
      <c r="W829" s="229"/>
      <c r="X829" s="229"/>
      <c r="Y829" s="229"/>
      <c r="Z829" s="229"/>
      <c r="AA829" s="229"/>
      <c r="AB829" s="229"/>
    </row>
    <row r="830" spans="1:28" x14ac:dyDescent="0.3">
      <c r="A830" s="229"/>
      <c r="B830" s="230"/>
      <c r="C830" s="229"/>
      <c r="D830" s="229"/>
      <c r="E830" s="229"/>
      <c r="F830" s="229"/>
      <c r="G830" s="229"/>
      <c r="H830" s="229"/>
      <c r="I830" s="229"/>
      <c r="J830" s="229"/>
      <c r="K830" s="229"/>
      <c r="L830" s="229"/>
      <c r="M830" s="230"/>
      <c r="N830" s="230"/>
      <c r="O830" s="229"/>
      <c r="P830" s="229"/>
      <c r="Q830" s="229"/>
      <c r="R830" s="229"/>
      <c r="S830" s="229"/>
      <c r="T830" s="229"/>
      <c r="U830" s="229"/>
      <c r="V830" s="229"/>
      <c r="W830" s="229"/>
      <c r="X830" s="229"/>
      <c r="Y830" s="229"/>
      <c r="Z830" s="229"/>
      <c r="AA830" s="229"/>
      <c r="AB830" s="229"/>
    </row>
    <row r="831" spans="1:28" x14ac:dyDescent="0.3">
      <c r="A831" s="229"/>
      <c r="B831" s="230"/>
      <c r="C831" s="229"/>
      <c r="D831" s="229"/>
      <c r="E831" s="229"/>
      <c r="F831" s="229"/>
      <c r="G831" s="229"/>
      <c r="H831" s="229"/>
      <c r="I831" s="229"/>
      <c r="J831" s="229"/>
      <c r="K831" s="229"/>
      <c r="L831" s="229"/>
      <c r="M831" s="230"/>
      <c r="N831" s="230"/>
      <c r="O831" s="229"/>
      <c r="P831" s="229"/>
      <c r="Q831" s="229"/>
      <c r="R831" s="229"/>
      <c r="S831" s="229"/>
      <c r="T831" s="229"/>
      <c r="U831" s="229"/>
      <c r="V831" s="229"/>
      <c r="W831" s="229"/>
      <c r="X831" s="229"/>
      <c r="Y831" s="229"/>
      <c r="Z831" s="229"/>
      <c r="AA831" s="229"/>
      <c r="AB831" s="229"/>
    </row>
    <row r="832" spans="1:28" x14ac:dyDescent="0.3">
      <c r="A832" s="229"/>
      <c r="B832" s="230"/>
      <c r="C832" s="229"/>
      <c r="D832" s="229"/>
      <c r="E832" s="229"/>
      <c r="F832" s="229"/>
      <c r="G832" s="229"/>
      <c r="H832" s="229"/>
      <c r="I832" s="229"/>
      <c r="J832" s="229"/>
      <c r="K832" s="229"/>
      <c r="L832" s="229"/>
      <c r="M832" s="230"/>
      <c r="N832" s="230"/>
      <c r="O832" s="229"/>
      <c r="P832" s="229"/>
      <c r="Q832" s="229"/>
      <c r="R832" s="229"/>
      <c r="S832" s="229"/>
      <c r="T832" s="229"/>
      <c r="U832" s="229"/>
      <c r="V832" s="229"/>
      <c r="W832" s="229"/>
      <c r="X832" s="229"/>
      <c r="Y832" s="229"/>
      <c r="Z832" s="229"/>
      <c r="AA832" s="229"/>
      <c r="AB832" s="229"/>
    </row>
    <row r="833" spans="1:28" x14ac:dyDescent="0.3">
      <c r="A833" s="229"/>
      <c r="B833" s="230"/>
      <c r="C833" s="229"/>
      <c r="D833" s="229"/>
      <c r="E833" s="229"/>
      <c r="F833" s="229"/>
      <c r="G833" s="229"/>
      <c r="H833" s="229"/>
      <c r="I833" s="229"/>
      <c r="J833" s="229"/>
      <c r="K833" s="229"/>
      <c r="L833" s="229"/>
      <c r="M833" s="230"/>
      <c r="N833" s="230"/>
      <c r="O833" s="229"/>
      <c r="P833" s="229"/>
      <c r="Q833" s="229"/>
      <c r="R833" s="229"/>
      <c r="S833" s="229"/>
      <c r="T833" s="229"/>
      <c r="U833" s="229"/>
      <c r="V833" s="229"/>
      <c r="W833" s="229"/>
      <c r="X833" s="229"/>
      <c r="Y833" s="229"/>
      <c r="Z833" s="229"/>
      <c r="AA833" s="229"/>
      <c r="AB833" s="229"/>
    </row>
    <row r="834" spans="1:28" x14ac:dyDescent="0.3">
      <c r="A834" s="229"/>
      <c r="B834" s="230"/>
      <c r="C834" s="229"/>
      <c r="D834" s="229"/>
      <c r="E834" s="229"/>
      <c r="F834" s="229"/>
      <c r="G834" s="229"/>
      <c r="H834" s="229"/>
      <c r="I834" s="229"/>
      <c r="J834" s="229"/>
      <c r="K834" s="229"/>
      <c r="L834" s="229"/>
      <c r="M834" s="230"/>
      <c r="N834" s="230"/>
      <c r="O834" s="229"/>
      <c r="P834" s="229"/>
      <c r="Q834" s="229"/>
      <c r="R834" s="229"/>
      <c r="S834" s="229"/>
      <c r="T834" s="229"/>
      <c r="U834" s="229"/>
      <c r="V834" s="229"/>
      <c r="W834" s="229"/>
      <c r="X834" s="229"/>
      <c r="Y834" s="229"/>
      <c r="Z834" s="229"/>
      <c r="AA834" s="229"/>
      <c r="AB834" s="229"/>
    </row>
    <row r="835" spans="1:28" x14ac:dyDescent="0.3">
      <c r="A835" s="229"/>
      <c r="B835" s="230"/>
      <c r="C835" s="229"/>
      <c r="D835" s="229"/>
      <c r="E835" s="229"/>
      <c r="F835" s="229"/>
      <c r="G835" s="229"/>
      <c r="H835" s="229"/>
      <c r="I835" s="229"/>
      <c r="J835" s="229"/>
      <c r="K835" s="229"/>
      <c r="L835" s="229"/>
      <c r="M835" s="230"/>
      <c r="N835" s="230"/>
      <c r="O835" s="229"/>
      <c r="P835" s="229"/>
      <c r="Q835" s="229"/>
      <c r="R835" s="229"/>
      <c r="S835" s="229"/>
      <c r="T835" s="229"/>
      <c r="U835" s="229"/>
      <c r="V835" s="229"/>
      <c r="W835" s="229"/>
      <c r="X835" s="229"/>
      <c r="Y835" s="229"/>
      <c r="Z835" s="229"/>
      <c r="AA835" s="229"/>
      <c r="AB835" s="229"/>
    </row>
    <row r="836" spans="1:28" x14ac:dyDescent="0.3">
      <c r="A836" s="229"/>
      <c r="B836" s="230"/>
      <c r="C836" s="229"/>
      <c r="D836" s="229"/>
      <c r="E836" s="229"/>
      <c r="F836" s="229"/>
      <c r="G836" s="229"/>
      <c r="H836" s="229"/>
      <c r="I836" s="229"/>
      <c r="J836" s="229"/>
      <c r="K836" s="229"/>
      <c r="L836" s="229"/>
      <c r="M836" s="230"/>
      <c r="N836" s="230"/>
      <c r="O836" s="229"/>
      <c r="P836" s="229"/>
      <c r="Q836" s="229"/>
      <c r="R836" s="229"/>
      <c r="S836" s="229"/>
      <c r="T836" s="229"/>
      <c r="U836" s="229"/>
      <c r="V836" s="229"/>
      <c r="W836" s="229"/>
      <c r="X836" s="229"/>
      <c r="Y836" s="229"/>
      <c r="Z836" s="229"/>
      <c r="AA836" s="229"/>
      <c r="AB836" s="229"/>
    </row>
    <row r="837" spans="1:28" x14ac:dyDescent="0.3">
      <c r="A837" s="229"/>
      <c r="B837" s="230"/>
      <c r="C837" s="229"/>
      <c r="D837" s="229"/>
      <c r="E837" s="229"/>
      <c r="F837" s="229"/>
      <c r="G837" s="229"/>
      <c r="H837" s="229"/>
      <c r="I837" s="229"/>
      <c r="J837" s="229"/>
      <c r="K837" s="229"/>
      <c r="L837" s="229"/>
      <c r="M837" s="230"/>
      <c r="N837" s="230"/>
      <c r="O837" s="229"/>
      <c r="P837" s="229"/>
      <c r="Q837" s="229"/>
      <c r="R837" s="229"/>
      <c r="S837" s="229"/>
      <c r="T837" s="229"/>
      <c r="U837" s="229"/>
      <c r="V837" s="229"/>
      <c r="W837" s="229"/>
      <c r="X837" s="229"/>
      <c r="Y837" s="229"/>
      <c r="Z837" s="229"/>
      <c r="AA837" s="229"/>
      <c r="AB837" s="229"/>
    </row>
    <row r="838" spans="1:28" x14ac:dyDescent="0.3">
      <c r="A838" s="229"/>
      <c r="B838" s="230"/>
      <c r="C838" s="229"/>
      <c r="D838" s="229"/>
      <c r="E838" s="229"/>
      <c r="F838" s="229"/>
      <c r="G838" s="229"/>
      <c r="H838" s="229"/>
      <c r="I838" s="229"/>
      <c r="J838" s="229"/>
      <c r="K838" s="229"/>
      <c r="L838" s="229"/>
      <c r="M838" s="230"/>
      <c r="N838" s="230"/>
      <c r="O838" s="229"/>
      <c r="P838" s="229"/>
      <c r="Q838" s="229"/>
      <c r="R838" s="229"/>
      <c r="S838" s="229"/>
      <c r="T838" s="229"/>
      <c r="U838" s="229"/>
      <c r="V838" s="229"/>
      <c r="W838" s="229"/>
      <c r="X838" s="229"/>
      <c r="Y838" s="229"/>
      <c r="Z838" s="229"/>
      <c r="AA838" s="229"/>
      <c r="AB838" s="229"/>
    </row>
    <row r="839" spans="1:28" x14ac:dyDescent="0.3">
      <c r="A839" s="229"/>
      <c r="B839" s="230"/>
      <c r="C839" s="229"/>
      <c r="D839" s="229"/>
      <c r="E839" s="229"/>
      <c r="F839" s="229"/>
      <c r="G839" s="229"/>
      <c r="H839" s="229"/>
      <c r="I839" s="229"/>
      <c r="J839" s="229"/>
      <c r="K839" s="229"/>
      <c r="L839" s="229"/>
      <c r="M839" s="230"/>
      <c r="N839" s="230"/>
      <c r="O839" s="229"/>
      <c r="P839" s="229"/>
      <c r="Q839" s="229"/>
      <c r="R839" s="229"/>
      <c r="S839" s="229"/>
      <c r="T839" s="229"/>
      <c r="U839" s="229"/>
      <c r="V839" s="229"/>
      <c r="W839" s="229"/>
      <c r="X839" s="229"/>
      <c r="Y839" s="229"/>
      <c r="Z839" s="229"/>
      <c r="AA839" s="229"/>
      <c r="AB839" s="229"/>
    </row>
    <row r="840" spans="1:28" x14ac:dyDescent="0.3">
      <c r="A840" s="229"/>
      <c r="B840" s="230"/>
      <c r="C840" s="229"/>
      <c r="D840" s="229"/>
      <c r="E840" s="229"/>
      <c r="F840" s="229"/>
      <c r="G840" s="229"/>
      <c r="H840" s="229"/>
      <c r="I840" s="229"/>
      <c r="J840" s="229"/>
      <c r="K840" s="229"/>
      <c r="L840" s="229"/>
      <c r="M840" s="230"/>
      <c r="N840" s="230"/>
      <c r="O840" s="229"/>
      <c r="P840" s="229"/>
      <c r="Q840" s="229"/>
      <c r="R840" s="229"/>
      <c r="S840" s="229"/>
      <c r="T840" s="229"/>
      <c r="U840" s="229"/>
      <c r="V840" s="229"/>
      <c r="W840" s="229"/>
      <c r="X840" s="229"/>
      <c r="Y840" s="229"/>
      <c r="Z840" s="229"/>
      <c r="AA840" s="229"/>
      <c r="AB840" s="229"/>
    </row>
    <row r="841" spans="1:28" x14ac:dyDescent="0.3">
      <c r="A841" s="229"/>
      <c r="B841" s="230"/>
      <c r="C841" s="229"/>
      <c r="D841" s="229"/>
      <c r="E841" s="229"/>
      <c r="F841" s="229"/>
      <c r="G841" s="229"/>
      <c r="H841" s="229"/>
      <c r="I841" s="229"/>
      <c r="J841" s="229"/>
      <c r="K841" s="229"/>
      <c r="L841" s="229"/>
      <c r="M841" s="230"/>
      <c r="N841" s="230"/>
      <c r="O841" s="229"/>
      <c r="P841" s="229"/>
      <c r="Q841" s="229"/>
      <c r="R841" s="229"/>
      <c r="S841" s="229"/>
      <c r="T841" s="229"/>
      <c r="U841" s="229"/>
      <c r="V841" s="229"/>
      <c r="W841" s="229"/>
      <c r="X841" s="229"/>
      <c r="Y841" s="229"/>
      <c r="Z841" s="229"/>
      <c r="AA841" s="229"/>
      <c r="AB841" s="229"/>
    </row>
    <row r="842" spans="1:28" x14ac:dyDescent="0.3">
      <c r="A842" s="229"/>
      <c r="B842" s="230"/>
      <c r="C842" s="229"/>
      <c r="D842" s="229"/>
      <c r="E842" s="229"/>
      <c r="F842" s="229"/>
      <c r="G842" s="229"/>
      <c r="H842" s="229"/>
      <c r="I842" s="229"/>
      <c r="J842" s="229"/>
      <c r="K842" s="229"/>
      <c r="L842" s="229"/>
      <c r="M842" s="230"/>
      <c r="N842" s="230"/>
      <c r="O842" s="229"/>
      <c r="P842" s="229"/>
      <c r="Q842" s="229"/>
      <c r="R842" s="229"/>
      <c r="S842" s="229"/>
      <c r="T842" s="229"/>
      <c r="U842" s="229"/>
      <c r="V842" s="229"/>
      <c r="W842" s="229"/>
      <c r="X842" s="229"/>
      <c r="Y842" s="229"/>
      <c r="Z842" s="229"/>
      <c r="AA842" s="229"/>
      <c r="AB842" s="229"/>
    </row>
    <row r="843" spans="1:28" x14ac:dyDescent="0.3">
      <c r="A843" s="229"/>
      <c r="B843" s="230"/>
      <c r="C843" s="229"/>
      <c r="D843" s="229"/>
      <c r="E843" s="229"/>
      <c r="F843" s="229"/>
      <c r="G843" s="229"/>
      <c r="H843" s="229"/>
      <c r="I843" s="229"/>
      <c r="J843" s="229"/>
      <c r="K843" s="229"/>
      <c r="L843" s="229"/>
      <c r="M843" s="230"/>
      <c r="N843" s="230"/>
      <c r="O843" s="229"/>
      <c r="P843" s="229"/>
      <c r="Q843" s="229"/>
      <c r="R843" s="229"/>
      <c r="S843" s="229"/>
      <c r="T843" s="229"/>
      <c r="U843" s="229"/>
      <c r="V843" s="229"/>
      <c r="W843" s="229"/>
      <c r="X843" s="229"/>
      <c r="Y843" s="229"/>
      <c r="Z843" s="229"/>
      <c r="AA843" s="229"/>
      <c r="AB843" s="229"/>
    </row>
    <row r="844" spans="1:28" x14ac:dyDescent="0.3">
      <c r="A844" s="229"/>
      <c r="B844" s="230"/>
      <c r="C844" s="229"/>
      <c r="D844" s="229"/>
      <c r="E844" s="229"/>
      <c r="F844" s="229"/>
      <c r="G844" s="229"/>
      <c r="H844" s="229"/>
      <c r="I844" s="229"/>
      <c r="J844" s="229"/>
      <c r="K844" s="229"/>
      <c r="L844" s="229"/>
      <c r="M844" s="230"/>
      <c r="N844" s="230"/>
      <c r="O844" s="229"/>
      <c r="P844" s="229"/>
      <c r="Q844" s="229"/>
      <c r="R844" s="229"/>
      <c r="S844" s="229"/>
      <c r="T844" s="229"/>
      <c r="U844" s="229"/>
      <c r="V844" s="229"/>
      <c r="W844" s="229"/>
      <c r="X844" s="229"/>
      <c r="Y844" s="229"/>
      <c r="Z844" s="229"/>
      <c r="AA844" s="229"/>
      <c r="AB844" s="229"/>
    </row>
    <row r="845" spans="1:28" x14ac:dyDescent="0.3">
      <c r="A845" s="229"/>
      <c r="B845" s="230"/>
      <c r="C845" s="229"/>
      <c r="D845" s="229"/>
      <c r="E845" s="229"/>
      <c r="F845" s="229"/>
      <c r="G845" s="229"/>
      <c r="H845" s="229"/>
      <c r="I845" s="229"/>
      <c r="J845" s="229"/>
      <c r="K845" s="229"/>
      <c r="L845" s="229"/>
      <c r="M845" s="230"/>
      <c r="N845" s="230"/>
      <c r="O845" s="229"/>
      <c r="P845" s="229"/>
      <c r="Q845" s="229"/>
      <c r="R845" s="229"/>
      <c r="S845" s="229"/>
      <c r="T845" s="229"/>
      <c r="U845" s="229"/>
      <c r="V845" s="229"/>
      <c r="W845" s="229"/>
      <c r="X845" s="229"/>
      <c r="Y845" s="229"/>
      <c r="Z845" s="229"/>
      <c r="AA845" s="229"/>
      <c r="AB845" s="229"/>
    </row>
    <row r="846" spans="1:28" x14ac:dyDescent="0.3">
      <c r="A846" s="229"/>
      <c r="B846" s="230"/>
      <c r="C846" s="229"/>
      <c r="D846" s="229"/>
      <c r="E846" s="229"/>
      <c r="F846" s="229"/>
      <c r="G846" s="229"/>
      <c r="H846" s="229"/>
      <c r="I846" s="229"/>
      <c r="J846" s="229"/>
      <c r="K846" s="229"/>
      <c r="L846" s="229"/>
      <c r="M846" s="230"/>
      <c r="N846" s="230"/>
      <c r="O846" s="229"/>
      <c r="P846" s="229"/>
      <c r="Q846" s="229"/>
      <c r="R846" s="229"/>
      <c r="S846" s="229"/>
      <c r="T846" s="229"/>
      <c r="U846" s="229"/>
      <c r="V846" s="229"/>
      <c r="W846" s="229"/>
      <c r="X846" s="229"/>
      <c r="Y846" s="229"/>
      <c r="Z846" s="229"/>
      <c r="AA846" s="229"/>
      <c r="AB846" s="229"/>
    </row>
    <row r="847" spans="1:28" x14ac:dyDescent="0.3">
      <c r="A847" s="229"/>
      <c r="B847" s="230"/>
      <c r="C847" s="229"/>
      <c r="D847" s="229"/>
      <c r="E847" s="229"/>
      <c r="F847" s="229"/>
      <c r="G847" s="229"/>
      <c r="H847" s="229"/>
      <c r="I847" s="229"/>
      <c r="J847" s="229"/>
      <c r="K847" s="229"/>
      <c r="L847" s="229"/>
      <c r="M847" s="230"/>
      <c r="N847" s="230"/>
      <c r="O847" s="229"/>
      <c r="P847" s="229"/>
      <c r="Q847" s="229"/>
      <c r="R847" s="229"/>
      <c r="S847" s="229"/>
      <c r="T847" s="229"/>
      <c r="U847" s="229"/>
      <c r="V847" s="229"/>
      <c r="W847" s="229"/>
      <c r="X847" s="229"/>
      <c r="Y847" s="229"/>
      <c r="Z847" s="229"/>
      <c r="AA847" s="229"/>
      <c r="AB847" s="229"/>
    </row>
    <row r="848" spans="1:28" x14ac:dyDescent="0.3">
      <c r="A848" s="229"/>
      <c r="B848" s="230"/>
      <c r="C848" s="229"/>
      <c r="D848" s="229"/>
      <c r="E848" s="229"/>
      <c r="F848" s="229"/>
      <c r="G848" s="229"/>
      <c r="H848" s="229"/>
      <c r="I848" s="229"/>
      <c r="J848" s="229"/>
      <c r="K848" s="229"/>
      <c r="L848" s="229"/>
      <c r="M848" s="230"/>
      <c r="N848" s="230"/>
      <c r="O848" s="229"/>
      <c r="P848" s="229"/>
      <c r="Q848" s="229"/>
      <c r="R848" s="229"/>
      <c r="S848" s="229"/>
      <c r="T848" s="229"/>
      <c r="U848" s="229"/>
      <c r="V848" s="229"/>
      <c r="W848" s="229"/>
      <c r="X848" s="229"/>
      <c r="Y848" s="229"/>
      <c r="Z848" s="229"/>
      <c r="AA848" s="229"/>
      <c r="AB848" s="229"/>
    </row>
    <row r="849" spans="1:28" x14ac:dyDescent="0.3">
      <c r="A849" s="229"/>
      <c r="B849" s="230"/>
      <c r="C849" s="229"/>
      <c r="D849" s="229"/>
      <c r="E849" s="229"/>
      <c r="F849" s="229"/>
      <c r="G849" s="229"/>
      <c r="H849" s="229"/>
      <c r="I849" s="229"/>
      <c r="J849" s="229"/>
      <c r="K849" s="229"/>
      <c r="L849" s="229"/>
      <c r="M849" s="230"/>
      <c r="N849" s="230"/>
      <c r="O849" s="229"/>
      <c r="P849" s="229"/>
      <c r="Q849" s="229"/>
      <c r="R849" s="229"/>
      <c r="S849" s="229"/>
      <c r="T849" s="229"/>
      <c r="U849" s="229"/>
      <c r="V849" s="229"/>
      <c r="W849" s="229"/>
      <c r="X849" s="229"/>
      <c r="Y849" s="229"/>
      <c r="Z849" s="229"/>
      <c r="AA849" s="229"/>
      <c r="AB849" s="229"/>
    </row>
    <row r="850" spans="1:28" x14ac:dyDescent="0.3">
      <c r="A850" s="229"/>
      <c r="B850" s="230"/>
      <c r="C850" s="229"/>
      <c r="D850" s="229"/>
      <c r="E850" s="229"/>
      <c r="F850" s="229"/>
      <c r="G850" s="229"/>
      <c r="H850" s="229"/>
      <c r="I850" s="229"/>
      <c r="J850" s="229"/>
      <c r="K850" s="229"/>
      <c r="L850" s="229"/>
      <c r="M850" s="230"/>
      <c r="N850" s="230"/>
      <c r="O850" s="229"/>
      <c r="P850" s="229"/>
      <c r="Q850" s="229"/>
      <c r="R850" s="229"/>
      <c r="S850" s="229"/>
      <c r="T850" s="229"/>
      <c r="U850" s="229"/>
      <c r="V850" s="229"/>
      <c r="W850" s="229"/>
      <c r="X850" s="229"/>
      <c r="Y850" s="229"/>
      <c r="Z850" s="229"/>
      <c r="AA850" s="229"/>
      <c r="AB850" s="229"/>
    </row>
    <row r="851" spans="1:28" x14ac:dyDescent="0.3">
      <c r="A851" s="229"/>
      <c r="B851" s="230"/>
      <c r="C851" s="229"/>
      <c r="D851" s="229"/>
      <c r="E851" s="229"/>
      <c r="F851" s="229"/>
      <c r="G851" s="229"/>
      <c r="H851" s="229"/>
      <c r="I851" s="229"/>
      <c r="J851" s="229"/>
      <c r="K851" s="229"/>
      <c r="L851" s="229"/>
      <c r="M851" s="230"/>
      <c r="N851" s="230"/>
      <c r="O851" s="229"/>
      <c r="P851" s="229"/>
      <c r="Q851" s="229"/>
      <c r="R851" s="229"/>
      <c r="S851" s="229"/>
      <c r="T851" s="229"/>
      <c r="U851" s="229"/>
      <c r="V851" s="229"/>
      <c r="W851" s="229"/>
      <c r="X851" s="229"/>
      <c r="Y851" s="229"/>
      <c r="Z851" s="229"/>
      <c r="AA851" s="229"/>
      <c r="AB851" s="229"/>
    </row>
    <row r="852" spans="1:28" x14ac:dyDescent="0.3">
      <c r="A852" s="229"/>
      <c r="B852" s="230"/>
      <c r="C852" s="229"/>
      <c r="D852" s="229"/>
      <c r="E852" s="229"/>
      <c r="F852" s="229"/>
      <c r="G852" s="229"/>
      <c r="H852" s="229"/>
      <c r="I852" s="229"/>
      <c r="J852" s="229"/>
      <c r="K852" s="229"/>
      <c r="L852" s="229"/>
      <c r="M852" s="230"/>
      <c r="N852" s="230"/>
      <c r="O852" s="229"/>
      <c r="P852" s="229"/>
      <c r="Q852" s="229"/>
      <c r="R852" s="229"/>
      <c r="S852" s="229"/>
      <c r="T852" s="229"/>
      <c r="U852" s="229"/>
      <c r="V852" s="229"/>
      <c r="W852" s="229"/>
      <c r="X852" s="229"/>
      <c r="Y852" s="229"/>
      <c r="Z852" s="229"/>
      <c r="AA852" s="229"/>
      <c r="AB852" s="229"/>
    </row>
    <row r="853" spans="1:28" x14ac:dyDescent="0.3">
      <c r="A853" s="229"/>
      <c r="B853" s="230"/>
      <c r="C853" s="229"/>
      <c r="D853" s="229"/>
      <c r="E853" s="229"/>
      <c r="F853" s="229"/>
      <c r="G853" s="229"/>
      <c r="H853" s="229"/>
      <c r="I853" s="229"/>
      <c r="J853" s="229"/>
      <c r="K853" s="229"/>
      <c r="L853" s="229"/>
      <c r="M853" s="230"/>
      <c r="N853" s="230"/>
      <c r="O853" s="229"/>
      <c r="P853" s="229"/>
      <c r="Q853" s="229"/>
      <c r="R853" s="229"/>
      <c r="S853" s="229"/>
      <c r="T853" s="229"/>
      <c r="U853" s="229"/>
      <c r="V853" s="229"/>
      <c r="W853" s="229"/>
      <c r="X853" s="229"/>
      <c r="Y853" s="229"/>
      <c r="Z853" s="229"/>
      <c r="AA853" s="229"/>
      <c r="AB853" s="229"/>
    </row>
    <row r="854" spans="1:28" x14ac:dyDescent="0.3">
      <c r="A854" s="229"/>
      <c r="B854" s="230"/>
      <c r="C854" s="229"/>
      <c r="D854" s="229"/>
      <c r="E854" s="229"/>
      <c r="F854" s="229"/>
      <c r="G854" s="229"/>
      <c r="H854" s="229"/>
      <c r="I854" s="229"/>
      <c r="J854" s="229"/>
      <c r="K854" s="229"/>
      <c r="L854" s="229"/>
      <c r="M854" s="230"/>
      <c r="N854" s="230"/>
      <c r="O854" s="229"/>
      <c r="P854" s="229"/>
      <c r="Q854" s="229"/>
      <c r="R854" s="229"/>
      <c r="S854" s="229"/>
      <c r="T854" s="229"/>
      <c r="U854" s="229"/>
      <c r="V854" s="229"/>
      <c r="W854" s="229"/>
      <c r="X854" s="229"/>
      <c r="Y854" s="229"/>
      <c r="Z854" s="229"/>
      <c r="AA854" s="229"/>
      <c r="AB854" s="229"/>
    </row>
    <row r="855" spans="1:28" x14ac:dyDescent="0.3">
      <c r="A855" s="229"/>
      <c r="B855" s="230"/>
      <c r="C855" s="229"/>
      <c r="D855" s="229"/>
      <c r="E855" s="229"/>
      <c r="F855" s="229"/>
      <c r="G855" s="229"/>
      <c r="H855" s="229"/>
      <c r="I855" s="229"/>
      <c r="J855" s="229"/>
      <c r="K855" s="229"/>
      <c r="L855" s="229"/>
      <c r="M855" s="230"/>
      <c r="N855" s="230"/>
      <c r="O855" s="229"/>
      <c r="P855" s="229"/>
      <c r="Q855" s="229"/>
      <c r="R855" s="229"/>
      <c r="S855" s="229"/>
      <c r="T855" s="229"/>
      <c r="U855" s="229"/>
      <c r="V855" s="229"/>
      <c r="W855" s="229"/>
      <c r="X855" s="229"/>
      <c r="Y855" s="229"/>
      <c r="Z855" s="229"/>
      <c r="AA855" s="229"/>
      <c r="AB855" s="229"/>
    </row>
    <row r="856" spans="1:28" x14ac:dyDescent="0.3">
      <c r="A856" s="229"/>
      <c r="B856" s="230"/>
      <c r="C856" s="229"/>
      <c r="D856" s="229"/>
      <c r="E856" s="229"/>
      <c r="F856" s="229"/>
      <c r="G856" s="229"/>
      <c r="H856" s="229"/>
      <c r="I856" s="229"/>
      <c r="J856" s="229"/>
      <c r="K856" s="229"/>
      <c r="L856" s="229"/>
      <c r="M856" s="230"/>
      <c r="N856" s="230"/>
      <c r="O856" s="229"/>
      <c r="P856" s="229"/>
      <c r="Q856" s="229"/>
      <c r="R856" s="229"/>
      <c r="S856" s="229"/>
      <c r="T856" s="229"/>
      <c r="U856" s="229"/>
      <c r="V856" s="229"/>
      <c r="W856" s="229"/>
      <c r="X856" s="229"/>
      <c r="Y856" s="229"/>
      <c r="Z856" s="229"/>
      <c r="AA856" s="229"/>
      <c r="AB856" s="229"/>
    </row>
    <row r="857" spans="1:28" x14ac:dyDescent="0.3">
      <c r="A857" s="229"/>
      <c r="B857" s="230"/>
      <c r="C857" s="229"/>
      <c r="D857" s="229"/>
      <c r="E857" s="229"/>
      <c r="F857" s="229"/>
      <c r="G857" s="229"/>
      <c r="H857" s="229"/>
      <c r="I857" s="229"/>
      <c r="J857" s="229"/>
      <c r="K857" s="229"/>
      <c r="L857" s="229"/>
      <c r="M857" s="230"/>
      <c r="N857" s="230"/>
      <c r="O857" s="229"/>
      <c r="P857" s="229"/>
      <c r="Q857" s="229"/>
      <c r="R857" s="229"/>
      <c r="S857" s="229"/>
      <c r="T857" s="229"/>
      <c r="U857" s="229"/>
      <c r="V857" s="229"/>
      <c r="W857" s="229"/>
      <c r="X857" s="229"/>
      <c r="Y857" s="229"/>
      <c r="Z857" s="229"/>
      <c r="AA857" s="229"/>
      <c r="AB857" s="229"/>
    </row>
    <row r="858" spans="1:28" x14ac:dyDescent="0.3">
      <c r="A858" s="229"/>
      <c r="B858" s="230"/>
      <c r="C858" s="229"/>
      <c r="D858" s="229"/>
      <c r="E858" s="229"/>
      <c r="F858" s="229"/>
      <c r="G858" s="229"/>
      <c r="H858" s="229"/>
      <c r="I858" s="229"/>
      <c r="J858" s="229"/>
      <c r="K858" s="229"/>
      <c r="L858" s="229"/>
      <c r="M858" s="230"/>
      <c r="N858" s="230"/>
      <c r="O858" s="229"/>
      <c r="P858" s="229"/>
      <c r="Q858" s="229"/>
      <c r="R858" s="229"/>
      <c r="S858" s="229"/>
      <c r="T858" s="229"/>
      <c r="U858" s="229"/>
      <c r="V858" s="229"/>
      <c r="W858" s="229"/>
      <c r="X858" s="229"/>
      <c r="Y858" s="229"/>
      <c r="Z858" s="229"/>
      <c r="AA858" s="229"/>
      <c r="AB858" s="229"/>
    </row>
    <row r="859" spans="1:28" x14ac:dyDescent="0.3">
      <c r="A859" s="229"/>
      <c r="B859" s="230"/>
      <c r="C859" s="229"/>
      <c r="D859" s="229"/>
      <c r="E859" s="229"/>
      <c r="F859" s="229"/>
      <c r="G859" s="229"/>
      <c r="H859" s="229"/>
      <c r="I859" s="229"/>
      <c r="J859" s="229"/>
      <c r="K859" s="229"/>
      <c r="L859" s="229"/>
      <c r="M859" s="230"/>
      <c r="N859" s="230"/>
      <c r="O859" s="229"/>
      <c r="P859" s="229"/>
      <c r="Q859" s="229"/>
      <c r="R859" s="229"/>
      <c r="S859" s="229"/>
      <c r="T859" s="229"/>
      <c r="U859" s="229"/>
      <c r="V859" s="229"/>
      <c r="W859" s="229"/>
      <c r="X859" s="229"/>
      <c r="Y859" s="229"/>
      <c r="Z859" s="229"/>
      <c r="AA859" s="229"/>
      <c r="AB859" s="229"/>
    </row>
    <row r="860" spans="1:28" x14ac:dyDescent="0.3">
      <c r="A860" s="229"/>
      <c r="B860" s="230"/>
      <c r="C860" s="229"/>
      <c r="D860" s="229"/>
      <c r="E860" s="229"/>
      <c r="F860" s="229"/>
      <c r="G860" s="229"/>
      <c r="H860" s="229"/>
      <c r="I860" s="229"/>
      <c r="J860" s="229"/>
      <c r="K860" s="229"/>
      <c r="L860" s="229"/>
      <c r="M860" s="230"/>
      <c r="N860" s="230"/>
      <c r="O860" s="229"/>
      <c r="P860" s="229"/>
      <c r="Q860" s="229"/>
      <c r="R860" s="229"/>
      <c r="S860" s="229"/>
      <c r="T860" s="229"/>
      <c r="U860" s="229"/>
      <c r="V860" s="229"/>
      <c r="W860" s="229"/>
      <c r="X860" s="229"/>
      <c r="Y860" s="229"/>
      <c r="Z860" s="229"/>
      <c r="AA860" s="229"/>
      <c r="AB860" s="229"/>
    </row>
    <row r="861" spans="1:28" x14ac:dyDescent="0.3">
      <c r="A861" s="229"/>
      <c r="B861" s="230"/>
      <c r="C861" s="229"/>
      <c r="D861" s="229"/>
      <c r="E861" s="229"/>
      <c r="F861" s="229"/>
      <c r="G861" s="229"/>
      <c r="H861" s="229"/>
      <c r="I861" s="229"/>
      <c r="J861" s="229"/>
      <c r="K861" s="229"/>
      <c r="L861" s="229"/>
      <c r="M861" s="230"/>
      <c r="N861" s="230"/>
      <c r="O861" s="229"/>
      <c r="P861" s="229"/>
      <c r="Q861" s="229"/>
      <c r="R861" s="229"/>
      <c r="S861" s="229"/>
      <c r="T861" s="229"/>
      <c r="U861" s="229"/>
      <c r="V861" s="229"/>
      <c r="W861" s="229"/>
      <c r="X861" s="229"/>
      <c r="Y861" s="229"/>
      <c r="Z861" s="229"/>
      <c r="AA861" s="229"/>
      <c r="AB861" s="229"/>
    </row>
    <row r="862" spans="1:28" x14ac:dyDescent="0.3">
      <c r="A862" s="229"/>
      <c r="B862" s="230"/>
      <c r="C862" s="229"/>
      <c r="D862" s="229"/>
      <c r="E862" s="229"/>
      <c r="F862" s="229"/>
      <c r="G862" s="229"/>
      <c r="H862" s="229"/>
      <c r="I862" s="229"/>
      <c r="J862" s="229"/>
      <c r="K862" s="229"/>
      <c r="L862" s="229"/>
      <c r="M862" s="230"/>
      <c r="N862" s="230"/>
      <c r="O862" s="229"/>
      <c r="P862" s="229"/>
      <c r="Q862" s="229"/>
      <c r="R862" s="229"/>
      <c r="S862" s="229"/>
      <c r="T862" s="229"/>
      <c r="U862" s="229"/>
      <c r="V862" s="229"/>
      <c r="W862" s="229"/>
      <c r="X862" s="229"/>
      <c r="Y862" s="229"/>
      <c r="Z862" s="229"/>
      <c r="AA862" s="229"/>
      <c r="AB862" s="229"/>
    </row>
    <row r="863" spans="1:28" x14ac:dyDescent="0.3">
      <c r="A863" s="229"/>
      <c r="B863" s="230"/>
      <c r="C863" s="229"/>
      <c r="D863" s="229"/>
      <c r="E863" s="229"/>
      <c r="F863" s="229"/>
      <c r="G863" s="229"/>
      <c r="H863" s="229"/>
      <c r="I863" s="229"/>
      <c r="J863" s="229"/>
      <c r="K863" s="229"/>
      <c r="L863" s="229"/>
      <c r="M863" s="230"/>
      <c r="N863" s="230"/>
      <c r="O863" s="229"/>
      <c r="P863" s="229"/>
      <c r="Q863" s="229"/>
      <c r="R863" s="229"/>
      <c r="S863" s="229"/>
      <c r="T863" s="229"/>
      <c r="U863" s="229"/>
      <c r="V863" s="229"/>
      <c r="W863" s="229"/>
      <c r="X863" s="229"/>
      <c r="Y863" s="229"/>
      <c r="Z863" s="229"/>
      <c r="AA863" s="229"/>
      <c r="AB863" s="229"/>
    </row>
    <row r="864" spans="1:28" x14ac:dyDescent="0.3">
      <c r="A864" s="229"/>
      <c r="B864" s="230"/>
      <c r="C864" s="229"/>
      <c r="D864" s="229"/>
      <c r="E864" s="229"/>
      <c r="F864" s="229"/>
      <c r="G864" s="229"/>
      <c r="H864" s="229"/>
      <c r="I864" s="229"/>
      <c r="J864" s="229"/>
      <c r="K864" s="229"/>
      <c r="L864" s="229"/>
      <c r="M864" s="230"/>
      <c r="N864" s="230"/>
      <c r="O864" s="229"/>
      <c r="P864" s="229"/>
      <c r="Q864" s="229"/>
      <c r="R864" s="229"/>
      <c r="S864" s="229"/>
      <c r="T864" s="229"/>
      <c r="U864" s="229"/>
      <c r="V864" s="229"/>
      <c r="W864" s="229"/>
      <c r="X864" s="229"/>
      <c r="Y864" s="229"/>
      <c r="Z864" s="229"/>
      <c r="AA864" s="229"/>
      <c r="AB864" s="229"/>
    </row>
    <row r="865" spans="1:28" x14ac:dyDescent="0.3">
      <c r="A865" s="229"/>
      <c r="B865" s="230"/>
      <c r="C865" s="229"/>
      <c r="D865" s="229"/>
      <c r="E865" s="229"/>
      <c r="F865" s="229"/>
      <c r="G865" s="229"/>
      <c r="H865" s="229"/>
      <c r="I865" s="229"/>
      <c r="J865" s="229"/>
      <c r="K865" s="229"/>
      <c r="L865" s="229"/>
      <c r="M865" s="230"/>
      <c r="N865" s="230"/>
      <c r="O865" s="229"/>
      <c r="P865" s="229"/>
      <c r="Q865" s="229"/>
      <c r="R865" s="229"/>
      <c r="S865" s="229"/>
      <c r="T865" s="229"/>
      <c r="U865" s="229"/>
      <c r="V865" s="229"/>
      <c r="W865" s="229"/>
      <c r="X865" s="229"/>
      <c r="Y865" s="229"/>
      <c r="Z865" s="229"/>
      <c r="AA865" s="229"/>
      <c r="AB865" s="229"/>
    </row>
    <row r="866" spans="1:28" x14ac:dyDescent="0.3">
      <c r="A866" s="229"/>
      <c r="B866" s="230"/>
      <c r="C866" s="229"/>
      <c r="D866" s="229"/>
      <c r="E866" s="229"/>
      <c r="F866" s="229"/>
      <c r="G866" s="229"/>
      <c r="H866" s="229"/>
      <c r="I866" s="229"/>
      <c r="J866" s="229"/>
      <c r="K866" s="229"/>
      <c r="L866" s="229"/>
      <c r="M866" s="230"/>
      <c r="N866" s="230"/>
      <c r="O866" s="229"/>
      <c r="P866" s="229"/>
      <c r="Q866" s="229"/>
      <c r="R866" s="229"/>
      <c r="S866" s="229"/>
      <c r="T866" s="229"/>
      <c r="U866" s="229"/>
      <c r="V866" s="229"/>
      <c r="W866" s="229"/>
      <c r="X866" s="229"/>
      <c r="Y866" s="229"/>
      <c r="Z866" s="229"/>
      <c r="AA866" s="229"/>
      <c r="AB866" s="229"/>
    </row>
    <row r="867" spans="1:28" x14ac:dyDescent="0.3">
      <c r="A867" s="229"/>
      <c r="B867" s="230"/>
      <c r="C867" s="229"/>
      <c r="D867" s="229"/>
      <c r="E867" s="229"/>
      <c r="F867" s="229"/>
      <c r="G867" s="229"/>
      <c r="H867" s="229"/>
      <c r="I867" s="229"/>
      <c r="J867" s="229"/>
      <c r="K867" s="229"/>
      <c r="L867" s="229"/>
      <c r="M867" s="230"/>
      <c r="N867" s="230"/>
      <c r="O867" s="229"/>
      <c r="P867" s="229"/>
      <c r="Q867" s="229"/>
      <c r="R867" s="229"/>
      <c r="S867" s="229"/>
      <c r="T867" s="229"/>
      <c r="U867" s="229"/>
      <c r="V867" s="229"/>
      <c r="W867" s="229"/>
      <c r="X867" s="229"/>
      <c r="Y867" s="229"/>
      <c r="Z867" s="229"/>
      <c r="AA867" s="229"/>
      <c r="AB867" s="229"/>
    </row>
    <row r="868" spans="1:28" x14ac:dyDescent="0.3">
      <c r="A868" s="229"/>
      <c r="B868" s="230"/>
      <c r="C868" s="229"/>
      <c r="D868" s="229"/>
      <c r="E868" s="229"/>
      <c r="F868" s="229"/>
      <c r="G868" s="229"/>
      <c r="H868" s="229"/>
      <c r="I868" s="229"/>
      <c r="J868" s="229"/>
      <c r="K868" s="229"/>
      <c r="L868" s="229"/>
      <c r="M868" s="230"/>
      <c r="N868" s="230"/>
      <c r="O868" s="229"/>
      <c r="P868" s="229"/>
      <c r="Q868" s="229"/>
      <c r="R868" s="229"/>
      <c r="S868" s="229"/>
      <c r="T868" s="229"/>
      <c r="U868" s="229"/>
      <c r="V868" s="229"/>
      <c r="W868" s="229"/>
      <c r="X868" s="229"/>
      <c r="Y868" s="229"/>
      <c r="Z868" s="229"/>
      <c r="AA868" s="229"/>
      <c r="AB868" s="229"/>
    </row>
    <row r="869" spans="1:28" x14ac:dyDescent="0.3">
      <c r="A869" s="229"/>
      <c r="B869" s="230"/>
      <c r="C869" s="229"/>
      <c r="D869" s="229"/>
      <c r="E869" s="229"/>
      <c r="F869" s="229"/>
      <c r="G869" s="229"/>
      <c r="H869" s="229"/>
      <c r="I869" s="229"/>
      <c r="J869" s="229"/>
      <c r="K869" s="229"/>
      <c r="L869" s="229"/>
      <c r="M869" s="230"/>
      <c r="N869" s="230"/>
      <c r="O869" s="229"/>
      <c r="P869" s="229"/>
      <c r="Q869" s="229"/>
      <c r="R869" s="229"/>
      <c r="S869" s="229"/>
      <c r="T869" s="229"/>
      <c r="U869" s="229"/>
      <c r="V869" s="229"/>
      <c r="W869" s="229"/>
      <c r="X869" s="229"/>
      <c r="Y869" s="229"/>
      <c r="Z869" s="229"/>
      <c r="AA869" s="229"/>
      <c r="AB869" s="229"/>
    </row>
    <row r="870" spans="1:28" x14ac:dyDescent="0.3">
      <c r="A870" s="229"/>
      <c r="B870" s="230"/>
      <c r="C870" s="229"/>
      <c r="D870" s="229"/>
      <c r="E870" s="229"/>
      <c r="F870" s="229"/>
      <c r="G870" s="229"/>
      <c r="H870" s="229"/>
      <c r="I870" s="229"/>
      <c r="J870" s="229"/>
      <c r="K870" s="229"/>
      <c r="L870" s="229"/>
      <c r="M870" s="230"/>
      <c r="N870" s="230"/>
      <c r="O870" s="229"/>
      <c r="P870" s="229"/>
      <c r="Q870" s="229"/>
      <c r="R870" s="229"/>
      <c r="S870" s="229"/>
      <c r="T870" s="229"/>
      <c r="U870" s="229"/>
      <c r="V870" s="229"/>
      <c r="W870" s="229"/>
      <c r="X870" s="229"/>
      <c r="Y870" s="229"/>
      <c r="Z870" s="229"/>
      <c r="AA870" s="229"/>
      <c r="AB870" s="229"/>
    </row>
    <row r="871" spans="1:28" x14ac:dyDescent="0.3">
      <c r="A871" s="229"/>
      <c r="B871" s="230"/>
      <c r="C871" s="229"/>
      <c r="D871" s="229"/>
      <c r="E871" s="229"/>
      <c r="F871" s="229"/>
      <c r="G871" s="229"/>
      <c r="H871" s="229"/>
      <c r="I871" s="229"/>
      <c r="J871" s="229"/>
      <c r="K871" s="229"/>
      <c r="L871" s="229"/>
      <c r="M871" s="230"/>
      <c r="N871" s="230"/>
      <c r="O871" s="229"/>
      <c r="P871" s="229"/>
      <c r="Q871" s="229"/>
      <c r="R871" s="229"/>
      <c r="S871" s="229"/>
      <c r="T871" s="229"/>
      <c r="U871" s="229"/>
      <c r="V871" s="229"/>
      <c r="W871" s="229"/>
      <c r="X871" s="229"/>
      <c r="Y871" s="229"/>
      <c r="Z871" s="229"/>
      <c r="AA871" s="229"/>
      <c r="AB871" s="229"/>
    </row>
    <row r="872" spans="1:28" x14ac:dyDescent="0.3">
      <c r="A872" s="229"/>
      <c r="B872" s="230"/>
      <c r="C872" s="229"/>
      <c r="D872" s="229"/>
      <c r="E872" s="229"/>
      <c r="F872" s="229"/>
      <c r="G872" s="229"/>
      <c r="H872" s="229"/>
      <c r="I872" s="229"/>
      <c r="J872" s="229"/>
      <c r="K872" s="229"/>
      <c r="L872" s="229"/>
      <c r="M872" s="230"/>
      <c r="N872" s="230"/>
      <c r="O872" s="229"/>
      <c r="P872" s="229"/>
      <c r="Q872" s="229"/>
      <c r="R872" s="229"/>
      <c r="S872" s="229"/>
      <c r="T872" s="229"/>
      <c r="U872" s="229"/>
      <c r="V872" s="229"/>
      <c r="W872" s="229"/>
      <c r="X872" s="229"/>
      <c r="Y872" s="229"/>
      <c r="Z872" s="229"/>
      <c r="AA872" s="229"/>
      <c r="AB872" s="229"/>
    </row>
    <row r="873" spans="1:28" x14ac:dyDescent="0.3">
      <c r="A873" s="229"/>
      <c r="B873" s="230"/>
      <c r="C873" s="229"/>
      <c r="D873" s="229"/>
      <c r="E873" s="229"/>
      <c r="F873" s="229"/>
      <c r="G873" s="229"/>
      <c r="H873" s="229"/>
      <c r="I873" s="229"/>
      <c r="J873" s="229"/>
      <c r="K873" s="229"/>
      <c r="L873" s="229"/>
      <c r="M873" s="230"/>
      <c r="N873" s="230"/>
      <c r="O873" s="229"/>
      <c r="P873" s="229"/>
      <c r="Q873" s="229"/>
      <c r="R873" s="229"/>
      <c r="S873" s="229"/>
      <c r="T873" s="229"/>
      <c r="U873" s="229"/>
      <c r="V873" s="229"/>
      <c r="W873" s="229"/>
      <c r="X873" s="229"/>
      <c r="Y873" s="229"/>
      <c r="Z873" s="229"/>
      <c r="AA873" s="229"/>
      <c r="AB873" s="229"/>
    </row>
    <row r="874" spans="1:28" x14ac:dyDescent="0.3">
      <c r="A874" s="229"/>
      <c r="B874" s="230"/>
      <c r="C874" s="229"/>
      <c r="D874" s="229"/>
      <c r="E874" s="229"/>
      <c r="F874" s="229"/>
      <c r="G874" s="229"/>
      <c r="H874" s="229"/>
      <c r="I874" s="229"/>
      <c r="J874" s="229"/>
      <c r="K874" s="229"/>
      <c r="L874" s="229"/>
      <c r="M874" s="230"/>
      <c r="N874" s="230"/>
      <c r="O874" s="229"/>
      <c r="P874" s="229"/>
      <c r="Q874" s="229"/>
      <c r="R874" s="229"/>
      <c r="S874" s="229"/>
      <c r="T874" s="229"/>
      <c r="U874" s="229"/>
      <c r="V874" s="229"/>
      <c r="W874" s="229"/>
      <c r="X874" s="229"/>
      <c r="Y874" s="229"/>
      <c r="Z874" s="229"/>
      <c r="AA874" s="229"/>
      <c r="AB874" s="229"/>
    </row>
    <row r="875" spans="1:28" x14ac:dyDescent="0.3">
      <c r="A875" s="229"/>
      <c r="B875" s="230"/>
      <c r="C875" s="229"/>
      <c r="D875" s="229"/>
      <c r="E875" s="229"/>
      <c r="F875" s="229"/>
      <c r="G875" s="229"/>
      <c r="H875" s="229"/>
      <c r="I875" s="229"/>
      <c r="J875" s="229"/>
      <c r="K875" s="229"/>
      <c r="L875" s="229"/>
      <c r="M875" s="230"/>
      <c r="N875" s="230"/>
      <c r="O875" s="229"/>
      <c r="P875" s="229"/>
      <c r="Q875" s="229"/>
      <c r="R875" s="229"/>
      <c r="S875" s="229"/>
      <c r="T875" s="229"/>
      <c r="U875" s="229"/>
      <c r="V875" s="229"/>
      <c r="W875" s="229"/>
      <c r="X875" s="229"/>
      <c r="Y875" s="229"/>
      <c r="Z875" s="229"/>
      <c r="AA875" s="229"/>
      <c r="AB875" s="229"/>
    </row>
    <row r="876" spans="1:28" x14ac:dyDescent="0.3">
      <c r="A876" s="229"/>
      <c r="B876" s="230"/>
      <c r="C876" s="229"/>
      <c r="D876" s="229"/>
      <c r="E876" s="229"/>
      <c r="F876" s="229"/>
      <c r="G876" s="229"/>
      <c r="H876" s="229"/>
      <c r="I876" s="229"/>
      <c r="J876" s="229"/>
      <c r="K876" s="229"/>
      <c r="L876" s="229"/>
      <c r="M876" s="230"/>
      <c r="N876" s="230"/>
      <c r="O876" s="229"/>
      <c r="P876" s="229"/>
      <c r="Q876" s="229"/>
      <c r="R876" s="229"/>
      <c r="S876" s="229"/>
      <c r="T876" s="229"/>
      <c r="U876" s="229"/>
      <c r="V876" s="229"/>
      <c r="W876" s="229"/>
      <c r="X876" s="229"/>
      <c r="Y876" s="229"/>
      <c r="Z876" s="229"/>
      <c r="AA876" s="229"/>
      <c r="AB876" s="229"/>
    </row>
    <row r="877" spans="1:28" x14ac:dyDescent="0.3">
      <c r="A877" s="229"/>
      <c r="B877" s="230"/>
      <c r="C877" s="229"/>
      <c r="D877" s="229"/>
      <c r="E877" s="229"/>
      <c r="F877" s="229"/>
      <c r="G877" s="229"/>
      <c r="H877" s="229"/>
      <c r="I877" s="229"/>
      <c r="J877" s="229"/>
      <c r="K877" s="229"/>
      <c r="L877" s="229"/>
      <c r="M877" s="230"/>
      <c r="N877" s="230"/>
      <c r="O877" s="229"/>
      <c r="P877" s="229"/>
      <c r="Q877" s="229"/>
      <c r="R877" s="229"/>
      <c r="S877" s="229"/>
      <c r="T877" s="229"/>
      <c r="U877" s="229"/>
      <c r="V877" s="229"/>
      <c r="W877" s="229"/>
      <c r="X877" s="229"/>
      <c r="Y877" s="229"/>
      <c r="Z877" s="229"/>
      <c r="AA877" s="229"/>
      <c r="AB877" s="229"/>
    </row>
    <row r="878" spans="1:28" x14ac:dyDescent="0.3">
      <c r="A878" s="229"/>
      <c r="B878" s="230"/>
      <c r="C878" s="229"/>
      <c r="D878" s="229"/>
      <c r="E878" s="229"/>
      <c r="F878" s="229"/>
      <c r="G878" s="229"/>
      <c r="H878" s="229"/>
      <c r="I878" s="229"/>
      <c r="J878" s="229"/>
      <c r="K878" s="229"/>
      <c r="L878" s="229"/>
      <c r="M878" s="230"/>
      <c r="N878" s="230"/>
      <c r="O878" s="229"/>
      <c r="P878" s="229"/>
      <c r="Q878" s="229"/>
      <c r="R878" s="229"/>
      <c r="S878" s="229"/>
      <c r="T878" s="229"/>
      <c r="U878" s="229"/>
      <c r="V878" s="229"/>
      <c r="W878" s="229"/>
      <c r="X878" s="229"/>
      <c r="Y878" s="229"/>
      <c r="Z878" s="229"/>
      <c r="AA878" s="229"/>
      <c r="AB878" s="229"/>
    </row>
    <row r="879" spans="1:28" x14ac:dyDescent="0.3">
      <c r="A879" s="229"/>
      <c r="B879" s="230"/>
      <c r="C879" s="229"/>
      <c r="D879" s="229"/>
      <c r="E879" s="229"/>
      <c r="F879" s="229"/>
      <c r="G879" s="229"/>
      <c r="H879" s="229"/>
      <c r="I879" s="229"/>
      <c r="J879" s="229"/>
      <c r="K879" s="229"/>
      <c r="L879" s="229"/>
      <c r="M879" s="230"/>
      <c r="N879" s="230"/>
      <c r="O879" s="229"/>
      <c r="P879" s="229"/>
      <c r="Q879" s="229"/>
      <c r="R879" s="229"/>
      <c r="S879" s="229"/>
      <c r="T879" s="229"/>
      <c r="U879" s="229"/>
      <c r="V879" s="229"/>
      <c r="W879" s="229"/>
      <c r="X879" s="229"/>
      <c r="Y879" s="229"/>
      <c r="Z879" s="229"/>
      <c r="AA879" s="229"/>
      <c r="AB879" s="229"/>
    </row>
    <row r="880" spans="1:28" x14ac:dyDescent="0.3">
      <c r="A880" s="229"/>
      <c r="B880" s="230"/>
      <c r="C880" s="229"/>
      <c r="D880" s="229"/>
      <c r="E880" s="229"/>
      <c r="F880" s="229"/>
      <c r="G880" s="229"/>
      <c r="H880" s="229"/>
      <c r="I880" s="229"/>
      <c r="J880" s="229"/>
      <c r="K880" s="229"/>
      <c r="L880" s="229"/>
      <c r="M880" s="230"/>
      <c r="N880" s="230"/>
      <c r="O880" s="229"/>
      <c r="P880" s="229"/>
      <c r="Q880" s="229"/>
      <c r="R880" s="229"/>
      <c r="S880" s="229"/>
      <c r="T880" s="229"/>
      <c r="U880" s="229"/>
      <c r="V880" s="229"/>
      <c r="W880" s="229"/>
      <c r="X880" s="229"/>
      <c r="Y880" s="229"/>
      <c r="Z880" s="229"/>
      <c r="AA880" s="229"/>
      <c r="AB880" s="229"/>
    </row>
    <row r="881" spans="1:28" x14ac:dyDescent="0.3">
      <c r="A881" s="229"/>
      <c r="B881" s="230"/>
      <c r="C881" s="229"/>
      <c r="D881" s="229"/>
      <c r="E881" s="229"/>
      <c r="F881" s="229"/>
      <c r="G881" s="229"/>
      <c r="H881" s="229"/>
      <c r="I881" s="229"/>
      <c r="J881" s="229"/>
      <c r="K881" s="229"/>
      <c r="L881" s="229"/>
      <c r="M881" s="230"/>
      <c r="N881" s="230"/>
      <c r="O881" s="229"/>
      <c r="P881" s="229"/>
      <c r="Q881" s="229"/>
      <c r="R881" s="229"/>
      <c r="S881" s="229"/>
      <c r="T881" s="229"/>
      <c r="U881" s="229"/>
      <c r="V881" s="229"/>
      <c r="W881" s="229"/>
      <c r="X881" s="229"/>
      <c r="Y881" s="229"/>
      <c r="Z881" s="229"/>
      <c r="AA881" s="229"/>
      <c r="AB881" s="229"/>
    </row>
    <row r="882" spans="1:28" x14ac:dyDescent="0.3">
      <c r="A882" s="229"/>
      <c r="B882" s="230"/>
      <c r="C882" s="229"/>
      <c r="D882" s="229"/>
      <c r="E882" s="229"/>
      <c r="F882" s="229"/>
      <c r="G882" s="229"/>
      <c r="H882" s="229"/>
      <c r="I882" s="229"/>
      <c r="J882" s="229"/>
      <c r="K882" s="229"/>
      <c r="L882" s="229"/>
      <c r="M882" s="230"/>
      <c r="N882" s="230"/>
      <c r="O882" s="229"/>
      <c r="P882" s="229"/>
      <c r="Q882" s="229"/>
      <c r="R882" s="229"/>
      <c r="S882" s="229"/>
      <c r="T882" s="229"/>
      <c r="U882" s="229"/>
      <c r="V882" s="229"/>
      <c r="W882" s="229"/>
      <c r="X882" s="229"/>
      <c r="Y882" s="229"/>
      <c r="Z882" s="229"/>
      <c r="AA882" s="229"/>
      <c r="AB882" s="229"/>
    </row>
    <row r="883" spans="1:28" x14ac:dyDescent="0.3">
      <c r="A883" s="229"/>
      <c r="B883" s="230"/>
      <c r="C883" s="229"/>
      <c r="D883" s="229"/>
      <c r="E883" s="229"/>
      <c r="F883" s="229"/>
      <c r="G883" s="229"/>
      <c r="H883" s="229"/>
      <c r="I883" s="229"/>
      <c r="J883" s="229"/>
      <c r="K883" s="229"/>
      <c r="L883" s="229"/>
      <c r="M883" s="230"/>
      <c r="N883" s="230"/>
      <c r="O883" s="229"/>
      <c r="P883" s="229"/>
      <c r="Q883" s="229"/>
      <c r="R883" s="229"/>
      <c r="S883" s="229"/>
      <c r="T883" s="229"/>
      <c r="U883" s="229"/>
      <c r="V883" s="229"/>
      <c r="W883" s="229"/>
      <c r="X883" s="229"/>
      <c r="Y883" s="229"/>
      <c r="Z883" s="229"/>
      <c r="AA883" s="229"/>
      <c r="AB883" s="229"/>
    </row>
    <row r="884" spans="1:28" x14ac:dyDescent="0.3">
      <c r="A884" s="229"/>
      <c r="B884" s="230"/>
      <c r="C884" s="229"/>
      <c r="D884" s="229"/>
      <c r="E884" s="229"/>
      <c r="F884" s="229"/>
      <c r="G884" s="229"/>
      <c r="H884" s="229"/>
      <c r="I884" s="229"/>
      <c r="J884" s="229"/>
      <c r="K884" s="229"/>
      <c r="L884" s="229"/>
      <c r="M884" s="230"/>
      <c r="N884" s="230"/>
      <c r="O884" s="229"/>
      <c r="P884" s="229"/>
      <c r="Q884" s="229"/>
      <c r="R884" s="229"/>
      <c r="S884" s="229"/>
      <c r="T884" s="229"/>
      <c r="U884" s="229"/>
      <c r="V884" s="229"/>
      <c r="W884" s="229"/>
      <c r="X884" s="229"/>
      <c r="Y884" s="229"/>
      <c r="Z884" s="229"/>
      <c r="AA884" s="229"/>
      <c r="AB884" s="229"/>
    </row>
    <row r="885" spans="1:28" x14ac:dyDescent="0.3">
      <c r="A885" s="229"/>
      <c r="B885" s="230"/>
      <c r="C885" s="229"/>
      <c r="D885" s="229"/>
      <c r="E885" s="229"/>
      <c r="F885" s="229"/>
      <c r="G885" s="229"/>
      <c r="H885" s="229"/>
      <c r="I885" s="229"/>
      <c r="J885" s="229"/>
      <c r="K885" s="229"/>
      <c r="L885" s="229"/>
      <c r="M885" s="230"/>
      <c r="N885" s="230"/>
      <c r="O885" s="229"/>
      <c r="P885" s="229"/>
      <c r="Q885" s="229"/>
      <c r="R885" s="229"/>
      <c r="S885" s="229"/>
      <c r="T885" s="229"/>
      <c r="U885" s="229"/>
      <c r="V885" s="229"/>
      <c r="W885" s="229"/>
      <c r="X885" s="229"/>
      <c r="Y885" s="229"/>
      <c r="Z885" s="229"/>
      <c r="AA885" s="229"/>
      <c r="AB885" s="229"/>
    </row>
    <row r="886" spans="1:28" x14ac:dyDescent="0.3">
      <c r="A886" s="229"/>
      <c r="B886" s="230"/>
      <c r="C886" s="229"/>
      <c r="D886" s="229"/>
      <c r="E886" s="229"/>
      <c r="F886" s="229"/>
      <c r="G886" s="229"/>
      <c r="H886" s="229"/>
      <c r="I886" s="229"/>
      <c r="J886" s="229"/>
      <c r="K886" s="229"/>
      <c r="L886" s="229"/>
      <c r="M886" s="230"/>
      <c r="N886" s="230"/>
      <c r="O886" s="229"/>
      <c r="P886" s="229"/>
      <c r="Q886" s="229"/>
      <c r="R886" s="229"/>
      <c r="S886" s="229"/>
      <c r="T886" s="229"/>
      <c r="U886" s="229"/>
      <c r="V886" s="229"/>
      <c r="W886" s="229"/>
      <c r="X886" s="229"/>
      <c r="Y886" s="229"/>
      <c r="Z886" s="229"/>
      <c r="AA886" s="229"/>
      <c r="AB886" s="229"/>
    </row>
    <row r="887" spans="1:28" x14ac:dyDescent="0.3">
      <c r="A887" s="229"/>
      <c r="B887" s="230"/>
      <c r="C887" s="229"/>
      <c r="D887" s="229"/>
      <c r="E887" s="229"/>
      <c r="F887" s="229"/>
      <c r="G887" s="229"/>
      <c r="H887" s="229"/>
      <c r="I887" s="229"/>
      <c r="J887" s="229"/>
      <c r="K887" s="229"/>
      <c r="L887" s="229"/>
      <c r="M887" s="230"/>
      <c r="N887" s="230"/>
      <c r="O887" s="229"/>
      <c r="P887" s="229"/>
      <c r="Q887" s="229"/>
      <c r="R887" s="229"/>
      <c r="S887" s="229"/>
      <c r="T887" s="229"/>
      <c r="U887" s="229"/>
      <c r="V887" s="229"/>
      <c r="W887" s="229"/>
      <c r="X887" s="229"/>
      <c r="Y887" s="229"/>
      <c r="Z887" s="229"/>
      <c r="AA887" s="229"/>
      <c r="AB887" s="229"/>
    </row>
    <row r="888" spans="1:28" x14ac:dyDescent="0.3">
      <c r="A888" s="229"/>
      <c r="B888" s="230"/>
      <c r="C888" s="229"/>
      <c r="D888" s="229"/>
      <c r="E888" s="229"/>
      <c r="F888" s="229"/>
      <c r="G888" s="229"/>
      <c r="H888" s="229"/>
      <c r="I888" s="229"/>
      <c r="J888" s="229"/>
      <c r="K888" s="229"/>
      <c r="L888" s="229"/>
      <c r="M888" s="230"/>
      <c r="N888" s="230"/>
      <c r="O888" s="229"/>
      <c r="P888" s="229"/>
      <c r="Q888" s="229"/>
      <c r="R888" s="229"/>
      <c r="S888" s="229"/>
      <c r="T888" s="229"/>
      <c r="U888" s="229"/>
      <c r="V888" s="229"/>
      <c r="W888" s="229"/>
      <c r="X888" s="229"/>
      <c r="Y888" s="229"/>
      <c r="Z888" s="229"/>
      <c r="AA888" s="229"/>
      <c r="AB888" s="229"/>
    </row>
    <row r="889" spans="1:28" x14ac:dyDescent="0.3">
      <c r="A889" s="229"/>
      <c r="B889" s="230"/>
      <c r="C889" s="229"/>
      <c r="D889" s="229"/>
      <c r="E889" s="229"/>
      <c r="F889" s="229"/>
      <c r="G889" s="229"/>
      <c r="H889" s="229"/>
      <c r="I889" s="229"/>
      <c r="J889" s="229"/>
      <c r="K889" s="229"/>
      <c r="L889" s="229"/>
      <c r="M889" s="230"/>
      <c r="N889" s="230"/>
      <c r="O889" s="229"/>
      <c r="P889" s="229"/>
      <c r="Q889" s="229"/>
      <c r="R889" s="229"/>
      <c r="S889" s="229"/>
      <c r="T889" s="229"/>
      <c r="U889" s="229"/>
      <c r="V889" s="229"/>
      <c r="W889" s="229"/>
      <c r="X889" s="229"/>
      <c r="Y889" s="229"/>
      <c r="Z889" s="229"/>
      <c r="AA889" s="229"/>
      <c r="AB889" s="229"/>
    </row>
    <row r="890" spans="1:28" x14ac:dyDescent="0.3">
      <c r="A890" s="229"/>
      <c r="B890" s="230"/>
      <c r="C890" s="229"/>
      <c r="D890" s="229"/>
      <c r="E890" s="229"/>
      <c r="F890" s="229"/>
      <c r="G890" s="229"/>
      <c r="H890" s="229"/>
      <c r="I890" s="229"/>
      <c r="J890" s="229"/>
      <c r="K890" s="229"/>
      <c r="L890" s="229"/>
      <c r="M890" s="230"/>
      <c r="N890" s="230"/>
      <c r="O890" s="229"/>
      <c r="P890" s="229"/>
      <c r="Q890" s="229"/>
      <c r="R890" s="229"/>
      <c r="S890" s="229"/>
      <c r="T890" s="229"/>
      <c r="U890" s="229"/>
      <c r="V890" s="229"/>
      <c r="W890" s="229"/>
      <c r="X890" s="229"/>
      <c r="Y890" s="229"/>
      <c r="Z890" s="229"/>
      <c r="AA890" s="229"/>
      <c r="AB890" s="229"/>
    </row>
    <row r="891" spans="1:28" x14ac:dyDescent="0.3">
      <c r="A891" s="229"/>
      <c r="B891" s="230"/>
      <c r="C891" s="229"/>
      <c r="D891" s="229"/>
      <c r="E891" s="229"/>
      <c r="F891" s="229"/>
      <c r="G891" s="229"/>
      <c r="H891" s="229"/>
      <c r="I891" s="229"/>
      <c r="J891" s="229"/>
      <c r="K891" s="229"/>
      <c r="L891" s="229"/>
      <c r="M891" s="230"/>
      <c r="N891" s="230"/>
      <c r="O891" s="229"/>
      <c r="P891" s="229"/>
      <c r="Q891" s="229"/>
      <c r="R891" s="229"/>
      <c r="S891" s="229"/>
      <c r="T891" s="229"/>
      <c r="U891" s="229"/>
      <c r="V891" s="229"/>
      <c r="W891" s="229"/>
      <c r="X891" s="229"/>
      <c r="Y891" s="229"/>
      <c r="Z891" s="229"/>
      <c r="AA891" s="229"/>
      <c r="AB891" s="229"/>
    </row>
    <row r="892" spans="1:28" x14ac:dyDescent="0.3">
      <c r="A892" s="229"/>
      <c r="B892" s="230"/>
      <c r="C892" s="229"/>
      <c r="D892" s="229"/>
      <c r="E892" s="229"/>
      <c r="F892" s="229"/>
      <c r="G892" s="229"/>
      <c r="H892" s="229"/>
      <c r="I892" s="229"/>
      <c r="J892" s="229"/>
      <c r="K892" s="229"/>
      <c r="L892" s="229"/>
      <c r="M892" s="230"/>
      <c r="N892" s="230"/>
      <c r="O892" s="229"/>
      <c r="P892" s="229"/>
      <c r="Q892" s="229"/>
      <c r="R892" s="229"/>
      <c r="S892" s="229"/>
      <c r="T892" s="229"/>
      <c r="U892" s="229"/>
      <c r="V892" s="229"/>
      <c r="W892" s="229"/>
      <c r="X892" s="229"/>
      <c r="Y892" s="229"/>
      <c r="Z892" s="229"/>
      <c r="AA892" s="229"/>
      <c r="AB892" s="229"/>
    </row>
    <row r="893" spans="1:28" x14ac:dyDescent="0.3">
      <c r="A893" s="229"/>
      <c r="B893" s="230"/>
      <c r="C893" s="229"/>
      <c r="D893" s="229"/>
      <c r="E893" s="229"/>
      <c r="F893" s="229"/>
      <c r="G893" s="229"/>
      <c r="H893" s="229"/>
      <c r="I893" s="229"/>
      <c r="J893" s="229"/>
      <c r="K893" s="229"/>
      <c r="L893" s="229"/>
      <c r="M893" s="230"/>
      <c r="N893" s="230"/>
      <c r="O893" s="229"/>
      <c r="P893" s="229"/>
      <c r="Q893" s="229"/>
      <c r="R893" s="229"/>
      <c r="S893" s="229"/>
      <c r="T893" s="229"/>
      <c r="U893" s="229"/>
      <c r="V893" s="229"/>
      <c r="W893" s="229"/>
      <c r="X893" s="229"/>
      <c r="Y893" s="229"/>
      <c r="Z893" s="229"/>
      <c r="AA893" s="229"/>
      <c r="AB893" s="229"/>
    </row>
    <row r="894" spans="1:28" x14ac:dyDescent="0.3">
      <c r="A894" s="229"/>
      <c r="B894" s="230"/>
      <c r="C894" s="229"/>
      <c r="D894" s="229"/>
      <c r="E894" s="229"/>
      <c r="F894" s="229"/>
      <c r="G894" s="229"/>
      <c r="H894" s="229"/>
      <c r="I894" s="229"/>
      <c r="J894" s="229"/>
      <c r="K894" s="229"/>
      <c r="L894" s="229"/>
      <c r="M894" s="230"/>
      <c r="N894" s="230"/>
      <c r="O894" s="229"/>
      <c r="P894" s="229"/>
      <c r="Q894" s="229"/>
      <c r="R894" s="229"/>
      <c r="S894" s="229"/>
      <c r="T894" s="229"/>
      <c r="U894" s="229"/>
      <c r="V894" s="229"/>
      <c r="W894" s="229"/>
      <c r="X894" s="229"/>
      <c r="Y894" s="229"/>
      <c r="Z894" s="229"/>
      <c r="AA894" s="229"/>
      <c r="AB894" s="229"/>
    </row>
    <row r="895" spans="1:28" x14ac:dyDescent="0.3">
      <c r="A895" s="229"/>
      <c r="B895" s="230"/>
      <c r="C895" s="229"/>
      <c r="D895" s="229"/>
      <c r="E895" s="229"/>
      <c r="F895" s="229"/>
      <c r="G895" s="229"/>
      <c r="H895" s="229"/>
      <c r="I895" s="229"/>
      <c r="J895" s="229"/>
      <c r="K895" s="229"/>
      <c r="L895" s="229"/>
      <c r="M895" s="230"/>
      <c r="N895" s="230"/>
      <c r="O895" s="229"/>
      <c r="P895" s="229"/>
      <c r="Q895" s="229"/>
      <c r="R895" s="229"/>
      <c r="S895" s="229"/>
      <c r="T895" s="229"/>
      <c r="U895" s="229"/>
      <c r="V895" s="229"/>
      <c r="W895" s="229"/>
      <c r="X895" s="229"/>
      <c r="Y895" s="229"/>
      <c r="Z895" s="229"/>
      <c r="AA895" s="229"/>
      <c r="AB895" s="229"/>
    </row>
    <row r="896" spans="1:28" x14ac:dyDescent="0.3">
      <c r="A896" s="229"/>
      <c r="B896" s="230"/>
      <c r="C896" s="229"/>
      <c r="D896" s="229"/>
      <c r="E896" s="229"/>
      <c r="F896" s="229"/>
      <c r="G896" s="229"/>
      <c r="H896" s="229"/>
      <c r="I896" s="229"/>
      <c r="J896" s="229"/>
      <c r="K896" s="229"/>
      <c r="L896" s="229"/>
      <c r="M896" s="230"/>
      <c r="N896" s="230"/>
      <c r="O896" s="229"/>
      <c r="P896" s="229"/>
      <c r="Q896" s="229"/>
      <c r="R896" s="229"/>
      <c r="S896" s="229"/>
      <c r="T896" s="229"/>
      <c r="U896" s="229"/>
      <c r="V896" s="229"/>
      <c r="W896" s="229"/>
      <c r="X896" s="229"/>
      <c r="Y896" s="229"/>
      <c r="Z896" s="229"/>
      <c r="AA896" s="229"/>
      <c r="AB896" s="229"/>
    </row>
    <row r="897" spans="1:28" x14ac:dyDescent="0.3">
      <c r="A897" s="229"/>
      <c r="B897" s="230"/>
      <c r="C897" s="229"/>
      <c r="D897" s="229"/>
      <c r="E897" s="229"/>
      <c r="F897" s="229"/>
      <c r="G897" s="229"/>
      <c r="H897" s="229"/>
      <c r="I897" s="229"/>
      <c r="J897" s="229"/>
      <c r="K897" s="229"/>
      <c r="L897" s="229"/>
      <c r="M897" s="230"/>
      <c r="N897" s="230"/>
      <c r="O897" s="229"/>
      <c r="P897" s="229"/>
      <c r="Q897" s="229"/>
      <c r="R897" s="229"/>
      <c r="S897" s="229"/>
      <c r="T897" s="229"/>
      <c r="U897" s="229"/>
      <c r="V897" s="229"/>
      <c r="W897" s="229"/>
      <c r="X897" s="229"/>
      <c r="Y897" s="229"/>
      <c r="Z897" s="229"/>
      <c r="AA897" s="229"/>
      <c r="AB897" s="229"/>
    </row>
    <row r="898" spans="1:28" x14ac:dyDescent="0.3">
      <c r="A898" s="229"/>
      <c r="B898" s="230"/>
      <c r="C898" s="229"/>
      <c r="D898" s="229"/>
      <c r="E898" s="229"/>
      <c r="F898" s="229"/>
      <c r="G898" s="229"/>
      <c r="H898" s="229"/>
      <c r="I898" s="229"/>
      <c r="J898" s="229"/>
      <c r="K898" s="229"/>
      <c r="L898" s="229"/>
      <c r="M898" s="230"/>
      <c r="N898" s="230"/>
      <c r="O898" s="229"/>
      <c r="P898" s="229"/>
      <c r="Q898" s="229"/>
      <c r="R898" s="229"/>
      <c r="S898" s="229"/>
      <c r="T898" s="229"/>
      <c r="U898" s="229"/>
      <c r="V898" s="229"/>
      <c r="W898" s="229"/>
      <c r="X898" s="229"/>
      <c r="Y898" s="229"/>
      <c r="Z898" s="229"/>
      <c r="AA898" s="229"/>
      <c r="AB898" s="229"/>
    </row>
    <row r="899" spans="1:28" x14ac:dyDescent="0.3">
      <c r="A899" s="229"/>
      <c r="B899" s="230"/>
      <c r="C899" s="229"/>
      <c r="D899" s="229"/>
      <c r="E899" s="229"/>
      <c r="F899" s="229"/>
      <c r="G899" s="229"/>
      <c r="H899" s="229"/>
      <c r="I899" s="229"/>
      <c r="J899" s="229"/>
      <c r="K899" s="229"/>
      <c r="L899" s="229"/>
      <c r="M899" s="230"/>
      <c r="N899" s="230"/>
      <c r="O899" s="229"/>
      <c r="P899" s="229"/>
      <c r="Q899" s="229"/>
      <c r="R899" s="229"/>
      <c r="S899" s="229"/>
      <c r="T899" s="229"/>
      <c r="U899" s="229"/>
      <c r="V899" s="229"/>
      <c r="W899" s="229"/>
      <c r="X899" s="229"/>
      <c r="Y899" s="229"/>
      <c r="Z899" s="229"/>
      <c r="AA899" s="229"/>
      <c r="AB899" s="229"/>
    </row>
    <row r="900" spans="1:28" x14ac:dyDescent="0.3">
      <c r="A900" s="229"/>
      <c r="B900" s="230"/>
      <c r="C900" s="229"/>
      <c r="D900" s="229"/>
      <c r="E900" s="229"/>
      <c r="F900" s="229"/>
      <c r="G900" s="229"/>
      <c r="H900" s="229"/>
      <c r="I900" s="229"/>
      <c r="J900" s="229"/>
      <c r="K900" s="229"/>
      <c r="L900" s="229"/>
      <c r="M900" s="230"/>
      <c r="N900" s="230"/>
      <c r="O900" s="229"/>
      <c r="P900" s="229"/>
      <c r="Q900" s="229"/>
      <c r="R900" s="229"/>
      <c r="S900" s="229"/>
      <c r="T900" s="229"/>
      <c r="U900" s="229"/>
      <c r="V900" s="229"/>
      <c r="W900" s="229"/>
      <c r="X900" s="229"/>
      <c r="Y900" s="229"/>
      <c r="Z900" s="229"/>
      <c r="AA900" s="229"/>
      <c r="AB900" s="229"/>
    </row>
    <row r="901" spans="1:28" x14ac:dyDescent="0.3">
      <c r="A901" s="229"/>
      <c r="B901" s="230"/>
      <c r="C901" s="229"/>
      <c r="D901" s="229"/>
      <c r="E901" s="229"/>
      <c r="F901" s="229"/>
      <c r="G901" s="229"/>
      <c r="H901" s="229"/>
      <c r="I901" s="229"/>
      <c r="J901" s="229"/>
      <c r="K901" s="229"/>
      <c r="L901" s="229"/>
      <c r="M901" s="230"/>
      <c r="N901" s="230"/>
      <c r="O901" s="229"/>
      <c r="P901" s="229"/>
      <c r="Q901" s="229"/>
      <c r="R901" s="229"/>
      <c r="S901" s="229"/>
      <c r="T901" s="229"/>
      <c r="U901" s="229"/>
      <c r="V901" s="229"/>
      <c r="W901" s="229"/>
      <c r="X901" s="229"/>
      <c r="Y901" s="229"/>
      <c r="Z901" s="229"/>
      <c r="AA901" s="229"/>
      <c r="AB901" s="229"/>
    </row>
    <row r="902" spans="1:28" x14ac:dyDescent="0.3">
      <c r="A902" s="229"/>
      <c r="B902" s="230"/>
      <c r="C902" s="229"/>
      <c r="D902" s="229"/>
      <c r="E902" s="229"/>
      <c r="F902" s="229"/>
      <c r="G902" s="229"/>
      <c r="H902" s="229"/>
      <c r="I902" s="229"/>
      <c r="J902" s="229"/>
      <c r="K902" s="229"/>
      <c r="L902" s="229"/>
      <c r="M902" s="230"/>
      <c r="N902" s="230"/>
      <c r="O902" s="229"/>
      <c r="P902" s="229"/>
      <c r="Q902" s="229"/>
      <c r="R902" s="229"/>
      <c r="S902" s="229"/>
      <c r="T902" s="229"/>
      <c r="U902" s="229"/>
      <c r="V902" s="229"/>
      <c r="W902" s="229"/>
      <c r="X902" s="229"/>
      <c r="Y902" s="229"/>
      <c r="Z902" s="229"/>
      <c r="AA902" s="229"/>
      <c r="AB902" s="229"/>
    </row>
    <row r="903" spans="1:28" x14ac:dyDescent="0.3">
      <c r="A903" s="229"/>
      <c r="B903" s="230"/>
      <c r="C903" s="229"/>
      <c r="D903" s="229"/>
      <c r="E903" s="229"/>
      <c r="F903" s="229"/>
      <c r="G903" s="229"/>
      <c r="H903" s="229"/>
      <c r="I903" s="229"/>
      <c r="J903" s="229"/>
      <c r="K903" s="229"/>
      <c r="L903" s="229"/>
      <c r="M903" s="230"/>
      <c r="N903" s="230"/>
      <c r="O903" s="229"/>
      <c r="P903" s="229"/>
      <c r="Q903" s="229"/>
      <c r="R903" s="229"/>
      <c r="S903" s="229"/>
      <c r="T903" s="229"/>
      <c r="U903" s="229"/>
      <c r="V903" s="229"/>
      <c r="W903" s="229"/>
      <c r="X903" s="229"/>
      <c r="Y903" s="229"/>
      <c r="Z903" s="229"/>
      <c r="AA903" s="229"/>
      <c r="AB903" s="229"/>
    </row>
    <row r="904" spans="1:28" x14ac:dyDescent="0.3">
      <c r="A904" s="229"/>
      <c r="B904" s="230"/>
      <c r="C904" s="229"/>
      <c r="D904" s="229"/>
      <c r="E904" s="229"/>
      <c r="F904" s="229"/>
      <c r="G904" s="229"/>
      <c r="H904" s="229"/>
      <c r="I904" s="229"/>
      <c r="J904" s="229"/>
      <c r="K904" s="229"/>
      <c r="L904" s="229"/>
      <c r="M904" s="230"/>
      <c r="N904" s="230"/>
      <c r="O904" s="229"/>
      <c r="P904" s="229"/>
      <c r="Q904" s="229"/>
      <c r="R904" s="229"/>
      <c r="S904" s="229"/>
      <c r="T904" s="229"/>
      <c r="U904" s="229"/>
      <c r="V904" s="229"/>
      <c r="W904" s="229"/>
      <c r="X904" s="229"/>
      <c r="Y904" s="229"/>
      <c r="Z904" s="229"/>
      <c r="AA904" s="229"/>
      <c r="AB904" s="229"/>
    </row>
    <row r="905" spans="1:28" x14ac:dyDescent="0.3">
      <c r="A905" s="229"/>
      <c r="B905" s="230"/>
      <c r="C905" s="229"/>
      <c r="D905" s="229"/>
      <c r="E905" s="229"/>
      <c r="F905" s="229"/>
      <c r="G905" s="229"/>
      <c r="H905" s="229"/>
      <c r="I905" s="229"/>
      <c r="J905" s="229"/>
      <c r="K905" s="229"/>
      <c r="L905" s="229"/>
      <c r="M905" s="230"/>
      <c r="N905" s="230"/>
      <c r="O905" s="229"/>
      <c r="P905" s="229"/>
      <c r="Q905" s="229"/>
      <c r="R905" s="229"/>
      <c r="S905" s="229"/>
      <c r="T905" s="229"/>
      <c r="U905" s="229"/>
      <c r="V905" s="229"/>
      <c r="W905" s="229"/>
      <c r="X905" s="229"/>
      <c r="Y905" s="229"/>
      <c r="Z905" s="229"/>
      <c r="AA905" s="229"/>
      <c r="AB905" s="229"/>
    </row>
    <row r="906" spans="1:28" x14ac:dyDescent="0.3">
      <c r="A906" s="229"/>
      <c r="B906" s="230"/>
      <c r="C906" s="229"/>
      <c r="D906" s="229"/>
      <c r="E906" s="229"/>
      <c r="F906" s="229"/>
      <c r="G906" s="229"/>
      <c r="H906" s="229"/>
      <c r="I906" s="229"/>
      <c r="J906" s="229"/>
      <c r="K906" s="229"/>
      <c r="L906" s="229"/>
      <c r="M906" s="230"/>
      <c r="N906" s="230"/>
      <c r="O906" s="229"/>
      <c r="P906" s="229"/>
      <c r="Q906" s="229"/>
      <c r="R906" s="229"/>
      <c r="S906" s="229"/>
      <c r="T906" s="229"/>
      <c r="U906" s="229"/>
      <c r="V906" s="229"/>
      <c r="W906" s="229"/>
      <c r="X906" s="229"/>
      <c r="Y906" s="229"/>
      <c r="Z906" s="229"/>
      <c r="AA906" s="229"/>
      <c r="AB906" s="229"/>
    </row>
    <row r="907" spans="1:28" x14ac:dyDescent="0.3">
      <c r="A907" s="229"/>
      <c r="B907" s="230"/>
      <c r="C907" s="229"/>
      <c r="D907" s="229"/>
      <c r="E907" s="229"/>
      <c r="F907" s="229"/>
      <c r="G907" s="229"/>
      <c r="H907" s="229"/>
      <c r="I907" s="229"/>
      <c r="J907" s="229"/>
      <c r="K907" s="229"/>
      <c r="L907" s="229"/>
      <c r="M907" s="230"/>
      <c r="N907" s="230"/>
      <c r="O907" s="229"/>
      <c r="P907" s="229"/>
      <c r="Q907" s="229"/>
      <c r="R907" s="229"/>
      <c r="S907" s="229"/>
      <c r="T907" s="229"/>
      <c r="U907" s="229"/>
      <c r="V907" s="229"/>
      <c r="W907" s="229"/>
      <c r="X907" s="229"/>
      <c r="Y907" s="229"/>
      <c r="Z907" s="229"/>
      <c r="AA907" s="229"/>
      <c r="AB907" s="229"/>
    </row>
    <row r="908" spans="1:28" x14ac:dyDescent="0.3">
      <c r="A908" s="229"/>
      <c r="B908" s="230"/>
      <c r="C908" s="229"/>
      <c r="D908" s="229"/>
      <c r="E908" s="229"/>
      <c r="F908" s="229"/>
      <c r="G908" s="229"/>
      <c r="H908" s="229"/>
      <c r="I908" s="229"/>
      <c r="J908" s="229"/>
      <c r="K908" s="229"/>
      <c r="L908" s="229"/>
      <c r="M908" s="230"/>
      <c r="N908" s="230"/>
      <c r="O908" s="229"/>
      <c r="P908" s="229"/>
      <c r="Q908" s="229"/>
      <c r="R908" s="229"/>
      <c r="S908" s="229"/>
      <c r="T908" s="229"/>
      <c r="U908" s="229"/>
      <c r="V908" s="229"/>
      <c r="W908" s="229"/>
      <c r="X908" s="229"/>
      <c r="Y908" s="229"/>
      <c r="Z908" s="229"/>
      <c r="AA908" s="229"/>
      <c r="AB908" s="229"/>
    </row>
    <row r="909" spans="1:28" x14ac:dyDescent="0.3">
      <c r="A909" s="229"/>
      <c r="B909" s="230"/>
      <c r="C909" s="229"/>
      <c r="D909" s="229"/>
      <c r="E909" s="229"/>
      <c r="F909" s="229"/>
      <c r="G909" s="229"/>
      <c r="H909" s="229"/>
      <c r="I909" s="229"/>
      <c r="J909" s="229"/>
      <c r="K909" s="229"/>
      <c r="L909" s="229"/>
      <c r="M909" s="230"/>
      <c r="N909" s="230"/>
      <c r="O909" s="229"/>
      <c r="P909" s="229"/>
      <c r="Q909" s="229"/>
      <c r="R909" s="229"/>
      <c r="S909" s="229"/>
      <c r="T909" s="229"/>
      <c r="U909" s="229"/>
      <c r="V909" s="229"/>
      <c r="W909" s="229"/>
      <c r="X909" s="229"/>
      <c r="Y909" s="229"/>
      <c r="Z909" s="229"/>
      <c r="AA909" s="229"/>
      <c r="AB909" s="229"/>
    </row>
    <row r="910" spans="1:28" x14ac:dyDescent="0.3">
      <c r="A910" s="229"/>
      <c r="B910" s="230"/>
      <c r="C910" s="229"/>
      <c r="D910" s="229"/>
      <c r="E910" s="229"/>
      <c r="F910" s="229"/>
      <c r="G910" s="229"/>
      <c r="H910" s="229"/>
      <c r="I910" s="229"/>
      <c r="J910" s="229"/>
      <c r="K910" s="229"/>
      <c r="L910" s="229"/>
      <c r="M910" s="230"/>
      <c r="N910" s="230"/>
      <c r="O910" s="229"/>
      <c r="P910" s="229"/>
      <c r="Q910" s="229"/>
      <c r="R910" s="229"/>
      <c r="S910" s="229"/>
      <c r="T910" s="229"/>
      <c r="U910" s="229"/>
      <c r="V910" s="229"/>
      <c r="W910" s="229"/>
      <c r="X910" s="229"/>
      <c r="Y910" s="229"/>
      <c r="Z910" s="229"/>
      <c r="AA910" s="229"/>
      <c r="AB910" s="229"/>
    </row>
    <row r="911" spans="1:28" x14ac:dyDescent="0.3">
      <c r="A911" s="229"/>
      <c r="B911" s="230"/>
      <c r="C911" s="229"/>
      <c r="D911" s="229"/>
      <c r="E911" s="229"/>
      <c r="F911" s="229"/>
      <c r="G911" s="229"/>
      <c r="H911" s="229"/>
      <c r="I911" s="229"/>
      <c r="J911" s="229"/>
      <c r="K911" s="229"/>
      <c r="L911" s="229"/>
      <c r="M911" s="230"/>
      <c r="N911" s="230"/>
      <c r="O911" s="229"/>
      <c r="P911" s="229"/>
      <c r="Q911" s="229"/>
      <c r="R911" s="229"/>
      <c r="S911" s="229"/>
      <c r="T911" s="229"/>
      <c r="U911" s="229"/>
      <c r="V911" s="229"/>
      <c r="W911" s="229"/>
      <c r="X911" s="229"/>
      <c r="Y911" s="229"/>
      <c r="Z911" s="229"/>
      <c r="AA911" s="229"/>
      <c r="AB911" s="229"/>
    </row>
    <row r="912" spans="1:28" x14ac:dyDescent="0.3">
      <c r="A912" s="229"/>
      <c r="B912" s="230"/>
      <c r="C912" s="229"/>
      <c r="D912" s="229"/>
      <c r="E912" s="229"/>
      <c r="F912" s="229"/>
      <c r="G912" s="229"/>
      <c r="H912" s="229"/>
      <c r="I912" s="229"/>
      <c r="J912" s="229"/>
      <c r="K912" s="229"/>
      <c r="L912" s="229"/>
      <c r="M912" s="230"/>
      <c r="N912" s="230"/>
      <c r="O912" s="229"/>
      <c r="P912" s="229"/>
      <c r="Q912" s="229"/>
      <c r="R912" s="229"/>
      <c r="S912" s="229"/>
      <c r="T912" s="229"/>
      <c r="U912" s="229"/>
      <c r="V912" s="229"/>
      <c r="W912" s="229"/>
      <c r="X912" s="229"/>
      <c r="Y912" s="229"/>
      <c r="Z912" s="229"/>
      <c r="AA912" s="229"/>
      <c r="AB912" s="229"/>
    </row>
    <row r="913" spans="1:28" x14ac:dyDescent="0.3">
      <c r="A913" s="229"/>
      <c r="B913" s="230"/>
      <c r="C913" s="229"/>
      <c r="D913" s="229"/>
      <c r="E913" s="229"/>
      <c r="F913" s="229"/>
      <c r="G913" s="229"/>
      <c r="H913" s="229"/>
      <c r="I913" s="229"/>
      <c r="J913" s="229"/>
      <c r="K913" s="229"/>
      <c r="L913" s="229"/>
      <c r="M913" s="230"/>
      <c r="N913" s="230"/>
      <c r="O913" s="229"/>
      <c r="P913" s="229"/>
      <c r="Q913" s="229"/>
      <c r="R913" s="229"/>
      <c r="S913" s="229"/>
      <c r="T913" s="229"/>
      <c r="U913" s="229"/>
      <c r="V913" s="229"/>
      <c r="W913" s="229"/>
      <c r="X913" s="229"/>
      <c r="Y913" s="229"/>
      <c r="Z913" s="229"/>
      <c r="AA913" s="229"/>
      <c r="AB913" s="229"/>
    </row>
    <row r="914" spans="1:28" x14ac:dyDescent="0.3">
      <c r="A914" s="229"/>
      <c r="B914" s="230"/>
      <c r="C914" s="229"/>
      <c r="D914" s="229"/>
      <c r="E914" s="229"/>
      <c r="F914" s="229"/>
      <c r="G914" s="229"/>
      <c r="H914" s="229"/>
      <c r="I914" s="229"/>
      <c r="J914" s="229"/>
      <c r="K914" s="229"/>
      <c r="L914" s="229"/>
      <c r="M914" s="230"/>
      <c r="N914" s="230"/>
      <c r="O914" s="229"/>
      <c r="P914" s="229"/>
      <c r="Q914" s="229"/>
      <c r="R914" s="229"/>
      <c r="S914" s="229"/>
      <c r="T914" s="229"/>
      <c r="U914" s="229"/>
      <c r="V914" s="229"/>
      <c r="W914" s="229"/>
      <c r="X914" s="229"/>
      <c r="Y914" s="229"/>
      <c r="Z914" s="229"/>
      <c r="AA914" s="229"/>
      <c r="AB914" s="229"/>
    </row>
    <row r="915" spans="1:28" x14ac:dyDescent="0.3">
      <c r="A915" s="229"/>
      <c r="B915" s="230"/>
      <c r="C915" s="229"/>
      <c r="D915" s="229"/>
      <c r="E915" s="229"/>
      <c r="F915" s="229"/>
      <c r="G915" s="229"/>
      <c r="H915" s="229"/>
      <c r="I915" s="229"/>
      <c r="J915" s="229"/>
      <c r="K915" s="229"/>
      <c r="L915" s="229"/>
      <c r="M915" s="230"/>
      <c r="N915" s="230"/>
      <c r="O915" s="229"/>
      <c r="P915" s="229"/>
      <c r="Q915" s="229"/>
      <c r="R915" s="229"/>
      <c r="S915" s="229"/>
      <c r="T915" s="229"/>
      <c r="U915" s="229"/>
      <c r="V915" s="229"/>
      <c r="W915" s="229"/>
      <c r="X915" s="229"/>
      <c r="Y915" s="229"/>
      <c r="Z915" s="229"/>
      <c r="AA915" s="229"/>
      <c r="AB915" s="229"/>
    </row>
    <row r="916" spans="1:28" x14ac:dyDescent="0.3">
      <c r="A916" s="229"/>
      <c r="B916" s="230"/>
      <c r="C916" s="229"/>
      <c r="D916" s="229"/>
      <c r="E916" s="229"/>
      <c r="F916" s="229"/>
      <c r="G916" s="229"/>
      <c r="H916" s="229"/>
      <c r="I916" s="229"/>
      <c r="J916" s="229"/>
      <c r="K916" s="229"/>
      <c r="L916" s="229"/>
      <c r="M916" s="230"/>
      <c r="N916" s="230"/>
      <c r="O916" s="229"/>
      <c r="P916" s="229"/>
      <c r="Q916" s="229"/>
      <c r="R916" s="229"/>
      <c r="S916" s="229"/>
      <c r="T916" s="229"/>
      <c r="U916" s="229"/>
      <c r="V916" s="229"/>
      <c r="W916" s="229"/>
      <c r="X916" s="229"/>
      <c r="Y916" s="229"/>
      <c r="Z916" s="229"/>
      <c r="AA916" s="229"/>
      <c r="AB916" s="229"/>
    </row>
    <row r="917" spans="1:28" x14ac:dyDescent="0.3">
      <c r="A917" s="229"/>
      <c r="B917" s="230"/>
      <c r="C917" s="229"/>
      <c r="D917" s="229"/>
      <c r="E917" s="229"/>
      <c r="F917" s="229"/>
      <c r="G917" s="229"/>
      <c r="H917" s="229"/>
      <c r="I917" s="229"/>
      <c r="J917" s="229"/>
      <c r="K917" s="229"/>
      <c r="L917" s="229"/>
      <c r="M917" s="230"/>
      <c r="N917" s="230"/>
      <c r="O917" s="229"/>
      <c r="P917" s="229"/>
      <c r="Q917" s="229"/>
      <c r="R917" s="229"/>
      <c r="S917" s="229"/>
      <c r="T917" s="229"/>
      <c r="U917" s="229"/>
      <c r="V917" s="229"/>
      <c r="W917" s="229"/>
      <c r="X917" s="229"/>
      <c r="Y917" s="229"/>
      <c r="Z917" s="229"/>
      <c r="AA917" s="229"/>
      <c r="AB917" s="229"/>
    </row>
    <row r="918" spans="1:28" x14ac:dyDescent="0.3">
      <c r="A918" s="229"/>
      <c r="B918" s="230"/>
      <c r="C918" s="229"/>
      <c r="D918" s="229"/>
      <c r="E918" s="229"/>
      <c r="F918" s="229"/>
      <c r="G918" s="229"/>
      <c r="H918" s="229"/>
      <c r="I918" s="229"/>
      <c r="J918" s="229"/>
      <c r="K918" s="229"/>
      <c r="L918" s="229"/>
      <c r="M918" s="230"/>
      <c r="N918" s="230"/>
      <c r="O918" s="229"/>
      <c r="P918" s="229"/>
      <c r="Q918" s="229"/>
      <c r="R918" s="229"/>
      <c r="S918" s="229"/>
      <c r="T918" s="229"/>
      <c r="U918" s="229"/>
      <c r="V918" s="229"/>
      <c r="W918" s="229"/>
      <c r="X918" s="229"/>
      <c r="Y918" s="229"/>
      <c r="Z918" s="229"/>
      <c r="AA918" s="229"/>
      <c r="AB918" s="229"/>
    </row>
    <row r="919" spans="1:28" x14ac:dyDescent="0.3">
      <c r="A919" s="229"/>
      <c r="B919" s="230"/>
      <c r="C919" s="229"/>
      <c r="D919" s="229"/>
      <c r="E919" s="229"/>
      <c r="F919" s="229"/>
      <c r="G919" s="229"/>
      <c r="H919" s="229"/>
      <c r="I919" s="229"/>
      <c r="J919" s="229"/>
      <c r="K919" s="229"/>
      <c r="L919" s="229"/>
      <c r="M919" s="230"/>
      <c r="N919" s="230"/>
      <c r="O919" s="229"/>
      <c r="P919" s="229"/>
      <c r="Q919" s="229"/>
      <c r="R919" s="229"/>
      <c r="S919" s="229"/>
      <c r="T919" s="229"/>
      <c r="U919" s="229"/>
      <c r="V919" s="229"/>
      <c r="W919" s="229"/>
      <c r="X919" s="229"/>
      <c r="Y919" s="229"/>
      <c r="Z919" s="229"/>
      <c r="AA919" s="229"/>
      <c r="AB919" s="229"/>
    </row>
    <row r="920" spans="1:28" x14ac:dyDescent="0.3">
      <c r="A920" s="229"/>
      <c r="B920" s="230"/>
      <c r="C920" s="229"/>
      <c r="D920" s="229"/>
      <c r="E920" s="229"/>
      <c r="F920" s="229"/>
      <c r="G920" s="229"/>
      <c r="H920" s="229"/>
      <c r="I920" s="229"/>
      <c r="J920" s="229"/>
      <c r="K920" s="229"/>
      <c r="L920" s="229"/>
      <c r="M920" s="230"/>
      <c r="N920" s="230"/>
      <c r="O920" s="229"/>
      <c r="P920" s="229"/>
      <c r="Q920" s="229"/>
      <c r="R920" s="229"/>
      <c r="S920" s="229"/>
      <c r="T920" s="229"/>
      <c r="U920" s="229"/>
      <c r="V920" s="229"/>
      <c r="W920" s="229"/>
      <c r="X920" s="229"/>
      <c r="Y920" s="229"/>
      <c r="Z920" s="229"/>
      <c r="AA920" s="229"/>
      <c r="AB920" s="229"/>
    </row>
    <row r="921" spans="1:28" x14ac:dyDescent="0.3">
      <c r="A921" s="229"/>
      <c r="B921" s="230"/>
      <c r="C921" s="229"/>
      <c r="D921" s="229"/>
      <c r="E921" s="229"/>
      <c r="F921" s="229"/>
      <c r="G921" s="229"/>
      <c r="H921" s="229"/>
      <c r="I921" s="229"/>
      <c r="J921" s="229"/>
      <c r="K921" s="229"/>
      <c r="L921" s="229"/>
      <c r="M921" s="230"/>
      <c r="N921" s="230"/>
      <c r="O921" s="229"/>
      <c r="P921" s="229"/>
      <c r="Q921" s="229"/>
      <c r="R921" s="229"/>
      <c r="S921" s="229"/>
      <c r="T921" s="229"/>
      <c r="U921" s="229"/>
      <c r="V921" s="229"/>
      <c r="W921" s="229"/>
      <c r="X921" s="229"/>
      <c r="Y921" s="229"/>
      <c r="Z921" s="229"/>
      <c r="AA921" s="229"/>
      <c r="AB921" s="229"/>
    </row>
    <row r="922" spans="1:28" x14ac:dyDescent="0.3">
      <c r="A922" s="229"/>
      <c r="B922" s="230"/>
      <c r="C922" s="229"/>
      <c r="D922" s="229"/>
      <c r="E922" s="229"/>
      <c r="F922" s="229"/>
      <c r="G922" s="229"/>
      <c r="H922" s="229"/>
      <c r="I922" s="229"/>
      <c r="J922" s="229"/>
      <c r="K922" s="229"/>
      <c r="L922" s="229"/>
      <c r="M922" s="230"/>
      <c r="N922" s="230"/>
      <c r="O922" s="229"/>
      <c r="P922" s="229"/>
      <c r="Q922" s="229"/>
      <c r="R922" s="229"/>
      <c r="S922" s="229"/>
      <c r="T922" s="229"/>
      <c r="U922" s="229"/>
      <c r="V922" s="229"/>
      <c r="W922" s="229"/>
      <c r="X922" s="229"/>
      <c r="Y922" s="229"/>
      <c r="Z922" s="229"/>
      <c r="AA922" s="229"/>
      <c r="AB922" s="229"/>
    </row>
    <row r="923" spans="1:28" x14ac:dyDescent="0.3">
      <c r="A923" s="229"/>
      <c r="B923" s="230"/>
      <c r="C923" s="229"/>
      <c r="D923" s="229"/>
      <c r="E923" s="229"/>
      <c r="F923" s="229"/>
      <c r="G923" s="229"/>
      <c r="H923" s="229"/>
      <c r="I923" s="229"/>
      <c r="J923" s="229"/>
      <c r="K923" s="229"/>
      <c r="L923" s="229"/>
      <c r="M923" s="230"/>
      <c r="N923" s="230"/>
      <c r="O923" s="229"/>
      <c r="P923" s="229"/>
      <c r="Q923" s="229"/>
      <c r="R923" s="229"/>
      <c r="S923" s="229"/>
      <c r="T923" s="229"/>
      <c r="U923" s="229"/>
      <c r="V923" s="229"/>
      <c r="W923" s="229"/>
      <c r="X923" s="229"/>
      <c r="Y923" s="229"/>
      <c r="Z923" s="229"/>
      <c r="AA923" s="229"/>
      <c r="AB923" s="229"/>
    </row>
    <row r="924" spans="1:28" x14ac:dyDescent="0.3">
      <c r="A924" s="229"/>
      <c r="B924" s="230"/>
      <c r="C924" s="229"/>
      <c r="D924" s="229"/>
      <c r="E924" s="229"/>
      <c r="F924" s="229"/>
      <c r="G924" s="229"/>
      <c r="H924" s="229"/>
      <c r="I924" s="229"/>
      <c r="J924" s="229"/>
      <c r="K924" s="229"/>
      <c r="L924" s="229"/>
      <c r="M924" s="230"/>
      <c r="N924" s="230"/>
      <c r="O924" s="229"/>
      <c r="P924" s="229"/>
      <c r="Q924" s="229"/>
      <c r="R924" s="229"/>
      <c r="S924" s="229"/>
      <c r="T924" s="229"/>
      <c r="U924" s="229"/>
      <c r="V924" s="229"/>
      <c r="W924" s="229"/>
      <c r="X924" s="229"/>
      <c r="Y924" s="229"/>
      <c r="Z924" s="229"/>
      <c r="AA924" s="229"/>
      <c r="AB924" s="229"/>
    </row>
    <row r="925" spans="1:28" x14ac:dyDescent="0.3">
      <c r="A925" s="229"/>
      <c r="B925" s="230"/>
      <c r="C925" s="229"/>
      <c r="D925" s="229"/>
      <c r="E925" s="229"/>
      <c r="F925" s="229"/>
      <c r="G925" s="229"/>
      <c r="H925" s="229"/>
      <c r="I925" s="229"/>
      <c r="J925" s="229"/>
      <c r="K925" s="229"/>
      <c r="L925" s="229"/>
      <c r="M925" s="230"/>
      <c r="N925" s="230"/>
      <c r="O925" s="229"/>
      <c r="P925" s="229"/>
      <c r="Q925" s="229"/>
      <c r="R925" s="229"/>
      <c r="S925" s="229"/>
      <c r="T925" s="229"/>
      <c r="U925" s="229"/>
      <c r="V925" s="229"/>
      <c r="W925" s="229"/>
      <c r="X925" s="229"/>
      <c r="Y925" s="229"/>
      <c r="Z925" s="229"/>
      <c r="AA925" s="229"/>
      <c r="AB925" s="229"/>
    </row>
    <row r="926" spans="1:28" x14ac:dyDescent="0.3">
      <c r="A926" s="229"/>
      <c r="B926" s="230"/>
      <c r="C926" s="229"/>
      <c r="D926" s="229"/>
      <c r="E926" s="229"/>
      <c r="F926" s="229"/>
      <c r="G926" s="229"/>
      <c r="H926" s="229"/>
      <c r="I926" s="229"/>
      <c r="J926" s="229"/>
      <c r="K926" s="229"/>
      <c r="L926" s="229"/>
      <c r="M926" s="230"/>
      <c r="N926" s="230"/>
      <c r="O926" s="229"/>
      <c r="P926" s="229"/>
      <c r="Q926" s="229"/>
      <c r="R926" s="229"/>
      <c r="S926" s="229"/>
      <c r="T926" s="229"/>
      <c r="U926" s="229"/>
      <c r="V926" s="229"/>
      <c r="W926" s="229"/>
      <c r="X926" s="229"/>
      <c r="Y926" s="229"/>
      <c r="Z926" s="229"/>
      <c r="AA926" s="229"/>
      <c r="AB926" s="229"/>
    </row>
    <row r="927" spans="1:28" x14ac:dyDescent="0.3">
      <c r="A927" s="229"/>
      <c r="B927" s="230"/>
      <c r="C927" s="229"/>
      <c r="D927" s="229"/>
      <c r="E927" s="229"/>
      <c r="F927" s="229"/>
      <c r="G927" s="229"/>
      <c r="H927" s="229"/>
      <c r="I927" s="229"/>
      <c r="J927" s="229"/>
      <c r="K927" s="229"/>
      <c r="L927" s="229"/>
      <c r="M927" s="230"/>
      <c r="N927" s="230"/>
      <c r="O927" s="229"/>
      <c r="P927" s="229"/>
      <c r="Q927" s="229"/>
      <c r="R927" s="229"/>
      <c r="S927" s="229"/>
      <c r="T927" s="229"/>
      <c r="U927" s="229"/>
      <c r="V927" s="229"/>
      <c r="W927" s="229"/>
      <c r="X927" s="229"/>
      <c r="Y927" s="229"/>
      <c r="Z927" s="229"/>
      <c r="AA927" s="229"/>
      <c r="AB927" s="229"/>
    </row>
    <row r="928" spans="1:28" x14ac:dyDescent="0.3">
      <c r="A928" s="229"/>
      <c r="B928" s="230"/>
      <c r="C928" s="229"/>
      <c r="D928" s="229"/>
      <c r="E928" s="229"/>
      <c r="F928" s="229"/>
      <c r="G928" s="229"/>
      <c r="H928" s="229"/>
      <c r="I928" s="229"/>
      <c r="J928" s="229"/>
      <c r="K928" s="229"/>
      <c r="L928" s="229"/>
      <c r="M928" s="230"/>
      <c r="N928" s="230"/>
      <c r="O928" s="229"/>
      <c r="P928" s="229"/>
      <c r="Q928" s="229"/>
      <c r="R928" s="229"/>
      <c r="S928" s="229"/>
      <c r="T928" s="229"/>
      <c r="U928" s="229"/>
      <c r="V928" s="229"/>
      <c r="W928" s="229"/>
      <c r="X928" s="229"/>
      <c r="Y928" s="229"/>
      <c r="Z928" s="229"/>
      <c r="AA928" s="229"/>
      <c r="AB928" s="229"/>
    </row>
    <row r="929" spans="1:28" x14ac:dyDescent="0.3">
      <c r="A929" s="229"/>
      <c r="B929" s="230"/>
      <c r="C929" s="229"/>
      <c r="D929" s="229"/>
      <c r="E929" s="229"/>
      <c r="F929" s="229"/>
      <c r="G929" s="229"/>
      <c r="H929" s="229"/>
      <c r="I929" s="229"/>
      <c r="J929" s="229"/>
      <c r="K929" s="229"/>
      <c r="L929" s="229"/>
      <c r="M929" s="230"/>
      <c r="N929" s="230"/>
      <c r="O929" s="229"/>
      <c r="P929" s="229"/>
      <c r="Q929" s="229"/>
      <c r="R929" s="229"/>
      <c r="S929" s="229"/>
      <c r="T929" s="229"/>
      <c r="U929" s="229"/>
      <c r="V929" s="229"/>
      <c r="W929" s="229"/>
      <c r="X929" s="229"/>
      <c r="Y929" s="229"/>
      <c r="Z929" s="229"/>
      <c r="AA929" s="229"/>
      <c r="AB929" s="229"/>
    </row>
    <row r="930" spans="1:28" x14ac:dyDescent="0.3">
      <c r="A930" s="229"/>
      <c r="B930" s="230"/>
      <c r="C930" s="229"/>
      <c r="D930" s="229"/>
      <c r="E930" s="229"/>
      <c r="F930" s="229"/>
      <c r="G930" s="229"/>
      <c r="H930" s="229"/>
      <c r="I930" s="229"/>
      <c r="J930" s="229"/>
      <c r="K930" s="229"/>
      <c r="L930" s="229"/>
      <c r="M930" s="230"/>
      <c r="N930" s="230"/>
      <c r="O930" s="229"/>
      <c r="P930" s="229"/>
      <c r="Q930" s="229"/>
      <c r="R930" s="229"/>
      <c r="S930" s="229"/>
      <c r="T930" s="229"/>
      <c r="U930" s="229"/>
      <c r="V930" s="229"/>
      <c r="W930" s="229"/>
      <c r="X930" s="229"/>
      <c r="Y930" s="229"/>
      <c r="Z930" s="229"/>
      <c r="AA930" s="229"/>
      <c r="AB930" s="229"/>
    </row>
    <row r="931" spans="1:28" x14ac:dyDescent="0.3">
      <c r="A931" s="229"/>
      <c r="B931" s="230"/>
      <c r="C931" s="229"/>
      <c r="D931" s="229"/>
      <c r="E931" s="229"/>
      <c r="F931" s="229"/>
      <c r="G931" s="229"/>
      <c r="H931" s="229"/>
      <c r="I931" s="229"/>
      <c r="J931" s="229"/>
      <c r="K931" s="229"/>
      <c r="L931" s="229"/>
      <c r="M931" s="230"/>
      <c r="N931" s="230"/>
      <c r="O931" s="229"/>
      <c r="P931" s="229"/>
      <c r="Q931" s="229"/>
      <c r="R931" s="229"/>
      <c r="S931" s="229"/>
      <c r="T931" s="229"/>
      <c r="U931" s="229"/>
      <c r="V931" s="229"/>
      <c r="W931" s="229"/>
      <c r="X931" s="229"/>
      <c r="Y931" s="229"/>
      <c r="Z931" s="229"/>
      <c r="AA931" s="229"/>
      <c r="AB931" s="229"/>
    </row>
    <row r="932" spans="1:28" x14ac:dyDescent="0.3">
      <c r="A932" s="229"/>
      <c r="B932" s="230"/>
      <c r="C932" s="229"/>
      <c r="D932" s="229"/>
      <c r="E932" s="229"/>
      <c r="F932" s="229"/>
      <c r="G932" s="229"/>
      <c r="H932" s="229"/>
      <c r="I932" s="229"/>
      <c r="J932" s="229"/>
      <c r="K932" s="229"/>
      <c r="L932" s="229"/>
      <c r="M932" s="230"/>
      <c r="N932" s="230"/>
      <c r="O932" s="229"/>
      <c r="P932" s="229"/>
      <c r="Q932" s="229"/>
      <c r="R932" s="229"/>
      <c r="S932" s="229"/>
      <c r="T932" s="229"/>
      <c r="U932" s="229"/>
      <c r="V932" s="229"/>
      <c r="W932" s="229"/>
      <c r="X932" s="229"/>
      <c r="Y932" s="229"/>
      <c r="Z932" s="229"/>
      <c r="AA932" s="229"/>
      <c r="AB932" s="229"/>
    </row>
    <row r="933" spans="1:28" x14ac:dyDescent="0.3">
      <c r="A933" s="229"/>
      <c r="B933" s="230"/>
      <c r="C933" s="229"/>
      <c r="D933" s="229"/>
      <c r="E933" s="229"/>
      <c r="F933" s="229"/>
      <c r="G933" s="229"/>
      <c r="H933" s="229"/>
      <c r="I933" s="229"/>
      <c r="J933" s="229"/>
      <c r="K933" s="229"/>
      <c r="L933" s="229"/>
      <c r="M933" s="230"/>
      <c r="N933" s="230"/>
      <c r="O933" s="229"/>
      <c r="P933" s="229"/>
      <c r="Q933" s="229"/>
      <c r="R933" s="229"/>
      <c r="S933" s="229"/>
      <c r="T933" s="229"/>
      <c r="U933" s="229"/>
      <c r="V933" s="229"/>
      <c r="W933" s="229"/>
      <c r="X933" s="229"/>
      <c r="Y933" s="229"/>
      <c r="Z933" s="229"/>
      <c r="AA933" s="229"/>
      <c r="AB933" s="229"/>
    </row>
    <row r="934" spans="1:28" x14ac:dyDescent="0.3">
      <c r="A934" s="229"/>
      <c r="B934" s="230"/>
      <c r="C934" s="229"/>
      <c r="D934" s="229"/>
      <c r="E934" s="229"/>
      <c r="F934" s="229"/>
      <c r="G934" s="229"/>
      <c r="H934" s="229"/>
      <c r="I934" s="229"/>
      <c r="J934" s="229"/>
      <c r="K934" s="229"/>
      <c r="L934" s="229"/>
      <c r="M934" s="230"/>
      <c r="N934" s="230"/>
      <c r="O934" s="229"/>
      <c r="P934" s="229"/>
      <c r="Q934" s="229"/>
      <c r="R934" s="229"/>
      <c r="S934" s="229"/>
      <c r="T934" s="229"/>
      <c r="U934" s="229"/>
      <c r="V934" s="229"/>
      <c r="W934" s="229"/>
      <c r="X934" s="229"/>
      <c r="Y934" s="229"/>
      <c r="Z934" s="229"/>
      <c r="AA934" s="229"/>
      <c r="AB934" s="229"/>
    </row>
    <row r="935" spans="1:28" x14ac:dyDescent="0.3">
      <c r="A935" s="229"/>
      <c r="B935" s="230"/>
      <c r="C935" s="229"/>
      <c r="D935" s="229"/>
      <c r="E935" s="229"/>
      <c r="F935" s="229"/>
      <c r="G935" s="229"/>
      <c r="H935" s="229"/>
      <c r="I935" s="229"/>
      <c r="J935" s="229"/>
      <c r="K935" s="229"/>
      <c r="L935" s="229"/>
      <c r="M935" s="230"/>
      <c r="N935" s="230"/>
      <c r="O935" s="229"/>
      <c r="P935" s="229"/>
      <c r="Q935" s="229"/>
      <c r="R935" s="229"/>
      <c r="S935" s="229"/>
      <c r="T935" s="229"/>
      <c r="U935" s="229"/>
      <c r="V935" s="229"/>
      <c r="W935" s="229"/>
      <c r="X935" s="229"/>
      <c r="Y935" s="229"/>
      <c r="Z935" s="229"/>
      <c r="AA935" s="229"/>
      <c r="AB935" s="229"/>
    </row>
    <row r="936" spans="1:28" x14ac:dyDescent="0.3">
      <c r="A936" s="229"/>
      <c r="B936" s="230"/>
      <c r="C936" s="229"/>
      <c r="D936" s="229"/>
      <c r="E936" s="229"/>
      <c r="F936" s="229"/>
      <c r="G936" s="229"/>
      <c r="H936" s="229"/>
      <c r="I936" s="229"/>
      <c r="J936" s="229"/>
      <c r="K936" s="229"/>
      <c r="L936" s="229"/>
      <c r="M936" s="230"/>
      <c r="N936" s="230"/>
      <c r="O936" s="229"/>
      <c r="P936" s="229"/>
      <c r="Q936" s="229"/>
      <c r="R936" s="229"/>
      <c r="S936" s="229"/>
      <c r="T936" s="229"/>
      <c r="U936" s="229"/>
      <c r="V936" s="229"/>
      <c r="W936" s="229"/>
      <c r="X936" s="229"/>
      <c r="Y936" s="229"/>
      <c r="Z936" s="229"/>
      <c r="AA936" s="229"/>
      <c r="AB936" s="229"/>
    </row>
    <row r="937" spans="1:28" x14ac:dyDescent="0.3">
      <c r="A937" s="229"/>
      <c r="B937" s="230"/>
      <c r="C937" s="229"/>
      <c r="D937" s="229"/>
      <c r="E937" s="229"/>
      <c r="F937" s="229"/>
      <c r="G937" s="229"/>
      <c r="H937" s="229"/>
      <c r="I937" s="229"/>
      <c r="J937" s="229"/>
      <c r="K937" s="229"/>
      <c r="L937" s="229"/>
      <c r="M937" s="230"/>
      <c r="N937" s="230"/>
      <c r="O937" s="229"/>
      <c r="P937" s="229"/>
      <c r="Q937" s="229"/>
      <c r="R937" s="229"/>
      <c r="S937" s="229"/>
      <c r="T937" s="229"/>
      <c r="U937" s="229"/>
      <c r="V937" s="229"/>
      <c r="W937" s="229"/>
      <c r="X937" s="229"/>
      <c r="Y937" s="229"/>
      <c r="Z937" s="229"/>
      <c r="AA937" s="229"/>
      <c r="AB937" s="229"/>
    </row>
    <row r="938" spans="1:28" x14ac:dyDescent="0.3">
      <c r="A938" s="229"/>
      <c r="B938" s="230"/>
      <c r="C938" s="229"/>
      <c r="D938" s="229"/>
      <c r="E938" s="229"/>
      <c r="F938" s="229"/>
      <c r="G938" s="229"/>
      <c r="H938" s="229"/>
      <c r="I938" s="229"/>
      <c r="J938" s="229"/>
      <c r="K938" s="229"/>
      <c r="L938" s="229"/>
      <c r="M938" s="230"/>
      <c r="N938" s="230"/>
      <c r="O938" s="229"/>
      <c r="P938" s="229"/>
      <c r="Q938" s="229"/>
      <c r="R938" s="229"/>
      <c r="S938" s="229"/>
      <c r="T938" s="229"/>
      <c r="U938" s="229"/>
      <c r="V938" s="229"/>
      <c r="W938" s="229"/>
      <c r="X938" s="229"/>
      <c r="Y938" s="229"/>
      <c r="Z938" s="229"/>
      <c r="AA938" s="229"/>
      <c r="AB938" s="229"/>
    </row>
    <row r="939" spans="1:28" x14ac:dyDescent="0.3">
      <c r="A939" s="229"/>
      <c r="B939" s="230"/>
      <c r="C939" s="229"/>
      <c r="D939" s="229"/>
      <c r="E939" s="229"/>
      <c r="F939" s="229"/>
      <c r="G939" s="229"/>
      <c r="H939" s="229"/>
      <c r="I939" s="229"/>
      <c r="J939" s="229"/>
      <c r="K939" s="229"/>
      <c r="L939" s="229"/>
      <c r="M939" s="230"/>
      <c r="N939" s="230"/>
      <c r="O939" s="229"/>
      <c r="P939" s="229"/>
      <c r="Q939" s="229"/>
      <c r="R939" s="229"/>
      <c r="S939" s="229"/>
      <c r="T939" s="229"/>
      <c r="U939" s="229"/>
      <c r="V939" s="229"/>
      <c r="W939" s="229"/>
      <c r="X939" s="229"/>
      <c r="Y939" s="229"/>
      <c r="Z939" s="229"/>
      <c r="AA939" s="229"/>
      <c r="AB939" s="229"/>
    </row>
    <row r="940" spans="1:28" x14ac:dyDescent="0.3">
      <c r="A940" s="229"/>
      <c r="B940" s="230"/>
      <c r="C940" s="229"/>
      <c r="D940" s="229"/>
      <c r="E940" s="229"/>
      <c r="F940" s="229"/>
      <c r="G940" s="229"/>
      <c r="H940" s="229"/>
      <c r="I940" s="229"/>
      <c r="J940" s="229"/>
      <c r="K940" s="229"/>
      <c r="L940" s="229"/>
      <c r="M940" s="230"/>
      <c r="N940" s="230"/>
      <c r="O940" s="229"/>
      <c r="P940" s="229"/>
      <c r="Q940" s="229"/>
      <c r="R940" s="229"/>
      <c r="S940" s="229"/>
      <c r="T940" s="229"/>
      <c r="U940" s="229"/>
      <c r="V940" s="229"/>
      <c r="W940" s="229"/>
      <c r="X940" s="229"/>
      <c r="Y940" s="229"/>
      <c r="Z940" s="229"/>
      <c r="AA940" s="229"/>
      <c r="AB940" s="229"/>
    </row>
    <row r="941" spans="1:28" x14ac:dyDescent="0.3">
      <c r="A941" s="229"/>
      <c r="B941" s="230"/>
      <c r="C941" s="229"/>
      <c r="D941" s="229"/>
      <c r="E941" s="229"/>
      <c r="F941" s="229"/>
      <c r="G941" s="229"/>
      <c r="H941" s="229"/>
      <c r="I941" s="229"/>
      <c r="J941" s="229"/>
      <c r="K941" s="229"/>
      <c r="L941" s="229"/>
      <c r="M941" s="230"/>
      <c r="N941" s="230"/>
      <c r="O941" s="229"/>
      <c r="P941" s="229"/>
      <c r="Q941" s="229"/>
      <c r="R941" s="229"/>
      <c r="S941" s="229"/>
      <c r="T941" s="229"/>
      <c r="U941" s="229"/>
      <c r="V941" s="229"/>
      <c r="W941" s="229"/>
      <c r="X941" s="229"/>
      <c r="Y941" s="229"/>
      <c r="Z941" s="229"/>
      <c r="AA941" s="229"/>
      <c r="AB941" s="229"/>
    </row>
    <row r="942" spans="1:28" x14ac:dyDescent="0.3">
      <c r="A942" s="229"/>
      <c r="B942" s="230"/>
      <c r="C942" s="229"/>
      <c r="D942" s="229"/>
      <c r="E942" s="229"/>
      <c r="F942" s="229"/>
      <c r="G942" s="229"/>
      <c r="H942" s="229"/>
      <c r="I942" s="229"/>
      <c r="J942" s="229"/>
      <c r="K942" s="229"/>
      <c r="L942" s="229"/>
      <c r="M942" s="230"/>
      <c r="N942" s="230"/>
      <c r="O942" s="229"/>
      <c r="P942" s="229"/>
      <c r="Q942" s="229"/>
      <c r="R942" s="229"/>
      <c r="S942" s="229"/>
      <c r="T942" s="229"/>
      <c r="U942" s="229"/>
      <c r="V942" s="229"/>
      <c r="W942" s="229"/>
      <c r="X942" s="229"/>
      <c r="Y942" s="229"/>
      <c r="Z942" s="229"/>
      <c r="AA942" s="229"/>
      <c r="AB942" s="229"/>
    </row>
    <row r="943" spans="1:28" x14ac:dyDescent="0.3">
      <c r="A943" s="229"/>
      <c r="B943" s="230"/>
      <c r="C943" s="229"/>
      <c r="D943" s="229"/>
      <c r="E943" s="229"/>
      <c r="F943" s="229"/>
      <c r="G943" s="229"/>
      <c r="H943" s="229"/>
      <c r="I943" s="229"/>
      <c r="J943" s="229"/>
      <c r="K943" s="229"/>
      <c r="L943" s="229"/>
      <c r="M943" s="230"/>
      <c r="N943" s="230"/>
      <c r="O943" s="229"/>
      <c r="P943" s="229"/>
      <c r="Q943" s="229"/>
      <c r="R943" s="229"/>
      <c r="S943" s="229"/>
      <c r="T943" s="229"/>
      <c r="U943" s="229"/>
      <c r="V943" s="229"/>
      <c r="W943" s="229"/>
      <c r="X943" s="229"/>
      <c r="Y943" s="229"/>
      <c r="Z943" s="229"/>
      <c r="AA943" s="229"/>
      <c r="AB943" s="229"/>
    </row>
    <row r="944" spans="1:28" x14ac:dyDescent="0.3">
      <c r="A944" s="229"/>
      <c r="B944" s="230"/>
      <c r="C944" s="229"/>
      <c r="D944" s="229"/>
      <c r="E944" s="229"/>
      <c r="F944" s="229"/>
      <c r="G944" s="229"/>
      <c r="H944" s="229"/>
      <c r="I944" s="229"/>
      <c r="J944" s="229"/>
      <c r="K944" s="229"/>
      <c r="L944" s="229"/>
      <c r="M944" s="230"/>
      <c r="N944" s="230"/>
      <c r="O944" s="229"/>
      <c r="P944" s="229"/>
      <c r="Q944" s="229"/>
      <c r="R944" s="229"/>
      <c r="S944" s="229"/>
      <c r="T944" s="229"/>
      <c r="U944" s="229"/>
      <c r="V944" s="229"/>
      <c r="W944" s="229"/>
      <c r="X944" s="229"/>
      <c r="Y944" s="229"/>
      <c r="Z944" s="229"/>
      <c r="AA944" s="229"/>
      <c r="AB944" s="229"/>
    </row>
    <row r="945" spans="1:28" x14ac:dyDescent="0.3">
      <c r="A945" s="229"/>
      <c r="B945" s="230"/>
      <c r="C945" s="229"/>
      <c r="D945" s="229"/>
      <c r="E945" s="229"/>
      <c r="F945" s="229"/>
      <c r="G945" s="229"/>
      <c r="H945" s="229"/>
      <c r="I945" s="229"/>
      <c r="J945" s="229"/>
      <c r="K945" s="229"/>
      <c r="L945" s="229"/>
      <c r="M945" s="230"/>
      <c r="N945" s="230"/>
      <c r="O945" s="229"/>
      <c r="P945" s="229"/>
      <c r="Q945" s="229"/>
      <c r="R945" s="229"/>
      <c r="S945" s="229"/>
      <c r="T945" s="229"/>
      <c r="U945" s="229"/>
      <c r="V945" s="229"/>
      <c r="W945" s="229"/>
      <c r="X945" s="229"/>
      <c r="Y945" s="229"/>
      <c r="Z945" s="229"/>
      <c r="AA945" s="229"/>
      <c r="AB945" s="229"/>
    </row>
    <row r="946" spans="1:28" x14ac:dyDescent="0.3">
      <c r="A946" s="229"/>
      <c r="B946" s="230"/>
      <c r="C946" s="229"/>
      <c r="D946" s="229"/>
      <c r="E946" s="229"/>
      <c r="F946" s="229"/>
      <c r="G946" s="229"/>
      <c r="H946" s="229"/>
      <c r="I946" s="229"/>
      <c r="J946" s="229"/>
      <c r="K946" s="229"/>
      <c r="L946" s="229"/>
      <c r="M946" s="230"/>
      <c r="N946" s="230"/>
      <c r="O946" s="229"/>
      <c r="P946" s="229"/>
      <c r="Q946" s="229"/>
      <c r="R946" s="229"/>
      <c r="S946" s="229"/>
      <c r="T946" s="229"/>
      <c r="U946" s="229"/>
      <c r="V946" s="229"/>
      <c r="W946" s="229"/>
      <c r="X946" s="229"/>
      <c r="Y946" s="229"/>
      <c r="Z946" s="229"/>
      <c r="AA946" s="229"/>
      <c r="AB946" s="229"/>
    </row>
    <row r="947" spans="1:28" x14ac:dyDescent="0.3">
      <c r="A947" s="229"/>
      <c r="B947" s="230"/>
      <c r="C947" s="229"/>
      <c r="D947" s="229"/>
      <c r="E947" s="229"/>
      <c r="F947" s="229"/>
      <c r="G947" s="229"/>
      <c r="H947" s="229"/>
      <c r="I947" s="229"/>
      <c r="J947" s="229"/>
      <c r="K947" s="229"/>
      <c r="L947" s="229"/>
      <c r="M947" s="230"/>
      <c r="N947" s="230"/>
      <c r="O947" s="229"/>
      <c r="P947" s="229"/>
      <c r="Q947" s="229"/>
      <c r="R947" s="229"/>
      <c r="S947" s="229"/>
      <c r="T947" s="229"/>
      <c r="U947" s="229"/>
      <c r="V947" s="229"/>
      <c r="W947" s="229"/>
      <c r="X947" s="229"/>
      <c r="Y947" s="229"/>
      <c r="Z947" s="229"/>
      <c r="AA947" s="229"/>
      <c r="AB947" s="229"/>
    </row>
    <row r="948" spans="1:28" x14ac:dyDescent="0.3">
      <c r="A948" s="229"/>
      <c r="B948" s="230"/>
      <c r="C948" s="229"/>
      <c r="D948" s="229"/>
      <c r="E948" s="229"/>
      <c r="F948" s="229"/>
      <c r="G948" s="229"/>
      <c r="H948" s="229"/>
      <c r="I948" s="229"/>
      <c r="J948" s="229"/>
      <c r="K948" s="229"/>
      <c r="L948" s="229"/>
      <c r="M948" s="230"/>
      <c r="N948" s="230"/>
      <c r="O948" s="229"/>
      <c r="P948" s="229"/>
      <c r="Q948" s="229"/>
      <c r="R948" s="229"/>
      <c r="S948" s="229"/>
      <c r="T948" s="229"/>
      <c r="U948" s="229"/>
      <c r="V948" s="229"/>
      <c r="W948" s="229"/>
      <c r="X948" s="229"/>
      <c r="Y948" s="229"/>
      <c r="Z948" s="229"/>
      <c r="AA948" s="229"/>
      <c r="AB948" s="229"/>
    </row>
    <row r="949" spans="1:28" x14ac:dyDescent="0.3">
      <c r="A949" s="229"/>
      <c r="B949" s="230"/>
      <c r="C949" s="229"/>
      <c r="D949" s="229"/>
      <c r="E949" s="229"/>
      <c r="F949" s="229"/>
      <c r="G949" s="229"/>
      <c r="H949" s="229"/>
      <c r="I949" s="229"/>
      <c r="J949" s="229"/>
      <c r="K949" s="229"/>
      <c r="L949" s="229"/>
      <c r="M949" s="230"/>
      <c r="N949" s="230"/>
      <c r="O949" s="229"/>
      <c r="P949" s="229"/>
      <c r="Q949" s="229"/>
      <c r="R949" s="229"/>
      <c r="S949" s="229"/>
      <c r="T949" s="229"/>
      <c r="U949" s="229"/>
      <c r="V949" s="229"/>
      <c r="W949" s="229"/>
      <c r="X949" s="229"/>
      <c r="Y949" s="229"/>
      <c r="Z949" s="229"/>
      <c r="AA949" s="229"/>
      <c r="AB949" s="229"/>
    </row>
    <row r="950" spans="1:28" x14ac:dyDescent="0.3">
      <c r="A950" s="229"/>
      <c r="B950" s="230"/>
      <c r="C950" s="229"/>
      <c r="D950" s="229"/>
      <c r="E950" s="229"/>
      <c r="F950" s="229"/>
      <c r="G950" s="229"/>
      <c r="H950" s="229"/>
      <c r="I950" s="229"/>
      <c r="J950" s="229"/>
      <c r="K950" s="229"/>
      <c r="L950" s="229"/>
      <c r="M950" s="230"/>
      <c r="N950" s="230"/>
      <c r="O950" s="229"/>
      <c r="P950" s="229"/>
      <c r="Q950" s="229"/>
      <c r="R950" s="229"/>
      <c r="S950" s="229"/>
      <c r="T950" s="229"/>
      <c r="U950" s="229"/>
      <c r="V950" s="229"/>
      <c r="W950" s="229"/>
      <c r="X950" s="229"/>
      <c r="Y950" s="229"/>
      <c r="Z950" s="229"/>
      <c r="AA950" s="229"/>
      <c r="AB950" s="229"/>
    </row>
    <row r="951" spans="1:28" x14ac:dyDescent="0.3">
      <c r="A951" s="229"/>
      <c r="B951" s="230"/>
      <c r="C951" s="229"/>
      <c r="D951" s="229"/>
      <c r="E951" s="229"/>
      <c r="F951" s="229"/>
      <c r="G951" s="229"/>
      <c r="H951" s="229"/>
      <c r="I951" s="229"/>
      <c r="J951" s="229"/>
      <c r="K951" s="229"/>
      <c r="L951" s="229"/>
      <c r="M951" s="230"/>
      <c r="N951" s="230"/>
      <c r="O951" s="229"/>
      <c r="P951" s="229"/>
      <c r="Q951" s="229"/>
      <c r="R951" s="229"/>
      <c r="S951" s="229"/>
      <c r="T951" s="229"/>
      <c r="U951" s="229"/>
      <c r="V951" s="229"/>
      <c r="W951" s="229"/>
      <c r="X951" s="229"/>
      <c r="Y951" s="229"/>
      <c r="Z951" s="229"/>
      <c r="AA951" s="229"/>
      <c r="AB951" s="229"/>
    </row>
    <row r="952" spans="1:28" x14ac:dyDescent="0.3">
      <c r="A952" s="229"/>
      <c r="B952" s="230"/>
      <c r="C952" s="229"/>
      <c r="D952" s="229"/>
      <c r="E952" s="229"/>
      <c r="F952" s="229"/>
      <c r="G952" s="229"/>
      <c r="H952" s="229"/>
      <c r="I952" s="229"/>
      <c r="J952" s="229"/>
      <c r="K952" s="229"/>
      <c r="L952" s="229"/>
      <c r="M952" s="230"/>
      <c r="N952" s="230"/>
      <c r="O952" s="229"/>
      <c r="P952" s="229"/>
      <c r="Q952" s="229"/>
      <c r="R952" s="229"/>
      <c r="S952" s="229"/>
      <c r="T952" s="229"/>
      <c r="U952" s="229"/>
      <c r="V952" s="229"/>
      <c r="W952" s="229"/>
      <c r="X952" s="229"/>
      <c r="Y952" s="229"/>
      <c r="Z952" s="229"/>
      <c r="AA952" s="229"/>
      <c r="AB952" s="229"/>
    </row>
    <row r="953" spans="1:28" x14ac:dyDescent="0.3">
      <c r="A953" s="229"/>
      <c r="B953" s="230"/>
      <c r="C953" s="229"/>
      <c r="D953" s="229"/>
      <c r="E953" s="229"/>
      <c r="F953" s="229"/>
      <c r="G953" s="229"/>
      <c r="H953" s="229"/>
      <c r="I953" s="229"/>
      <c r="J953" s="229"/>
      <c r="K953" s="229"/>
      <c r="L953" s="229"/>
      <c r="M953" s="230"/>
      <c r="N953" s="230"/>
      <c r="O953" s="229"/>
      <c r="P953" s="229"/>
      <c r="Q953" s="229"/>
      <c r="R953" s="229"/>
      <c r="S953" s="229"/>
      <c r="T953" s="229"/>
      <c r="U953" s="229"/>
      <c r="V953" s="229"/>
      <c r="W953" s="229"/>
      <c r="X953" s="229"/>
      <c r="Y953" s="229"/>
      <c r="Z953" s="229"/>
      <c r="AA953" s="229"/>
      <c r="AB953" s="229"/>
    </row>
    <row r="954" spans="1:28" x14ac:dyDescent="0.3">
      <c r="A954" s="229"/>
      <c r="B954" s="230"/>
      <c r="C954" s="229"/>
      <c r="D954" s="229"/>
      <c r="E954" s="229"/>
      <c r="F954" s="229"/>
      <c r="G954" s="229"/>
      <c r="H954" s="229"/>
      <c r="I954" s="229"/>
      <c r="J954" s="229"/>
      <c r="K954" s="229"/>
      <c r="L954" s="229"/>
      <c r="M954" s="230"/>
      <c r="N954" s="230"/>
      <c r="O954" s="229"/>
      <c r="P954" s="229"/>
      <c r="Q954" s="229"/>
      <c r="R954" s="229"/>
      <c r="S954" s="229"/>
      <c r="T954" s="229"/>
      <c r="U954" s="229"/>
      <c r="V954" s="229"/>
      <c r="W954" s="229"/>
      <c r="X954" s="229"/>
      <c r="Y954" s="229"/>
      <c r="Z954" s="229"/>
      <c r="AA954" s="229"/>
      <c r="AB954" s="229"/>
    </row>
    <row r="955" spans="1:28" x14ac:dyDescent="0.3">
      <c r="A955" s="229"/>
      <c r="B955" s="230"/>
      <c r="C955" s="229"/>
      <c r="D955" s="229"/>
      <c r="E955" s="229"/>
      <c r="F955" s="229"/>
      <c r="G955" s="229"/>
      <c r="H955" s="229"/>
      <c r="I955" s="229"/>
      <c r="J955" s="229"/>
      <c r="K955" s="229"/>
      <c r="L955" s="229"/>
      <c r="M955" s="230"/>
      <c r="N955" s="230"/>
      <c r="O955" s="229"/>
      <c r="P955" s="229"/>
      <c r="Q955" s="229"/>
      <c r="R955" s="229"/>
      <c r="S955" s="229"/>
      <c r="T955" s="229"/>
      <c r="U955" s="229"/>
      <c r="V955" s="229"/>
      <c r="W955" s="229"/>
      <c r="X955" s="229"/>
      <c r="Y955" s="229"/>
      <c r="Z955" s="229"/>
      <c r="AA955" s="229"/>
      <c r="AB955" s="229"/>
    </row>
    <row r="956" spans="1:28" x14ac:dyDescent="0.3">
      <c r="A956" s="229"/>
      <c r="B956" s="230"/>
      <c r="C956" s="229"/>
      <c r="D956" s="229"/>
      <c r="E956" s="229"/>
      <c r="F956" s="229"/>
      <c r="G956" s="229"/>
      <c r="H956" s="229"/>
      <c r="I956" s="229"/>
      <c r="J956" s="229"/>
      <c r="K956" s="229"/>
      <c r="L956" s="229"/>
      <c r="M956" s="230"/>
      <c r="N956" s="230"/>
      <c r="O956" s="229"/>
      <c r="P956" s="229"/>
      <c r="Q956" s="229"/>
      <c r="R956" s="229"/>
      <c r="S956" s="229"/>
      <c r="T956" s="229"/>
      <c r="U956" s="229"/>
      <c r="V956" s="229"/>
      <c r="W956" s="229"/>
      <c r="X956" s="229"/>
      <c r="Y956" s="229"/>
      <c r="Z956" s="229"/>
      <c r="AA956" s="229"/>
      <c r="AB956" s="229"/>
    </row>
    <row r="957" spans="1:28" x14ac:dyDescent="0.3">
      <c r="A957" s="229"/>
      <c r="B957" s="230"/>
      <c r="C957" s="229"/>
      <c r="D957" s="229"/>
      <c r="E957" s="229"/>
      <c r="F957" s="229"/>
      <c r="G957" s="229"/>
      <c r="H957" s="229"/>
      <c r="I957" s="229"/>
      <c r="J957" s="229"/>
      <c r="K957" s="229"/>
      <c r="L957" s="229"/>
      <c r="M957" s="230"/>
      <c r="N957" s="230"/>
      <c r="O957" s="229"/>
      <c r="P957" s="229"/>
      <c r="Q957" s="229"/>
      <c r="R957" s="229"/>
      <c r="S957" s="229"/>
      <c r="T957" s="229"/>
      <c r="U957" s="229"/>
      <c r="V957" s="229"/>
      <c r="W957" s="229"/>
      <c r="X957" s="229"/>
      <c r="Y957" s="229"/>
      <c r="Z957" s="229"/>
      <c r="AA957" s="229"/>
      <c r="AB957" s="229"/>
    </row>
    <row r="958" spans="1:28" x14ac:dyDescent="0.3">
      <c r="A958" s="229"/>
      <c r="B958" s="230"/>
      <c r="C958" s="229"/>
      <c r="D958" s="229"/>
      <c r="E958" s="229"/>
      <c r="F958" s="229"/>
      <c r="G958" s="229"/>
      <c r="H958" s="229"/>
      <c r="I958" s="229"/>
      <c r="J958" s="229"/>
      <c r="K958" s="229"/>
      <c r="L958" s="229"/>
      <c r="M958" s="230"/>
      <c r="N958" s="230"/>
      <c r="O958" s="229"/>
      <c r="P958" s="229"/>
      <c r="Q958" s="229"/>
      <c r="R958" s="229"/>
      <c r="S958" s="229"/>
      <c r="T958" s="229"/>
      <c r="U958" s="229"/>
      <c r="V958" s="229"/>
      <c r="W958" s="229"/>
      <c r="X958" s="229"/>
      <c r="Y958" s="229"/>
      <c r="Z958" s="229"/>
      <c r="AA958" s="229"/>
      <c r="AB958" s="229"/>
    </row>
    <row r="959" spans="1:28" x14ac:dyDescent="0.3">
      <c r="A959" s="229"/>
      <c r="B959" s="230"/>
      <c r="C959" s="229"/>
      <c r="D959" s="229"/>
      <c r="E959" s="229"/>
      <c r="F959" s="229"/>
      <c r="G959" s="229"/>
      <c r="H959" s="229"/>
      <c r="I959" s="229"/>
      <c r="J959" s="229"/>
      <c r="K959" s="229"/>
      <c r="L959" s="229"/>
      <c r="M959" s="230"/>
      <c r="N959" s="230"/>
      <c r="O959" s="229"/>
      <c r="P959" s="229"/>
      <c r="Q959" s="229"/>
      <c r="R959" s="229"/>
      <c r="S959" s="229"/>
      <c r="T959" s="229"/>
      <c r="U959" s="229"/>
      <c r="V959" s="229"/>
      <c r="W959" s="229"/>
      <c r="X959" s="229"/>
      <c r="Y959" s="229"/>
      <c r="Z959" s="229"/>
      <c r="AA959" s="229"/>
      <c r="AB959" s="229"/>
    </row>
    <row r="960" spans="1:28" x14ac:dyDescent="0.3">
      <c r="A960" s="229"/>
      <c r="B960" s="230"/>
      <c r="C960" s="229"/>
      <c r="D960" s="229"/>
      <c r="E960" s="229"/>
      <c r="F960" s="229"/>
      <c r="G960" s="229"/>
      <c r="H960" s="229"/>
      <c r="I960" s="229"/>
      <c r="J960" s="229"/>
      <c r="K960" s="229"/>
      <c r="L960" s="229"/>
      <c r="M960" s="230"/>
      <c r="N960" s="230"/>
      <c r="O960" s="229"/>
      <c r="P960" s="229"/>
      <c r="Q960" s="229"/>
      <c r="R960" s="229"/>
      <c r="S960" s="229"/>
      <c r="T960" s="229"/>
      <c r="U960" s="229"/>
      <c r="V960" s="229"/>
      <c r="W960" s="229"/>
      <c r="X960" s="229"/>
      <c r="Y960" s="229"/>
      <c r="Z960" s="229"/>
      <c r="AA960" s="229"/>
      <c r="AB960" s="229"/>
    </row>
    <row r="961" spans="1:28" x14ac:dyDescent="0.3">
      <c r="A961" s="229"/>
      <c r="B961" s="230"/>
      <c r="C961" s="229"/>
      <c r="D961" s="229"/>
      <c r="E961" s="229"/>
      <c r="F961" s="229"/>
      <c r="G961" s="229"/>
      <c r="H961" s="229"/>
      <c r="I961" s="229"/>
      <c r="J961" s="229"/>
      <c r="K961" s="229"/>
      <c r="L961" s="229"/>
      <c r="M961" s="230"/>
      <c r="N961" s="230"/>
      <c r="O961" s="229"/>
      <c r="P961" s="229"/>
      <c r="Q961" s="229"/>
      <c r="R961" s="229"/>
      <c r="S961" s="229"/>
      <c r="T961" s="229"/>
      <c r="U961" s="229"/>
      <c r="V961" s="229"/>
      <c r="W961" s="229"/>
      <c r="X961" s="229"/>
      <c r="Y961" s="229"/>
      <c r="Z961" s="229"/>
      <c r="AA961" s="229"/>
      <c r="AB961" s="229"/>
    </row>
    <row r="962" spans="1:28" x14ac:dyDescent="0.3">
      <c r="A962" s="229"/>
      <c r="B962" s="230"/>
      <c r="C962" s="229"/>
      <c r="D962" s="229"/>
      <c r="E962" s="229"/>
      <c r="F962" s="229"/>
      <c r="G962" s="229"/>
      <c r="H962" s="229"/>
      <c r="I962" s="229"/>
      <c r="J962" s="229"/>
      <c r="K962" s="229"/>
      <c r="L962" s="229"/>
      <c r="M962" s="230"/>
      <c r="N962" s="230"/>
      <c r="O962" s="229"/>
      <c r="P962" s="229"/>
      <c r="Q962" s="229"/>
      <c r="R962" s="229"/>
      <c r="S962" s="229"/>
      <c r="T962" s="229"/>
      <c r="U962" s="229"/>
      <c r="V962" s="229"/>
      <c r="W962" s="229"/>
      <c r="X962" s="229"/>
      <c r="Y962" s="229"/>
      <c r="Z962" s="229"/>
      <c r="AA962" s="229"/>
      <c r="AB962" s="229"/>
    </row>
    <row r="963" spans="1:28" x14ac:dyDescent="0.3">
      <c r="A963" s="229"/>
      <c r="B963" s="230"/>
      <c r="C963" s="229"/>
      <c r="D963" s="229"/>
      <c r="E963" s="229"/>
      <c r="F963" s="229"/>
      <c r="G963" s="229"/>
      <c r="H963" s="229"/>
      <c r="I963" s="229"/>
      <c r="J963" s="229"/>
      <c r="K963" s="229"/>
      <c r="L963" s="229"/>
      <c r="M963" s="230"/>
      <c r="N963" s="230"/>
      <c r="O963" s="229"/>
      <c r="P963" s="229"/>
      <c r="Q963" s="229"/>
      <c r="R963" s="229"/>
      <c r="S963" s="229"/>
      <c r="T963" s="229"/>
      <c r="U963" s="229"/>
      <c r="V963" s="229"/>
      <c r="W963" s="229"/>
      <c r="X963" s="229"/>
      <c r="Y963" s="229"/>
      <c r="Z963" s="229"/>
      <c r="AA963" s="229"/>
      <c r="AB963" s="229"/>
    </row>
    <row r="964" spans="1:28" x14ac:dyDescent="0.3">
      <c r="A964" s="229"/>
      <c r="B964" s="230"/>
      <c r="C964" s="229"/>
      <c r="D964" s="229"/>
      <c r="E964" s="229"/>
      <c r="F964" s="229"/>
      <c r="G964" s="229"/>
      <c r="H964" s="229"/>
      <c r="I964" s="229"/>
      <c r="J964" s="229"/>
      <c r="K964" s="229"/>
      <c r="L964" s="229"/>
      <c r="M964" s="230"/>
      <c r="N964" s="230"/>
      <c r="O964" s="229"/>
      <c r="P964" s="229"/>
      <c r="Q964" s="229"/>
      <c r="R964" s="229"/>
      <c r="S964" s="229"/>
      <c r="T964" s="229"/>
      <c r="U964" s="229"/>
      <c r="V964" s="229"/>
      <c r="W964" s="229"/>
      <c r="X964" s="229"/>
      <c r="Y964" s="229"/>
      <c r="Z964" s="229"/>
      <c r="AA964" s="229"/>
      <c r="AB964" s="229"/>
    </row>
    <row r="965" spans="1:28" x14ac:dyDescent="0.3">
      <c r="A965" s="229"/>
      <c r="B965" s="230"/>
      <c r="C965" s="229"/>
      <c r="D965" s="229"/>
      <c r="E965" s="229"/>
      <c r="F965" s="229"/>
      <c r="G965" s="229"/>
      <c r="H965" s="229"/>
      <c r="I965" s="229"/>
      <c r="J965" s="229"/>
      <c r="K965" s="229"/>
      <c r="L965" s="229"/>
      <c r="M965" s="230"/>
      <c r="N965" s="230"/>
      <c r="O965" s="229"/>
      <c r="P965" s="229"/>
      <c r="Q965" s="229"/>
      <c r="R965" s="229"/>
      <c r="S965" s="229"/>
      <c r="T965" s="229"/>
      <c r="U965" s="229"/>
      <c r="V965" s="229"/>
      <c r="W965" s="229"/>
      <c r="X965" s="229"/>
      <c r="Y965" s="229"/>
      <c r="Z965" s="229"/>
      <c r="AA965" s="229"/>
      <c r="AB965" s="229"/>
    </row>
    <row r="966" spans="1:28" x14ac:dyDescent="0.3">
      <c r="A966" s="229"/>
      <c r="B966" s="230"/>
      <c r="C966" s="229"/>
      <c r="D966" s="229"/>
      <c r="E966" s="229"/>
      <c r="F966" s="229"/>
      <c r="G966" s="229"/>
      <c r="H966" s="229"/>
      <c r="I966" s="229"/>
      <c r="J966" s="229"/>
      <c r="K966" s="229"/>
      <c r="L966" s="229"/>
      <c r="M966" s="230"/>
      <c r="N966" s="230"/>
      <c r="O966" s="229"/>
      <c r="P966" s="229"/>
      <c r="Q966" s="229"/>
      <c r="R966" s="229"/>
      <c r="S966" s="229"/>
      <c r="T966" s="229"/>
      <c r="U966" s="229"/>
      <c r="V966" s="229"/>
      <c r="W966" s="229"/>
      <c r="X966" s="229"/>
      <c r="Y966" s="229"/>
      <c r="Z966" s="229"/>
      <c r="AA966" s="229"/>
      <c r="AB966" s="229"/>
    </row>
    <row r="967" spans="1:28" x14ac:dyDescent="0.3">
      <c r="A967" s="229"/>
      <c r="B967" s="230"/>
      <c r="C967" s="229"/>
      <c r="D967" s="229"/>
      <c r="E967" s="229"/>
      <c r="F967" s="229"/>
      <c r="G967" s="229"/>
      <c r="H967" s="229"/>
      <c r="I967" s="229"/>
      <c r="J967" s="229"/>
      <c r="K967" s="229"/>
      <c r="L967" s="229"/>
      <c r="M967" s="230"/>
      <c r="N967" s="230"/>
      <c r="O967" s="229"/>
      <c r="P967" s="229"/>
      <c r="Q967" s="229"/>
      <c r="R967" s="229"/>
      <c r="S967" s="229"/>
      <c r="T967" s="229"/>
      <c r="U967" s="229"/>
      <c r="V967" s="229"/>
      <c r="W967" s="229"/>
      <c r="X967" s="229"/>
      <c r="Y967" s="229"/>
      <c r="Z967" s="229"/>
      <c r="AA967" s="229"/>
      <c r="AB967" s="229"/>
    </row>
    <row r="968" spans="1:28" x14ac:dyDescent="0.3">
      <c r="A968" s="229"/>
      <c r="B968" s="230"/>
      <c r="C968" s="229"/>
      <c r="D968" s="229"/>
      <c r="E968" s="229"/>
      <c r="F968" s="229"/>
      <c r="G968" s="229"/>
      <c r="H968" s="229"/>
      <c r="I968" s="229"/>
      <c r="J968" s="229"/>
      <c r="K968" s="229"/>
      <c r="L968" s="229"/>
      <c r="M968" s="230"/>
      <c r="N968" s="230"/>
      <c r="O968" s="229"/>
      <c r="P968" s="229"/>
      <c r="Q968" s="229"/>
      <c r="R968" s="229"/>
      <c r="S968" s="229"/>
      <c r="T968" s="229"/>
      <c r="U968" s="229"/>
      <c r="V968" s="229"/>
      <c r="W968" s="229"/>
      <c r="X968" s="229"/>
      <c r="Y968" s="229"/>
      <c r="Z968" s="229"/>
      <c r="AA968" s="229"/>
      <c r="AB968" s="229"/>
    </row>
    <row r="969" spans="1:28" x14ac:dyDescent="0.3">
      <c r="A969" s="229"/>
      <c r="B969" s="230"/>
      <c r="C969" s="229"/>
      <c r="D969" s="229"/>
      <c r="E969" s="229"/>
      <c r="F969" s="229"/>
      <c r="G969" s="229"/>
      <c r="H969" s="229"/>
      <c r="I969" s="229"/>
      <c r="J969" s="229"/>
      <c r="K969" s="229"/>
      <c r="L969" s="229"/>
      <c r="M969" s="230"/>
      <c r="N969" s="230"/>
      <c r="O969" s="229"/>
      <c r="P969" s="229"/>
      <c r="Q969" s="229"/>
      <c r="R969" s="229"/>
      <c r="S969" s="229"/>
      <c r="T969" s="229"/>
      <c r="U969" s="229"/>
      <c r="V969" s="229"/>
      <c r="W969" s="229"/>
      <c r="X969" s="229"/>
      <c r="Y969" s="229"/>
      <c r="Z969" s="229"/>
      <c r="AA969" s="229"/>
      <c r="AB969" s="229"/>
    </row>
    <row r="970" spans="1:28" x14ac:dyDescent="0.3">
      <c r="A970" s="229"/>
      <c r="B970" s="230"/>
      <c r="C970" s="229"/>
      <c r="D970" s="229"/>
      <c r="E970" s="229"/>
      <c r="F970" s="229"/>
      <c r="G970" s="229"/>
      <c r="H970" s="229"/>
      <c r="I970" s="229"/>
      <c r="J970" s="229"/>
      <c r="K970" s="229"/>
      <c r="L970" s="229"/>
      <c r="M970" s="230"/>
      <c r="N970" s="230"/>
      <c r="O970" s="229"/>
      <c r="P970" s="229"/>
      <c r="Q970" s="229"/>
      <c r="R970" s="229"/>
      <c r="S970" s="229"/>
      <c r="T970" s="229"/>
      <c r="U970" s="229"/>
      <c r="V970" s="229"/>
      <c r="W970" s="229"/>
      <c r="X970" s="229"/>
      <c r="Y970" s="229"/>
      <c r="Z970" s="229"/>
      <c r="AA970" s="229"/>
      <c r="AB970" s="229"/>
    </row>
    <row r="971" spans="1:28" x14ac:dyDescent="0.3">
      <c r="A971" s="229"/>
      <c r="B971" s="230"/>
      <c r="C971" s="229"/>
      <c r="D971" s="229"/>
      <c r="E971" s="229"/>
      <c r="F971" s="229"/>
      <c r="G971" s="229"/>
      <c r="H971" s="229"/>
      <c r="I971" s="229"/>
      <c r="J971" s="229"/>
      <c r="K971" s="229"/>
      <c r="L971" s="229"/>
      <c r="M971" s="230"/>
      <c r="N971" s="230"/>
      <c r="O971" s="229"/>
      <c r="P971" s="229"/>
      <c r="Q971" s="229"/>
      <c r="R971" s="229"/>
      <c r="S971" s="229"/>
      <c r="T971" s="229"/>
      <c r="U971" s="229"/>
      <c r="V971" s="229"/>
      <c r="W971" s="229"/>
      <c r="X971" s="229"/>
      <c r="Y971" s="229"/>
      <c r="Z971" s="229"/>
      <c r="AA971" s="229"/>
      <c r="AB971" s="229"/>
    </row>
    <row r="972" spans="1:28" x14ac:dyDescent="0.3">
      <c r="A972" s="229"/>
      <c r="B972" s="230"/>
      <c r="C972" s="229"/>
      <c r="D972" s="229"/>
      <c r="E972" s="229"/>
      <c r="F972" s="229"/>
      <c r="G972" s="229"/>
      <c r="H972" s="229"/>
      <c r="I972" s="229"/>
      <c r="J972" s="229"/>
      <c r="K972" s="229"/>
      <c r="L972" s="229"/>
      <c r="M972" s="230"/>
      <c r="N972" s="230"/>
      <c r="O972" s="229"/>
      <c r="P972" s="229"/>
      <c r="Q972" s="229"/>
      <c r="R972" s="229"/>
      <c r="S972" s="229"/>
      <c r="T972" s="229"/>
      <c r="U972" s="229"/>
      <c r="V972" s="229"/>
      <c r="W972" s="229"/>
      <c r="X972" s="229"/>
      <c r="Y972" s="229"/>
      <c r="Z972" s="229"/>
      <c r="AA972" s="229"/>
      <c r="AB972" s="229"/>
    </row>
    <row r="973" spans="1:28" x14ac:dyDescent="0.3">
      <c r="A973" s="229"/>
      <c r="B973" s="230"/>
      <c r="C973" s="229"/>
      <c r="D973" s="229"/>
      <c r="E973" s="229"/>
      <c r="F973" s="229"/>
      <c r="G973" s="229"/>
      <c r="H973" s="229"/>
      <c r="I973" s="229"/>
      <c r="J973" s="229"/>
      <c r="K973" s="229"/>
      <c r="L973" s="229"/>
      <c r="M973" s="230"/>
      <c r="N973" s="230"/>
      <c r="O973" s="229"/>
      <c r="P973" s="229"/>
      <c r="Q973" s="229"/>
      <c r="R973" s="229"/>
      <c r="S973" s="229"/>
      <c r="T973" s="229"/>
      <c r="U973" s="229"/>
      <c r="V973" s="229"/>
      <c r="W973" s="229"/>
      <c r="X973" s="229"/>
      <c r="Y973" s="229"/>
      <c r="Z973" s="229"/>
      <c r="AA973" s="229"/>
      <c r="AB973" s="229"/>
    </row>
    <row r="974" spans="1:28" x14ac:dyDescent="0.3">
      <c r="A974" s="229"/>
      <c r="B974" s="230"/>
      <c r="C974" s="229"/>
      <c r="D974" s="229"/>
      <c r="E974" s="229"/>
      <c r="F974" s="229"/>
      <c r="G974" s="229"/>
      <c r="H974" s="229"/>
      <c r="I974" s="229"/>
      <c r="J974" s="229"/>
      <c r="K974" s="229"/>
      <c r="L974" s="229"/>
      <c r="M974" s="230"/>
      <c r="N974" s="230"/>
      <c r="O974" s="229"/>
      <c r="P974" s="229"/>
      <c r="Q974" s="229"/>
      <c r="R974" s="229"/>
      <c r="S974" s="229"/>
      <c r="T974" s="229"/>
      <c r="U974" s="229"/>
      <c r="V974" s="229"/>
      <c r="W974" s="229"/>
      <c r="X974" s="229"/>
      <c r="Y974" s="229"/>
      <c r="Z974" s="229"/>
      <c r="AA974" s="229"/>
      <c r="AB974" s="229"/>
    </row>
    <row r="975" spans="1:28" x14ac:dyDescent="0.3">
      <c r="A975" s="229"/>
      <c r="B975" s="230"/>
      <c r="C975" s="229"/>
      <c r="D975" s="229"/>
      <c r="E975" s="229"/>
      <c r="F975" s="229"/>
      <c r="G975" s="229"/>
      <c r="H975" s="229"/>
      <c r="I975" s="229"/>
      <c r="J975" s="229"/>
      <c r="K975" s="229"/>
      <c r="L975" s="229"/>
      <c r="M975" s="230"/>
      <c r="N975" s="230"/>
      <c r="O975" s="229"/>
      <c r="P975" s="229"/>
      <c r="Q975" s="229"/>
      <c r="R975" s="229"/>
      <c r="S975" s="229"/>
      <c r="T975" s="229"/>
      <c r="U975" s="229"/>
      <c r="V975" s="229"/>
      <c r="W975" s="229"/>
      <c r="X975" s="229"/>
      <c r="Y975" s="229"/>
      <c r="Z975" s="229"/>
      <c r="AA975" s="229"/>
      <c r="AB975" s="229"/>
    </row>
    <row r="976" spans="1:28" x14ac:dyDescent="0.3">
      <c r="A976" s="229"/>
      <c r="B976" s="230"/>
      <c r="C976" s="229"/>
      <c r="D976" s="229"/>
      <c r="E976" s="229"/>
      <c r="F976" s="229"/>
      <c r="G976" s="229"/>
      <c r="H976" s="229"/>
      <c r="I976" s="229"/>
      <c r="J976" s="229"/>
      <c r="K976" s="229"/>
      <c r="L976" s="229"/>
      <c r="M976" s="230"/>
      <c r="N976" s="230"/>
      <c r="O976" s="229"/>
      <c r="P976" s="229"/>
      <c r="Q976" s="229"/>
      <c r="R976" s="229"/>
      <c r="S976" s="229"/>
      <c r="T976" s="229"/>
      <c r="U976" s="229"/>
      <c r="V976" s="229"/>
      <c r="W976" s="229"/>
      <c r="X976" s="229"/>
      <c r="Y976" s="229"/>
      <c r="Z976" s="229"/>
      <c r="AA976" s="229"/>
      <c r="AB976" s="229"/>
    </row>
    <row r="977" spans="1:28" x14ac:dyDescent="0.3">
      <c r="A977" s="229"/>
      <c r="B977" s="230"/>
      <c r="C977" s="229"/>
      <c r="D977" s="229"/>
      <c r="E977" s="229"/>
      <c r="F977" s="229"/>
      <c r="G977" s="229"/>
      <c r="H977" s="229"/>
      <c r="I977" s="229"/>
      <c r="J977" s="229"/>
      <c r="K977" s="229"/>
      <c r="L977" s="229"/>
      <c r="M977" s="230"/>
      <c r="N977" s="230"/>
      <c r="O977" s="229"/>
      <c r="P977" s="229"/>
      <c r="Q977" s="229"/>
      <c r="R977" s="229"/>
      <c r="S977" s="229"/>
      <c r="T977" s="229"/>
      <c r="U977" s="229"/>
      <c r="V977" s="229"/>
      <c r="W977" s="229"/>
      <c r="X977" s="229"/>
      <c r="Y977" s="229"/>
      <c r="Z977" s="229"/>
      <c r="AA977" s="229"/>
      <c r="AB977" s="229"/>
    </row>
    <row r="978" spans="1:28" x14ac:dyDescent="0.3">
      <c r="A978" s="229"/>
      <c r="B978" s="230"/>
      <c r="C978" s="229"/>
      <c r="D978" s="229"/>
      <c r="E978" s="229"/>
      <c r="F978" s="229"/>
      <c r="G978" s="229"/>
      <c r="H978" s="229"/>
      <c r="I978" s="229"/>
      <c r="J978" s="229"/>
      <c r="K978" s="229"/>
      <c r="L978" s="229"/>
      <c r="M978" s="230"/>
      <c r="N978" s="230"/>
      <c r="O978" s="229"/>
      <c r="P978" s="229"/>
      <c r="Q978" s="229"/>
      <c r="R978" s="229"/>
      <c r="S978" s="229"/>
      <c r="T978" s="229"/>
      <c r="U978" s="229"/>
      <c r="V978" s="229"/>
      <c r="W978" s="229"/>
      <c r="X978" s="229"/>
      <c r="Y978" s="229"/>
      <c r="Z978" s="229"/>
      <c r="AA978" s="229"/>
      <c r="AB978" s="229"/>
    </row>
    <row r="979" spans="1:28" x14ac:dyDescent="0.3">
      <c r="A979" s="229"/>
      <c r="B979" s="230"/>
      <c r="C979" s="229"/>
      <c r="D979" s="229"/>
      <c r="E979" s="229"/>
      <c r="F979" s="229"/>
      <c r="G979" s="229"/>
      <c r="H979" s="229"/>
      <c r="I979" s="229"/>
      <c r="J979" s="229"/>
      <c r="K979" s="229"/>
      <c r="L979" s="229"/>
      <c r="M979" s="230"/>
      <c r="N979" s="230"/>
      <c r="O979" s="229"/>
      <c r="P979" s="229"/>
      <c r="Q979" s="229"/>
      <c r="R979" s="229"/>
      <c r="S979" s="229"/>
      <c r="T979" s="229"/>
      <c r="U979" s="229"/>
      <c r="V979" s="229"/>
      <c r="W979" s="229"/>
      <c r="X979" s="229"/>
      <c r="Y979" s="229"/>
      <c r="Z979" s="229"/>
      <c r="AA979" s="229"/>
      <c r="AB979" s="229"/>
    </row>
    <row r="980" spans="1:28" x14ac:dyDescent="0.3">
      <c r="A980" s="229"/>
      <c r="B980" s="230"/>
      <c r="C980" s="229"/>
      <c r="D980" s="229"/>
      <c r="E980" s="229"/>
      <c r="F980" s="229"/>
      <c r="G980" s="229"/>
      <c r="H980" s="229"/>
      <c r="I980" s="229"/>
      <c r="J980" s="229"/>
      <c r="K980" s="229"/>
      <c r="L980" s="229"/>
      <c r="M980" s="230"/>
      <c r="N980" s="230"/>
      <c r="O980" s="229"/>
      <c r="P980" s="229"/>
      <c r="Q980" s="229"/>
      <c r="R980" s="229"/>
      <c r="S980" s="229"/>
      <c r="T980" s="229"/>
      <c r="U980" s="229"/>
      <c r="V980" s="229"/>
      <c r="W980" s="229"/>
      <c r="X980" s="229"/>
      <c r="Y980" s="229"/>
      <c r="Z980" s="229"/>
      <c r="AA980" s="229"/>
      <c r="AB980" s="229"/>
    </row>
    <row r="981" spans="1:28" x14ac:dyDescent="0.3">
      <c r="A981" s="229"/>
      <c r="B981" s="230"/>
      <c r="C981" s="229"/>
      <c r="D981" s="229"/>
      <c r="E981" s="229"/>
      <c r="F981" s="229"/>
      <c r="G981" s="229"/>
      <c r="H981" s="229"/>
      <c r="I981" s="229"/>
      <c r="J981" s="229"/>
      <c r="K981" s="229"/>
      <c r="L981" s="229"/>
      <c r="M981" s="230"/>
      <c r="N981" s="230"/>
      <c r="O981" s="229"/>
      <c r="P981" s="229"/>
      <c r="Q981" s="229"/>
      <c r="R981" s="229"/>
      <c r="S981" s="229"/>
      <c r="T981" s="229"/>
      <c r="U981" s="229"/>
      <c r="V981" s="229"/>
      <c r="W981" s="229"/>
      <c r="X981" s="229"/>
      <c r="Y981" s="229"/>
      <c r="Z981" s="229"/>
      <c r="AA981" s="229"/>
      <c r="AB981" s="229"/>
    </row>
    <row r="982" spans="1:28" x14ac:dyDescent="0.3">
      <c r="A982" s="229"/>
      <c r="B982" s="230"/>
      <c r="C982" s="229"/>
      <c r="D982" s="229"/>
      <c r="E982" s="229"/>
      <c r="F982" s="229"/>
      <c r="G982" s="229"/>
      <c r="H982" s="229"/>
      <c r="I982" s="229"/>
      <c r="J982" s="229"/>
      <c r="K982" s="229"/>
      <c r="L982" s="229"/>
      <c r="M982" s="230"/>
      <c r="N982" s="230"/>
      <c r="O982" s="229"/>
      <c r="P982" s="229"/>
      <c r="Q982" s="229"/>
      <c r="R982" s="229"/>
      <c r="S982" s="229"/>
      <c r="T982" s="229"/>
      <c r="U982" s="229"/>
      <c r="V982" s="229"/>
      <c r="W982" s="229"/>
      <c r="X982" s="229"/>
      <c r="Y982" s="229"/>
      <c r="Z982" s="229"/>
      <c r="AA982" s="229"/>
      <c r="AB982" s="229"/>
    </row>
    <row r="983" spans="1:28" x14ac:dyDescent="0.3">
      <c r="A983" s="229"/>
      <c r="B983" s="230"/>
      <c r="C983" s="229"/>
      <c r="D983" s="229"/>
      <c r="E983" s="229"/>
      <c r="F983" s="229"/>
      <c r="G983" s="229"/>
      <c r="H983" s="229"/>
      <c r="I983" s="229"/>
      <c r="J983" s="229"/>
      <c r="K983" s="229"/>
      <c r="L983" s="229"/>
      <c r="M983" s="230"/>
      <c r="N983" s="230"/>
      <c r="O983" s="229"/>
      <c r="P983" s="229"/>
      <c r="Q983" s="229"/>
      <c r="R983" s="229"/>
      <c r="S983" s="229"/>
      <c r="T983" s="229"/>
      <c r="U983" s="229"/>
      <c r="V983" s="229"/>
      <c r="W983" s="229"/>
      <c r="X983" s="229"/>
      <c r="Y983" s="229"/>
      <c r="Z983" s="229"/>
      <c r="AA983" s="229"/>
      <c r="AB983" s="229"/>
    </row>
    <row r="984" spans="1:28" x14ac:dyDescent="0.3">
      <c r="A984" s="229"/>
      <c r="B984" s="230"/>
      <c r="C984" s="229"/>
      <c r="D984" s="229"/>
      <c r="E984" s="229"/>
      <c r="F984" s="229"/>
      <c r="G984" s="229"/>
      <c r="H984" s="229"/>
      <c r="I984" s="229"/>
      <c r="J984" s="229"/>
      <c r="K984" s="229"/>
      <c r="L984" s="229"/>
      <c r="M984" s="230"/>
      <c r="N984" s="230"/>
      <c r="O984" s="229"/>
      <c r="P984" s="229"/>
      <c r="Q984" s="229"/>
      <c r="R984" s="229"/>
      <c r="S984" s="229"/>
      <c r="T984" s="229"/>
      <c r="U984" s="229"/>
      <c r="V984" s="229"/>
      <c r="W984" s="229"/>
      <c r="X984" s="229"/>
      <c r="Y984" s="229"/>
      <c r="Z984" s="229"/>
      <c r="AA984" s="229"/>
      <c r="AB984" s="229"/>
    </row>
    <row r="985" spans="1:28" x14ac:dyDescent="0.3">
      <c r="A985" s="229"/>
      <c r="B985" s="230"/>
      <c r="C985" s="229"/>
      <c r="D985" s="229"/>
      <c r="E985" s="229"/>
      <c r="F985" s="229"/>
      <c r="G985" s="229"/>
      <c r="H985" s="229"/>
      <c r="I985" s="229"/>
      <c r="J985" s="229"/>
      <c r="K985" s="229"/>
      <c r="L985" s="229"/>
      <c r="M985" s="230"/>
      <c r="N985" s="230"/>
      <c r="O985" s="229"/>
      <c r="P985" s="229"/>
      <c r="Q985" s="229"/>
      <c r="R985" s="229"/>
      <c r="S985" s="229"/>
      <c r="T985" s="229"/>
      <c r="U985" s="229"/>
      <c r="V985" s="229"/>
      <c r="W985" s="229"/>
      <c r="X985" s="229"/>
      <c r="Y985" s="229"/>
      <c r="Z985" s="229"/>
      <c r="AA985" s="229"/>
      <c r="AB985" s="229"/>
    </row>
    <row r="986" spans="1:28" x14ac:dyDescent="0.3">
      <c r="A986" s="229"/>
      <c r="B986" s="230"/>
      <c r="C986" s="229"/>
      <c r="D986" s="229"/>
      <c r="E986" s="229"/>
      <c r="F986" s="229"/>
      <c r="G986" s="229"/>
      <c r="H986" s="229"/>
      <c r="I986" s="229"/>
      <c r="J986" s="229"/>
      <c r="K986" s="229"/>
      <c r="L986" s="229"/>
      <c r="M986" s="230"/>
      <c r="N986" s="230"/>
      <c r="O986" s="229"/>
      <c r="P986" s="229"/>
      <c r="Q986" s="229"/>
      <c r="R986" s="229"/>
      <c r="S986" s="229"/>
      <c r="T986" s="229"/>
      <c r="U986" s="229"/>
      <c r="V986" s="229"/>
      <c r="W986" s="229"/>
      <c r="X986" s="229"/>
      <c r="Y986" s="229"/>
      <c r="Z986" s="229"/>
      <c r="AA986" s="229"/>
      <c r="AB986" s="229"/>
    </row>
    <row r="987" spans="1:28" x14ac:dyDescent="0.3">
      <c r="A987" s="229"/>
      <c r="B987" s="230"/>
      <c r="C987" s="229"/>
      <c r="D987" s="229"/>
      <c r="E987" s="229"/>
      <c r="F987" s="229"/>
      <c r="G987" s="229"/>
      <c r="H987" s="229"/>
      <c r="I987" s="229"/>
      <c r="J987" s="229"/>
      <c r="K987" s="229"/>
      <c r="L987" s="229"/>
      <c r="M987" s="230"/>
      <c r="N987" s="230"/>
      <c r="O987" s="229"/>
      <c r="P987" s="229"/>
      <c r="Q987" s="229"/>
      <c r="R987" s="229"/>
      <c r="S987" s="229"/>
      <c r="T987" s="229"/>
      <c r="U987" s="229"/>
      <c r="V987" s="229"/>
      <c r="W987" s="229"/>
      <c r="X987" s="229"/>
      <c r="Y987" s="229"/>
      <c r="Z987" s="229"/>
      <c r="AA987" s="229"/>
      <c r="AB987" s="229"/>
    </row>
    <row r="988" spans="1:28" x14ac:dyDescent="0.3">
      <c r="A988" s="229"/>
      <c r="B988" s="230"/>
      <c r="C988" s="229"/>
      <c r="D988" s="229"/>
      <c r="E988" s="229"/>
      <c r="F988" s="229"/>
      <c r="G988" s="229"/>
      <c r="H988" s="229"/>
      <c r="I988" s="229"/>
      <c r="J988" s="229"/>
      <c r="K988" s="229"/>
      <c r="L988" s="229"/>
      <c r="M988" s="230"/>
      <c r="N988" s="230"/>
      <c r="O988" s="229"/>
      <c r="P988" s="229"/>
      <c r="Q988" s="229"/>
      <c r="R988" s="229"/>
      <c r="S988" s="229"/>
      <c r="T988" s="229"/>
      <c r="U988" s="229"/>
      <c r="V988" s="229"/>
      <c r="W988" s="229"/>
      <c r="X988" s="229"/>
      <c r="Y988" s="229"/>
      <c r="Z988" s="229"/>
      <c r="AA988" s="229"/>
      <c r="AB988" s="229"/>
    </row>
    <row r="989" spans="1:28" x14ac:dyDescent="0.3">
      <c r="A989" s="229"/>
      <c r="B989" s="230"/>
      <c r="C989" s="229"/>
      <c r="D989" s="229"/>
      <c r="E989" s="229"/>
      <c r="F989" s="229"/>
      <c r="G989" s="229"/>
      <c r="H989" s="229"/>
      <c r="I989" s="229"/>
      <c r="J989" s="229"/>
      <c r="K989" s="229"/>
      <c r="L989" s="229"/>
      <c r="M989" s="230"/>
      <c r="N989" s="230"/>
      <c r="O989" s="229"/>
      <c r="P989" s="229"/>
      <c r="Q989" s="229"/>
      <c r="R989" s="229"/>
      <c r="S989" s="229"/>
      <c r="T989" s="229"/>
      <c r="U989" s="229"/>
      <c r="V989" s="229"/>
      <c r="W989" s="229"/>
      <c r="X989" s="229"/>
      <c r="Y989" s="229"/>
      <c r="Z989" s="229"/>
      <c r="AA989" s="229"/>
      <c r="AB989" s="229"/>
    </row>
    <row r="990" spans="1:28" x14ac:dyDescent="0.3">
      <c r="A990" s="229"/>
      <c r="B990" s="230"/>
      <c r="C990" s="229"/>
      <c r="D990" s="229"/>
      <c r="E990" s="229"/>
      <c r="F990" s="229"/>
      <c r="G990" s="229"/>
      <c r="H990" s="229"/>
      <c r="I990" s="229"/>
      <c r="J990" s="229"/>
      <c r="K990" s="229"/>
      <c r="L990" s="229"/>
      <c r="M990" s="230"/>
      <c r="N990" s="230"/>
      <c r="O990" s="229"/>
      <c r="P990" s="229"/>
      <c r="Q990" s="229"/>
      <c r="R990" s="229"/>
      <c r="S990" s="229"/>
      <c r="T990" s="229"/>
      <c r="U990" s="229"/>
      <c r="V990" s="229"/>
      <c r="W990" s="229"/>
      <c r="X990" s="229"/>
      <c r="Y990" s="229"/>
      <c r="Z990" s="229"/>
      <c r="AA990" s="229"/>
      <c r="AB990" s="229"/>
    </row>
    <row r="991" spans="1:28" x14ac:dyDescent="0.3">
      <c r="A991" s="229"/>
      <c r="B991" s="230"/>
      <c r="C991" s="229"/>
      <c r="D991" s="229"/>
      <c r="E991" s="229"/>
      <c r="F991" s="229"/>
      <c r="G991" s="229"/>
      <c r="H991" s="229"/>
      <c r="I991" s="229"/>
      <c r="J991" s="229"/>
      <c r="K991" s="229"/>
      <c r="L991" s="229"/>
      <c r="M991" s="230"/>
      <c r="N991" s="230"/>
      <c r="O991" s="229"/>
      <c r="P991" s="229"/>
      <c r="Q991" s="229"/>
      <c r="R991" s="229"/>
      <c r="S991" s="229"/>
      <c r="T991" s="229"/>
      <c r="U991" s="229"/>
      <c r="V991" s="229"/>
      <c r="W991" s="229"/>
      <c r="X991" s="229"/>
      <c r="Y991" s="229"/>
      <c r="Z991" s="229"/>
      <c r="AA991" s="229"/>
      <c r="AB991" s="229"/>
    </row>
    <row r="992" spans="1:28" x14ac:dyDescent="0.3">
      <c r="A992" s="229"/>
      <c r="B992" s="230"/>
      <c r="C992" s="229"/>
      <c r="D992" s="229"/>
      <c r="E992" s="229"/>
      <c r="F992" s="229"/>
      <c r="G992" s="229"/>
      <c r="H992" s="229"/>
      <c r="I992" s="229"/>
      <c r="J992" s="229"/>
      <c r="K992" s="229"/>
      <c r="L992" s="229"/>
      <c r="M992" s="230"/>
      <c r="N992" s="230"/>
      <c r="O992" s="229"/>
      <c r="P992" s="229"/>
      <c r="Q992" s="229"/>
      <c r="R992" s="229"/>
      <c r="S992" s="229"/>
      <c r="T992" s="229"/>
      <c r="U992" s="229"/>
      <c r="V992" s="229"/>
      <c r="W992" s="229"/>
      <c r="X992" s="229"/>
      <c r="Y992" s="229"/>
      <c r="Z992" s="229"/>
      <c r="AA992" s="229"/>
      <c r="AB992" s="229"/>
    </row>
    <row r="993" spans="1:28" x14ac:dyDescent="0.3">
      <c r="A993" s="229"/>
      <c r="B993" s="230"/>
      <c r="C993" s="229"/>
      <c r="D993" s="229"/>
      <c r="E993" s="229"/>
      <c r="F993" s="229"/>
      <c r="G993" s="229"/>
      <c r="H993" s="229"/>
      <c r="I993" s="229"/>
      <c r="J993" s="229"/>
      <c r="K993" s="229"/>
      <c r="L993" s="229"/>
      <c r="M993" s="230"/>
      <c r="N993" s="230"/>
      <c r="O993" s="229"/>
      <c r="P993" s="229"/>
      <c r="Q993" s="229"/>
      <c r="R993" s="229"/>
      <c r="S993" s="229"/>
      <c r="T993" s="229"/>
      <c r="U993" s="229"/>
      <c r="V993" s="229"/>
      <c r="W993" s="229"/>
      <c r="X993" s="229"/>
      <c r="Y993" s="229"/>
      <c r="Z993" s="229"/>
      <c r="AA993" s="229"/>
      <c r="AB993" s="229"/>
    </row>
    <row r="994" spans="1:28" x14ac:dyDescent="0.3">
      <c r="A994" s="229"/>
      <c r="B994" s="230"/>
      <c r="C994" s="229"/>
      <c r="D994" s="229"/>
      <c r="E994" s="229"/>
      <c r="F994" s="229"/>
      <c r="G994" s="229"/>
      <c r="H994" s="229"/>
      <c r="I994" s="229"/>
      <c r="J994" s="229"/>
      <c r="K994" s="229"/>
      <c r="L994" s="229"/>
      <c r="M994" s="230"/>
      <c r="N994" s="230"/>
      <c r="O994" s="229"/>
      <c r="P994" s="229"/>
      <c r="Q994" s="229"/>
      <c r="R994" s="229"/>
      <c r="S994" s="229"/>
      <c r="T994" s="229"/>
      <c r="U994" s="229"/>
      <c r="V994" s="229"/>
      <c r="W994" s="229"/>
      <c r="X994" s="229"/>
      <c r="Y994" s="229"/>
      <c r="Z994" s="229"/>
      <c r="AA994" s="229"/>
      <c r="AB994" s="229"/>
    </row>
    <row r="995" spans="1:28" x14ac:dyDescent="0.3">
      <c r="A995" s="229"/>
      <c r="B995" s="230"/>
      <c r="C995" s="229"/>
      <c r="D995" s="229"/>
      <c r="E995" s="229"/>
      <c r="F995" s="229"/>
      <c r="G995" s="229"/>
      <c r="H995" s="229"/>
      <c r="I995" s="229"/>
      <c r="J995" s="229"/>
      <c r="K995" s="229"/>
      <c r="L995" s="229"/>
      <c r="M995" s="230"/>
      <c r="N995" s="230"/>
      <c r="O995" s="229"/>
      <c r="P995" s="229"/>
      <c r="Q995" s="229"/>
      <c r="R995" s="229"/>
      <c r="S995" s="229"/>
      <c r="T995" s="229"/>
      <c r="U995" s="229"/>
      <c r="V995" s="229"/>
      <c r="W995" s="229"/>
      <c r="X995" s="229"/>
      <c r="Y995" s="229"/>
      <c r="Z995" s="229"/>
      <c r="AA995" s="229"/>
      <c r="AB995" s="229"/>
    </row>
    <row r="996" spans="1:28" x14ac:dyDescent="0.3">
      <c r="A996" s="229"/>
      <c r="B996" s="230"/>
      <c r="C996" s="229"/>
      <c r="D996" s="229"/>
      <c r="E996" s="229"/>
      <c r="F996" s="229"/>
      <c r="G996" s="229"/>
      <c r="H996" s="229"/>
      <c r="I996" s="229"/>
      <c r="J996" s="229"/>
      <c r="K996" s="229"/>
      <c r="L996" s="229"/>
      <c r="M996" s="230"/>
      <c r="N996" s="230"/>
      <c r="O996" s="229"/>
      <c r="P996" s="229"/>
      <c r="Q996" s="229"/>
      <c r="R996" s="229"/>
      <c r="S996" s="229"/>
      <c r="T996" s="229"/>
      <c r="U996" s="229"/>
      <c r="V996" s="229"/>
      <c r="W996" s="229"/>
      <c r="X996" s="229"/>
      <c r="Y996" s="229"/>
      <c r="Z996" s="229"/>
      <c r="AA996" s="229"/>
      <c r="AB996" s="229"/>
    </row>
    <row r="997" spans="1:28" x14ac:dyDescent="0.3">
      <c r="A997" s="229"/>
      <c r="B997" s="230"/>
      <c r="C997" s="229"/>
      <c r="D997" s="229"/>
      <c r="E997" s="229"/>
      <c r="F997" s="229"/>
      <c r="G997" s="229"/>
      <c r="H997" s="229"/>
      <c r="I997" s="229"/>
      <c r="J997" s="229"/>
      <c r="K997" s="229"/>
      <c r="L997" s="229"/>
      <c r="M997" s="230"/>
      <c r="N997" s="230"/>
      <c r="O997" s="229"/>
      <c r="P997" s="229"/>
      <c r="Q997" s="229"/>
      <c r="R997" s="229"/>
      <c r="S997" s="229"/>
      <c r="T997" s="229"/>
      <c r="U997" s="229"/>
      <c r="V997" s="229"/>
      <c r="W997" s="229"/>
      <c r="X997" s="229"/>
      <c r="Y997" s="229"/>
      <c r="Z997" s="229"/>
      <c r="AA997" s="229"/>
      <c r="AB997" s="229"/>
    </row>
    <row r="998" spans="1:28" x14ac:dyDescent="0.3">
      <c r="A998" s="229"/>
      <c r="B998" s="230"/>
      <c r="C998" s="229"/>
      <c r="D998" s="229"/>
      <c r="E998" s="229"/>
      <c r="F998" s="229"/>
      <c r="G998" s="229"/>
      <c r="H998" s="229"/>
      <c r="I998" s="229"/>
      <c r="J998" s="229"/>
      <c r="K998" s="229"/>
      <c r="L998" s="229"/>
      <c r="M998" s="230"/>
      <c r="N998" s="230"/>
      <c r="O998" s="229"/>
      <c r="P998" s="229"/>
      <c r="Q998" s="229"/>
      <c r="R998" s="229"/>
      <c r="S998" s="229"/>
      <c r="T998" s="229"/>
      <c r="U998" s="229"/>
      <c r="V998" s="229"/>
      <c r="W998" s="229"/>
      <c r="X998" s="229"/>
      <c r="Y998" s="229"/>
      <c r="Z998" s="229"/>
      <c r="AA998" s="229"/>
      <c r="AB998" s="229"/>
    </row>
    <row r="999" spans="1:28" x14ac:dyDescent="0.3">
      <c r="A999" s="229"/>
      <c r="B999" s="230"/>
      <c r="C999" s="229"/>
      <c r="D999" s="229"/>
      <c r="E999" s="229"/>
      <c r="F999" s="229"/>
      <c r="G999" s="229"/>
      <c r="H999" s="229"/>
      <c r="I999" s="229"/>
      <c r="J999" s="229"/>
      <c r="K999" s="229"/>
      <c r="L999" s="229"/>
      <c r="M999" s="230"/>
      <c r="N999" s="230"/>
      <c r="O999" s="229"/>
      <c r="P999" s="229"/>
      <c r="Q999" s="229"/>
      <c r="R999" s="229"/>
      <c r="S999" s="229"/>
      <c r="T999" s="229"/>
      <c r="U999" s="229"/>
      <c r="V999" s="229"/>
      <c r="W999" s="229"/>
      <c r="X999" s="229"/>
      <c r="Y999" s="229"/>
      <c r="Z999" s="229"/>
      <c r="AA999" s="229"/>
      <c r="AB999" s="229"/>
    </row>
    <row r="1000" spans="1:28" x14ac:dyDescent="0.3">
      <c r="A1000" s="229"/>
      <c r="B1000" s="230"/>
      <c r="C1000" s="229"/>
      <c r="D1000" s="229"/>
      <c r="E1000" s="229"/>
      <c r="F1000" s="229"/>
      <c r="G1000" s="229"/>
      <c r="H1000" s="229"/>
      <c r="I1000" s="229"/>
      <c r="J1000" s="229"/>
      <c r="K1000" s="229"/>
      <c r="L1000" s="229"/>
      <c r="M1000" s="230"/>
      <c r="N1000" s="230"/>
      <c r="O1000" s="229"/>
      <c r="P1000" s="229"/>
      <c r="Q1000" s="229"/>
      <c r="R1000" s="229"/>
      <c r="S1000" s="229"/>
      <c r="T1000" s="229"/>
      <c r="U1000" s="229"/>
      <c r="V1000" s="229"/>
      <c r="W1000" s="229"/>
      <c r="X1000" s="229"/>
      <c r="Y1000" s="229"/>
      <c r="Z1000" s="229"/>
      <c r="AA1000" s="229"/>
      <c r="AB1000" s="229"/>
    </row>
    <row r="1001" spans="1:28" x14ac:dyDescent="0.3">
      <c r="A1001" s="229"/>
      <c r="B1001" s="230"/>
      <c r="C1001" s="229"/>
      <c r="D1001" s="229"/>
      <c r="E1001" s="229"/>
      <c r="F1001" s="229"/>
      <c r="G1001" s="229"/>
      <c r="H1001" s="229"/>
      <c r="I1001" s="229"/>
      <c r="J1001" s="229"/>
      <c r="K1001" s="229"/>
      <c r="L1001" s="229"/>
      <c r="M1001" s="230"/>
      <c r="N1001" s="230"/>
      <c r="O1001" s="229"/>
      <c r="P1001" s="229"/>
      <c r="Q1001" s="229"/>
      <c r="R1001" s="229"/>
      <c r="S1001" s="229"/>
      <c r="T1001" s="229"/>
      <c r="U1001" s="229"/>
      <c r="V1001" s="229"/>
      <c r="W1001" s="229"/>
      <c r="X1001" s="229"/>
      <c r="Y1001" s="229"/>
      <c r="Z1001" s="229"/>
      <c r="AA1001" s="229"/>
      <c r="AB1001" s="229"/>
    </row>
    <row r="1002" spans="1:28" x14ac:dyDescent="0.3">
      <c r="A1002" s="229"/>
      <c r="B1002" s="230"/>
      <c r="C1002" s="229"/>
      <c r="D1002" s="229"/>
      <c r="E1002" s="229"/>
      <c r="F1002" s="229"/>
      <c r="G1002" s="229"/>
      <c r="H1002" s="229"/>
      <c r="I1002" s="229"/>
      <c r="J1002" s="229"/>
      <c r="K1002" s="229"/>
      <c r="L1002" s="229"/>
      <c r="M1002" s="230"/>
      <c r="N1002" s="230"/>
      <c r="O1002" s="229"/>
      <c r="P1002" s="229"/>
      <c r="Q1002" s="229"/>
      <c r="R1002" s="229"/>
      <c r="S1002" s="229"/>
      <c r="T1002" s="229"/>
      <c r="U1002" s="229"/>
      <c r="V1002" s="229"/>
      <c r="W1002" s="229"/>
      <c r="X1002" s="229"/>
      <c r="Y1002" s="229"/>
      <c r="Z1002" s="229"/>
      <c r="AA1002" s="229"/>
      <c r="AB1002" s="229"/>
    </row>
    <row r="1003" spans="1:28" x14ac:dyDescent="0.3">
      <c r="A1003" s="229"/>
      <c r="B1003" s="230"/>
      <c r="C1003" s="229"/>
      <c r="D1003" s="229"/>
      <c r="E1003" s="229"/>
      <c r="F1003" s="229"/>
      <c r="G1003" s="229"/>
      <c r="H1003" s="229"/>
      <c r="I1003" s="229"/>
      <c r="J1003" s="229"/>
      <c r="K1003" s="229"/>
      <c r="L1003" s="229"/>
      <c r="M1003" s="230"/>
      <c r="N1003" s="230"/>
      <c r="O1003" s="229"/>
      <c r="P1003" s="229"/>
      <c r="Q1003" s="229"/>
      <c r="R1003" s="229"/>
      <c r="S1003" s="229"/>
      <c r="T1003" s="229"/>
      <c r="U1003" s="229"/>
      <c r="V1003" s="229"/>
      <c r="W1003" s="229"/>
      <c r="X1003" s="229"/>
      <c r="Y1003" s="229"/>
      <c r="Z1003" s="229"/>
      <c r="AA1003" s="229"/>
      <c r="AB1003" s="229"/>
    </row>
    <row r="1004" spans="1:28" x14ac:dyDescent="0.3">
      <c r="A1004" s="229"/>
      <c r="B1004" s="230"/>
      <c r="C1004" s="229"/>
      <c r="D1004" s="229"/>
      <c r="E1004" s="229"/>
      <c r="F1004" s="229"/>
      <c r="G1004" s="229"/>
      <c r="H1004" s="229"/>
      <c r="I1004" s="229"/>
      <c r="J1004" s="229"/>
      <c r="K1004" s="229"/>
      <c r="L1004" s="229"/>
      <c r="M1004" s="230"/>
      <c r="N1004" s="230"/>
      <c r="O1004" s="229"/>
      <c r="P1004" s="229"/>
      <c r="Q1004" s="229"/>
      <c r="R1004" s="229"/>
      <c r="S1004" s="229"/>
      <c r="T1004" s="229"/>
      <c r="U1004" s="229"/>
      <c r="V1004" s="229"/>
      <c r="W1004" s="229"/>
      <c r="X1004" s="229"/>
      <c r="Y1004" s="229"/>
      <c r="Z1004" s="229"/>
      <c r="AA1004" s="229"/>
      <c r="AB1004" s="229"/>
    </row>
    <row r="1005" spans="1:28" x14ac:dyDescent="0.3">
      <c r="A1005" s="229"/>
      <c r="B1005" s="230"/>
      <c r="C1005" s="229"/>
      <c r="D1005" s="229"/>
      <c r="E1005" s="229"/>
      <c r="F1005" s="229"/>
      <c r="G1005" s="229"/>
      <c r="H1005" s="229"/>
      <c r="I1005" s="229"/>
      <c r="J1005" s="229"/>
      <c r="K1005" s="229"/>
      <c r="L1005" s="229"/>
      <c r="M1005" s="230"/>
      <c r="N1005" s="230"/>
      <c r="O1005" s="229"/>
      <c r="P1005" s="229"/>
      <c r="Q1005" s="229"/>
      <c r="R1005" s="229"/>
      <c r="S1005" s="229"/>
      <c r="T1005" s="229"/>
      <c r="U1005" s="229"/>
      <c r="V1005" s="229"/>
      <c r="W1005" s="229"/>
      <c r="X1005" s="229"/>
      <c r="Y1005" s="229"/>
      <c r="Z1005" s="229"/>
      <c r="AA1005" s="229"/>
      <c r="AB1005" s="229"/>
    </row>
    <row r="1006" spans="1:28" x14ac:dyDescent="0.3">
      <c r="A1006" s="229"/>
      <c r="B1006" s="230"/>
      <c r="C1006" s="229"/>
      <c r="D1006" s="229"/>
      <c r="E1006" s="229"/>
      <c r="F1006" s="229"/>
      <c r="G1006" s="229"/>
      <c r="H1006" s="229"/>
      <c r="I1006" s="229"/>
      <c r="J1006" s="229"/>
      <c r="K1006" s="229"/>
      <c r="L1006" s="229"/>
      <c r="M1006" s="230"/>
      <c r="N1006" s="230"/>
      <c r="O1006" s="229"/>
      <c r="P1006" s="229"/>
      <c r="Q1006" s="229"/>
      <c r="R1006" s="229"/>
      <c r="S1006" s="229"/>
      <c r="T1006" s="229"/>
      <c r="U1006" s="229"/>
      <c r="V1006" s="229"/>
      <c r="W1006" s="229"/>
      <c r="X1006" s="229"/>
      <c r="Y1006" s="229"/>
      <c r="Z1006" s="229"/>
      <c r="AA1006" s="229"/>
      <c r="AB1006" s="229"/>
    </row>
    <row r="1007" spans="1:28" x14ac:dyDescent="0.3">
      <c r="A1007" s="229"/>
      <c r="B1007" s="230"/>
      <c r="C1007" s="229"/>
      <c r="D1007" s="229"/>
      <c r="E1007" s="229"/>
      <c r="F1007" s="229"/>
      <c r="G1007" s="229"/>
      <c r="H1007" s="229"/>
      <c r="I1007" s="229"/>
      <c r="J1007" s="229"/>
      <c r="K1007" s="229"/>
      <c r="L1007" s="229"/>
      <c r="M1007" s="230"/>
      <c r="N1007" s="230"/>
      <c r="O1007" s="229"/>
      <c r="P1007" s="229"/>
      <c r="Q1007" s="229"/>
      <c r="R1007" s="229"/>
      <c r="S1007" s="229"/>
      <c r="T1007" s="229"/>
      <c r="U1007" s="229"/>
      <c r="V1007" s="229"/>
      <c r="W1007" s="229"/>
      <c r="X1007" s="229"/>
      <c r="Y1007" s="229"/>
      <c r="Z1007" s="229"/>
      <c r="AA1007" s="229"/>
      <c r="AB1007" s="229"/>
    </row>
    <row r="1008" spans="1:28" x14ac:dyDescent="0.3">
      <c r="A1008" s="229"/>
      <c r="B1008" s="230"/>
      <c r="C1008" s="229"/>
      <c r="D1008" s="229"/>
      <c r="E1008" s="229"/>
      <c r="F1008" s="229"/>
      <c r="G1008" s="229"/>
      <c r="H1008" s="229"/>
      <c r="I1008" s="229"/>
      <c r="J1008" s="229"/>
      <c r="K1008" s="229"/>
      <c r="L1008" s="229"/>
      <c r="M1008" s="230"/>
      <c r="N1008" s="230"/>
      <c r="O1008" s="229"/>
      <c r="P1008" s="229"/>
      <c r="Q1008" s="229"/>
      <c r="R1008" s="229"/>
      <c r="S1008" s="229"/>
      <c r="T1008" s="229"/>
      <c r="U1008" s="229"/>
      <c r="V1008" s="229"/>
      <c r="W1008" s="229"/>
      <c r="X1008" s="229"/>
      <c r="Y1008" s="229"/>
      <c r="Z1008" s="229"/>
      <c r="AA1008" s="229"/>
      <c r="AB1008" s="229"/>
    </row>
    <row r="1009" spans="1:28" x14ac:dyDescent="0.3">
      <c r="A1009" s="229"/>
      <c r="B1009" s="230"/>
      <c r="C1009" s="229"/>
      <c r="D1009" s="229"/>
      <c r="E1009" s="229"/>
      <c r="F1009" s="229"/>
      <c r="G1009" s="229"/>
      <c r="H1009" s="229"/>
      <c r="I1009" s="229"/>
      <c r="J1009" s="229"/>
      <c r="K1009" s="229"/>
      <c r="L1009" s="229"/>
      <c r="M1009" s="230"/>
      <c r="N1009" s="230"/>
      <c r="O1009" s="229"/>
      <c r="P1009" s="229"/>
      <c r="Q1009" s="229"/>
      <c r="R1009" s="229"/>
      <c r="S1009" s="229"/>
      <c r="T1009" s="229"/>
      <c r="U1009" s="229"/>
      <c r="V1009" s="229"/>
      <c r="W1009" s="229"/>
      <c r="X1009" s="229"/>
      <c r="Y1009" s="229"/>
      <c r="Z1009" s="229"/>
      <c r="AA1009" s="229"/>
      <c r="AB1009" s="229"/>
    </row>
    <row r="1010" spans="1:28" x14ac:dyDescent="0.3">
      <c r="A1010" s="229"/>
      <c r="B1010" s="230"/>
      <c r="C1010" s="229"/>
      <c r="D1010" s="229"/>
      <c r="E1010" s="229"/>
      <c r="F1010" s="229"/>
      <c r="G1010" s="229"/>
      <c r="H1010" s="229"/>
      <c r="I1010" s="229"/>
      <c r="J1010" s="229"/>
      <c r="K1010" s="229"/>
      <c r="L1010" s="229"/>
      <c r="M1010" s="230"/>
      <c r="N1010" s="230"/>
      <c r="O1010" s="229"/>
      <c r="P1010" s="229"/>
      <c r="Q1010" s="229"/>
      <c r="R1010" s="229"/>
      <c r="S1010" s="229"/>
      <c r="T1010" s="229"/>
      <c r="U1010" s="229"/>
      <c r="V1010" s="229"/>
      <c r="W1010" s="229"/>
      <c r="X1010" s="229"/>
      <c r="Y1010" s="229"/>
      <c r="Z1010" s="229"/>
      <c r="AA1010" s="229"/>
      <c r="AB1010" s="229"/>
    </row>
    <row r="1011" spans="1:28" x14ac:dyDescent="0.3">
      <c r="A1011" s="229"/>
      <c r="B1011" s="230"/>
      <c r="C1011" s="229"/>
      <c r="D1011" s="229"/>
      <c r="E1011" s="229"/>
      <c r="F1011" s="229"/>
      <c r="G1011" s="229"/>
      <c r="H1011" s="229"/>
      <c r="I1011" s="229"/>
      <c r="J1011" s="229"/>
      <c r="K1011" s="229"/>
      <c r="L1011" s="229"/>
      <c r="M1011" s="230"/>
      <c r="N1011" s="230"/>
      <c r="O1011" s="229"/>
      <c r="P1011" s="229"/>
      <c r="Q1011" s="229"/>
      <c r="R1011" s="229"/>
      <c r="S1011" s="229"/>
      <c r="T1011" s="229"/>
      <c r="U1011" s="229"/>
      <c r="V1011" s="229"/>
      <c r="W1011" s="229"/>
      <c r="X1011" s="229"/>
      <c r="Y1011" s="229"/>
      <c r="Z1011" s="229"/>
      <c r="AA1011" s="229"/>
      <c r="AB1011" s="229"/>
    </row>
    <row r="1012" spans="1:28" x14ac:dyDescent="0.3">
      <c r="A1012" s="229"/>
      <c r="B1012" s="230"/>
      <c r="C1012" s="229"/>
      <c r="D1012" s="229"/>
      <c r="E1012" s="229"/>
      <c r="F1012" s="229"/>
      <c r="G1012" s="229"/>
      <c r="H1012" s="229"/>
      <c r="I1012" s="229"/>
      <c r="J1012" s="229"/>
      <c r="K1012" s="229"/>
      <c r="L1012" s="229"/>
      <c r="M1012" s="230"/>
      <c r="N1012" s="230"/>
      <c r="O1012" s="229"/>
      <c r="P1012" s="229"/>
      <c r="Q1012" s="229"/>
      <c r="R1012" s="229"/>
      <c r="S1012" s="229"/>
      <c r="T1012" s="229"/>
      <c r="U1012" s="229"/>
      <c r="V1012" s="229"/>
      <c r="W1012" s="229"/>
      <c r="X1012" s="229"/>
      <c r="Y1012" s="229"/>
      <c r="Z1012" s="229"/>
      <c r="AA1012" s="229"/>
      <c r="AB1012" s="229"/>
    </row>
    <row r="1013" spans="1:28" x14ac:dyDescent="0.3">
      <c r="A1013" s="229"/>
      <c r="B1013" s="230"/>
      <c r="C1013" s="229"/>
      <c r="D1013" s="229"/>
      <c r="E1013" s="229"/>
      <c r="F1013" s="229"/>
      <c r="G1013" s="229"/>
      <c r="H1013" s="229"/>
      <c r="I1013" s="229"/>
      <c r="J1013" s="229"/>
      <c r="K1013" s="229"/>
      <c r="L1013" s="229"/>
      <c r="M1013" s="230"/>
      <c r="N1013" s="230"/>
      <c r="O1013" s="229"/>
      <c r="P1013" s="229"/>
      <c r="Q1013" s="229"/>
      <c r="R1013" s="229"/>
      <c r="S1013" s="229"/>
      <c r="T1013" s="229"/>
      <c r="U1013" s="229"/>
      <c r="V1013" s="229"/>
      <c r="W1013" s="229"/>
      <c r="X1013" s="229"/>
      <c r="Y1013" s="229"/>
      <c r="Z1013" s="229"/>
      <c r="AA1013" s="229"/>
      <c r="AB1013" s="229"/>
    </row>
    <row r="1014" spans="1:28" x14ac:dyDescent="0.3">
      <c r="A1014" s="229"/>
      <c r="B1014" s="230"/>
      <c r="C1014" s="229"/>
      <c r="D1014" s="229"/>
      <c r="E1014" s="229"/>
      <c r="F1014" s="229"/>
      <c r="G1014" s="229"/>
      <c r="H1014" s="229"/>
      <c r="I1014" s="229"/>
      <c r="J1014" s="229"/>
      <c r="K1014" s="229"/>
      <c r="L1014" s="229"/>
      <c r="M1014" s="230"/>
      <c r="N1014" s="230"/>
      <c r="O1014" s="229"/>
      <c r="P1014" s="229"/>
      <c r="Q1014" s="229"/>
      <c r="R1014" s="229"/>
      <c r="S1014" s="229"/>
      <c r="T1014" s="229"/>
      <c r="U1014" s="229"/>
      <c r="V1014" s="229"/>
      <c r="W1014" s="229"/>
      <c r="X1014" s="229"/>
      <c r="Y1014" s="229"/>
      <c r="Z1014" s="229"/>
      <c r="AA1014" s="229"/>
      <c r="AB1014" s="229"/>
    </row>
    <row r="1015" spans="1:28" x14ac:dyDescent="0.3">
      <c r="A1015" s="229"/>
      <c r="B1015" s="230"/>
      <c r="C1015" s="229"/>
      <c r="D1015" s="229"/>
      <c r="E1015" s="229"/>
      <c r="F1015" s="229"/>
      <c r="G1015" s="229"/>
      <c r="H1015" s="229"/>
      <c r="I1015" s="229"/>
      <c r="J1015" s="229"/>
      <c r="K1015" s="229"/>
      <c r="L1015" s="229"/>
      <c r="M1015" s="230"/>
      <c r="N1015" s="230"/>
      <c r="O1015" s="229"/>
      <c r="P1015" s="229"/>
      <c r="Q1015" s="229"/>
      <c r="R1015" s="229"/>
      <c r="S1015" s="229"/>
      <c r="T1015" s="229"/>
      <c r="U1015" s="229"/>
      <c r="V1015" s="229"/>
      <c r="W1015" s="229"/>
      <c r="X1015" s="229"/>
      <c r="Y1015" s="229"/>
      <c r="Z1015" s="229"/>
      <c r="AA1015" s="229"/>
      <c r="AB1015" s="229"/>
    </row>
    <row r="1016" spans="1:28" x14ac:dyDescent="0.3">
      <c r="A1016" s="229"/>
      <c r="B1016" s="230"/>
      <c r="C1016" s="229"/>
      <c r="D1016" s="229"/>
      <c r="E1016" s="229"/>
      <c r="F1016" s="229"/>
      <c r="G1016" s="229"/>
      <c r="H1016" s="229"/>
      <c r="I1016" s="229"/>
      <c r="J1016" s="229"/>
      <c r="K1016" s="229"/>
      <c r="L1016" s="229"/>
      <c r="M1016" s="230"/>
      <c r="N1016" s="230"/>
      <c r="O1016" s="229"/>
      <c r="P1016" s="229"/>
      <c r="Q1016" s="229"/>
      <c r="R1016" s="229"/>
      <c r="S1016" s="229"/>
      <c r="T1016" s="229"/>
      <c r="U1016" s="229"/>
      <c r="V1016" s="229"/>
      <c r="W1016" s="229"/>
      <c r="X1016" s="229"/>
      <c r="Y1016" s="229"/>
      <c r="Z1016" s="229"/>
      <c r="AA1016" s="229"/>
      <c r="AB1016" s="229"/>
    </row>
    <row r="1017" spans="1:28" x14ac:dyDescent="0.3">
      <c r="A1017" s="229"/>
      <c r="B1017" s="230"/>
      <c r="C1017" s="229"/>
      <c r="D1017" s="229"/>
      <c r="E1017" s="229"/>
      <c r="F1017" s="229"/>
      <c r="G1017" s="229"/>
      <c r="H1017" s="229"/>
      <c r="I1017" s="229"/>
      <c r="J1017" s="229"/>
      <c r="K1017" s="229"/>
      <c r="L1017" s="229"/>
      <c r="M1017" s="230"/>
      <c r="N1017" s="230"/>
      <c r="O1017" s="229"/>
      <c r="P1017" s="229"/>
      <c r="Q1017" s="229"/>
      <c r="R1017" s="229"/>
      <c r="S1017" s="229"/>
      <c r="T1017" s="229"/>
      <c r="U1017" s="229"/>
      <c r="V1017" s="229"/>
      <c r="W1017" s="229"/>
      <c r="X1017" s="229"/>
      <c r="Y1017" s="229"/>
      <c r="Z1017" s="229"/>
      <c r="AA1017" s="229"/>
      <c r="AB1017" s="229"/>
    </row>
    <row r="1018" spans="1:28" x14ac:dyDescent="0.3">
      <c r="A1018" s="229"/>
      <c r="B1018" s="230"/>
      <c r="C1018" s="229"/>
      <c r="D1018" s="229"/>
      <c r="E1018" s="229"/>
      <c r="F1018" s="229"/>
      <c r="G1018" s="229"/>
      <c r="H1018" s="229"/>
      <c r="I1018" s="229"/>
      <c r="J1018" s="229"/>
      <c r="K1018" s="229"/>
      <c r="L1018" s="229"/>
      <c r="M1018" s="230"/>
      <c r="N1018" s="230"/>
      <c r="O1018" s="229"/>
      <c r="P1018" s="229"/>
      <c r="Q1018" s="229"/>
      <c r="R1018" s="229"/>
      <c r="S1018" s="229"/>
      <c r="T1018" s="229"/>
      <c r="U1018" s="229"/>
      <c r="V1018" s="229"/>
      <c r="W1018" s="229"/>
      <c r="X1018" s="229"/>
      <c r="Y1018" s="229"/>
      <c r="Z1018" s="229"/>
      <c r="AA1018" s="229"/>
      <c r="AB1018" s="229"/>
    </row>
    <row r="1019" spans="1:28" x14ac:dyDescent="0.3">
      <c r="A1019" s="229"/>
      <c r="B1019" s="230"/>
      <c r="C1019" s="229"/>
      <c r="D1019" s="229"/>
      <c r="E1019" s="229"/>
      <c r="F1019" s="229"/>
      <c r="G1019" s="229"/>
      <c r="H1019" s="229"/>
      <c r="I1019" s="229"/>
      <c r="J1019" s="229"/>
      <c r="K1019" s="229"/>
      <c r="L1019" s="229"/>
      <c r="M1019" s="230"/>
      <c r="N1019" s="230"/>
      <c r="O1019" s="229"/>
      <c r="P1019" s="229"/>
      <c r="Q1019" s="229"/>
      <c r="R1019" s="229"/>
      <c r="S1019" s="229"/>
      <c r="T1019" s="229"/>
      <c r="U1019" s="229"/>
      <c r="V1019" s="229"/>
      <c r="W1019" s="229"/>
      <c r="X1019" s="229"/>
      <c r="Y1019" s="229"/>
      <c r="Z1019" s="229"/>
      <c r="AA1019" s="229"/>
      <c r="AB1019" s="229"/>
    </row>
    <row r="1020" spans="1:28" x14ac:dyDescent="0.3">
      <c r="A1020" s="229"/>
      <c r="B1020" s="230"/>
      <c r="C1020" s="229"/>
      <c r="D1020" s="229"/>
      <c r="E1020" s="229"/>
      <c r="F1020" s="229"/>
      <c r="G1020" s="229"/>
      <c r="H1020" s="229"/>
      <c r="I1020" s="229"/>
      <c r="J1020" s="229"/>
      <c r="K1020" s="229"/>
      <c r="L1020" s="229"/>
      <c r="M1020" s="230"/>
      <c r="N1020" s="230"/>
      <c r="O1020" s="229"/>
      <c r="P1020" s="229"/>
      <c r="Q1020" s="229"/>
      <c r="R1020" s="229"/>
      <c r="S1020" s="229"/>
      <c r="T1020" s="229"/>
      <c r="U1020" s="229"/>
      <c r="V1020" s="229"/>
      <c r="W1020" s="229"/>
      <c r="X1020" s="229"/>
      <c r="Y1020" s="229"/>
      <c r="Z1020" s="229"/>
      <c r="AA1020" s="229"/>
      <c r="AB1020" s="229"/>
    </row>
    <row r="1021" spans="1:28" x14ac:dyDescent="0.3">
      <c r="A1021" s="229"/>
      <c r="B1021" s="230"/>
      <c r="C1021" s="229"/>
      <c r="D1021" s="229"/>
      <c r="E1021" s="229"/>
      <c r="F1021" s="229"/>
      <c r="G1021" s="229"/>
      <c r="H1021" s="229"/>
      <c r="I1021" s="229"/>
      <c r="J1021" s="229"/>
      <c r="K1021" s="229"/>
      <c r="L1021" s="229"/>
      <c r="M1021" s="230"/>
      <c r="N1021" s="230"/>
      <c r="O1021" s="229"/>
      <c r="P1021" s="229"/>
      <c r="Q1021" s="229"/>
      <c r="R1021" s="229"/>
      <c r="S1021" s="229"/>
      <c r="T1021" s="229"/>
      <c r="U1021" s="229"/>
      <c r="V1021" s="229"/>
      <c r="W1021" s="229"/>
      <c r="X1021" s="229"/>
      <c r="Y1021" s="229"/>
      <c r="Z1021" s="229"/>
      <c r="AA1021" s="229"/>
      <c r="AB1021" s="229"/>
    </row>
    <row r="1022" spans="1:28" x14ac:dyDescent="0.3">
      <c r="A1022" s="229"/>
      <c r="B1022" s="230"/>
      <c r="C1022" s="229"/>
      <c r="D1022" s="229"/>
      <c r="E1022" s="229"/>
      <c r="F1022" s="229"/>
      <c r="G1022" s="229"/>
      <c r="H1022" s="229"/>
      <c r="I1022" s="229"/>
      <c r="J1022" s="229"/>
      <c r="K1022" s="229"/>
      <c r="L1022" s="229"/>
      <c r="M1022" s="230"/>
      <c r="N1022" s="230"/>
      <c r="O1022" s="229"/>
      <c r="P1022" s="229"/>
      <c r="Q1022" s="229"/>
      <c r="R1022" s="229"/>
      <c r="S1022" s="229"/>
      <c r="T1022" s="229"/>
      <c r="U1022" s="229"/>
      <c r="V1022" s="229"/>
      <c r="W1022" s="229"/>
      <c r="X1022" s="229"/>
      <c r="Y1022" s="229"/>
      <c r="Z1022" s="229"/>
      <c r="AA1022" s="229"/>
      <c r="AB1022" s="229"/>
    </row>
    <row r="1023" spans="1:28" x14ac:dyDescent="0.3">
      <c r="A1023" s="229"/>
      <c r="B1023" s="230"/>
      <c r="C1023" s="229"/>
      <c r="D1023" s="229"/>
      <c r="E1023" s="229"/>
      <c r="F1023" s="229"/>
      <c r="G1023" s="229"/>
      <c r="H1023" s="229"/>
      <c r="I1023" s="229"/>
      <c r="J1023" s="229"/>
      <c r="K1023" s="229"/>
      <c r="L1023" s="229"/>
      <c r="M1023" s="230"/>
      <c r="N1023" s="230"/>
      <c r="O1023" s="229"/>
      <c r="P1023" s="229"/>
      <c r="Q1023" s="229"/>
      <c r="R1023" s="229"/>
      <c r="S1023" s="229"/>
      <c r="T1023" s="229"/>
      <c r="U1023" s="229"/>
      <c r="V1023" s="229"/>
      <c r="W1023" s="229"/>
      <c r="X1023" s="229"/>
      <c r="Y1023" s="229"/>
      <c r="Z1023" s="229"/>
      <c r="AA1023" s="229"/>
      <c r="AB1023" s="229"/>
    </row>
    <row r="1024" spans="1:28" x14ac:dyDescent="0.3">
      <c r="A1024" s="229"/>
      <c r="B1024" s="230"/>
      <c r="C1024" s="229"/>
      <c r="D1024" s="229"/>
      <c r="E1024" s="229"/>
      <c r="F1024" s="229"/>
      <c r="G1024" s="229"/>
      <c r="H1024" s="229"/>
      <c r="I1024" s="229"/>
      <c r="J1024" s="229"/>
      <c r="K1024" s="229"/>
      <c r="L1024" s="229"/>
      <c r="M1024" s="230"/>
      <c r="N1024" s="230"/>
      <c r="O1024" s="229"/>
      <c r="P1024" s="229"/>
      <c r="Q1024" s="229"/>
      <c r="R1024" s="229"/>
      <c r="S1024" s="229"/>
      <c r="T1024" s="229"/>
      <c r="U1024" s="229"/>
      <c r="V1024" s="229"/>
      <c r="W1024" s="229"/>
      <c r="X1024" s="229"/>
      <c r="Y1024" s="229"/>
      <c r="Z1024" s="229"/>
      <c r="AA1024" s="229"/>
      <c r="AB1024" s="229"/>
    </row>
    <row r="1025" spans="1:28" x14ac:dyDescent="0.3">
      <c r="A1025" s="229"/>
      <c r="B1025" s="230"/>
      <c r="C1025" s="229"/>
      <c r="D1025" s="229"/>
      <c r="E1025" s="229"/>
      <c r="F1025" s="229"/>
      <c r="G1025" s="229"/>
      <c r="H1025" s="229"/>
      <c r="I1025" s="229"/>
      <c r="J1025" s="229"/>
      <c r="K1025" s="229"/>
      <c r="L1025" s="229"/>
      <c r="M1025" s="230"/>
      <c r="N1025" s="230"/>
      <c r="O1025" s="229"/>
      <c r="P1025" s="229"/>
      <c r="Q1025" s="229"/>
      <c r="R1025" s="229"/>
      <c r="S1025" s="229"/>
      <c r="T1025" s="229"/>
      <c r="U1025" s="229"/>
      <c r="V1025" s="229"/>
      <c r="W1025" s="229"/>
      <c r="X1025" s="229"/>
      <c r="Y1025" s="229"/>
      <c r="Z1025" s="229"/>
      <c r="AA1025" s="229"/>
      <c r="AB1025" s="229"/>
    </row>
    <row r="1026" spans="1:28" x14ac:dyDescent="0.3">
      <c r="A1026" s="229"/>
      <c r="B1026" s="230"/>
      <c r="C1026" s="229"/>
      <c r="D1026" s="229"/>
      <c r="E1026" s="229"/>
      <c r="F1026" s="229"/>
      <c r="G1026" s="229"/>
      <c r="H1026" s="229"/>
      <c r="I1026" s="229"/>
      <c r="J1026" s="229"/>
      <c r="K1026" s="229"/>
      <c r="L1026" s="229"/>
      <c r="M1026" s="230"/>
      <c r="N1026" s="230"/>
      <c r="O1026" s="229"/>
      <c r="P1026" s="229"/>
      <c r="Q1026" s="229"/>
      <c r="R1026" s="229"/>
      <c r="S1026" s="229"/>
      <c r="T1026" s="229"/>
      <c r="U1026" s="229"/>
      <c r="V1026" s="229"/>
      <c r="W1026" s="229"/>
      <c r="X1026" s="229"/>
      <c r="Y1026" s="229"/>
      <c r="Z1026" s="229"/>
      <c r="AA1026" s="229"/>
      <c r="AB1026" s="229"/>
    </row>
    <row r="1027" spans="1:28" x14ac:dyDescent="0.3">
      <c r="A1027" s="229"/>
      <c r="B1027" s="230"/>
      <c r="C1027" s="229"/>
      <c r="D1027" s="229"/>
      <c r="E1027" s="229"/>
      <c r="F1027" s="229"/>
      <c r="G1027" s="229"/>
      <c r="H1027" s="229"/>
      <c r="I1027" s="229"/>
      <c r="J1027" s="229"/>
      <c r="K1027" s="229"/>
      <c r="L1027" s="229"/>
      <c r="M1027" s="230"/>
      <c r="N1027" s="230"/>
      <c r="O1027" s="229"/>
      <c r="P1027" s="229"/>
      <c r="Q1027" s="229"/>
      <c r="R1027" s="229"/>
      <c r="S1027" s="229"/>
      <c r="T1027" s="229"/>
      <c r="U1027" s="229"/>
      <c r="V1027" s="229"/>
      <c r="W1027" s="229"/>
      <c r="X1027" s="229"/>
      <c r="Y1027" s="229"/>
      <c r="Z1027" s="229"/>
      <c r="AA1027" s="229"/>
      <c r="AB1027" s="229"/>
    </row>
    <row r="1028" spans="1:28" x14ac:dyDescent="0.3">
      <c r="A1028" s="229"/>
      <c r="B1028" s="230"/>
      <c r="C1028" s="229"/>
      <c r="D1028" s="229"/>
      <c r="E1028" s="229"/>
      <c r="F1028" s="229"/>
      <c r="G1028" s="229"/>
      <c r="H1028" s="229"/>
      <c r="I1028" s="229"/>
      <c r="J1028" s="229"/>
      <c r="K1028" s="229"/>
      <c r="L1028" s="229"/>
      <c r="M1028" s="230"/>
      <c r="N1028" s="230"/>
      <c r="O1028" s="229"/>
      <c r="P1028" s="229"/>
      <c r="Q1028" s="229"/>
      <c r="R1028" s="229"/>
      <c r="S1028" s="229"/>
      <c r="T1028" s="229"/>
      <c r="U1028" s="229"/>
      <c r="V1028" s="229"/>
      <c r="W1028" s="229"/>
      <c r="X1028" s="229"/>
      <c r="Y1028" s="229"/>
      <c r="Z1028" s="229"/>
      <c r="AA1028" s="229"/>
      <c r="AB1028" s="229"/>
    </row>
    <row r="1029" spans="1:28" x14ac:dyDescent="0.3">
      <c r="A1029" s="229"/>
      <c r="B1029" s="230"/>
      <c r="C1029" s="229"/>
      <c r="D1029" s="229"/>
      <c r="E1029" s="229"/>
      <c r="F1029" s="229"/>
      <c r="G1029" s="229"/>
      <c r="H1029" s="229"/>
      <c r="I1029" s="229"/>
      <c r="J1029" s="229"/>
      <c r="K1029" s="229"/>
      <c r="L1029" s="229"/>
      <c r="M1029" s="230"/>
      <c r="N1029" s="230"/>
      <c r="O1029" s="229"/>
      <c r="P1029" s="229"/>
      <c r="Q1029" s="229"/>
      <c r="R1029" s="229"/>
      <c r="S1029" s="229"/>
      <c r="T1029" s="229"/>
      <c r="U1029" s="229"/>
      <c r="V1029" s="229"/>
      <c r="W1029" s="229"/>
      <c r="X1029" s="229"/>
      <c r="Y1029" s="229"/>
      <c r="Z1029" s="229"/>
      <c r="AA1029" s="229"/>
      <c r="AB1029" s="229"/>
    </row>
    <row r="1030" spans="1:28" x14ac:dyDescent="0.3">
      <c r="A1030" s="229"/>
      <c r="B1030" s="230"/>
      <c r="C1030" s="229"/>
      <c r="D1030" s="229"/>
      <c r="E1030" s="229"/>
      <c r="F1030" s="229"/>
      <c r="G1030" s="229"/>
      <c r="H1030" s="229"/>
      <c r="I1030" s="229"/>
      <c r="J1030" s="229"/>
      <c r="K1030" s="229"/>
      <c r="L1030" s="229"/>
      <c r="M1030" s="230"/>
      <c r="N1030" s="230"/>
      <c r="O1030" s="229"/>
      <c r="P1030" s="229"/>
      <c r="Q1030" s="229"/>
      <c r="R1030" s="229"/>
      <c r="S1030" s="229"/>
      <c r="T1030" s="229"/>
      <c r="U1030" s="229"/>
      <c r="V1030" s="229"/>
      <c r="W1030" s="229"/>
      <c r="X1030" s="229"/>
      <c r="Y1030" s="229"/>
      <c r="Z1030" s="229"/>
      <c r="AA1030" s="229"/>
      <c r="AB1030" s="229"/>
    </row>
    <row r="1031" spans="1:28" x14ac:dyDescent="0.3">
      <c r="A1031" s="229"/>
      <c r="B1031" s="230"/>
      <c r="C1031" s="229"/>
      <c r="D1031" s="229"/>
      <c r="E1031" s="229"/>
      <c r="F1031" s="229"/>
      <c r="G1031" s="229"/>
      <c r="H1031" s="229"/>
      <c r="I1031" s="229"/>
      <c r="J1031" s="229"/>
      <c r="K1031" s="229"/>
      <c r="L1031" s="229"/>
      <c r="M1031" s="230"/>
      <c r="N1031" s="230"/>
      <c r="O1031" s="229"/>
      <c r="P1031" s="229"/>
      <c r="Q1031" s="229"/>
      <c r="R1031" s="229"/>
      <c r="S1031" s="229"/>
      <c r="T1031" s="229"/>
      <c r="U1031" s="229"/>
      <c r="V1031" s="229"/>
      <c r="W1031" s="229"/>
      <c r="X1031" s="229"/>
      <c r="Y1031" s="229"/>
      <c r="Z1031" s="229"/>
      <c r="AA1031" s="229"/>
      <c r="AB1031" s="229"/>
    </row>
    <row r="1032" spans="1:28" x14ac:dyDescent="0.3">
      <c r="A1032" s="229"/>
      <c r="B1032" s="230"/>
      <c r="C1032" s="229"/>
      <c r="D1032" s="229"/>
      <c r="E1032" s="229"/>
      <c r="F1032" s="229"/>
      <c r="G1032" s="229"/>
      <c r="H1032" s="229"/>
      <c r="I1032" s="229"/>
      <c r="J1032" s="229"/>
      <c r="K1032" s="229"/>
      <c r="L1032" s="229"/>
      <c r="M1032" s="230"/>
      <c r="N1032" s="230"/>
      <c r="O1032" s="229"/>
      <c r="P1032" s="229"/>
      <c r="Q1032" s="229"/>
      <c r="R1032" s="229"/>
      <c r="S1032" s="229"/>
      <c r="T1032" s="229"/>
      <c r="U1032" s="229"/>
      <c r="V1032" s="229"/>
      <c r="W1032" s="229"/>
      <c r="X1032" s="229"/>
      <c r="Y1032" s="229"/>
      <c r="Z1032" s="229"/>
      <c r="AA1032" s="229"/>
      <c r="AB1032" s="229"/>
    </row>
    <row r="1033" spans="1:28" x14ac:dyDescent="0.3">
      <c r="A1033" s="229"/>
      <c r="B1033" s="230"/>
      <c r="C1033" s="229"/>
      <c r="D1033" s="229"/>
      <c r="E1033" s="229"/>
      <c r="F1033" s="229"/>
      <c r="G1033" s="229"/>
      <c r="H1033" s="229"/>
      <c r="I1033" s="229"/>
      <c r="J1033" s="229"/>
      <c r="K1033" s="229"/>
      <c r="L1033" s="229"/>
      <c r="M1033" s="230"/>
      <c r="N1033" s="230"/>
      <c r="O1033" s="229"/>
      <c r="P1033" s="229"/>
      <c r="Q1033" s="229"/>
      <c r="R1033" s="229"/>
      <c r="S1033" s="229"/>
      <c r="T1033" s="229"/>
      <c r="U1033" s="229"/>
      <c r="V1033" s="229"/>
      <c r="W1033" s="229"/>
      <c r="X1033" s="229"/>
      <c r="Y1033" s="229"/>
      <c r="Z1033" s="229"/>
      <c r="AA1033" s="229"/>
      <c r="AB1033" s="229"/>
    </row>
    <row r="1034" spans="1:28" x14ac:dyDescent="0.3">
      <c r="A1034" s="229"/>
      <c r="B1034" s="230"/>
      <c r="C1034" s="229"/>
      <c r="D1034" s="229"/>
      <c r="E1034" s="229"/>
      <c r="F1034" s="229"/>
      <c r="G1034" s="229"/>
      <c r="H1034" s="229"/>
      <c r="I1034" s="229"/>
      <c r="J1034" s="229"/>
      <c r="K1034" s="229"/>
      <c r="L1034" s="229"/>
      <c r="M1034" s="230"/>
      <c r="N1034" s="230"/>
      <c r="O1034" s="229"/>
      <c r="P1034" s="229"/>
      <c r="Q1034" s="229"/>
      <c r="R1034" s="229"/>
      <c r="S1034" s="229"/>
      <c r="T1034" s="229"/>
      <c r="U1034" s="229"/>
      <c r="V1034" s="229"/>
      <c r="W1034" s="229"/>
      <c r="X1034" s="229"/>
      <c r="Y1034" s="229"/>
      <c r="Z1034" s="229"/>
      <c r="AA1034" s="229"/>
      <c r="AB1034" s="229"/>
    </row>
    <row r="1035" spans="1:28" x14ac:dyDescent="0.3">
      <c r="A1035" s="229"/>
      <c r="B1035" s="230"/>
      <c r="C1035" s="229"/>
      <c r="D1035" s="229"/>
      <c r="E1035" s="229"/>
      <c r="F1035" s="229"/>
      <c r="G1035" s="229"/>
      <c r="H1035" s="229"/>
      <c r="I1035" s="229"/>
      <c r="J1035" s="229"/>
      <c r="K1035" s="229"/>
      <c r="L1035" s="229"/>
      <c r="M1035" s="230"/>
      <c r="N1035" s="230"/>
      <c r="O1035" s="229"/>
      <c r="P1035" s="229"/>
      <c r="Q1035" s="229"/>
      <c r="R1035" s="229"/>
      <c r="S1035" s="229"/>
      <c r="T1035" s="229"/>
      <c r="U1035" s="229"/>
      <c r="V1035" s="229"/>
      <c r="W1035" s="229"/>
      <c r="X1035" s="229"/>
      <c r="Y1035" s="229"/>
      <c r="Z1035" s="229"/>
      <c r="AA1035" s="229"/>
      <c r="AB1035" s="229"/>
    </row>
    <row r="1036" spans="1:28" x14ac:dyDescent="0.3">
      <c r="A1036" s="229"/>
      <c r="B1036" s="230"/>
      <c r="C1036" s="229"/>
      <c r="D1036" s="229"/>
      <c r="E1036" s="229"/>
      <c r="F1036" s="229"/>
      <c r="G1036" s="229"/>
      <c r="H1036" s="229"/>
      <c r="I1036" s="229"/>
      <c r="J1036" s="229"/>
      <c r="K1036" s="229"/>
      <c r="L1036" s="229"/>
      <c r="M1036" s="230"/>
      <c r="N1036" s="230"/>
      <c r="O1036" s="229"/>
      <c r="P1036" s="229"/>
      <c r="Q1036" s="229"/>
      <c r="R1036" s="229"/>
      <c r="S1036" s="229"/>
      <c r="T1036" s="229"/>
      <c r="U1036" s="229"/>
      <c r="V1036" s="229"/>
      <c r="W1036" s="229"/>
      <c r="X1036" s="229"/>
      <c r="Y1036" s="229"/>
      <c r="Z1036" s="229"/>
      <c r="AA1036" s="229"/>
      <c r="AB1036" s="229"/>
    </row>
    <row r="1037" spans="1:28" x14ac:dyDescent="0.3">
      <c r="A1037" s="229"/>
      <c r="B1037" s="230"/>
      <c r="C1037" s="229"/>
      <c r="D1037" s="229"/>
      <c r="E1037" s="229"/>
      <c r="F1037" s="229"/>
      <c r="G1037" s="229"/>
      <c r="H1037" s="229"/>
      <c r="I1037" s="229"/>
      <c r="J1037" s="229"/>
      <c r="K1037" s="229"/>
      <c r="L1037" s="229"/>
      <c r="M1037" s="230"/>
      <c r="N1037" s="230"/>
      <c r="O1037" s="229"/>
      <c r="P1037" s="229"/>
      <c r="Q1037" s="229"/>
      <c r="R1037" s="229"/>
      <c r="S1037" s="229"/>
      <c r="T1037" s="229"/>
      <c r="U1037" s="229"/>
      <c r="V1037" s="229"/>
      <c r="W1037" s="229"/>
      <c r="X1037" s="229"/>
      <c r="Y1037" s="229"/>
      <c r="Z1037" s="229"/>
      <c r="AA1037" s="229"/>
      <c r="AB1037" s="229"/>
    </row>
    <row r="1038" spans="1:28" x14ac:dyDescent="0.3">
      <c r="A1038" s="229"/>
      <c r="B1038" s="230"/>
      <c r="C1038" s="229"/>
      <c r="D1038" s="229"/>
      <c r="E1038" s="229"/>
      <c r="F1038" s="229"/>
      <c r="G1038" s="229"/>
      <c r="H1038" s="229"/>
      <c r="I1038" s="229"/>
      <c r="J1038" s="229"/>
      <c r="K1038" s="229"/>
      <c r="L1038" s="229"/>
      <c r="M1038" s="230"/>
      <c r="N1038" s="230"/>
      <c r="O1038" s="229"/>
      <c r="P1038" s="229"/>
      <c r="Q1038" s="229"/>
      <c r="R1038" s="229"/>
      <c r="S1038" s="229"/>
      <c r="T1038" s="229"/>
      <c r="U1038" s="229"/>
      <c r="V1038" s="229"/>
      <c r="W1038" s="229"/>
      <c r="X1038" s="229"/>
      <c r="Y1038" s="229"/>
      <c r="Z1038" s="229"/>
      <c r="AA1038" s="229"/>
      <c r="AB1038" s="229"/>
    </row>
    <row r="1039" spans="1:28" x14ac:dyDescent="0.3">
      <c r="A1039" s="229"/>
      <c r="B1039" s="230"/>
      <c r="C1039" s="229"/>
      <c r="D1039" s="229"/>
      <c r="E1039" s="229"/>
      <c r="F1039" s="229"/>
      <c r="G1039" s="229"/>
      <c r="H1039" s="229"/>
      <c r="I1039" s="229"/>
      <c r="J1039" s="229"/>
      <c r="K1039" s="229"/>
      <c r="L1039" s="229"/>
      <c r="M1039" s="230"/>
      <c r="N1039" s="230"/>
      <c r="O1039" s="229"/>
      <c r="P1039" s="229"/>
      <c r="Q1039" s="229"/>
      <c r="R1039" s="229"/>
      <c r="S1039" s="229"/>
      <c r="T1039" s="229"/>
      <c r="U1039" s="229"/>
      <c r="V1039" s="229"/>
      <c r="W1039" s="229"/>
      <c r="X1039" s="229"/>
      <c r="Y1039" s="229"/>
      <c r="Z1039" s="229"/>
      <c r="AA1039" s="229"/>
      <c r="AB1039" s="229"/>
    </row>
    <row r="1040" spans="1:28" x14ac:dyDescent="0.3">
      <c r="A1040" s="229"/>
      <c r="B1040" s="230"/>
      <c r="C1040" s="229"/>
      <c r="D1040" s="229"/>
      <c r="E1040" s="229"/>
      <c r="F1040" s="229"/>
      <c r="G1040" s="229"/>
      <c r="H1040" s="229"/>
      <c r="I1040" s="229"/>
      <c r="J1040" s="229"/>
      <c r="K1040" s="229"/>
      <c r="L1040" s="229"/>
      <c r="M1040" s="230"/>
      <c r="N1040" s="230"/>
      <c r="O1040" s="229"/>
      <c r="P1040" s="229"/>
      <c r="Q1040" s="229"/>
      <c r="R1040" s="229"/>
      <c r="S1040" s="229"/>
      <c r="T1040" s="229"/>
      <c r="U1040" s="229"/>
      <c r="V1040" s="229"/>
      <c r="W1040" s="229"/>
      <c r="X1040" s="229"/>
      <c r="Y1040" s="229"/>
      <c r="Z1040" s="229"/>
      <c r="AA1040" s="229"/>
      <c r="AB1040" s="229"/>
    </row>
    <row r="1041" spans="1:28" x14ac:dyDescent="0.3">
      <c r="A1041" s="229"/>
      <c r="B1041" s="230"/>
      <c r="C1041" s="229"/>
      <c r="D1041" s="229"/>
      <c r="E1041" s="229"/>
      <c r="F1041" s="229"/>
      <c r="G1041" s="229"/>
      <c r="H1041" s="229"/>
      <c r="I1041" s="229"/>
      <c r="J1041" s="229"/>
      <c r="K1041" s="229"/>
      <c r="L1041" s="229"/>
      <c r="M1041" s="230"/>
      <c r="N1041" s="230"/>
      <c r="O1041" s="229"/>
      <c r="P1041" s="229"/>
      <c r="Q1041" s="229"/>
      <c r="R1041" s="229"/>
      <c r="S1041" s="229"/>
      <c r="T1041" s="229"/>
      <c r="U1041" s="229"/>
      <c r="V1041" s="229"/>
      <c r="W1041" s="229"/>
      <c r="X1041" s="229"/>
      <c r="Y1041" s="229"/>
      <c r="Z1041" s="229"/>
      <c r="AA1041" s="229"/>
      <c r="AB1041" s="229"/>
    </row>
    <row r="1042" spans="1:28" x14ac:dyDescent="0.3">
      <c r="A1042" s="229"/>
      <c r="B1042" s="230"/>
      <c r="C1042" s="229"/>
      <c r="D1042" s="229"/>
      <c r="E1042" s="229"/>
      <c r="F1042" s="229"/>
      <c r="G1042" s="229"/>
      <c r="H1042" s="229"/>
      <c r="I1042" s="229"/>
      <c r="J1042" s="229"/>
      <c r="K1042" s="229"/>
      <c r="L1042" s="229"/>
      <c r="M1042" s="230"/>
      <c r="N1042" s="230"/>
      <c r="O1042" s="229"/>
      <c r="P1042" s="229"/>
      <c r="Q1042" s="229"/>
      <c r="R1042" s="229"/>
      <c r="S1042" s="229"/>
      <c r="T1042" s="229"/>
      <c r="U1042" s="229"/>
      <c r="V1042" s="229"/>
      <c r="W1042" s="229"/>
      <c r="X1042" s="229"/>
      <c r="Y1042" s="229"/>
      <c r="Z1042" s="229"/>
      <c r="AA1042" s="229"/>
      <c r="AB1042" s="229"/>
    </row>
    <row r="1043" spans="1:28" x14ac:dyDescent="0.3">
      <c r="A1043" s="229"/>
      <c r="B1043" s="230"/>
      <c r="C1043" s="229"/>
      <c r="D1043" s="229"/>
      <c r="E1043" s="229"/>
      <c r="F1043" s="229"/>
      <c r="G1043" s="229"/>
      <c r="H1043" s="229"/>
      <c r="I1043" s="229"/>
      <c r="J1043" s="229"/>
      <c r="K1043" s="229"/>
      <c r="L1043" s="229"/>
      <c r="M1043" s="230"/>
      <c r="N1043" s="230"/>
      <c r="O1043" s="229"/>
      <c r="P1043" s="229"/>
      <c r="Q1043" s="229"/>
      <c r="R1043" s="229"/>
      <c r="S1043" s="229"/>
      <c r="T1043" s="229"/>
      <c r="U1043" s="229"/>
      <c r="V1043" s="229"/>
      <c r="W1043" s="229"/>
      <c r="X1043" s="229"/>
      <c r="Y1043" s="229"/>
      <c r="Z1043" s="229"/>
      <c r="AA1043" s="229"/>
      <c r="AB1043" s="229"/>
    </row>
    <row r="1044" spans="1:28" x14ac:dyDescent="0.3">
      <c r="A1044" s="229"/>
      <c r="B1044" s="230"/>
      <c r="C1044" s="229"/>
      <c r="D1044" s="229"/>
      <c r="E1044" s="229"/>
      <c r="F1044" s="229"/>
      <c r="G1044" s="229"/>
      <c r="H1044" s="229"/>
      <c r="I1044" s="229"/>
      <c r="J1044" s="229"/>
      <c r="K1044" s="229"/>
      <c r="L1044" s="229"/>
      <c r="M1044" s="230"/>
      <c r="N1044" s="230"/>
      <c r="O1044" s="229"/>
      <c r="P1044" s="229"/>
      <c r="Q1044" s="229"/>
      <c r="R1044" s="229"/>
      <c r="S1044" s="229"/>
      <c r="T1044" s="229"/>
      <c r="U1044" s="229"/>
      <c r="V1044" s="229"/>
      <c r="W1044" s="229"/>
      <c r="X1044" s="229"/>
      <c r="Y1044" s="229"/>
      <c r="Z1044" s="229"/>
      <c r="AA1044" s="229"/>
      <c r="AB1044" s="229"/>
    </row>
    <row r="1045" spans="1:28" x14ac:dyDescent="0.3">
      <c r="A1045" s="229"/>
      <c r="B1045" s="230"/>
      <c r="C1045" s="229"/>
      <c r="D1045" s="229"/>
      <c r="E1045" s="229"/>
      <c r="F1045" s="229"/>
      <c r="G1045" s="229"/>
      <c r="H1045" s="229"/>
      <c r="I1045" s="229"/>
      <c r="J1045" s="229"/>
      <c r="K1045" s="229"/>
      <c r="L1045" s="229"/>
      <c r="M1045" s="230"/>
      <c r="N1045" s="230"/>
      <c r="O1045" s="229"/>
      <c r="P1045" s="229"/>
      <c r="Q1045" s="229"/>
      <c r="R1045" s="229"/>
      <c r="S1045" s="229"/>
      <c r="T1045" s="229"/>
      <c r="U1045" s="229"/>
      <c r="V1045" s="229"/>
      <c r="W1045" s="229"/>
      <c r="X1045" s="229"/>
      <c r="Y1045" s="229"/>
      <c r="Z1045" s="229"/>
      <c r="AA1045" s="229"/>
      <c r="AB1045" s="229"/>
    </row>
    <row r="1046" spans="1:28" x14ac:dyDescent="0.3">
      <c r="A1046" s="229"/>
      <c r="B1046" s="230"/>
      <c r="C1046" s="229"/>
      <c r="D1046" s="229"/>
      <c r="E1046" s="229"/>
      <c r="F1046" s="229"/>
      <c r="G1046" s="229"/>
      <c r="H1046" s="229"/>
      <c r="I1046" s="229"/>
      <c r="J1046" s="229"/>
      <c r="K1046" s="229"/>
      <c r="L1046" s="229"/>
      <c r="M1046" s="230"/>
      <c r="N1046" s="230"/>
      <c r="O1046" s="229"/>
      <c r="P1046" s="229"/>
      <c r="Q1046" s="229"/>
      <c r="R1046" s="229"/>
      <c r="S1046" s="229"/>
      <c r="T1046" s="229"/>
      <c r="U1046" s="229"/>
      <c r="V1046" s="229"/>
      <c r="W1046" s="229"/>
      <c r="X1046" s="229"/>
      <c r="Y1046" s="229"/>
      <c r="Z1046" s="229"/>
      <c r="AA1046" s="229"/>
      <c r="AB1046" s="229"/>
    </row>
    <row r="1047" spans="1:28" x14ac:dyDescent="0.3">
      <c r="A1047" s="229"/>
      <c r="B1047" s="230"/>
      <c r="C1047" s="229"/>
      <c r="D1047" s="229"/>
      <c r="E1047" s="229"/>
      <c r="F1047" s="229"/>
      <c r="G1047" s="229"/>
      <c r="H1047" s="229"/>
      <c r="I1047" s="229"/>
      <c r="J1047" s="229"/>
      <c r="K1047" s="229"/>
      <c r="L1047" s="229"/>
      <c r="M1047" s="230"/>
      <c r="N1047" s="230"/>
      <c r="O1047" s="229"/>
      <c r="P1047" s="229"/>
      <c r="Q1047" s="229"/>
      <c r="R1047" s="229"/>
      <c r="S1047" s="229"/>
      <c r="T1047" s="229"/>
      <c r="U1047" s="229"/>
      <c r="V1047" s="229"/>
      <c r="W1047" s="229"/>
      <c r="X1047" s="229"/>
      <c r="Y1047" s="229"/>
      <c r="Z1047" s="229"/>
      <c r="AA1047" s="229"/>
      <c r="AB1047" s="229"/>
    </row>
    <row r="1048" spans="1:28" x14ac:dyDescent="0.3">
      <c r="A1048" s="229"/>
      <c r="B1048" s="230"/>
      <c r="C1048" s="229"/>
      <c r="D1048" s="229"/>
      <c r="E1048" s="229"/>
      <c r="F1048" s="229"/>
      <c r="G1048" s="229"/>
      <c r="H1048" s="229"/>
      <c r="I1048" s="229"/>
      <c r="J1048" s="229"/>
      <c r="K1048" s="229"/>
      <c r="L1048" s="229"/>
      <c r="M1048" s="230"/>
      <c r="N1048" s="230"/>
      <c r="O1048" s="229"/>
      <c r="P1048" s="229"/>
      <c r="Q1048" s="229"/>
      <c r="R1048" s="229"/>
      <c r="S1048" s="229"/>
      <c r="T1048" s="229"/>
      <c r="U1048" s="229"/>
      <c r="V1048" s="229"/>
      <c r="W1048" s="229"/>
      <c r="X1048" s="229"/>
      <c r="Y1048" s="229"/>
      <c r="Z1048" s="229"/>
      <c r="AA1048" s="229"/>
      <c r="AB1048" s="229"/>
    </row>
    <row r="1049" spans="1:28" x14ac:dyDescent="0.3">
      <c r="A1049" s="229"/>
      <c r="B1049" s="230"/>
      <c r="C1049" s="229"/>
      <c r="D1049" s="229"/>
      <c r="E1049" s="229"/>
      <c r="F1049" s="229"/>
      <c r="G1049" s="229"/>
      <c r="H1049" s="229"/>
      <c r="I1049" s="229"/>
      <c r="J1049" s="229"/>
      <c r="K1049" s="229"/>
      <c r="L1049" s="229"/>
      <c r="M1049" s="230"/>
      <c r="N1049" s="230"/>
      <c r="O1049" s="229"/>
      <c r="P1049" s="229"/>
      <c r="Q1049" s="229"/>
      <c r="R1049" s="229"/>
      <c r="S1049" s="229"/>
      <c r="T1049" s="229"/>
      <c r="U1049" s="229"/>
      <c r="V1049" s="229"/>
      <c r="W1049" s="229"/>
      <c r="X1049" s="229"/>
      <c r="Y1049" s="229"/>
      <c r="Z1049" s="229"/>
      <c r="AA1049" s="229"/>
      <c r="AB1049" s="229"/>
    </row>
    <row r="1050" spans="1:28" x14ac:dyDescent="0.3">
      <c r="A1050" s="229"/>
      <c r="B1050" s="230"/>
      <c r="C1050" s="229"/>
      <c r="D1050" s="229"/>
      <c r="E1050" s="229"/>
      <c r="F1050" s="229"/>
      <c r="G1050" s="229"/>
      <c r="H1050" s="229"/>
      <c r="I1050" s="229"/>
      <c r="J1050" s="229"/>
      <c r="K1050" s="229"/>
      <c r="L1050" s="229"/>
      <c r="M1050" s="230"/>
      <c r="N1050" s="230"/>
      <c r="O1050" s="229"/>
      <c r="P1050" s="229"/>
      <c r="Q1050" s="229"/>
      <c r="R1050" s="229"/>
      <c r="S1050" s="229"/>
      <c r="T1050" s="229"/>
      <c r="U1050" s="229"/>
      <c r="V1050" s="229"/>
      <c r="W1050" s="229"/>
      <c r="X1050" s="229"/>
      <c r="Y1050" s="229"/>
      <c r="Z1050" s="229"/>
      <c r="AA1050" s="229"/>
      <c r="AB1050" s="229"/>
    </row>
    <row r="1051" spans="1:28" x14ac:dyDescent="0.3">
      <c r="A1051" s="229"/>
      <c r="B1051" s="230"/>
      <c r="C1051" s="229"/>
      <c r="D1051" s="229"/>
      <c r="E1051" s="229"/>
      <c r="F1051" s="229"/>
      <c r="G1051" s="229"/>
      <c r="H1051" s="229"/>
      <c r="I1051" s="229"/>
      <c r="J1051" s="229"/>
      <c r="K1051" s="229"/>
      <c r="L1051" s="229"/>
      <c r="M1051" s="230"/>
      <c r="N1051" s="230"/>
      <c r="O1051" s="229"/>
      <c r="P1051" s="229"/>
      <c r="Q1051" s="229"/>
      <c r="R1051" s="229"/>
      <c r="S1051" s="229"/>
      <c r="T1051" s="229"/>
      <c r="U1051" s="229"/>
      <c r="V1051" s="229"/>
      <c r="W1051" s="229"/>
      <c r="X1051" s="229"/>
      <c r="Y1051" s="229"/>
      <c r="Z1051" s="229"/>
      <c r="AA1051" s="229"/>
      <c r="AB1051" s="229"/>
    </row>
    <row r="1052" spans="1:28" x14ac:dyDescent="0.3">
      <c r="A1052" s="229"/>
      <c r="B1052" s="230"/>
      <c r="C1052" s="229"/>
      <c r="D1052" s="229"/>
      <c r="E1052" s="229"/>
      <c r="F1052" s="229"/>
      <c r="G1052" s="229"/>
      <c r="H1052" s="229"/>
      <c r="I1052" s="229"/>
      <c r="J1052" s="229"/>
      <c r="K1052" s="229"/>
      <c r="L1052" s="229"/>
      <c r="M1052" s="230"/>
      <c r="N1052" s="230"/>
      <c r="O1052" s="229"/>
      <c r="P1052" s="229"/>
      <c r="Q1052" s="229"/>
      <c r="R1052" s="229"/>
      <c r="S1052" s="229"/>
      <c r="T1052" s="229"/>
      <c r="U1052" s="229"/>
      <c r="V1052" s="229"/>
      <c r="W1052" s="229"/>
      <c r="X1052" s="229"/>
      <c r="Y1052" s="229"/>
      <c r="Z1052" s="229"/>
      <c r="AA1052" s="229"/>
      <c r="AB1052" s="229"/>
    </row>
    <row r="1053" spans="1:28" x14ac:dyDescent="0.3">
      <c r="A1053" s="525"/>
      <c r="B1053" s="525"/>
      <c r="C1053" s="525"/>
      <c r="D1053" s="525"/>
      <c r="E1053" s="525"/>
      <c r="F1053" s="525"/>
      <c r="G1053" s="525"/>
      <c r="H1053" s="525"/>
      <c r="I1053" s="525"/>
      <c r="J1053" s="525"/>
      <c r="K1053" s="525"/>
      <c r="L1053" s="525"/>
      <c r="M1053" s="525"/>
      <c r="N1053" s="525"/>
      <c r="O1053" s="525"/>
      <c r="P1053" s="525"/>
      <c r="Q1053" s="525"/>
      <c r="R1053" s="525"/>
      <c r="S1053" s="525"/>
      <c r="T1053" s="525"/>
      <c r="U1053" s="525"/>
      <c r="V1053" s="525"/>
      <c r="W1053" s="525"/>
      <c r="X1053" s="525"/>
      <c r="Y1053" s="525"/>
      <c r="Z1053" s="525"/>
      <c r="AA1053" s="525"/>
      <c r="AB1053" s="525"/>
    </row>
    <row r="1054" spans="1:28" x14ac:dyDescent="0.3">
      <c r="A1054" s="525"/>
      <c r="B1054" s="525"/>
      <c r="C1054" s="525"/>
      <c r="D1054" s="525"/>
      <c r="E1054" s="525"/>
      <c r="F1054" s="525"/>
      <c r="G1054" s="525"/>
      <c r="H1054" s="525"/>
      <c r="I1054" s="525"/>
      <c r="J1054" s="525"/>
      <c r="K1054" s="525"/>
      <c r="L1054" s="525"/>
      <c r="M1054" s="525"/>
      <c r="N1054" s="525"/>
      <c r="O1054" s="525"/>
      <c r="P1054" s="525"/>
      <c r="Q1054" s="525"/>
      <c r="R1054" s="525"/>
      <c r="S1054" s="525"/>
      <c r="T1054" s="525"/>
      <c r="U1054" s="525"/>
      <c r="V1054" s="525"/>
      <c r="W1054" s="525"/>
      <c r="X1054" s="525"/>
      <c r="Y1054" s="525"/>
      <c r="Z1054" s="525"/>
      <c r="AA1054" s="525"/>
      <c r="AB1054" s="525"/>
    </row>
    <row r="1055" spans="1:28" x14ac:dyDescent="0.3">
      <c r="A1055" s="525"/>
      <c r="B1055" s="525"/>
      <c r="C1055" s="525"/>
      <c r="D1055" s="525"/>
      <c r="E1055" s="525"/>
      <c r="F1055" s="525"/>
      <c r="G1055" s="525"/>
      <c r="H1055" s="525"/>
      <c r="I1055" s="525"/>
      <c r="J1055" s="525"/>
      <c r="K1055" s="525"/>
      <c r="L1055" s="525"/>
      <c r="M1055" s="525"/>
      <c r="N1055" s="525"/>
      <c r="O1055" s="525"/>
      <c r="P1055" s="525"/>
      <c r="Q1055" s="525"/>
      <c r="R1055" s="525"/>
      <c r="S1055" s="525"/>
      <c r="T1055" s="525"/>
      <c r="U1055" s="525"/>
      <c r="V1055" s="525"/>
      <c r="W1055" s="525"/>
      <c r="X1055" s="525"/>
      <c r="Y1055" s="525"/>
      <c r="Z1055" s="525"/>
      <c r="AA1055" s="525"/>
      <c r="AB1055" s="525"/>
    </row>
    <row r="1056" spans="1:28" x14ac:dyDescent="0.3">
      <c r="A1056" s="525"/>
      <c r="B1056" s="525"/>
      <c r="C1056" s="525"/>
      <c r="D1056" s="525"/>
      <c r="E1056" s="525"/>
      <c r="F1056" s="525"/>
      <c r="G1056" s="525"/>
      <c r="H1056" s="525"/>
      <c r="I1056" s="525"/>
      <c r="J1056" s="525"/>
      <c r="K1056" s="525"/>
      <c r="L1056" s="525"/>
      <c r="M1056" s="525"/>
      <c r="N1056" s="525"/>
      <c r="O1056" s="525"/>
      <c r="P1056" s="525"/>
      <c r="Q1056" s="525"/>
      <c r="R1056" s="525"/>
      <c r="S1056" s="525"/>
      <c r="T1056" s="525"/>
      <c r="U1056" s="525"/>
      <c r="V1056" s="525"/>
      <c r="W1056" s="525"/>
      <c r="X1056" s="525"/>
      <c r="Y1056" s="525"/>
      <c r="Z1056" s="525"/>
      <c r="AA1056" s="525"/>
      <c r="AB1056" s="525"/>
    </row>
    <row r="1057" spans="1:28" x14ac:dyDescent="0.3">
      <c r="A1057" s="525"/>
      <c r="B1057" s="525"/>
      <c r="C1057" s="525"/>
      <c r="D1057" s="525"/>
      <c r="E1057" s="525"/>
      <c r="F1057" s="525"/>
      <c r="G1057" s="525"/>
      <c r="H1057" s="525"/>
      <c r="I1057" s="525"/>
      <c r="J1057" s="525"/>
      <c r="K1057" s="525"/>
      <c r="L1057" s="525"/>
      <c r="M1057" s="525"/>
      <c r="N1057" s="525"/>
      <c r="O1057" s="525"/>
      <c r="P1057" s="525"/>
      <c r="Q1057" s="525"/>
      <c r="R1057" s="525"/>
      <c r="S1057" s="525"/>
      <c r="T1057" s="525"/>
      <c r="U1057" s="525"/>
      <c r="V1057" s="525"/>
      <c r="W1057" s="525"/>
      <c r="X1057" s="525"/>
      <c r="Y1057" s="525"/>
      <c r="Z1057" s="525"/>
      <c r="AA1057" s="525"/>
      <c r="AB1057" s="525"/>
    </row>
    <row r="1058" spans="1:28" x14ac:dyDescent="0.3">
      <c r="A1058" s="525"/>
      <c r="B1058" s="525"/>
      <c r="C1058" s="525"/>
      <c r="D1058" s="525"/>
      <c r="E1058" s="525"/>
      <c r="F1058" s="525"/>
      <c r="G1058" s="525"/>
      <c r="H1058" s="525"/>
      <c r="I1058" s="525"/>
      <c r="J1058" s="525"/>
      <c r="K1058" s="525"/>
      <c r="L1058" s="525"/>
      <c r="M1058" s="525"/>
      <c r="N1058" s="525"/>
      <c r="O1058" s="525"/>
      <c r="P1058" s="525"/>
      <c r="Q1058" s="525"/>
      <c r="R1058" s="525"/>
      <c r="S1058" s="525"/>
      <c r="T1058" s="525"/>
      <c r="U1058" s="525"/>
      <c r="V1058" s="525"/>
      <c r="W1058" s="525"/>
      <c r="X1058" s="525"/>
      <c r="Y1058" s="525"/>
      <c r="Z1058" s="525"/>
      <c r="AA1058" s="525"/>
      <c r="AB1058" s="525"/>
    </row>
    <row r="1059" spans="1:28" x14ac:dyDescent="0.3">
      <c r="A1059" s="525"/>
      <c r="B1059" s="525"/>
      <c r="C1059" s="525"/>
      <c r="D1059" s="525"/>
      <c r="E1059" s="525"/>
      <c r="F1059" s="525"/>
      <c r="G1059" s="525"/>
      <c r="H1059" s="525"/>
      <c r="I1059" s="525"/>
      <c r="J1059" s="525"/>
      <c r="K1059" s="525"/>
      <c r="L1059" s="525"/>
      <c r="M1059" s="525"/>
      <c r="N1059" s="525"/>
      <c r="O1059" s="525"/>
      <c r="P1059" s="525"/>
      <c r="Q1059" s="525"/>
      <c r="R1059" s="525"/>
      <c r="S1059" s="525"/>
      <c r="T1059" s="525"/>
      <c r="U1059" s="525"/>
      <c r="V1059" s="525"/>
      <c r="W1059" s="525"/>
      <c r="X1059" s="525"/>
      <c r="Y1059" s="525"/>
      <c r="Z1059" s="525"/>
      <c r="AA1059" s="525"/>
      <c r="AB1059" s="525"/>
    </row>
    <row r="1060" spans="1:28" x14ac:dyDescent="0.3">
      <c r="A1060" s="525"/>
      <c r="B1060" s="525"/>
      <c r="C1060" s="525"/>
      <c r="D1060" s="525"/>
      <c r="E1060" s="525"/>
      <c r="F1060" s="525"/>
      <c r="G1060" s="525"/>
      <c r="H1060" s="525"/>
      <c r="I1060" s="525"/>
      <c r="J1060" s="525"/>
      <c r="K1060" s="525"/>
      <c r="L1060" s="525"/>
      <c r="M1060" s="525"/>
      <c r="N1060" s="525"/>
      <c r="O1060" s="525"/>
      <c r="P1060" s="525"/>
      <c r="Q1060" s="525"/>
      <c r="R1060" s="525"/>
      <c r="S1060" s="525"/>
      <c r="T1060" s="525"/>
      <c r="U1060" s="525"/>
      <c r="V1060" s="525"/>
      <c r="W1060" s="525"/>
      <c r="X1060" s="525"/>
      <c r="Y1060" s="525"/>
      <c r="Z1060" s="525"/>
      <c r="AA1060" s="525"/>
      <c r="AB1060" s="525"/>
    </row>
    <row r="1061" spans="1:28" x14ac:dyDescent="0.3">
      <c r="A1061" s="525"/>
      <c r="B1061" s="525"/>
      <c r="C1061" s="525"/>
      <c r="D1061" s="525"/>
      <c r="E1061" s="525"/>
      <c r="F1061" s="525"/>
      <c r="G1061" s="525"/>
      <c r="H1061" s="525"/>
      <c r="I1061" s="525"/>
      <c r="J1061" s="525"/>
      <c r="K1061" s="525"/>
      <c r="L1061" s="525"/>
      <c r="M1061" s="525"/>
      <c r="N1061" s="525"/>
      <c r="O1061" s="525"/>
      <c r="P1061" s="525"/>
      <c r="Q1061" s="525"/>
      <c r="R1061" s="525"/>
      <c r="S1061" s="525"/>
      <c r="T1061" s="525"/>
      <c r="U1061" s="525"/>
      <c r="V1061" s="525"/>
      <c r="W1061" s="525"/>
      <c r="X1061" s="525"/>
      <c r="Y1061" s="525"/>
      <c r="Z1061" s="525"/>
      <c r="AA1061" s="525"/>
      <c r="AB1061" s="525"/>
    </row>
    <row r="1062" spans="1:28" x14ac:dyDescent="0.3">
      <c r="A1062" s="525"/>
      <c r="B1062" s="525"/>
      <c r="C1062" s="525"/>
      <c r="D1062" s="525"/>
      <c r="E1062" s="525"/>
      <c r="F1062" s="525"/>
      <c r="G1062" s="525"/>
      <c r="H1062" s="525"/>
      <c r="I1062" s="525"/>
      <c r="J1062" s="525"/>
      <c r="K1062" s="525"/>
      <c r="L1062" s="525"/>
      <c r="M1062" s="525"/>
      <c r="N1062" s="525"/>
      <c r="O1062" s="525"/>
      <c r="P1062" s="525"/>
      <c r="Q1062" s="525"/>
      <c r="R1062" s="525"/>
      <c r="S1062" s="525"/>
      <c r="T1062" s="525"/>
      <c r="U1062" s="525"/>
      <c r="V1062" s="525"/>
      <c r="W1062" s="525"/>
      <c r="X1062" s="525"/>
      <c r="Y1062" s="525"/>
      <c r="Z1062" s="525"/>
      <c r="AA1062" s="525"/>
      <c r="AB1062" s="525"/>
    </row>
    <row r="1063" spans="1:28" x14ac:dyDescent="0.3">
      <c r="A1063" s="525"/>
      <c r="B1063" s="525"/>
      <c r="C1063" s="525"/>
      <c r="D1063" s="525"/>
      <c r="E1063" s="525"/>
      <c r="F1063" s="525"/>
      <c r="G1063" s="525"/>
      <c r="H1063" s="525"/>
      <c r="I1063" s="525"/>
      <c r="J1063" s="525"/>
      <c r="K1063" s="525"/>
      <c r="L1063" s="525"/>
      <c r="M1063" s="525"/>
      <c r="N1063" s="525"/>
      <c r="O1063" s="525"/>
      <c r="P1063" s="525"/>
      <c r="Q1063" s="525"/>
      <c r="R1063" s="525"/>
      <c r="S1063" s="525"/>
      <c r="T1063" s="525"/>
      <c r="U1063" s="525"/>
      <c r="V1063" s="525"/>
      <c r="W1063" s="525"/>
      <c r="X1063" s="525"/>
      <c r="Y1063" s="525"/>
      <c r="Z1063" s="525"/>
      <c r="AA1063" s="525"/>
      <c r="AB1063" s="525"/>
    </row>
    <row r="1064" spans="1:28" x14ac:dyDescent="0.3">
      <c r="A1064" s="525"/>
      <c r="B1064" s="525"/>
      <c r="C1064" s="525"/>
      <c r="D1064" s="525"/>
      <c r="E1064" s="525"/>
      <c r="F1064" s="525"/>
      <c r="G1064" s="525"/>
      <c r="H1064" s="525"/>
      <c r="I1064" s="525"/>
      <c r="J1064" s="525"/>
      <c r="K1064" s="525"/>
      <c r="L1064" s="525"/>
      <c r="M1064" s="525"/>
      <c r="N1064" s="525"/>
      <c r="O1064" s="525"/>
      <c r="P1064" s="525"/>
      <c r="Q1064" s="525"/>
      <c r="R1064" s="525"/>
      <c r="S1064" s="525"/>
      <c r="T1064" s="525"/>
      <c r="U1064" s="525"/>
      <c r="V1064" s="525"/>
      <c r="W1064" s="525"/>
      <c r="X1064" s="525"/>
      <c r="Y1064" s="525"/>
      <c r="Z1064" s="525"/>
      <c r="AA1064" s="525"/>
      <c r="AB1064" s="525"/>
    </row>
    <row r="1065" spans="1:28" x14ac:dyDescent="0.3">
      <c r="A1065" s="525"/>
      <c r="B1065" s="525"/>
      <c r="C1065" s="525"/>
      <c r="D1065" s="525"/>
      <c r="E1065" s="525"/>
      <c r="F1065" s="525"/>
      <c r="G1065" s="525"/>
      <c r="H1065" s="525"/>
      <c r="I1065" s="525"/>
      <c r="J1065" s="525"/>
      <c r="K1065" s="525"/>
      <c r="L1065" s="525"/>
      <c r="M1065" s="525"/>
      <c r="N1065" s="525"/>
      <c r="O1065" s="525"/>
      <c r="P1065" s="525"/>
      <c r="Q1065" s="525"/>
      <c r="R1065" s="525"/>
      <c r="S1065" s="525"/>
      <c r="T1065" s="525"/>
      <c r="U1065" s="525"/>
      <c r="V1065" s="525"/>
      <c r="W1065" s="525"/>
      <c r="X1065" s="525"/>
      <c r="Y1065" s="525"/>
      <c r="Z1065" s="525"/>
      <c r="AA1065" s="525"/>
      <c r="AB1065" s="525"/>
    </row>
    <row r="1066" spans="1:28" x14ac:dyDescent="0.3">
      <c r="A1066" s="525"/>
      <c r="B1066" s="525"/>
      <c r="C1066" s="525"/>
      <c r="D1066" s="525"/>
      <c r="E1066" s="525"/>
      <c r="F1066" s="525"/>
      <c r="G1066" s="525"/>
      <c r="H1066" s="525"/>
      <c r="I1066" s="525"/>
      <c r="J1066" s="525"/>
      <c r="K1066" s="525"/>
      <c r="L1066" s="525"/>
      <c r="M1066" s="525"/>
      <c r="N1066" s="525"/>
      <c r="O1066" s="525"/>
      <c r="P1066" s="525"/>
      <c r="Q1066" s="525"/>
      <c r="R1066" s="525"/>
      <c r="S1066" s="525"/>
      <c r="T1066" s="525"/>
      <c r="U1066" s="525"/>
      <c r="V1066" s="525"/>
      <c r="W1066" s="525"/>
      <c r="X1066" s="525"/>
      <c r="Y1066" s="525"/>
      <c r="Z1066" s="525"/>
      <c r="AA1066" s="525"/>
      <c r="AB1066" s="525"/>
    </row>
    <row r="1067" spans="1:28" x14ac:dyDescent="0.3">
      <c r="A1067" s="525"/>
      <c r="B1067" s="525"/>
      <c r="C1067" s="525"/>
      <c r="D1067" s="525"/>
      <c r="E1067" s="525"/>
      <c r="F1067" s="525"/>
      <c r="G1067" s="525"/>
      <c r="H1067" s="525"/>
      <c r="I1067" s="525"/>
      <c r="J1067" s="525"/>
      <c r="K1067" s="525"/>
      <c r="L1067" s="525"/>
      <c r="M1067" s="525"/>
      <c r="N1067" s="525"/>
      <c r="O1067" s="525"/>
      <c r="P1067" s="525"/>
      <c r="Q1067" s="525"/>
      <c r="R1067" s="525"/>
      <c r="S1067" s="525"/>
      <c r="T1067" s="525"/>
      <c r="U1067" s="525"/>
      <c r="V1067" s="525"/>
      <c r="W1067" s="525"/>
      <c r="X1067" s="525"/>
      <c r="Y1067" s="525"/>
      <c r="Z1067" s="525"/>
      <c r="AA1067" s="525"/>
      <c r="AB1067" s="525"/>
    </row>
    <row r="1068" spans="1:28" x14ac:dyDescent="0.3">
      <c r="A1068" s="525"/>
      <c r="B1068" s="525"/>
      <c r="C1068" s="525"/>
      <c r="D1068" s="525"/>
      <c r="E1068" s="525"/>
      <c r="F1068" s="525"/>
      <c r="G1068" s="525"/>
      <c r="H1068" s="525"/>
      <c r="I1068" s="525"/>
      <c r="J1068" s="525"/>
      <c r="K1068" s="525"/>
      <c r="L1068" s="525"/>
      <c r="M1068" s="525"/>
      <c r="N1068" s="525"/>
      <c r="O1068" s="525"/>
      <c r="P1068" s="525"/>
      <c r="Q1068" s="525"/>
      <c r="R1068" s="525"/>
      <c r="S1068" s="525"/>
      <c r="T1068" s="525"/>
      <c r="U1068" s="525"/>
      <c r="V1068" s="525"/>
      <c r="W1068" s="525"/>
      <c r="X1068" s="525"/>
      <c r="Y1068" s="525"/>
      <c r="Z1068" s="525"/>
      <c r="AA1068" s="525"/>
      <c r="AB1068" s="525"/>
    </row>
    <row r="1069" spans="1:28" x14ac:dyDescent="0.3">
      <c r="A1069" s="525"/>
      <c r="B1069" s="525"/>
      <c r="C1069" s="525"/>
      <c r="D1069" s="525"/>
      <c r="E1069" s="525"/>
      <c r="F1069" s="525"/>
      <c r="G1069" s="525"/>
      <c r="H1069" s="525"/>
      <c r="I1069" s="525"/>
      <c r="J1069" s="525"/>
      <c r="K1069" s="525"/>
      <c r="L1069" s="525"/>
      <c r="M1069" s="525"/>
      <c r="N1069" s="525"/>
      <c r="O1069" s="525"/>
      <c r="P1069" s="525"/>
      <c r="Q1069" s="525"/>
      <c r="R1069" s="525"/>
      <c r="S1069" s="525"/>
      <c r="T1069" s="525"/>
      <c r="U1069" s="525"/>
      <c r="V1069" s="525"/>
      <c r="W1069" s="525"/>
      <c r="X1069" s="525"/>
      <c r="Y1069" s="525"/>
      <c r="Z1069" s="525"/>
      <c r="AA1069" s="525"/>
      <c r="AB1069" s="525"/>
    </row>
    <row r="1070" spans="1:28" x14ac:dyDescent="0.3">
      <c r="A1070" s="525"/>
      <c r="B1070" s="525"/>
      <c r="C1070" s="525"/>
      <c r="D1070" s="525"/>
      <c r="E1070" s="525"/>
      <c r="F1070" s="525"/>
      <c r="G1070" s="525"/>
      <c r="H1070" s="525"/>
      <c r="I1070" s="525"/>
      <c r="J1070" s="525"/>
      <c r="K1070" s="525"/>
      <c r="L1070" s="525"/>
      <c r="M1070" s="525"/>
      <c r="N1070" s="525"/>
      <c r="O1070" s="525"/>
      <c r="P1070" s="525"/>
      <c r="Q1070" s="525"/>
      <c r="R1070" s="525"/>
      <c r="S1070" s="525"/>
      <c r="T1070" s="525"/>
      <c r="U1070" s="525"/>
      <c r="V1070" s="525"/>
      <c r="W1070" s="525"/>
      <c r="X1070" s="525"/>
      <c r="Y1070" s="525"/>
      <c r="Z1070" s="525"/>
      <c r="AA1070" s="525"/>
      <c r="AB1070" s="525"/>
    </row>
  </sheetData>
  <mergeCells count="31">
    <mergeCell ref="D6:D8"/>
    <mergeCell ref="X4:X8"/>
    <mergeCell ref="Y4:Y8"/>
    <mergeCell ref="Z4:Z8"/>
    <mergeCell ref="AA4:AA8"/>
    <mergeCell ref="A5:A8"/>
    <mergeCell ref="C5:C8"/>
    <mergeCell ref="D5:F5"/>
    <mergeCell ref="G5:G8"/>
    <mergeCell ref="H5:H8"/>
    <mergeCell ref="I5:I8"/>
    <mergeCell ref="Q5:Q8"/>
    <mergeCell ref="J5:J8"/>
    <mergeCell ref="R5:R8"/>
    <mergeCell ref="S5:S8"/>
    <mergeCell ref="T5:U5"/>
    <mergeCell ref="A1:V1"/>
    <mergeCell ref="A2:AA2"/>
    <mergeCell ref="A4:J4"/>
    <mergeCell ref="K4:V4"/>
    <mergeCell ref="W4:W8"/>
    <mergeCell ref="V5:V8"/>
    <mergeCell ref="E6:E8"/>
    <mergeCell ref="F6:F8"/>
    <mergeCell ref="T6:T8"/>
    <mergeCell ref="U6:U8"/>
    <mergeCell ref="K5:K8"/>
    <mergeCell ref="M5:M8"/>
    <mergeCell ref="N5:N8"/>
    <mergeCell ref="O5:O8"/>
    <mergeCell ref="P5:P8"/>
  </mergeCells>
  <pageMargins left="0.11811023622047245" right="0.11811023622047245" top="0.23622047244094491" bottom="0.16" header="0.15748031496062992" footer="0.11811023622047245"/>
  <pageSetup paperSize="9" scale="65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AB798"/>
  <sheetViews>
    <sheetView topLeftCell="Q1" zoomScale="80" zoomScaleNormal="80" workbookViewId="0">
      <pane ySplit="8" topLeftCell="A57" activePane="bottomLeft" state="frozen"/>
      <selection activeCell="F1" sqref="F1"/>
      <selection pane="bottomLeft" activeCell="U53" sqref="U53"/>
    </sheetView>
  </sheetViews>
  <sheetFormatPr defaultRowHeight="14.25" x14ac:dyDescent="0.2"/>
  <cols>
    <col min="1" max="1" width="4.125" customWidth="1"/>
    <col min="2" max="2" width="6" customWidth="1"/>
    <col min="3" max="3" width="6.25" customWidth="1"/>
    <col min="4" max="4" width="5.25" customWidth="1"/>
    <col min="5" max="5" width="6" customWidth="1"/>
    <col min="6" max="6" width="5.375" customWidth="1"/>
    <col min="7" max="7" width="7.625" customWidth="1"/>
    <col min="8" max="8" width="8.5" customWidth="1"/>
    <col min="9" max="9" width="11" customWidth="1"/>
    <col min="10" max="10" width="11.875" customWidth="1"/>
    <col min="11" max="11" width="7.375" customWidth="1"/>
    <col min="12" max="12" width="8.75" customWidth="1"/>
    <col min="14" max="14" width="8.75" customWidth="1"/>
    <col min="15" max="17" width="8.5" customWidth="1"/>
    <col min="18" max="18" width="9.875" customWidth="1"/>
    <col min="19" max="19" width="8.875" customWidth="1"/>
    <col min="20" max="20" width="7.375" customWidth="1"/>
    <col min="21" max="21" width="6.125" customWidth="1"/>
    <col min="22" max="22" width="9.875" customWidth="1"/>
    <col min="23" max="23" width="10.25" customWidth="1"/>
    <col min="24" max="24" width="11.5" customWidth="1"/>
    <col min="25" max="26" width="8.625" customWidth="1"/>
    <col min="27" max="27" width="10.75" customWidth="1"/>
    <col min="28" max="28" width="13.25" customWidth="1"/>
  </cols>
  <sheetData>
    <row r="1" spans="1:28" ht="21" x14ac:dyDescent="0.35">
      <c r="A1" s="153" t="s">
        <v>1444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61"/>
      <c r="Y1" s="161" t="s">
        <v>295</v>
      </c>
      <c r="Z1" s="161"/>
      <c r="AA1" s="521"/>
    </row>
    <row r="2" spans="1:28" ht="21" x14ac:dyDescent="0.35">
      <c r="A2" s="153" t="s">
        <v>293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521"/>
    </row>
    <row r="3" spans="1:28" ht="17.25" x14ac:dyDescent="0.3">
      <c r="A3" s="162"/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  <c r="AA3" s="162"/>
    </row>
    <row r="4" spans="1:28" ht="17.25" customHeight="1" x14ac:dyDescent="0.3">
      <c r="A4" s="163" t="s">
        <v>292</v>
      </c>
      <c r="B4" s="164"/>
      <c r="C4" s="164"/>
      <c r="D4" s="164"/>
      <c r="E4" s="164"/>
      <c r="F4" s="164"/>
      <c r="G4" s="164"/>
      <c r="H4" s="164"/>
      <c r="I4" s="164"/>
      <c r="J4" s="462"/>
      <c r="K4" s="166" t="s">
        <v>291</v>
      </c>
      <c r="L4" s="167"/>
      <c r="M4" s="167"/>
      <c r="N4" s="167"/>
      <c r="O4" s="167"/>
      <c r="P4" s="167"/>
      <c r="Q4" s="167"/>
      <c r="R4" s="167"/>
      <c r="S4" s="167"/>
      <c r="T4" s="167"/>
      <c r="U4" s="167"/>
      <c r="V4" s="167"/>
      <c r="W4" s="169" t="s">
        <v>298</v>
      </c>
      <c r="X4" s="169" t="s">
        <v>299</v>
      </c>
      <c r="Y4" s="169" t="s">
        <v>300</v>
      </c>
      <c r="Z4" s="169" t="s">
        <v>301</v>
      </c>
      <c r="AA4" s="169" t="s">
        <v>302</v>
      </c>
    </row>
    <row r="5" spans="1:28" ht="17.25" customHeight="1" x14ac:dyDescent="0.3">
      <c r="A5" s="170" t="s">
        <v>284</v>
      </c>
      <c r="B5" s="553"/>
      <c r="C5" s="172" t="s">
        <v>286</v>
      </c>
      <c r="D5" s="173" t="s">
        <v>285</v>
      </c>
      <c r="E5" s="174"/>
      <c r="F5" s="175"/>
      <c r="G5" s="707" t="s">
        <v>309</v>
      </c>
      <c r="H5" s="707" t="s">
        <v>1279</v>
      </c>
      <c r="I5" s="707" t="s">
        <v>305</v>
      </c>
      <c r="J5" s="707" t="s">
        <v>306</v>
      </c>
      <c r="K5" s="176" t="s">
        <v>284</v>
      </c>
      <c r="L5" s="706" t="s">
        <v>15</v>
      </c>
      <c r="M5" s="176" t="s">
        <v>307</v>
      </c>
      <c r="N5" s="176" t="s">
        <v>308</v>
      </c>
      <c r="O5" s="176" t="s">
        <v>283</v>
      </c>
      <c r="P5" s="176" t="s">
        <v>309</v>
      </c>
      <c r="Q5" s="179" t="s">
        <v>310</v>
      </c>
      <c r="R5" s="179" t="s">
        <v>311</v>
      </c>
      <c r="S5" s="179" t="s">
        <v>312</v>
      </c>
      <c r="T5" s="180" t="s">
        <v>232</v>
      </c>
      <c r="U5" s="181"/>
      <c r="V5" s="179" t="s">
        <v>313</v>
      </c>
      <c r="W5" s="182"/>
      <c r="X5" s="182"/>
      <c r="Y5" s="182"/>
      <c r="Z5" s="182"/>
      <c r="AA5" s="182"/>
    </row>
    <row r="6" spans="1:28" ht="17.25" customHeight="1" x14ac:dyDescent="0.2">
      <c r="A6" s="183"/>
      <c r="B6" s="551" t="s">
        <v>278</v>
      </c>
      <c r="C6" s="185"/>
      <c r="D6" s="186" t="s">
        <v>277</v>
      </c>
      <c r="E6" s="186" t="s">
        <v>276</v>
      </c>
      <c r="F6" s="186" t="s">
        <v>238</v>
      </c>
      <c r="G6" s="704"/>
      <c r="H6" s="705"/>
      <c r="I6" s="704"/>
      <c r="J6" s="704"/>
      <c r="K6" s="188"/>
      <c r="L6" s="703" t="s">
        <v>314</v>
      </c>
      <c r="M6" s="188"/>
      <c r="N6" s="188"/>
      <c r="O6" s="188"/>
      <c r="P6" s="188"/>
      <c r="Q6" s="191"/>
      <c r="R6" s="191"/>
      <c r="S6" s="191"/>
      <c r="T6" s="176" t="s">
        <v>315</v>
      </c>
      <c r="U6" s="176" t="s">
        <v>316</v>
      </c>
      <c r="V6" s="191"/>
      <c r="W6" s="182"/>
      <c r="X6" s="182"/>
      <c r="Y6" s="182"/>
      <c r="Z6" s="182"/>
      <c r="AA6" s="182"/>
    </row>
    <row r="7" spans="1:28" ht="17.25" x14ac:dyDescent="0.2">
      <c r="A7" s="183"/>
      <c r="B7" s="551" t="s">
        <v>237</v>
      </c>
      <c r="C7" s="185"/>
      <c r="D7" s="187"/>
      <c r="E7" s="187"/>
      <c r="F7" s="187"/>
      <c r="G7" s="704"/>
      <c r="H7" s="705"/>
      <c r="I7" s="704"/>
      <c r="J7" s="704"/>
      <c r="K7" s="188"/>
      <c r="L7" s="703" t="s">
        <v>284</v>
      </c>
      <c r="M7" s="188"/>
      <c r="N7" s="188"/>
      <c r="O7" s="188"/>
      <c r="P7" s="188"/>
      <c r="Q7" s="191"/>
      <c r="R7" s="191"/>
      <c r="S7" s="191"/>
      <c r="T7" s="188"/>
      <c r="U7" s="188"/>
      <c r="V7" s="191"/>
      <c r="W7" s="182"/>
      <c r="X7" s="182"/>
      <c r="Y7" s="182"/>
      <c r="Z7" s="182"/>
      <c r="AA7" s="182"/>
    </row>
    <row r="8" spans="1:28" ht="31.5" customHeight="1" x14ac:dyDescent="0.2">
      <c r="A8" s="192"/>
      <c r="B8" s="549"/>
      <c r="C8" s="194"/>
      <c r="D8" s="195"/>
      <c r="E8" s="195"/>
      <c r="F8" s="195"/>
      <c r="G8" s="701"/>
      <c r="H8" s="702"/>
      <c r="I8" s="701"/>
      <c r="J8" s="701"/>
      <c r="K8" s="196"/>
      <c r="L8" s="700"/>
      <c r="M8" s="196"/>
      <c r="N8" s="196"/>
      <c r="O8" s="196"/>
      <c r="P8" s="196"/>
      <c r="Q8" s="199"/>
      <c r="R8" s="199"/>
      <c r="S8" s="199"/>
      <c r="T8" s="196"/>
      <c r="U8" s="196"/>
      <c r="V8" s="199"/>
      <c r="W8" s="200"/>
      <c r="X8" s="200"/>
      <c r="Y8" s="200"/>
      <c r="Z8" s="200"/>
      <c r="AA8" s="200"/>
    </row>
    <row r="9" spans="1:28" ht="17.25" x14ac:dyDescent="0.3">
      <c r="A9" s="423">
        <v>1</v>
      </c>
      <c r="B9" s="657" t="s">
        <v>4</v>
      </c>
      <c r="C9" s="423">
        <v>23012</v>
      </c>
      <c r="D9" s="423">
        <v>4</v>
      </c>
      <c r="E9" s="423">
        <v>3</v>
      </c>
      <c r="F9" s="423">
        <v>22</v>
      </c>
      <c r="G9" s="423">
        <v>1</v>
      </c>
      <c r="H9" s="484">
        <f>SUM((D9*400)+(E9*100)+F9)</f>
        <v>1922</v>
      </c>
      <c r="I9" s="423">
        <v>75</v>
      </c>
      <c r="J9" s="689">
        <f>SUM(H9*I9)</f>
        <v>144150</v>
      </c>
      <c r="K9" s="423"/>
      <c r="L9" s="658">
        <v>112</v>
      </c>
      <c r="M9" s="657"/>
      <c r="N9" s="657"/>
      <c r="O9" s="656"/>
      <c r="P9" s="656"/>
      <c r="Q9" s="656"/>
      <c r="R9" s="656"/>
      <c r="S9" s="656"/>
      <c r="T9" s="423"/>
      <c r="U9" s="423"/>
      <c r="V9" s="423"/>
      <c r="W9" s="699">
        <f>SUM(J9+V9)</f>
        <v>144150</v>
      </c>
      <c r="X9" s="688">
        <f>W9</f>
        <v>144150</v>
      </c>
      <c r="Y9" s="423">
        <v>50</v>
      </c>
      <c r="Z9" s="423">
        <v>0</v>
      </c>
      <c r="AA9" s="423">
        <v>0.01</v>
      </c>
      <c r="AB9" s="423"/>
    </row>
    <row r="10" spans="1:28" ht="17.25" x14ac:dyDescent="0.3">
      <c r="A10" s="484">
        <v>2</v>
      </c>
      <c r="B10" s="380" t="s">
        <v>4</v>
      </c>
      <c r="C10" s="484">
        <v>20361</v>
      </c>
      <c r="D10" s="484">
        <v>9</v>
      </c>
      <c r="E10" s="484">
        <v>3</v>
      </c>
      <c r="F10" s="484">
        <v>52</v>
      </c>
      <c r="G10" s="484">
        <v>1</v>
      </c>
      <c r="H10" s="484">
        <f>SUM((D10*400)+(E10*100)+F10)</f>
        <v>3952</v>
      </c>
      <c r="I10" s="484">
        <v>75</v>
      </c>
      <c r="J10" s="689">
        <f>SUM(H10*I10)</f>
        <v>296400</v>
      </c>
      <c r="K10" s="484"/>
      <c r="L10" s="654">
        <v>110</v>
      </c>
      <c r="M10" s="380"/>
      <c r="N10" s="380"/>
      <c r="O10" s="513"/>
      <c r="P10" s="513"/>
      <c r="Q10" s="513"/>
      <c r="R10" s="513"/>
      <c r="S10" s="513"/>
      <c r="T10" s="484"/>
      <c r="U10" s="484"/>
      <c r="V10" s="484"/>
      <c r="W10" s="475">
        <f>SUM(J10+V10)</f>
        <v>296400</v>
      </c>
      <c r="X10" s="688">
        <f>W10</f>
        <v>296400</v>
      </c>
      <c r="Y10" s="484">
        <v>50</v>
      </c>
      <c r="Z10" s="423">
        <v>0</v>
      </c>
      <c r="AA10" s="484">
        <v>0.01</v>
      </c>
      <c r="AB10" s="484"/>
    </row>
    <row r="11" spans="1:28" ht="17.25" x14ac:dyDescent="0.3">
      <c r="A11" s="229">
        <v>3</v>
      </c>
      <c r="B11" s="380" t="s">
        <v>4</v>
      </c>
      <c r="C11" s="484">
        <v>5975</v>
      </c>
      <c r="D11" s="484"/>
      <c r="E11" s="484">
        <v>1</v>
      </c>
      <c r="F11" s="484">
        <v>6</v>
      </c>
      <c r="G11" s="229">
        <v>2</v>
      </c>
      <c r="H11" s="484">
        <f>SUM((D11*400)+(E11*100)+F11)</f>
        <v>106</v>
      </c>
      <c r="I11" s="229">
        <v>75</v>
      </c>
      <c r="J11" s="689">
        <f>SUM(H11*I11)</f>
        <v>7950</v>
      </c>
      <c r="K11" s="229"/>
      <c r="L11" s="505">
        <v>110</v>
      </c>
      <c r="M11" s="230" t="s">
        <v>3</v>
      </c>
      <c r="N11" s="230" t="s">
        <v>2</v>
      </c>
      <c r="O11" s="232">
        <v>171.6</v>
      </c>
      <c r="P11" s="507"/>
      <c r="Q11" s="507"/>
      <c r="R11" s="508">
        <v>6500</v>
      </c>
      <c r="S11" s="511">
        <f>SUM(O11*R11)</f>
        <v>1115400</v>
      </c>
      <c r="T11" s="229"/>
      <c r="U11" s="229"/>
      <c r="V11" s="511">
        <f>SUM(S11-(S11*0/100))</f>
        <v>1115400</v>
      </c>
      <c r="W11" s="511">
        <f>SUM(J11+V11)</f>
        <v>1123350</v>
      </c>
      <c r="X11" s="688">
        <f>W11</f>
        <v>1123350</v>
      </c>
      <c r="Y11" s="229">
        <v>10</v>
      </c>
      <c r="Z11" s="423">
        <v>0</v>
      </c>
      <c r="AA11" s="229">
        <v>0.02</v>
      </c>
      <c r="AB11" s="229"/>
    </row>
    <row r="12" spans="1:28" ht="17.25" x14ac:dyDescent="0.3">
      <c r="A12" s="229">
        <v>4</v>
      </c>
      <c r="B12" s="230" t="s">
        <v>4</v>
      </c>
      <c r="C12" s="229">
        <v>29495</v>
      </c>
      <c r="D12" s="229">
        <v>9</v>
      </c>
      <c r="E12" s="229">
        <v>1</v>
      </c>
      <c r="F12" s="229">
        <v>79</v>
      </c>
      <c r="G12" s="229">
        <v>1</v>
      </c>
      <c r="H12" s="484">
        <f>SUM((D12*400)+(E12*100)+F12)</f>
        <v>3779</v>
      </c>
      <c r="I12" s="229">
        <v>75</v>
      </c>
      <c r="J12" s="689">
        <f>SUM(H12*I12)</f>
        <v>283425</v>
      </c>
      <c r="K12" s="229"/>
      <c r="L12" s="505">
        <v>77</v>
      </c>
      <c r="M12" s="230"/>
      <c r="N12" s="230"/>
      <c r="O12" s="507"/>
      <c r="P12" s="507"/>
      <c r="Q12" s="507"/>
      <c r="R12" s="508"/>
      <c r="S12" s="511">
        <f>SUM(O12*R12)</f>
        <v>0</v>
      </c>
      <c r="T12" s="229"/>
      <c r="U12" s="229"/>
      <c r="V12" s="511"/>
      <c r="W12" s="511">
        <f>SUM(J12+V12)</f>
        <v>283425</v>
      </c>
      <c r="X12" s="688">
        <f>W12</f>
        <v>283425</v>
      </c>
      <c r="Y12" s="229">
        <v>50</v>
      </c>
      <c r="Z12" s="423">
        <v>0</v>
      </c>
      <c r="AA12" s="229">
        <v>0.01</v>
      </c>
      <c r="AB12" s="229"/>
    </row>
    <row r="13" spans="1:28" ht="17.25" x14ac:dyDescent="0.3">
      <c r="A13" s="229">
        <v>5</v>
      </c>
      <c r="B13" s="230" t="s">
        <v>4</v>
      </c>
      <c r="C13" s="229">
        <v>1249</v>
      </c>
      <c r="D13" s="229">
        <v>3</v>
      </c>
      <c r="E13" s="229"/>
      <c r="F13" s="229">
        <v>2</v>
      </c>
      <c r="G13" s="229">
        <v>1</v>
      </c>
      <c r="H13" s="484">
        <f>SUM((D13*400)+(E13*100)+F13)</f>
        <v>1202</v>
      </c>
      <c r="I13" s="229">
        <v>220</v>
      </c>
      <c r="J13" s="689">
        <f>SUM(H13*I13)</f>
        <v>264440</v>
      </c>
      <c r="K13" s="229"/>
      <c r="L13" s="505">
        <v>37</v>
      </c>
      <c r="M13" s="380"/>
      <c r="N13" s="230"/>
      <c r="O13" s="507"/>
      <c r="P13" s="507"/>
      <c r="Q13" s="507"/>
      <c r="R13" s="508"/>
      <c r="S13" s="511">
        <f>SUM(O13*R13)</f>
        <v>0</v>
      </c>
      <c r="T13" s="229"/>
      <c r="U13" s="229"/>
      <c r="V13" s="511"/>
      <c r="W13" s="511">
        <f>SUM(J13+V13)</f>
        <v>264440</v>
      </c>
      <c r="X13" s="688">
        <f>W13</f>
        <v>264440</v>
      </c>
      <c r="Y13" s="229">
        <v>50</v>
      </c>
      <c r="Z13" s="423">
        <v>0</v>
      </c>
      <c r="AA13" s="229">
        <v>0.01</v>
      </c>
      <c r="AB13" s="229"/>
    </row>
    <row r="14" spans="1:28" ht="17.25" x14ac:dyDescent="0.3">
      <c r="A14" s="229">
        <v>6</v>
      </c>
      <c r="B14" s="230" t="s">
        <v>4</v>
      </c>
      <c r="C14" s="229">
        <v>21062</v>
      </c>
      <c r="D14" s="229">
        <v>4</v>
      </c>
      <c r="E14" s="229">
        <v>3</v>
      </c>
      <c r="F14" s="229">
        <v>35</v>
      </c>
      <c r="G14" s="229">
        <v>1</v>
      </c>
      <c r="H14" s="484">
        <f>SUM((D14*400)+(E14*100)+F14)</f>
        <v>1935</v>
      </c>
      <c r="I14" s="229">
        <v>75</v>
      </c>
      <c r="J14" s="689">
        <f>SUM(H14*I14)</f>
        <v>145125</v>
      </c>
      <c r="K14" s="229"/>
      <c r="L14" s="505">
        <v>12</v>
      </c>
      <c r="M14" s="230"/>
      <c r="N14" s="230"/>
      <c r="O14" s="507"/>
      <c r="P14" s="507"/>
      <c r="Q14" s="507"/>
      <c r="R14" s="508"/>
      <c r="S14" s="511">
        <f>SUM(O14*R14)</f>
        <v>0</v>
      </c>
      <c r="T14" s="229"/>
      <c r="U14" s="229"/>
      <c r="V14" s="511"/>
      <c r="W14" s="511">
        <f>SUM(J14+V14)</f>
        <v>145125</v>
      </c>
      <c r="X14" s="688">
        <f>W14</f>
        <v>145125</v>
      </c>
      <c r="Y14" s="229">
        <v>50</v>
      </c>
      <c r="Z14" s="423">
        <v>0</v>
      </c>
      <c r="AA14" s="229">
        <v>0.01</v>
      </c>
      <c r="AB14" s="229"/>
    </row>
    <row r="15" spans="1:28" ht="17.25" x14ac:dyDescent="0.3">
      <c r="A15" s="229">
        <v>7</v>
      </c>
      <c r="B15" s="230" t="s">
        <v>4</v>
      </c>
      <c r="C15" s="229">
        <v>5709</v>
      </c>
      <c r="D15" s="229"/>
      <c r="E15" s="229"/>
      <c r="F15" s="229">
        <v>84</v>
      </c>
      <c r="G15" s="229">
        <v>1</v>
      </c>
      <c r="H15" s="484">
        <f>SUM((D15*400)+(E15*100)+F15)</f>
        <v>84</v>
      </c>
      <c r="I15" s="229">
        <v>75</v>
      </c>
      <c r="J15" s="689">
        <f>SUM(H15*I15)</f>
        <v>6300</v>
      </c>
      <c r="K15" s="229"/>
      <c r="L15" s="505">
        <v>12</v>
      </c>
      <c r="M15" s="230" t="s">
        <v>3</v>
      </c>
      <c r="N15" s="230" t="s">
        <v>2</v>
      </c>
      <c r="O15" s="507">
        <v>134.94</v>
      </c>
      <c r="P15" s="507"/>
      <c r="Q15" s="507"/>
      <c r="R15" s="508">
        <v>6500</v>
      </c>
      <c r="S15" s="511">
        <f>SUM(O15*R15)</f>
        <v>877110</v>
      </c>
      <c r="T15" s="229">
        <v>20</v>
      </c>
      <c r="U15" s="229">
        <v>30</v>
      </c>
      <c r="V15" s="511">
        <f>SUM(S15-(S15*U15/100))</f>
        <v>613977</v>
      </c>
      <c r="W15" s="511">
        <f>SUM(J15+V15)</f>
        <v>620277</v>
      </c>
      <c r="X15" s="688">
        <f>W15</f>
        <v>620277</v>
      </c>
      <c r="Y15" s="229">
        <v>10</v>
      </c>
      <c r="Z15" s="423">
        <v>0</v>
      </c>
      <c r="AA15" s="229">
        <v>0.02</v>
      </c>
      <c r="AB15" s="229"/>
    </row>
    <row r="16" spans="1:28" ht="17.25" x14ac:dyDescent="0.3">
      <c r="A16" s="229"/>
      <c r="B16" s="230"/>
      <c r="C16" s="229"/>
      <c r="D16" s="229"/>
      <c r="E16" s="229"/>
      <c r="F16" s="229"/>
      <c r="G16" s="229"/>
      <c r="H16" s="484"/>
      <c r="I16" s="229"/>
      <c r="J16" s="689">
        <f>SUM(H16*I16)</f>
        <v>0</v>
      </c>
      <c r="K16" s="229"/>
      <c r="L16" s="505">
        <v>71</v>
      </c>
      <c r="M16" s="230" t="s">
        <v>3</v>
      </c>
      <c r="N16" s="230" t="s">
        <v>2</v>
      </c>
      <c r="O16" s="507">
        <v>97.5</v>
      </c>
      <c r="P16" s="507"/>
      <c r="Q16" s="507"/>
      <c r="R16" s="508">
        <v>6500</v>
      </c>
      <c r="S16" s="511">
        <f>SUM(O16*R16)</f>
        <v>633750</v>
      </c>
      <c r="T16" s="229">
        <v>6</v>
      </c>
      <c r="U16" s="229">
        <v>6</v>
      </c>
      <c r="V16" s="511">
        <f>SUM(S16-(S16*U16/100))</f>
        <v>595725</v>
      </c>
      <c r="W16" s="511">
        <f>SUM(J16+V16)</f>
        <v>595725</v>
      </c>
      <c r="X16" s="688">
        <f>W16</f>
        <v>595725</v>
      </c>
      <c r="Y16" s="229">
        <v>10</v>
      </c>
      <c r="Z16" s="423">
        <v>0</v>
      </c>
      <c r="AA16" s="229">
        <v>0.02</v>
      </c>
      <c r="AB16" s="229"/>
    </row>
    <row r="17" spans="1:28" ht="17.25" x14ac:dyDescent="0.3">
      <c r="A17" s="229">
        <v>8</v>
      </c>
      <c r="B17" s="230" t="s">
        <v>4</v>
      </c>
      <c r="C17" s="229">
        <v>20303</v>
      </c>
      <c r="D17" s="229">
        <v>2</v>
      </c>
      <c r="E17" s="229"/>
      <c r="F17" s="229">
        <v>1</v>
      </c>
      <c r="G17" s="229">
        <v>1</v>
      </c>
      <c r="H17" s="484">
        <f>SUM((D17*400)+(E17*100)+F17)</f>
        <v>801</v>
      </c>
      <c r="I17" s="229">
        <v>130</v>
      </c>
      <c r="J17" s="689">
        <f>SUM(H17*I17)</f>
        <v>104130</v>
      </c>
      <c r="K17" s="229"/>
      <c r="L17" s="505">
        <v>171</v>
      </c>
      <c r="M17" s="230"/>
      <c r="N17" s="230"/>
      <c r="O17" s="507"/>
      <c r="P17" s="507"/>
      <c r="Q17" s="507"/>
      <c r="R17" s="508"/>
      <c r="S17" s="511">
        <f>SUM(O17*R17)</f>
        <v>0</v>
      </c>
      <c r="T17" s="229"/>
      <c r="U17" s="229"/>
      <c r="V17" s="511">
        <f>SUM(S17-(S17*U17/100))</f>
        <v>0</v>
      </c>
      <c r="W17" s="511">
        <f>SUM(J17+V17)</f>
        <v>104130</v>
      </c>
      <c r="X17" s="688">
        <f>W17</f>
        <v>104130</v>
      </c>
      <c r="Y17" s="229">
        <v>50</v>
      </c>
      <c r="Z17" s="423">
        <v>0</v>
      </c>
      <c r="AA17" s="229">
        <v>0.01</v>
      </c>
      <c r="AB17" s="229"/>
    </row>
    <row r="18" spans="1:28" ht="17.25" x14ac:dyDescent="0.3">
      <c r="A18" s="229">
        <v>9</v>
      </c>
      <c r="B18" s="230" t="s">
        <v>4</v>
      </c>
      <c r="C18" s="229">
        <v>9492</v>
      </c>
      <c r="D18" s="229">
        <v>18</v>
      </c>
      <c r="E18" s="229"/>
      <c r="F18" s="229">
        <v>77</v>
      </c>
      <c r="G18" s="229">
        <v>1</v>
      </c>
      <c r="H18" s="484">
        <f>SUM((D18*400)+(E18*100)+F18)</f>
        <v>7277</v>
      </c>
      <c r="I18" s="229">
        <v>75</v>
      </c>
      <c r="J18" s="689">
        <f>SUM(H18*I18)</f>
        <v>545775</v>
      </c>
      <c r="K18" s="229"/>
      <c r="L18" s="505">
        <v>171</v>
      </c>
      <c r="M18" s="230"/>
      <c r="N18" s="230"/>
      <c r="O18" s="507"/>
      <c r="P18" s="507"/>
      <c r="Q18" s="507"/>
      <c r="R18" s="508"/>
      <c r="S18" s="511">
        <f>SUM(O18*R18)</f>
        <v>0</v>
      </c>
      <c r="T18" s="229"/>
      <c r="U18" s="229"/>
      <c r="V18" s="511">
        <f>SUM(S18-(S18*U18/100))</f>
        <v>0</v>
      </c>
      <c r="W18" s="511">
        <f>SUM(J18+V18)</f>
        <v>545775</v>
      </c>
      <c r="X18" s="688">
        <f>W18</f>
        <v>545775</v>
      </c>
      <c r="Y18" s="229">
        <v>50</v>
      </c>
      <c r="Z18" s="423">
        <v>0</v>
      </c>
      <c r="AA18" s="229">
        <v>0.01</v>
      </c>
      <c r="AB18" s="229"/>
    </row>
    <row r="19" spans="1:28" ht="17.25" x14ac:dyDescent="0.3">
      <c r="A19" s="229">
        <v>10</v>
      </c>
      <c r="B19" s="230" t="s">
        <v>4</v>
      </c>
      <c r="C19" s="229">
        <v>20779</v>
      </c>
      <c r="D19" s="229">
        <v>9</v>
      </c>
      <c r="E19" s="229">
        <v>1</v>
      </c>
      <c r="F19" s="229">
        <v>51</v>
      </c>
      <c r="G19" s="229">
        <v>1</v>
      </c>
      <c r="H19" s="484">
        <f>SUM((D19*400)+(E19*100)+F19)</f>
        <v>3751</v>
      </c>
      <c r="I19" s="229">
        <v>75</v>
      </c>
      <c r="J19" s="689">
        <f>SUM(H19*I19)</f>
        <v>281325</v>
      </c>
      <c r="K19" s="229"/>
      <c r="L19" s="505">
        <v>171</v>
      </c>
      <c r="M19" s="230"/>
      <c r="N19" s="230"/>
      <c r="O19" s="507"/>
      <c r="P19" s="507"/>
      <c r="Q19" s="507"/>
      <c r="R19" s="508"/>
      <c r="S19" s="511">
        <f>SUM(O19*R19)</f>
        <v>0</v>
      </c>
      <c r="T19" s="229"/>
      <c r="U19" s="229"/>
      <c r="V19" s="511">
        <f>SUM(S19-(S19*U19/100))</f>
        <v>0</v>
      </c>
      <c r="W19" s="511">
        <f>SUM(J19+V19)</f>
        <v>281325</v>
      </c>
      <c r="X19" s="688">
        <f>W19</f>
        <v>281325</v>
      </c>
      <c r="Y19" s="229">
        <v>50</v>
      </c>
      <c r="Z19" s="423">
        <v>0</v>
      </c>
      <c r="AA19" s="229">
        <v>0.01</v>
      </c>
      <c r="AB19" s="229"/>
    </row>
    <row r="20" spans="1:28" ht="17.25" x14ac:dyDescent="0.3">
      <c r="A20" s="229">
        <v>11</v>
      </c>
      <c r="B20" s="230" t="s">
        <v>4</v>
      </c>
      <c r="C20" s="229">
        <v>21095</v>
      </c>
      <c r="D20" s="229"/>
      <c r="E20" s="229">
        <v>1</v>
      </c>
      <c r="F20" s="229">
        <v>76</v>
      </c>
      <c r="G20" s="229">
        <v>1</v>
      </c>
      <c r="H20" s="484">
        <f>SUM((D20*400)+(E20*100)+F20)</f>
        <v>176</v>
      </c>
      <c r="I20" s="229">
        <v>75</v>
      </c>
      <c r="J20" s="689">
        <f>SUM(H20*I20)</f>
        <v>13200</v>
      </c>
      <c r="K20" s="229"/>
      <c r="L20" s="505">
        <v>171</v>
      </c>
      <c r="M20" s="230"/>
      <c r="N20" s="230"/>
      <c r="O20" s="507"/>
      <c r="P20" s="507"/>
      <c r="Q20" s="507"/>
      <c r="R20" s="508"/>
      <c r="S20" s="511">
        <f>SUM(O20*R20)</f>
        <v>0</v>
      </c>
      <c r="T20" s="229"/>
      <c r="U20" s="229"/>
      <c r="V20" s="511">
        <f>SUM(S20-(S20*U20/100))</f>
        <v>0</v>
      </c>
      <c r="W20" s="511">
        <f>SUM(J20+V20)</f>
        <v>13200</v>
      </c>
      <c r="X20" s="688">
        <f>W20</f>
        <v>13200</v>
      </c>
      <c r="Y20" s="229">
        <v>50</v>
      </c>
      <c r="Z20" s="423">
        <v>0</v>
      </c>
      <c r="AA20" s="229">
        <v>0.01</v>
      </c>
      <c r="AB20" s="229"/>
    </row>
    <row r="21" spans="1:28" ht="17.25" x14ac:dyDescent="0.3">
      <c r="A21" s="229">
        <v>12</v>
      </c>
      <c r="B21" s="230" t="s">
        <v>4</v>
      </c>
      <c r="C21" s="229">
        <v>13144</v>
      </c>
      <c r="D21" s="229"/>
      <c r="E21" s="229">
        <v>1</v>
      </c>
      <c r="F21" s="229">
        <v>44</v>
      </c>
      <c r="G21" s="229">
        <v>1</v>
      </c>
      <c r="H21" s="484">
        <f>SUM((D21*400)+(E21*100)+F21)</f>
        <v>144</v>
      </c>
      <c r="I21" s="229">
        <v>200</v>
      </c>
      <c r="J21" s="689">
        <f>SUM(H21*I21)</f>
        <v>28800</v>
      </c>
      <c r="K21" s="229"/>
      <c r="L21" s="505">
        <v>171</v>
      </c>
      <c r="M21" s="230"/>
      <c r="N21" s="230"/>
      <c r="O21" s="507"/>
      <c r="P21" s="507"/>
      <c r="Q21" s="507"/>
      <c r="R21" s="508"/>
      <c r="S21" s="511">
        <f>SUM(O21*R21)</f>
        <v>0</v>
      </c>
      <c r="T21" s="229"/>
      <c r="U21" s="229"/>
      <c r="V21" s="511">
        <f>SUM(S21-(S21*U21/100))</f>
        <v>0</v>
      </c>
      <c r="W21" s="511">
        <f>SUM(J21+V21)</f>
        <v>28800</v>
      </c>
      <c r="X21" s="688">
        <f>W21</f>
        <v>28800</v>
      </c>
      <c r="Y21" s="229">
        <v>50</v>
      </c>
      <c r="Z21" s="423">
        <v>0</v>
      </c>
      <c r="AA21" s="229">
        <v>0.01</v>
      </c>
      <c r="AB21" s="229"/>
    </row>
    <row r="22" spans="1:28" ht="17.25" x14ac:dyDescent="0.3">
      <c r="A22" s="229">
        <v>13</v>
      </c>
      <c r="B22" s="230" t="s">
        <v>4</v>
      </c>
      <c r="C22" s="229">
        <v>12607</v>
      </c>
      <c r="D22" s="229">
        <v>3</v>
      </c>
      <c r="E22" s="229">
        <v>2</v>
      </c>
      <c r="F22" s="229">
        <v>40</v>
      </c>
      <c r="G22" s="229">
        <v>1</v>
      </c>
      <c r="H22" s="484">
        <f>SUM((D22*400)+(E22*100)+F22)</f>
        <v>1440</v>
      </c>
      <c r="I22" s="229">
        <v>110</v>
      </c>
      <c r="J22" s="689">
        <f>SUM(H22*I22)</f>
        <v>158400</v>
      </c>
      <c r="K22" s="229"/>
      <c r="L22" s="505"/>
      <c r="M22" s="230"/>
      <c r="N22" s="230"/>
      <c r="O22" s="507"/>
      <c r="P22" s="507"/>
      <c r="Q22" s="507"/>
      <c r="R22" s="508"/>
      <c r="S22" s="511">
        <f>SUM(O22*R22)</f>
        <v>0</v>
      </c>
      <c r="T22" s="229"/>
      <c r="U22" s="229"/>
      <c r="V22" s="511">
        <f>SUM(S22-(S22*U22/100))</f>
        <v>0</v>
      </c>
      <c r="W22" s="511">
        <f>SUM(J22+V22)</f>
        <v>158400</v>
      </c>
      <c r="X22" s="688">
        <f>W22</f>
        <v>158400</v>
      </c>
      <c r="Y22" s="229">
        <v>50</v>
      </c>
      <c r="Z22" s="423">
        <v>0</v>
      </c>
      <c r="AA22" s="229">
        <v>0.01</v>
      </c>
      <c r="AB22" s="229"/>
    </row>
    <row r="23" spans="1:28" ht="17.25" x14ac:dyDescent="0.3">
      <c r="A23" s="229">
        <v>14</v>
      </c>
      <c r="B23" s="230" t="s">
        <v>4</v>
      </c>
      <c r="C23" s="229">
        <v>21100</v>
      </c>
      <c r="D23" s="229">
        <v>10</v>
      </c>
      <c r="E23" s="229"/>
      <c r="F23" s="229">
        <v>61</v>
      </c>
      <c r="G23" s="229">
        <v>1</v>
      </c>
      <c r="H23" s="484">
        <f>SUM((D23*400)+(E23*100)+F23)</f>
        <v>4061</v>
      </c>
      <c r="I23" s="229">
        <v>130</v>
      </c>
      <c r="J23" s="689">
        <f>SUM(H23*I23)</f>
        <v>527930</v>
      </c>
      <c r="K23" s="229"/>
      <c r="L23" s="505">
        <v>2</v>
      </c>
      <c r="M23" s="230"/>
      <c r="N23" s="230"/>
      <c r="O23" s="507"/>
      <c r="P23" s="507"/>
      <c r="Q23" s="507"/>
      <c r="R23" s="508"/>
      <c r="S23" s="511">
        <f>SUM(O23*R23)</f>
        <v>0</v>
      </c>
      <c r="T23" s="229"/>
      <c r="U23" s="229"/>
      <c r="V23" s="511">
        <f>SUM(S23-(S23*U23/100))</f>
        <v>0</v>
      </c>
      <c r="W23" s="511">
        <f>SUM(J23+V23)</f>
        <v>527930</v>
      </c>
      <c r="X23" s="688">
        <f>W23</f>
        <v>527930</v>
      </c>
      <c r="Y23" s="229">
        <v>50</v>
      </c>
      <c r="Z23" s="423">
        <v>0</v>
      </c>
      <c r="AA23" s="229">
        <v>0.01</v>
      </c>
      <c r="AB23" s="229"/>
    </row>
    <row r="24" spans="1:28" ht="17.25" x14ac:dyDescent="0.3">
      <c r="A24" s="229">
        <v>15</v>
      </c>
      <c r="B24" s="230" t="s">
        <v>4</v>
      </c>
      <c r="C24" s="229">
        <v>7671</v>
      </c>
      <c r="D24" s="229">
        <v>14</v>
      </c>
      <c r="E24" s="229">
        <v>3</v>
      </c>
      <c r="F24" s="229">
        <v>45</v>
      </c>
      <c r="G24" s="229">
        <v>1</v>
      </c>
      <c r="H24" s="484">
        <f>SUM((D24*400)+(E24*100)+F24)</f>
        <v>5945</v>
      </c>
      <c r="I24" s="229">
        <v>75</v>
      </c>
      <c r="J24" s="689">
        <f>SUM(H24*I24)</f>
        <v>445875</v>
      </c>
      <c r="K24" s="229"/>
      <c r="L24" s="505"/>
      <c r="M24" s="230"/>
      <c r="N24" s="230"/>
      <c r="O24" s="507" t="s">
        <v>1305</v>
      </c>
      <c r="P24" s="507"/>
      <c r="Q24" s="507"/>
      <c r="R24" s="508"/>
      <c r="S24" s="511"/>
      <c r="T24" s="229"/>
      <c r="U24" s="229"/>
      <c r="V24" s="511">
        <f>SUM(S24-(S24*U24/100))</f>
        <v>0</v>
      </c>
      <c r="W24" s="511">
        <f>SUM(J24+V24)</f>
        <v>445875</v>
      </c>
      <c r="X24" s="688">
        <f>W24</f>
        <v>445875</v>
      </c>
      <c r="Y24" s="229">
        <v>50</v>
      </c>
      <c r="Z24" s="423">
        <v>0</v>
      </c>
      <c r="AA24" s="229">
        <v>0.01</v>
      </c>
      <c r="AB24" s="229"/>
    </row>
    <row r="25" spans="1:28" ht="17.25" x14ac:dyDescent="0.3">
      <c r="A25" s="229">
        <v>16</v>
      </c>
      <c r="B25" s="230" t="s">
        <v>4</v>
      </c>
      <c r="C25" s="229">
        <v>1098</v>
      </c>
      <c r="D25" s="229"/>
      <c r="E25" s="229">
        <v>1</v>
      </c>
      <c r="F25" s="229"/>
      <c r="G25" s="229">
        <v>2</v>
      </c>
      <c r="H25" s="484">
        <f>SUM((D25*400)+(E25*100)+F25)</f>
        <v>100</v>
      </c>
      <c r="I25" s="229">
        <v>200</v>
      </c>
      <c r="J25" s="689">
        <f>SUM(H25*I25)</f>
        <v>20000</v>
      </c>
      <c r="K25" s="229"/>
      <c r="L25" s="505">
        <v>196</v>
      </c>
      <c r="M25" s="230" t="s">
        <v>10</v>
      </c>
      <c r="N25" s="230" t="s">
        <v>9</v>
      </c>
      <c r="O25" s="507">
        <v>276.93</v>
      </c>
      <c r="P25" s="507"/>
      <c r="Q25" s="507"/>
      <c r="R25" s="508">
        <v>6500</v>
      </c>
      <c r="S25" s="511">
        <f>SUM(O25*R25)</f>
        <v>1800045</v>
      </c>
      <c r="T25" s="229">
        <v>21</v>
      </c>
      <c r="U25" s="229">
        <v>80</v>
      </c>
      <c r="V25" s="511">
        <f>SUM(S25-(S25*U25/100))</f>
        <v>360009</v>
      </c>
      <c r="W25" s="511">
        <f>SUM(J25+V25)</f>
        <v>380009</v>
      </c>
      <c r="X25" s="688">
        <f>W25</f>
        <v>380009</v>
      </c>
      <c r="Y25" s="229">
        <v>10</v>
      </c>
      <c r="Z25" s="423">
        <v>0</v>
      </c>
      <c r="AA25" s="229">
        <v>0.02</v>
      </c>
      <c r="AB25" s="229"/>
    </row>
    <row r="26" spans="1:28" ht="17.25" x14ac:dyDescent="0.3">
      <c r="A26" s="229"/>
      <c r="B26" s="230"/>
      <c r="C26" s="229"/>
      <c r="D26" s="229"/>
      <c r="E26" s="229"/>
      <c r="F26" s="229"/>
      <c r="G26" s="229"/>
      <c r="H26" s="484"/>
      <c r="I26" s="229"/>
      <c r="J26" s="689">
        <f>SUM(H26*I26)</f>
        <v>0</v>
      </c>
      <c r="K26" s="229"/>
      <c r="L26" s="505"/>
      <c r="M26" s="230" t="s">
        <v>317</v>
      </c>
      <c r="N26" s="230"/>
      <c r="O26" s="507"/>
      <c r="P26" s="507"/>
      <c r="Q26" s="507"/>
      <c r="R26" s="508"/>
      <c r="S26" s="511">
        <f>SUM(O26*R26)</f>
        <v>0</v>
      </c>
      <c r="T26" s="229"/>
      <c r="U26" s="229"/>
      <c r="V26" s="511">
        <f>SUM(S26-(S26*U26/100))</f>
        <v>0</v>
      </c>
      <c r="W26" s="511">
        <f>SUM(J26+V26)</f>
        <v>0</v>
      </c>
      <c r="X26" s="688">
        <f>W26</f>
        <v>0</v>
      </c>
      <c r="Y26" s="229"/>
      <c r="Z26" s="229"/>
      <c r="AA26" s="229"/>
      <c r="AB26" s="229"/>
    </row>
    <row r="27" spans="1:28" ht="17.25" x14ac:dyDescent="0.3">
      <c r="A27" s="229"/>
      <c r="B27" s="230"/>
      <c r="C27" s="229"/>
      <c r="D27" s="229"/>
      <c r="E27" s="229"/>
      <c r="F27" s="505"/>
      <c r="G27" s="229"/>
      <c r="H27" s="484"/>
      <c r="I27" s="229"/>
      <c r="J27" s="689">
        <f>SUM(H27*I27)</f>
        <v>0</v>
      </c>
      <c r="K27" s="229"/>
      <c r="L27" s="505"/>
      <c r="M27" s="230" t="s">
        <v>318</v>
      </c>
      <c r="N27" s="230"/>
      <c r="O27" s="507"/>
      <c r="P27" s="507"/>
      <c r="Q27" s="507"/>
      <c r="R27" s="508"/>
      <c r="S27" s="511">
        <f>SUM(O27*R27)</f>
        <v>0</v>
      </c>
      <c r="T27" s="229"/>
      <c r="U27" s="229"/>
      <c r="V27" s="511">
        <f>SUM(S27-(S27*U27/100))</f>
        <v>0</v>
      </c>
      <c r="W27" s="511">
        <f>SUM(J27+V27)</f>
        <v>0</v>
      </c>
      <c r="X27" s="688">
        <f>W27</f>
        <v>0</v>
      </c>
      <c r="Y27" s="229"/>
      <c r="Z27" s="229"/>
      <c r="AA27" s="229"/>
      <c r="AB27" s="229"/>
    </row>
    <row r="28" spans="1:28" ht="17.25" x14ac:dyDescent="0.3">
      <c r="A28" s="229"/>
      <c r="B28" s="230"/>
      <c r="C28" s="229"/>
      <c r="D28" s="229"/>
      <c r="E28" s="229"/>
      <c r="F28" s="229"/>
      <c r="G28" s="229"/>
      <c r="H28" s="484"/>
      <c r="I28" s="229"/>
      <c r="J28" s="689">
        <f>SUM(H28*I28)</f>
        <v>0</v>
      </c>
      <c r="K28" s="229"/>
      <c r="L28" s="505"/>
      <c r="M28" s="230" t="s">
        <v>8</v>
      </c>
      <c r="N28" s="230" t="s">
        <v>0</v>
      </c>
      <c r="O28" s="507">
        <v>13.2</v>
      </c>
      <c r="P28" s="507"/>
      <c r="Q28" s="507"/>
      <c r="R28" s="508">
        <v>5400</v>
      </c>
      <c r="S28" s="511">
        <f>SUM(O28*R28)</f>
        <v>71280</v>
      </c>
      <c r="T28" s="229">
        <v>21</v>
      </c>
      <c r="U28" s="229">
        <v>93</v>
      </c>
      <c r="V28" s="511">
        <f>SUM(S28-(S28*U28/100))</f>
        <v>4989.6000000000058</v>
      </c>
      <c r="W28" s="511">
        <f>SUM(J28+V28)</f>
        <v>4989.6000000000058</v>
      </c>
      <c r="X28" s="688">
        <f>W28</f>
        <v>4989.6000000000058</v>
      </c>
      <c r="Y28" s="229">
        <v>50</v>
      </c>
      <c r="Z28" s="229"/>
      <c r="AA28" s="229">
        <v>0.01</v>
      </c>
      <c r="AB28" s="229"/>
    </row>
    <row r="29" spans="1:28" ht="17.25" x14ac:dyDescent="0.3">
      <c r="A29" s="229"/>
      <c r="B29" s="230"/>
      <c r="C29" s="229"/>
      <c r="D29" s="229"/>
      <c r="E29" s="229"/>
      <c r="F29" s="229"/>
      <c r="G29" s="229"/>
      <c r="H29" s="484"/>
      <c r="I29" s="229"/>
      <c r="J29" s="689">
        <f>SUM(H29*I29)</f>
        <v>0</v>
      </c>
      <c r="K29" s="229"/>
      <c r="L29" s="505"/>
      <c r="M29" s="230" t="s">
        <v>330</v>
      </c>
      <c r="N29" s="230" t="s">
        <v>1233</v>
      </c>
      <c r="O29" s="507">
        <v>34.78</v>
      </c>
      <c r="P29" s="507"/>
      <c r="Q29" s="507"/>
      <c r="R29" s="508">
        <v>6500</v>
      </c>
      <c r="S29" s="511">
        <f>SUM(O29*R29)</f>
        <v>226070</v>
      </c>
      <c r="T29" s="229">
        <v>21</v>
      </c>
      <c r="U29" s="229">
        <v>32</v>
      </c>
      <c r="V29" s="511">
        <f>SUM(S29-(S29*U29/100))</f>
        <v>153727.6</v>
      </c>
      <c r="W29" s="511">
        <f>SUM(J29+V29)</f>
        <v>153727.6</v>
      </c>
      <c r="X29" s="688">
        <f>W29</f>
        <v>153727.6</v>
      </c>
      <c r="Y29" s="229">
        <v>10</v>
      </c>
      <c r="Z29" s="229"/>
      <c r="AA29" s="229">
        <v>0.02</v>
      </c>
      <c r="AB29" s="229"/>
    </row>
    <row r="30" spans="1:28" ht="17.25" x14ac:dyDescent="0.3">
      <c r="A30" s="229">
        <v>17</v>
      </c>
      <c r="B30" s="230" t="s">
        <v>4</v>
      </c>
      <c r="C30" s="229">
        <v>9174</v>
      </c>
      <c r="D30" s="229"/>
      <c r="E30" s="229"/>
      <c r="F30" s="229">
        <v>94</v>
      </c>
      <c r="G30" s="229">
        <v>1</v>
      </c>
      <c r="H30" s="484">
        <f>SUM((D30*400)+(E30*100)+F30)</f>
        <v>94</v>
      </c>
      <c r="I30" s="229">
        <v>200</v>
      </c>
      <c r="J30" s="689">
        <f>SUM(H30*I30)</f>
        <v>18800</v>
      </c>
      <c r="K30" s="229"/>
      <c r="L30" s="505">
        <v>265</v>
      </c>
      <c r="M30" s="230" t="s">
        <v>3</v>
      </c>
      <c r="N30" s="230" t="s">
        <v>1233</v>
      </c>
      <c r="O30" s="507">
        <v>83.64</v>
      </c>
      <c r="P30" s="507"/>
      <c r="Q30" s="507"/>
      <c r="R30" s="508">
        <v>6500</v>
      </c>
      <c r="S30" s="511">
        <f>SUM(O30*R30)</f>
        <v>543660</v>
      </c>
      <c r="T30" s="229">
        <v>3</v>
      </c>
      <c r="U30" s="229">
        <v>3</v>
      </c>
      <c r="V30" s="511">
        <f>SUM(S30-(S30*U30/100))</f>
        <v>527350.19999999995</v>
      </c>
      <c r="W30" s="511">
        <f>SUM(J30+V30)</f>
        <v>546150.19999999995</v>
      </c>
      <c r="X30" s="688">
        <f>W30</f>
        <v>546150.19999999995</v>
      </c>
      <c r="Y30" s="229">
        <v>10</v>
      </c>
      <c r="Z30" s="229"/>
      <c r="AA30" s="229">
        <v>0.02</v>
      </c>
      <c r="AB30" s="229"/>
    </row>
    <row r="31" spans="1:28" ht="17.25" x14ac:dyDescent="0.3">
      <c r="A31" s="229"/>
      <c r="B31" s="230"/>
      <c r="C31" s="229"/>
      <c r="D31" s="229"/>
      <c r="E31" s="229"/>
      <c r="F31" s="229"/>
      <c r="G31" s="229"/>
      <c r="H31" s="484"/>
      <c r="I31" s="229"/>
      <c r="J31" s="689">
        <f>SUM(H31*I31)</f>
        <v>0</v>
      </c>
      <c r="K31" s="229"/>
      <c r="L31" s="505"/>
      <c r="M31" s="230" t="s">
        <v>415</v>
      </c>
      <c r="N31" s="230" t="s">
        <v>0</v>
      </c>
      <c r="O31" s="507">
        <v>33.5</v>
      </c>
      <c r="P31" s="507"/>
      <c r="Q31" s="507"/>
      <c r="R31" s="508">
        <v>2050</v>
      </c>
      <c r="S31" s="511">
        <f>SUM(O31*R31)</f>
        <v>68675</v>
      </c>
      <c r="T31" s="229">
        <v>4</v>
      </c>
      <c r="U31" s="229">
        <v>12</v>
      </c>
      <c r="V31" s="511">
        <f>SUM(S31-(S31*U31/100))</f>
        <v>60434</v>
      </c>
      <c r="W31" s="511">
        <f>SUM(J31+V31)</f>
        <v>60434</v>
      </c>
      <c r="X31" s="688">
        <f>W31</f>
        <v>60434</v>
      </c>
      <c r="Y31" s="229">
        <v>50</v>
      </c>
      <c r="Z31" s="229"/>
      <c r="AA31" s="229">
        <v>0.01</v>
      </c>
      <c r="AB31" s="229"/>
    </row>
    <row r="32" spans="1:28" ht="17.25" x14ac:dyDescent="0.3">
      <c r="A32" s="229">
        <v>18</v>
      </c>
      <c r="B32" s="230" t="s">
        <v>4</v>
      </c>
      <c r="C32" s="229">
        <v>6960</v>
      </c>
      <c r="D32" s="229">
        <v>2</v>
      </c>
      <c r="E32" s="229">
        <v>2</v>
      </c>
      <c r="F32" s="229">
        <v>13</v>
      </c>
      <c r="G32" s="229">
        <v>1</v>
      </c>
      <c r="H32" s="484">
        <f>SUM((D32*400)+(E32*100)+F32)</f>
        <v>1013</v>
      </c>
      <c r="I32" s="229">
        <v>75</v>
      </c>
      <c r="J32" s="689">
        <f>SUM(H32*I32)</f>
        <v>75975</v>
      </c>
      <c r="K32" s="229"/>
      <c r="L32" s="505">
        <v>199</v>
      </c>
      <c r="M32" s="230" t="s">
        <v>3</v>
      </c>
      <c r="N32" s="230" t="s">
        <v>2</v>
      </c>
      <c r="O32" s="507">
        <v>154.80000000000001</v>
      </c>
      <c r="P32" s="507"/>
      <c r="Q32" s="507"/>
      <c r="R32" s="508">
        <v>6500</v>
      </c>
      <c r="S32" s="511">
        <f>SUM(O32*R32)</f>
        <v>1006200.0000000001</v>
      </c>
      <c r="T32" s="229">
        <v>3</v>
      </c>
      <c r="U32" s="229">
        <v>3</v>
      </c>
      <c r="V32" s="511">
        <f>SUM(S32-(S32*U32/100))</f>
        <v>976014.00000000012</v>
      </c>
      <c r="W32" s="511">
        <f>SUM(J32+V32)</f>
        <v>1051989</v>
      </c>
      <c r="X32" s="688">
        <f>W32</f>
        <v>1051989</v>
      </c>
      <c r="Y32" s="229">
        <v>10</v>
      </c>
      <c r="Z32" s="229"/>
      <c r="AA32" s="229">
        <v>0.02</v>
      </c>
      <c r="AB32" s="229"/>
    </row>
    <row r="33" spans="1:28" ht="17.25" x14ac:dyDescent="0.3">
      <c r="A33" s="229"/>
      <c r="B33" s="230"/>
      <c r="C33" s="229"/>
      <c r="D33" s="229"/>
      <c r="E33" s="229"/>
      <c r="F33" s="229"/>
      <c r="G33" s="229"/>
      <c r="H33" s="484"/>
      <c r="I33" s="229"/>
      <c r="J33" s="689">
        <f>SUM(H33*I33)</f>
        <v>0</v>
      </c>
      <c r="K33" s="229"/>
      <c r="L33" s="505"/>
      <c r="M33" s="230" t="s">
        <v>200</v>
      </c>
      <c r="N33" s="230" t="s">
        <v>1233</v>
      </c>
      <c r="O33" s="507">
        <v>49.58</v>
      </c>
      <c r="P33" s="507"/>
      <c r="Q33" s="507"/>
      <c r="R33" s="508">
        <v>5900</v>
      </c>
      <c r="S33" s="511">
        <f>SUM(O33*R33)</f>
        <v>292522</v>
      </c>
      <c r="T33" s="229">
        <v>3</v>
      </c>
      <c r="U33" s="229">
        <v>3</v>
      </c>
      <c r="V33" s="511">
        <f>SUM(S33-(S33*U33/100))</f>
        <v>283746.34000000003</v>
      </c>
      <c r="W33" s="511">
        <f>SUM(J33+V33)</f>
        <v>283746.34000000003</v>
      </c>
      <c r="X33" s="688">
        <f>W33</f>
        <v>283746.34000000003</v>
      </c>
      <c r="Y33" s="229">
        <v>10</v>
      </c>
      <c r="Z33" s="229"/>
      <c r="AA33" s="229">
        <v>0.02</v>
      </c>
      <c r="AB33" s="229"/>
    </row>
    <row r="34" spans="1:28" ht="17.25" x14ac:dyDescent="0.3">
      <c r="A34" s="229">
        <v>19</v>
      </c>
      <c r="B34" s="230" t="s">
        <v>4</v>
      </c>
      <c r="C34" s="229">
        <v>20815</v>
      </c>
      <c r="D34" s="229">
        <v>10</v>
      </c>
      <c r="E34" s="229">
        <v>1</v>
      </c>
      <c r="F34" s="229">
        <v>85</v>
      </c>
      <c r="G34" s="229">
        <v>1</v>
      </c>
      <c r="H34" s="484">
        <f>SUM((D34*400)+(E34*100)+F34)</f>
        <v>4185</v>
      </c>
      <c r="I34" s="229">
        <v>150</v>
      </c>
      <c r="J34" s="689">
        <f>SUM(H34*I34)</f>
        <v>627750</v>
      </c>
      <c r="K34" s="229"/>
      <c r="L34" s="505"/>
      <c r="M34" s="230"/>
      <c r="N34" s="230"/>
      <c r="O34" s="229"/>
      <c r="P34" s="229"/>
      <c r="Q34" s="229"/>
      <c r="R34" s="508"/>
      <c r="S34" s="511">
        <f>SUM(O34*R34)</f>
        <v>0</v>
      </c>
      <c r="T34" s="229"/>
      <c r="U34" s="229"/>
      <c r="V34" s="511">
        <f>SUM(S34-(S34*U34/100))</f>
        <v>0</v>
      </c>
      <c r="W34" s="511">
        <f>SUM(J34+V34)</f>
        <v>627750</v>
      </c>
      <c r="X34" s="688">
        <f>W34</f>
        <v>627750</v>
      </c>
      <c r="Y34" s="229">
        <v>50</v>
      </c>
      <c r="Z34" s="229"/>
      <c r="AA34" s="229">
        <v>0.01</v>
      </c>
      <c r="AB34" s="229"/>
    </row>
    <row r="35" spans="1:28" ht="17.25" x14ac:dyDescent="0.3">
      <c r="A35" s="229">
        <v>20</v>
      </c>
      <c r="B35" s="230" t="s">
        <v>4</v>
      </c>
      <c r="C35" s="229">
        <v>1289</v>
      </c>
      <c r="D35" s="229">
        <v>9</v>
      </c>
      <c r="E35" s="229">
        <v>3</v>
      </c>
      <c r="F35" s="229">
        <v>86</v>
      </c>
      <c r="G35" s="229">
        <v>1</v>
      </c>
      <c r="H35" s="484">
        <f>SUM((D35*400)+(E35*100)+F35)</f>
        <v>3986</v>
      </c>
      <c r="I35" s="229">
        <v>100</v>
      </c>
      <c r="J35" s="689">
        <f>SUM(H35*I35)</f>
        <v>398600</v>
      </c>
      <c r="K35" s="229"/>
      <c r="L35" s="505" t="s">
        <v>1443</v>
      </c>
      <c r="M35" s="230"/>
      <c r="N35" s="230"/>
      <c r="O35" s="229"/>
      <c r="P35" s="229"/>
      <c r="Q35" s="229"/>
      <c r="R35" s="508"/>
      <c r="S35" s="511">
        <f>SUM(O35*R35)</f>
        <v>0</v>
      </c>
      <c r="T35" s="229"/>
      <c r="U35" s="229"/>
      <c r="V35" s="511">
        <f>SUM(S35-(S35*U35/100))</f>
        <v>0</v>
      </c>
      <c r="W35" s="511">
        <f>SUM(J35+V35)</f>
        <v>398600</v>
      </c>
      <c r="X35" s="688">
        <f>W35</f>
        <v>398600</v>
      </c>
      <c r="Y35" s="229">
        <v>50</v>
      </c>
      <c r="Z35" s="229"/>
      <c r="AA35" s="229">
        <v>0.02</v>
      </c>
      <c r="AB35" s="229"/>
    </row>
    <row r="36" spans="1:28" ht="17.25" x14ac:dyDescent="0.3">
      <c r="A36" s="229">
        <v>21</v>
      </c>
      <c r="B36" s="230" t="s">
        <v>4</v>
      </c>
      <c r="C36" s="229">
        <v>29497</v>
      </c>
      <c r="D36" s="229">
        <v>9</v>
      </c>
      <c r="E36" s="229"/>
      <c r="F36" s="229">
        <v>37</v>
      </c>
      <c r="G36" s="229">
        <v>1</v>
      </c>
      <c r="H36" s="484">
        <f>SUM((D36*400)+(E36*100)+F36)</f>
        <v>3637</v>
      </c>
      <c r="I36" s="229">
        <v>220</v>
      </c>
      <c r="J36" s="689">
        <f>SUM(H36*I36)</f>
        <v>800140</v>
      </c>
      <c r="K36" s="229"/>
      <c r="L36" s="505" t="s">
        <v>1443</v>
      </c>
      <c r="M36" s="230"/>
      <c r="N36" s="230"/>
      <c r="O36" s="229"/>
      <c r="P36" s="229"/>
      <c r="Q36" s="229"/>
      <c r="R36" s="508"/>
      <c r="S36" s="511">
        <f>SUM(O36*R36)</f>
        <v>0</v>
      </c>
      <c r="T36" s="229"/>
      <c r="U36" s="229"/>
      <c r="V36" s="511">
        <f>SUM(S36-(S36*U36/100))</f>
        <v>0</v>
      </c>
      <c r="W36" s="511">
        <f>SUM(J36+V36)</f>
        <v>800140</v>
      </c>
      <c r="X36" s="688">
        <f>W36</f>
        <v>800140</v>
      </c>
      <c r="Y36" s="229">
        <v>50</v>
      </c>
      <c r="Z36" s="229"/>
      <c r="AA36" s="229">
        <v>0.01</v>
      </c>
      <c r="AB36" s="229"/>
    </row>
    <row r="37" spans="1:28" ht="17.25" x14ac:dyDescent="0.3">
      <c r="A37" s="494">
        <v>22</v>
      </c>
      <c r="B37" s="498" t="s">
        <v>56</v>
      </c>
      <c r="C37" s="494"/>
      <c r="D37" s="494">
        <v>11</v>
      </c>
      <c r="E37" s="494"/>
      <c r="F37" s="494">
        <v>42</v>
      </c>
      <c r="G37" s="229">
        <v>1</v>
      </c>
      <c r="H37" s="484">
        <f>SUM((D37*400)+(E37*100)+F37)</f>
        <v>4442</v>
      </c>
      <c r="I37" s="229">
        <v>75</v>
      </c>
      <c r="J37" s="689">
        <f>SUM(H37*I37)</f>
        <v>333150</v>
      </c>
      <c r="K37" s="229"/>
      <c r="L37" s="643" t="s">
        <v>1443</v>
      </c>
      <c r="M37" s="498"/>
      <c r="N37" s="498"/>
      <c r="O37" s="494"/>
      <c r="P37" s="494"/>
      <c r="Q37" s="229"/>
      <c r="R37" s="508"/>
      <c r="S37" s="511">
        <f>SUM(O37*R37)</f>
        <v>0</v>
      </c>
      <c r="T37" s="229"/>
      <c r="U37" s="229"/>
      <c r="V37" s="511">
        <f>SUM(S37-(S37*U37/100))</f>
        <v>0</v>
      </c>
      <c r="W37" s="511">
        <f>SUM(J37+V37)</f>
        <v>333150</v>
      </c>
      <c r="X37" s="688">
        <f>W37</f>
        <v>333150</v>
      </c>
      <c r="Y37" s="229">
        <v>50</v>
      </c>
      <c r="Z37" s="229"/>
      <c r="AA37" s="229">
        <v>0.01</v>
      </c>
      <c r="AB37" s="494"/>
    </row>
    <row r="38" spans="1:28" ht="17.25" x14ac:dyDescent="0.3">
      <c r="A38" s="229">
        <v>23</v>
      </c>
      <c r="B38" s="230" t="s">
        <v>4</v>
      </c>
      <c r="C38" s="229">
        <v>31</v>
      </c>
      <c r="D38" s="229"/>
      <c r="E38" s="229">
        <v>1</v>
      </c>
      <c r="F38" s="229">
        <v>21</v>
      </c>
      <c r="G38" s="229">
        <v>2</v>
      </c>
      <c r="H38" s="484">
        <f>SUM((D38*400)+(E38*100)+F38)</f>
        <v>121</v>
      </c>
      <c r="I38" s="229">
        <v>75</v>
      </c>
      <c r="J38" s="689">
        <f>SUM(H38*I38)</f>
        <v>9075</v>
      </c>
      <c r="K38" s="229"/>
      <c r="L38" s="505" t="s">
        <v>1443</v>
      </c>
      <c r="M38" s="230" t="s">
        <v>10</v>
      </c>
      <c r="N38" s="230" t="s">
        <v>9</v>
      </c>
      <c r="O38" s="229">
        <v>242.4</v>
      </c>
      <c r="P38" s="229"/>
      <c r="Q38" s="229"/>
      <c r="R38" s="508">
        <v>6500</v>
      </c>
      <c r="S38" s="511">
        <f>SUM(O38*R38)</f>
        <v>1575600</v>
      </c>
      <c r="T38" s="229">
        <v>17</v>
      </c>
      <c r="U38" s="229">
        <v>60</v>
      </c>
      <c r="V38" s="511">
        <f>SUM(S38-(S38*U38/100))</f>
        <v>630240</v>
      </c>
      <c r="W38" s="511">
        <f>SUM(J38+V38)</f>
        <v>639315</v>
      </c>
      <c r="X38" s="688">
        <f>W38</f>
        <v>639315</v>
      </c>
      <c r="Y38" s="229">
        <v>10</v>
      </c>
      <c r="Z38" s="229"/>
      <c r="AA38" s="229">
        <v>0.02</v>
      </c>
      <c r="AB38" s="229"/>
    </row>
    <row r="39" spans="1:28" ht="17.25" x14ac:dyDescent="0.3">
      <c r="A39" s="229"/>
      <c r="B39" s="230"/>
      <c r="C39" s="229"/>
      <c r="D39" s="229"/>
      <c r="E39" s="229"/>
      <c r="F39" s="229"/>
      <c r="G39" s="229"/>
      <c r="H39" s="484"/>
      <c r="I39" s="229"/>
      <c r="J39" s="689">
        <f>SUM(H39*I39)</f>
        <v>0</v>
      </c>
      <c r="K39" s="229"/>
      <c r="L39" s="505"/>
      <c r="M39" s="230" t="s">
        <v>317</v>
      </c>
      <c r="N39" s="230"/>
      <c r="O39" s="229"/>
      <c r="P39" s="229"/>
      <c r="Q39" s="229"/>
      <c r="R39" s="508"/>
      <c r="S39" s="511">
        <f>SUM(O39*R39)</f>
        <v>0</v>
      </c>
      <c r="T39" s="229"/>
      <c r="U39" s="229"/>
      <c r="V39" s="511">
        <f>SUM(S39-(S39*U39/100))</f>
        <v>0</v>
      </c>
      <c r="W39" s="511">
        <f>SUM(J39+V39)</f>
        <v>0</v>
      </c>
      <c r="X39" s="688">
        <f>W39</f>
        <v>0</v>
      </c>
      <c r="Y39" s="229"/>
      <c r="Z39" s="229"/>
      <c r="AA39" s="229"/>
      <c r="AB39" s="229"/>
    </row>
    <row r="40" spans="1:28" ht="17.25" x14ac:dyDescent="0.3">
      <c r="A40" s="229"/>
      <c r="B40" s="230"/>
      <c r="C40" s="229"/>
      <c r="D40" s="229"/>
      <c r="E40" s="229"/>
      <c r="F40" s="229"/>
      <c r="G40" s="229"/>
      <c r="H40" s="484"/>
      <c r="I40" s="229"/>
      <c r="J40" s="689">
        <f>SUM(H40*I40)</f>
        <v>0</v>
      </c>
      <c r="K40" s="229"/>
      <c r="L40" s="505"/>
      <c r="M40" s="230" t="s">
        <v>318</v>
      </c>
      <c r="N40" s="230"/>
      <c r="O40" s="229"/>
      <c r="P40" s="229"/>
      <c r="Q40" s="229"/>
      <c r="R40" s="508"/>
      <c r="S40" s="511">
        <f>SUM(O40*R40)</f>
        <v>0</v>
      </c>
      <c r="T40" s="229"/>
      <c r="U40" s="229"/>
      <c r="V40" s="511">
        <f>SUM(S40-(S40*U40/100))</f>
        <v>0</v>
      </c>
      <c r="W40" s="511">
        <f>SUM(J40+V40)</f>
        <v>0</v>
      </c>
      <c r="X40" s="688">
        <f>W40</f>
        <v>0</v>
      </c>
      <c r="Y40" s="229"/>
      <c r="Z40" s="229"/>
      <c r="AA40" s="229"/>
      <c r="AB40" s="229"/>
    </row>
    <row r="41" spans="1:28" ht="17.25" x14ac:dyDescent="0.3">
      <c r="A41" s="229"/>
      <c r="B41" s="230"/>
      <c r="C41" s="229"/>
      <c r="D41" s="229"/>
      <c r="E41" s="229"/>
      <c r="F41" s="229"/>
      <c r="G41" s="229"/>
      <c r="H41" s="484"/>
      <c r="I41" s="229"/>
      <c r="J41" s="689">
        <f>SUM(H41*I41)</f>
        <v>0</v>
      </c>
      <c r="K41" s="229"/>
      <c r="L41" s="505"/>
      <c r="M41" s="230" t="s">
        <v>11</v>
      </c>
      <c r="N41" s="230" t="s">
        <v>0</v>
      </c>
      <c r="O41" s="229">
        <v>18.52</v>
      </c>
      <c r="P41" s="229"/>
      <c r="Q41" s="229"/>
      <c r="R41" s="508">
        <v>2050</v>
      </c>
      <c r="S41" s="511">
        <f>SUM(O41*R41)</f>
        <v>37966</v>
      </c>
      <c r="T41" s="229">
        <v>30</v>
      </c>
      <c r="U41" s="229">
        <v>93</v>
      </c>
      <c r="V41" s="511">
        <f>SUM(S41-(S41*U41/100))</f>
        <v>2657.6200000000026</v>
      </c>
      <c r="W41" s="511">
        <f>SUM(J41+V41)</f>
        <v>2657.6200000000026</v>
      </c>
      <c r="X41" s="688">
        <f>W41</f>
        <v>2657.6200000000026</v>
      </c>
      <c r="Y41" s="229">
        <v>50</v>
      </c>
      <c r="Z41" s="229">
        <v>0</v>
      </c>
      <c r="AA41" s="229">
        <v>0.01</v>
      </c>
      <c r="AB41" s="229"/>
    </row>
    <row r="42" spans="1:28" ht="17.25" x14ac:dyDescent="0.3">
      <c r="A42" s="229"/>
      <c r="B42" s="230"/>
      <c r="C42" s="229"/>
      <c r="D42" s="229"/>
      <c r="E42" s="229"/>
      <c r="F42" s="229"/>
      <c r="G42" s="229"/>
      <c r="H42" s="484"/>
      <c r="I42" s="229"/>
      <c r="J42" s="689">
        <f>SUM(H42*I42)</f>
        <v>0</v>
      </c>
      <c r="K42" s="229"/>
      <c r="L42" s="505"/>
      <c r="M42" s="230" t="s">
        <v>28</v>
      </c>
      <c r="N42" s="230" t="s">
        <v>0</v>
      </c>
      <c r="O42" s="229">
        <v>25.2</v>
      </c>
      <c r="P42" s="229"/>
      <c r="Q42" s="229"/>
      <c r="R42" s="508">
        <v>6500</v>
      </c>
      <c r="S42" s="511">
        <f>SUM(O42*R42)</f>
        <v>163800</v>
      </c>
      <c r="T42" s="229">
        <v>20</v>
      </c>
      <c r="U42" s="229">
        <v>93</v>
      </c>
      <c r="V42" s="511">
        <f>SUM(S42-(S42*U42/100))</f>
        <v>11466</v>
      </c>
      <c r="W42" s="511">
        <f>SUM(J42+V42)</f>
        <v>11466</v>
      </c>
      <c r="X42" s="688">
        <f>W42</f>
        <v>11466</v>
      </c>
      <c r="Y42" s="229">
        <v>10</v>
      </c>
      <c r="Z42" s="229">
        <v>0</v>
      </c>
      <c r="AA42" s="229">
        <v>0.02</v>
      </c>
      <c r="AB42" s="229"/>
    </row>
    <row r="43" spans="1:28" ht="17.25" x14ac:dyDescent="0.3">
      <c r="A43" s="229"/>
      <c r="B43" s="230"/>
      <c r="C43" s="229"/>
      <c r="D43" s="229"/>
      <c r="E43" s="229"/>
      <c r="F43" s="229"/>
      <c r="G43" s="229"/>
      <c r="H43" s="484"/>
      <c r="I43" s="229"/>
      <c r="J43" s="689">
        <f>SUM(H43*I43)</f>
        <v>0</v>
      </c>
      <c r="K43" s="229"/>
      <c r="L43" s="505"/>
      <c r="M43" s="230" t="s">
        <v>8</v>
      </c>
      <c r="N43" s="230" t="s">
        <v>0</v>
      </c>
      <c r="O43" s="229">
        <v>14.28</v>
      </c>
      <c r="P43" s="229"/>
      <c r="Q43" s="229"/>
      <c r="R43" s="508">
        <v>5400</v>
      </c>
      <c r="S43" s="511">
        <f>SUM(O43*R43)</f>
        <v>77112</v>
      </c>
      <c r="T43" s="229">
        <v>40</v>
      </c>
      <c r="U43" s="229">
        <v>93</v>
      </c>
      <c r="V43" s="511">
        <f>SUM(S43-(S43*U43/100))</f>
        <v>5397.8399999999965</v>
      </c>
      <c r="W43" s="511">
        <f>SUM(J43+V43)</f>
        <v>5397.8399999999965</v>
      </c>
      <c r="X43" s="688">
        <f>W43</f>
        <v>5397.8399999999965</v>
      </c>
      <c r="Y43" s="229">
        <v>50</v>
      </c>
      <c r="Z43" s="229">
        <v>0</v>
      </c>
      <c r="AA43" s="229">
        <v>0.01</v>
      </c>
      <c r="AB43" s="229"/>
    </row>
    <row r="44" spans="1:28" ht="17.25" x14ac:dyDescent="0.3">
      <c r="A44" s="229">
        <v>24</v>
      </c>
      <c r="B44" s="230" t="s">
        <v>4</v>
      </c>
      <c r="C44" s="229">
        <v>312</v>
      </c>
      <c r="D44" s="229"/>
      <c r="E44" s="229">
        <v>1</v>
      </c>
      <c r="F44" s="229">
        <v>35</v>
      </c>
      <c r="G44" s="229">
        <v>1</v>
      </c>
      <c r="H44" s="484">
        <f>SUM((D44*400)+(E44*100)+F44)</f>
        <v>135</v>
      </c>
      <c r="I44" s="229">
        <v>250</v>
      </c>
      <c r="J44" s="689">
        <f>SUM(H44*I44)</f>
        <v>33750</v>
      </c>
      <c r="K44" s="229"/>
      <c r="L44" s="505" t="s">
        <v>1443</v>
      </c>
      <c r="M44" s="230" t="s">
        <v>8</v>
      </c>
      <c r="N44" s="230" t="s">
        <v>0</v>
      </c>
      <c r="O44" s="229">
        <v>22.04</v>
      </c>
      <c r="P44" s="229"/>
      <c r="Q44" s="229"/>
      <c r="R44" s="508">
        <v>5400</v>
      </c>
      <c r="S44" s="511">
        <f>SUM(O44*R44)</f>
        <v>119016</v>
      </c>
      <c r="T44" s="229">
        <v>6</v>
      </c>
      <c r="U44" s="229">
        <v>20</v>
      </c>
      <c r="V44" s="511">
        <f>SUM(S44-(S44*U44/100))</f>
        <v>95212.800000000003</v>
      </c>
      <c r="W44" s="511">
        <f>SUM(J44+V44)</f>
        <v>128962.8</v>
      </c>
      <c r="X44" s="688">
        <f>W44</f>
        <v>128962.8</v>
      </c>
      <c r="Y44" s="229">
        <v>50</v>
      </c>
      <c r="Z44" s="229">
        <v>0</v>
      </c>
      <c r="AA44" s="229">
        <v>0.01</v>
      </c>
      <c r="AB44" s="229"/>
    </row>
    <row r="45" spans="1:28" ht="17.25" x14ac:dyDescent="0.3">
      <c r="A45" s="229">
        <v>25</v>
      </c>
      <c r="B45" s="230" t="s">
        <v>4</v>
      </c>
      <c r="C45" s="229">
        <v>8509</v>
      </c>
      <c r="D45" s="229">
        <v>20</v>
      </c>
      <c r="E45" s="229">
        <v>2</v>
      </c>
      <c r="F45" s="646">
        <v>57</v>
      </c>
      <c r="G45" s="229">
        <v>1</v>
      </c>
      <c r="H45" s="484">
        <f>SUM((D45*400)+(E45*100)+F45)</f>
        <v>8257</v>
      </c>
      <c r="I45" s="229">
        <v>75</v>
      </c>
      <c r="J45" s="689">
        <f>SUM(H45*I45)</f>
        <v>619275</v>
      </c>
      <c r="K45" s="229"/>
      <c r="L45" s="505">
        <v>51</v>
      </c>
      <c r="M45" s="230"/>
      <c r="N45" s="230"/>
      <c r="O45" s="229"/>
      <c r="P45" s="229"/>
      <c r="Q45" s="229"/>
      <c r="R45" s="508"/>
      <c r="S45" s="511">
        <f>SUM(O45*R45)</f>
        <v>0</v>
      </c>
      <c r="T45" s="229"/>
      <c r="U45" s="229"/>
      <c r="V45" s="511">
        <f>SUM(S45-(S45*U45/100))</f>
        <v>0</v>
      </c>
      <c r="W45" s="511">
        <f>SUM(J45+V45)</f>
        <v>619275</v>
      </c>
      <c r="X45" s="688">
        <f>W45</f>
        <v>619275</v>
      </c>
      <c r="Y45" s="229">
        <v>50</v>
      </c>
      <c r="Z45" s="229">
        <v>0</v>
      </c>
      <c r="AA45" s="229">
        <v>0.01</v>
      </c>
      <c r="AB45" s="229"/>
    </row>
    <row r="46" spans="1:28" ht="17.25" x14ac:dyDescent="0.3">
      <c r="A46" s="494">
        <v>26</v>
      </c>
      <c r="B46" s="498" t="s">
        <v>56</v>
      </c>
      <c r="C46" s="494">
        <v>3084</v>
      </c>
      <c r="D46" s="494"/>
      <c r="E46" s="494"/>
      <c r="F46" s="494">
        <v>90</v>
      </c>
      <c r="G46" s="229">
        <v>2</v>
      </c>
      <c r="H46" s="484">
        <f>SUM((D46*400)+(E46*100)+F46)</f>
        <v>90</v>
      </c>
      <c r="I46" s="229">
        <v>75</v>
      </c>
      <c r="J46" s="689">
        <f>SUM(H46*I46)</f>
        <v>6750</v>
      </c>
      <c r="K46" s="229"/>
      <c r="L46" s="643">
        <v>51</v>
      </c>
      <c r="M46" s="498" t="s">
        <v>1442</v>
      </c>
      <c r="N46" s="498" t="s">
        <v>9</v>
      </c>
      <c r="O46" s="494">
        <v>197.54</v>
      </c>
      <c r="P46" s="494"/>
      <c r="Q46" s="229"/>
      <c r="R46" s="508">
        <v>6500</v>
      </c>
      <c r="S46" s="511">
        <f>SUM(O46*R46)</f>
        <v>1284010</v>
      </c>
      <c r="T46" s="229">
        <v>18</v>
      </c>
      <c r="U46" s="229">
        <v>65</v>
      </c>
      <c r="V46" s="511">
        <f>SUM(S46-(S46*U46/100))</f>
        <v>449403.5</v>
      </c>
      <c r="W46" s="511">
        <f>SUM(J46+V46)</f>
        <v>456153.5</v>
      </c>
      <c r="X46" s="688">
        <f>W46</f>
        <v>456153.5</v>
      </c>
      <c r="Y46" s="229">
        <v>50</v>
      </c>
      <c r="Z46" s="229">
        <v>0</v>
      </c>
      <c r="AA46" s="229">
        <v>0.01</v>
      </c>
      <c r="AB46" s="494"/>
    </row>
    <row r="47" spans="1:28" ht="17.25" x14ac:dyDescent="0.3">
      <c r="A47" s="229"/>
      <c r="B47" s="230"/>
      <c r="C47" s="229"/>
      <c r="D47" s="229"/>
      <c r="E47" s="229"/>
      <c r="F47" s="229"/>
      <c r="G47" s="229"/>
      <c r="H47" s="484"/>
      <c r="I47" s="229"/>
      <c r="J47" s="689">
        <f>SUM(H47*I47)</f>
        <v>0</v>
      </c>
      <c r="K47" s="229"/>
      <c r="L47" s="505"/>
      <c r="M47" s="230" t="s">
        <v>317</v>
      </c>
      <c r="N47" s="230"/>
      <c r="O47" s="229"/>
      <c r="P47" s="229"/>
      <c r="Q47" s="229"/>
      <c r="R47" s="508"/>
      <c r="S47" s="511">
        <f>SUM(O47*R47)</f>
        <v>0</v>
      </c>
      <c r="T47" s="229"/>
      <c r="U47" s="229"/>
      <c r="V47" s="511">
        <f>SUM(S47-(S47*U47/100))</f>
        <v>0</v>
      </c>
      <c r="W47" s="511">
        <f>SUM(J47+V47)</f>
        <v>0</v>
      </c>
      <c r="X47" s="688">
        <f>W47</f>
        <v>0</v>
      </c>
      <c r="Y47" s="229">
        <v>10</v>
      </c>
      <c r="Z47" s="229">
        <v>0</v>
      </c>
      <c r="AA47" s="229">
        <v>0.02</v>
      </c>
      <c r="AB47" s="229"/>
    </row>
    <row r="48" spans="1:28" ht="17.25" x14ac:dyDescent="0.3">
      <c r="A48" s="229"/>
      <c r="B48" s="230"/>
      <c r="C48" s="229"/>
      <c r="D48" s="229"/>
      <c r="E48" s="229"/>
      <c r="F48" s="505"/>
      <c r="G48" s="229"/>
      <c r="H48" s="484"/>
      <c r="I48" s="229"/>
      <c r="J48" s="689">
        <f>SUM(H48*I48)</f>
        <v>0</v>
      </c>
      <c r="K48" s="229"/>
      <c r="L48" s="505"/>
      <c r="M48" s="230" t="s">
        <v>318</v>
      </c>
      <c r="N48" s="230"/>
      <c r="O48" s="229"/>
      <c r="P48" s="229"/>
      <c r="Q48" s="229"/>
      <c r="R48" s="508"/>
      <c r="S48" s="511">
        <f>SUM(O48*R48)</f>
        <v>0</v>
      </c>
      <c r="T48" s="229"/>
      <c r="U48" s="229"/>
      <c r="V48" s="511">
        <f>SUM(S48-(S48*U48/100))</f>
        <v>0</v>
      </c>
      <c r="W48" s="511">
        <f>SUM(J48+V48)</f>
        <v>0</v>
      </c>
      <c r="X48" s="688">
        <f>W48</f>
        <v>0</v>
      </c>
      <c r="Y48" s="229"/>
      <c r="Z48" s="229"/>
      <c r="AA48" s="229"/>
      <c r="AB48" s="229"/>
    </row>
    <row r="49" spans="1:28" ht="17.25" x14ac:dyDescent="0.3">
      <c r="A49" s="229"/>
      <c r="B49" s="230"/>
      <c r="C49" s="229"/>
      <c r="D49" s="229"/>
      <c r="E49" s="229"/>
      <c r="F49" s="229"/>
      <c r="G49" s="229"/>
      <c r="H49" s="484"/>
      <c r="I49" s="229"/>
      <c r="J49" s="689">
        <f>SUM(H49*I49)</f>
        <v>0</v>
      </c>
      <c r="K49" s="229"/>
      <c r="L49" s="505"/>
      <c r="M49" s="230" t="s">
        <v>8</v>
      </c>
      <c r="N49" s="230" t="s">
        <v>0</v>
      </c>
      <c r="O49" s="229">
        <v>17.399999999999999</v>
      </c>
      <c r="P49" s="229"/>
      <c r="Q49" s="229"/>
      <c r="R49" s="508">
        <v>5400</v>
      </c>
      <c r="S49" s="511">
        <f>SUM(O49*R49)</f>
        <v>93959.999999999985</v>
      </c>
      <c r="T49" s="229">
        <v>3</v>
      </c>
      <c r="U49" s="229">
        <v>9</v>
      </c>
      <c r="V49" s="511">
        <f>SUM(S49-(S49*U49/100))</f>
        <v>85503.599999999991</v>
      </c>
      <c r="W49" s="511">
        <f>SUM(J49+V49)</f>
        <v>85503.599999999991</v>
      </c>
      <c r="X49" s="688">
        <f>W49</f>
        <v>85503.599999999991</v>
      </c>
      <c r="Y49" s="229">
        <v>50</v>
      </c>
      <c r="Z49" s="229">
        <v>0</v>
      </c>
      <c r="AA49" s="229">
        <v>0.01</v>
      </c>
      <c r="AB49" s="229"/>
    </row>
    <row r="50" spans="1:28" ht="17.25" x14ac:dyDescent="0.3">
      <c r="A50" s="229"/>
      <c r="B50" s="230"/>
      <c r="C50" s="229"/>
      <c r="D50" s="229"/>
      <c r="E50" s="229"/>
      <c r="F50" s="229"/>
      <c r="G50" s="229"/>
      <c r="H50" s="484"/>
      <c r="I50" s="229"/>
      <c r="J50" s="689">
        <f>SUM(H50*I50)</f>
        <v>0</v>
      </c>
      <c r="K50" s="229"/>
      <c r="L50" s="505"/>
      <c r="M50" s="230" t="s">
        <v>16</v>
      </c>
      <c r="N50" s="230" t="s">
        <v>1233</v>
      </c>
      <c r="O50" s="229">
        <v>82.81</v>
      </c>
      <c r="P50" s="229"/>
      <c r="Q50" s="229"/>
      <c r="R50" s="508">
        <v>2400</v>
      </c>
      <c r="S50" s="511">
        <f>SUM(O50*R50)</f>
        <v>198744</v>
      </c>
      <c r="T50" s="229">
        <v>1</v>
      </c>
      <c r="U50" s="229">
        <v>1</v>
      </c>
      <c r="V50" s="511">
        <f>SUM(S50-(S50*U50/100))</f>
        <v>196756.56</v>
      </c>
      <c r="W50" s="511">
        <f>SUM(J50+V50)</f>
        <v>196756.56</v>
      </c>
      <c r="X50" s="688">
        <f>W50</f>
        <v>196756.56</v>
      </c>
      <c r="Y50" s="229">
        <v>0</v>
      </c>
      <c r="Z50" s="474">
        <f>X50</f>
        <v>196756.56</v>
      </c>
      <c r="AA50" s="229">
        <v>0.03</v>
      </c>
      <c r="AB50" s="229"/>
    </row>
    <row r="51" spans="1:28" ht="17.25" x14ac:dyDescent="0.3">
      <c r="A51" s="229"/>
      <c r="B51" s="230"/>
      <c r="C51" s="229"/>
      <c r="D51" s="229"/>
      <c r="E51" s="229"/>
      <c r="F51" s="229"/>
      <c r="G51" s="229"/>
      <c r="H51" s="484"/>
      <c r="I51" s="229"/>
      <c r="J51" s="689">
        <f>SUM(H51*I51)</f>
        <v>0</v>
      </c>
      <c r="K51" s="229"/>
      <c r="L51" s="505"/>
      <c r="M51" s="230" t="s">
        <v>22</v>
      </c>
      <c r="N51" s="230" t="s">
        <v>0</v>
      </c>
      <c r="O51" s="229">
        <v>49</v>
      </c>
      <c r="P51" s="229"/>
      <c r="Q51" s="229"/>
      <c r="R51" s="508">
        <v>2050</v>
      </c>
      <c r="S51" s="511">
        <f>SUM(O51*R51)</f>
        <v>100450</v>
      </c>
      <c r="T51" s="229">
        <v>2</v>
      </c>
      <c r="U51" s="229">
        <v>6</v>
      </c>
      <c r="V51" s="511">
        <f>SUM(S51-(S51*U51/100))</f>
        <v>94423</v>
      </c>
      <c r="W51" s="511">
        <f>SUM(J51+V51)</f>
        <v>94423</v>
      </c>
      <c r="X51" s="688">
        <f>W51</f>
        <v>94423</v>
      </c>
      <c r="Y51" s="229">
        <v>50</v>
      </c>
      <c r="Z51" s="229">
        <v>0</v>
      </c>
      <c r="AA51" s="229">
        <v>0.01</v>
      </c>
      <c r="AB51" s="229"/>
    </row>
    <row r="52" spans="1:28" ht="17.25" x14ac:dyDescent="0.3">
      <c r="A52" s="229">
        <v>27</v>
      </c>
      <c r="B52" s="230" t="s">
        <v>4</v>
      </c>
      <c r="C52" s="229">
        <v>15153</v>
      </c>
      <c r="D52" s="229">
        <v>6</v>
      </c>
      <c r="E52" s="229">
        <v>1</v>
      </c>
      <c r="F52" s="229">
        <v>14</v>
      </c>
      <c r="G52" s="229">
        <v>2</v>
      </c>
      <c r="H52" s="484">
        <f>SUM((D52*400)+(E52*100)+F52)</f>
        <v>2514</v>
      </c>
      <c r="I52" s="229">
        <v>75</v>
      </c>
      <c r="J52" s="689">
        <f>SUM(H52*I52)</f>
        <v>188550</v>
      </c>
      <c r="K52" s="229"/>
      <c r="L52" s="505">
        <v>89</v>
      </c>
      <c r="M52" s="230" t="s">
        <v>3</v>
      </c>
      <c r="N52" s="230" t="s">
        <v>1233</v>
      </c>
      <c r="O52" s="229">
        <v>124.8</v>
      </c>
      <c r="P52" s="229"/>
      <c r="Q52" s="229"/>
      <c r="R52" s="508">
        <v>6500</v>
      </c>
      <c r="S52" s="511">
        <f>SUM(O52*R52)</f>
        <v>811200</v>
      </c>
      <c r="T52" s="229">
        <v>1</v>
      </c>
      <c r="U52" s="229">
        <v>1</v>
      </c>
      <c r="V52" s="511">
        <f>SUM(S52-(S52*U52/100))</f>
        <v>803088</v>
      </c>
      <c r="W52" s="511">
        <f>SUM(J52+V52)</f>
        <v>991638</v>
      </c>
      <c r="X52" s="688">
        <f>W52</f>
        <v>991638</v>
      </c>
      <c r="Y52" s="229">
        <v>10</v>
      </c>
      <c r="Z52" s="229">
        <v>0</v>
      </c>
      <c r="AA52" s="229">
        <v>0.02</v>
      </c>
      <c r="AB52" s="229"/>
    </row>
    <row r="53" spans="1:28" ht="17.25" x14ac:dyDescent="0.3">
      <c r="A53" s="229"/>
      <c r="B53" s="230"/>
      <c r="C53" s="229"/>
      <c r="D53" s="229"/>
      <c r="E53" s="229"/>
      <c r="F53" s="229"/>
      <c r="G53" s="229"/>
      <c r="H53" s="484"/>
      <c r="I53" s="229"/>
      <c r="J53" s="689">
        <f>SUM(H53*I53)</f>
        <v>0</v>
      </c>
      <c r="K53" s="229"/>
      <c r="L53" s="505"/>
      <c r="M53" s="230" t="s">
        <v>13</v>
      </c>
      <c r="N53" s="230" t="s">
        <v>0</v>
      </c>
      <c r="O53" s="229">
        <v>12</v>
      </c>
      <c r="P53" s="229"/>
      <c r="Q53" s="229"/>
      <c r="R53" s="508">
        <v>2050</v>
      </c>
      <c r="S53" s="511">
        <f>SUM(O53*R53)</f>
        <v>24600</v>
      </c>
      <c r="T53" s="229">
        <v>1</v>
      </c>
      <c r="U53" s="229">
        <v>3</v>
      </c>
      <c r="V53" s="511">
        <f>SUM(S53-(S53*U53/100))</f>
        <v>23862</v>
      </c>
      <c r="W53" s="511">
        <f>SUM(J53+V53)</f>
        <v>23862</v>
      </c>
      <c r="X53" s="688">
        <f>W53</f>
        <v>23862</v>
      </c>
      <c r="Y53" s="229">
        <v>50</v>
      </c>
      <c r="Z53" s="229">
        <v>0</v>
      </c>
      <c r="AA53" s="229">
        <v>0.01</v>
      </c>
      <c r="AB53" s="229"/>
    </row>
    <row r="54" spans="1:28" ht="17.25" x14ac:dyDescent="0.3">
      <c r="A54" s="229"/>
      <c r="B54" s="230"/>
      <c r="C54" s="229"/>
      <c r="D54" s="229"/>
      <c r="E54" s="229"/>
      <c r="F54" s="229"/>
      <c r="G54" s="229"/>
      <c r="H54" s="484"/>
      <c r="I54" s="229"/>
      <c r="J54" s="689">
        <f>SUM(H54*I54)</f>
        <v>0</v>
      </c>
      <c r="K54" s="229"/>
      <c r="L54" s="505"/>
      <c r="M54" s="230" t="s">
        <v>1440</v>
      </c>
      <c r="N54" s="230"/>
      <c r="O54" s="229">
        <v>192</v>
      </c>
      <c r="P54" s="229"/>
      <c r="Q54" s="229"/>
      <c r="R54" s="508"/>
      <c r="S54" s="511">
        <f>SUM(O54*R54)</f>
        <v>0</v>
      </c>
      <c r="T54" s="229"/>
      <c r="U54" s="229"/>
      <c r="V54" s="511">
        <f>SUM(S54-(S54*U54/100))</f>
        <v>0</v>
      </c>
      <c r="W54" s="511">
        <f>SUM(J54+V54)</f>
        <v>0</v>
      </c>
      <c r="X54" s="688">
        <f>W54</f>
        <v>0</v>
      </c>
      <c r="Y54" s="229">
        <v>50</v>
      </c>
      <c r="Z54" s="229">
        <v>0</v>
      </c>
      <c r="AA54" s="229">
        <v>0.01</v>
      </c>
      <c r="AB54" s="229"/>
    </row>
    <row r="55" spans="1:28" ht="17.25" x14ac:dyDescent="0.3">
      <c r="A55" s="229">
        <v>28</v>
      </c>
      <c r="B55" s="230"/>
      <c r="C55" s="229"/>
      <c r="D55" s="229"/>
      <c r="E55" s="229"/>
      <c r="F55" s="229"/>
      <c r="G55" s="229"/>
      <c r="H55" s="484"/>
      <c r="I55" s="229"/>
      <c r="J55" s="689">
        <f>SUM(H55*I55)</f>
        <v>0</v>
      </c>
      <c r="K55" s="229"/>
      <c r="L55" s="505"/>
      <c r="M55" s="230" t="s">
        <v>3</v>
      </c>
      <c r="N55" s="230" t="s">
        <v>1233</v>
      </c>
      <c r="O55" s="229">
        <v>164.8</v>
      </c>
      <c r="P55" s="229"/>
      <c r="Q55" s="229"/>
      <c r="R55" s="508">
        <v>6500</v>
      </c>
      <c r="S55" s="511">
        <f>SUM(O55*R55)</f>
        <v>1071200</v>
      </c>
      <c r="T55" s="229"/>
      <c r="U55" s="229"/>
      <c r="V55" s="511">
        <f>SUM(S55-(S55*U55/100))</f>
        <v>1071200</v>
      </c>
      <c r="W55" s="511">
        <f>SUM(J55+V55)</f>
        <v>1071200</v>
      </c>
      <c r="X55" s="688">
        <f>W55</f>
        <v>1071200</v>
      </c>
      <c r="Y55" s="229">
        <v>10</v>
      </c>
      <c r="Z55" s="229">
        <v>0</v>
      </c>
      <c r="AA55" s="229">
        <v>0.02</v>
      </c>
      <c r="AB55" s="229"/>
    </row>
    <row r="56" spans="1:28" ht="17.25" x14ac:dyDescent="0.3">
      <c r="A56" s="229"/>
      <c r="B56" s="230"/>
      <c r="C56" s="229"/>
      <c r="D56" s="229"/>
      <c r="E56" s="229"/>
      <c r="F56" s="229"/>
      <c r="G56" s="229"/>
      <c r="H56" s="484"/>
      <c r="I56" s="229"/>
      <c r="J56" s="689">
        <f>SUM(H56*I56)</f>
        <v>0</v>
      </c>
      <c r="K56" s="229"/>
      <c r="L56" s="505"/>
      <c r="M56" s="230" t="s">
        <v>11</v>
      </c>
      <c r="N56" s="230" t="s">
        <v>0</v>
      </c>
      <c r="O56" s="229">
        <v>66</v>
      </c>
      <c r="P56" s="229"/>
      <c r="Q56" s="229"/>
      <c r="R56" s="508">
        <v>2050</v>
      </c>
      <c r="S56" s="511">
        <f>SUM(O56*R56)</f>
        <v>135300</v>
      </c>
      <c r="T56" s="229"/>
      <c r="U56" s="229"/>
      <c r="V56" s="511">
        <f>SUM(S56-(S56*U56/100))</f>
        <v>135300</v>
      </c>
      <c r="W56" s="511">
        <f>SUM(J56+V56)</f>
        <v>135300</v>
      </c>
      <c r="X56" s="688">
        <f>W56</f>
        <v>135300</v>
      </c>
      <c r="Y56" s="229">
        <v>50</v>
      </c>
      <c r="Z56" s="229">
        <v>0</v>
      </c>
      <c r="AA56" s="229">
        <v>0.01</v>
      </c>
      <c r="AB56" s="229"/>
    </row>
    <row r="57" spans="1:28" ht="17.25" x14ac:dyDescent="0.3">
      <c r="A57" s="229"/>
      <c r="B57" s="230"/>
      <c r="C57" s="229"/>
      <c r="D57" s="229"/>
      <c r="E57" s="229"/>
      <c r="F57" s="229"/>
      <c r="G57" s="229"/>
      <c r="H57" s="484"/>
      <c r="I57" s="229"/>
      <c r="J57" s="689">
        <f>SUM(H57*I57)</f>
        <v>0</v>
      </c>
      <c r="K57" s="229"/>
      <c r="L57" s="505"/>
      <c r="M57" s="230" t="s">
        <v>1440</v>
      </c>
      <c r="N57" s="230"/>
      <c r="O57" s="229">
        <v>225</v>
      </c>
      <c r="P57" s="229"/>
      <c r="Q57" s="229"/>
      <c r="R57" s="508"/>
      <c r="S57" s="511">
        <f>SUM(O57*R57)</f>
        <v>0</v>
      </c>
      <c r="T57" s="229"/>
      <c r="U57" s="229"/>
      <c r="V57" s="511">
        <f>SUM(S57-(S57*U57/100))</f>
        <v>0</v>
      </c>
      <c r="W57" s="511">
        <f>SUM(J57+V57)</f>
        <v>0</v>
      </c>
      <c r="X57" s="688">
        <f>W57</f>
        <v>0</v>
      </c>
      <c r="Y57" s="229">
        <v>10</v>
      </c>
      <c r="Z57" s="229">
        <v>0</v>
      </c>
      <c r="AA57" s="229">
        <v>0.02</v>
      </c>
      <c r="AB57" s="229"/>
    </row>
    <row r="58" spans="1:28" ht="17.25" x14ac:dyDescent="0.3">
      <c r="A58" s="229">
        <v>29</v>
      </c>
      <c r="B58" s="230" t="s">
        <v>4</v>
      </c>
      <c r="C58" s="229">
        <v>16514</v>
      </c>
      <c r="D58" s="229">
        <v>1</v>
      </c>
      <c r="E58" s="229">
        <v>2</v>
      </c>
      <c r="F58" s="229">
        <v>0</v>
      </c>
      <c r="G58" s="229">
        <v>1</v>
      </c>
      <c r="H58" s="484">
        <f>SUM((D58*400)+(E58*100)+F58)</f>
        <v>600</v>
      </c>
      <c r="I58" s="229">
        <v>75</v>
      </c>
      <c r="J58" s="689">
        <f>SUM(H58*I58)</f>
        <v>45000</v>
      </c>
      <c r="K58" s="229"/>
      <c r="L58" s="505"/>
      <c r="M58" s="230" t="s">
        <v>11</v>
      </c>
      <c r="N58" s="230" t="s">
        <v>0</v>
      </c>
      <c r="O58" s="229">
        <v>63</v>
      </c>
      <c r="P58" s="229"/>
      <c r="Q58" s="229"/>
      <c r="R58" s="508">
        <v>2050</v>
      </c>
      <c r="S58" s="511">
        <f>SUM(O58*R58)</f>
        <v>129150</v>
      </c>
      <c r="T58" s="229"/>
      <c r="U58" s="229"/>
      <c r="V58" s="511">
        <f>SUM(S58-(S58*U58/100))</f>
        <v>129150</v>
      </c>
      <c r="W58" s="511">
        <f>SUM(J58+V58)</f>
        <v>174150</v>
      </c>
      <c r="X58" s="688">
        <f>W58</f>
        <v>174150</v>
      </c>
      <c r="Y58" s="229">
        <v>50</v>
      </c>
      <c r="Z58" s="229">
        <v>0</v>
      </c>
      <c r="AA58" s="229">
        <v>0.01</v>
      </c>
      <c r="AB58" s="229"/>
    </row>
    <row r="59" spans="1:28" ht="17.25" x14ac:dyDescent="0.3">
      <c r="A59" s="229">
        <v>30</v>
      </c>
      <c r="B59" s="230"/>
      <c r="C59" s="229"/>
      <c r="D59" s="229"/>
      <c r="E59" s="229"/>
      <c r="F59" s="229"/>
      <c r="G59" s="229"/>
      <c r="H59" s="484"/>
      <c r="I59" s="229"/>
      <c r="J59" s="689">
        <f>SUM(H59*I59)</f>
        <v>0</v>
      </c>
      <c r="K59" s="229"/>
      <c r="L59" s="505">
        <v>36</v>
      </c>
      <c r="M59" s="230" t="s">
        <v>3</v>
      </c>
      <c r="N59" s="230" t="s">
        <v>1233</v>
      </c>
      <c r="O59" s="229">
        <v>179.52</v>
      </c>
      <c r="P59" s="229"/>
      <c r="Q59" s="229"/>
      <c r="R59" s="508">
        <v>6500</v>
      </c>
      <c r="S59" s="511">
        <f>SUM(O59*R59)</f>
        <v>1166880</v>
      </c>
      <c r="T59" s="229">
        <v>3</v>
      </c>
      <c r="U59" s="229">
        <v>3</v>
      </c>
      <c r="V59" s="511">
        <f>SUM(S59-(S59*U59/100))</f>
        <v>1131873.6000000001</v>
      </c>
      <c r="W59" s="511">
        <f>SUM(J59+V59)</f>
        <v>1131873.6000000001</v>
      </c>
      <c r="X59" s="688">
        <f>W59</f>
        <v>1131873.6000000001</v>
      </c>
      <c r="Y59" s="229">
        <v>10</v>
      </c>
      <c r="Z59" s="229">
        <v>0</v>
      </c>
      <c r="AA59" s="229">
        <v>0.02</v>
      </c>
      <c r="AB59" s="229"/>
    </row>
    <row r="60" spans="1:28" ht="17.25" x14ac:dyDescent="0.3">
      <c r="A60" s="229"/>
      <c r="B60" s="230"/>
      <c r="C60" s="229"/>
      <c r="D60" s="229"/>
      <c r="E60" s="229"/>
      <c r="F60" s="229"/>
      <c r="G60" s="229"/>
      <c r="H60" s="484"/>
      <c r="I60" s="229"/>
      <c r="J60" s="689">
        <f>SUM(H60*I60)</f>
        <v>0</v>
      </c>
      <c r="K60" s="229"/>
      <c r="L60" s="505"/>
      <c r="M60" s="230" t="s">
        <v>16</v>
      </c>
      <c r="N60" s="230"/>
      <c r="O60" s="229">
        <v>21.66</v>
      </c>
      <c r="P60" s="229"/>
      <c r="Q60" s="229"/>
      <c r="R60" s="508">
        <v>2400</v>
      </c>
      <c r="S60" s="511">
        <f>SUM(O60*R60)</f>
        <v>51984</v>
      </c>
      <c r="T60" s="229">
        <v>3</v>
      </c>
      <c r="U60" s="229">
        <v>3</v>
      </c>
      <c r="V60" s="511">
        <f>SUM(S60-(S60*U60/100))</f>
        <v>50424.480000000003</v>
      </c>
      <c r="W60" s="511">
        <f>SUM(J60+V60)</f>
        <v>50424.480000000003</v>
      </c>
      <c r="X60" s="688">
        <f>W60</f>
        <v>50424.480000000003</v>
      </c>
      <c r="Y60" s="229">
        <v>0</v>
      </c>
      <c r="Z60" s="474">
        <f>X60</f>
        <v>50424.480000000003</v>
      </c>
      <c r="AA60" s="229">
        <v>0.03</v>
      </c>
      <c r="AB60" s="229"/>
    </row>
    <row r="61" spans="1:28" ht="17.25" x14ac:dyDescent="0.3">
      <c r="A61" s="229"/>
      <c r="B61" s="230"/>
      <c r="C61" s="229"/>
      <c r="D61" s="229"/>
      <c r="E61" s="229"/>
      <c r="F61" s="229"/>
      <c r="G61" s="229"/>
      <c r="H61" s="484"/>
      <c r="I61" s="229"/>
      <c r="J61" s="689">
        <f>SUM(H61*I61)</f>
        <v>0</v>
      </c>
      <c r="K61" s="229"/>
      <c r="L61" s="505"/>
      <c r="M61" s="230" t="s">
        <v>218</v>
      </c>
      <c r="N61" s="230" t="s">
        <v>0</v>
      </c>
      <c r="O61" s="229">
        <v>108</v>
      </c>
      <c r="P61" s="229"/>
      <c r="Q61" s="229"/>
      <c r="R61" s="508">
        <v>2050</v>
      </c>
      <c r="S61" s="511">
        <f>SUM(O61*R61)</f>
        <v>221400</v>
      </c>
      <c r="T61" s="229">
        <v>3</v>
      </c>
      <c r="U61" s="229">
        <v>9</v>
      </c>
      <c r="V61" s="511">
        <f>SUM(S61-(S61*U61/100))</f>
        <v>201474</v>
      </c>
      <c r="W61" s="511">
        <f>SUM(J61+V61)</f>
        <v>201474</v>
      </c>
      <c r="X61" s="688">
        <f>W61</f>
        <v>201474</v>
      </c>
      <c r="Y61" s="229">
        <v>50</v>
      </c>
      <c r="Z61" s="229">
        <v>0</v>
      </c>
      <c r="AA61" s="229">
        <v>0.01</v>
      </c>
      <c r="AB61" s="229"/>
    </row>
    <row r="62" spans="1:28" ht="17.25" x14ac:dyDescent="0.3">
      <c r="A62" s="229"/>
      <c r="B62" s="230"/>
      <c r="C62" s="229"/>
      <c r="D62" s="229"/>
      <c r="E62" s="229"/>
      <c r="F62" s="229"/>
      <c r="G62" s="229"/>
      <c r="H62" s="484"/>
      <c r="I62" s="229"/>
      <c r="J62" s="689">
        <f>SUM(H62*I62)</f>
        <v>0</v>
      </c>
      <c r="K62" s="229"/>
      <c r="L62" s="505"/>
      <c r="M62" s="230" t="s">
        <v>11</v>
      </c>
      <c r="N62" s="230" t="s">
        <v>0</v>
      </c>
      <c r="O62" s="229">
        <v>42.5</v>
      </c>
      <c r="P62" s="229"/>
      <c r="Q62" s="229"/>
      <c r="R62" s="508">
        <v>2050</v>
      </c>
      <c r="S62" s="511">
        <f>SUM(O62*R62)</f>
        <v>87125</v>
      </c>
      <c r="T62" s="229">
        <v>3</v>
      </c>
      <c r="U62" s="229">
        <v>9</v>
      </c>
      <c r="V62" s="511">
        <f>SUM(S62-(S62*U62/100))</f>
        <v>79283.75</v>
      </c>
      <c r="W62" s="511">
        <f>SUM(J62+V62)</f>
        <v>79283.75</v>
      </c>
      <c r="X62" s="688">
        <f>W62</f>
        <v>79283.75</v>
      </c>
      <c r="Y62" s="229">
        <v>50</v>
      </c>
      <c r="Z62" s="229">
        <v>0</v>
      </c>
      <c r="AA62" s="229">
        <v>0.01</v>
      </c>
      <c r="AB62" s="229"/>
    </row>
    <row r="63" spans="1:28" ht="17.25" x14ac:dyDescent="0.3">
      <c r="A63" s="229">
        <v>31</v>
      </c>
      <c r="B63" s="230" t="s">
        <v>4</v>
      </c>
      <c r="C63" s="229">
        <v>15152</v>
      </c>
      <c r="D63" s="229">
        <v>6</v>
      </c>
      <c r="E63" s="229"/>
      <c r="F63" s="229">
        <v>10</v>
      </c>
      <c r="G63" s="229">
        <v>2</v>
      </c>
      <c r="H63" s="484">
        <f>SUM((D63*400)+(E63*100)+F63)</f>
        <v>2410</v>
      </c>
      <c r="I63" s="229">
        <v>75</v>
      </c>
      <c r="J63" s="689">
        <f>SUM(H63*I63)</f>
        <v>180750</v>
      </c>
      <c r="K63" s="229"/>
      <c r="L63" s="505">
        <v>277</v>
      </c>
      <c r="M63" s="230" t="s">
        <v>3</v>
      </c>
      <c r="N63" s="230" t="s">
        <v>1233</v>
      </c>
      <c r="O63" s="229">
        <v>130</v>
      </c>
      <c r="P63" s="229"/>
      <c r="Q63" s="229"/>
      <c r="R63" s="508">
        <v>6500</v>
      </c>
      <c r="S63" s="511">
        <f>SUM(O63*R63)</f>
        <v>845000</v>
      </c>
      <c r="T63" s="229"/>
      <c r="U63" s="229"/>
      <c r="V63" s="511">
        <f>SUM(S63-(S63*U63/100))</f>
        <v>845000</v>
      </c>
      <c r="W63" s="511">
        <f>SUM(J63+V63)</f>
        <v>1025750</v>
      </c>
      <c r="X63" s="688">
        <f>W63</f>
        <v>1025750</v>
      </c>
      <c r="Y63" s="229">
        <v>10</v>
      </c>
      <c r="Z63" s="229">
        <v>0</v>
      </c>
      <c r="AA63" s="229">
        <v>0.02</v>
      </c>
      <c r="AB63" s="229"/>
    </row>
    <row r="64" spans="1:28" ht="17.25" x14ac:dyDescent="0.3">
      <c r="A64" s="229">
        <v>32</v>
      </c>
      <c r="B64" s="230" t="s">
        <v>4</v>
      </c>
      <c r="C64" s="229">
        <v>4606</v>
      </c>
      <c r="D64" s="229">
        <v>10</v>
      </c>
      <c r="E64" s="229"/>
      <c r="F64" s="229"/>
      <c r="G64" s="229">
        <v>1</v>
      </c>
      <c r="H64" s="484">
        <f>SUM((D64*400)+(E64*100)+F64)</f>
        <v>4000</v>
      </c>
      <c r="I64" s="229">
        <v>75</v>
      </c>
      <c r="J64" s="689">
        <f>SUM(H64*I64)</f>
        <v>300000</v>
      </c>
      <c r="K64" s="229"/>
      <c r="L64" s="505">
        <v>101</v>
      </c>
      <c r="M64" s="230"/>
      <c r="N64" s="230"/>
      <c r="O64" s="229"/>
      <c r="P64" s="229"/>
      <c r="Q64" s="229"/>
      <c r="R64" s="508"/>
      <c r="S64" s="511">
        <f>SUM(O64*R64)</f>
        <v>0</v>
      </c>
      <c r="T64" s="229"/>
      <c r="U64" s="229"/>
      <c r="V64" s="511">
        <f>SUM(S64-(S64*U64/100))</f>
        <v>0</v>
      </c>
      <c r="W64" s="511">
        <f>SUM(J64+V64)</f>
        <v>300000</v>
      </c>
      <c r="X64" s="688">
        <f>W64</f>
        <v>300000</v>
      </c>
      <c r="Y64" s="229">
        <v>50</v>
      </c>
      <c r="Z64" s="229">
        <v>0</v>
      </c>
      <c r="AA64" s="229">
        <v>0.01</v>
      </c>
      <c r="AB64" s="229"/>
    </row>
    <row r="65" spans="1:28" ht="17.25" x14ac:dyDescent="0.3">
      <c r="A65" s="229">
        <v>33</v>
      </c>
      <c r="B65" s="230" t="s">
        <v>4</v>
      </c>
      <c r="C65" s="229">
        <v>14316</v>
      </c>
      <c r="D65" s="229">
        <v>10</v>
      </c>
      <c r="E65" s="229">
        <v>2</v>
      </c>
      <c r="F65" s="229">
        <v>74</v>
      </c>
      <c r="G65" s="229">
        <v>2</v>
      </c>
      <c r="H65" s="484">
        <f>SUM((D65*400)+(E65*100)+F65)</f>
        <v>4274</v>
      </c>
      <c r="I65" s="229">
        <v>120</v>
      </c>
      <c r="J65" s="689">
        <f>SUM(H65*I65)</f>
        <v>512880</v>
      </c>
      <c r="K65" s="229"/>
      <c r="L65" s="505">
        <v>101</v>
      </c>
      <c r="M65" s="230" t="s">
        <v>10</v>
      </c>
      <c r="N65" s="230" t="s">
        <v>9</v>
      </c>
      <c r="O65" s="229">
        <v>151.12</v>
      </c>
      <c r="P65" s="229"/>
      <c r="Q65" s="229"/>
      <c r="R65" s="508">
        <v>6500</v>
      </c>
      <c r="S65" s="511">
        <f>SUM(O65*R65)</f>
        <v>982280</v>
      </c>
      <c r="T65" s="229">
        <v>4</v>
      </c>
      <c r="U65" s="229">
        <v>8</v>
      </c>
      <c r="V65" s="511">
        <f>SUM(S65-(S65*U65/100))</f>
        <v>903697.6</v>
      </c>
      <c r="W65" s="511">
        <f>SUM(J65+V65)</f>
        <v>1416577.6</v>
      </c>
      <c r="X65" s="688">
        <f>W65</f>
        <v>1416577.6</v>
      </c>
      <c r="Y65" s="229">
        <v>10</v>
      </c>
      <c r="Z65" s="229">
        <v>0</v>
      </c>
      <c r="AA65" s="229">
        <v>0.02</v>
      </c>
      <c r="AB65" s="229"/>
    </row>
    <row r="66" spans="1:28" ht="17.25" x14ac:dyDescent="0.3">
      <c r="A66" s="229"/>
      <c r="B66" s="230"/>
      <c r="C66" s="229"/>
      <c r="D66" s="229"/>
      <c r="E66" s="229"/>
      <c r="F66" s="229"/>
      <c r="G66" s="229"/>
      <c r="H66" s="484"/>
      <c r="I66" s="229"/>
      <c r="J66" s="689">
        <f>SUM(H66*I66)</f>
        <v>0</v>
      </c>
      <c r="K66" s="229"/>
      <c r="L66" s="505"/>
      <c r="M66" s="230" t="s">
        <v>317</v>
      </c>
      <c r="N66" s="230"/>
      <c r="O66" s="229"/>
      <c r="P66" s="229"/>
      <c r="Q66" s="229"/>
      <c r="R66" s="508"/>
      <c r="S66" s="511">
        <f>SUM(O66*R66)</f>
        <v>0</v>
      </c>
      <c r="T66" s="229"/>
      <c r="U66" s="229"/>
      <c r="V66" s="511">
        <f>SUM(S66-(S66*U66/100))</f>
        <v>0</v>
      </c>
      <c r="W66" s="511">
        <f>SUM(J66+V66)</f>
        <v>0</v>
      </c>
      <c r="X66" s="688">
        <f>W66</f>
        <v>0</v>
      </c>
      <c r="Y66" s="229"/>
      <c r="Z66" s="229"/>
      <c r="AA66" s="229"/>
      <c r="AB66" s="229"/>
    </row>
    <row r="67" spans="1:28" ht="17.25" x14ac:dyDescent="0.3">
      <c r="A67" s="229"/>
      <c r="B67" s="230"/>
      <c r="C67" s="229"/>
      <c r="D67" s="229"/>
      <c r="E67" s="229"/>
      <c r="F67" s="229"/>
      <c r="G67" s="229"/>
      <c r="H67" s="484"/>
      <c r="I67" s="229"/>
      <c r="J67" s="689">
        <f>SUM(H67*I67)</f>
        <v>0</v>
      </c>
      <c r="K67" s="229"/>
      <c r="L67" s="505"/>
      <c r="M67" s="230" t="s">
        <v>318</v>
      </c>
      <c r="N67" s="230"/>
      <c r="O67" s="229"/>
      <c r="P67" s="229"/>
      <c r="Q67" s="229"/>
      <c r="R67" s="508"/>
      <c r="S67" s="511">
        <f>SUM(O67*R67)</f>
        <v>0</v>
      </c>
      <c r="T67" s="229"/>
      <c r="U67" s="229"/>
      <c r="V67" s="511">
        <f>SUM(S67-(S67*U67/100))</f>
        <v>0</v>
      </c>
      <c r="W67" s="511">
        <f>SUM(J67+V67)</f>
        <v>0</v>
      </c>
      <c r="X67" s="688">
        <f>W67</f>
        <v>0</v>
      </c>
      <c r="Y67" s="229"/>
      <c r="Z67" s="229"/>
      <c r="AA67" s="229"/>
      <c r="AB67" s="229"/>
    </row>
    <row r="68" spans="1:28" ht="17.25" x14ac:dyDescent="0.3">
      <c r="A68" s="229"/>
      <c r="B68" s="230"/>
      <c r="C68" s="229"/>
      <c r="D68" s="229"/>
      <c r="E68" s="229"/>
      <c r="F68" s="229"/>
      <c r="G68" s="229"/>
      <c r="H68" s="484"/>
      <c r="I68" s="229"/>
      <c r="J68" s="689">
        <f>SUM(H68*I68)</f>
        <v>0</v>
      </c>
      <c r="K68" s="229"/>
      <c r="L68" s="505"/>
      <c r="M68" s="230" t="s">
        <v>200</v>
      </c>
      <c r="N68" s="230" t="s">
        <v>1233</v>
      </c>
      <c r="O68" s="229">
        <v>36</v>
      </c>
      <c r="P68" s="229"/>
      <c r="Q68" s="229"/>
      <c r="R68" s="508">
        <v>5900</v>
      </c>
      <c r="S68" s="511">
        <f>SUM(O68*R68)</f>
        <v>212400</v>
      </c>
      <c r="T68" s="229"/>
      <c r="U68" s="229"/>
      <c r="V68" s="511">
        <f>SUM(S68-(S68*U68/100))</f>
        <v>212400</v>
      </c>
      <c r="W68" s="511">
        <f>SUM(J68+V68)</f>
        <v>212400</v>
      </c>
      <c r="X68" s="688">
        <f>W68</f>
        <v>212400</v>
      </c>
      <c r="Y68" s="229">
        <v>50</v>
      </c>
      <c r="Z68" s="229">
        <v>0</v>
      </c>
      <c r="AA68" s="229">
        <v>0.01</v>
      </c>
      <c r="AB68" s="229"/>
    </row>
    <row r="69" spans="1:28" ht="17.25" x14ac:dyDescent="0.3">
      <c r="A69" s="229"/>
      <c r="B69" s="230"/>
      <c r="C69" s="229"/>
      <c r="D69" s="229"/>
      <c r="E69" s="229"/>
      <c r="F69" s="229"/>
      <c r="G69" s="229"/>
      <c r="H69" s="484"/>
      <c r="I69" s="229"/>
      <c r="J69" s="689">
        <f>SUM(H69*I69)</f>
        <v>0</v>
      </c>
      <c r="K69" s="229"/>
      <c r="L69" s="505"/>
      <c r="M69" s="230" t="s">
        <v>11</v>
      </c>
      <c r="N69" s="230" t="s">
        <v>0</v>
      </c>
      <c r="O69" s="229">
        <v>90</v>
      </c>
      <c r="P69" s="229"/>
      <c r="Q69" s="229"/>
      <c r="R69" s="508">
        <v>2050</v>
      </c>
      <c r="S69" s="511">
        <f>SUM(O69*R69)</f>
        <v>184500</v>
      </c>
      <c r="T69" s="229"/>
      <c r="U69" s="229"/>
      <c r="V69" s="511">
        <f>SUM(S69-(S69*U69/100))</f>
        <v>184500</v>
      </c>
      <c r="W69" s="511">
        <f>SUM(J69+V69)</f>
        <v>184500</v>
      </c>
      <c r="X69" s="688">
        <f>W69</f>
        <v>184500</v>
      </c>
      <c r="Y69" s="229">
        <v>50</v>
      </c>
      <c r="Z69" s="229">
        <v>0</v>
      </c>
      <c r="AA69" s="229">
        <v>0.01</v>
      </c>
      <c r="AB69" s="229"/>
    </row>
    <row r="70" spans="1:28" ht="17.25" x14ac:dyDescent="0.3">
      <c r="A70" s="229"/>
      <c r="B70" s="230"/>
      <c r="C70" s="229"/>
      <c r="D70" s="229"/>
      <c r="E70" s="229"/>
      <c r="F70" s="229"/>
      <c r="G70" s="229"/>
      <c r="H70" s="484"/>
      <c r="I70" s="229"/>
      <c r="J70" s="689">
        <f>SUM(H70*I70)</f>
        <v>0</v>
      </c>
      <c r="K70" s="229"/>
      <c r="L70" s="505"/>
      <c r="M70" s="230" t="s">
        <v>1256</v>
      </c>
      <c r="N70" s="230" t="s">
        <v>0</v>
      </c>
      <c r="O70" s="229">
        <v>40</v>
      </c>
      <c r="P70" s="229"/>
      <c r="Q70" s="229"/>
      <c r="R70" s="508">
        <v>2050</v>
      </c>
      <c r="S70" s="511">
        <f>SUM(O70*R70)</f>
        <v>82000</v>
      </c>
      <c r="T70" s="229"/>
      <c r="U70" s="229"/>
      <c r="V70" s="511">
        <f>SUM(S70-(S70*U70/100))</f>
        <v>82000</v>
      </c>
      <c r="W70" s="511">
        <f>SUM(J70+V70)</f>
        <v>82000</v>
      </c>
      <c r="X70" s="688">
        <f>W70</f>
        <v>82000</v>
      </c>
      <c r="Y70" s="229">
        <v>50</v>
      </c>
      <c r="Z70" s="229">
        <v>0</v>
      </c>
      <c r="AA70" s="229">
        <v>0.01</v>
      </c>
      <c r="AB70" s="229"/>
    </row>
    <row r="71" spans="1:28" ht="17.25" x14ac:dyDescent="0.3">
      <c r="A71" s="229"/>
      <c r="B71" s="230"/>
      <c r="C71" s="229"/>
      <c r="D71" s="229"/>
      <c r="E71" s="229"/>
      <c r="F71" s="229"/>
      <c r="G71" s="229"/>
      <c r="H71" s="484"/>
      <c r="I71" s="229"/>
      <c r="J71" s="689">
        <f>SUM(H71*I71)</f>
        <v>0</v>
      </c>
      <c r="K71" s="229"/>
      <c r="L71" s="505"/>
      <c r="M71" s="230" t="s">
        <v>1256</v>
      </c>
      <c r="N71" s="230" t="s">
        <v>0</v>
      </c>
      <c r="O71" s="229">
        <v>54</v>
      </c>
      <c r="P71" s="229"/>
      <c r="Q71" s="229"/>
      <c r="R71" s="508">
        <v>2050</v>
      </c>
      <c r="S71" s="511">
        <f>SUM(O71*R71)</f>
        <v>110700</v>
      </c>
      <c r="T71" s="229"/>
      <c r="U71" s="229"/>
      <c r="V71" s="511">
        <f>SUM(S71-(S71*U71/100))</f>
        <v>110700</v>
      </c>
      <c r="W71" s="511">
        <f>SUM(J71+V71)</f>
        <v>110700</v>
      </c>
      <c r="X71" s="688">
        <f>W71</f>
        <v>110700</v>
      </c>
      <c r="Y71" s="229">
        <v>50</v>
      </c>
      <c r="Z71" s="229">
        <v>0</v>
      </c>
      <c r="AA71" s="229">
        <v>0.01</v>
      </c>
      <c r="AB71" s="229"/>
    </row>
    <row r="72" spans="1:28" ht="17.25" x14ac:dyDescent="0.3">
      <c r="A72" s="229"/>
      <c r="B72" s="230"/>
      <c r="C72" s="229"/>
      <c r="D72" s="229"/>
      <c r="E72" s="229"/>
      <c r="F72" s="229"/>
      <c r="G72" s="229"/>
      <c r="H72" s="484"/>
      <c r="I72" s="229"/>
      <c r="J72" s="689">
        <f>SUM(H72*I72)</f>
        <v>0</v>
      </c>
      <c r="K72" s="229"/>
      <c r="L72" s="505"/>
      <c r="M72" s="230" t="s">
        <v>42</v>
      </c>
      <c r="N72" s="230" t="s">
        <v>1233</v>
      </c>
      <c r="O72" s="229">
        <v>25.8</v>
      </c>
      <c r="P72" s="229"/>
      <c r="Q72" s="229"/>
      <c r="R72" s="508">
        <v>5400</v>
      </c>
      <c r="S72" s="511">
        <f>SUM(O72*R72)</f>
        <v>139320</v>
      </c>
      <c r="T72" s="229"/>
      <c r="U72" s="229"/>
      <c r="V72" s="511">
        <f>SUM(S72-(S72*U72/100))</f>
        <v>139320</v>
      </c>
      <c r="W72" s="511">
        <f>SUM(J72+V72)</f>
        <v>139320</v>
      </c>
      <c r="X72" s="688">
        <f>W72</f>
        <v>139320</v>
      </c>
      <c r="Y72" s="229">
        <v>10</v>
      </c>
      <c r="Z72" s="229">
        <v>0</v>
      </c>
      <c r="AA72" s="229">
        <v>0.02</v>
      </c>
      <c r="AB72" s="229"/>
    </row>
    <row r="73" spans="1:28" ht="17.25" x14ac:dyDescent="0.3">
      <c r="A73" s="229">
        <v>34</v>
      </c>
      <c r="B73" s="230" t="s">
        <v>4</v>
      </c>
      <c r="C73" s="229">
        <v>16515</v>
      </c>
      <c r="D73" s="229">
        <v>1</v>
      </c>
      <c r="E73" s="229">
        <v>2</v>
      </c>
      <c r="F73" s="229"/>
      <c r="G73" s="229">
        <v>2</v>
      </c>
      <c r="H73" s="484">
        <f>SUM((D73*400)+(E73*100)+F73)</f>
        <v>600</v>
      </c>
      <c r="I73" s="229">
        <v>75</v>
      </c>
      <c r="J73" s="689">
        <f>SUM(H73*I73)</f>
        <v>45000</v>
      </c>
      <c r="K73" s="229"/>
      <c r="L73" s="505">
        <v>276</v>
      </c>
      <c r="M73" s="230" t="s">
        <v>3</v>
      </c>
      <c r="N73" s="230" t="s">
        <v>1233</v>
      </c>
      <c r="O73" s="229">
        <v>154.38</v>
      </c>
      <c r="P73" s="229"/>
      <c r="Q73" s="229"/>
      <c r="R73" s="508">
        <v>6500</v>
      </c>
      <c r="S73" s="511">
        <f>SUM(O73*R73)</f>
        <v>1003470</v>
      </c>
      <c r="T73" s="229"/>
      <c r="U73" s="229"/>
      <c r="V73" s="511">
        <f>SUM(S73-(S73*U73/100))</f>
        <v>1003470</v>
      </c>
      <c r="W73" s="511">
        <f>SUM(J73+V73)</f>
        <v>1048470</v>
      </c>
      <c r="X73" s="688">
        <f>W73</f>
        <v>1048470</v>
      </c>
      <c r="Y73" s="229">
        <v>10</v>
      </c>
      <c r="Z73" s="229">
        <v>0</v>
      </c>
      <c r="AA73" s="229">
        <v>0.02</v>
      </c>
      <c r="AB73" s="229"/>
    </row>
    <row r="74" spans="1:28" ht="17.25" x14ac:dyDescent="0.3">
      <c r="A74" s="229">
        <v>35</v>
      </c>
      <c r="B74" s="230" t="s">
        <v>4</v>
      </c>
      <c r="C74" s="229">
        <v>1626</v>
      </c>
      <c r="D74" s="229">
        <v>6</v>
      </c>
      <c r="E74" s="229">
        <v>1</v>
      </c>
      <c r="F74" s="646">
        <v>30.5</v>
      </c>
      <c r="G74" s="229">
        <v>1</v>
      </c>
      <c r="H74" s="484">
        <f>SUM((D74*400)+(E74*100)+F74)</f>
        <v>2530.5</v>
      </c>
      <c r="I74" s="229">
        <v>75</v>
      </c>
      <c r="J74" s="689">
        <f>SUM(H74*I74)</f>
        <v>189787.5</v>
      </c>
      <c r="K74" s="229"/>
      <c r="L74" s="505">
        <v>122</v>
      </c>
      <c r="M74" s="230"/>
      <c r="N74" s="230"/>
      <c r="O74" s="229"/>
      <c r="P74" s="229"/>
      <c r="Q74" s="229"/>
      <c r="R74" s="508"/>
      <c r="S74" s="511">
        <f>SUM(O74*R74)</f>
        <v>0</v>
      </c>
      <c r="T74" s="229"/>
      <c r="U74" s="229"/>
      <c r="V74" s="511">
        <f>SUM(S74-(S74*U74/100))</f>
        <v>0</v>
      </c>
      <c r="W74" s="511">
        <f>SUM(J74+V74)</f>
        <v>189787.5</v>
      </c>
      <c r="X74" s="688">
        <f>W74</f>
        <v>189787.5</v>
      </c>
      <c r="Y74" s="229">
        <v>50</v>
      </c>
      <c r="Z74" s="229">
        <v>0</v>
      </c>
      <c r="AA74" s="229">
        <v>0.01</v>
      </c>
      <c r="AB74" s="229"/>
    </row>
    <row r="75" spans="1:28" ht="17.25" x14ac:dyDescent="0.3">
      <c r="A75" s="229">
        <v>36</v>
      </c>
      <c r="B75" s="230" t="s">
        <v>4</v>
      </c>
      <c r="C75" s="229">
        <v>1678</v>
      </c>
      <c r="D75" s="229">
        <v>1</v>
      </c>
      <c r="E75" s="229">
        <v>1</v>
      </c>
      <c r="F75" s="229">
        <v>7</v>
      </c>
      <c r="G75" s="229">
        <v>1</v>
      </c>
      <c r="H75" s="484">
        <f>SUM((D75*400)+(E75*100)+F75)</f>
        <v>507</v>
      </c>
      <c r="I75" s="229">
        <v>150</v>
      </c>
      <c r="J75" s="689">
        <f>SUM(H75*I75)</f>
        <v>76050</v>
      </c>
      <c r="K75" s="229"/>
      <c r="L75" s="505">
        <v>122</v>
      </c>
      <c r="M75" s="230"/>
      <c r="N75" s="230"/>
      <c r="O75" s="229"/>
      <c r="P75" s="229"/>
      <c r="Q75" s="229"/>
      <c r="R75" s="508"/>
      <c r="S75" s="511">
        <f>SUM(O75*R75)</f>
        <v>0</v>
      </c>
      <c r="T75" s="229"/>
      <c r="U75" s="229"/>
      <c r="V75" s="511">
        <f>SUM(S75-(S75*U75/100))</f>
        <v>0</v>
      </c>
      <c r="W75" s="511">
        <f>SUM(J75+V75)</f>
        <v>76050</v>
      </c>
      <c r="X75" s="688">
        <f>W75</f>
        <v>76050</v>
      </c>
      <c r="Y75" s="229">
        <v>50</v>
      </c>
      <c r="Z75" s="229">
        <v>0</v>
      </c>
      <c r="AA75" s="229">
        <v>0.01</v>
      </c>
      <c r="AB75" s="229"/>
    </row>
    <row r="76" spans="1:28" ht="17.25" x14ac:dyDescent="0.3">
      <c r="A76" s="229">
        <v>37</v>
      </c>
      <c r="B76" s="230" t="s">
        <v>4</v>
      </c>
      <c r="C76" s="229">
        <v>9856</v>
      </c>
      <c r="D76" s="229">
        <v>8</v>
      </c>
      <c r="E76" s="229">
        <v>1</v>
      </c>
      <c r="F76" s="229">
        <v>25</v>
      </c>
      <c r="G76" s="229">
        <v>1</v>
      </c>
      <c r="H76" s="484">
        <f>SUM((D76*400)+(E76*100)+F76)</f>
        <v>3325</v>
      </c>
      <c r="I76" s="229">
        <v>75</v>
      </c>
      <c r="J76" s="689">
        <f>SUM(H76*I76)</f>
        <v>249375</v>
      </c>
      <c r="K76" s="229"/>
      <c r="L76" s="505">
        <v>122</v>
      </c>
      <c r="M76" s="230"/>
      <c r="N76" s="230"/>
      <c r="O76" s="229"/>
      <c r="P76" s="229"/>
      <c r="Q76" s="229"/>
      <c r="R76" s="508"/>
      <c r="S76" s="511">
        <f>SUM(O76*R76)</f>
        <v>0</v>
      </c>
      <c r="T76" s="229"/>
      <c r="U76" s="229"/>
      <c r="V76" s="511">
        <f>SUM(S76-(S76*U76/100))</f>
        <v>0</v>
      </c>
      <c r="W76" s="511">
        <f>SUM(J76+V76)</f>
        <v>249375</v>
      </c>
      <c r="X76" s="688">
        <f>W76</f>
        <v>249375</v>
      </c>
      <c r="Y76" s="229">
        <v>50</v>
      </c>
      <c r="Z76" s="229">
        <v>0</v>
      </c>
      <c r="AA76" s="229">
        <v>0.01</v>
      </c>
      <c r="AB76" s="229"/>
    </row>
    <row r="77" spans="1:28" ht="17.25" x14ac:dyDescent="0.3">
      <c r="A77" s="229">
        <v>38</v>
      </c>
      <c r="B77" s="230" t="s">
        <v>56</v>
      </c>
      <c r="C77" s="229"/>
      <c r="D77" s="229">
        <v>2</v>
      </c>
      <c r="E77" s="229">
        <v>3</v>
      </c>
      <c r="F77" s="229">
        <v>20</v>
      </c>
      <c r="G77" s="229">
        <v>1</v>
      </c>
      <c r="H77" s="484">
        <f>SUM((D77*400)+(E77*100)+F77)</f>
        <v>1120</v>
      </c>
      <c r="I77" s="229">
        <v>75</v>
      </c>
      <c r="J77" s="689">
        <f>SUM(H77*I77)</f>
        <v>84000</v>
      </c>
      <c r="K77" s="229"/>
      <c r="L77" s="505">
        <v>122</v>
      </c>
      <c r="M77" s="230"/>
      <c r="N77" s="230"/>
      <c r="O77" s="229"/>
      <c r="P77" s="229"/>
      <c r="Q77" s="229"/>
      <c r="R77" s="508"/>
      <c r="S77" s="511">
        <f>SUM(O77*R77)</f>
        <v>0</v>
      </c>
      <c r="T77" s="229"/>
      <c r="U77" s="229"/>
      <c r="V77" s="511">
        <f>SUM(S77-(S77*U77/100))</f>
        <v>0</v>
      </c>
      <c r="W77" s="511">
        <f>SUM(J77+V77)</f>
        <v>84000</v>
      </c>
      <c r="X77" s="688">
        <f>W77</f>
        <v>84000</v>
      </c>
      <c r="Y77" s="229">
        <v>50</v>
      </c>
      <c r="Z77" s="229">
        <v>0</v>
      </c>
      <c r="AA77" s="229">
        <v>0.01</v>
      </c>
      <c r="AB77" s="229"/>
    </row>
    <row r="78" spans="1:28" ht="17.25" x14ac:dyDescent="0.3">
      <c r="A78" s="229">
        <v>39</v>
      </c>
      <c r="B78" s="230"/>
      <c r="C78" s="229"/>
      <c r="D78" s="229">
        <v>3</v>
      </c>
      <c r="E78" s="229">
        <v>3</v>
      </c>
      <c r="F78" s="229">
        <v>55</v>
      </c>
      <c r="G78" s="229">
        <v>1</v>
      </c>
      <c r="H78" s="484">
        <f>SUM((D78*400)+(E78*100)+F78)</f>
        <v>1555</v>
      </c>
      <c r="I78" s="229">
        <v>75</v>
      </c>
      <c r="J78" s="689">
        <f>SUM(H78*I78)</f>
        <v>116625</v>
      </c>
      <c r="K78" s="229"/>
      <c r="L78" s="505">
        <v>122</v>
      </c>
      <c r="M78" s="230"/>
      <c r="N78" s="230"/>
      <c r="O78" s="229"/>
      <c r="P78" s="229"/>
      <c r="Q78" s="229"/>
      <c r="R78" s="508"/>
      <c r="S78" s="511">
        <f>SUM(O78*R78)</f>
        <v>0</v>
      </c>
      <c r="T78" s="229"/>
      <c r="U78" s="229"/>
      <c r="V78" s="511">
        <f>SUM(S78-(S78*U78/100))</f>
        <v>0</v>
      </c>
      <c r="W78" s="511">
        <f>SUM(J78+V78)</f>
        <v>116625</v>
      </c>
      <c r="X78" s="688">
        <f>W78</f>
        <v>116625</v>
      </c>
      <c r="Y78" s="229">
        <v>50</v>
      </c>
      <c r="Z78" s="229">
        <v>0</v>
      </c>
      <c r="AA78" s="229">
        <v>0.01</v>
      </c>
      <c r="AB78" s="229"/>
    </row>
    <row r="79" spans="1:28" ht="17.25" x14ac:dyDescent="0.3">
      <c r="A79" s="229">
        <v>40</v>
      </c>
      <c r="B79" s="230" t="s">
        <v>4</v>
      </c>
      <c r="C79" s="229">
        <v>13324</v>
      </c>
      <c r="D79" s="229"/>
      <c r="E79" s="229">
        <v>2</v>
      </c>
      <c r="F79" s="229"/>
      <c r="G79" s="229">
        <v>2</v>
      </c>
      <c r="H79" s="484">
        <f>SUM((D79*400)+(E79*100)+F79)</f>
        <v>200</v>
      </c>
      <c r="I79" s="229">
        <v>220</v>
      </c>
      <c r="J79" s="689">
        <f>SUM(H79*I79)</f>
        <v>44000</v>
      </c>
      <c r="K79" s="229"/>
      <c r="L79" s="505">
        <v>122</v>
      </c>
      <c r="M79" s="230" t="s">
        <v>3</v>
      </c>
      <c r="N79" s="230" t="s">
        <v>1233</v>
      </c>
      <c r="O79" s="229">
        <v>270.60000000000002</v>
      </c>
      <c r="P79" s="229"/>
      <c r="Q79" s="229"/>
      <c r="R79" s="508">
        <v>6500</v>
      </c>
      <c r="S79" s="511">
        <f>SUM(O79*R79)</f>
        <v>1758900.0000000002</v>
      </c>
      <c r="T79" s="229"/>
      <c r="U79" s="229"/>
      <c r="V79" s="511">
        <f>SUM(S79-(S79*U79/100))</f>
        <v>1758900.0000000002</v>
      </c>
      <c r="W79" s="511">
        <f>SUM(J79+V79)</f>
        <v>1802900.0000000002</v>
      </c>
      <c r="X79" s="688">
        <f>W79</f>
        <v>1802900.0000000002</v>
      </c>
      <c r="Y79" s="229">
        <v>10</v>
      </c>
      <c r="Z79" s="229">
        <v>0</v>
      </c>
      <c r="AA79" s="229">
        <v>0.02</v>
      </c>
      <c r="AB79" s="229"/>
    </row>
    <row r="80" spans="1:28" ht="17.25" x14ac:dyDescent="0.3">
      <c r="A80" s="229"/>
      <c r="B80" s="230"/>
      <c r="C80" s="229"/>
      <c r="D80" s="229"/>
      <c r="E80" s="229"/>
      <c r="F80" s="229"/>
      <c r="G80" s="229"/>
      <c r="H80" s="484"/>
      <c r="I80" s="229"/>
      <c r="J80" s="689">
        <f>SUM(H80*I80)</f>
        <v>0</v>
      </c>
      <c r="K80" s="229"/>
      <c r="L80" s="505">
        <v>122</v>
      </c>
      <c r="M80" s="230" t="s">
        <v>42</v>
      </c>
      <c r="N80" s="230" t="s">
        <v>1233</v>
      </c>
      <c r="O80" s="229">
        <v>44.52</v>
      </c>
      <c r="P80" s="229"/>
      <c r="Q80" s="229"/>
      <c r="R80" s="508">
        <v>5400</v>
      </c>
      <c r="S80" s="511">
        <f>SUM(O80*R80)</f>
        <v>240408.00000000003</v>
      </c>
      <c r="T80" s="229"/>
      <c r="U80" s="229"/>
      <c r="V80" s="511">
        <f>SUM(S80-(S80*U80/100))</f>
        <v>240408.00000000003</v>
      </c>
      <c r="W80" s="511">
        <f>SUM(J80+V80)</f>
        <v>240408.00000000003</v>
      </c>
      <c r="X80" s="688">
        <f>W80</f>
        <v>240408.00000000003</v>
      </c>
      <c r="Y80" s="229">
        <v>10</v>
      </c>
      <c r="Z80" s="229">
        <v>0</v>
      </c>
      <c r="AA80" s="229">
        <v>0.02</v>
      </c>
      <c r="AB80" s="229"/>
    </row>
    <row r="81" spans="1:28" ht="17.25" x14ac:dyDescent="0.3">
      <c r="A81" s="229"/>
      <c r="B81" s="230"/>
      <c r="C81" s="229"/>
      <c r="D81" s="229"/>
      <c r="E81" s="229"/>
      <c r="F81" s="229"/>
      <c r="G81" s="229"/>
      <c r="H81" s="484"/>
      <c r="I81" s="229"/>
      <c r="J81" s="689">
        <f>SUM(H81*I81)</f>
        <v>0</v>
      </c>
      <c r="K81" s="229"/>
      <c r="L81" s="505">
        <v>122</v>
      </c>
      <c r="M81" s="230" t="s">
        <v>11</v>
      </c>
      <c r="N81" s="230" t="s">
        <v>0</v>
      </c>
      <c r="O81" s="229">
        <v>50.4</v>
      </c>
      <c r="P81" s="229"/>
      <c r="Q81" s="229"/>
      <c r="R81" s="508">
        <v>2050</v>
      </c>
      <c r="S81" s="511">
        <f>SUM(O81*R81)</f>
        <v>103320</v>
      </c>
      <c r="T81" s="229"/>
      <c r="U81" s="229"/>
      <c r="V81" s="511">
        <f>SUM(S81-(S81*U81/100))</f>
        <v>103320</v>
      </c>
      <c r="W81" s="511">
        <f>SUM(J81+V81)</f>
        <v>103320</v>
      </c>
      <c r="X81" s="688">
        <f>W81</f>
        <v>103320</v>
      </c>
      <c r="Y81" s="229">
        <v>50</v>
      </c>
      <c r="Z81" s="229">
        <v>0</v>
      </c>
      <c r="AA81" s="229">
        <v>0.01</v>
      </c>
      <c r="AB81" s="229"/>
    </row>
    <row r="82" spans="1:28" ht="17.25" x14ac:dyDescent="0.3">
      <c r="A82" s="229">
        <v>41</v>
      </c>
      <c r="B82" s="230" t="s">
        <v>4</v>
      </c>
      <c r="C82" s="229">
        <v>6958</v>
      </c>
      <c r="D82" s="229">
        <v>2</v>
      </c>
      <c r="E82" s="229">
        <v>2</v>
      </c>
      <c r="F82" s="229">
        <v>13</v>
      </c>
      <c r="G82" s="229">
        <v>1</v>
      </c>
      <c r="H82" s="484">
        <f>SUM((D82*400)+(E82*100)+F82)</f>
        <v>1013</v>
      </c>
      <c r="I82" s="229">
        <v>75</v>
      </c>
      <c r="J82" s="689">
        <f>SUM(H82*I82)</f>
        <v>75975</v>
      </c>
      <c r="K82" s="229"/>
      <c r="L82" s="505">
        <v>154</v>
      </c>
      <c r="M82" s="230"/>
      <c r="N82" s="230"/>
      <c r="O82" s="229"/>
      <c r="P82" s="229"/>
      <c r="Q82" s="229"/>
      <c r="R82" s="508"/>
      <c r="S82" s="511">
        <f>SUM(O82*R82)</f>
        <v>0</v>
      </c>
      <c r="T82" s="229"/>
      <c r="U82" s="229"/>
      <c r="V82" s="511">
        <f>SUM(S82-(S82*U82/100))</f>
        <v>0</v>
      </c>
      <c r="W82" s="511">
        <f>SUM(J82+V82)</f>
        <v>75975</v>
      </c>
      <c r="X82" s="688">
        <f>W82</f>
        <v>75975</v>
      </c>
      <c r="Y82" s="229">
        <v>50</v>
      </c>
      <c r="Z82" s="229">
        <v>0</v>
      </c>
      <c r="AA82" s="229">
        <v>0.01</v>
      </c>
      <c r="AB82" s="229"/>
    </row>
    <row r="83" spans="1:28" ht="17.25" x14ac:dyDescent="0.3">
      <c r="A83" s="229">
        <v>42</v>
      </c>
      <c r="B83" s="230"/>
      <c r="C83" s="229"/>
      <c r="D83" s="229">
        <v>2</v>
      </c>
      <c r="E83" s="229">
        <v>3</v>
      </c>
      <c r="F83" s="229">
        <v>40</v>
      </c>
      <c r="G83" s="229">
        <v>1</v>
      </c>
      <c r="H83" s="484">
        <f>SUM((D83*400)+(E83*100)+F83)</f>
        <v>1140</v>
      </c>
      <c r="I83" s="229">
        <v>75</v>
      </c>
      <c r="J83" s="689">
        <f>SUM(H83*I83)</f>
        <v>85500</v>
      </c>
      <c r="K83" s="229"/>
      <c r="L83" s="505">
        <v>154</v>
      </c>
      <c r="M83" s="230"/>
      <c r="N83" s="230"/>
      <c r="O83" s="229"/>
      <c r="P83" s="229"/>
      <c r="Q83" s="229"/>
      <c r="R83" s="508"/>
      <c r="S83" s="511">
        <f>SUM(O83*R83)</f>
        <v>0</v>
      </c>
      <c r="T83" s="229"/>
      <c r="U83" s="229"/>
      <c r="V83" s="511">
        <f>SUM(S83-(S83*U83/100))</f>
        <v>0</v>
      </c>
      <c r="W83" s="511">
        <f>SUM(J83+V83)</f>
        <v>85500</v>
      </c>
      <c r="X83" s="688">
        <f>W83</f>
        <v>85500</v>
      </c>
      <c r="Y83" s="229">
        <v>50</v>
      </c>
      <c r="Z83" s="229">
        <v>0</v>
      </c>
      <c r="AA83" s="229">
        <v>0.01</v>
      </c>
      <c r="AB83" s="229"/>
    </row>
    <row r="84" spans="1:28" ht="17.25" x14ac:dyDescent="0.3">
      <c r="A84" s="229">
        <v>43</v>
      </c>
      <c r="B84" s="230" t="s">
        <v>4</v>
      </c>
      <c r="C84" s="229">
        <v>11859</v>
      </c>
      <c r="D84" s="229">
        <v>1</v>
      </c>
      <c r="E84" s="229"/>
      <c r="F84" s="229"/>
      <c r="G84" s="229">
        <v>1</v>
      </c>
      <c r="H84" s="484">
        <f>SUM((D84*400)+(E84*100)+F84)</f>
        <v>400</v>
      </c>
      <c r="I84" s="229">
        <v>190</v>
      </c>
      <c r="J84" s="689">
        <f>SUM(H84*I84)</f>
        <v>76000</v>
      </c>
      <c r="K84" s="229"/>
      <c r="L84" s="505">
        <v>84</v>
      </c>
      <c r="M84" s="230"/>
      <c r="N84" s="230"/>
      <c r="O84" s="229"/>
      <c r="P84" s="229"/>
      <c r="Q84" s="229"/>
      <c r="R84" s="508"/>
      <c r="S84" s="511">
        <f>SUM(O84*R84)</f>
        <v>0</v>
      </c>
      <c r="T84" s="229"/>
      <c r="U84" s="229"/>
      <c r="V84" s="511">
        <f>SUM(S84-(S84*U84/100))</f>
        <v>0</v>
      </c>
      <c r="W84" s="511">
        <f>SUM(J84+V84)</f>
        <v>76000</v>
      </c>
      <c r="X84" s="688">
        <f>W84</f>
        <v>76000</v>
      </c>
      <c r="Y84" s="229">
        <v>50</v>
      </c>
      <c r="Z84" s="229">
        <v>0</v>
      </c>
      <c r="AA84" s="229">
        <v>0.01</v>
      </c>
      <c r="AB84" s="229"/>
    </row>
    <row r="85" spans="1:28" ht="17.25" x14ac:dyDescent="0.3">
      <c r="A85" s="229">
        <v>44</v>
      </c>
      <c r="B85" s="230" t="s">
        <v>4</v>
      </c>
      <c r="C85" s="229">
        <v>1010</v>
      </c>
      <c r="D85" s="229"/>
      <c r="E85" s="229"/>
      <c r="F85" s="229">
        <v>59</v>
      </c>
      <c r="G85" s="229">
        <v>1</v>
      </c>
      <c r="H85" s="484">
        <f>SUM((D85*400)+(E85*100)+F85)</f>
        <v>59</v>
      </c>
      <c r="I85" s="229">
        <v>200</v>
      </c>
      <c r="J85" s="689">
        <f>SUM(H85*I85)</f>
        <v>11800</v>
      </c>
      <c r="K85" s="229"/>
      <c r="L85" s="505">
        <v>226</v>
      </c>
      <c r="M85" s="230" t="s">
        <v>10</v>
      </c>
      <c r="N85" s="230" t="s">
        <v>9</v>
      </c>
      <c r="O85" s="229">
        <v>172.9</v>
      </c>
      <c r="P85" s="229"/>
      <c r="Q85" s="229"/>
      <c r="R85" s="508">
        <v>6500</v>
      </c>
      <c r="S85" s="511">
        <f>SUM(O85*R85)</f>
        <v>1123850</v>
      </c>
      <c r="T85" s="229"/>
      <c r="U85" s="229"/>
      <c r="V85" s="511">
        <f>SUM(S85-(S85*U85/100))</f>
        <v>1123850</v>
      </c>
      <c r="W85" s="511">
        <f>SUM(J85+V85)</f>
        <v>1135650</v>
      </c>
      <c r="X85" s="688">
        <f>W85</f>
        <v>1135650</v>
      </c>
      <c r="Y85" s="229">
        <v>10</v>
      </c>
      <c r="Z85" s="229">
        <v>0</v>
      </c>
      <c r="AA85" s="229">
        <v>0.02</v>
      </c>
      <c r="AB85" s="229"/>
    </row>
    <row r="86" spans="1:28" ht="17.25" x14ac:dyDescent="0.3">
      <c r="A86" s="229"/>
      <c r="B86" s="230"/>
      <c r="C86" s="229"/>
      <c r="D86" s="229"/>
      <c r="E86" s="229"/>
      <c r="F86" s="229"/>
      <c r="G86" s="229"/>
      <c r="H86" s="484"/>
      <c r="I86" s="229"/>
      <c r="J86" s="689">
        <f>SUM(H86*I86)</f>
        <v>0</v>
      </c>
      <c r="K86" s="229"/>
      <c r="L86" s="505"/>
      <c r="M86" s="230" t="s">
        <v>317</v>
      </c>
      <c r="N86" s="230"/>
      <c r="O86" s="229"/>
      <c r="P86" s="229"/>
      <c r="Q86" s="229"/>
      <c r="R86" s="508"/>
      <c r="S86" s="511">
        <f>SUM(O86*R86)</f>
        <v>0</v>
      </c>
      <c r="T86" s="229"/>
      <c r="U86" s="229"/>
      <c r="V86" s="511">
        <f>SUM(S86-(S86*U86/100))</f>
        <v>0</v>
      </c>
      <c r="W86" s="511">
        <f>SUM(J86+V86)</f>
        <v>0</v>
      </c>
      <c r="X86" s="688">
        <f>W86</f>
        <v>0</v>
      </c>
      <c r="Y86" s="229"/>
      <c r="Z86" s="229"/>
      <c r="AA86" s="229"/>
      <c r="AB86" s="229"/>
    </row>
    <row r="87" spans="1:28" ht="17.25" x14ac:dyDescent="0.3">
      <c r="A87" s="229"/>
      <c r="B87" s="230"/>
      <c r="C87" s="229"/>
      <c r="D87" s="229"/>
      <c r="E87" s="229"/>
      <c r="F87" s="229"/>
      <c r="G87" s="229"/>
      <c r="H87" s="484"/>
      <c r="I87" s="229"/>
      <c r="J87" s="689">
        <f>SUM(H87*I87)</f>
        <v>0</v>
      </c>
      <c r="K87" s="229"/>
      <c r="L87" s="505"/>
      <c r="M87" s="230" t="s">
        <v>318</v>
      </c>
      <c r="N87" s="230"/>
      <c r="O87" s="229"/>
      <c r="P87" s="229"/>
      <c r="Q87" s="229"/>
      <c r="R87" s="508"/>
      <c r="S87" s="511">
        <f>SUM(O87*R87)</f>
        <v>0</v>
      </c>
      <c r="T87" s="229"/>
      <c r="U87" s="229"/>
      <c r="V87" s="511">
        <f>SUM(S87-(S87*U87/100))</f>
        <v>0</v>
      </c>
      <c r="W87" s="511">
        <f>SUM(J87+V87)</f>
        <v>0</v>
      </c>
      <c r="X87" s="688">
        <f>W87</f>
        <v>0</v>
      </c>
      <c r="Y87" s="229"/>
      <c r="Z87" s="229"/>
      <c r="AA87" s="229"/>
      <c r="AB87" s="229"/>
    </row>
    <row r="88" spans="1:28" ht="17.25" x14ac:dyDescent="0.3">
      <c r="A88" s="229">
        <v>45</v>
      </c>
      <c r="B88" s="230" t="s">
        <v>4</v>
      </c>
      <c r="C88" s="229">
        <v>20386</v>
      </c>
      <c r="D88" s="229">
        <v>4</v>
      </c>
      <c r="E88" s="229">
        <v>2</v>
      </c>
      <c r="F88" s="229">
        <v>27</v>
      </c>
      <c r="G88" s="229">
        <v>1</v>
      </c>
      <c r="H88" s="484">
        <f>SUM((D88*400)+(E88*100)+F88)</f>
        <v>1827</v>
      </c>
      <c r="I88" s="229">
        <v>75</v>
      </c>
      <c r="J88" s="689">
        <f>SUM(H88*I88)</f>
        <v>137025</v>
      </c>
      <c r="K88" s="229"/>
      <c r="L88" s="505">
        <v>226</v>
      </c>
      <c r="M88" s="230"/>
      <c r="N88" s="230"/>
      <c r="O88" s="229"/>
      <c r="P88" s="229"/>
      <c r="Q88" s="229"/>
      <c r="R88" s="508"/>
      <c r="S88" s="511">
        <f>SUM(O88*R88)</f>
        <v>0</v>
      </c>
      <c r="T88" s="229"/>
      <c r="U88" s="229"/>
      <c r="V88" s="511">
        <f>SUM(S88-(S88*U88/100))</f>
        <v>0</v>
      </c>
      <c r="W88" s="511">
        <f>SUM(J88+V88)</f>
        <v>137025</v>
      </c>
      <c r="X88" s="688">
        <f>W88</f>
        <v>137025</v>
      </c>
      <c r="Y88" s="229">
        <v>50</v>
      </c>
      <c r="Z88" s="229">
        <v>0</v>
      </c>
      <c r="AA88" s="229">
        <v>0.01</v>
      </c>
      <c r="AB88" s="229"/>
    </row>
    <row r="89" spans="1:28" ht="17.25" x14ac:dyDescent="0.3">
      <c r="A89" s="494">
        <v>46</v>
      </c>
      <c r="B89" s="498" t="s">
        <v>214</v>
      </c>
      <c r="C89" s="494">
        <v>3083</v>
      </c>
      <c r="D89" s="494"/>
      <c r="E89" s="494">
        <v>1</v>
      </c>
      <c r="F89" s="494">
        <v>59</v>
      </c>
      <c r="G89" s="229">
        <v>2</v>
      </c>
      <c r="H89" s="484">
        <f>SUM((D89*400)+(E89*100)+F89)</f>
        <v>159</v>
      </c>
      <c r="I89" s="229">
        <v>75</v>
      </c>
      <c r="J89" s="689">
        <f>SUM(H89*I89)</f>
        <v>11925</v>
      </c>
      <c r="K89" s="229"/>
      <c r="L89" s="643">
        <v>53</v>
      </c>
      <c r="M89" s="498" t="s">
        <v>3</v>
      </c>
      <c r="N89" s="498" t="s">
        <v>1233</v>
      </c>
      <c r="O89" s="494">
        <v>80.62</v>
      </c>
      <c r="P89" s="494"/>
      <c r="Q89" s="229"/>
      <c r="R89" s="508">
        <v>6500</v>
      </c>
      <c r="S89" s="511">
        <f>SUM(O89*R89)</f>
        <v>524030.00000000006</v>
      </c>
      <c r="T89" s="229">
        <v>20</v>
      </c>
      <c r="U89" s="229">
        <v>30</v>
      </c>
      <c r="V89" s="511">
        <f>SUM(S89-(S89*U89/100))</f>
        <v>366821</v>
      </c>
      <c r="W89" s="511">
        <f>SUM(J89+V89)</f>
        <v>378746</v>
      </c>
      <c r="X89" s="688">
        <f>W89</f>
        <v>378746</v>
      </c>
      <c r="Y89" s="229">
        <v>10</v>
      </c>
      <c r="Z89" s="229">
        <v>0</v>
      </c>
      <c r="AA89" s="229">
        <v>0.02</v>
      </c>
      <c r="AB89" s="494"/>
    </row>
    <row r="90" spans="1:28" ht="17.25" x14ac:dyDescent="0.3">
      <c r="A90" s="229"/>
      <c r="B90" s="230"/>
      <c r="C90" s="229"/>
      <c r="D90" s="229"/>
      <c r="E90" s="229"/>
      <c r="F90" s="229"/>
      <c r="G90" s="229"/>
      <c r="H90" s="484"/>
      <c r="I90" s="229"/>
      <c r="J90" s="689">
        <f>SUM(H90*I90)</f>
        <v>0</v>
      </c>
      <c r="K90" s="229"/>
      <c r="L90" s="505"/>
      <c r="M90" s="230" t="s">
        <v>3</v>
      </c>
      <c r="N90" s="230" t="s">
        <v>1233</v>
      </c>
      <c r="O90" s="229">
        <v>75.599999999999994</v>
      </c>
      <c r="P90" s="229"/>
      <c r="Q90" s="229"/>
      <c r="R90" s="508">
        <v>6500</v>
      </c>
      <c r="S90" s="511">
        <f>SUM(O90*R90)</f>
        <v>491399.99999999994</v>
      </c>
      <c r="T90" s="229">
        <v>25</v>
      </c>
      <c r="U90" s="229">
        <v>40</v>
      </c>
      <c r="V90" s="511">
        <f>SUM(S90-(S90*U90/100))</f>
        <v>294840</v>
      </c>
      <c r="W90" s="511">
        <f>SUM(J90+V90)</f>
        <v>294840</v>
      </c>
      <c r="X90" s="688">
        <f>W90</f>
        <v>294840</v>
      </c>
      <c r="Y90" s="229">
        <v>10</v>
      </c>
      <c r="Z90" s="229">
        <v>0</v>
      </c>
      <c r="AA90" s="229">
        <v>0.02</v>
      </c>
      <c r="AB90" s="229"/>
    </row>
    <row r="91" spans="1:28" ht="17.25" x14ac:dyDescent="0.3">
      <c r="A91" s="229"/>
      <c r="B91" s="230"/>
      <c r="C91" s="229"/>
      <c r="D91" s="229"/>
      <c r="E91" s="229"/>
      <c r="F91" s="229"/>
      <c r="G91" s="229"/>
      <c r="H91" s="484"/>
      <c r="I91" s="229"/>
      <c r="J91" s="689">
        <f>SUM(H91*I91)</f>
        <v>0</v>
      </c>
      <c r="K91" s="229"/>
      <c r="L91" s="505"/>
      <c r="M91" s="230" t="s">
        <v>1441</v>
      </c>
      <c r="N91" s="230" t="s">
        <v>1233</v>
      </c>
      <c r="O91" s="229">
        <v>79.349999999999994</v>
      </c>
      <c r="P91" s="229"/>
      <c r="Q91" s="229"/>
      <c r="R91" s="508">
        <v>2400</v>
      </c>
      <c r="S91" s="511">
        <f>SUM(O91*R91)</f>
        <v>190440</v>
      </c>
      <c r="T91" s="229">
        <v>1</v>
      </c>
      <c r="U91" s="229">
        <v>1</v>
      </c>
      <c r="V91" s="511">
        <f>SUM(S91-(S91*U91/100))</f>
        <v>188535.6</v>
      </c>
      <c r="W91" s="511">
        <f>SUM(J91+V91)</f>
        <v>188535.6</v>
      </c>
      <c r="X91" s="688">
        <f>W91</f>
        <v>188535.6</v>
      </c>
      <c r="Y91" s="229">
        <v>0</v>
      </c>
      <c r="Z91" s="474">
        <f>X91</f>
        <v>188535.6</v>
      </c>
      <c r="AA91" s="229">
        <v>0.03</v>
      </c>
      <c r="AB91" s="229"/>
    </row>
    <row r="92" spans="1:28" ht="17.25" x14ac:dyDescent="0.3">
      <c r="A92" s="229"/>
      <c r="B92" s="230"/>
      <c r="C92" s="229"/>
      <c r="D92" s="229"/>
      <c r="E92" s="229"/>
      <c r="F92" s="229"/>
      <c r="G92" s="229"/>
      <c r="H92" s="484"/>
      <c r="I92" s="229"/>
      <c r="J92" s="689">
        <f>SUM(H92*I92)</f>
        <v>0</v>
      </c>
      <c r="K92" s="229"/>
      <c r="L92" s="505">
        <v>98</v>
      </c>
      <c r="M92" s="230" t="s">
        <v>3</v>
      </c>
      <c r="N92" s="230" t="s">
        <v>2</v>
      </c>
      <c r="O92" s="229">
        <v>146.94</v>
      </c>
      <c r="P92" s="229"/>
      <c r="Q92" s="229"/>
      <c r="R92" s="508">
        <v>6500</v>
      </c>
      <c r="S92" s="511">
        <f>SUM(O92*R92)</f>
        <v>955110</v>
      </c>
      <c r="T92" s="229">
        <v>3</v>
      </c>
      <c r="U92" s="229">
        <v>3</v>
      </c>
      <c r="V92" s="511">
        <f>SUM(S92-(S92*U92/100))</f>
        <v>926456.7</v>
      </c>
      <c r="W92" s="511">
        <f>SUM(J92+V92)</f>
        <v>926456.7</v>
      </c>
      <c r="X92" s="688">
        <f>W92</f>
        <v>926456.7</v>
      </c>
      <c r="Y92" s="229">
        <v>10</v>
      </c>
      <c r="Z92" s="229">
        <v>10</v>
      </c>
      <c r="AA92" s="229">
        <v>0.02</v>
      </c>
      <c r="AB92" s="229"/>
    </row>
    <row r="93" spans="1:28" ht="17.25" x14ac:dyDescent="0.3">
      <c r="A93" s="229"/>
      <c r="B93" s="230"/>
      <c r="C93" s="229"/>
      <c r="D93" s="229"/>
      <c r="E93" s="229"/>
      <c r="F93" s="229"/>
      <c r="G93" s="229"/>
      <c r="H93" s="484"/>
      <c r="I93" s="229"/>
      <c r="J93" s="689">
        <f>SUM(H93*I93)</f>
        <v>0</v>
      </c>
      <c r="K93" s="229"/>
      <c r="L93" s="505"/>
      <c r="M93" s="230" t="s">
        <v>16</v>
      </c>
      <c r="N93" s="230" t="s">
        <v>0</v>
      </c>
      <c r="O93" s="229">
        <v>40.92</v>
      </c>
      <c r="P93" s="229"/>
      <c r="Q93" s="229"/>
      <c r="R93" s="508">
        <v>2400</v>
      </c>
      <c r="S93" s="511">
        <f>SUM(O93*R93)</f>
        <v>98208</v>
      </c>
      <c r="T93" s="229">
        <v>1</v>
      </c>
      <c r="U93" s="229">
        <v>3</v>
      </c>
      <c r="V93" s="511">
        <f>SUM(S93-(S93*U93/100))</f>
        <v>95261.759999999995</v>
      </c>
      <c r="W93" s="511">
        <f>SUM(J93+V93)</f>
        <v>95261.759999999995</v>
      </c>
      <c r="X93" s="688">
        <f>W93</f>
        <v>95261.759999999995</v>
      </c>
      <c r="Y93" s="229">
        <v>0</v>
      </c>
      <c r="Z93" s="474">
        <f>X93</f>
        <v>95261.759999999995</v>
      </c>
      <c r="AA93" s="229">
        <v>0.03</v>
      </c>
      <c r="AB93" s="229"/>
    </row>
    <row r="94" spans="1:28" ht="17.25" x14ac:dyDescent="0.3">
      <c r="A94" s="229">
        <v>47</v>
      </c>
      <c r="B94" s="230" t="s">
        <v>4</v>
      </c>
      <c r="C94" s="229">
        <v>17036</v>
      </c>
      <c r="D94" s="229">
        <v>4</v>
      </c>
      <c r="E94" s="229">
        <v>1</v>
      </c>
      <c r="F94" s="229">
        <v>72.099999999999994</v>
      </c>
      <c r="G94" s="229">
        <v>1</v>
      </c>
      <c r="H94" s="484">
        <f>SUM((D94*400)+(E94*100)+F94)</f>
        <v>1772.1</v>
      </c>
      <c r="I94" s="229">
        <v>75</v>
      </c>
      <c r="J94" s="689">
        <f>SUM(H94*I94)</f>
        <v>132907.5</v>
      </c>
      <c r="K94" s="229"/>
      <c r="L94" s="505">
        <v>53</v>
      </c>
      <c r="M94" s="230"/>
      <c r="N94" s="230"/>
      <c r="O94" s="229"/>
      <c r="P94" s="229"/>
      <c r="Q94" s="229"/>
      <c r="R94" s="508"/>
      <c r="S94" s="511">
        <f>SUM(O94*R94)</f>
        <v>0</v>
      </c>
      <c r="T94" s="229"/>
      <c r="U94" s="229"/>
      <c r="V94" s="511">
        <f>SUM(S94-(S94*U94/100))</f>
        <v>0</v>
      </c>
      <c r="W94" s="511">
        <f>SUM(J94+V94)</f>
        <v>132907.5</v>
      </c>
      <c r="X94" s="688">
        <f>W94</f>
        <v>132907.5</v>
      </c>
      <c r="Y94" s="229">
        <v>50</v>
      </c>
      <c r="Z94" s="229">
        <v>0</v>
      </c>
      <c r="AA94" s="229">
        <v>0.01</v>
      </c>
      <c r="AB94" s="229"/>
    </row>
    <row r="95" spans="1:28" ht="17.25" x14ac:dyDescent="0.3">
      <c r="A95" s="229">
        <v>48</v>
      </c>
      <c r="B95" s="230" t="s">
        <v>4</v>
      </c>
      <c r="C95" s="229">
        <v>17037</v>
      </c>
      <c r="D95" s="229">
        <v>11</v>
      </c>
      <c r="E95" s="229"/>
      <c r="F95" s="229"/>
      <c r="G95" s="229">
        <v>1</v>
      </c>
      <c r="H95" s="484">
        <f>SUM((D95*400)+(E95*100)+F95)</f>
        <v>4400</v>
      </c>
      <c r="I95" s="229">
        <v>75</v>
      </c>
      <c r="J95" s="689">
        <f>SUM(H95*I95)</f>
        <v>330000</v>
      </c>
      <c r="K95" s="229"/>
      <c r="L95" s="505">
        <v>53</v>
      </c>
      <c r="M95" s="230"/>
      <c r="N95" s="230"/>
      <c r="O95" s="229"/>
      <c r="P95" s="229"/>
      <c r="Q95" s="229"/>
      <c r="R95" s="508"/>
      <c r="S95" s="511">
        <f>SUM(O95*R95)</f>
        <v>0</v>
      </c>
      <c r="T95" s="229"/>
      <c r="U95" s="229"/>
      <c r="V95" s="511">
        <f>SUM(S95-(S95*U95/100))</f>
        <v>0</v>
      </c>
      <c r="W95" s="511">
        <f>SUM(J95+V95)</f>
        <v>330000</v>
      </c>
      <c r="X95" s="688">
        <f>W95</f>
        <v>330000</v>
      </c>
      <c r="Y95" s="229">
        <v>50</v>
      </c>
      <c r="Z95" s="229">
        <v>0</v>
      </c>
      <c r="AA95" s="229">
        <v>0.01</v>
      </c>
      <c r="AB95" s="229"/>
    </row>
    <row r="96" spans="1:28" ht="17.25" x14ac:dyDescent="0.3">
      <c r="A96" s="229">
        <v>49</v>
      </c>
      <c r="B96" s="230" t="s">
        <v>4</v>
      </c>
      <c r="C96" s="229">
        <v>17038</v>
      </c>
      <c r="D96" s="229">
        <v>4</v>
      </c>
      <c r="E96" s="229"/>
      <c r="F96" s="229"/>
      <c r="G96" s="229">
        <v>1</v>
      </c>
      <c r="H96" s="484">
        <f>SUM((D96*400)+(E96*100)+F96)</f>
        <v>1600</v>
      </c>
      <c r="I96" s="229">
        <v>75</v>
      </c>
      <c r="J96" s="689">
        <f>SUM(H96*I96)</f>
        <v>120000</v>
      </c>
      <c r="K96" s="229"/>
      <c r="L96" s="505">
        <v>53</v>
      </c>
      <c r="M96" s="230"/>
      <c r="N96" s="230"/>
      <c r="O96" s="229"/>
      <c r="P96" s="229"/>
      <c r="Q96" s="229"/>
      <c r="R96" s="508"/>
      <c r="S96" s="511">
        <f>SUM(O96*R96)</f>
        <v>0</v>
      </c>
      <c r="T96" s="229"/>
      <c r="U96" s="229"/>
      <c r="V96" s="511">
        <f>SUM(S96-(S96*U96/100))</f>
        <v>0</v>
      </c>
      <c r="W96" s="511">
        <f>SUM(J96+V96)</f>
        <v>120000</v>
      </c>
      <c r="X96" s="688">
        <f>W96</f>
        <v>120000</v>
      </c>
      <c r="Y96" s="229">
        <v>50</v>
      </c>
      <c r="Z96" s="229">
        <v>0</v>
      </c>
      <c r="AA96" s="229">
        <v>0.01</v>
      </c>
      <c r="AB96" s="229"/>
    </row>
    <row r="97" spans="1:28" ht="17.25" x14ac:dyDescent="0.3">
      <c r="A97" s="229">
        <v>50</v>
      </c>
      <c r="B97" s="230" t="s">
        <v>4</v>
      </c>
      <c r="C97" s="229">
        <v>1561</v>
      </c>
      <c r="D97" s="229">
        <v>8</v>
      </c>
      <c r="E97" s="229"/>
      <c r="F97" s="229"/>
      <c r="G97" s="229">
        <v>1</v>
      </c>
      <c r="H97" s="484">
        <f>SUM((D97*400)+(E97*100)+F97)</f>
        <v>3200</v>
      </c>
      <c r="I97" s="229">
        <v>100</v>
      </c>
      <c r="J97" s="689">
        <f>SUM(H97*I97)</f>
        <v>320000</v>
      </c>
      <c r="K97" s="229"/>
      <c r="L97" s="505">
        <v>53</v>
      </c>
      <c r="M97" s="230"/>
      <c r="N97" s="230"/>
      <c r="O97" s="229"/>
      <c r="P97" s="229"/>
      <c r="Q97" s="229"/>
      <c r="R97" s="508"/>
      <c r="S97" s="511">
        <f>SUM(O97*R97)</f>
        <v>0</v>
      </c>
      <c r="T97" s="229"/>
      <c r="U97" s="229"/>
      <c r="V97" s="511">
        <f>SUM(S97-(S97*U97/100))</f>
        <v>0</v>
      </c>
      <c r="W97" s="511">
        <f>SUM(J97+V97)</f>
        <v>320000</v>
      </c>
      <c r="X97" s="688">
        <f>W97</f>
        <v>320000</v>
      </c>
      <c r="Y97" s="229">
        <v>50</v>
      </c>
      <c r="Z97" s="229">
        <v>0</v>
      </c>
      <c r="AA97" s="229">
        <v>0.01</v>
      </c>
      <c r="AB97" s="229"/>
    </row>
    <row r="98" spans="1:28" ht="17.25" x14ac:dyDescent="0.3">
      <c r="A98" s="494">
        <v>51</v>
      </c>
      <c r="B98" s="498"/>
      <c r="C98" s="494"/>
      <c r="D98" s="494">
        <v>2</v>
      </c>
      <c r="E98" s="494">
        <v>3</v>
      </c>
      <c r="F98" s="494"/>
      <c r="G98" s="229">
        <v>1</v>
      </c>
      <c r="H98" s="484">
        <f>SUM((D98*400)+(E98*100)+F98)</f>
        <v>1100</v>
      </c>
      <c r="I98" s="229">
        <v>75</v>
      </c>
      <c r="J98" s="689">
        <f>SUM(H98*I98)</f>
        <v>82500</v>
      </c>
      <c r="K98" s="229"/>
      <c r="L98" s="643">
        <v>53</v>
      </c>
      <c r="M98" s="498"/>
      <c r="N98" s="498"/>
      <c r="O98" s="494"/>
      <c r="P98" s="494"/>
      <c r="Q98" s="229"/>
      <c r="R98" s="508"/>
      <c r="S98" s="511">
        <f>SUM(O98*R98)</f>
        <v>0</v>
      </c>
      <c r="T98" s="229"/>
      <c r="U98" s="229"/>
      <c r="V98" s="511">
        <f>SUM(S98-(S98*U98/100))</f>
        <v>0</v>
      </c>
      <c r="W98" s="511">
        <f>SUM(J98+V98)</f>
        <v>82500</v>
      </c>
      <c r="X98" s="688">
        <f>W98</f>
        <v>82500</v>
      </c>
      <c r="Y98" s="229">
        <v>50</v>
      </c>
      <c r="Z98" s="229">
        <v>0</v>
      </c>
      <c r="AA98" s="229">
        <v>0.01</v>
      </c>
      <c r="AB98" s="494"/>
    </row>
    <row r="99" spans="1:28" ht="17.25" x14ac:dyDescent="0.3">
      <c r="A99" s="494">
        <v>52</v>
      </c>
      <c r="B99" s="498"/>
      <c r="C99" s="494"/>
      <c r="D99" s="494"/>
      <c r="E99" s="494"/>
      <c r="F99" s="494">
        <v>58</v>
      </c>
      <c r="G99" s="229">
        <v>1</v>
      </c>
      <c r="H99" s="484">
        <f>SUM((D99*400)+(E99*100)+F99)</f>
        <v>58</v>
      </c>
      <c r="I99" s="229">
        <v>75</v>
      </c>
      <c r="J99" s="689">
        <f>SUM(H99*I99)</f>
        <v>4350</v>
      </c>
      <c r="K99" s="229"/>
      <c r="L99" s="643">
        <v>53</v>
      </c>
      <c r="M99" s="498"/>
      <c r="N99" s="498"/>
      <c r="O99" s="494"/>
      <c r="P99" s="494"/>
      <c r="Q99" s="229"/>
      <c r="R99" s="508"/>
      <c r="S99" s="511">
        <f>SUM(O99*R99)</f>
        <v>0</v>
      </c>
      <c r="T99" s="229"/>
      <c r="U99" s="229"/>
      <c r="V99" s="511">
        <f>SUM(S99-(S99*U99/100))</f>
        <v>0</v>
      </c>
      <c r="W99" s="511">
        <f>SUM(J99+V99)</f>
        <v>4350</v>
      </c>
      <c r="X99" s="688">
        <f>W99</f>
        <v>4350</v>
      </c>
      <c r="Y99" s="229">
        <v>50</v>
      </c>
      <c r="Z99" s="229">
        <v>0</v>
      </c>
      <c r="AA99" s="229">
        <v>0.01</v>
      </c>
      <c r="AB99" s="494"/>
    </row>
    <row r="100" spans="1:28" ht="17.25" x14ac:dyDescent="0.3">
      <c r="A100" s="494">
        <v>53</v>
      </c>
      <c r="B100" s="498"/>
      <c r="C100" s="494"/>
      <c r="D100" s="494"/>
      <c r="E100" s="494">
        <v>2</v>
      </c>
      <c r="F100" s="494">
        <v>23</v>
      </c>
      <c r="G100" s="229">
        <v>1</v>
      </c>
      <c r="H100" s="484">
        <f>SUM((D100*400)+(E100*100)+F100)</f>
        <v>223</v>
      </c>
      <c r="I100" s="229">
        <v>75</v>
      </c>
      <c r="J100" s="689">
        <f>SUM(H100*I100)</f>
        <v>16725</v>
      </c>
      <c r="K100" s="229"/>
      <c r="L100" s="643">
        <v>53</v>
      </c>
      <c r="M100" s="498"/>
      <c r="N100" s="498"/>
      <c r="O100" s="494"/>
      <c r="P100" s="494"/>
      <c r="Q100" s="229"/>
      <c r="R100" s="508"/>
      <c r="S100" s="511">
        <f>SUM(O100*R100)</f>
        <v>0</v>
      </c>
      <c r="T100" s="229"/>
      <c r="U100" s="229"/>
      <c r="V100" s="511">
        <f>SUM(S100-(S100*U100/100))</f>
        <v>0</v>
      </c>
      <c r="W100" s="511">
        <f>SUM(J100+V100)</f>
        <v>16725</v>
      </c>
      <c r="X100" s="688">
        <f>W100</f>
        <v>16725</v>
      </c>
      <c r="Y100" s="229">
        <v>50</v>
      </c>
      <c r="Z100" s="229">
        <v>0</v>
      </c>
      <c r="AA100" s="229">
        <v>0.01</v>
      </c>
      <c r="AB100" s="494"/>
    </row>
    <row r="101" spans="1:28" ht="17.25" x14ac:dyDescent="0.3">
      <c r="A101" s="229">
        <v>54</v>
      </c>
      <c r="B101" s="230"/>
      <c r="C101" s="229"/>
      <c r="D101" s="229"/>
      <c r="E101" s="229"/>
      <c r="F101" s="229"/>
      <c r="G101" s="229"/>
      <c r="H101" s="484"/>
      <c r="I101" s="229"/>
      <c r="J101" s="689">
        <f>SUM(H101*I101)</f>
        <v>0</v>
      </c>
      <c r="K101" s="229"/>
      <c r="L101" s="505"/>
      <c r="M101" s="230" t="s">
        <v>3</v>
      </c>
      <c r="N101" s="230" t="s">
        <v>1233</v>
      </c>
      <c r="O101" s="229">
        <v>185.31</v>
      </c>
      <c r="P101" s="229"/>
      <c r="Q101" s="229"/>
      <c r="R101" s="508">
        <v>6500</v>
      </c>
      <c r="S101" s="511">
        <f>SUM(O101*R101)</f>
        <v>1204515</v>
      </c>
      <c r="T101" s="229"/>
      <c r="U101" s="229"/>
      <c r="V101" s="511">
        <f>SUM(S101-(S101*U101/100))</f>
        <v>1204515</v>
      </c>
      <c r="W101" s="511">
        <f>SUM(J101+V101)</f>
        <v>1204515</v>
      </c>
      <c r="X101" s="688">
        <f>W101</f>
        <v>1204515</v>
      </c>
      <c r="Y101" s="229">
        <v>10</v>
      </c>
      <c r="Z101" s="229">
        <v>0</v>
      </c>
      <c r="AA101" s="229">
        <v>0.02</v>
      </c>
      <c r="AB101" s="229"/>
    </row>
    <row r="102" spans="1:28" ht="17.25" x14ac:dyDescent="0.3">
      <c r="A102" s="229">
        <v>55</v>
      </c>
      <c r="B102" s="230"/>
      <c r="C102" s="229"/>
      <c r="D102" s="229"/>
      <c r="E102" s="229"/>
      <c r="F102" s="229"/>
      <c r="G102" s="229"/>
      <c r="H102" s="484"/>
      <c r="I102" s="229"/>
      <c r="J102" s="689">
        <f>SUM(H102*I102)</f>
        <v>0</v>
      </c>
      <c r="K102" s="229"/>
      <c r="L102" s="505"/>
      <c r="M102" s="230" t="s">
        <v>3</v>
      </c>
      <c r="N102" s="230" t="s">
        <v>1233</v>
      </c>
      <c r="O102" s="229">
        <v>101.5</v>
      </c>
      <c r="P102" s="229"/>
      <c r="Q102" s="229"/>
      <c r="R102" s="508">
        <v>6500</v>
      </c>
      <c r="S102" s="511">
        <f>SUM(O102*R102)</f>
        <v>659750</v>
      </c>
      <c r="T102" s="229"/>
      <c r="U102" s="229"/>
      <c r="V102" s="511">
        <f>SUM(S102-(S102*U102/100))</f>
        <v>659750</v>
      </c>
      <c r="W102" s="511">
        <f>SUM(J102+V102)</f>
        <v>659750</v>
      </c>
      <c r="X102" s="688">
        <f>W102</f>
        <v>659750</v>
      </c>
      <c r="Y102" s="229">
        <v>10</v>
      </c>
      <c r="Z102" s="229">
        <v>0</v>
      </c>
      <c r="AA102" s="229">
        <v>0.02</v>
      </c>
      <c r="AB102" s="229"/>
    </row>
    <row r="103" spans="1:28" ht="17.25" x14ac:dyDescent="0.3">
      <c r="A103" s="229">
        <v>56</v>
      </c>
      <c r="B103" s="230"/>
      <c r="C103" s="229"/>
      <c r="D103" s="229"/>
      <c r="E103" s="229"/>
      <c r="F103" s="229"/>
      <c r="G103" s="229"/>
      <c r="H103" s="484"/>
      <c r="I103" s="229"/>
      <c r="J103" s="689">
        <f>SUM(H103*I103)</f>
        <v>0</v>
      </c>
      <c r="K103" s="229"/>
      <c r="L103" s="505">
        <v>11</v>
      </c>
      <c r="M103" s="230" t="s">
        <v>3</v>
      </c>
      <c r="N103" s="230" t="s">
        <v>0</v>
      </c>
      <c r="O103" s="229">
        <v>94.3</v>
      </c>
      <c r="P103" s="229"/>
      <c r="Q103" s="229"/>
      <c r="R103" s="508">
        <v>6500</v>
      </c>
      <c r="S103" s="511">
        <f>SUM(O103*R103)</f>
        <v>612950</v>
      </c>
      <c r="T103" s="229"/>
      <c r="U103" s="229"/>
      <c r="V103" s="511">
        <f>SUM(S103-(S103*U103/100))</f>
        <v>612950</v>
      </c>
      <c r="W103" s="511">
        <f>SUM(J103+V103)</f>
        <v>612950</v>
      </c>
      <c r="X103" s="688">
        <f>W103</f>
        <v>612950</v>
      </c>
      <c r="Y103" s="229">
        <v>10</v>
      </c>
      <c r="Z103" s="229">
        <v>0</v>
      </c>
      <c r="AA103" s="229">
        <v>0.02</v>
      </c>
      <c r="AB103" s="229"/>
    </row>
    <row r="104" spans="1:28" ht="17.25" x14ac:dyDescent="0.3">
      <c r="A104" s="229">
        <v>57</v>
      </c>
      <c r="B104" s="230"/>
      <c r="C104" s="229"/>
      <c r="D104" s="229"/>
      <c r="E104" s="229"/>
      <c r="F104" s="229"/>
      <c r="G104" s="229"/>
      <c r="H104" s="484"/>
      <c r="I104" s="229"/>
      <c r="J104" s="689">
        <f>SUM(H104*I104)</f>
        <v>0</v>
      </c>
      <c r="K104" s="229"/>
      <c r="L104" s="505">
        <v>271</v>
      </c>
      <c r="M104" s="230" t="s">
        <v>3</v>
      </c>
      <c r="N104" s="230" t="s">
        <v>1233</v>
      </c>
      <c r="O104" s="229">
        <v>184.1</v>
      </c>
      <c r="P104" s="229"/>
      <c r="Q104" s="229"/>
      <c r="R104" s="508">
        <v>6500</v>
      </c>
      <c r="S104" s="511">
        <f>SUM(O104*R104)</f>
        <v>1196650</v>
      </c>
      <c r="T104" s="229">
        <v>2</v>
      </c>
      <c r="U104" s="229">
        <v>2</v>
      </c>
      <c r="V104" s="511">
        <f>SUM(S104-(S104*U104/100))</f>
        <v>1172717</v>
      </c>
      <c r="W104" s="511">
        <f>SUM(J104+V104)</f>
        <v>1172717</v>
      </c>
      <c r="X104" s="688">
        <f>W104</f>
        <v>1172717</v>
      </c>
      <c r="Y104" s="229">
        <v>10</v>
      </c>
      <c r="Z104" s="229">
        <v>0</v>
      </c>
      <c r="AA104" s="229">
        <v>0.02</v>
      </c>
      <c r="AB104" s="229"/>
    </row>
    <row r="105" spans="1:28" ht="17.25" x14ac:dyDescent="0.3">
      <c r="A105" s="229"/>
      <c r="B105" s="230"/>
      <c r="C105" s="229"/>
      <c r="D105" s="229"/>
      <c r="E105" s="229"/>
      <c r="F105" s="229"/>
      <c r="G105" s="229"/>
      <c r="H105" s="484"/>
      <c r="I105" s="229"/>
      <c r="J105" s="689">
        <f>SUM(H105*I105)</f>
        <v>0</v>
      </c>
      <c r="K105" s="229"/>
      <c r="L105" s="505"/>
      <c r="M105" s="230" t="s">
        <v>13</v>
      </c>
      <c r="N105" s="230" t="s">
        <v>210</v>
      </c>
      <c r="O105" s="229">
        <v>72</v>
      </c>
      <c r="P105" s="229"/>
      <c r="Q105" s="229"/>
      <c r="R105" s="508">
        <v>2050</v>
      </c>
      <c r="S105" s="511">
        <f>SUM(O105*R105)</f>
        <v>147600</v>
      </c>
      <c r="T105" s="229"/>
      <c r="U105" s="229"/>
      <c r="V105" s="511">
        <f>SUM(S105-(S105*U105/100))</f>
        <v>147600</v>
      </c>
      <c r="W105" s="511">
        <f>SUM(J105+V105)</f>
        <v>147600</v>
      </c>
      <c r="X105" s="688">
        <f>W105</f>
        <v>147600</v>
      </c>
      <c r="Y105" s="229">
        <v>50</v>
      </c>
      <c r="Z105" s="229">
        <v>0</v>
      </c>
      <c r="AA105" s="229">
        <v>0.01</v>
      </c>
      <c r="AB105" s="229"/>
    </row>
    <row r="106" spans="1:28" ht="17.25" x14ac:dyDescent="0.3">
      <c r="A106" s="229"/>
      <c r="B106" s="230"/>
      <c r="C106" s="229"/>
      <c r="D106" s="229"/>
      <c r="E106" s="229"/>
      <c r="F106" s="229" t="s">
        <v>1305</v>
      </c>
      <c r="G106" s="229"/>
      <c r="H106" s="484"/>
      <c r="I106" s="229"/>
      <c r="J106" s="689">
        <f>SUM(H106*I106)</f>
        <v>0</v>
      </c>
      <c r="K106" s="229"/>
      <c r="L106" s="505"/>
      <c r="M106" s="230" t="s">
        <v>1440</v>
      </c>
      <c r="N106" s="230"/>
      <c r="O106" s="229">
        <v>300</v>
      </c>
      <c r="P106" s="229"/>
      <c r="Q106" s="229"/>
      <c r="R106" s="508"/>
      <c r="S106" s="511">
        <f>SUM(O106*R106)</f>
        <v>0</v>
      </c>
      <c r="T106" s="229"/>
      <c r="U106" s="229"/>
      <c r="V106" s="511">
        <f>SUM(S106-(S106*U106/100))</f>
        <v>0</v>
      </c>
      <c r="W106" s="511">
        <f>SUM(J106+V106)</f>
        <v>0</v>
      </c>
      <c r="X106" s="688">
        <f>W106</f>
        <v>0</v>
      </c>
      <c r="Y106" s="229">
        <v>50</v>
      </c>
      <c r="Z106" s="229">
        <v>0</v>
      </c>
      <c r="AA106" s="229">
        <v>0.01</v>
      </c>
      <c r="AB106" s="229"/>
    </row>
    <row r="107" spans="1:28" ht="17.25" x14ac:dyDescent="0.3">
      <c r="A107" s="229">
        <v>58</v>
      </c>
      <c r="B107" s="230" t="s">
        <v>4</v>
      </c>
      <c r="C107" s="229">
        <v>248</v>
      </c>
      <c r="D107" s="229"/>
      <c r="E107" s="229">
        <v>2</v>
      </c>
      <c r="F107" s="229">
        <v>40</v>
      </c>
      <c r="G107" s="229">
        <v>2</v>
      </c>
      <c r="H107" s="484">
        <f>SUM((D107*400)+(E107*100)+F107)</f>
        <v>240</v>
      </c>
      <c r="I107" s="229">
        <v>75</v>
      </c>
      <c r="J107" s="689">
        <f>SUM(H107*I107)</f>
        <v>18000</v>
      </c>
      <c r="K107" s="229"/>
      <c r="L107" s="505">
        <v>2</v>
      </c>
      <c r="M107" s="230" t="s">
        <v>10</v>
      </c>
      <c r="N107" s="230" t="s">
        <v>9</v>
      </c>
      <c r="O107" s="229">
        <v>297.3</v>
      </c>
      <c r="P107" s="229"/>
      <c r="Q107" s="229"/>
      <c r="R107" s="508">
        <v>6500</v>
      </c>
      <c r="S107" s="511">
        <f>SUM(O107*R107)</f>
        <v>1932450</v>
      </c>
      <c r="T107" s="229">
        <v>11</v>
      </c>
      <c r="U107" s="229">
        <v>34</v>
      </c>
      <c r="V107" s="511">
        <f>SUM(S107-(S107*U107/100))</f>
        <v>1275417</v>
      </c>
      <c r="W107" s="511">
        <f>SUM(J107+V107)</f>
        <v>1293417</v>
      </c>
      <c r="X107" s="688">
        <f>W107</f>
        <v>1293417</v>
      </c>
      <c r="Y107" s="229">
        <v>10</v>
      </c>
      <c r="Z107" s="229">
        <v>0</v>
      </c>
      <c r="AA107" s="229">
        <v>0.02</v>
      </c>
      <c r="AB107" s="229"/>
    </row>
    <row r="108" spans="1:28" ht="17.25" x14ac:dyDescent="0.3">
      <c r="A108" s="229"/>
      <c r="B108" s="230"/>
      <c r="C108" s="229"/>
      <c r="D108" s="229"/>
      <c r="E108" s="229"/>
      <c r="F108" s="229"/>
      <c r="G108" s="229"/>
      <c r="H108" s="484"/>
      <c r="I108" s="229"/>
      <c r="J108" s="689">
        <f>SUM(H108*I108)</f>
        <v>0</v>
      </c>
      <c r="K108" s="229"/>
      <c r="L108" s="505"/>
      <c r="M108" s="230" t="s">
        <v>317</v>
      </c>
      <c r="N108" s="230"/>
      <c r="O108" s="229"/>
      <c r="P108" s="229"/>
      <c r="Q108" s="229"/>
      <c r="R108" s="508"/>
      <c r="S108" s="511">
        <f>SUM(O108*R108)</f>
        <v>0</v>
      </c>
      <c r="T108" s="229"/>
      <c r="U108" s="229"/>
      <c r="V108" s="511">
        <f>SUM(S108-(S108*U108/100))</f>
        <v>0</v>
      </c>
      <c r="W108" s="511">
        <f>SUM(J108+V108)</f>
        <v>0</v>
      </c>
      <c r="X108" s="688">
        <f>W108</f>
        <v>0</v>
      </c>
      <c r="Y108" s="229"/>
      <c r="Z108" s="229"/>
      <c r="AA108" s="229"/>
      <c r="AB108" s="229"/>
    </row>
    <row r="109" spans="1:28" ht="17.25" x14ac:dyDescent="0.3">
      <c r="A109" s="229"/>
      <c r="B109" s="230"/>
      <c r="C109" s="229"/>
      <c r="D109" s="229"/>
      <c r="E109" s="229"/>
      <c r="F109" s="229"/>
      <c r="G109" s="229"/>
      <c r="H109" s="484"/>
      <c r="I109" s="229"/>
      <c r="J109" s="689">
        <f>SUM(H109*I109)</f>
        <v>0</v>
      </c>
      <c r="K109" s="229"/>
      <c r="L109" s="505"/>
      <c r="M109" s="230" t="s">
        <v>318</v>
      </c>
      <c r="N109" s="230"/>
      <c r="O109" s="229"/>
      <c r="P109" s="229"/>
      <c r="Q109" s="229"/>
      <c r="R109" s="508"/>
      <c r="S109" s="511">
        <f>SUM(O109*R109)</f>
        <v>0</v>
      </c>
      <c r="T109" s="229"/>
      <c r="U109" s="229"/>
      <c r="V109" s="511">
        <f>SUM(S109-(S109*U109/100))</f>
        <v>0</v>
      </c>
      <c r="W109" s="511">
        <f>SUM(J109+V109)</f>
        <v>0</v>
      </c>
      <c r="X109" s="688">
        <f>W109</f>
        <v>0</v>
      </c>
      <c r="Y109" s="229"/>
      <c r="Z109" s="229"/>
      <c r="AA109" s="229"/>
      <c r="AB109" s="229"/>
    </row>
    <row r="110" spans="1:28" ht="17.25" x14ac:dyDescent="0.3">
      <c r="A110" s="229"/>
      <c r="B110" s="230"/>
      <c r="C110" s="229"/>
      <c r="D110" s="229"/>
      <c r="E110" s="229"/>
      <c r="F110" s="229"/>
      <c r="G110" s="229"/>
      <c r="H110" s="484"/>
      <c r="I110" s="229"/>
      <c r="J110" s="689">
        <f>SUM(H110*I110)</f>
        <v>0</v>
      </c>
      <c r="K110" s="229"/>
      <c r="L110" s="505"/>
      <c r="M110" s="230" t="s">
        <v>16</v>
      </c>
      <c r="N110" s="230" t="s">
        <v>1233</v>
      </c>
      <c r="O110" s="229">
        <v>92.4</v>
      </c>
      <c r="P110" s="229"/>
      <c r="Q110" s="229"/>
      <c r="R110" s="508">
        <v>2400</v>
      </c>
      <c r="S110" s="511">
        <f>SUM(O110*R110)</f>
        <v>221760</v>
      </c>
      <c r="T110" s="229">
        <v>1</v>
      </c>
      <c r="U110" s="229">
        <v>1</v>
      </c>
      <c r="V110" s="511">
        <f>SUM(S110-(S110*U110/100))</f>
        <v>219542.39999999999</v>
      </c>
      <c r="W110" s="511">
        <f>SUM(J110+V110)</f>
        <v>219542.39999999999</v>
      </c>
      <c r="X110" s="688">
        <f>W110</f>
        <v>219542.39999999999</v>
      </c>
      <c r="Y110" s="229">
        <v>0</v>
      </c>
      <c r="Z110" s="474">
        <f>X110</f>
        <v>219542.39999999999</v>
      </c>
      <c r="AA110" s="229">
        <v>0.03</v>
      </c>
      <c r="AB110" s="229"/>
    </row>
    <row r="111" spans="1:28" ht="17.25" x14ac:dyDescent="0.3">
      <c r="A111" s="229"/>
      <c r="B111" s="230"/>
      <c r="C111" s="229"/>
      <c r="D111" s="229"/>
      <c r="E111" s="229"/>
      <c r="F111" s="229"/>
      <c r="G111" s="229"/>
      <c r="H111" s="484"/>
      <c r="I111" s="229"/>
      <c r="J111" s="689">
        <f>SUM(H111*I111)</f>
        <v>0</v>
      </c>
      <c r="K111" s="229"/>
      <c r="L111" s="505"/>
      <c r="M111" s="230" t="s">
        <v>8</v>
      </c>
      <c r="N111" s="230" t="s">
        <v>0</v>
      </c>
      <c r="O111" s="229">
        <v>27</v>
      </c>
      <c r="P111" s="229"/>
      <c r="Q111" s="229"/>
      <c r="R111" s="508">
        <v>5400</v>
      </c>
      <c r="S111" s="511">
        <f>SUM(O111*R111)</f>
        <v>145800</v>
      </c>
      <c r="T111" s="229">
        <v>15</v>
      </c>
      <c r="U111" s="229">
        <v>65</v>
      </c>
      <c r="V111" s="511">
        <f>SUM(S111-(S111*U111/100))</f>
        <v>51030</v>
      </c>
      <c r="W111" s="511">
        <f>SUM(J111+V111)</f>
        <v>51030</v>
      </c>
      <c r="X111" s="688">
        <f>W111</f>
        <v>51030</v>
      </c>
      <c r="Y111" s="229">
        <v>50</v>
      </c>
      <c r="Z111" s="229">
        <v>0</v>
      </c>
      <c r="AA111" s="229">
        <v>0.01</v>
      </c>
      <c r="AB111" s="229"/>
    </row>
    <row r="112" spans="1:28" ht="17.25" x14ac:dyDescent="0.3">
      <c r="A112" s="229"/>
      <c r="B112" s="230"/>
      <c r="C112" s="229"/>
      <c r="D112" s="229"/>
      <c r="E112" s="229"/>
      <c r="F112" s="229"/>
      <c r="G112" s="229"/>
      <c r="H112" s="484"/>
      <c r="I112" s="229"/>
      <c r="J112" s="689">
        <f>SUM(H112*I112)</f>
        <v>0</v>
      </c>
      <c r="K112" s="229"/>
      <c r="L112" s="505">
        <v>78</v>
      </c>
      <c r="M112" s="230" t="s">
        <v>3</v>
      </c>
      <c r="N112" s="230" t="s">
        <v>2</v>
      </c>
      <c r="O112" s="229">
        <v>164.64</v>
      </c>
      <c r="P112" s="229"/>
      <c r="Q112" s="229"/>
      <c r="R112" s="508">
        <v>6500</v>
      </c>
      <c r="S112" s="511">
        <f>SUM(O112*R112)</f>
        <v>1070160</v>
      </c>
      <c r="T112" s="229">
        <v>4</v>
      </c>
      <c r="U112" s="229">
        <v>12</v>
      </c>
      <c r="V112" s="511">
        <f>SUM(S112-(S112*U112/100))</f>
        <v>941740.8</v>
      </c>
      <c r="W112" s="511">
        <f>SUM(J112+V112)</f>
        <v>941740.8</v>
      </c>
      <c r="X112" s="688">
        <f>W112</f>
        <v>941740.8</v>
      </c>
      <c r="Y112" s="229">
        <v>10</v>
      </c>
      <c r="Z112" s="229">
        <v>0</v>
      </c>
      <c r="AA112" s="229">
        <v>0.02</v>
      </c>
      <c r="AB112" s="229"/>
    </row>
    <row r="113" spans="1:28" ht="17.25" x14ac:dyDescent="0.3">
      <c r="A113" s="229">
        <v>59</v>
      </c>
      <c r="B113" s="230" t="s">
        <v>4</v>
      </c>
      <c r="C113" s="229">
        <v>29496</v>
      </c>
      <c r="D113" s="229">
        <v>8</v>
      </c>
      <c r="E113" s="229">
        <v>3</v>
      </c>
      <c r="F113" s="229">
        <v>50</v>
      </c>
      <c r="G113" s="229">
        <v>1</v>
      </c>
      <c r="H113" s="484">
        <f>SUM((D113*400)+(E113*100)+F113)</f>
        <v>3550</v>
      </c>
      <c r="I113" s="229">
        <v>75</v>
      </c>
      <c r="J113" s="689">
        <f>SUM(H113*I113)</f>
        <v>266250</v>
      </c>
      <c r="K113" s="229"/>
      <c r="L113" s="505">
        <v>2</v>
      </c>
      <c r="M113" s="230"/>
      <c r="N113" s="230"/>
      <c r="O113" s="229"/>
      <c r="P113" s="229"/>
      <c r="Q113" s="229"/>
      <c r="R113" s="508"/>
      <c r="S113" s="511">
        <f>SUM(O113*R113)</f>
        <v>0</v>
      </c>
      <c r="T113" s="229"/>
      <c r="U113" s="229"/>
      <c r="V113" s="511">
        <f>SUM(S113-(S113*U113/100))</f>
        <v>0</v>
      </c>
      <c r="W113" s="511">
        <f>SUM(J113+V113)</f>
        <v>266250</v>
      </c>
      <c r="X113" s="688">
        <f>W113</f>
        <v>266250</v>
      </c>
      <c r="Y113" s="229">
        <v>50</v>
      </c>
      <c r="Z113" s="229">
        <v>0</v>
      </c>
      <c r="AA113" s="229">
        <v>0.01</v>
      </c>
      <c r="AB113" s="229"/>
    </row>
    <row r="114" spans="1:28" ht="17.25" x14ac:dyDescent="0.3">
      <c r="A114" s="229">
        <v>60</v>
      </c>
      <c r="B114" s="230" t="s">
        <v>4</v>
      </c>
      <c r="C114" s="229">
        <v>21065</v>
      </c>
      <c r="D114" s="229">
        <v>7</v>
      </c>
      <c r="E114" s="229">
        <v>1</v>
      </c>
      <c r="F114" s="229">
        <v>35</v>
      </c>
      <c r="G114" s="229">
        <v>1</v>
      </c>
      <c r="H114" s="484">
        <f>SUM((D114*400)+(E114*100)+F114)</f>
        <v>2935</v>
      </c>
      <c r="I114" s="229">
        <v>75</v>
      </c>
      <c r="J114" s="689">
        <f>SUM(H114*I114)</f>
        <v>220125</v>
      </c>
      <c r="K114" s="229"/>
      <c r="L114" s="505">
        <v>2</v>
      </c>
      <c r="M114" s="230"/>
      <c r="N114" s="230"/>
      <c r="O114" s="229"/>
      <c r="P114" s="229"/>
      <c r="Q114" s="229"/>
      <c r="R114" s="508"/>
      <c r="S114" s="511">
        <f>SUM(O114*R114)</f>
        <v>0</v>
      </c>
      <c r="T114" s="229"/>
      <c r="U114" s="229"/>
      <c r="V114" s="511">
        <f>SUM(S114-(S114*U114/100))</f>
        <v>0</v>
      </c>
      <c r="W114" s="511">
        <f>SUM(J114+V114)</f>
        <v>220125</v>
      </c>
      <c r="X114" s="688">
        <f>W114</f>
        <v>220125</v>
      </c>
      <c r="Y114" s="229">
        <v>50</v>
      </c>
      <c r="Z114" s="229">
        <v>0</v>
      </c>
      <c r="AA114" s="229">
        <v>0.01</v>
      </c>
      <c r="AB114" s="229"/>
    </row>
    <row r="115" spans="1:28" ht="17.25" x14ac:dyDescent="0.3">
      <c r="A115" s="494">
        <v>61</v>
      </c>
      <c r="B115" s="498"/>
      <c r="C115" s="494"/>
      <c r="D115" s="494">
        <v>11</v>
      </c>
      <c r="E115" s="494">
        <v>2</v>
      </c>
      <c r="F115" s="494">
        <v>21</v>
      </c>
      <c r="G115" s="229">
        <v>1</v>
      </c>
      <c r="H115" s="484">
        <f>SUM((D115*400)+(E115*100)+F115)</f>
        <v>4621</v>
      </c>
      <c r="I115" s="229">
        <v>75</v>
      </c>
      <c r="J115" s="689">
        <f>SUM(H115*I115)</f>
        <v>346575</v>
      </c>
      <c r="K115" s="229"/>
      <c r="L115" s="643">
        <v>78</v>
      </c>
      <c r="M115" s="498"/>
      <c r="N115" s="498"/>
      <c r="O115" s="494"/>
      <c r="P115" s="494"/>
      <c r="Q115" s="229"/>
      <c r="R115" s="508"/>
      <c r="S115" s="511">
        <f>SUM(O115*R115)</f>
        <v>0</v>
      </c>
      <c r="T115" s="229"/>
      <c r="U115" s="229"/>
      <c r="V115" s="511">
        <f>SUM(S115-(S115*U115/100))</f>
        <v>0</v>
      </c>
      <c r="W115" s="511">
        <f>SUM(J115+V115)</f>
        <v>346575</v>
      </c>
      <c r="X115" s="688">
        <f>W115</f>
        <v>346575</v>
      </c>
      <c r="Y115" s="229">
        <v>50</v>
      </c>
      <c r="Z115" s="229">
        <v>0</v>
      </c>
      <c r="AA115" s="229">
        <v>0.01</v>
      </c>
      <c r="AB115" s="494"/>
    </row>
    <row r="116" spans="1:28" ht="17.25" x14ac:dyDescent="0.3">
      <c r="A116" s="494">
        <v>62</v>
      </c>
      <c r="B116" s="498"/>
      <c r="C116" s="494"/>
      <c r="D116" s="494">
        <v>7</v>
      </c>
      <c r="E116" s="494">
        <v>3</v>
      </c>
      <c r="F116" s="494">
        <v>10</v>
      </c>
      <c r="G116" s="229">
        <v>1</v>
      </c>
      <c r="H116" s="484">
        <f>SUM((D116*400)+(E116*100)+F116)</f>
        <v>3110</v>
      </c>
      <c r="I116" s="229">
        <v>75</v>
      </c>
      <c r="J116" s="689">
        <f>SUM(H116*I116)</f>
        <v>233250</v>
      </c>
      <c r="K116" s="229"/>
      <c r="L116" s="643">
        <v>78</v>
      </c>
      <c r="M116" s="498"/>
      <c r="N116" s="498"/>
      <c r="O116" s="494"/>
      <c r="P116" s="494"/>
      <c r="Q116" s="229"/>
      <c r="R116" s="508"/>
      <c r="S116" s="511">
        <f>SUM(O116*R116)</f>
        <v>0</v>
      </c>
      <c r="T116" s="229"/>
      <c r="U116" s="229"/>
      <c r="V116" s="511">
        <f>SUM(S116-(S116*U116/100))</f>
        <v>0</v>
      </c>
      <c r="W116" s="511">
        <f>SUM(J116+V116)</f>
        <v>233250</v>
      </c>
      <c r="X116" s="688">
        <f>W116</f>
        <v>233250</v>
      </c>
      <c r="Y116" s="229">
        <v>50</v>
      </c>
      <c r="Z116" s="229">
        <v>0</v>
      </c>
      <c r="AA116" s="229">
        <v>0.01</v>
      </c>
      <c r="AB116" s="494"/>
    </row>
    <row r="117" spans="1:28" ht="17.25" x14ac:dyDescent="0.3">
      <c r="A117" s="229">
        <v>63</v>
      </c>
      <c r="B117" s="230" t="s">
        <v>4</v>
      </c>
      <c r="C117" s="229">
        <v>2794</v>
      </c>
      <c r="D117" s="229"/>
      <c r="E117" s="229">
        <v>1</v>
      </c>
      <c r="F117" s="229">
        <v>18</v>
      </c>
      <c r="G117" s="229">
        <v>1</v>
      </c>
      <c r="H117" s="484">
        <f>SUM((D117*400)+(E117*100)+F117)</f>
        <v>118</v>
      </c>
      <c r="I117" s="229">
        <v>75</v>
      </c>
      <c r="J117" s="689">
        <f>SUM(H117*I117)</f>
        <v>8850</v>
      </c>
      <c r="K117" s="229"/>
      <c r="L117" s="505">
        <v>2</v>
      </c>
      <c r="M117" s="230"/>
      <c r="N117" s="230"/>
      <c r="O117" s="229"/>
      <c r="P117" s="229"/>
      <c r="Q117" s="229"/>
      <c r="R117" s="508"/>
      <c r="S117" s="511">
        <f>SUM(O117*R117)</f>
        <v>0</v>
      </c>
      <c r="T117" s="229"/>
      <c r="U117" s="229"/>
      <c r="V117" s="511">
        <f>SUM(S117-(S117*U117/100))</f>
        <v>0</v>
      </c>
      <c r="W117" s="511">
        <f>SUM(J117+V117)</f>
        <v>8850</v>
      </c>
      <c r="X117" s="688">
        <f>W117</f>
        <v>8850</v>
      </c>
      <c r="Y117" s="229">
        <v>50</v>
      </c>
      <c r="Z117" s="229">
        <v>0</v>
      </c>
      <c r="AA117" s="229">
        <v>0.01</v>
      </c>
      <c r="AB117" s="229"/>
    </row>
    <row r="118" spans="1:28" ht="17.25" x14ac:dyDescent="0.3">
      <c r="A118" s="229">
        <v>64</v>
      </c>
      <c r="B118" s="230" t="s">
        <v>4</v>
      </c>
      <c r="C118" s="229">
        <v>272</v>
      </c>
      <c r="D118" s="229"/>
      <c r="E118" s="229">
        <v>1</v>
      </c>
      <c r="F118" s="229">
        <v>30</v>
      </c>
      <c r="G118" s="229">
        <v>2</v>
      </c>
      <c r="H118" s="484">
        <f>SUM((D118*400)+(E118*100)+F118)</f>
        <v>130</v>
      </c>
      <c r="I118" s="229">
        <v>75</v>
      </c>
      <c r="J118" s="689">
        <f>SUM(H118*I118)</f>
        <v>9750</v>
      </c>
      <c r="K118" s="229"/>
      <c r="L118" s="505">
        <v>144</v>
      </c>
      <c r="M118" s="230" t="s">
        <v>10</v>
      </c>
      <c r="N118" s="230" t="s">
        <v>9</v>
      </c>
      <c r="O118" s="229">
        <v>129.5</v>
      </c>
      <c r="P118" s="229"/>
      <c r="Q118" s="229"/>
      <c r="R118" s="508">
        <v>6500</v>
      </c>
      <c r="S118" s="511">
        <f>SUM(O118*R118)</f>
        <v>841750</v>
      </c>
      <c r="T118" s="229">
        <v>32</v>
      </c>
      <c r="U118" s="229">
        <v>85</v>
      </c>
      <c r="V118" s="511">
        <f>SUM(S118-(S118*U118/100))</f>
        <v>126262.5</v>
      </c>
      <c r="W118" s="511">
        <f>SUM(J118+V118)</f>
        <v>136012.5</v>
      </c>
      <c r="X118" s="688">
        <f>W118</f>
        <v>136012.5</v>
      </c>
      <c r="Y118" s="229">
        <v>10</v>
      </c>
      <c r="Z118" s="229">
        <v>0</v>
      </c>
      <c r="AA118" s="229">
        <v>0.02</v>
      </c>
      <c r="AB118" s="229"/>
    </row>
    <row r="119" spans="1:28" ht="17.25" x14ac:dyDescent="0.3">
      <c r="A119" s="229"/>
      <c r="B119" s="230"/>
      <c r="C119" s="229"/>
      <c r="D119" s="229"/>
      <c r="E119" s="229"/>
      <c r="F119" s="229"/>
      <c r="G119" s="229"/>
      <c r="H119" s="484"/>
      <c r="I119" s="229"/>
      <c r="J119" s="689">
        <f>SUM(H119*I119)</f>
        <v>0</v>
      </c>
      <c r="K119" s="229"/>
      <c r="L119" s="505"/>
      <c r="M119" s="230" t="s">
        <v>317</v>
      </c>
      <c r="N119" s="230"/>
      <c r="O119" s="229"/>
      <c r="P119" s="229"/>
      <c r="Q119" s="229"/>
      <c r="R119" s="508"/>
      <c r="S119" s="511">
        <f>SUM(O119*R119)</f>
        <v>0</v>
      </c>
      <c r="T119" s="229"/>
      <c r="U119" s="229"/>
      <c r="V119" s="511">
        <f>SUM(S119-(S119*U119/100))</f>
        <v>0</v>
      </c>
      <c r="W119" s="511">
        <f>SUM(J119+V119)</f>
        <v>0</v>
      </c>
      <c r="X119" s="688">
        <f>W119</f>
        <v>0</v>
      </c>
      <c r="Y119" s="229"/>
      <c r="Z119" s="229"/>
      <c r="AA119" s="229"/>
      <c r="AB119" s="229"/>
    </row>
    <row r="120" spans="1:28" ht="17.25" x14ac:dyDescent="0.3">
      <c r="A120" s="229"/>
      <c r="B120" s="230"/>
      <c r="C120" s="229"/>
      <c r="D120" s="229"/>
      <c r="E120" s="229"/>
      <c r="F120" s="229"/>
      <c r="G120" s="229"/>
      <c r="H120" s="484"/>
      <c r="I120" s="229"/>
      <c r="J120" s="689">
        <f>SUM(H120*I120)</f>
        <v>0</v>
      </c>
      <c r="K120" s="229"/>
      <c r="L120" s="505"/>
      <c r="M120" s="230" t="s">
        <v>318</v>
      </c>
      <c r="N120" s="230"/>
      <c r="O120" s="229"/>
      <c r="P120" s="229"/>
      <c r="Q120" s="229"/>
      <c r="R120" s="508"/>
      <c r="S120" s="511">
        <f>SUM(O120*R120)</f>
        <v>0</v>
      </c>
      <c r="T120" s="229"/>
      <c r="U120" s="229"/>
      <c r="V120" s="511">
        <f>SUM(S120-(S120*U120/100))</f>
        <v>0</v>
      </c>
      <c r="W120" s="511">
        <f>SUM(J120+V120)</f>
        <v>0</v>
      </c>
      <c r="X120" s="688">
        <f>W120</f>
        <v>0</v>
      </c>
      <c r="Y120" s="229"/>
      <c r="Z120" s="229"/>
      <c r="AA120" s="229"/>
      <c r="AB120" s="229"/>
    </row>
    <row r="121" spans="1:28" ht="17.25" x14ac:dyDescent="0.3">
      <c r="A121" s="229"/>
      <c r="B121" s="230"/>
      <c r="C121" s="229"/>
      <c r="D121" s="229"/>
      <c r="E121" s="229"/>
      <c r="F121" s="229"/>
      <c r="G121" s="229"/>
      <c r="H121" s="484"/>
      <c r="I121" s="229"/>
      <c r="J121" s="689">
        <f>SUM(H121*I121)</f>
        <v>0</v>
      </c>
      <c r="K121" s="229"/>
      <c r="L121" s="505">
        <v>154</v>
      </c>
      <c r="M121" s="230" t="s">
        <v>3</v>
      </c>
      <c r="N121" s="230" t="s">
        <v>1233</v>
      </c>
      <c r="O121" s="229">
        <v>164.16</v>
      </c>
      <c r="P121" s="229"/>
      <c r="Q121" s="229"/>
      <c r="R121" s="508">
        <v>6500</v>
      </c>
      <c r="S121" s="511">
        <f>SUM(O121*R121)</f>
        <v>1067040</v>
      </c>
      <c r="T121" s="229">
        <v>20</v>
      </c>
      <c r="U121" s="229">
        <v>30</v>
      </c>
      <c r="V121" s="511">
        <f>SUM(S121-(S121*U121/100))</f>
        <v>746928</v>
      </c>
      <c r="W121" s="511">
        <f>SUM(J121+V121)</f>
        <v>746928</v>
      </c>
      <c r="X121" s="688">
        <f>W121</f>
        <v>746928</v>
      </c>
      <c r="Y121" s="229">
        <v>10</v>
      </c>
      <c r="Z121" s="229">
        <v>0</v>
      </c>
      <c r="AA121" s="229">
        <v>0.02</v>
      </c>
      <c r="AB121" s="229"/>
    </row>
    <row r="122" spans="1:28" ht="17.25" x14ac:dyDescent="0.3">
      <c r="A122" s="229">
        <v>65</v>
      </c>
      <c r="B122" s="230" t="s">
        <v>4</v>
      </c>
      <c r="C122" s="229">
        <v>6927</v>
      </c>
      <c r="D122" s="229">
        <v>2</v>
      </c>
      <c r="E122" s="229">
        <v>2</v>
      </c>
      <c r="F122" s="229">
        <v>13</v>
      </c>
      <c r="G122" s="229">
        <v>1</v>
      </c>
      <c r="H122" s="484">
        <f>SUM((D122*400)+(E122*100)+F122)</f>
        <v>1013</v>
      </c>
      <c r="I122" s="229">
        <v>75</v>
      </c>
      <c r="J122" s="689">
        <f>SUM(H122*I122)</f>
        <v>75975</v>
      </c>
      <c r="K122" s="229"/>
      <c r="L122" s="505">
        <v>144</v>
      </c>
      <c r="M122" s="230"/>
      <c r="N122" s="230"/>
      <c r="O122" s="229"/>
      <c r="P122" s="229"/>
      <c r="Q122" s="229"/>
      <c r="R122" s="508"/>
      <c r="S122" s="511">
        <f>SUM(O122*R122)</f>
        <v>0</v>
      </c>
      <c r="T122" s="229"/>
      <c r="U122" s="229"/>
      <c r="V122" s="511">
        <f>SUM(S122-(S122*U122/100))</f>
        <v>0</v>
      </c>
      <c r="W122" s="511">
        <f>SUM(J122+V122)</f>
        <v>75975</v>
      </c>
      <c r="X122" s="688">
        <f>W122</f>
        <v>75975</v>
      </c>
      <c r="Y122" s="229">
        <v>50</v>
      </c>
      <c r="Z122" s="229">
        <v>0</v>
      </c>
      <c r="AA122" s="229">
        <v>0.01</v>
      </c>
      <c r="AB122" s="229"/>
    </row>
    <row r="123" spans="1:28" ht="17.25" x14ac:dyDescent="0.3">
      <c r="A123" s="229">
        <v>66</v>
      </c>
      <c r="B123" s="230" t="s">
        <v>4</v>
      </c>
      <c r="C123" s="229">
        <v>1025</v>
      </c>
      <c r="D123" s="229">
        <v>5</v>
      </c>
      <c r="E123" s="229">
        <v>2</v>
      </c>
      <c r="F123" s="229">
        <v>39</v>
      </c>
      <c r="G123" s="229">
        <v>1</v>
      </c>
      <c r="H123" s="484">
        <f>SUM((D123*400)+(E123*100)+F123)</f>
        <v>2239</v>
      </c>
      <c r="I123" s="229">
        <v>100</v>
      </c>
      <c r="J123" s="689">
        <f>SUM(H123*I123)</f>
        <v>223900</v>
      </c>
      <c r="K123" s="229"/>
      <c r="L123" s="505">
        <v>171</v>
      </c>
      <c r="M123" s="230"/>
      <c r="N123" s="230"/>
      <c r="O123" s="229"/>
      <c r="P123" s="229"/>
      <c r="Q123" s="229"/>
      <c r="R123" s="508"/>
      <c r="S123" s="511">
        <f>SUM(O123*R123)</f>
        <v>0</v>
      </c>
      <c r="T123" s="229"/>
      <c r="U123" s="229"/>
      <c r="V123" s="511">
        <f>SUM(S123-(S123*U123/100))</f>
        <v>0</v>
      </c>
      <c r="W123" s="511">
        <f>SUM(J123+V123)</f>
        <v>223900</v>
      </c>
      <c r="X123" s="688">
        <f>W123</f>
        <v>223900</v>
      </c>
      <c r="Y123" s="229">
        <v>50</v>
      </c>
      <c r="Z123" s="229">
        <v>0</v>
      </c>
      <c r="AA123" s="229">
        <v>0.01</v>
      </c>
      <c r="AB123" s="229"/>
    </row>
    <row r="124" spans="1:28" ht="17.25" x14ac:dyDescent="0.3">
      <c r="A124" s="229">
        <v>67</v>
      </c>
      <c r="B124" s="230" t="s">
        <v>4</v>
      </c>
      <c r="C124" s="229">
        <v>20476</v>
      </c>
      <c r="D124" s="229">
        <v>23</v>
      </c>
      <c r="E124" s="229">
        <v>3</v>
      </c>
      <c r="F124" s="229">
        <v>46</v>
      </c>
      <c r="G124" s="229">
        <v>1</v>
      </c>
      <c r="H124" s="484">
        <f>SUM((D124*400)+(E124*100)+F124)</f>
        <v>9546</v>
      </c>
      <c r="I124" s="229">
        <v>100</v>
      </c>
      <c r="J124" s="689">
        <f>SUM(H124*I124)</f>
        <v>954600</v>
      </c>
      <c r="K124" s="229"/>
      <c r="L124" s="505">
        <v>171</v>
      </c>
      <c r="M124" s="217"/>
      <c r="N124" s="217"/>
      <c r="O124" s="502"/>
      <c r="P124" s="502"/>
      <c r="Q124" s="229"/>
      <c r="R124" s="508"/>
      <c r="S124" s="511">
        <f>SUM(O124*R124)</f>
        <v>0</v>
      </c>
      <c r="T124" s="215"/>
      <c r="U124" s="215"/>
      <c r="V124" s="511">
        <f>SUM(S124-(S124*U124/100))</f>
        <v>0</v>
      </c>
      <c r="W124" s="511">
        <f>SUM(J124+V124)</f>
        <v>954600</v>
      </c>
      <c r="X124" s="688">
        <f>W124</f>
        <v>954600</v>
      </c>
      <c r="Y124" s="229">
        <v>50</v>
      </c>
      <c r="Z124" s="215">
        <v>0</v>
      </c>
      <c r="AA124" s="215">
        <v>0.01</v>
      </c>
      <c r="AB124" s="215"/>
    </row>
    <row r="125" spans="1:28" ht="17.25" x14ac:dyDescent="0.3">
      <c r="A125" s="229">
        <v>68</v>
      </c>
      <c r="B125" s="230" t="s">
        <v>4</v>
      </c>
      <c r="C125" s="229">
        <v>15342</v>
      </c>
      <c r="D125" s="229">
        <v>5</v>
      </c>
      <c r="E125" s="229"/>
      <c r="F125" s="229">
        <v>31</v>
      </c>
      <c r="G125" s="229">
        <v>1</v>
      </c>
      <c r="H125" s="484">
        <f>SUM((D125*400)+(E125*100)+F125)</f>
        <v>2031</v>
      </c>
      <c r="I125" s="229">
        <v>75</v>
      </c>
      <c r="J125" s="689">
        <f>SUM(H125*I125)</f>
        <v>152325</v>
      </c>
      <c r="K125" s="229"/>
      <c r="L125" s="505">
        <v>171</v>
      </c>
      <c r="M125" s="217"/>
      <c r="N125" s="217"/>
      <c r="O125" s="502"/>
      <c r="P125" s="502"/>
      <c r="Q125" s="229"/>
      <c r="R125" s="508"/>
      <c r="S125" s="511">
        <f>SUM(O125*R125)</f>
        <v>0</v>
      </c>
      <c r="T125" s="215"/>
      <c r="U125" s="215"/>
      <c r="V125" s="511">
        <f>SUM(S125-(S125*U125/100))</f>
        <v>0</v>
      </c>
      <c r="W125" s="511">
        <f>SUM(J125+V125)</f>
        <v>152325</v>
      </c>
      <c r="X125" s="688">
        <f>W125</f>
        <v>152325</v>
      </c>
      <c r="Y125" s="229">
        <v>50</v>
      </c>
      <c r="Z125" s="215">
        <v>0</v>
      </c>
      <c r="AA125" s="215">
        <v>0.01</v>
      </c>
      <c r="AB125" s="215"/>
    </row>
    <row r="126" spans="1:28" ht="17.25" x14ac:dyDescent="0.3">
      <c r="A126" s="229">
        <v>69</v>
      </c>
      <c r="B126" s="230" t="s">
        <v>4</v>
      </c>
      <c r="C126" s="229">
        <v>1026</v>
      </c>
      <c r="D126" s="229">
        <v>10</v>
      </c>
      <c r="E126" s="229"/>
      <c r="F126" s="229"/>
      <c r="G126" s="229">
        <v>1</v>
      </c>
      <c r="H126" s="484">
        <f>SUM((D126*400)+(E126*100)+F126)</f>
        <v>4000</v>
      </c>
      <c r="I126" s="229">
        <v>100</v>
      </c>
      <c r="J126" s="689">
        <f>SUM(H126*I126)</f>
        <v>400000</v>
      </c>
      <c r="K126" s="229"/>
      <c r="L126" s="505">
        <v>171</v>
      </c>
      <c r="M126" s="230"/>
      <c r="N126" s="230"/>
      <c r="O126" s="229"/>
      <c r="P126" s="229"/>
      <c r="Q126" s="229"/>
      <c r="R126" s="508"/>
      <c r="S126" s="511">
        <f>SUM(O126*R126)</f>
        <v>0</v>
      </c>
      <c r="T126" s="229"/>
      <c r="U126" s="229"/>
      <c r="V126" s="511">
        <f>SUM(S126-(S126*U126/100))</f>
        <v>0</v>
      </c>
      <c r="W126" s="511">
        <f>SUM(J126+V126)</f>
        <v>400000</v>
      </c>
      <c r="X126" s="688">
        <f>W126</f>
        <v>400000</v>
      </c>
      <c r="Y126" s="229">
        <v>50</v>
      </c>
      <c r="Z126" s="229">
        <v>0</v>
      </c>
      <c r="AA126" s="229">
        <v>0.01</v>
      </c>
      <c r="AB126" s="229"/>
    </row>
    <row r="127" spans="1:28" ht="17.25" x14ac:dyDescent="0.3">
      <c r="A127" s="229">
        <v>70</v>
      </c>
      <c r="B127" s="230" t="s">
        <v>4</v>
      </c>
      <c r="C127" s="229">
        <v>20335</v>
      </c>
      <c r="D127" s="229">
        <v>15</v>
      </c>
      <c r="E127" s="229">
        <v>3</v>
      </c>
      <c r="F127" s="229">
        <v>89</v>
      </c>
      <c r="G127" s="229">
        <v>1</v>
      </c>
      <c r="H127" s="484">
        <f>SUM((D127*400)+(E127*100)+F127)</f>
        <v>6389</v>
      </c>
      <c r="I127" s="229">
        <v>75</v>
      </c>
      <c r="J127" s="689">
        <f>SUM(H127*I127)</f>
        <v>479175</v>
      </c>
      <c r="K127" s="229"/>
      <c r="L127" s="505">
        <v>171</v>
      </c>
      <c r="M127" s="230"/>
      <c r="N127" s="230"/>
      <c r="O127" s="229"/>
      <c r="P127" s="229"/>
      <c r="Q127" s="229"/>
      <c r="R127" s="508"/>
      <c r="S127" s="511">
        <f>SUM(O127*R127)</f>
        <v>0</v>
      </c>
      <c r="T127" s="229"/>
      <c r="U127" s="229"/>
      <c r="V127" s="511">
        <f>SUM(S127-(S127*U127/100))</f>
        <v>0</v>
      </c>
      <c r="W127" s="511">
        <f>SUM(J127+V127)</f>
        <v>479175</v>
      </c>
      <c r="X127" s="688">
        <f>W127</f>
        <v>479175</v>
      </c>
      <c r="Y127" s="229">
        <v>50</v>
      </c>
      <c r="Z127" s="229">
        <v>0</v>
      </c>
      <c r="AA127" s="229">
        <v>0.01</v>
      </c>
      <c r="AB127" s="229"/>
    </row>
    <row r="128" spans="1:28" ht="17.25" x14ac:dyDescent="0.3">
      <c r="A128" s="229">
        <v>71</v>
      </c>
      <c r="B128" s="230" t="s">
        <v>4</v>
      </c>
      <c r="C128" s="229">
        <v>20306</v>
      </c>
      <c r="D128" s="229">
        <v>2</v>
      </c>
      <c r="E128" s="229">
        <v>2</v>
      </c>
      <c r="F128" s="229">
        <v>58</v>
      </c>
      <c r="G128" s="229">
        <v>1</v>
      </c>
      <c r="H128" s="484">
        <f>SUM((D128*400)+(E128*100)+F128)</f>
        <v>1058</v>
      </c>
      <c r="I128" s="229">
        <v>130</v>
      </c>
      <c r="J128" s="689">
        <f>SUM(H128*I128)</f>
        <v>137540</v>
      </c>
      <c r="K128" s="229"/>
      <c r="L128" s="505">
        <v>171</v>
      </c>
      <c r="M128" s="230"/>
      <c r="N128" s="230"/>
      <c r="O128" s="229"/>
      <c r="P128" s="229"/>
      <c r="Q128" s="229"/>
      <c r="R128" s="508"/>
      <c r="S128" s="511">
        <f>SUM(O128*R128)</f>
        <v>0</v>
      </c>
      <c r="T128" s="229"/>
      <c r="U128" s="229"/>
      <c r="V128" s="511">
        <f>SUM(S128-(S128*U128/100))</f>
        <v>0</v>
      </c>
      <c r="W128" s="511">
        <f>SUM(J128+V128)</f>
        <v>137540</v>
      </c>
      <c r="X128" s="688">
        <f>W128</f>
        <v>137540</v>
      </c>
      <c r="Y128" s="229">
        <v>50</v>
      </c>
      <c r="Z128" s="229">
        <v>0</v>
      </c>
      <c r="AA128" s="229">
        <v>0.01</v>
      </c>
      <c r="AB128" s="229"/>
    </row>
    <row r="129" spans="1:28" ht="17.25" x14ac:dyDescent="0.3">
      <c r="A129" s="229">
        <v>72</v>
      </c>
      <c r="B129" s="230" t="s">
        <v>4</v>
      </c>
      <c r="C129" s="229">
        <v>21350</v>
      </c>
      <c r="D129" s="229">
        <v>5</v>
      </c>
      <c r="E129" s="229">
        <v>3</v>
      </c>
      <c r="F129" s="229">
        <v>21</v>
      </c>
      <c r="G129" s="229">
        <v>1</v>
      </c>
      <c r="H129" s="484">
        <f>SUM((D129*400)+(E129*100)+F129)</f>
        <v>2321</v>
      </c>
      <c r="I129" s="229">
        <v>75</v>
      </c>
      <c r="J129" s="689">
        <f>SUM(H129*I129)</f>
        <v>174075</v>
      </c>
      <c r="K129" s="229"/>
      <c r="L129" s="505">
        <v>171</v>
      </c>
      <c r="M129" s="230"/>
      <c r="N129" s="230"/>
      <c r="O129" s="229"/>
      <c r="P129" s="229"/>
      <c r="Q129" s="229"/>
      <c r="R129" s="508"/>
      <c r="S129" s="511">
        <f>SUM(O129*R129)</f>
        <v>0</v>
      </c>
      <c r="T129" s="229"/>
      <c r="U129" s="229"/>
      <c r="V129" s="511">
        <f>SUM(S129-(S129*U129/100))</f>
        <v>0</v>
      </c>
      <c r="W129" s="511">
        <f>SUM(J129+V129)</f>
        <v>174075</v>
      </c>
      <c r="X129" s="688">
        <f>W129</f>
        <v>174075</v>
      </c>
      <c r="Y129" s="229">
        <v>50</v>
      </c>
      <c r="Z129" s="229">
        <v>0</v>
      </c>
      <c r="AA129" s="229">
        <v>0.01</v>
      </c>
      <c r="AB129" s="229"/>
    </row>
    <row r="130" spans="1:28" ht="17.25" x14ac:dyDescent="0.3">
      <c r="A130" s="229">
        <v>73</v>
      </c>
      <c r="B130" s="230" t="s">
        <v>4</v>
      </c>
      <c r="C130" s="229">
        <v>1799</v>
      </c>
      <c r="D130" s="229">
        <v>15</v>
      </c>
      <c r="E130" s="229"/>
      <c r="F130" s="229">
        <v>72</v>
      </c>
      <c r="G130" s="229">
        <v>2</v>
      </c>
      <c r="H130" s="484">
        <f>SUM((D130*400)+(E130*100)+F130)</f>
        <v>6072</v>
      </c>
      <c r="I130" s="229">
        <v>110</v>
      </c>
      <c r="J130" s="689">
        <f>SUM(H130*I130)</f>
        <v>667920</v>
      </c>
      <c r="K130" s="229"/>
      <c r="L130" s="505">
        <v>171</v>
      </c>
      <c r="M130" s="230"/>
      <c r="N130" s="230"/>
      <c r="O130" s="229"/>
      <c r="P130" s="229"/>
      <c r="Q130" s="229"/>
      <c r="R130" s="508"/>
      <c r="S130" s="511">
        <f>SUM(O130*R130)</f>
        <v>0</v>
      </c>
      <c r="T130" s="229"/>
      <c r="U130" s="229"/>
      <c r="V130" s="511">
        <f>SUM(S130-(S130*U130/100))</f>
        <v>0</v>
      </c>
      <c r="W130" s="511">
        <f>SUM(J130+V130)</f>
        <v>667920</v>
      </c>
      <c r="X130" s="688">
        <f>W130</f>
        <v>667920</v>
      </c>
      <c r="Y130" s="229">
        <v>50</v>
      </c>
      <c r="Z130" s="229">
        <v>0</v>
      </c>
      <c r="AA130" s="229">
        <v>0.01</v>
      </c>
      <c r="AB130" s="229"/>
    </row>
    <row r="131" spans="1:28" ht="17.25" x14ac:dyDescent="0.3">
      <c r="A131" s="229"/>
      <c r="B131" s="230"/>
      <c r="C131" s="229"/>
      <c r="D131" s="229"/>
      <c r="E131" s="229"/>
      <c r="F131" s="229"/>
      <c r="G131" s="229"/>
      <c r="H131" s="484"/>
      <c r="I131" s="229"/>
      <c r="J131" s="689">
        <f>SUM(H131*I131)</f>
        <v>0</v>
      </c>
      <c r="K131" s="229"/>
      <c r="L131" s="505">
        <v>171</v>
      </c>
      <c r="M131" s="230" t="s">
        <v>10</v>
      </c>
      <c r="N131" s="230" t="s">
        <v>9</v>
      </c>
      <c r="O131" s="229">
        <v>293.49</v>
      </c>
      <c r="P131" s="229"/>
      <c r="Q131" s="229"/>
      <c r="R131" s="508">
        <v>6500</v>
      </c>
      <c r="S131" s="511">
        <f>SUM(O131*R131)</f>
        <v>1907685</v>
      </c>
      <c r="T131" s="229">
        <v>40</v>
      </c>
      <c r="U131" s="229">
        <v>85</v>
      </c>
      <c r="V131" s="511">
        <f>SUM(S131-(S131*U131/100))</f>
        <v>286152.75</v>
      </c>
      <c r="W131" s="511">
        <f>SUM(J131+V131)</f>
        <v>286152.75</v>
      </c>
      <c r="X131" s="688">
        <f>W131</f>
        <v>286152.75</v>
      </c>
      <c r="Y131" s="229">
        <v>10</v>
      </c>
      <c r="Z131" s="229">
        <v>0</v>
      </c>
      <c r="AA131" s="229">
        <v>0.02</v>
      </c>
      <c r="AB131" s="229"/>
    </row>
    <row r="132" spans="1:28" ht="17.25" x14ac:dyDescent="0.3">
      <c r="A132" s="229"/>
      <c r="B132" s="230"/>
      <c r="C132" s="229"/>
      <c r="D132" s="229"/>
      <c r="E132" s="229"/>
      <c r="F132" s="229"/>
      <c r="G132" s="229"/>
      <c r="H132" s="484"/>
      <c r="I132" s="229"/>
      <c r="J132" s="689">
        <f>SUM(H132*I132)</f>
        <v>0</v>
      </c>
      <c r="K132" s="229"/>
      <c r="L132" s="505"/>
      <c r="M132" s="230" t="s">
        <v>317</v>
      </c>
      <c r="N132" s="230"/>
      <c r="O132" s="229"/>
      <c r="P132" s="229"/>
      <c r="Q132" s="229"/>
      <c r="R132" s="508"/>
      <c r="S132" s="511">
        <f>SUM(O132*R132)</f>
        <v>0</v>
      </c>
      <c r="T132" s="229"/>
      <c r="U132" s="229"/>
      <c r="V132" s="511">
        <f>SUM(S132-(S132*U132/100))</f>
        <v>0</v>
      </c>
      <c r="W132" s="511">
        <f>SUM(J132+V132)</f>
        <v>0</v>
      </c>
      <c r="X132" s="688">
        <f>W132</f>
        <v>0</v>
      </c>
      <c r="Y132" s="229"/>
      <c r="Z132" s="229"/>
      <c r="AA132" s="229"/>
      <c r="AB132" s="229"/>
    </row>
    <row r="133" spans="1:28" ht="17.25" x14ac:dyDescent="0.3">
      <c r="A133" s="229"/>
      <c r="B133" s="230"/>
      <c r="C133" s="229"/>
      <c r="D133" s="229"/>
      <c r="E133" s="229"/>
      <c r="F133" s="229"/>
      <c r="G133" s="229"/>
      <c r="H133" s="484"/>
      <c r="I133" s="229"/>
      <c r="J133" s="689">
        <f>SUM(H133*I133)</f>
        <v>0</v>
      </c>
      <c r="K133" s="229"/>
      <c r="L133" s="505"/>
      <c r="M133" s="230" t="s">
        <v>318</v>
      </c>
      <c r="N133" s="230"/>
      <c r="O133" s="229"/>
      <c r="P133" s="229"/>
      <c r="Q133" s="229"/>
      <c r="R133" s="508"/>
      <c r="S133" s="511">
        <f>SUM(O133*R133)</f>
        <v>0</v>
      </c>
      <c r="T133" s="229"/>
      <c r="U133" s="229"/>
      <c r="V133" s="511">
        <f>SUM(S133-(S133*U133/100))</f>
        <v>0</v>
      </c>
      <c r="W133" s="511">
        <f>SUM(J133+V133)</f>
        <v>0</v>
      </c>
      <c r="X133" s="688">
        <f>W133</f>
        <v>0</v>
      </c>
      <c r="Y133" s="229"/>
      <c r="Z133" s="229"/>
      <c r="AA133" s="229"/>
      <c r="AB133" s="229"/>
    </row>
    <row r="134" spans="1:28" ht="17.25" x14ac:dyDescent="0.3">
      <c r="A134" s="229"/>
      <c r="B134" s="230"/>
      <c r="C134" s="229"/>
      <c r="D134" s="229"/>
      <c r="E134" s="229"/>
      <c r="F134" s="229"/>
      <c r="G134" s="229"/>
      <c r="H134" s="484"/>
      <c r="I134" s="229"/>
      <c r="J134" s="689">
        <f>SUM(H134*I134)</f>
        <v>0</v>
      </c>
      <c r="K134" s="229"/>
      <c r="L134" s="505"/>
      <c r="M134" s="230" t="s">
        <v>8</v>
      </c>
      <c r="N134" s="230" t="s">
        <v>0</v>
      </c>
      <c r="O134" s="229">
        <v>27</v>
      </c>
      <c r="P134" s="229"/>
      <c r="Q134" s="229"/>
      <c r="R134" s="508">
        <v>5400</v>
      </c>
      <c r="S134" s="511">
        <f>SUM(O134*R134)</f>
        <v>145800</v>
      </c>
      <c r="T134" s="229"/>
      <c r="U134" s="229"/>
      <c r="V134" s="511">
        <f>SUM(S134-(S134*U134/100))</f>
        <v>145800</v>
      </c>
      <c r="W134" s="511">
        <f>SUM(J134+V134)</f>
        <v>145800</v>
      </c>
      <c r="X134" s="688">
        <f>W134</f>
        <v>145800</v>
      </c>
      <c r="Y134" s="229">
        <v>50</v>
      </c>
      <c r="Z134" s="229">
        <v>0</v>
      </c>
      <c r="AA134" s="229">
        <v>0.01</v>
      </c>
      <c r="AB134" s="229"/>
    </row>
    <row r="135" spans="1:28" ht="17.25" x14ac:dyDescent="0.3">
      <c r="A135" s="229"/>
      <c r="B135" s="230"/>
      <c r="C135" s="229"/>
      <c r="D135" s="229"/>
      <c r="E135" s="229"/>
      <c r="F135" s="229"/>
      <c r="G135" s="229"/>
      <c r="H135" s="484"/>
      <c r="I135" s="229"/>
      <c r="J135" s="689">
        <f>SUM(H135*I135)</f>
        <v>0</v>
      </c>
      <c r="K135" s="229"/>
      <c r="L135" s="505"/>
      <c r="M135" s="230" t="s">
        <v>3</v>
      </c>
      <c r="N135" s="230" t="s">
        <v>1233</v>
      </c>
      <c r="O135" s="229">
        <v>25</v>
      </c>
      <c r="P135" s="229"/>
      <c r="Q135" s="229"/>
      <c r="R135" s="508">
        <v>6500</v>
      </c>
      <c r="S135" s="511">
        <f>SUM(O135*R135)</f>
        <v>162500</v>
      </c>
      <c r="T135" s="229"/>
      <c r="U135" s="229"/>
      <c r="V135" s="511">
        <f>SUM(S135-(S135*U135/100))</f>
        <v>162500</v>
      </c>
      <c r="W135" s="511">
        <f>SUM(J135+V135)</f>
        <v>162500</v>
      </c>
      <c r="X135" s="688">
        <f>W135</f>
        <v>162500</v>
      </c>
      <c r="Y135" s="229">
        <v>10</v>
      </c>
      <c r="Z135" s="229">
        <v>0</v>
      </c>
      <c r="AA135" s="229">
        <v>0.02</v>
      </c>
      <c r="AB135" s="229"/>
    </row>
    <row r="136" spans="1:28" ht="17.25" x14ac:dyDescent="0.3">
      <c r="A136" s="229"/>
      <c r="B136" s="230"/>
      <c r="C136" s="229"/>
      <c r="D136" s="229"/>
      <c r="E136" s="229"/>
      <c r="F136" s="229"/>
      <c r="G136" s="229"/>
      <c r="H136" s="484"/>
      <c r="I136" s="229"/>
      <c r="J136" s="689">
        <f>SUM(H136*I136)</f>
        <v>0</v>
      </c>
      <c r="K136" s="229"/>
      <c r="L136" s="505"/>
      <c r="M136" s="230" t="s">
        <v>22</v>
      </c>
      <c r="N136" s="230" t="s">
        <v>0</v>
      </c>
      <c r="O136" s="229">
        <v>91.35</v>
      </c>
      <c r="P136" s="229"/>
      <c r="Q136" s="229"/>
      <c r="R136" s="508">
        <v>2050</v>
      </c>
      <c r="S136" s="511">
        <f>SUM(O136*R136)</f>
        <v>187267.5</v>
      </c>
      <c r="T136" s="229"/>
      <c r="U136" s="229"/>
      <c r="V136" s="511">
        <f>SUM(S136-(S136*U136/100))</f>
        <v>187267.5</v>
      </c>
      <c r="W136" s="511">
        <f>SUM(J136+V136)</f>
        <v>187267.5</v>
      </c>
      <c r="X136" s="688">
        <f>W136</f>
        <v>187267.5</v>
      </c>
      <c r="Y136" s="229">
        <v>50</v>
      </c>
      <c r="Z136" s="229">
        <v>0</v>
      </c>
      <c r="AA136" s="229">
        <v>0.01</v>
      </c>
      <c r="AB136" s="229"/>
    </row>
    <row r="137" spans="1:28" ht="17.25" x14ac:dyDescent="0.3">
      <c r="A137" s="229">
        <v>74</v>
      </c>
      <c r="B137" s="230" t="s">
        <v>4</v>
      </c>
      <c r="C137" s="229">
        <v>11564</v>
      </c>
      <c r="D137" s="229">
        <v>1</v>
      </c>
      <c r="E137" s="229">
        <v>3</v>
      </c>
      <c r="F137" s="229">
        <v>97</v>
      </c>
      <c r="G137" s="229">
        <v>2</v>
      </c>
      <c r="H137" s="484">
        <f>SUM((D137*400)+(E137*100)+F137)</f>
        <v>797</v>
      </c>
      <c r="I137" s="229">
        <v>130</v>
      </c>
      <c r="J137" s="689">
        <f>SUM(H137*I137)</f>
        <v>103610</v>
      </c>
      <c r="K137" s="229"/>
      <c r="L137" s="505">
        <v>1</v>
      </c>
      <c r="M137" s="230" t="s">
        <v>3</v>
      </c>
      <c r="N137" s="230"/>
      <c r="O137" s="229">
        <v>180</v>
      </c>
      <c r="P137" s="229"/>
      <c r="Q137" s="229"/>
      <c r="R137" s="508">
        <v>6500</v>
      </c>
      <c r="S137" s="511">
        <f>SUM(O137*R137)</f>
        <v>1170000</v>
      </c>
      <c r="T137" s="229"/>
      <c r="U137" s="229"/>
      <c r="V137" s="511">
        <f>SUM(S137-(S137*U137/100))</f>
        <v>1170000</v>
      </c>
      <c r="W137" s="511">
        <f>SUM(J137+V137)</f>
        <v>1273610</v>
      </c>
      <c r="X137" s="688">
        <f>W137</f>
        <v>1273610</v>
      </c>
      <c r="Y137" s="229">
        <v>10</v>
      </c>
      <c r="Z137" s="229">
        <v>0</v>
      </c>
      <c r="AA137" s="229">
        <v>0.02</v>
      </c>
      <c r="AB137" s="229"/>
    </row>
    <row r="138" spans="1:28" ht="17.25" x14ac:dyDescent="0.3">
      <c r="A138" s="229"/>
      <c r="B138" s="230" t="s">
        <v>1305</v>
      </c>
      <c r="C138" s="229"/>
      <c r="D138" s="229"/>
      <c r="E138" s="229"/>
      <c r="F138" s="229"/>
      <c r="G138" s="229"/>
      <c r="H138" s="484"/>
      <c r="I138" s="229"/>
      <c r="J138" s="689">
        <f>SUM(H138*I138)</f>
        <v>0</v>
      </c>
      <c r="K138" s="229"/>
      <c r="L138" s="505"/>
      <c r="M138" s="230" t="s">
        <v>8</v>
      </c>
      <c r="N138" s="230" t="s">
        <v>0</v>
      </c>
      <c r="O138" s="229">
        <v>30</v>
      </c>
      <c r="P138" s="229"/>
      <c r="Q138" s="229"/>
      <c r="R138" s="508">
        <v>5400</v>
      </c>
      <c r="S138" s="511">
        <f>SUM(O138*R138)</f>
        <v>162000</v>
      </c>
      <c r="T138" s="229"/>
      <c r="U138" s="229"/>
      <c r="V138" s="511">
        <f>SUM(S138-(S138*U138/100))</f>
        <v>162000</v>
      </c>
      <c r="W138" s="511">
        <f>SUM(J138+V138)</f>
        <v>162000</v>
      </c>
      <c r="X138" s="688">
        <f>W138</f>
        <v>162000</v>
      </c>
      <c r="Y138" s="229">
        <v>50</v>
      </c>
      <c r="Z138" s="229">
        <v>0</v>
      </c>
      <c r="AA138" s="229">
        <v>0.01</v>
      </c>
      <c r="AB138" s="229"/>
    </row>
    <row r="139" spans="1:28" ht="17.25" x14ac:dyDescent="0.3">
      <c r="A139" s="229">
        <v>75</v>
      </c>
      <c r="B139" s="230" t="s">
        <v>4</v>
      </c>
      <c r="C139" s="229">
        <v>9855</v>
      </c>
      <c r="D139" s="229">
        <v>4</v>
      </c>
      <c r="E139" s="229">
        <v>1</v>
      </c>
      <c r="F139" s="229">
        <v>59</v>
      </c>
      <c r="G139" s="229">
        <v>1</v>
      </c>
      <c r="H139" s="484">
        <f>SUM((D139*400)+(E139*100)+F139)</f>
        <v>1759</v>
      </c>
      <c r="I139" s="229">
        <v>180</v>
      </c>
      <c r="J139" s="689">
        <f>SUM(H139*I139)</f>
        <v>316620</v>
      </c>
      <c r="K139" s="229"/>
      <c r="L139" s="505">
        <v>1</v>
      </c>
      <c r="M139" s="230"/>
      <c r="N139" s="230"/>
      <c r="O139" s="229"/>
      <c r="P139" s="229"/>
      <c r="Q139" s="229"/>
      <c r="R139" s="508"/>
      <c r="S139" s="511">
        <f>SUM(O139*R139)</f>
        <v>0</v>
      </c>
      <c r="T139" s="229"/>
      <c r="U139" s="229"/>
      <c r="V139" s="511">
        <f>SUM(S139-(S139*U139/100))</f>
        <v>0</v>
      </c>
      <c r="W139" s="511">
        <f>SUM(J139+V139)</f>
        <v>316620</v>
      </c>
      <c r="X139" s="688">
        <f>W139</f>
        <v>316620</v>
      </c>
      <c r="Y139" s="229">
        <v>50</v>
      </c>
      <c r="Z139" s="229">
        <v>0</v>
      </c>
      <c r="AA139" s="229">
        <v>0.01</v>
      </c>
      <c r="AB139" s="229"/>
    </row>
    <row r="140" spans="1:28" ht="17.25" x14ac:dyDescent="0.3">
      <c r="A140" s="229">
        <v>76</v>
      </c>
      <c r="B140" s="230" t="s">
        <v>4</v>
      </c>
      <c r="C140" s="229">
        <v>9854</v>
      </c>
      <c r="D140" s="229">
        <v>1</v>
      </c>
      <c r="E140" s="229">
        <v>1</v>
      </c>
      <c r="F140" s="229">
        <v>95</v>
      </c>
      <c r="G140" s="229">
        <v>1</v>
      </c>
      <c r="H140" s="484">
        <f>SUM((D140*400)+(E140*100)+F140)</f>
        <v>595</v>
      </c>
      <c r="I140" s="229">
        <v>75</v>
      </c>
      <c r="J140" s="689">
        <f>SUM(H140*I140)</f>
        <v>44625</v>
      </c>
      <c r="K140" s="229"/>
      <c r="L140" s="505">
        <v>1</v>
      </c>
      <c r="M140" s="230"/>
      <c r="N140" s="230"/>
      <c r="O140" s="229"/>
      <c r="P140" s="229"/>
      <c r="Q140" s="229"/>
      <c r="R140" s="508"/>
      <c r="S140" s="511">
        <f>SUM(O140*R140)</f>
        <v>0</v>
      </c>
      <c r="T140" s="229"/>
      <c r="U140" s="229"/>
      <c r="V140" s="511">
        <f>SUM(S140-(S140*U140/100))</f>
        <v>0</v>
      </c>
      <c r="W140" s="511">
        <f>SUM(J140+V140)</f>
        <v>44625</v>
      </c>
      <c r="X140" s="688">
        <f>W140</f>
        <v>44625</v>
      </c>
      <c r="Y140" s="229">
        <v>50</v>
      </c>
      <c r="Z140" s="229">
        <v>0</v>
      </c>
      <c r="AA140" s="229">
        <v>0.01</v>
      </c>
      <c r="AB140" s="229"/>
    </row>
    <row r="141" spans="1:28" ht="17.25" x14ac:dyDescent="0.3">
      <c r="A141" s="494">
        <v>77</v>
      </c>
      <c r="B141" s="498" t="s">
        <v>23</v>
      </c>
      <c r="C141" s="494"/>
      <c r="D141" s="494"/>
      <c r="E141" s="494"/>
      <c r="F141" s="494"/>
      <c r="G141" s="229"/>
      <c r="H141" s="484">
        <f>SUM((D141*400)+(E141*100)+F141)</f>
        <v>0</v>
      </c>
      <c r="I141" s="229"/>
      <c r="J141" s="689">
        <f>SUM(H141*I141)</f>
        <v>0</v>
      </c>
      <c r="K141" s="229"/>
      <c r="L141" s="643"/>
      <c r="M141" s="498"/>
      <c r="N141" s="498"/>
      <c r="O141" s="494"/>
      <c r="P141" s="494"/>
      <c r="Q141" s="229"/>
      <c r="R141" s="508"/>
      <c r="S141" s="511">
        <f>SUM(O141*R141)</f>
        <v>0</v>
      </c>
      <c r="T141" s="229"/>
      <c r="U141" s="229"/>
      <c r="V141" s="511">
        <f>SUM(S141-(S141*U141/100))</f>
        <v>0</v>
      </c>
      <c r="W141" s="511">
        <f>SUM(J141+V141)</f>
        <v>0</v>
      </c>
      <c r="X141" s="688">
        <f>W141</f>
        <v>0</v>
      </c>
      <c r="Y141" s="229"/>
      <c r="Z141" s="229"/>
      <c r="AA141" s="229"/>
      <c r="AB141" s="494"/>
    </row>
    <row r="142" spans="1:28" ht="17.25" x14ac:dyDescent="0.3">
      <c r="A142" s="494">
        <v>78</v>
      </c>
      <c r="B142" s="498" t="s">
        <v>23</v>
      </c>
      <c r="C142" s="494"/>
      <c r="D142" s="494"/>
      <c r="E142" s="494"/>
      <c r="F142" s="494"/>
      <c r="G142" s="229"/>
      <c r="H142" s="484">
        <f>SUM((D142*400)+(E142*100)+F142)</f>
        <v>0</v>
      </c>
      <c r="I142" s="229"/>
      <c r="J142" s="689">
        <f>SUM(H142*I142)</f>
        <v>0</v>
      </c>
      <c r="K142" s="229"/>
      <c r="L142" s="643"/>
      <c r="M142" s="498"/>
      <c r="N142" s="498"/>
      <c r="O142" s="494"/>
      <c r="P142" s="494"/>
      <c r="Q142" s="229"/>
      <c r="R142" s="508"/>
      <c r="S142" s="511">
        <f>SUM(O142*R142)</f>
        <v>0</v>
      </c>
      <c r="T142" s="229"/>
      <c r="U142" s="229"/>
      <c r="V142" s="511">
        <f>SUM(S142-(S142*U142/100))</f>
        <v>0</v>
      </c>
      <c r="W142" s="511">
        <f>SUM(J142+V142)</f>
        <v>0</v>
      </c>
      <c r="X142" s="688">
        <f>W142</f>
        <v>0</v>
      </c>
      <c r="Y142" s="229"/>
      <c r="Z142" s="229"/>
      <c r="AA142" s="229"/>
      <c r="AB142" s="494"/>
    </row>
    <row r="143" spans="1:28" ht="17.25" x14ac:dyDescent="0.3">
      <c r="A143" s="229">
        <v>79</v>
      </c>
      <c r="B143" s="230" t="s">
        <v>4</v>
      </c>
      <c r="C143" s="229">
        <v>21117</v>
      </c>
      <c r="D143" s="229">
        <v>1</v>
      </c>
      <c r="E143" s="229">
        <v>1</v>
      </c>
      <c r="F143" s="229">
        <v>15</v>
      </c>
      <c r="G143" s="229">
        <v>1</v>
      </c>
      <c r="H143" s="484">
        <f>SUM((D143*400)+(E143*100)+F143)</f>
        <v>515</v>
      </c>
      <c r="I143" s="229"/>
      <c r="J143" s="689">
        <f>SUM(H143*I143)</f>
        <v>0</v>
      </c>
      <c r="K143" s="229"/>
      <c r="L143" s="505">
        <v>1</v>
      </c>
      <c r="M143" s="230"/>
      <c r="N143" s="230"/>
      <c r="O143" s="229"/>
      <c r="P143" s="229"/>
      <c r="Q143" s="229"/>
      <c r="R143" s="508"/>
      <c r="S143" s="511">
        <f>SUM(O143*R143)</f>
        <v>0</v>
      </c>
      <c r="T143" s="229"/>
      <c r="U143" s="229"/>
      <c r="V143" s="511">
        <f>SUM(S143-(S143*U143/100))</f>
        <v>0</v>
      </c>
      <c r="W143" s="511">
        <f>SUM(J143+V143)</f>
        <v>0</v>
      </c>
      <c r="X143" s="688">
        <f>W143</f>
        <v>0</v>
      </c>
      <c r="Y143" s="229">
        <v>50</v>
      </c>
      <c r="Z143" s="229">
        <v>0</v>
      </c>
      <c r="AA143" s="229">
        <v>0.01</v>
      </c>
      <c r="AB143" s="229"/>
    </row>
    <row r="144" spans="1:28" ht="17.25" x14ac:dyDescent="0.3">
      <c r="A144" s="229">
        <v>80</v>
      </c>
      <c r="B144" s="230" t="s">
        <v>4</v>
      </c>
      <c r="C144" s="229">
        <v>11563</v>
      </c>
      <c r="D144" s="229">
        <v>1</v>
      </c>
      <c r="E144" s="229"/>
      <c r="F144" s="229">
        <v>74</v>
      </c>
      <c r="G144" s="229">
        <v>1</v>
      </c>
      <c r="H144" s="484">
        <f>SUM((D144*400)+(E144*100)+F144)</f>
        <v>474</v>
      </c>
      <c r="I144" s="229">
        <v>130</v>
      </c>
      <c r="J144" s="689">
        <f>SUM(H144*I144)</f>
        <v>61620</v>
      </c>
      <c r="K144" s="229"/>
      <c r="L144" s="505">
        <v>1</v>
      </c>
      <c r="M144" s="230"/>
      <c r="N144" s="230"/>
      <c r="O144" s="229"/>
      <c r="P144" s="229"/>
      <c r="Q144" s="229"/>
      <c r="R144" s="508"/>
      <c r="S144" s="511">
        <f>SUM(O144*R144)</f>
        <v>0</v>
      </c>
      <c r="T144" s="229"/>
      <c r="U144" s="229"/>
      <c r="V144" s="511">
        <f>SUM(S144-(S144*U144/100))</f>
        <v>0</v>
      </c>
      <c r="W144" s="511">
        <f>SUM(J144+V144)</f>
        <v>61620</v>
      </c>
      <c r="X144" s="688">
        <f>W144</f>
        <v>61620</v>
      </c>
      <c r="Y144" s="229">
        <v>50</v>
      </c>
      <c r="Z144" s="229">
        <v>0</v>
      </c>
      <c r="AA144" s="229">
        <v>0.01</v>
      </c>
      <c r="AB144" s="229"/>
    </row>
    <row r="145" spans="1:28" ht="17.25" x14ac:dyDescent="0.3">
      <c r="A145" s="229">
        <v>81</v>
      </c>
      <c r="B145" s="230" t="s">
        <v>4</v>
      </c>
      <c r="C145" s="229">
        <v>5973</v>
      </c>
      <c r="D145" s="229">
        <v>1</v>
      </c>
      <c r="E145" s="229"/>
      <c r="F145" s="229">
        <v>63</v>
      </c>
      <c r="G145" s="229">
        <v>2</v>
      </c>
      <c r="H145" s="484">
        <f>SUM((D145*400)+(E145*100)+F145)</f>
        <v>463</v>
      </c>
      <c r="I145" s="229">
        <v>180</v>
      </c>
      <c r="J145" s="689">
        <f>SUM(H145*I145)</f>
        <v>83340</v>
      </c>
      <c r="K145" s="229"/>
      <c r="L145" s="505">
        <v>1</v>
      </c>
      <c r="M145" s="230" t="s">
        <v>10</v>
      </c>
      <c r="N145" s="230" t="s">
        <v>9</v>
      </c>
      <c r="O145" s="229">
        <v>304</v>
      </c>
      <c r="P145" s="229"/>
      <c r="Q145" s="229"/>
      <c r="R145" s="508">
        <v>6500</v>
      </c>
      <c r="S145" s="511">
        <f>SUM(O145*R145)</f>
        <v>1976000</v>
      </c>
      <c r="T145" s="229">
        <v>10</v>
      </c>
      <c r="U145" s="229">
        <v>30</v>
      </c>
      <c r="V145" s="511">
        <f>SUM(S145-(S145*U145/100))</f>
        <v>1383200</v>
      </c>
      <c r="W145" s="511">
        <f>SUM(J145+V145)</f>
        <v>1466540</v>
      </c>
      <c r="X145" s="688">
        <f>W145</f>
        <v>1466540</v>
      </c>
      <c r="Y145" s="229">
        <v>10</v>
      </c>
      <c r="Z145" s="229">
        <v>0</v>
      </c>
      <c r="AA145" s="229">
        <v>0.02</v>
      </c>
      <c r="AB145" s="229"/>
    </row>
    <row r="146" spans="1:28" ht="17.25" x14ac:dyDescent="0.3">
      <c r="A146" s="229"/>
      <c r="B146" s="230"/>
      <c r="C146" s="229"/>
      <c r="D146" s="229"/>
      <c r="E146" s="229"/>
      <c r="F146" s="229"/>
      <c r="G146" s="229"/>
      <c r="H146" s="484"/>
      <c r="I146" s="229"/>
      <c r="J146" s="689">
        <f>SUM(H146*I146)</f>
        <v>0</v>
      </c>
      <c r="K146" s="229"/>
      <c r="L146" s="505"/>
      <c r="M146" s="230" t="s">
        <v>1439</v>
      </c>
      <c r="N146" s="230"/>
      <c r="O146" s="229"/>
      <c r="P146" s="229"/>
      <c r="Q146" s="229"/>
      <c r="R146" s="508"/>
      <c r="S146" s="511">
        <f>SUM(O146*R146)</f>
        <v>0</v>
      </c>
      <c r="T146" s="229"/>
      <c r="U146" s="229"/>
      <c r="V146" s="511">
        <f>SUM(S146-(S146*U146/100))</f>
        <v>0</v>
      </c>
      <c r="W146" s="511">
        <f>SUM(J146+V146)</f>
        <v>0</v>
      </c>
      <c r="X146" s="688">
        <f>W146</f>
        <v>0</v>
      </c>
      <c r="Y146" s="229"/>
      <c r="Z146" s="229"/>
      <c r="AA146" s="229"/>
      <c r="AB146" s="229"/>
    </row>
    <row r="147" spans="1:28" ht="17.25" x14ac:dyDescent="0.3">
      <c r="A147" s="229"/>
      <c r="B147" s="230"/>
      <c r="C147" s="229"/>
      <c r="D147" s="229"/>
      <c r="E147" s="229"/>
      <c r="F147" s="229"/>
      <c r="G147" s="229"/>
      <c r="H147" s="484"/>
      <c r="I147" s="229"/>
      <c r="J147" s="689">
        <f>SUM(H147*I147)</f>
        <v>0</v>
      </c>
      <c r="K147" s="229"/>
      <c r="L147" s="505"/>
      <c r="M147" s="230" t="s">
        <v>318</v>
      </c>
      <c r="N147" s="230"/>
      <c r="O147" s="229"/>
      <c r="P147" s="229"/>
      <c r="Q147" s="229"/>
      <c r="R147" s="508"/>
      <c r="S147" s="511">
        <f>SUM(O147*R147)</f>
        <v>0</v>
      </c>
      <c r="T147" s="229"/>
      <c r="U147" s="229"/>
      <c r="V147" s="511">
        <f>SUM(S147-(S147*U147/100))</f>
        <v>0</v>
      </c>
      <c r="W147" s="511">
        <f>SUM(J147+V147)</f>
        <v>0</v>
      </c>
      <c r="X147" s="688">
        <f>W147</f>
        <v>0</v>
      </c>
      <c r="Y147" s="229"/>
      <c r="Z147" s="229"/>
      <c r="AA147" s="229"/>
      <c r="AB147" s="229"/>
    </row>
    <row r="148" spans="1:28" ht="17.25" x14ac:dyDescent="0.3">
      <c r="A148" s="229"/>
      <c r="B148" s="230"/>
      <c r="C148" s="229"/>
      <c r="D148" s="229"/>
      <c r="E148" s="229"/>
      <c r="F148" s="229"/>
      <c r="G148" s="229"/>
      <c r="H148" s="484"/>
      <c r="I148" s="229"/>
      <c r="J148" s="689">
        <f>SUM(H148*I148)</f>
        <v>0</v>
      </c>
      <c r="K148" s="229"/>
      <c r="L148" s="505"/>
      <c r="M148" s="230" t="s">
        <v>8</v>
      </c>
      <c r="N148" s="230" t="s">
        <v>0</v>
      </c>
      <c r="O148" s="229">
        <v>64</v>
      </c>
      <c r="P148" s="229"/>
      <c r="Q148" s="229"/>
      <c r="R148" s="508">
        <v>5400</v>
      </c>
      <c r="S148" s="511">
        <f>SUM(O148*R148)</f>
        <v>345600</v>
      </c>
      <c r="T148" s="229">
        <v>30</v>
      </c>
      <c r="U148" s="229">
        <v>93</v>
      </c>
      <c r="V148" s="511">
        <f>SUM(S148-(S148*U148/100))</f>
        <v>24192</v>
      </c>
      <c r="W148" s="511">
        <f>SUM(J148+V148)</f>
        <v>24192</v>
      </c>
      <c r="X148" s="688">
        <f>W148</f>
        <v>24192</v>
      </c>
      <c r="Y148" s="229">
        <v>50</v>
      </c>
      <c r="Z148" s="229">
        <v>0</v>
      </c>
      <c r="AA148" s="229">
        <v>0.01</v>
      </c>
      <c r="AB148" s="229"/>
    </row>
    <row r="149" spans="1:28" ht="17.25" x14ac:dyDescent="0.3">
      <c r="A149" s="229"/>
      <c r="B149" s="230"/>
      <c r="C149" s="229"/>
      <c r="D149" s="229"/>
      <c r="E149" s="229"/>
      <c r="F149" s="229"/>
      <c r="G149" s="229"/>
      <c r="H149" s="484"/>
      <c r="I149" s="229"/>
      <c r="J149" s="689">
        <f>SUM(H149*I149)</f>
        <v>0</v>
      </c>
      <c r="K149" s="229"/>
      <c r="L149" s="505"/>
      <c r="M149" s="230" t="s">
        <v>10</v>
      </c>
      <c r="N149" s="230" t="s">
        <v>9</v>
      </c>
      <c r="O149" s="229">
        <v>217</v>
      </c>
      <c r="P149" s="229"/>
      <c r="Q149" s="229"/>
      <c r="R149" s="508">
        <v>6500</v>
      </c>
      <c r="S149" s="511">
        <f>SUM(O149*R149)</f>
        <v>1410500</v>
      </c>
      <c r="T149" s="229">
        <v>4</v>
      </c>
      <c r="U149" s="229">
        <v>8</v>
      </c>
      <c r="V149" s="511">
        <f>SUM(S149-(S149*U149/100))</f>
        <v>1297660</v>
      </c>
      <c r="W149" s="511">
        <f>SUM(J149+V149)</f>
        <v>1297660</v>
      </c>
      <c r="X149" s="688">
        <f>W149</f>
        <v>1297660</v>
      </c>
      <c r="Y149" s="229">
        <v>10</v>
      </c>
      <c r="Z149" s="229">
        <v>0</v>
      </c>
      <c r="AA149" s="229">
        <v>0.02</v>
      </c>
      <c r="AB149" s="229"/>
    </row>
    <row r="150" spans="1:28" ht="17.25" x14ac:dyDescent="0.3">
      <c r="A150" s="229"/>
      <c r="B150" s="230"/>
      <c r="C150" s="229"/>
      <c r="D150" s="229"/>
      <c r="E150" s="229"/>
      <c r="F150" s="229"/>
      <c r="G150" s="229"/>
      <c r="H150" s="484"/>
      <c r="I150" s="229"/>
      <c r="J150" s="689">
        <f>SUM(H150*I150)</f>
        <v>0</v>
      </c>
      <c r="K150" s="229"/>
      <c r="L150" s="505"/>
      <c r="M150" s="230" t="s">
        <v>317</v>
      </c>
      <c r="N150" s="230"/>
      <c r="O150" s="229"/>
      <c r="P150" s="229"/>
      <c r="Q150" s="229"/>
      <c r="R150" s="508"/>
      <c r="S150" s="511">
        <f>SUM(O150*R150)</f>
        <v>0</v>
      </c>
      <c r="T150" s="229"/>
      <c r="U150" s="229"/>
      <c r="V150" s="511">
        <f>SUM(S150-(S150*U150/100))</f>
        <v>0</v>
      </c>
      <c r="W150" s="511">
        <f>SUM(J150+V150)</f>
        <v>0</v>
      </c>
      <c r="X150" s="688">
        <f>W150</f>
        <v>0</v>
      </c>
      <c r="Y150" s="229"/>
      <c r="Z150" s="229"/>
      <c r="AA150" s="229"/>
      <c r="AB150" s="229"/>
    </row>
    <row r="151" spans="1:28" ht="17.25" x14ac:dyDescent="0.3">
      <c r="A151" s="229"/>
      <c r="B151" s="230"/>
      <c r="C151" s="229"/>
      <c r="D151" s="229"/>
      <c r="E151" s="229"/>
      <c r="F151" s="229"/>
      <c r="G151" s="229"/>
      <c r="H151" s="484"/>
      <c r="I151" s="229"/>
      <c r="J151" s="689">
        <f>SUM(H151*I151)</f>
        <v>0</v>
      </c>
      <c r="K151" s="229"/>
      <c r="L151" s="505"/>
      <c r="M151" s="230" t="s">
        <v>318</v>
      </c>
      <c r="N151" s="230"/>
      <c r="O151" s="229"/>
      <c r="P151" s="229"/>
      <c r="Q151" s="229"/>
      <c r="R151" s="508"/>
      <c r="S151" s="511">
        <f>SUM(O151*R151)</f>
        <v>0</v>
      </c>
      <c r="T151" s="229"/>
      <c r="U151" s="229"/>
      <c r="V151" s="511">
        <f>SUM(S151-(S151*U151/100))</f>
        <v>0</v>
      </c>
      <c r="W151" s="511">
        <f>SUM(J151+V151)</f>
        <v>0</v>
      </c>
      <c r="X151" s="688">
        <f>W151</f>
        <v>0</v>
      </c>
      <c r="Y151" s="229"/>
      <c r="Z151" s="229"/>
      <c r="AA151" s="229"/>
      <c r="AB151" s="229"/>
    </row>
    <row r="152" spans="1:28" ht="17.25" x14ac:dyDescent="0.3">
      <c r="A152" s="229"/>
      <c r="B152" s="230"/>
      <c r="C152" s="229"/>
      <c r="D152" s="229"/>
      <c r="E152" s="229"/>
      <c r="F152" s="229"/>
      <c r="G152" s="229"/>
      <c r="H152" s="484"/>
      <c r="I152" s="229"/>
      <c r="J152" s="689">
        <f>SUM(H152*I152)</f>
        <v>0</v>
      </c>
      <c r="K152" s="229"/>
      <c r="L152" s="505"/>
      <c r="M152" s="230" t="s">
        <v>8</v>
      </c>
      <c r="N152" s="230" t="s">
        <v>0</v>
      </c>
      <c r="O152" s="229">
        <v>22.05</v>
      </c>
      <c r="P152" s="229"/>
      <c r="Q152" s="229"/>
      <c r="R152" s="508">
        <v>5400</v>
      </c>
      <c r="S152" s="511">
        <f>SUM(O152*R152)</f>
        <v>119070</v>
      </c>
      <c r="T152" s="229">
        <v>3</v>
      </c>
      <c r="U152" s="229">
        <v>9</v>
      </c>
      <c r="V152" s="511">
        <f>SUM(S152-(S152*U152/100))</f>
        <v>108353.7</v>
      </c>
      <c r="W152" s="511">
        <f>SUM(J152+V152)</f>
        <v>108353.7</v>
      </c>
      <c r="X152" s="688">
        <f>W152</f>
        <v>108353.7</v>
      </c>
      <c r="Y152" s="229">
        <v>50</v>
      </c>
      <c r="Z152" s="229">
        <v>0</v>
      </c>
      <c r="AA152" s="229">
        <v>0.01</v>
      </c>
      <c r="AB152" s="229"/>
    </row>
    <row r="153" spans="1:28" ht="17.25" x14ac:dyDescent="0.3">
      <c r="A153" s="229"/>
      <c r="B153" s="230"/>
      <c r="C153" s="229"/>
      <c r="D153" s="229"/>
      <c r="E153" s="229"/>
      <c r="F153" s="229"/>
      <c r="G153" s="229"/>
      <c r="H153" s="484"/>
      <c r="I153" s="229"/>
      <c r="J153" s="689">
        <f>SUM(H153*I153)</f>
        <v>0</v>
      </c>
      <c r="K153" s="229"/>
      <c r="L153" s="505"/>
      <c r="M153" s="230" t="s">
        <v>16</v>
      </c>
      <c r="N153" s="230" t="s">
        <v>0</v>
      </c>
      <c r="O153" s="229">
        <v>87.5</v>
      </c>
      <c r="P153" s="229"/>
      <c r="Q153" s="229"/>
      <c r="R153" s="508">
        <v>2400</v>
      </c>
      <c r="S153" s="511">
        <f>SUM(O153*R153)</f>
        <v>210000</v>
      </c>
      <c r="T153" s="229">
        <v>3</v>
      </c>
      <c r="U153" s="229">
        <v>9</v>
      </c>
      <c r="V153" s="511">
        <f>SUM(S153-(S153*U153/100))</f>
        <v>191100</v>
      </c>
      <c r="W153" s="511">
        <f>SUM(J153+V153)</f>
        <v>191100</v>
      </c>
      <c r="X153" s="688">
        <f>W153</f>
        <v>191100</v>
      </c>
      <c r="Y153" s="229">
        <v>0</v>
      </c>
      <c r="Z153" s="474">
        <f>X153</f>
        <v>191100</v>
      </c>
      <c r="AA153" s="229">
        <v>0.03</v>
      </c>
      <c r="AB153" s="229"/>
    </row>
    <row r="154" spans="1:28" ht="17.25" x14ac:dyDescent="0.3">
      <c r="A154" s="229"/>
      <c r="B154" s="230"/>
      <c r="C154" s="229"/>
      <c r="D154" s="229"/>
      <c r="E154" s="229"/>
      <c r="F154" s="229"/>
      <c r="G154" s="229"/>
      <c r="H154" s="484"/>
      <c r="I154" s="229"/>
      <c r="J154" s="689">
        <f>SUM(H154*I154)</f>
        <v>0</v>
      </c>
      <c r="K154" s="229"/>
      <c r="L154" s="505"/>
      <c r="M154" s="230" t="s">
        <v>28</v>
      </c>
      <c r="N154" s="230" t="s">
        <v>0</v>
      </c>
      <c r="O154" s="229">
        <v>23.1</v>
      </c>
      <c r="P154" s="229"/>
      <c r="Q154" s="229"/>
      <c r="R154" s="508">
        <v>6500</v>
      </c>
      <c r="S154" s="511">
        <f>SUM(O154*R154)</f>
        <v>150150</v>
      </c>
      <c r="T154" s="229">
        <v>3</v>
      </c>
      <c r="U154" s="229">
        <v>9</v>
      </c>
      <c r="V154" s="511">
        <f>SUM(S154-(S154*U154/100))</f>
        <v>136636.5</v>
      </c>
      <c r="W154" s="511">
        <f>SUM(J154+V154)</f>
        <v>136636.5</v>
      </c>
      <c r="X154" s="688">
        <f>W154</f>
        <v>136636.5</v>
      </c>
      <c r="Y154" s="229">
        <v>10</v>
      </c>
      <c r="Z154" s="229">
        <v>0</v>
      </c>
      <c r="AA154" s="229">
        <v>0.02</v>
      </c>
      <c r="AB154" s="229"/>
    </row>
    <row r="155" spans="1:28" ht="17.25" x14ac:dyDescent="0.3">
      <c r="A155" s="229"/>
      <c r="B155" s="230"/>
      <c r="C155" s="229"/>
      <c r="D155" s="229"/>
      <c r="E155" s="229"/>
      <c r="F155" s="229"/>
      <c r="G155" s="229"/>
      <c r="H155" s="484"/>
      <c r="I155" s="229"/>
      <c r="J155" s="689">
        <f>SUM(H155*I155)</f>
        <v>0</v>
      </c>
      <c r="K155" s="229"/>
      <c r="L155" s="505"/>
      <c r="M155" s="230" t="s">
        <v>3</v>
      </c>
      <c r="N155" s="230" t="s">
        <v>2</v>
      </c>
      <c r="O155" s="229">
        <v>136.5</v>
      </c>
      <c r="P155" s="229"/>
      <c r="Q155" s="229"/>
      <c r="R155" s="508">
        <v>6500</v>
      </c>
      <c r="S155" s="511">
        <f>SUM(O155*R155)</f>
        <v>887250</v>
      </c>
      <c r="T155" s="229">
        <v>25</v>
      </c>
      <c r="U155" s="229">
        <v>40</v>
      </c>
      <c r="V155" s="511">
        <f>SUM(S155-(S155*U155/100))</f>
        <v>532350</v>
      </c>
      <c r="W155" s="511">
        <f>SUM(J155+V155)</f>
        <v>532350</v>
      </c>
      <c r="X155" s="688">
        <f>W155</f>
        <v>532350</v>
      </c>
      <c r="Y155" s="229">
        <v>10</v>
      </c>
      <c r="Z155" s="229">
        <v>0</v>
      </c>
      <c r="AA155" s="229">
        <v>0.02</v>
      </c>
      <c r="AB155" s="229"/>
    </row>
    <row r="156" spans="1:28" ht="17.25" x14ac:dyDescent="0.3">
      <c r="A156" s="229"/>
      <c r="B156" s="230"/>
      <c r="C156" s="229"/>
      <c r="D156" s="229"/>
      <c r="E156" s="229"/>
      <c r="F156" s="229"/>
      <c r="G156" s="229"/>
      <c r="H156" s="484"/>
      <c r="I156" s="229"/>
      <c r="J156" s="689">
        <f>SUM(H156*I156)</f>
        <v>0</v>
      </c>
      <c r="K156" s="229"/>
      <c r="L156" s="505"/>
      <c r="M156" s="230" t="s">
        <v>8</v>
      </c>
      <c r="N156" s="230" t="s">
        <v>0</v>
      </c>
      <c r="O156" s="229">
        <v>18</v>
      </c>
      <c r="P156" s="229"/>
      <c r="Q156" s="229"/>
      <c r="R156" s="508">
        <v>5400</v>
      </c>
      <c r="S156" s="511">
        <f>SUM(O156*R156)</f>
        <v>97200</v>
      </c>
      <c r="T156" s="229">
        <v>10</v>
      </c>
      <c r="U156" s="229">
        <v>40</v>
      </c>
      <c r="V156" s="511">
        <f>SUM(S156-(S156*U156/100))</f>
        <v>58320</v>
      </c>
      <c r="W156" s="511">
        <f>SUM(J156+V156)</f>
        <v>58320</v>
      </c>
      <c r="X156" s="688">
        <f>W156</f>
        <v>58320</v>
      </c>
      <c r="Y156" s="229">
        <v>50</v>
      </c>
      <c r="Z156" s="229">
        <v>0</v>
      </c>
      <c r="AA156" s="229">
        <v>0.01</v>
      </c>
      <c r="AB156" s="229"/>
    </row>
    <row r="157" spans="1:28" ht="17.25" x14ac:dyDescent="0.3">
      <c r="A157" s="229"/>
      <c r="B157" s="230"/>
      <c r="C157" s="229"/>
      <c r="D157" s="229"/>
      <c r="E157" s="229"/>
      <c r="F157" s="229"/>
      <c r="G157" s="229"/>
      <c r="H157" s="484"/>
      <c r="I157" s="229"/>
      <c r="J157" s="689">
        <f>SUM(H157*I157)</f>
        <v>0</v>
      </c>
      <c r="K157" s="229"/>
      <c r="L157" s="505"/>
      <c r="M157" s="230" t="s">
        <v>22</v>
      </c>
      <c r="N157" s="230" t="s">
        <v>0</v>
      </c>
      <c r="O157" s="229">
        <v>31.5</v>
      </c>
      <c r="P157" s="229"/>
      <c r="Q157" s="229"/>
      <c r="R157" s="508">
        <v>2050</v>
      </c>
      <c r="S157" s="511">
        <f>SUM(O157*R157)</f>
        <v>64575</v>
      </c>
      <c r="T157" s="229">
        <v>2</v>
      </c>
      <c r="U157" s="229">
        <v>6</v>
      </c>
      <c r="V157" s="511">
        <f>SUM(S157-(S157*U157/100))</f>
        <v>60700.5</v>
      </c>
      <c r="W157" s="511">
        <f>SUM(J157+V157)</f>
        <v>60700.5</v>
      </c>
      <c r="X157" s="688">
        <f>W157</f>
        <v>60700.5</v>
      </c>
      <c r="Y157" s="229">
        <v>50</v>
      </c>
      <c r="Z157" s="229">
        <v>0</v>
      </c>
      <c r="AA157" s="229">
        <v>0.01</v>
      </c>
      <c r="AB157" s="229"/>
    </row>
    <row r="158" spans="1:28" ht="17.25" x14ac:dyDescent="0.3">
      <c r="A158" s="229">
        <v>82</v>
      </c>
      <c r="B158" s="230"/>
      <c r="C158" s="229"/>
      <c r="D158" s="229">
        <v>12</v>
      </c>
      <c r="E158" s="229"/>
      <c r="F158" s="229"/>
      <c r="G158" s="229">
        <v>1</v>
      </c>
      <c r="H158" s="484">
        <f>SUM((D158*400)+(E158*100)+F158)</f>
        <v>4800</v>
      </c>
      <c r="I158" s="229">
        <v>75</v>
      </c>
      <c r="J158" s="689">
        <f>SUM(H158*I158)</f>
        <v>360000</v>
      </c>
      <c r="K158" s="229"/>
      <c r="L158" s="505"/>
      <c r="M158" s="230"/>
      <c r="N158" s="230"/>
      <c r="O158" s="229"/>
      <c r="P158" s="229"/>
      <c r="Q158" s="229"/>
      <c r="R158" s="508"/>
      <c r="S158" s="511">
        <f>SUM(O158*R158)</f>
        <v>0</v>
      </c>
      <c r="T158" s="229"/>
      <c r="U158" s="229"/>
      <c r="V158" s="511">
        <f>SUM(S158-(S158*U158/100))</f>
        <v>0</v>
      </c>
      <c r="W158" s="511">
        <f>SUM(J158+V158)</f>
        <v>360000</v>
      </c>
      <c r="X158" s="688">
        <f>W158</f>
        <v>360000</v>
      </c>
      <c r="Y158" s="229">
        <v>50</v>
      </c>
      <c r="Z158" s="229">
        <v>0</v>
      </c>
      <c r="AA158" s="229">
        <v>0.01</v>
      </c>
      <c r="AB158" s="229"/>
    </row>
    <row r="159" spans="1:28" ht="17.25" x14ac:dyDescent="0.3">
      <c r="A159" s="229">
        <v>83</v>
      </c>
      <c r="B159" s="230"/>
      <c r="C159" s="229"/>
      <c r="D159" s="229">
        <v>5</v>
      </c>
      <c r="E159" s="229"/>
      <c r="F159" s="229"/>
      <c r="G159" s="229">
        <v>1</v>
      </c>
      <c r="H159" s="484">
        <f>SUM((D159*400)+(E159*100)+F159)</f>
        <v>2000</v>
      </c>
      <c r="I159" s="229">
        <v>75</v>
      </c>
      <c r="J159" s="689">
        <f>SUM(H159*I159)</f>
        <v>150000</v>
      </c>
      <c r="K159" s="229"/>
      <c r="L159" s="505"/>
      <c r="M159" s="230"/>
      <c r="N159" s="230"/>
      <c r="O159" s="229"/>
      <c r="P159" s="229"/>
      <c r="Q159" s="229"/>
      <c r="R159" s="508"/>
      <c r="S159" s="511">
        <f>SUM(O159*R159)</f>
        <v>0</v>
      </c>
      <c r="T159" s="229"/>
      <c r="U159" s="229"/>
      <c r="V159" s="511">
        <f>SUM(S159-(S159*U159/100))</f>
        <v>0</v>
      </c>
      <c r="W159" s="511">
        <f>SUM(J159+V159)</f>
        <v>150000</v>
      </c>
      <c r="X159" s="688">
        <f>W159</f>
        <v>150000</v>
      </c>
      <c r="Y159" s="229">
        <v>50</v>
      </c>
      <c r="Z159" s="229">
        <v>0</v>
      </c>
      <c r="AA159" s="229">
        <v>0.01</v>
      </c>
      <c r="AB159" s="229"/>
    </row>
    <row r="160" spans="1:28" ht="17.25" x14ac:dyDescent="0.3">
      <c r="A160" s="229">
        <v>84</v>
      </c>
      <c r="B160" s="230"/>
      <c r="C160" s="229"/>
      <c r="D160" s="229"/>
      <c r="E160" s="229"/>
      <c r="F160" s="229"/>
      <c r="G160" s="229"/>
      <c r="H160" s="484">
        <f>SUM((D160*400)+(E160*100)+F160)</f>
        <v>0</v>
      </c>
      <c r="I160" s="229"/>
      <c r="J160" s="689">
        <f>SUM(H160*I160)</f>
        <v>0</v>
      </c>
      <c r="K160" s="229"/>
      <c r="L160" s="505">
        <v>17</v>
      </c>
      <c r="M160" s="230"/>
      <c r="N160" s="230"/>
      <c r="O160" s="229"/>
      <c r="P160" s="229"/>
      <c r="Q160" s="229"/>
      <c r="R160" s="508"/>
      <c r="S160" s="511">
        <f>SUM(O160*R160)</f>
        <v>0</v>
      </c>
      <c r="T160" s="229"/>
      <c r="U160" s="229"/>
      <c r="V160" s="511">
        <f>SUM(S160-(S160*U160/100))</f>
        <v>0</v>
      </c>
      <c r="W160" s="511">
        <f>SUM(J160+V160)</f>
        <v>0</v>
      </c>
      <c r="X160" s="688">
        <f>W160</f>
        <v>0</v>
      </c>
      <c r="Y160" s="229">
        <v>50</v>
      </c>
      <c r="Z160" s="229">
        <v>0</v>
      </c>
      <c r="AA160" s="229">
        <v>0.01</v>
      </c>
      <c r="AB160" s="229"/>
    </row>
    <row r="161" spans="1:28" ht="17.25" x14ac:dyDescent="0.3">
      <c r="A161" s="229">
        <v>85</v>
      </c>
      <c r="B161" s="230" t="s">
        <v>4</v>
      </c>
      <c r="C161" s="229">
        <v>13624</v>
      </c>
      <c r="D161" s="229">
        <v>3</v>
      </c>
      <c r="E161" s="229">
        <v>2</v>
      </c>
      <c r="F161" s="229">
        <v>38</v>
      </c>
      <c r="G161" s="229">
        <v>1</v>
      </c>
      <c r="H161" s="484">
        <f>SUM((D161*400)+(E161*100)+F161)</f>
        <v>1438</v>
      </c>
      <c r="I161" s="229">
        <v>75</v>
      </c>
      <c r="J161" s="689">
        <f>SUM(H161*I161)</f>
        <v>107850</v>
      </c>
      <c r="K161" s="229"/>
      <c r="L161" s="505">
        <v>56</v>
      </c>
      <c r="M161" s="230"/>
      <c r="N161" s="230"/>
      <c r="O161" s="229"/>
      <c r="P161" s="229"/>
      <c r="Q161" s="229"/>
      <c r="R161" s="508"/>
      <c r="S161" s="511">
        <f>SUM(O161*R161)</f>
        <v>0</v>
      </c>
      <c r="T161" s="229"/>
      <c r="U161" s="229"/>
      <c r="V161" s="511">
        <f>SUM(S161-(S161*U161/100))</f>
        <v>0</v>
      </c>
      <c r="W161" s="511">
        <f>SUM(J161+V161)</f>
        <v>107850</v>
      </c>
      <c r="X161" s="688">
        <f>W161</f>
        <v>107850</v>
      </c>
      <c r="Y161" s="229">
        <v>50</v>
      </c>
      <c r="Z161" s="229">
        <v>0</v>
      </c>
      <c r="AA161" s="229">
        <v>0.01</v>
      </c>
      <c r="AB161" s="229"/>
    </row>
    <row r="162" spans="1:28" ht="17.25" x14ac:dyDescent="0.3">
      <c r="A162" s="229">
        <v>86</v>
      </c>
      <c r="B162" s="230"/>
      <c r="C162" s="229"/>
      <c r="D162" s="229">
        <v>6</v>
      </c>
      <c r="E162" s="229"/>
      <c r="F162" s="229"/>
      <c r="G162" s="229">
        <v>1</v>
      </c>
      <c r="H162" s="484">
        <f>SUM((D162*400)+(E162*100)+F162)</f>
        <v>2400</v>
      </c>
      <c r="I162" s="229">
        <v>75</v>
      </c>
      <c r="J162" s="689">
        <f>SUM(H162*I162)</f>
        <v>180000</v>
      </c>
      <c r="K162" s="229"/>
      <c r="L162" s="505"/>
      <c r="M162" s="230"/>
      <c r="N162" s="230"/>
      <c r="O162" s="229"/>
      <c r="P162" s="229"/>
      <c r="Q162" s="229"/>
      <c r="R162" s="508"/>
      <c r="S162" s="511">
        <f>SUM(O162*R162)</f>
        <v>0</v>
      </c>
      <c r="T162" s="229"/>
      <c r="U162" s="229"/>
      <c r="V162" s="511">
        <f>SUM(S162-(S162*U162/100))</f>
        <v>0</v>
      </c>
      <c r="W162" s="511">
        <f>SUM(J162+V162)</f>
        <v>180000</v>
      </c>
      <c r="X162" s="688">
        <f>W162</f>
        <v>180000</v>
      </c>
      <c r="Y162" s="229">
        <v>50</v>
      </c>
      <c r="Z162" s="229">
        <v>0</v>
      </c>
      <c r="AA162" s="229">
        <v>0.01</v>
      </c>
      <c r="AB162" s="229"/>
    </row>
    <row r="163" spans="1:28" ht="17.25" x14ac:dyDescent="0.3">
      <c r="A163" s="229">
        <v>87</v>
      </c>
      <c r="B163" s="230" t="s">
        <v>4</v>
      </c>
      <c r="C163" s="229">
        <v>307</v>
      </c>
      <c r="D163" s="229"/>
      <c r="E163" s="229"/>
      <c r="F163" s="229">
        <v>58</v>
      </c>
      <c r="G163" s="229">
        <v>1</v>
      </c>
      <c r="H163" s="484">
        <f>SUM((D163*400)+(E163*100)+F163)</f>
        <v>58</v>
      </c>
      <c r="I163" s="229">
        <v>190</v>
      </c>
      <c r="J163" s="689">
        <f>SUM(H163*I163)</f>
        <v>11020</v>
      </c>
      <c r="K163" s="229"/>
      <c r="L163" s="505"/>
      <c r="M163" s="230" t="s">
        <v>8</v>
      </c>
      <c r="N163" s="230" t="s">
        <v>0</v>
      </c>
      <c r="O163" s="229">
        <v>22.62</v>
      </c>
      <c r="P163" s="229"/>
      <c r="Q163" s="229"/>
      <c r="R163" s="508">
        <v>5400</v>
      </c>
      <c r="S163" s="511">
        <f>SUM(O163*R163)</f>
        <v>122148</v>
      </c>
      <c r="T163" s="229">
        <v>20</v>
      </c>
      <c r="U163" s="229">
        <v>93</v>
      </c>
      <c r="V163" s="511">
        <f>SUM(S163-(S163*U163/100))</f>
        <v>8550.36</v>
      </c>
      <c r="W163" s="511">
        <f>SUM(J163+V163)</f>
        <v>19570.36</v>
      </c>
      <c r="X163" s="688">
        <f>W163</f>
        <v>19570.36</v>
      </c>
      <c r="Y163" s="229">
        <v>50</v>
      </c>
      <c r="Z163" s="229">
        <v>0</v>
      </c>
      <c r="AA163" s="229">
        <v>0.01</v>
      </c>
      <c r="AB163" s="229"/>
    </row>
    <row r="164" spans="1:28" ht="17.25" x14ac:dyDescent="0.3">
      <c r="A164" s="229">
        <v>88</v>
      </c>
      <c r="B164" s="230" t="s">
        <v>4</v>
      </c>
      <c r="C164" s="229">
        <v>20313</v>
      </c>
      <c r="D164" s="229"/>
      <c r="E164" s="229">
        <v>2</v>
      </c>
      <c r="F164" s="229">
        <v>46</v>
      </c>
      <c r="G164" s="229">
        <v>1</v>
      </c>
      <c r="H164" s="484">
        <f>SUM((D164*400)+(E164*100)+F164)</f>
        <v>246</v>
      </c>
      <c r="I164" s="229">
        <v>75</v>
      </c>
      <c r="J164" s="689">
        <f>SUM(H164*I164)</f>
        <v>18450</v>
      </c>
      <c r="K164" s="229"/>
      <c r="L164" s="505"/>
      <c r="M164" s="230"/>
      <c r="N164" s="230"/>
      <c r="O164" s="229"/>
      <c r="P164" s="229"/>
      <c r="Q164" s="229"/>
      <c r="R164" s="508"/>
      <c r="S164" s="511">
        <f>SUM(O164*R164)</f>
        <v>0</v>
      </c>
      <c r="T164" s="229"/>
      <c r="U164" s="229"/>
      <c r="V164" s="511">
        <f>SUM(S164-(S164*U164/100))</f>
        <v>0</v>
      </c>
      <c r="W164" s="511">
        <f>SUM(J164+V164)</f>
        <v>18450</v>
      </c>
      <c r="X164" s="688">
        <f>W164</f>
        <v>18450</v>
      </c>
      <c r="Y164" s="229">
        <v>50</v>
      </c>
      <c r="Z164" s="229">
        <v>0</v>
      </c>
      <c r="AA164" s="229">
        <v>0.01</v>
      </c>
      <c r="AB164" s="229"/>
    </row>
    <row r="165" spans="1:28" ht="17.25" x14ac:dyDescent="0.3">
      <c r="A165" s="229">
        <v>89</v>
      </c>
      <c r="B165" s="230" t="s">
        <v>4</v>
      </c>
      <c r="C165" s="229">
        <v>6551</v>
      </c>
      <c r="D165" s="229"/>
      <c r="E165" s="229"/>
      <c r="F165" s="229">
        <v>8</v>
      </c>
      <c r="G165" s="229">
        <v>1</v>
      </c>
      <c r="H165" s="484">
        <f>SUM((D165*400)+(E165*100)+F165)</f>
        <v>8</v>
      </c>
      <c r="I165" s="229">
        <v>75</v>
      </c>
      <c r="J165" s="689">
        <f>SUM(H165*I165)</f>
        <v>600</v>
      </c>
      <c r="K165" s="229"/>
      <c r="L165" s="646">
        <v>56</v>
      </c>
      <c r="M165" s="230"/>
      <c r="N165" s="230"/>
      <c r="O165" s="229"/>
      <c r="P165" s="229"/>
      <c r="Q165" s="229"/>
      <c r="R165" s="508"/>
      <c r="S165" s="511">
        <f>SUM(O165*R165)</f>
        <v>0</v>
      </c>
      <c r="T165" s="229"/>
      <c r="U165" s="229"/>
      <c r="V165" s="511">
        <f>SUM(S165-(S165*U165/100))</f>
        <v>0</v>
      </c>
      <c r="W165" s="511">
        <f>SUM(J165+V165)</f>
        <v>600</v>
      </c>
      <c r="X165" s="688">
        <f>W165</f>
        <v>600</v>
      </c>
      <c r="Y165" s="229">
        <v>50</v>
      </c>
      <c r="Z165" s="229">
        <v>0</v>
      </c>
      <c r="AA165" s="229">
        <v>0.01</v>
      </c>
      <c r="AB165" s="229"/>
    </row>
    <row r="166" spans="1:28" ht="17.25" x14ac:dyDescent="0.3">
      <c r="A166" s="229">
        <v>90</v>
      </c>
      <c r="B166" s="230" t="s">
        <v>4</v>
      </c>
      <c r="C166" s="229">
        <v>20359</v>
      </c>
      <c r="D166" s="229">
        <v>8</v>
      </c>
      <c r="E166" s="229">
        <v>1</v>
      </c>
      <c r="F166" s="229">
        <v>80</v>
      </c>
      <c r="G166" s="229">
        <v>1</v>
      </c>
      <c r="H166" s="484">
        <f>SUM((D166*400)+(E166*100)+F166)</f>
        <v>3380</v>
      </c>
      <c r="I166" s="229">
        <v>130</v>
      </c>
      <c r="J166" s="689">
        <f>SUM(H166*I166)</f>
        <v>439400</v>
      </c>
      <c r="K166" s="229"/>
      <c r="L166" s="505">
        <v>56</v>
      </c>
      <c r="M166" s="230"/>
      <c r="N166" s="230"/>
      <c r="O166" s="229"/>
      <c r="P166" s="229"/>
      <c r="Q166" s="229"/>
      <c r="R166" s="508"/>
      <c r="S166" s="511">
        <f>SUM(O166*R166)</f>
        <v>0</v>
      </c>
      <c r="T166" s="229"/>
      <c r="U166" s="229"/>
      <c r="V166" s="511">
        <f>SUM(S166-(S166*U166/100))</f>
        <v>0</v>
      </c>
      <c r="W166" s="511">
        <f>SUM(J166+V166)</f>
        <v>439400</v>
      </c>
      <c r="X166" s="688">
        <f>W166</f>
        <v>439400</v>
      </c>
      <c r="Y166" s="229">
        <v>50</v>
      </c>
      <c r="Z166" s="229">
        <v>0</v>
      </c>
      <c r="AA166" s="229">
        <v>0.01</v>
      </c>
      <c r="AB166" s="229"/>
    </row>
    <row r="167" spans="1:28" ht="17.25" x14ac:dyDescent="0.3">
      <c r="A167" s="229">
        <v>91</v>
      </c>
      <c r="B167" s="230" t="s">
        <v>4</v>
      </c>
      <c r="C167" s="229">
        <v>6343</v>
      </c>
      <c r="D167" s="229"/>
      <c r="E167" s="229"/>
      <c r="F167" s="229">
        <v>46</v>
      </c>
      <c r="G167" s="229">
        <v>2</v>
      </c>
      <c r="H167" s="484">
        <f>SUM((D167*400)+(E167*100)+F167)</f>
        <v>46</v>
      </c>
      <c r="I167" s="229">
        <v>75</v>
      </c>
      <c r="J167" s="689">
        <f>SUM(H167*I167)</f>
        <v>3450</v>
      </c>
      <c r="K167" s="229"/>
      <c r="L167" s="505"/>
      <c r="M167" s="230" t="s">
        <v>330</v>
      </c>
      <c r="N167" s="230"/>
      <c r="O167" s="229">
        <v>94.72</v>
      </c>
      <c r="P167" s="229"/>
      <c r="Q167" s="229"/>
      <c r="R167" s="508">
        <v>6500</v>
      </c>
      <c r="S167" s="511">
        <f>SUM(O167*R167)</f>
        <v>615680</v>
      </c>
      <c r="T167" s="229">
        <v>10</v>
      </c>
      <c r="U167" s="229">
        <v>35</v>
      </c>
      <c r="V167" s="511">
        <f>SUM(S167-(S167*U167/100))</f>
        <v>400192</v>
      </c>
      <c r="W167" s="511">
        <f>SUM(J167+V167)</f>
        <v>403642</v>
      </c>
      <c r="X167" s="688">
        <f>W167</f>
        <v>403642</v>
      </c>
      <c r="Y167" s="229">
        <v>10</v>
      </c>
      <c r="Z167" s="229">
        <v>0</v>
      </c>
      <c r="AA167" s="229">
        <v>0.02</v>
      </c>
      <c r="AB167" s="229"/>
    </row>
    <row r="168" spans="1:28" ht="17.25" x14ac:dyDescent="0.3">
      <c r="A168" s="229"/>
      <c r="B168" s="230"/>
      <c r="C168" s="229"/>
      <c r="D168" s="229"/>
      <c r="E168" s="229"/>
      <c r="F168" s="229"/>
      <c r="G168" s="229"/>
      <c r="H168" s="484"/>
      <c r="I168" s="229"/>
      <c r="J168" s="689">
        <f>SUM(H168*I168)</f>
        <v>0</v>
      </c>
      <c r="K168" s="229"/>
      <c r="L168" s="505"/>
      <c r="M168" s="230" t="s">
        <v>10</v>
      </c>
      <c r="N168" s="230"/>
      <c r="O168" s="229">
        <v>256.5</v>
      </c>
      <c r="P168" s="229"/>
      <c r="Q168" s="229"/>
      <c r="R168" s="508">
        <v>6500</v>
      </c>
      <c r="S168" s="511">
        <f>SUM(O168*R168)</f>
        <v>1667250</v>
      </c>
      <c r="T168" s="229">
        <v>20</v>
      </c>
      <c r="U168" s="229">
        <v>75</v>
      </c>
      <c r="V168" s="511">
        <f>SUM(S168-(S168*U168/100))</f>
        <v>416812.5</v>
      </c>
      <c r="W168" s="511">
        <f>SUM(J168+V168)</f>
        <v>416812.5</v>
      </c>
      <c r="X168" s="688">
        <f>W168</f>
        <v>416812.5</v>
      </c>
      <c r="Y168" s="229">
        <v>10</v>
      </c>
      <c r="Z168" s="229">
        <v>0</v>
      </c>
      <c r="AA168" s="229">
        <v>2</v>
      </c>
      <c r="AB168" s="229"/>
    </row>
    <row r="169" spans="1:28" ht="17.25" x14ac:dyDescent="0.3">
      <c r="A169" s="229"/>
      <c r="B169" s="230"/>
      <c r="C169" s="229"/>
      <c r="D169" s="229"/>
      <c r="E169" s="229"/>
      <c r="F169" s="229"/>
      <c r="G169" s="229"/>
      <c r="H169" s="484"/>
      <c r="I169" s="229"/>
      <c r="J169" s="689">
        <f>SUM(H169*I169)</f>
        <v>0</v>
      </c>
      <c r="K169" s="229"/>
      <c r="L169" s="505"/>
      <c r="M169" s="230" t="s">
        <v>317</v>
      </c>
      <c r="N169" s="230"/>
      <c r="O169" s="229"/>
      <c r="P169" s="229"/>
      <c r="Q169" s="229"/>
      <c r="R169" s="508"/>
      <c r="S169" s="511">
        <f>SUM(O169*R169)</f>
        <v>0</v>
      </c>
      <c r="T169" s="229"/>
      <c r="U169" s="229"/>
      <c r="V169" s="511">
        <f>SUM(S169-(S169*U169/100))</f>
        <v>0</v>
      </c>
      <c r="W169" s="511">
        <f>SUM(J169+V169)</f>
        <v>0</v>
      </c>
      <c r="X169" s="688">
        <f>W169</f>
        <v>0</v>
      </c>
      <c r="Y169" s="229"/>
      <c r="Z169" s="229"/>
      <c r="AA169" s="229"/>
      <c r="AB169" s="229"/>
    </row>
    <row r="170" spans="1:28" ht="17.25" x14ac:dyDescent="0.3">
      <c r="A170" s="229"/>
      <c r="B170" s="230"/>
      <c r="C170" s="229"/>
      <c r="D170" s="229"/>
      <c r="E170" s="229"/>
      <c r="F170" s="229"/>
      <c r="G170" s="229"/>
      <c r="H170" s="484"/>
      <c r="I170" s="229"/>
      <c r="J170" s="689">
        <f>SUM(H170*I170)</f>
        <v>0</v>
      </c>
      <c r="K170" s="229"/>
      <c r="L170" s="505"/>
      <c r="M170" s="230" t="s">
        <v>318</v>
      </c>
      <c r="N170" s="230"/>
      <c r="O170" s="229"/>
      <c r="P170" s="229"/>
      <c r="Q170" s="229"/>
      <c r="R170" s="508"/>
      <c r="S170" s="511">
        <f>SUM(O170*R170)</f>
        <v>0</v>
      </c>
      <c r="T170" s="229"/>
      <c r="U170" s="229"/>
      <c r="V170" s="511">
        <f>SUM(S170-(S170*U170/100))</f>
        <v>0</v>
      </c>
      <c r="W170" s="511">
        <f>SUM(J170+V170)</f>
        <v>0</v>
      </c>
      <c r="X170" s="688">
        <f>W170</f>
        <v>0</v>
      </c>
      <c r="Y170" s="229"/>
      <c r="Z170" s="229"/>
      <c r="AA170" s="229"/>
      <c r="AB170" s="229"/>
    </row>
    <row r="171" spans="1:28" ht="17.25" x14ac:dyDescent="0.3">
      <c r="A171" s="229">
        <v>92</v>
      </c>
      <c r="B171" s="230" t="s">
        <v>4</v>
      </c>
      <c r="C171" s="229">
        <v>13622</v>
      </c>
      <c r="D171" s="229">
        <v>3</v>
      </c>
      <c r="E171" s="229">
        <v>2</v>
      </c>
      <c r="F171" s="229">
        <v>39</v>
      </c>
      <c r="G171" s="229">
        <v>1</v>
      </c>
      <c r="H171" s="484">
        <f>SUM((D171*400)+(E171*100)+F171)</f>
        <v>1439</v>
      </c>
      <c r="I171" s="229">
        <v>75</v>
      </c>
      <c r="J171" s="689">
        <f>SUM(H171*I171)</f>
        <v>107925</v>
      </c>
      <c r="K171" s="229"/>
      <c r="L171" s="505"/>
      <c r="M171" s="230" t="s">
        <v>3</v>
      </c>
      <c r="N171" s="230" t="s">
        <v>2</v>
      </c>
      <c r="O171" s="229">
        <v>90</v>
      </c>
      <c r="P171" s="229"/>
      <c r="Q171" s="229"/>
      <c r="R171" s="508">
        <v>6500</v>
      </c>
      <c r="S171" s="511">
        <f>SUM(O171*R171)</f>
        <v>585000</v>
      </c>
      <c r="T171" s="229">
        <v>2</v>
      </c>
      <c r="U171" s="229">
        <v>2</v>
      </c>
      <c r="V171" s="511">
        <f>SUM(S171-(S171*U171/100))</f>
        <v>573300</v>
      </c>
      <c r="W171" s="511">
        <f>SUM(J171+V171)</f>
        <v>681225</v>
      </c>
      <c r="X171" s="688">
        <f>W171</f>
        <v>681225</v>
      </c>
      <c r="Y171" s="229">
        <v>10</v>
      </c>
      <c r="Z171" s="229">
        <v>0</v>
      </c>
      <c r="AA171" s="229">
        <v>0.02</v>
      </c>
      <c r="AB171" s="229"/>
    </row>
    <row r="172" spans="1:28" ht="17.25" x14ac:dyDescent="0.3">
      <c r="A172" s="229">
        <v>93</v>
      </c>
      <c r="B172" s="230" t="s">
        <v>4</v>
      </c>
      <c r="C172" s="229">
        <v>203</v>
      </c>
      <c r="D172" s="229">
        <v>10</v>
      </c>
      <c r="E172" s="229">
        <v>1</v>
      </c>
      <c r="F172" s="229">
        <v>37</v>
      </c>
      <c r="G172" s="229">
        <v>1</v>
      </c>
      <c r="H172" s="484">
        <f>SUM((D172*400)+(E172*100)+F172)</f>
        <v>4137</v>
      </c>
      <c r="I172" s="229">
        <v>75</v>
      </c>
      <c r="J172" s="689">
        <f>SUM(H172*I172)</f>
        <v>310275</v>
      </c>
      <c r="K172" s="229"/>
      <c r="L172" s="505"/>
      <c r="M172" s="230"/>
      <c r="N172" s="230"/>
      <c r="O172" s="229"/>
      <c r="P172" s="229"/>
      <c r="Q172" s="229"/>
      <c r="R172" s="508"/>
      <c r="S172" s="511">
        <f>SUM(O172*R172)</f>
        <v>0</v>
      </c>
      <c r="T172" s="229"/>
      <c r="U172" s="229"/>
      <c r="V172" s="511">
        <f>SUM(S172-(S172*U172/100))</f>
        <v>0</v>
      </c>
      <c r="W172" s="511">
        <f>SUM(J172+V172)</f>
        <v>310275</v>
      </c>
      <c r="X172" s="688">
        <f>W172</f>
        <v>310275</v>
      </c>
      <c r="Y172" s="229">
        <v>50</v>
      </c>
      <c r="Z172" s="229">
        <v>0</v>
      </c>
      <c r="AA172" s="229">
        <v>0.01</v>
      </c>
      <c r="AB172" s="229"/>
    </row>
    <row r="173" spans="1:28" ht="17.25" x14ac:dyDescent="0.3">
      <c r="A173" s="229">
        <v>94</v>
      </c>
      <c r="B173" s="230" t="s">
        <v>4</v>
      </c>
      <c r="C173" s="229">
        <v>4593</v>
      </c>
      <c r="D173" s="229">
        <v>7</v>
      </c>
      <c r="E173" s="229">
        <v>1</v>
      </c>
      <c r="F173" s="229">
        <v>34</v>
      </c>
      <c r="G173" s="229">
        <v>1</v>
      </c>
      <c r="H173" s="484">
        <f>SUM((D173*400)+(E173*100)+F173)</f>
        <v>2934</v>
      </c>
      <c r="I173" s="229">
        <v>75</v>
      </c>
      <c r="J173" s="689">
        <f>SUM(H173*I173)</f>
        <v>220050</v>
      </c>
      <c r="K173" s="229"/>
      <c r="L173" s="505">
        <v>45</v>
      </c>
      <c r="M173" s="230" t="s">
        <v>8</v>
      </c>
      <c r="N173" s="230" t="s">
        <v>0</v>
      </c>
      <c r="O173" s="229">
        <v>25.8</v>
      </c>
      <c r="P173" s="229"/>
      <c r="Q173" s="229"/>
      <c r="R173" s="508">
        <v>5400</v>
      </c>
      <c r="S173" s="511">
        <f>SUM(O173*R173)</f>
        <v>139320</v>
      </c>
      <c r="T173" s="229"/>
      <c r="U173" s="229"/>
      <c r="V173" s="511">
        <f>SUM(S173-(S173*U173/100))</f>
        <v>139320</v>
      </c>
      <c r="W173" s="511">
        <f>SUM(J173+V173)</f>
        <v>359370</v>
      </c>
      <c r="X173" s="688">
        <f>W173</f>
        <v>359370</v>
      </c>
      <c r="Y173" s="229">
        <v>50</v>
      </c>
      <c r="Z173" s="229">
        <v>0</v>
      </c>
      <c r="AA173" s="229">
        <v>0.01</v>
      </c>
      <c r="AB173" s="229"/>
    </row>
    <row r="174" spans="1:28" ht="17.25" x14ac:dyDescent="0.3">
      <c r="A174" s="229"/>
      <c r="B174" s="230"/>
      <c r="C174" s="229"/>
      <c r="D174" s="229"/>
      <c r="E174" s="229"/>
      <c r="F174" s="229"/>
      <c r="G174" s="229"/>
      <c r="H174" s="484"/>
      <c r="I174" s="229"/>
      <c r="J174" s="689">
        <f>SUM(H174*I174)</f>
        <v>0</v>
      </c>
      <c r="K174" s="229"/>
      <c r="L174" s="505"/>
      <c r="M174" s="230" t="s">
        <v>22</v>
      </c>
      <c r="N174" s="230" t="s">
        <v>0</v>
      </c>
      <c r="O174" s="229">
        <v>93.24</v>
      </c>
      <c r="P174" s="229"/>
      <c r="Q174" s="229"/>
      <c r="R174" s="508">
        <v>2050</v>
      </c>
      <c r="S174" s="511">
        <f>SUM(O174*R174)</f>
        <v>191142</v>
      </c>
      <c r="T174" s="229"/>
      <c r="U174" s="229"/>
      <c r="V174" s="511">
        <f>SUM(S174-(S174*U174/100))</f>
        <v>191142</v>
      </c>
      <c r="W174" s="511">
        <f>SUM(J174+V174)</f>
        <v>191142</v>
      </c>
      <c r="X174" s="688">
        <f>W174</f>
        <v>191142</v>
      </c>
      <c r="Y174" s="229">
        <v>50</v>
      </c>
      <c r="Z174" s="229">
        <v>0</v>
      </c>
      <c r="AA174" s="229">
        <v>0.01</v>
      </c>
      <c r="AB174" s="229"/>
    </row>
    <row r="175" spans="1:28" ht="17.25" x14ac:dyDescent="0.3">
      <c r="A175" s="229">
        <v>95</v>
      </c>
      <c r="B175" s="230" t="s">
        <v>4</v>
      </c>
      <c r="C175" s="229">
        <v>9511</v>
      </c>
      <c r="D175" s="229"/>
      <c r="E175" s="229">
        <v>1</v>
      </c>
      <c r="F175" s="229">
        <v>47</v>
      </c>
      <c r="G175" s="229">
        <v>1</v>
      </c>
      <c r="H175" s="484">
        <f>SUM((D175*400)+(E175*100)+F175)</f>
        <v>147</v>
      </c>
      <c r="I175" s="229">
        <v>75</v>
      </c>
      <c r="J175" s="689">
        <f>SUM(H175*I175)</f>
        <v>11025</v>
      </c>
      <c r="K175" s="229"/>
      <c r="L175" s="505">
        <v>45</v>
      </c>
      <c r="M175" s="230"/>
      <c r="N175" s="230"/>
      <c r="O175" s="229"/>
      <c r="P175" s="229"/>
      <c r="Q175" s="229"/>
      <c r="R175" s="508"/>
      <c r="S175" s="511">
        <f>SUM(O175*R175)</f>
        <v>0</v>
      </c>
      <c r="T175" s="229"/>
      <c r="U175" s="229"/>
      <c r="V175" s="511">
        <f>SUM(S175-(S175*U175/100))</f>
        <v>0</v>
      </c>
      <c r="W175" s="511">
        <f>SUM(J175+V175)</f>
        <v>11025</v>
      </c>
      <c r="X175" s="688">
        <f>W175</f>
        <v>11025</v>
      </c>
      <c r="Y175" s="229">
        <v>50</v>
      </c>
      <c r="Z175" s="229">
        <v>0</v>
      </c>
      <c r="AA175" s="229">
        <v>0.01</v>
      </c>
      <c r="AB175" s="229"/>
    </row>
    <row r="176" spans="1:28" ht="17.25" x14ac:dyDescent="0.3">
      <c r="A176" s="229">
        <v>96</v>
      </c>
      <c r="B176" s="230" t="s">
        <v>4</v>
      </c>
      <c r="C176" s="229">
        <v>9510</v>
      </c>
      <c r="D176" s="229"/>
      <c r="E176" s="229"/>
      <c r="F176" s="229">
        <v>52</v>
      </c>
      <c r="G176" s="229">
        <v>2</v>
      </c>
      <c r="H176" s="484">
        <f>SUM((D176*400)+(E176*100)+F176)</f>
        <v>52</v>
      </c>
      <c r="I176" s="229">
        <v>200</v>
      </c>
      <c r="J176" s="689">
        <f>SUM(H176*I176)</f>
        <v>10400</v>
      </c>
      <c r="K176" s="229"/>
      <c r="L176" s="505">
        <v>45</v>
      </c>
      <c r="M176" s="230" t="s">
        <v>3</v>
      </c>
      <c r="N176" s="230" t="s">
        <v>2</v>
      </c>
      <c r="O176" s="229">
        <v>180</v>
      </c>
      <c r="P176" s="229"/>
      <c r="Q176" s="229"/>
      <c r="R176" s="508">
        <v>6500</v>
      </c>
      <c r="S176" s="511">
        <f>SUM(O176*R176)</f>
        <v>1170000</v>
      </c>
      <c r="T176" s="229">
        <v>8</v>
      </c>
      <c r="U176" s="229">
        <v>8</v>
      </c>
      <c r="V176" s="511">
        <f>SUM(S176-(S176*U176/100))</f>
        <v>1076400</v>
      </c>
      <c r="W176" s="511">
        <f>SUM(J176+V176)</f>
        <v>1086800</v>
      </c>
      <c r="X176" s="688">
        <f>W176</f>
        <v>1086800</v>
      </c>
      <c r="Y176" s="229">
        <v>10</v>
      </c>
      <c r="Z176" s="229">
        <v>0</v>
      </c>
      <c r="AA176" s="229">
        <v>0.02</v>
      </c>
      <c r="AB176" s="229"/>
    </row>
    <row r="177" spans="1:28" ht="17.25" x14ac:dyDescent="0.3">
      <c r="A177" s="229">
        <v>97</v>
      </c>
      <c r="B177" s="230" t="s">
        <v>4</v>
      </c>
      <c r="C177" s="229">
        <v>9511</v>
      </c>
      <c r="D177" s="229">
        <v>7</v>
      </c>
      <c r="E177" s="229">
        <v>1</v>
      </c>
      <c r="F177" s="229">
        <v>23.8</v>
      </c>
      <c r="G177" s="229">
        <v>1</v>
      </c>
      <c r="H177" s="484">
        <f>SUM((D177*400)+(E177*100)+F177)</f>
        <v>2923.8</v>
      </c>
      <c r="I177" s="229">
        <v>150</v>
      </c>
      <c r="J177" s="689">
        <f>SUM(H177*I177)</f>
        <v>438570</v>
      </c>
      <c r="K177" s="229"/>
      <c r="L177" s="505">
        <v>45</v>
      </c>
      <c r="M177" s="230"/>
      <c r="N177" s="230"/>
      <c r="O177" s="229"/>
      <c r="P177" s="229"/>
      <c r="Q177" s="229"/>
      <c r="R177" s="508"/>
      <c r="S177" s="511">
        <f>SUM(O177*R177)</f>
        <v>0</v>
      </c>
      <c r="T177" s="229"/>
      <c r="U177" s="229"/>
      <c r="V177" s="511">
        <f>SUM(S177-(S177*U177/100))</f>
        <v>0</v>
      </c>
      <c r="W177" s="511">
        <f>SUM(J177+V177)</f>
        <v>438570</v>
      </c>
      <c r="X177" s="688">
        <f>W177</f>
        <v>438570</v>
      </c>
      <c r="Y177" s="229">
        <v>50</v>
      </c>
      <c r="Z177" s="229">
        <v>0</v>
      </c>
      <c r="AA177" s="229">
        <v>0.01</v>
      </c>
      <c r="AB177" s="229"/>
    </row>
    <row r="178" spans="1:28" ht="17.25" x14ac:dyDescent="0.3">
      <c r="A178" s="229">
        <v>98</v>
      </c>
      <c r="B178" s="230" t="s">
        <v>4</v>
      </c>
      <c r="C178" s="229">
        <v>276</v>
      </c>
      <c r="D178" s="229"/>
      <c r="E178" s="229">
        <v>1</v>
      </c>
      <c r="F178" s="229">
        <v>13</v>
      </c>
      <c r="G178" s="229">
        <v>2</v>
      </c>
      <c r="H178" s="484">
        <f>SUM((D178*400)+(E178*100)+F178)</f>
        <v>113</v>
      </c>
      <c r="I178" s="229">
        <v>75</v>
      </c>
      <c r="J178" s="689">
        <f>SUM(H178*I178)</f>
        <v>8475</v>
      </c>
      <c r="K178" s="229"/>
      <c r="L178" s="505">
        <v>212</v>
      </c>
      <c r="M178" s="230" t="s">
        <v>10</v>
      </c>
      <c r="N178" s="230" t="s">
        <v>9</v>
      </c>
      <c r="O178" s="229">
        <v>159.34</v>
      </c>
      <c r="P178" s="229"/>
      <c r="Q178" s="229"/>
      <c r="R178" s="508">
        <v>6500</v>
      </c>
      <c r="S178" s="511">
        <f>SUM(O178*R178)</f>
        <v>1035710</v>
      </c>
      <c r="T178" s="229">
        <v>20</v>
      </c>
      <c r="U178" s="229">
        <v>75</v>
      </c>
      <c r="V178" s="511">
        <f>SUM(S178-(S178*U178/100))</f>
        <v>258927.5</v>
      </c>
      <c r="W178" s="511">
        <f>SUM(J178+V178)</f>
        <v>267402.5</v>
      </c>
      <c r="X178" s="688">
        <f>W178</f>
        <v>267402.5</v>
      </c>
      <c r="Y178" s="229">
        <v>10</v>
      </c>
      <c r="Z178" s="229">
        <v>0</v>
      </c>
      <c r="AA178" s="229">
        <v>0.02</v>
      </c>
      <c r="AB178" s="229"/>
    </row>
    <row r="179" spans="1:28" ht="17.25" x14ac:dyDescent="0.3">
      <c r="A179" s="229"/>
      <c r="B179" s="230"/>
      <c r="C179" s="229"/>
      <c r="D179" s="229"/>
      <c r="E179" s="229"/>
      <c r="F179" s="229"/>
      <c r="G179" s="229"/>
      <c r="H179" s="484"/>
      <c r="I179" s="229"/>
      <c r="J179" s="689">
        <f>SUM(H179*I179)</f>
        <v>0</v>
      </c>
      <c r="K179" s="229"/>
      <c r="L179" s="505"/>
      <c r="M179" s="230" t="s">
        <v>317</v>
      </c>
      <c r="N179" s="230"/>
      <c r="O179" s="229"/>
      <c r="P179" s="229"/>
      <c r="Q179" s="229"/>
      <c r="R179" s="508"/>
      <c r="S179" s="511">
        <f>SUM(O179*R179)</f>
        <v>0</v>
      </c>
      <c r="T179" s="229"/>
      <c r="U179" s="229"/>
      <c r="V179" s="511">
        <f>SUM(S179-(S179*U179/100))</f>
        <v>0</v>
      </c>
      <c r="W179" s="511">
        <f>SUM(J179+V179)</f>
        <v>0</v>
      </c>
      <c r="X179" s="688">
        <f>W179</f>
        <v>0</v>
      </c>
      <c r="Y179" s="229"/>
      <c r="Z179" s="229"/>
      <c r="AA179" s="229"/>
      <c r="AB179" s="229"/>
    </row>
    <row r="180" spans="1:28" ht="17.25" x14ac:dyDescent="0.3">
      <c r="A180" s="229"/>
      <c r="B180" s="230"/>
      <c r="C180" s="229"/>
      <c r="D180" s="229"/>
      <c r="E180" s="229"/>
      <c r="F180" s="229"/>
      <c r="G180" s="229"/>
      <c r="H180" s="484"/>
      <c r="I180" s="229"/>
      <c r="J180" s="689">
        <f>SUM(H180*I180)</f>
        <v>0</v>
      </c>
      <c r="K180" s="229"/>
      <c r="L180" s="505"/>
      <c r="M180" s="230" t="s">
        <v>318</v>
      </c>
      <c r="N180" s="230"/>
      <c r="O180" s="229"/>
      <c r="P180" s="229"/>
      <c r="Q180" s="229"/>
      <c r="R180" s="508"/>
      <c r="S180" s="511">
        <f>SUM(O180*R180)</f>
        <v>0</v>
      </c>
      <c r="T180" s="229"/>
      <c r="U180" s="229"/>
      <c r="V180" s="511">
        <f>SUM(S180-(S180*U180/100))</f>
        <v>0</v>
      </c>
      <c r="W180" s="511">
        <f>SUM(J180+V180)</f>
        <v>0</v>
      </c>
      <c r="X180" s="688">
        <f>W180</f>
        <v>0</v>
      </c>
      <c r="Y180" s="229"/>
      <c r="Z180" s="229"/>
      <c r="AA180" s="229"/>
      <c r="AB180" s="229"/>
    </row>
    <row r="181" spans="1:28" ht="17.25" x14ac:dyDescent="0.3">
      <c r="A181" s="229"/>
      <c r="B181" s="230"/>
      <c r="C181" s="229"/>
      <c r="D181" s="229"/>
      <c r="E181" s="229"/>
      <c r="F181" s="229"/>
      <c r="G181" s="229"/>
      <c r="H181" s="484"/>
      <c r="I181" s="229"/>
      <c r="J181" s="689">
        <f>SUM(H181*I181)</f>
        <v>0</v>
      </c>
      <c r="K181" s="229"/>
      <c r="L181" s="505"/>
      <c r="M181" s="230" t="s">
        <v>8</v>
      </c>
      <c r="N181" s="230" t="s">
        <v>0</v>
      </c>
      <c r="O181" s="229">
        <v>17.5</v>
      </c>
      <c r="P181" s="229"/>
      <c r="Q181" s="229"/>
      <c r="R181" s="508">
        <v>5400</v>
      </c>
      <c r="S181" s="511">
        <f>SUM(O181*R181)</f>
        <v>94500</v>
      </c>
      <c r="T181" s="229">
        <v>25</v>
      </c>
      <c r="U181" s="229">
        <v>93</v>
      </c>
      <c r="V181" s="511">
        <f>SUM(S181-(S181*U181/100))</f>
        <v>6615</v>
      </c>
      <c r="W181" s="511">
        <f>SUM(J181+V181)</f>
        <v>6615</v>
      </c>
      <c r="X181" s="688">
        <f>W181</f>
        <v>6615</v>
      </c>
      <c r="Y181" s="229">
        <v>50</v>
      </c>
      <c r="Z181" s="229">
        <v>0</v>
      </c>
      <c r="AA181" s="229">
        <v>0.01</v>
      </c>
      <c r="AB181" s="229"/>
    </row>
    <row r="182" spans="1:28" ht="17.25" x14ac:dyDescent="0.3">
      <c r="A182" s="229"/>
      <c r="B182" s="230"/>
      <c r="C182" s="229"/>
      <c r="D182" s="229"/>
      <c r="E182" s="229"/>
      <c r="F182" s="229"/>
      <c r="G182" s="229"/>
      <c r="H182" s="484"/>
      <c r="I182" s="229"/>
      <c r="J182" s="689">
        <f>SUM(H182*I182)</f>
        <v>0</v>
      </c>
      <c r="K182" s="229"/>
      <c r="L182" s="505"/>
      <c r="M182" s="230" t="s">
        <v>1038</v>
      </c>
      <c r="N182" s="230" t="s">
        <v>1233</v>
      </c>
      <c r="O182" s="229">
        <v>58.5</v>
      </c>
      <c r="P182" s="229"/>
      <c r="Q182" s="229"/>
      <c r="R182" s="508">
        <v>5900</v>
      </c>
      <c r="S182" s="511">
        <f>SUM(O182*R182)</f>
        <v>345150</v>
      </c>
      <c r="T182" s="229">
        <v>1</v>
      </c>
      <c r="U182" s="229">
        <v>1</v>
      </c>
      <c r="V182" s="511">
        <f>SUM(S182-(S182*U182/100))</f>
        <v>341698.5</v>
      </c>
      <c r="W182" s="511">
        <f>SUM(J182+V182)</f>
        <v>341698.5</v>
      </c>
      <c r="X182" s="688">
        <f>W182</f>
        <v>341698.5</v>
      </c>
      <c r="Y182" s="229">
        <v>50</v>
      </c>
      <c r="Z182" s="229">
        <v>0</v>
      </c>
      <c r="AA182" s="229">
        <v>0.01</v>
      </c>
      <c r="AB182" s="229"/>
    </row>
    <row r="183" spans="1:28" ht="17.25" x14ac:dyDescent="0.3">
      <c r="A183" s="229"/>
      <c r="B183" s="230"/>
      <c r="C183" s="229"/>
      <c r="D183" s="229"/>
      <c r="E183" s="229"/>
      <c r="F183" s="229"/>
      <c r="G183" s="229"/>
      <c r="H183" s="484"/>
      <c r="I183" s="229"/>
      <c r="J183" s="689">
        <f>SUM(H183*I183)</f>
        <v>0</v>
      </c>
      <c r="K183" s="229"/>
      <c r="L183" s="505"/>
      <c r="M183" s="230" t="s">
        <v>16</v>
      </c>
      <c r="N183" s="230" t="s">
        <v>1233</v>
      </c>
      <c r="O183" s="229">
        <v>40</v>
      </c>
      <c r="P183" s="229"/>
      <c r="Q183" s="229"/>
      <c r="R183" s="508">
        <v>2400</v>
      </c>
      <c r="S183" s="511">
        <f>SUM(O183*R183)</f>
        <v>96000</v>
      </c>
      <c r="T183" s="229">
        <v>10</v>
      </c>
      <c r="U183" s="229">
        <v>10</v>
      </c>
      <c r="V183" s="511">
        <f>SUM(S183-(S183*U183/100))</f>
        <v>86400</v>
      </c>
      <c r="W183" s="511">
        <f>SUM(J183+V183)</f>
        <v>86400</v>
      </c>
      <c r="X183" s="688">
        <f>W183</f>
        <v>86400</v>
      </c>
      <c r="Y183" s="229">
        <v>0</v>
      </c>
      <c r="Z183" s="474">
        <f>X183</f>
        <v>86400</v>
      </c>
      <c r="AA183" s="229">
        <v>0.03</v>
      </c>
      <c r="AB183" s="229"/>
    </row>
    <row r="184" spans="1:28" ht="17.25" x14ac:dyDescent="0.3">
      <c r="A184" s="229">
        <v>99</v>
      </c>
      <c r="B184" s="230" t="s">
        <v>4</v>
      </c>
      <c r="C184" s="229">
        <v>6971</v>
      </c>
      <c r="D184" s="229">
        <v>2</v>
      </c>
      <c r="E184" s="229">
        <v>2</v>
      </c>
      <c r="F184" s="229">
        <v>13</v>
      </c>
      <c r="G184" s="229">
        <v>2</v>
      </c>
      <c r="H184" s="484">
        <f>SUM((D184*400)+(E184*100)+F184)</f>
        <v>1013</v>
      </c>
      <c r="I184" s="229">
        <v>75</v>
      </c>
      <c r="J184" s="689">
        <f>SUM(H184*I184)</f>
        <v>75975</v>
      </c>
      <c r="K184" s="229"/>
      <c r="L184" s="505">
        <v>212</v>
      </c>
      <c r="M184" s="230" t="s">
        <v>3</v>
      </c>
      <c r="N184" s="230" t="s">
        <v>1233</v>
      </c>
      <c r="O184" s="229">
        <v>35</v>
      </c>
      <c r="P184" s="229"/>
      <c r="Q184" s="229"/>
      <c r="R184" s="508">
        <v>6500</v>
      </c>
      <c r="S184" s="511">
        <f>SUM(O184*R184)</f>
        <v>227500</v>
      </c>
      <c r="T184" s="229">
        <v>5</v>
      </c>
      <c r="U184" s="229">
        <v>5</v>
      </c>
      <c r="V184" s="511">
        <f>SUM(S184-(S184*U184/100))</f>
        <v>216125</v>
      </c>
      <c r="W184" s="511">
        <f>SUM(J184+V184)</f>
        <v>292100</v>
      </c>
      <c r="X184" s="688">
        <f>W184</f>
        <v>292100</v>
      </c>
      <c r="Y184" s="229">
        <v>10</v>
      </c>
      <c r="Z184" s="229">
        <v>0</v>
      </c>
      <c r="AA184" s="229">
        <v>0.02</v>
      </c>
      <c r="AB184" s="229"/>
    </row>
    <row r="185" spans="1:28" ht="17.25" x14ac:dyDescent="0.3">
      <c r="A185" s="229">
        <v>100</v>
      </c>
      <c r="B185" s="230" t="s">
        <v>4</v>
      </c>
      <c r="C185" s="229">
        <v>7705</v>
      </c>
      <c r="D185" s="229">
        <v>1</v>
      </c>
      <c r="E185" s="229">
        <v>2</v>
      </c>
      <c r="F185" s="229">
        <v>13</v>
      </c>
      <c r="G185" s="229">
        <v>1</v>
      </c>
      <c r="H185" s="484">
        <f>SUM((D185*400)+(E185*100)+F185)</f>
        <v>613</v>
      </c>
      <c r="I185" s="229">
        <v>75</v>
      </c>
      <c r="J185" s="689">
        <f>SUM(H185*I185)</f>
        <v>45975</v>
      </c>
      <c r="K185" s="229"/>
      <c r="L185" s="505">
        <v>212</v>
      </c>
      <c r="M185" s="230"/>
      <c r="N185" s="230"/>
      <c r="O185" s="229"/>
      <c r="P185" s="229"/>
      <c r="Q185" s="229"/>
      <c r="R185" s="508"/>
      <c r="S185" s="511">
        <f>SUM(O185*R185)</f>
        <v>0</v>
      </c>
      <c r="T185" s="229"/>
      <c r="U185" s="229"/>
      <c r="V185" s="511">
        <f>SUM(S185-(S185*U185/100))</f>
        <v>0</v>
      </c>
      <c r="W185" s="511">
        <f>SUM(J185+V185)</f>
        <v>45975</v>
      </c>
      <c r="X185" s="688">
        <f>W185</f>
        <v>45975</v>
      </c>
      <c r="Y185" s="229">
        <v>50</v>
      </c>
      <c r="Z185" s="229">
        <v>0</v>
      </c>
      <c r="AA185" s="229">
        <v>0.01</v>
      </c>
      <c r="AB185" s="229"/>
    </row>
    <row r="186" spans="1:28" ht="17.25" x14ac:dyDescent="0.3">
      <c r="A186" s="229">
        <v>101</v>
      </c>
      <c r="B186" s="230" t="s">
        <v>4</v>
      </c>
      <c r="C186" s="229">
        <v>7552</v>
      </c>
      <c r="D186" s="229">
        <v>4</v>
      </c>
      <c r="E186" s="229">
        <v>1</v>
      </c>
      <c r="F186" s="229">
        <v>71</v>
      </c>
      <c r="G186" s="229">
        <v>2</v>
      </c>
      <c r="H186" s="484">
        <f>SUM((D186*400)+(E186*100)+F186)</f>
        <v>1771</v>
      </c>
      <c r="I186" s="229">
        <v>180</v>
      </c>
      <c r="J186" s="689">
        <f>SUM(H186*I186)</f>
        <v>318780</v>
      </c>
      <c r="K186" s="229"/>
      <c r="L186" s="505"/>
      <c r="M186" s="230" t="s">
        <v>3</v>
      </c>
      <c r="N186" s="230" t="s">
        <v>1233</v>
      </c>
      <c r="O186" s="229">
        <v>108.04</v>
      </c>
      <c r="P186" s="229"/>
      <c r="Q186" s="229"/>
      <c r="R186" s="508">
        <v>6500</v>
      </c>
      <c r="S186" s="511">
        <f>SUM(O186*R186)</f>
        <v>702260</v>
      </c>
      <c r="T186" s="229"/>
      <c r="U186" s="229"/>
      <c r="V186" s="511">
        <f>SUM(S186-(S186*U186/100))</f>
        <v>702260</v>
      </c>
      <c r="W186" s="511">
        <f>SUM(J186+V186)</f>
        <v>1021040</v>
      </c>
      <c r="X186" s="688">
        <f>W186</f>
        <v>1021040</v>
      </c>
      <c r="Y186" s="229">
        <v>10</v>
      </c>
      <c r="Z186" s="229">
        <v>0</v>
      </c>
      <c r="AA186" s="229">
        <v>0.02</v>
      </c>
      <c r="AB186" s="229"/>
    </row>
    <row r="187" spans="1:28" ht="17.25" x14ac:dyDescent="0.3">
      <c r="A187" s="229">
        <v>102</v>
      </c>
      <c r="B187" s="230"/>
      <c r="C187" s="229"/>
      <c r="D187" s="229"/>
      <c r="E187" s="229"/>
      <c r="F187" s="229"/>
      <c r="G187" s="229"/>
      <c r="H187" s="484">
        <f>SUM((D187*400)+(E187*100)+F187)</f>
        <v>0</v>
      </c>
      <c r="I187" s="229"/>
      <c r="J187" s="689">
        <f>SUM(H187*I187)</f>
        <v>0</v>
      </c>
      <c r="K187" s="229"/>
      <c r="L187" s="505"/>
      <c r="M187" s="230"/>
      <c r="N187" s="230"/>
      <c r="O187" s="229"/>
      <c r="P187" s="229"/>
      <c r="Q187" s="229"/>
      <c r="R187" s="508"/>
      <c r="S187" s="511">
        <f>SUM(O187*R187)</f>
        <v>0</v>
      </c>
      <c r="T187" s="229"/>
      <c r="U187" s="229"/>
      <c r="V187" s="511">
        <f>SUM(S187-(S187*U187/100))</f>
        <v>0</v>
      </c>
      <c r="W187" s="511">
        <f>SUM(J187+V187)</f>
        <v>0</v>
      </c>
      <c r="X187" s="688">
        <f>W187</f>
        <v>0</v>
      </c>
      <c r="Y187" s="229"/>
      <c r="Z187" s="229"/>
      <c r="AA187" s="229"/>
      <c r="AB187" s="229"/>
    </row>
    <row r="188" spans="1:28" ht="17.25" x14ac:dyDescent="0.3">
      <c r="A188" s="229">
        <v>103</v>
      </c>
      <c r="B188" s="230"/>
      <c r="C188" s="229"/>
      <c r="D188" s="229"/>
      <c r="E188" s="229">
        <v>2</v>
      </c>
      <c r="F188" s="229"/>
      <c r="G188" s="229">
        <v>1</v>
      </c>
      <c r="H188" s="484">
        <f>SUM((D188*400)+(E188*100)+F188)</f>
        <v>200</v>
      </c>
      <c r="I188" s="229">
        <v>75</v>
      </c>
      <c r="J188" s="689">
        <f>SUM(H188*I188)</f>
        <v>15000</v>
      </c>
      <c r="K188" s="229"/>
      <c r="L188" s="505"/>
      <c r="M188" s="230"/>
      <c r="N188" s="230"/>
      <c r="O188" s="229"/>
      <c r="P188" s="229"/>
      <c r="Q188" s="229"/>
      <c r="R188" s="508"/>
      <c r="S188" s="511">
        <f>SUM(O188*R188)</f>
        <v>0</v>
      </c>
      <c r="T188" s="229"/>
      <c r="U188" s="229"/>
      <c r="V188" s="511">
        <f>SUM(S188-(S188*U188/100))</f>
        <v>0</v>
      </c>
      <c r="W188" s="511">
        <f>SUM(J188+V188)</f>
        <v>15000</v>
      </c>
      <c r="X188" s="688">
        <f>W188</f>
        <v>15000</v>
      </c>
      <c r="Y188" s="229">
        <v>50</v>
      </c>
      <c r="Z188" s="229">
        <v>0</v>
      </c>
      <c r="AA188" s="229">
        <v>0.01</v>
      </c>
      <c r="AB188" s="229"/>
    </row>
    <row r="189" spans="1:28" ht="17.25" x14ac:dyDescent="0.3">
      <c r="A189" s="229">
        <v>104</v>
      </c>
      <c r="B189" s="230" t="s">
        <v>4</v>
      </c>
      <c r="C189" s="229">
        <v>316</v>
      </c>
      <c r="D189" s="229"/>
      <c r="E189" s="229">
        <v>1</v>
      </c>
      <c r="F189" s="229">
        <v>64</v>
      </c>
      <c r="G189" s="229">
        <v>2</v>
      </c>
      <c r="H189" s="484">
        <f>SUM((D189*400)+(E189*100)+F189)</f>
        <v>164</v>
      </c>
      <c r="I189" s="229">
        <v>75</v>
      </c>
      <c r="J189" s="689">
        <f>SUM(H189*I189)</f>
        <v>12300</v>
      </c>
      <c r="K189" s="229"/>
      <c r="L189" s="505">
        <v>4</v>
      </c>
      <c r="M189" s="230" t="s">
        <v>10</v>
      </c>
      <c r="N189" s="230" t="s">
        <v>9</v>
      </c>
      <c r="O189" s="229">
        <v>155.76</v>
      </c>
      <c r="P189" s="229"/>
      <c r="Q189" s="229"/>
      <c r="R189" s="508">
        <v>6500</v>
      </c>
      <c r="S189" s="511">
        <f>SUM(O189*R189)</f>
        <v>1012439.9999999999</v>
      </c>
      <c r="T189" s="229">
        <v>12</v>
      </c>
      <c r="U189" s="229">
        <v>38</v>
      </c>
      <c r="V189" s="511">
        <f>SUM(S189-(S189*U189/100))</f>
        <v>627712.79999999993</v>
      </c>
      <c r="W189" s="511">
        <f>SUM(J189+V189)</f>
        <v>640012.79999999993</v>
      </c>
      <c r="X189" s="688">
        <f>W189</f>
        <v>640012.79999999993</v>
      </c>
      <c r="Y189" s="229">
        <v>10</v>
      </c>
      <c r="Z189" s="229">
        <v>0</v>
      </c>
      <c r="AA189" s="229">
        <v>0.02</v>
      </c>
      <c r="AB189" s="229"/>
    </row>
    <row r="190" spans="1:28" ht="17.25" x14ac:dyDescent="0.3">
      <c r="A190" s="229"/>
      <c r="B190" s="230"/>
      <c r="C190" s="229"/>
      <c r="D190" s="229"/>
      <c r="E190" s="229"/>
      <c r="F190" s="229"/>
      <c r="G190" s="229"/>
      <c r="H190" s="484"/>
      <c r="I190" s="229"/>
      <c r="J190" s="689">
        <f>SUM(H190*I190)</f>
        <v>0</v>
      </c>
      <c r="K190" s="229"/>
      <c r="L190" s="505"/>
      <c r="M190" s="230" t="s">
        <v>317</v>
      </c>
      <c r="N190" s="230"/>
      <c r="O190" s="229"/>
      <c r="P190" s="229"/>
      <c r="Q190" s="229"/>
      <c r="R190" s="508"/>
      <c r="S190" s="511">
        <f>SUM(O190*R190)</f>
        <v>0</v>
      </c>
      <c r="T190" s="229"/>
      <c r="U190" s="229"/>
      <c r="V190" s="511">
        <f>SUM(S190-(S190*U190/100))</f>
        <v>0</v>
      </c>
      <c r="W190" s="511">
        <f>SUM(J190+V190)</f>
        <v>0</v>
      </c>
      <c r="X190" s="688">
        <f>W190</f>
        <v>0</v>
      </c>
      <c r="Y190" s="229"/>
      <c r="Z190" s="229"/>
      <c r="AA190" s="229"/>
      <c r="AB190" s="229"/>
    </row>
    <row r="191" spans="1:28" ht="17.25" x14ac:dyDescent="0.3">
      <c r="A191" s="229"/>
      <c r="B191" s="230"/>
      <c r="C191" s="229"/>
      <c r="D191" s="229"/>
      <c r="E191" s="229"/>
      <c r="F191" s="229"/>
      <c r="G191" s="229"/>
      <c r="H191" s="484"/>
      <c r="I191" s="229"/>
      <c r="J191" s="689">
        <f>SUM(H191*I191)</f>
        <v>0</v>
      </c>
      <c r="K191" s="229"/>
      <c r="L191" s="505"/>
      <c r="M191" s="230" t="s">
        <v>318</v>
      </c>
      <c r="N191" s="230"/>
      <c r="O191" s="229"/>
      <c r="P191" s="229"/>
      <c r="Q191" s="229"/>
      <c r="R191" s="508"/>
      <c r="S191" s="511">
        <f>SUM(O191*R191)</f>
        <v>0</v>
      </c>
      <c r="T191" s="229"/>
      <c r="U191" s="229"/>
      <c r="V191" s="511">
        <f>SUM(S191-(S191*U191/100))</f>
        <v>0</v>
      </c>
      <c r="W191" s="511">
        <f>SUM(J191+V191)</f>
        <v>0</v>
      </c>
      <c r="X191" s="688">
        <f>W191</f>
        <v>0</v>
      </c>
      <c r="Y191" s="229"/>
      <c r="Z191" s="229"/>
      <c r="AA191" s="229"/>
      <c r="AB191" s="229"/>
    </row>
    <row r="192" spans="1:28" ht="17.25" x14ac:dyDescent="0.3">
      <c r="A192" s="229"/>
      <c r="B192" s="230"/>
      <c r="C192" s="229"/>
      <c r="D192" s="229"/>
      <c r="E192" s="229"/>
      <c r="F192" s="229"/>
      <c r="G192" s="229"/>
      <c r="H192" s="484"/>
      <c r="I192" s="229"/>
      <c r="J192" s="689">
        <f>SUM(H192*I192)</f>
        <v>0</v>
      </c>
      <c r="K192" s="229"/>
      <c r="L192" s="505"/>
      <c r="M192" s="230" t="s">
        <v>8</v>
      </c>
      <c r="N192" s="230" t="s">
        <v>0</v>
      </c>
      <c r="O192" s="229">
        <v>23.1</v>
      </c>
      <c r="P192" s="229"/>
      <c r="Q192" s="229"/>
      <c r="R192" s="508">
        <v>5400</v>
      </c>
      <c r="S192" s="511">
        <f>SUM(O192*R192)</f>
        <v>124740.00000000001</v>
      </c>
      <c r="T192" s="229">
        <v>20</v>
      </c>
      <c r="U192" s="229">
        <v>93</v>
      </c>
      <c r="V192" s="511">
        <f>SUM(S192-(S192*U192/100))</f>
        <v>8731.8000000000029</v>
      </c>
      <c r="W192" s="511">
        <f>SUM(J192+V192)</f>
        <v>8731.8000000000029</v>
      </c>
      <c r="X192" s="688">
        <f>W192</f>
        <v>8731.8000000000029</v>
      </c>
      <c r="Y192" s="229">
        <v>50</v>
      </c>
      <c r="Z192" s="229">
        <v>0</v>
      </c>
      <c r="AA192" s="229">
        <v>0.01</v>
      </c>
      <c r="AB192" s="229"/>
    </row>
    <row r="193" spans="1:28" ht="17.25" x14ac:dyDescent="0.3">
      <c r="A193" s="229"/>
      <c r="B193" s="230"/>
      <c r="C193" s="229"/>
      <c r="D193" s="229"/>
      <c r="E193" s="229"/>
      <c r="F193" s="229"/>
      <c r="G193" s="229"/>
      <c r="H193" s="484"/>
      <c r="I193" s="229"/>
      <c r="J193" s="689">
        <f>SUM(H193*I193)</f>
        <v>0</v>
      </c>
      <c r="K193" s="229"/>
      <c r="L193" s="505"/>
      <c r="M193" s="230" t="s">
        <v>16</v>
      </c>
      <c r="N193" s="230" t="s">
        <v>0</v>
      </c>
      <c r="O193" s="229">
        <v>37</v>
      </c>
      <c r="P193" s="229"/>
      <c r="Q193" s="229"/>
      <c r="R193" s="508">
        <v>2400</v>
      </c>
      <c r="S193" s="511">
        <f>SUM(O193*R193)</f>
        <v>88800</v>
      </c>
      <c r="T193" s="229">
        <v>10</v>
      </c>
      <c r="U193" s="229">
        <v>40</v>
      </c>
      <c r="V193" s="511">
        <f>SUM(S193-(S193*U193/100))</f>
        <v>53280</v>
      </c>
      <c r="W193" s="511">
        <f>SUM(J193+V193)</f>
        <v>53280</v>
      </c>
      <c r="X193" s="688">
        <f>W193</f>
        <v>53280</v>
      </c>
      <c r="Y193" s="229">
        <v>0</v>
      </c>
      <c r="Z193" s="474">
        <f>X193</f>
        <v>53280</v>
      </c>
      <c r="AA193" s="229">
        <v>0.03</v>
      </c>
      <c r="AB193" s="229"/>
    </row>
    <row r="194" spans="1:28" ht="17.25" x14ac:dyDescent="0.3">
      <c r="A194" s="229"/>
      <c r="B194" s="230"/>
      <c r="C194" s="229"/>
      <c r="D194" s="229"/>
      <c r="E194" s="229"/>
      <c r="F194" s="229"/>
      <c r="G194" s="229"/>
      <c r="H194" s="484"/>
      <c r="I194" s="229"/>
      <c r="J194" s="689">
        <f>SUM(H194*I194)</f>
        <v>0</v>
      </c>
      <c r="K194" s="229"/>
      <c r="L194" s="505"/>
      <c r="M194" s="230" t="s">
        <v>38</v>
      </c>
      <c r="N194" s="230" t="s">
        <v>2</v>
      </c>
      <c r="O194" s="229">
        <v>43.56</v>
      </c>
      <c r="P194" s="229"/>
      <c r="Q194" s="229"/>
      <c r="R194" s="508">
        <v>5350</v>
      </c>
      <c r="S194" s="511">
        <f>SUM(O194*R194)</f>
        <v>233046</v>
      </c>
      <c r="T194" s="229">
        <v>10</v>
      </c>
      <c r="U194" s="229">
        <v>10</v>
      </c>
      <c r="V194" s="511">
        <f>SUM(S194-(S194*U194/100))</f>
        <v>209741.4</v>
      </c>
      <c r="W194" s="511">
        <f>SUM(J194+V194)</f>
        <v>209741.4</v>
      </c>
      <c r="X194" s="688">
        <f>W194</f>
        <v>209741.4</v>
      </c>
      <c r="Y194" s="229">
        <v>10</v>
      </c>
      <c r="Z194" s="229">
        <v>0</v>
      </c>
      <c r="AA194" s="229">
        <v>0.02</v>
      </c>
      <c r="AB194" s="229"/>
    </row>
    <row r="195" spans="1:28" ht="17.25" x14ac:dyDescent="0.3">
      <c r="A195" s="494">
        <v>105</v>
      </c>
      <c r="B195" s="498" t="s">
        <v>5</v>
      </c>
      <c r="C195" s="494"/>
      <c r="D195" s="494">
        <v>15</v>
      </c>
      <c r="E195" s="494"/>
      <c r="F195" s="494"/>
      <c r="G195" s="494">
        <v>1</v>
      </c>
      <c r="H195" s="499">
        <f>SUM((D195*400)+(E195*100)+F195)</f>
        <v>6000</v>
      </c>
      <c r="I195" s="494">
        <v>75</v>
      </c>
      <c r="J195" s="698">
        <f>SUM(H195*I195)</f>
        <v>450000</v>
      </c>
      <c r="K195" s="494"/>
      <c r="L195" s="643">
        <v>4</v>
      </c>
      <c r="M195" s="498"/>
      <c r="N195" s="498"/>
      <c r="O195" s="494"/>
      <c r="P195" s="494"/>
      <c r="Q195" s="494"/>
      <c r="R195" s="697"/>
      <c r="S195" s="696">
        <f>SUM(O195*R195)</f>
        <v>0</v>
      </c>
      <c r="T195" s="494"/>
      <c r="U195" s="494"/>
      <c r="V195" s="696">
        <f>SUM(S195-(S195*U195/100))</f>
        <v>0</v>
      </c>
      <c r="W195" s="696">
        <f>SUM(J195+V195)</f>
        <v>450000</v>
      </c>
      <c r="X195" s="688">
        <f>W195</f>
        <v>450000</v>
      </c>
      <c r="Y195" s="494">
        <v>50</v>
      </c>
      <c r="Z195" s="494">
        <v>0</v>
      </c>
      <c r="AA195" s="494">
        <v>0.01</v>
      </c>
      <c r="AB195" s="494"/>
    </row>
    <row r="196" spans="1:28" ht="17.25" x14ac:dyDescent="0.3">
      <c r="A196" s="229">
        <v>106</v>
      </c>
      <c r="B196" s="230" t="s">
        <v>4</v>
      </c>
      <c r="C196" s="229">
        <v>20332</v>
      </c>
      <c r="D196" s="229">
        <v>5</v>
      </c>
      <c r="E196" s="229">
        <v>2</v>
      </c>
      <c r="F196" s="229">
        <v>22</v>
      </c>
      <c r="G196" s="229">
        <v>1</v>
      </c>
      <c r="H196" s="484">
        <f>SUM((D196*400)+(E196*100)+F196)</f>
        <v>2222</v>
      </c>
      <c r="I196" s="229">
        <v>75</v>
      </c>
      <c r="J196" s="689">
        <f>SUM(H196*I196)</f>
        <v>166650</v>
      </c>
      <c r="K196" s="229"/>
      <c r="L196" s="505">
        <v>4</v>
      </c>
      <c r="M196" s="230"/>
      <c r="N196" s="230"/>
      <c r="O196" s="229"/>
      <c r="P196" s="229"/>
      <c r="Q196" s="229"/>
      <c r="R196" s="508"/>
      <c r="S196" s="511">
        <f>SUM(O196*R196)</f>
        <v>0</v>
      </c>
      <c r="T196" s="229"/>
      <c r="U196" s="229"/>
      <c r="V196" s="511">
        <f>SUM(S196-(S196*U196/100))</f>
        <v>0</v>
      </c>
      <c r="W196" s="511">
        <f>SUM(J196+V196)</f>
        <v>166650</v>
      </c>
      <c r="X196" s="688">
        <f>W196</f>
        <v>166650</v>
      </c>
      <c r="Y196" s="229">
        <v>50</v>
      </c>
      <c r="Z196" s="229">
        <v>0</v>
      </c>
      <c r="AA196" s="229">
        <v>0.01</v>
      </c>
      <c r="AB196" s="229"/>
    </row>
    <row r="197" spans="1:28" ht="17.25" x14ac:dyDescent="0.3">
      <c r="A197" s="229">
        <v>107</v>
      </c>
      <c r="B197" s="230" t="s">
        <v>4</v>
      </c>
      <c r="C197" s="229">
        <v>21101</v>
      </c>
      <c r="D197" s="229">
        <v>1</v>
      </c>
      <c r="E197" s="229"/>
      <c r="F197" s="229">
        <v>44</v>
      </c>
      <c r="G197" s="229">
        <v>1</v>
      </c>
      <c r="H197" s="484">
        <f>SUM((D197*400)+(E197*100)+F197)</f>
        <v>444</v>
      </c>
      <c r="I197" s="229">
        <v>75</v>
      </c>
      <c r="J197" s="689">
        <f>SUM(H197*I197)</f>
        <v>33300</v>
      </c>
      <c r="K197" s="229"/>
      <c r="L197" s="505"/>
      <c r="M197" s="230"/>
      <c r="N197" s="230"/>
      <c r="O197" s="229"/>
      <c r="P197" s="229"/>
      <c r="Q197" s="229"/>
      <c r="R197" s="508"/>
      <c r="S197" s="511">
        <f>SUM(O197*R197)</f>
        <v>0</v>
      </c>
      <c r="T197" s="229"/>
      <c r="U197" s="229"/>
      <c r="V197" s="511">
        <f>SUM(S197-(S197*U197/100))</f>
        <v>0</v>
      </c>
      <c r="W197" s="511">
        <f>SUM(J197+V197)</f>
        <v>33300</v>
      </c>
      <c r="X197" s="688">
        <f>W197</f>
        <v>33300</v>
      </c>
      <c r="Y197" s="229">
        <v>50</v>
      </c>
      <c r="Z197" s="229">
        <v>0</v>
      </c>
      <c r="AA197" s="229">
        <v>0.01</v>
      </c>
      <c r="AB197" s="229"/>
    </row>
    <row r="198" spans="1:28" ht="17.25" x14ac:dyDescent="0.3">
      <c r="A198" s="229">
        <v>108</v>
      </c>
      <c r="B198" s="230" t="s">
        <v>4</v>
      </c>
      <c r="C198" s="229">
        <v>13487</v>
      </c>
      <c r="D198" s="229">
        <v>3</v>
      </c>
      <c r="E198" s="229">
        <v>1</v>
      </c>
      <c r="F198" s="229">
        <v>3</v>
      </c>
      <c r="G198" s="229">
        <v>1</v>
      </c>
      <c r="H198" s="484">
        <f>SUM((D198*400)+(E198*100)+F198)</f>
        <v>1303</v>
      </c>
      <c r="I198" s="229">
        <v>75</v>
      </c>
      <c r="J198" s="689">
        <f>SUM(H198*I198)</f>
        <v>97725</v>
      </c>
      <c r="K198" s="229"/>
      <c r="L198" s="649" t="s">
        <v>1438</v>
      </c>
      <c r="M198" s="230"/>
      <c r="N198" s="230"/>
      <c r="O198" s="229"/>
      <c r="P198" s="229"/>
      <c r="Q198" s="229"/>
      <c r="R198" s="508"/>
      <c r="S198" s="511">
        <f>SUM(O198*R198)</f>
        <v>0</v>
      </c>
      <c r="T198" s="229"/>
      <c r="U198" s="229"/>
      <c r="V198" s="511">
        <f>SUM(S198-(S198*U198/100))</f>
        <v>0</v>
      </c>
      <c r="W198" s="511">
        <f>SUM(J198+V198)</f>
        <v>97725</v>
      </c>
      <c r="X198" s="688">
        <f>W198</f>
        <v>97725</v>
      </c>
      <c r="Y198" s="229">
        <v>50</v>
      </c>
      <c r="Z198" s="229">
        <v>0</v>
      </c>
      <c r="AA198" s="229">
        <v>0.01</v>
      </c>
      <c r="AB198" s="229"/>
    </row>
    <row r="199" spans="1:28" ht="17.25" x14ac:dyDescent="0.3">
      <c r="A199" s="229">
        <v>109</v>
      </c>
      <c r="B199" s="230" t="s">
        <v>4</v>
      </c>
      <c r="C199" s="229">
        <v>1614</v>
      </c>
      <c r="D199" s="229">
        <v>4</v>
      </c>
      <c r="E199" s="229">
        <v>2</v>
      </c>
      <c r="F199" s="229">
        <v>36</v>
      </c>
      <c r="G199" s="229">
        <v>1</v>
      </c>
      <c r="H199" s="484">
        <f>SUM((D199*400)+(E199*100)+F199)</f>
        <v>1836</v>
      </c>
      <c r="I199" s="229">
        <v>75</v>
      </c>
      <c r="J199" s="689">
        <f>SUM(H199*I199)</f>
        <v>137700</v>
      </c>
      <c r="K199" s="229"/>
      <c r="L199" s="649" t="s">
        <v>1438</v>
      </c>
      <c r="M199" s="230"/>
      <c r="N199" s="230"/>
      <c r="O199" s="229"/>
      <c r="P199" s="229"/>
      <c r="Q199" s="229"/>
      <c r="R199" s="508"/>
      <c r="S199" s="511">
        <f>SUM(O199*R199)</f>
        <v>0</v>
      </c>
      <c r="T199" s="229"/>
      <c r="U199" s="229"/>
      <c r="V199" s="511">
        <f>SUM(S199-(S199*U199/100))</f>
        <v>0</v>
      </c>
      <c r="W199" s="511">
        <f>SUM(J199+V199)</f>
        <v>137700</v>
      </c>
      <c r="X199" s="688">
        <f>W199</f>
        <v>137700</v>
      </c>
      <c r="Y199" s="229">
        <v>50</v>
      </c>
      <c r="Z199" s="229">
        <v>0</v>
      </c>
      <c r="AA199" s="229">
        <v>0.01</v>
      </c>
      <c r="AB199" s="229"/>
    </row>
    <row r="200" spans="1:28" ht="17.25" x14ac:dyDescent="0.3">
      <c r="A200" s="229">
        <v>110</v>
      </c>
      <c r="B200" s="230" t="s">
        <v>4</v>
      </c>
      <c r="C200" s="229">
        <v>13848</v>
      </c>
      <c r="D200" s="229">
        <v>1</v>
      </c>
      <c r="E200" s="229"/>
      <c r="F200" s="229"/>
      <c r="G200" s="229">
        <v>1</v>
      </c>
      <c r="H200" s="484">
        <f>SUM((D200*400)+(E200*100)+F200)</f>
        <v>400</v>
      </c>
      <c r="I200" s="229">
        <v>75</v>
      </c>
      <c r="J200" s="689">
        <f>SUM(H200*I200)</f>
        <v>30000</v>
      </c>
      <c r="K200" s="229"/>
      <c r="L200" s="505"/>
      <c r="M200" s="230"/>
      <c r="N200" s="230"/>
      <c r="O200" s="229"/>
      <c r="P200" s="229"/>
      <c r="Q200" s="229"/>
      <c r="R200" s="508"/>
      <c r="S200" s="511">
        <f>SUM(O200*R200)</f>
        <v>0</v>
      </c>
      <c r="T200" s="229"/>
      <c r="U200" s="229"/>
      <c r="V200" s="511">
        <f>SUM(S200-(S200*U200/100))</f>
        <v>0</v>
      </c>
      <c r="W200" s="511">
        <f>SUM(J200+V200)</f>
        <v>30000</v>
      </c>
      <c r="X200" s="688">
        <f>W200</f>
        <v>30000</v>
      </c>
      <c r="Y200" s="229">
        <v>50</v>
      </c>
      <c r="Z200" s="229">
        <v>0</v>
      </c>
      <c r="AA200" s="229">
        <v>0.01</v>
      </c>
      <c r="AB200" s="229"/>
    </row>
    <row r="201" spans="1:28" ht="17.25" x14ac:dyDescent="0.3">
      <c r="A201" s="229">
        <v>111</v>
      </c>
      <c r="B201" s="230"/>
      <c r="C201" s="229"/>
      <c r="D201" s="229"/>
      <c r="E201" s="229">
        <v>1</v>
      </c>
      <c r="F201" s="229"/>
      <c r="G201" s="229">
        <v>1</v>
      </c>
      <c r="H201" s="484">
        <f>SUM((D201*400)+(E201*100)+F201)</f>
        <v>100</v>
      </c>
      <c r="I201" s="229">
        <v>75</v>
      </c>
      <c r="J201" s="689">
        <f>SUM(H201*I201)</f>
        <v>7500</v>
      </c>
      <c r="K201" s="229"/>
      <c r="L201" s="505"/>
      <c r="M201" s="230" t="s">
        <v>3</v>
      </c>
      <c r="N201" s="230" t="s">
        <v>1233</v>
      </c>
      <c r="O201" s="229">
        <v>71.680000000000007</v>
      </c>
      <c r="P201" s="229"/>
      <c r="Q201" s="229"/>
      <c r="R201" s="508">
        <v>6500</v>
      </c>
      <c r="S201" s="511">
        <f>SUM(O201*R201)</f>
        <v>465920.00000000006</v>
      </c>
      <c r="T201" s="229">
        <v>1</v>
      </c>
      <c r="U201" s="229">
        <v>1</v>
      </c>
      <c r="V201" s="511">
        <f>SUM(S201-(S201*U201/100))</f>
        <v>461260.80000000005</v>
      </c>
      <c r="W201" s="511">
        <f>SUM(J201+V201)</f>
        <v>468760.80000000005</v>
      </c>
      <c r="X201" s="688">
        <f>W201</f>
        <v>468760.80000000005</v>
      </c>
      <c r="Y201" s="229">
        <v>10</v>
      </c>
      <c r="Z201" s="229">
        <v>0</v>
      </c>
      <c r="AA201" s="229">
        <v>0.02</v>
      </c>
      <c r="AB201" s="229"/>
    </row>
    <row r="202" spans="1:28" ht="17.25" x14ac:dyDescent="0.3">
      <c r="A202" s="229">
        <v>112</v>
      </c>
      <c r="B202" s="230"/>
      <c r="C202" s="229"/>
      <c r="D202" s="229">
        <v>12</v>
      </c>
      <c r="E202" s="229"/>
      <c r="F202" s="229"/>
      <c r="G202" s="229">
        <v>1</v>
      </c>
      <c r="H202" s="484">
        <f>SUM((D202*400)+(E202*100)+F202)</f>
        <v>4800</v>
      </c>
      <c r="I202" s="229">
        <v>75</v>
      </c>
      <c r="J202" s="689">
        <f>SUM(H202*I202)</f>
        <v>360000</v>
      </c>
      <c r="K202" s="229"/>
      <c r="L202" s="505"/>
      <c r="M202" s="230"/>
      <c r="N202" s="230"/>
      <c r="O202" s="229"/>
      <c r="P202" s="229"/>
      <c r="Q202" s="229"/>
      <c r="R202" s="508"/>
      <c r="S202" s="511">
        <f>SUM(O202*R202)</f>
        <v>0</v>
      </c>
      <c r="T202" s="229"/>
      <c r="U202" s="229"/>
      <c r="V202" s="511">
        <f>SUM(S202-(S202*U202/100))</f>
        <v>0</v>
      </c>
      <c r="W202" s="511">
        <f>SUM(J202+V202)</f>
        <v>360000</v>
      </c>
      <c r="X202" s="688">
        <f>W202</f>
        <v>360000</v>
      </c>
      <c r="Y202" s="229">
        <v>50</v>
      </c>
      <c r="Z202" s="229">
        <v>0</v>
      </c>
      <c r="AA202" s="229">
        <v>0.01</v>
      </c>
      <c r="AB202" s="229"/>
    </row>
    <row r="203" spans="1:28" ht="17.25" x14ac:dyDescent="0.3">
      <c r="A203" s="229"/>
      <c r="B203" s="230"/>
      <c r="C203" s="229"/>
      <c r="D203" s="229"/>
      <c r="E203" s="229"/>
      <c r="F203" s="229"/>
      <c r="G203" s="229"/>
      <c r="H203" s="484"/>
      <c r="I203" s="229"/>
      <c r="J203" s="689">
        <f>SUM(H203*I203)</f>
        <v>0</v>
      </c>
      <c r="K203" s="229"/>
      <c r="L203" s="505">
        <v>97</v>
      </c>
      <c r="M203" s="230" t="s">
        <v>3</v>
      </c>
      <c r="N203" s="230" t="s">
        <v>1233</v>
      </c>
      <c r="O203" s="229">
        <v>120</v>
      </c>
      <c r="P203" s="229"/>
      <c r="Q203" s="229"/>
      <c r="R203" s="508">
        <v>6500</v>
      </c>
      <c r="S203" s="511">
        <f>SUM(O203*R203)</f>
        <v>780000</v>
      </c>
      <c r="T203" s="229"/>
      <c r="U203" s="229"/>
      <c r="V203" s="511">
        <f>SUM(S203-(S203*U203/100))</f>
        <v>780000</v>
      </c>
      <c r="W203" s="511">
        <f>SUM(J203+V203)</f>
        <v>780000</v>
      </c>
      <c r="X203" s="688">
        <f>W203</f>
        <v>780000</v>
      </c>
      <c r="Y203" s="229">
        <v>10</v>
      </c>
      <c r="Z203" s="229">
        <v>0</v>
      </c>
      <c r="AA203" s="229">
        <v>0.02</v>
      </c>
      <c r="AB203" s="229"/>
    </row>
    <row r="204" spans="1:28" ht="17.25" x14ac:dyDescent="0.3">
      <c r="A204" s="229"/>
      <c r="B204" s="230"/>
      <c r="C204" s="229"/>
      <c r="D204" s="229"/>
      <c r="E204" s="229"/>
      <c r="F204" s="229"/>
      <c r="G204" s="229"/>
      <c r="H204" s="484"/>
      <c r="I204" s="229"/>
      <c r="J204" s="689">
        <f>SUM(H204*I204)</f>
        <v>0</v>
      </c>
      <c r="K204" s="229"/>
      <c r="L204" s="505"/>
      <c r="M204" s="230" t="s">
        <v>8</v>
      </c>
      <c r="N204" s="230" t="s">
        <v>0</v>
      </c>
      <c r="O204" s="229">
        <v>24.14</v>
      </c>
      <c r="P204" s="229"/>
      <c r="Q204" s="229"/>
      <c r="R204" s="508">
        <v>5400</v>
      </c>
      <c r="S204" s="511">
        <f>SUM(O204*R204)</f>
        <v>130356</v>
      </c>
      <c r="T204" s="229"/>
      <c r="U204" s="229"/>
      <c r="V204" s="511">
        <f>SUM(S204-(S204*U204/100))</f>
        <v>130356</v>
      </c>
      <c r="W204" s="511">
        <f>SUM(J204+V204)</f>
        <v>130356</v>
      </c>
      <c r="X204" s="688">
        <f>W204</f>
        <v>130356</v>
      </c>
      <c r="Y204" s="229">
        <v>50</v>
      </c>
      <c r="Z204" s="229">
        <v>0</v>
      </c>
      <c r="AA204" s="229">
        <v>0.01</v>
      </c>
      <c r="AB204" s="229"/>
    </row>
    <row r="205" spans="1:28" ht="17.25" x14ac:dyDescent="0.3">
      <c r="A205" s="229"/>
      <c r="B205" s="230"/>
      <c r="C205" s="229"/>
      <c r="D205" s="229"/>
      <c r="E205" s="229"/>
      <c r="F205" s="229"/>
      <c r="G205" s="229"/>
      <c r="H205" s="484"/>
      <c r="I205" s="229"/>
      <c r="J205" s="689">
        <f>SUM(H205*I205)</f>
        <v>0</v>
      </c>
      <c r="K205" s="229"/>
      <c r="L205" s="505"/>
      <c r="M205" s="230" t="s">
        <v>16</v>
      </c>
      <c r="N205" s="230"/>
      <c r="O205" s="229">
        <v>53</v>
      </c>
      <c r="P205" s="229"/>
      <c r="Q205" s="229"/>
      <c r="R205" s="508">
        <v>2400</v>
      </c>
      <c r="S205" s="511">
        <f>SUM(O205*R205)</f>
        <v>127200</v>
      </c>
      <c r="T205" s="229"/>
      <c r="U205" s="229"/>
      <c r="V205" s="511">
        <f>SUM(S205-(S205*U205/100))</f>
        <v>127200</v>
      </c>
      <c r="W205" s="511">
        <f>SUM(J205+V205)</f>
        <v>127200</v>
      </c>
      <c r="X205" s="688">
        <f>W205</f>
        <v>127200</v>
      </c>
      <c r="Y205" s="229">
        <v>0</v>
      </c>
      <c r="Z205" s="474">
        <f>X205</f>
        <v>127200</v>
      </c>
      <c r="AA205" s="229">
        <v>0</v>
      </c>
      <c r="AB205" s="229"/>
    </row>
    <row r="206" spans="1:28" ht="17.25" x14ac:dyDescent="0.3">
      <c r="A206" s="229"/>
      <c r="B206" s="230"/>
      <c r="C206" s="229"/>
      <c r="D206" s="229"/>
      <c r="E206" s="229"/>
      <c r="F206" s="229"/>
      <c r="G206" s="229"/>
      <c r="H206" s="484"/>
      <c r="I206" s="229"/>
      <c r="J206" s="689">
        <f>SUM(H206*I206)</f>
        <v>0</v>
      </c>
      <c r="K206" s="229"/>
      <c r="L206" s="505"/>
      <c r="M206" s="230" t="s">
        <v>16</v>
      </c>
      <c r="N206" s="230"/>
      <c r="O206" s="229">
        <v>36</v>
      </c>
      <c r="P206" s="229"/>
      <c r="Q206" s="229"/>
      <c r="R206" s="508">
        <v>2400</v>
      </c>
      <c r="S206" s="511">
        <f>SUM(O206*R206)</f>
        <v>86400</v>
      </c>
      <c r="T206" s="229"/>
      <c r="U206" s="229"/>
      <c r="V206" s="511">
        <f>SUM(S206-(S206*U206/100))</f>
        <v>86400</v>
      </c>
      <c r="W206" s="511">
        <f>SUM(J206+V206)</f>
        <v>86400</v>
      </c>
      <c r="X206" s="688">
        <f>W206</f>
        <v>86400</v>
      </c>
      <c r="Y206" s="229">
        <v>0</v>
      </c>
      <c r="Z206" s="474">
        <f>X206</f>
        <v>86400</v>
      </c>
      <c r="AA206" s="229">
        <v>0.03</v>
      </c>
      <c r="AB206" s="229"/>
    </row>
    <row r="207" spans="1:28" ht="17.25" x14ac:dyDescent="0.3">
      <c r="A207" s="229"/>
      <c r="B207" s="230"/>
      <c r="C207" s="229"/>
      <c r="D207" s="229"/>
      <c r="E207" s="229"/>
      <c r="F207" s="229"/>
      <c r="G207" s="229"/>
      <c r="H207" s="484"/>
      <c r="I207" s="229"/>
      <c r="J207" s="689">
        <f>SUM(H207*I207)</f>
        <v>0</v>
      </c>
      <c r="K207" s="229"/>
      <c r="L207" s="505"/>
      <c r="M207" s="230" t="s">
        <v>22</v>
      </c>
      <c r="N207" s="230" t="s">
        <v>0</v>
      </c>
      <c r="O207" s="229">
        <v>18</v>
      </c>
      <c r="P207" s="229"/>
      <c r="Q207" s="229"/>
      <c r="R207" s="508">
        <v>2050</v>
      </c>
      <c r="S207" s="511">
        <f>SUM(O207*R207)</f>
        <v>36900</v>
      </c>
      <c r="T207" s="229"/>
      <c r="U207" s="229"/>
      <c r="V207" s="511">
        <f>SUM(S207-(S207*U207/100))</f>
        <v>36900</v>
      </c>
      <c r="W207" s="511">
        <f>SUM(J207+V207)</f>
        <v>36900</v>
      </c>
      <c r="X207" s="688">
        <f>W207</f>
        <v>36900</v>
      </c>
      <c r="Y207" s="229">
        <v>50</v>
      </c>
      <c r="Z207" s="229">
        <v>0</v>
      </c>
      <c r="AA207" s="229">
        <v>0.03</v>
      </c>
      <c r="AB207" s="229"/>
    </row>
    <row r="208" spans="1:28" ht="17.25" x14ac:dyDescent="0.3">
      <c r="A208" s="229">
        <v>113</v>
      </c>
      <c r="B208" s="230"/>
      <c r="C208" s="229"/>
      <c r="D208" s="229"/>
      <c r="E208" s="229"/>
      <c r="F208" s="229"/>
      <c r="G208" s="229"/>
      <c r="H208" s="484"/>
      <c r="I208" s="229"/>
      <c r="J208" s="689">
        <f>SUM(H208*I208)</f>
        <v>0</v>
      </c>
      <c r="K208" s="229"/>
      <c r="L208" s="505">
        <v>270</v>
      </c>
      <c r="M208" s="230" t="s">
        <v>3</v>
      </c>
      <c r="N208" s="230" t="s">
        <v>1233</v>
      </c>
      <c r="O208" s="229">
        <v>39.06</v>
      </c>
      <c r="P208" s="229"/>
      <c r="Q208" s="229"/>
      <c r="R208" s="508">
        <v>6500</v>
      </c>
      <c r="S208" s="511">
        <f>SUM(O208*R208)</f>
        <v>253890.00000000003</v>
      </c>
      <c r="T208" s="229"/>
      <c r="U208" s="229"/>
      <c r="V208" s="511">
        <f>SUM(S208-(S208*U208/100))</f>
        <v>253890.00000000003</v>
      </c>
      <c r="W208" s="511">
        <f>SUM(J208+V208)</f>
        <v>253890.00000000003</v>
      </c>
      <c r="X208" s="688">
        <f>W208</f>
        <v>253890.00000000003</v>
      </c>
      <c r="Y208" s="229">
        <v>10</v>
      </c>
      <c r="Z208" s="229">
        <v>0</v>
      </c>
      <c r="AA208" s="229">
        <v>0.02</v>
      </c>
      <c r="AB208" s="229"/>
    </row>
    <row r="209" spans="1:28" ht="17.25" x14ac:dyDescent="0.3">
      <c r="A209" s="229"/>
      <c r="B209" s="230"/>
      <c r="C209" s="229"/>
      <c r="D209" s="229"/>
      <c r="E209" s="229"/>
      <c r="F209" s="229"/>
      <c r="G209" s="229"/>
      <c r="H209" s="484"/>
      <c r="I209" s="229"/>
      <c r="J209" s="689">
        <f>SUM(H209*I209)</f>
        <v>0</v>
      </c>
      <c r="K209" s="229"/>
      <c r="L209" s="505"/>
      <c r="M209" s="230" t="s">
        <v>13</v>
      </c>
      <c r="N209" s="230" t="s">
        <v>0</v>
      </c>
      <c r="O209" s="229">
        <v>81</v>
      </c>
      <c r="P209" s="229"/>
      <c r="Q209" s="229"/>
      <c r="R209" s="508">
        <v>2050</v>
      </c>
      <c r="S209" s="511">
        <f>SUM(O209*R209)</f>
        <v>166050</v>
      </c>
      <c r="T209" s="229"/>
      <c r="U209" s="229"/>
      <c r="V209" s="511">
        <f>SUM(S209-(S209*U209/100))</f>
        <v>166050</v>
      </c>
      <c r="W209" s="511">
        <f>SUM(J209+V209)</f>
        <v>166050</v>
      </c>
      <c r="X209" s="688">
        <f>W209</f>
        <v>166050</v>
      </c>
      <c r="Y209" s="229">
        <v>50</v>
      </c>
      <c r="Z209" s="229">
        <v>0</v>
      </c>
      <c r="AA209" s="229">
        <v>0.01</v>
      </c>
      <c r="AB209" s="229"/>
    </row>
    <row r="210" spans="1:28" ht="17.25" x14ac:dyDescent="0.3">
      <c r="A210" s="229"/>
      <c r="B210" s="230"/>
      <c r="C210" s="229"/>
      <c r="D210" s="229"/>
      <c r="E210" s="229"/>
      <c r="F210" s="229"/>
      <c r="G210" s="229"/>
      <c r="H210" s="484"/>
      <c r="I210" s="229"/>
      <c r="J210" s="689">
        <f>SUM(H210*I210)</f>
        <v>0</v>
      </c>
      <c r="K210" s="229"/>
      <c r="L210" s="505"/>
      <c r="M210" s="230" t="s">
        <v>11</v>
      </c>
      <c r="N210" s="230" t="s">
        <v>0</v>
      </c>
      <c r="O210" s="229">
        <v>26.25</v>
      </c>
      <c r="P210" s="229"/>
      <c r="Q210" s="229"/>
      <c r="R210" s="508">
        <v>2050</v>
      </c>
      <c r="S210" s="511">
        <f>SUM(O210*R210)</f>
        <v>53812.5</v>
      </c>
      <c r="T210" s="229"/>
      <c r="U210" s="229"/>
      <c r="V210" s="511">
        <f>SUM(S210-(S210*U210/100))</f>
        <v>53812.5</v>
      </c>
      <c r="W210" s="511">
        <f>SUM(J210+V210)</f>
        <v>53812.5</v>
      </c>
      <c r="X210" s="688">
        <f>W210</f>
        <v>53812.5</v>
      </c>
      <c r="Y210" s="229">
        <v>50</v>
      </c>
      <c r="Z210" s="229">
        <v>0</v>
      </c>
      <c r="AA210" s="229">
        <v>0.01</v>
      </c>
      <c r="AB210" s="229"/>
    </row>
    <row r="211" spans="1:28" ht="17.25" x14ac:dyDescent="0.3">
      <c r="A211" s="229">
        <v>114</v>
      </c>
      <c r="B211" s="230"/>
      <c r="C211" s="229"/>
      <c r="D211" s="229"/>
      <c r="E211" s="229"/>
      <c r="F211" s="229"/>
      <c r="G211" s="229"/>
      <c r="H211" s="484"/>
      <c r="I211" s="229"/>
      <c r="J211" s="689">
        <f>SUM(H211*I211)</f>
        <v>0</v>
      </c>
      <c r="K211" s="229"/>
      <c r="L211" s="505">
        <v>68</v>
      </c>
      <c r="M211" s="230" t="s">
        <v>3</v>
      </c>
      <c r="N211" s="230" t="s">
        <v>1233</v>
      </c>
      <c r="O211" s="229">
        <v>121</v>
      </c>
      <c r="P211" s="229"/>
      <c r="Q211" s="229"/>
      <c r="R211" s="508">
        <v>6500</v>
      </c>
      <c r="S211" s="511">
        <f>SUM(O211*R211)</f>
        <v>786500</v>
      </c>
      <c r="T211" s="229"/>
      <c r="U211" s="229"/>
      <c r="V211" s="511">
        <f>SUM(S211-(S211*U211/100))</f>
        <v>786500</v>
      </c>
      <c r="W211" s="511">
        <f>SUM(J211+V211)</f>
        <v>786500</v>
      </c>
      <c r="X211" s="688">
        <f>W211</f>
        <v>786500</v>
      </c>
      <c r="Y211" s="229">
        <v>10</v>
      </c>
      <c r="Z211" s="229">
        <v>0</v>
      </c>
      <c r="AA211" s="229">
        <v>0.02</v>
      </c>
      <c r="AB211" s="229"/>
    </row>
    <row r="212" spans="1:28" ht="17.25" x14ac:dyDescent="0.3">
      <c r="A212" s="229"/>
      <c r="B212" s="230"/>
      <c r="C212" s="229"/>
      <c r="D212" s="229"/>
      <c r="E212" s="229"/>
      <c r="F212" s="229"/>
      <c r="G212" s="229"/>
      <c r="H212" s="484"/>
      <c r="I212" s="229"/>
      <c r="J212" s="689">
        <f>SUM(H212*I212)</f>
        <v>0</v>
      </c>
      <c r="K212" s="229"/>
      <c r="L212" s="505"/>
      <c r="M212" s="230" t="s">
        <v>13</v>
      </c>
      <c r="N212" s="230" t="s">
        <v>0</v>
      </c>
      <c r="O212" s="229">
        <v>78.3</v>
      </c>
      <c r="P212" s="229"/>
      <c r="Q212" s="229"/>
      <c r="R212" s="508">
        <v>2050</v>
      </c>
      <c r="S212" s="511">
        <f>SUM(O212*R212)</f>
        <v>160515</v>
      </c>
      <c r="T212" s="229"/>
      <c r="U212" s="229"/>
      <c r="V212" s="511">
        <f>SUM(S212-(S212*U212/100))</f>
        <v>160515</v>
      </c>
      <c r="W212" s="511">
        <f>SUM(J212+V212)</f>
        <v>160515</v>
      </c>
      <c r="X212" s="688">
        <f>W212</f>
        <v>160515</v>
      </c>
      <c r="Y212" s="229">
        <v>50</v>
      </c>
      <c r="Z212" s="229">
        <v>0</v>
      </c>
      <c r="AA212" s="229">
        <v>0.01</v>
      </c>
      <c r="AB212" s="229"/>
    </row>
    <row r="213" spans="1:28" ht="17.25" x14ac:dyDescent="0.3">
      <c r="A213" s="229"/>
      <c r="B213" s="230"/>
      <c r="C213" s="229"/>
      <c r="D213" s="229"/>
      <c r="E213" s="229"/>
      <c r="F213" s="229"/>
      <c r="G213" s="229"/>
      <c r="H213" s="484"/>
      <c r="I213" s="229"/>
      <c r="J213" s="689">
        <f>SUM(H213*I213)</f>
        <v>0</v>
      </c>
      <c r="K213" s="229"/>
      <c r="L213" s="505"/>
      <c r="M213" s="230" t="s">
        <v>16</v>
      </c>
      <c r="N213" s="230" t="s">
        <v>1233</v>
      </c>
      <c r="O213" s="229">
        <v>87.36</v>
      </c>
      <c r="P213" s="229"/>
      <c r="Q213" s="229"/>
      <c r="R213" s="508">
        <v>2400</v>
      </c>
      <c r="S213" s="511">
        <f>SUM(O213*R213)</f>
        <v>209664</v>
      </c>
      <c r="T213" s="229"/>
      <c r="U213" s="229"/>
      <c r="V213" s="511">
        <f>SUM(S213-(S213*U213/100))</f>
        <v>209664</v>
      </c>
      <c r="W213" s="511">
        <f>SUM(J213+V213)</f>
        <v>209664</v>
      </c>
      <c r="X213" s="688">
        <f>W213</f>
        <v>209664</v>
      </c>
      <c r="Y213" s="229">
        <v>0</v>
      </c>
      <c r="Z213" s="474">
        <f>X213</f>
        <v>209664</v>
      </c>
      <c r="AA213" s="229">
        <v>0.03</v>
      </c>
      <c r="AB213" s="229"/>
    </row>
    <row r="214" spans="1:28" s="692" customFormat="1" ht="17.25" x14ac:dyDescent="0.3">
      <c r="A214" s="693">
        <v>115</v>
      </c>
      <c r="B214" s="694"/>
      <c r="C214" s="693"/>
      <c r="D214" s="693"/>
      <c r="E214" s="693"/>
      <c r="F214" s="693"/>
      <c r="G214" s="693"/>
      <c r="H214" s="484"/>
      <c r="I214" s="693"/>
      <c r="J214" s="689">
        <f>SUM(H214*I214)</f>
        <v>0</v>
      </c>
      <c r="K214" s="693"/>
      <c r="L214" s="695"/>
      <c r="M214" s="694" t="s">
        <v>3</v>
      </c>
      <c r="N214" s="694" t="s">
        <v>1233</v>
      </c>
      <c r="O214" s="693">
        <v>140</v>
      </c>
      <c r="P214" s="693"/>
      <c r="Q214" s="693"/>
      <c r="R214" s="508">
        <v>6500</v>
      </c>
      <c r="S214" s="511">
        <f>SUM(O214*R214)</f>
        <v>910000</v>
      </c>
      <c r="T214" s="693"/>
      <c r="U214" s="693"/>
      <c r="V214" s="511">
        <f>SUM(S214-(S214*U214/100))</f>
        <v>910000</v>
      </c>
      <c r="W214" s="511">
        <f>SUM(J214+V214)</f>
        <v>910000</v>
      </c>
      <c r="X214" s="688">
        <f>W214</f>
        <v>910000</v>
      </c>
      <c r="Y214" s="693">
        <v>10</v>
      </c>
      <c r="Z214" s="693">
        <v>0</v>
      </c>
      <c r="AA214" s="693">
        <v>0.02</v>
      </c>
      <c r="AB214" s="693"/>
    </row>
    <row r="215" spans="1:28" ht="17.25" x14ac:dyDescent="0.3">
      <c r="A215" s="229">
        <v>116</v>
      </c>
      <c r="B215" s="230"/>
      <c r="C215" s="229"/>
      <c r="D215" s="229"/>
      <c r="E215" s="229"/>
      <c r="F215" s="229"/>
      <c r="G215" s="229"/>
      <c r="H215" s="484"/>
      <c r="I215" s="229"/>
      <c r="J215" s="689">
        <f>SUM(H215*I215)</f>
        <v>0</v>
      </c>
      <c r="K215" s="229"/>
      <c r="L215" s="505">
        <v>64</v>
      </c>
      <c r="M215" s="230" t="s">
        <v>3</v>
      </c>
      <c r="N215" s="230" t="s">
        <v>0</v>
      </c>
      <c r="O215" s="229">
        <v>80</v>
      </c>
      <c r="P215" s="229"/>
      <c r="Q215" s="229"/>
      <c r="R215" s="508">
        <v>6500</v>
      </c>
      <c r="S215" s="511">
        <f>SUM(O215*R215)</f>
        <v>520000</v>
      </c>
      <c r="T215" s="229"/>
      <c r="U215" s="229"/>
      <c r="V215" s="511">
        <f>SUM(S215-(S215*U215/100))</f>
        <v>520000</v>
      </c>
      <c r="W215" s="511">
        <f>SUM(J215+V215)</f>
        <v>520000</v>
      </c>
      <c r="X215" s="688">
        <f>W215</f>
        <v>520000</v>
      </c>
      <c r="Y215" s="229">
        <v>10</v>
      </c>
      <c r="Z215" s="229">
        <v>0</v>
      </c>
      <c r="AA215" s="229">
        <v>0.02</v>
      </c>
      <c r="AB215" s="229"/>
    </row>
    <row r="216" spans="1:28" ht="17.25" x14ac:dyDescent="0.3">
      <c r="A216" s="229"/>
      <c r="B216" s="230"/>
      <c r="C216" s="229"/>
      <c r="D216" s="229"/>
      <c r="E216" s="229"/>
      <c r="F216" s="229"/>
      <c r="G216" s="229"/>
      <c r="H216" s="484"/>
      <c r="I216" s="229"/>
      <c r="J216" s="689">
        <f>SUM(H216*I216)</f>
        <v>0</v>
      </c>
      <c r="K216" s="229"/>
      <c r="L216" s="505"/>
      <c r="M216" s="230" t="s">
        <v>11</v>
      </c>
      <c r="N216" s="230" t="s">
        <v>0</v>
      </c>
      <c r="O216" s="229">
        <v>36</v>
      </c>
      <c r="P216" s="229"/>
      <c r="Q216" s="229"/>
      <c r="R216" s="508">
        <v>2050</v>
      </c>
      <c r="S216" s="511">
        <f>SUM(O216*R216)</f>
        <v>73800</v>
      </c>
      <c r="T216" s="229"/>
      <c r="U216" s="229"/>
      <c r="V216" s="511">
        <f>SUM(S216-(S216*U216/100))</f>
        <v>73800</v>
      </c>
      <c r="W216" s="511">
        <f>SUM(J216+V216)</f>
        <v>73800</v>
      </c>
      <c r="X216" s="688">
        <f>W216</f>
        <v>73800</v>
      </c>
      <c r="Y216" s="229">
        <v>50</v>
      </c>
      <c r="Z216" s="229">
        <v>0</v>
      </c>
      <c r="AA216" s="229">
        <v>0.01</v>
      </c>
      <c r="AB216" s="229"/>
    </row>
    <row r="217" spans="1:28" ht="17.25" x14ac:dyDescent="0.3">
      <c r="A217" s="229"/>
      <c r="B217" s="230"/>
      <c r="C217" s="229"/>
      <c r="D217" s="229"/>
      <c r="E217" s="229"/>
      <c r="F217" s="229"/>
      <c r="G217" s="229"/>
      <c r="H217" s="484"/>
      <c r="I217" s="229"/>
      <c r="J217" s="689">
        <f>SUM(H217*I217)</f>
        <v>0</v>
      </c>
      <c r="K217" s="229"/>
      <c r="L217" s="505"/>
      <c r="M217" s="230" t="s">
        <v>8</v>
      </c>
      <c r="N217" s="230" t="s">
        <v>0</v>
      </c>
      <c r="O217" s="229">
        <v>31.5</v>
      </c>
      <c r="P217" s="229"/>
      <c r="Q217" s="229"/>
      <c r="R217" s="508">
        <v>5400</v>
      </c>
      <c r="S217" s="511">
        <f>SUM(O217*R217)</f>
        <v>170100</v>
      </c>
      <c r="T217" s="229"/>
      <c r="U217" s="229"/>
      <c r="V217" s="511">
        <f>SUM(S217-(S217*U217/100))</f>
        <v>170100</v>
      </c>
      <c r="W217" s="511">
        <f>SUM(J217+V217)</f>
        <v>170100</v>
      </c>
      <c r="X217" s="688">
        <f>W217</f>
        <v>170100</v>
      </c>
      <c r="Y217" s="229">
        <v>50</v>
      </c>
      <c r="Z217" s="229">
        <v>0</v>
      </c>
      <c r="AA217" s="229">
        <v>0.01</v>
      </c>
      <c r="AB217" s="229"/>
    </row>
    <row r="218" spans="1:28" ht="17.25" x14ac:dyDescent="0.3">
      <c r="A218" s="229"/>
      <c r="B218" s="230"/>
      <c r="C218" s="229"/>
      <c r="D218" s="229"/>
      <c r="E218" s="229"/>
      <c r="F218" s="229"/>
      <c r="G218" s="229"/>
      <c r="H218" s="484"/>
      <c r="I218" s="229"/>
      <c r="J218" s="689">
        <f>SUM(H218*I218)</f>
        <v>0</v>
      </c>
      <c r="K218" s="229"/>
      <c r="L218" s="505"/>
      <c r="M218" s="230" t="s">
        <v>13</v>
      </c>
      <c r="N218" s="230" t="s">
        <v>0</v>
      </c>
      <c r="O218" s="229">
        <v>42</v>
      </c>
      <c r="P218" s="229"/>
      <c r="Q218" s="229"/>
      <c r="R218" s="508">
        <v>2050</v>
      </c>
      <c r="S218" s="511">
        <f>SUM(O218*R218)</f>
        <v>86100</v>
      </c>
      <c r="T218" s="229"/>
      <c r="U218" s="229"/>
      <c r="V218" s="511">
        <f>SUM(S218-(S218*U218/100))</f>
        <v>86100</v>
      </c>
      <c r="W218" s="511">
        <f>SUM(J218+V218)</f>
        <v>86100</v>
      </c>
      <c r="X218" s="688">
        <f>W218</f>
        <v>86100</v>
      </c>
      <c r="Y218" s="229">
        <v>50</v>
      </c>
      <c r="Z218" s="229">
        <v>0</v>
      </c>
      <c r="AA218" s="229">
        <v>0.01</v>
      </c>
      <c r="AB218" s="229"/>
    </row>
    <row r="219" spans="1:28" ht="17.25" x14ac:dyDescent="0.3">
      <c r="A219" s="229"/>
      <c r="B219" s="230"/>
      <c r="C219" s="229"/>
      <c r="D219" s="229"/>
      <c r="E219" s="229"/>
      <c r="F219" s="229"/>
      <c r="G219" s="229"/>
      <c r="H219" s="484"/>
      <c r="I219" s="229"/>
      <c r="J219" s="689">
        <f>SUM(H219*I219)</f>
        <v>0</v>
      </c>
      <c r="K219" s="229"/>
      <c r="L219" s="505"/>
      <c r="M219" s="230" t="s">
        <v>1437</v>
      </c>
      <c r="N219" s="230"/>
      <c r="O219" s="229">
        <v>820</v>
      </c>
      <c r="P219" s="229"/>
      <c r="Q219" s="229"/>
      <c r="R219" s="508"/>
      <c r="S219" s="511">
        <f>SUM(O219*R219)</f>
        <v>0</v>
      </c>
      <c r="T219" s="229"/>
      <c r="U219" s="229"/>
      <c r="V219" s="511">
        <f>SUM(S219-(S219*U219/100))</f>
        <v>0</v>
      </c>
      <c r="W219" s="511">
        <f>SUM(J219+V219)</f>
        <v>0</v>
      </c>
      <c r="X219" s="688">
        <f>W219</f>
        <v>0</v>
      </c>
      <c r="Y219" s="229"/>
      <c r="Z219" s="229"/>
      <c r="AA219" s="229"/>
      <c r="AB219" s="229"/>
    </row>
    <row r="220" spans="1:28" ht="17.25" x14ac:dyDescent="0.3">
      <c r="A220" s="229"/>
      <c r="B220" s="230"/>
      <c r="C220" s="229"/>
      <c r="D220" s="229"/>
      <c r="E220" s="229"/>
      <c r="F220" s="229"/>
      <c r="G220" s="229"/>
      <c r="H220" s="484"/>
      <c r="I220" s="229"/>
      <c r="J220" s="689">
        <f>SUM(H220*I220)</f>
        <v>0</v>
      </c>
      <c r="K220" s="229"/>
      <c r="L220" s="505"/>
      <c r="M220" s="230" t="s">
        <v>1436</v>
      </c>
      <c r="N220" s="230"/>
      <c r="O220" s="229">
        <v>615</v>
      </c>
      <c r="P220" s="229"/>
      <c r="Q220" s="229"/>
      <c r="R220" s="508"/>
      <c r="S220" s="511">
        <f>SUM(O220*R220)</f>
        <v>0</v>
      </c>
      <c r="T220" s="229"/>
      <c r="U220" s="229"/>
      <c r="V220" s="511">
        <f>SUM(S220-(S220*U220/100))</f>
        <v>0</v>
      </c>
      <c r="W220" s="511">
        <f>SUM(J220+V220)</f>
        <v>0</v>
      </c>
      <c r="X220" s="688">
        <f>W220</f>
        <v>0</v>
      </c>
      <c r="Y220" s="229"/>
      <c r="Z220" s="229"/>
      <c r="AA220" s="229"/>
      <c r="AB220" s="229"/>
    </row>
    <row r="221" spans="1:28" ht="17.25" x14ac:dyDescent="0.3">
      <c r="A221" s="229">
        <v>117</v>
      </c>
      <c r="B221" s="230" t="s">
        <v>4</v>
      </c>
      <c r="C221" s="229">
        <v>2049</v>
      </c>
      <c r="D221" s="229">
        <v>11</v>
      </c>
      <c r="E221" s="229">
        <v>1</v>
      </c>
      <c r="F221" s="229">
        <v>35</v>
      </c>
      <c r="G221" s="229">
        <v>2</v>
      </c>
      <c r="H221" s="484">
        <f>SUM((D221*400)+(E221*100)+F221)</f>
        <v>4535</v>
      </c>
      <c r="I221" s="229">
        <v>75</v>
      </c>
      <c r="J221" s="689">
        <f>SUM(H221*I221)</f>
        <v>340125</v>
      </c>
      <c r="K221" s="229"/>
      <c r="L221" s="505">
        <v>189</v>
      </c>
      <c r="M221" s="230" t="s">
        <v>3</v>
      </c>
      <c r="N221" s="230" t="s">
        <v>0</v>
      </c>
      <c r="O221" s="229">
        <v>86</v>
      </c>
      <c r="P221" s="229"/>
      <c r="Q221" s="229"/>
      <c r="R221" s="508">
        <v>6500</v>
      </c>
      <c r="S221" s="511">
        <f>SUM(O221*R221)</f>
        <v>559000</v>
      </c>
      <c r="T221" s="229">
        <v>1</v>
      </c>
      <c r="U221" s="229">
        <v>3</v>
      </c>
      <c r="V221" s="511">
        <f>SUM(S221-(S221*U221/100))</f>
        <v>542230</v>
      </c>
      <c r="W221" s="511">
        <f>SUM(J221+V221)</f>
        <v>882355</v>
      </c>
      <c r="X221" s="688">
        <f>W221</f>
        <v>882355</v>
      </c>
      <c r="Y221" s="229">
        <v>10</v>
      </c>
      <c r="Z221" s="229">
        <v>0</v>
      </c>
      <c r="AA221" s="229">
        <v>0.02</v>
      </c>
      <c r="AB221" s="229"/>
    </row>
    <row r="222" spans="1:28" ht="17.25" x14ac:dyDescent="0.3">
      <c r="A222" s="229"/>
      <c r="B222" s="230"/>
      <c r="C222" s="229"/>
      <c r="D222" s="229"/>
      <c r="E222" s="229"/>
      <c r="F222" s="229"/>
      <c r="G222" s="229"/>
      <c r="H222" s="484"/>
      <c r="I222" s="229"/>
      <c r="J222" s="689"/>
      <c r="K222" s="229"/>
      <c r="L222" s="505"/>
      <c r="M222" s="230" t="s">
        <v>27</v>
      </c>
      <c r="N222" s="230" t="s">
        <v>2</v>
      </c>
      <c r="O222" s="229">
        <v>56</v>
      </c>
      <c r="P222" s="229"/>
      <c r="Q222" s="229"/>
      <c r="R222" s="508">
        <v>6500</v>
      </c>
      <c r="S222" s="511">
        <f>SUM(O222*R222)</f>
        <v>364000</v>
      </c>
      <c r="T222" s="229">
        <v>1</v>
      </c>
      <c r="U222" s="229">
        <v>1</v>
      </c>
      <c r="V222" s="511">
        <f>SUM(S222-(S222*U222/100))</f>
        <v>360360</v>
      </c>
      <c r="W222" s="511">
        <f>SUM(J222+V222)</f>
        <v>360360</v>
      </c>
      <c r="X222" s="688">
        <f>W222</f>
        <v>360360</v>
      </c>
      <c r="Y222" s="229">
        <v>10</v>
      </c>
      <c r="Z222" s="229">
        <v>0</v>
      </c>
      <c r="AA222" s="229">
        <v>0.02</v>
      </c>
      <c r="AB222" s="229"/>
    </row>
    <row r="223" spans="1:28" ht="17.25" x14ac:dyDescent="0.3">
      <c r="A223" s="229"/>
      <c r="B223" s="230"/>
      <c r="C223" s="229"/>
      <c r="D223" s="229"/>
      <c r="E223" s="229"/>
      <c r="F223" s="229"/>
      <c r="G223" s="229"/>
      <c r="H223" s="484"/>
      <c r="I223" s="229"/>
      <c r="J223" s="689">
        <f>SUM(H223*I223)</f>
        <v>0</v>
      </c>
      <c r="K223" s="229"/>
      <c r="L223" s="505"/>
      <c r="M223" s="230" t="s">
        <v>1437</v>
      </c>
      <c r="N223" s="230"/>
      <c r="O223" s="229">
        <v>1161</v>
      </c>
      <c r="P223" s="229"/>
      <c r="Q223" s="229"/>
      <c r="R223" s="508"/>
      <c r="S223" s="511">
        <f>SUM(O223*R223)</f>
        <v>0</v>
      </c>
      <c r="T223" s="229"/>
      <c r="U223" s="229"/>
      <c r="V223" s="511">
        <f>SUM(S223-(S223*U223/100))</f>
        <v>0</v>
      </c>
      <c r="W223" s="511">
        <f>SUM(J223+V223)</f>
        <v>0</v>
      </c>
      <c r="X223" s="688">
        <f>W223</f>
        <v>0</v>
      </c>
      <c r="Y223" s="229">
        <v>10</v>
      </c>
      <c r="Z223" s="229">
        <v>0</v>
      </c>
      <c r="AA223" s="229">
        <v>0.02</v>
      </c>
      <c r="AB223" s="229"/>
    </row>
    <row r="224" spans="1:28" ht="17.25" x14ac:dyDescent="0.3">
      <c r="A224" s="229"/>
      <c r="B224" s="230"/>
      <c r="C224" s="229"/>
      <c r="D224" s="229"/>
      <c r="E224" s="229"/>
      <c r="F224" s="229"/>
      <c r="G224" s="229"/>
      <c r="H224" s="484"/>
      <c r="I224" s="229"/>
      <c r="J224" s="689">
        <f>SUM(H224*I224)</f>
        <v>0</v>
      </c>
      <c r="K224" s="229"/>
      <c r="L224" s="505"/>
      <c r="M224" s="230" t="s">
        <v>1436</v>
      </c>
      <c r="N224" s="230"/>
      <c r="O224" s="229">
        <v>450</v>
      </c>
      <c r="P224" s="229"/>
      <c r="Q224" s="229"/>
      <c r="R224" s="508"/>
      <c r="S224" s="511">
        <f>SUM(O224*R224)</f>
        <v>0</v>
      </c>
      <c r="T224" s="229"/>
      <c r="U224" s="229"/>
      <c r="V224" s="511">
        <f>SUM(S224-(S224*U224/100))</f>
        <v>0</v>
      </c>
      <c r="W224" s="511">
        <f>SUM(J224+V224)</f>
        <v>0</v>
      </c>
      <c r="X224" s="688">
        <f>W224</f>
        <v>0</v>
      </c>
      <c r="Y224" s="229"/>
      <c r="Z224" s="229"/>
      <c r="AA224" s="229"/>
      <c r="AB224" s="229"/>
    </row>
    <row r="225" spans="1:28" ht="17.25" x14ac:dyDescent="0.3">
      <c r="A225" s="229">
        <v>118</v>
      </c>
      <c r="B225" s="230" t="s">
        <v>4</v>
      </c>
      <c r="C225" s="229">
        <v>1729</v>
      </c>
      <c r="D225" s="229"/>
      <c r="E225" s="229">
        <v>3</v>
      </c>
      <c r="F225" s="229">
        <v>38</v>
      </c>
      <c r="G225" s="229">
        <v>1</v>
      </c>
      <c r="H225" s="484">
        <f>SUM((D225*400)+(E225*100)+F225)</f>
        <v>338</v>
      </c>
      <c r="I225" s="229">
        <v>75</v>
      </c>
      <c r="J225" s="689">
        <f>SUM(H225*I225)</f>
        <v>25350</v>
      </c>
      <c r="K225" s="229"/>
      <c r="L225" s="505">
        <v>242</v>
      </c>
      <c r="M225" s="230"/>
      <c r="N225" s="230"/>
      <c r="O225" s="229"/>
      <c r="P225" s="229"/>
      <c r="Q225" s="229"/>
      <c r="R225" s="508"/>
      <c r="S225" s="511">
        <f>SUM(O225*R225)</f>
        <v>0</v>
      </c>
      <c r="T225" s="229"/>
      <c r="U225" s="229"/>
      <c r="V225" s="511">
        <f>SUM(S225-(S225*U225/100))</f>
        <v>0</v>
      </c>
      <c r="W225" s="511">
        <f>SUM(J225+V225)</f>
        <v>25350</v>
      </c>
      <c r="X225" s="688">
        <f>W225</f>
        <v>25350</v>
      </c>
      <c r="Y225" s="229">
        <v>50</v>
      </c>
      <c r="Z225" s="229">
        <v>0</v>
      </c>
      <c r="AA225" s="229">
        <v>0.01</v>
      </c>
      <c r="AB225" s="229"/>
    </row>
    <row r="226" spans="1:28" ht="17.25" x14ac:dyDescent="0.3">
      <c r="A226" s="229"/>
      <c r="B226" s="230"/>
      <c r="C226" s="229"/>
      <c r="D226" s="229"/>
      <c r="E226" s="229"/>
      <c r="F226" s="229"/>
      <c r="G226" s="229"/>
      <c r="H226" s="484"/>
      <c r="I226" s="229"/>
      <c r="J226" s="689">
        <f>SUM(H226*I226)</f>
        <v>0</v>
      </c>
      <c r="K226" s="229"/>
      <c r="L226" s="505">
        <v>263</v>
      </c>
      <c r="M226" s="230" t="s">
        <v>3</v>
      </c>
      <c r="N226" s="230" t="s">
        <v>2</v>
      </c>
      <c r="O226" s="229"/>
      <c r="P226" s="229"/>
      <c r="Q226" s="229"/>
      <c r="R226" s="508">
        <v>6500</v>
      </c>
      <c r="S226" s="511">
        <f>SUM(O226*R226)</f>
        <v>0</v>
      </c>
      <c r="T226" s="229">
        <v>30</v>
      </c>
      <c r="U226" s="229">
        <v>50</v>
      </c>
      <c r="V226" s="511">
        <f>SUM(S226-(S226*U226/100))</f>
        <v>0</v>
      </c>
      <c r="W226" s="511">
        <f>SUM(J226+V226)</f>
        <v>0</v>
      </c>
      <c r="X226" s="688">
        <f>W226</f>
        <v>0</v>
      </c>
      <c r="Y226" s="229"/>
      <c r="Z226" s="229"/>
      <c r="AA226" s="229"/>
      <c r="AB226" s="229"/>
    </row>
    <row r="227" spans="1:28" ht="17.25" x14ac:dyDescent="0.3">
      <c r="A227" s="229"/>
      <c r="B227" s="230"/>
      <c r="C227" s="229"/>
      <c r="D227" s="229"/>
      <c r="E227" s="229"/>
      <c r="F227" s="229"/>
      <c r="G227" s="229"/>
      <c r="H227" s="484"/>
      <c r="I227" s="229"/>
      <c r="J227" s="689">
        <f>SUM(H227*I227)</f>
        <v>0</v>
      </c>
      <c r="K227" s="229"/>
      <c r="L227" s="505"/>
      <c r="M227" s="230" t="s">
        <v>8</v>
      </c>
      <c r="N227" s="230" t="s">
        <v>0</v>
      </c>
      <c r="O227" s="229"/>
      <c r="P227" s="229"/>
      <c r="Q227" s="229"/>
      <c r="R227" s="508">
        <v>5400</v>
      </c>
      <c r="S227" s="511">
        <f>SUM(O227*R227)</f>
        <v>0</v>
      </c>
      <c r="T227" s="229">
        <v>30</v>
      </c>
      <c r="U227" s="229">
        <v>93</v>
      </c>
      <c r="V227" s="511">
        <f>SUM(S227-(S227*U227/100))</f>
        <v>0</v>
      </c>
      <c r="W227" s="511">
        <f>SUM(J227+V227)</f>
        <v>0</v>
      </c>
      <c r="X227" s="688">
        <f>W227</f>
        <v>0</v>
      </c>
      <c r="Y227" s="229"/>
      <c r="Z227" s="229"/>
      <c r="AA227" s="229"/>
      <c r="AB227" s="229"/>
    </row>
    <row r="228" spans="1:28" ht="17.25" x14ac:dyDescent="0.3">
      <c r="A228" s="229">
        <v>119</v>
      </c>
      <c r="B228" s="230" t="s">
        <v>4</v>
      </c>
      <c r="C228" s="229">
        <v>3532</v>
      </c>
      <c r="D228" s="229"/>
      <c r="E228" s="229"/>
      <c r="F228" s="229">
        <v>98</v>
      </c>
      <c r="G228" s="229">
        <v>1</v>
      </c>
      <c r="H228" s="484">
        <f>SUM((D228*400)+(E228*100)+F228)</f>
        <v>98</v>
      </c>
      <c r="I228" s="229">
        <v>250</v>
      </c>
      <c r="J228" s="689">
        <f>SUM(H228*I228)</f>
        <v>24500</v>
      </c>
      <c r="K228" s="229"/>
      <c r="L228" s="505">
        <v>58</v>
      </c>
      <c r="M228" s="230"/>
      <c r="N228" s="230"/>
      <c r="O228" s="229"/>
      <c r="P228" s="229"/>
      <c r="Q228" s="229"/>
      <c r="R228" s="508"/>
      <c r="S228" s="511">
        <f>SUM(O228*R228)</f>
        <v>0</v>
      </c>
      <c r="T228" s="229"/>
      <c r="U228" s="229"/>
      <c r="V228" s="511">
        <f>SUM(S228-(S228*U228/100))</f>
        <v>0</v>
      </c>
      <c r="W228" s="511">
        <f>SUM(J228+V228)</f>
        <v>24500</v>
      </c>
      <c r="X228" s="688">
        <f>W228</f>
        <v>24500</v>
      </c>
      <c r="Y228" s="229">
        <v>50</v>
      </c>
      <c r="Z228" s="229">
        <v>0</v>
      </c>
      <c r="AA228" s="229">
        <v>0.01</v>
      </c>
      <c r="AB228" s="229"/>
    </row>
    <row r="229" spans="1:28" ht="17.25" x14ac:dyDescent="0.3">
      <c r="A229" s="229"/>
      <c r="B229" s="230"/>
      <c r="C229" s="229"/>
      <c r="D229" s="229">
        <v>7</v>
      </c>
      <c r="E229" s="229"/>
      <c r="F229" s="229"/>
      <c r="G229" s="229">
        <v>1</v>
      </c>
      <c r="H229" s="484">
        <f>SUM((D229*400)+(E229*100)+F229)</f>
        <v>2800</v>
      </c>
      <c r="I229" s="229">
        <v>75</v>
      </c>
      <c r="J229" s="689">
        <f>SUM(H229*I229)</f>
        <v>210000</v>
      </c>
      <c r="K229" s="229"/>
      <c r="L229" s="505">
        <v>58</v>
      </c>
      <c r="M229" s="230"/>
      <c r="N229" s="230"/>
      <c r="O229" s="229"/>
      <c r="P229" s="229"/>
      <c r="Q229" s="229"/>
      <c r="R229" s="508"/>
      <c r="S229" s="511">
        <f>SUM(O229*R229)</f>
        <v>0</v>
      </c>
      <c r="T229" s="229"/>
      <c r="U229" s="229"/>
      <c r="V229" s="511">
        <f>SUM(S229-(S229*U229/100))</f>
        <v>0</v>
      </c>
      <c r="W229" s="511">
        <f>SUM(J229+V229)</f>
        <v>210000</v>
      </c>
      <c r="X229" s="688">
        <f>W229</f>
        <v>210000</v>
      </c>
      <c r="Y229" s="229">
        <v>50</v>
      </c>
      <c r="Z229" s="229">
        <v>0</v>
      </c>
      <c r="AA229" s="229">
        <v>0.01</v>
      </c>
      <c r="AB229" s="229"/>
    </row>
    <row r="230" spans="1:28" ht="17.25" x14ac:dyDescent="0.3">
      <c r="A230" s="229">
        <v>120</v>
      </c>
      <c r="B230" s="230" t="s">
        <v>4</v>
      </c>
      <c r="C230" s="229">
        <v>3533</v>
      </c>
      <c r="D230" s="229"/>
      <c r="E230" s="229"/>
      <c r="F230" s="229">
        <v>94</v>
      </c>
      <c r="G230" s="229">
        <v>1</v>
      </c>
      <c r="H230" s="484">
        <f>SUM((D230*400)+(E230*100)+F230)</f>
        <v>94</v>
      </c>
      <c r="I230" s="229">
        <v>250</v>
      </c>
      <c r="J230" s="689">
        <f>SUM(H230*I230)</f>
        <v>23500</v>
      </c>
      <c r="K230" s="229"/>
      <c r="L230" s="505">
        <v>58</v>
      </c>
      <c r="M230" s="230"/>
      <c r="N230" s="230"/>
      <c r="O230" s="229"/>
      <c r="P230" s="229"/>
      <c r="Q230" s="229"/>
      <c r="R230" s="508"/>
      <c r="S230" s="511">
        <f>SUM(O230*R230)</f>
        <v>0</v>
      </c>
      <c r="T230" s="229"/>
      <c r="U230" s="229"/>
      <c r="V230" s="511">
        <f>SUM(S230-(S230*U230/100))</f>
        <v>0</v>
      </c>
      <c r="W230" s="511">
        <f>SUM(J230+V230)</f>
        <v>23500</v>
      </c>
      <c r="X230" s="688">
        <f>W230</f>
        <v>23500</v>
      </c>
      <c r="Y230" s="229">
        <v>50</v>
      </c>
      <c r="Z230" s="229">
        <v>0</v>
      </c>
      <c r="AA230" s="229">
        <v>0.01</v>
      </c>
      <c r="AB230" s="229"/>
    </row>
    <row r="231" spans="1:28" ht="17.25" x14ac:dyDescent="0.3">
      <c r="A231" s="229">
        <v>121</v>
      </c>
      <c r="B231" s="230" t="s">
        <v>4</v>
      </c>
      <c r="C231" s="229">
        <v>2460</v>
      </c>
      <c r="D231" s="229">
        <v>11</v>
      </c>
      <c r="E231" s="229"/>
      <c r="F231" s="229">
        <v>26</v>
      </c>
      <c r="G231" s="229">
        <v>1</v>
      </c>
      <c r="H231" s="484">
        <f>SUM((D231*400)+(E231*100)+F231)</f>
        <v>4426</v>
      </c>
      <c r="I231" s="229">
        <v>100</v>
      </c>
      <c r="J231" s="689">
        <f>SUM(H231*I231)</f>
        <v>442600</v>
      </c>
      <c r="K231" s="229"/>
      <c r="L231" s="505">
        <v>58</v>
      </c>
      <c r="M231" s="230"/>
      <c r="N231" s="230"/>
      <c r="O231" s="229"/>
      <c r="P231" s="229"/>
      <c r="Q231" s="229"/>
      <c r="R231" s="508"/>
      <c r="S231" s="511">
        <f>SUM(O231*R231)</f>
        <v>0</v>
      </c>
      <c r="T231" s="229"/>
      <c r="U231" s="229"/>
      <c r="V231" s="511">
        <f>SUM(S231-(S231*U231/100))</f>
        <v>0</v>
      </c>
      <c r="W231" s="511">
        <f>SUM(J231+V231)</f>
        <v>442600</v>
      </c>
      <c r="X231" s="688">
        <f>W231</f>
        <v>442600</v>
      </c>
      <c r="Y231" s="229">
        <v>50</v>
      </c>
      <c r="Z231" s="229">
        <v>0</v>
      </c>
      <c r="AA231" s="229">
        <v>0.01</v>
      </c>
      <c r="AB231" s="229"/>
    </row>
    <row r="232" spans="1:28" ht="17.25" x14ac:dyDescent="0.3">
      <c r="A232" s="494">
        <v>122</v>
      </c>
      <c r="B232" s="498" t="s">
        <v>56</v>
      </c>
      <c r="C232" s="494">
        <v>194</v>
      </c>
      <c r="D232" s="494">
        <v>2</v>
      </c>
      <c r="E232" s="494">
        <v>3</v>
      </c>
      <c r="F232" s="494">
        <v>54</v>
      </c>
      <c r="G232" s="229">
        <v>1</v>
      </c>
      <c r="H232" s="484">
        <f>SUM((D232*400)+(E232*100)+F232)</f>
        <v>1154</v>
      </c>
      <c r="I232" s="229">
        <v>75</v>
      </c>
      <c r="J232" s="689">
        <f>SUM(H232*I232)</f>
        <v>86550</v>
      </c>
      <c r="K232" s="229"/>
      <c r="L232" s="643">
        <v>58</v>
      </c>
      <c r="M232" s="498"/>
      <c r="N232" s="498"/>
      <c r="O232" s="494"/>
      <c r="P232" s="494"/>
      <c r="Q232" s="229"/>
      <c r="R232" s="508"/>
      <c r="S232" s="511">
        <f>SUM(O232*R232)</f>
        <v>0</v>
      </c>
      <c r="T232" s="229"/>
      <c r="U232" s="229"/>
      <c r="V232" s="511">
        <f>SUM(S232-(S232*U232/100))</f>
        <v>0</v>
      </c>
      <c r="W232" s="511">
        <f>SUM(J232+V232)</f>
        <v>86550</v>
      </c>
      <c r="X232" s="688">
        <f>W232</f>
        <v>86550</v>
      </c>
      <c r="Y232" s="229">
        <v>50</v>
      </c>
      <c r="Z232" s="229">
        <v>0</v>
      </c>
      <c r="AA232" s="229">
        <v>0.01</v>
      </c>
      <c r="AB232" s="494"/>
    </row>
    <row r="233" spans="1:28" ht="17.25" x14ac:dyDescent="0.3">
      <c r="A233" s="229">
        <v>123</v>
      </c>
      <c r="B233" s="230" t="s">
        <v>4</v>
      </c>
      <c r="C233" s="229">
        <v>12088</v>
      </c>
      <c r="D233" s="229">
        <v>6</v>
      </c>
      <c r="E233" s="229">
        <v>0</v>
      </c>
      <c r="F233" s="229">
        <v>88.4</v>
      </c>
      <c r="G233" s="229">
        <v>1</v>
      </c>
      <c r="H233" s="484">
        <f>SUM((D233*400)+(E233*100)+F233)</f>
        <v>2488.4</v>
      </c>
      <c r="I233" s="229">
        <v>75</v>
      </c>
      <c r="J233" s="689">
        <f>SUM(H233*I233)</f>
        <v>186630</v>
      </c>
      <c r="K233" s="229"/>
      <c r="L233" s="505">
        <v>58</v>
      </c>
      <c r="M233" s="230"/>
      <c r="N233" s="230"/>
      <c r="O233" s="229"/>
      <c r="P233" s="229"/>
      <c r="Q233" s="229"/>
      <c r="R233" s="508"/>
      <c r="S233" s="511">
        <f>SUM(O233*R233)</f>
        <v>0</v>
      </c>
      <c r="T233" s="229"/>
      <c r="U233" s="229"/>
      <c r="V233" s="511">
        <f>SUM(S233-(S233*U233/100))</f>
        <v>0</v>
      </c>
      <c r="W233" s="511">
        <f>SUM(J233+V233)</f>
        <v>186630</v>
      </c>
      <c r="X233" s="688">
        <f>W233</f>
        <v>186630</v>
      </c>
      <c r="Y233" s="229">
        <v>50</v>
      </c>
      <c r="Z233" s="229">
        <v>0</v>
      </c>
      <c r="AA233" s="229">
        <v>0.01</v>
      </c>
      <c r="AB233" s="229"/>
    </row>
    <row r="234" spans="1:28" ht="17.25" x14ac:dyDescent="0.3">
      <c r="A234" s="229">
        <v>124</v>
      </c>
      <c r="B234" s="230" t="s">
        <v>4</v>
      </c>
      <c r="C234" s="229">
        <v>2715</v>
      </c>
      <c r="D234" s="229">
        <v>2</v>
      </c>
      <c r="E234" s="229">
        <v>0</v>
      </c>
      <c r="F234" s="229">
        <v>62</v>
      </c>
      <c r="G234" s="229">
        <v>2</v>
      </c>
      <c r="H234" s="484">
        <f>SUM((D234*400)+(E234*100)+F234)</f>
        <v>862</v>
      </c>
      <c r="I234" s="229">
        <v>220</v>
      </c>
      <c r="J234" s="689">
        <f>SUM(H234*I234)</f>
        <v>189640</v>
      </c>
      <c r="K234" s="229"/>
      <c r="L234" s="505">
        <v>50</v>
      </c>
      <c r="M234" s="230" t="s">
        <v>3</v>
      </c>
      <c r="N234" s="230" t="s">
        <v>2</v>
      </c>
      <c r="O234" s="229">
        <v>244.8</v>
      </c>
      <c r="P234" s="229"/>
      <c r="Q234" s="229"/>
      <c r="R234" s="508">
        <v>6500</v>
      </c>
      <c r="S234" s="511">
        <f>SUM(O234*R234)</f>
        <v>1591200</v>
      </c>
      <c r="T234" s="229">
        <v>25</v>
      </c>
      <c r="U234" s="229">
        <v>40</v>
      </c>
      <c r="V234" s="511">
        <f>SUM(S234-(S234*U234/100))</f>
        <v>954720</v>
      </c>
      <c r="W234" s="511">
        <f>SUM(J234+V234)</f>
        <v>1144360</v>
      </c>
      <c r="X234" s="688">
        <f>W234</f>
        <v>1144360</v>
      </c>
      <c r="Y234" s="229">
        <v>10</v>
      </c>
      <c r="Z234" s="229">
        <v>0</v>
      </c>
      <c r="AA234" s="229">
        <v>0.02</v>
      </c>
      <c r="AB234" s="229"/>
    </row>
    <row r="235" spans="1:28" ht="17.25" x14ac:dyDescent="0.3">
      <c r="A235" s="229"/>
      <c r="B235" s="230"/>
      <c r="C235" s="229"/>
      <c r="D235" s="229"/>
      <c r="E235" s="229"/>
      <c r="F235" s="229"/>
      <c r="G235" s="229"/>
      <c r="H235" s="484"/>
      <c r="I235" s="229"/>
      <c r="J235" s="689"/>
      <c r="K235" s="229"/>
      <c r="L235" s="505"/>
      <c r="M235" s="230" t="s">
        <v>27</v>
      </c>
      <c r="N235" s="230" t="s">
        <v>2</v>
      </c>
      <c r="O235" s="229">
        <v>90</v>
      </c>
      <c r="P235" s="229"/>
      <c r="Q235" s="229"/>
      <c r="R235" s="508">
        <v>6500</v>
      </c>
      <c r="S235" s="511">
        <f>SUM(O235*R235)</f>
        <v>585000</v>
      </c>
      <c r="T235" s="229">
        <v>25</v>
      </c>
      <c r="U235" s="229">
        <v>40</v>
      </c>
      <c r="V235" s="511">
        <f>SUM(S235-(S235*U235/100))</f>
        <v>351000</v>
      </c>
      <c r="W235" s="511">
        <f>SUM(J235+V235)</f>
        <v>351000</v>
      </c>
      <c r="X235" s="688">
        <f>W235</f>
        <v>351000</v>
      </c>
      <c r="Y235" s="229">
        <v>10</v>
      </c>
      <c r="Z235" s="229">
        <v>0</v>
      </c>
      <c r="AA235" s="229">
        <v>0.02</v>
      </c>
      <c r="AB235" s="229"/>
    </row>
    <row r="236" spans="1:28" ht="17.25" x14ac:dyDescent="0.3">
      <c r="A236" s="229"/>
      <c r="B236" s="230"/>
      <c r="C236" s="229"/>
      <c r="D236" s="229"/>
      <c r="E236" s="229"/>
      <c r="F236" s="229"/>
      <c r="G236" s="229"/>
      <c r="H236" s="484"/>
      <c r="I236" s="229"/>
      <c r="J236" s="689"/>
      <c r="K236" s="229"/>
      <c r="L236" s="505"/>
      <c r="M236" s="230" t="s">
        <v>325</v>
      </c>
      <c r="N236" s="230" t="s">
        <v>2</v>
      </c>
      <c r="O236" s="229">
        <v>34.78</v>
      </c>
      <c r="P236" s="229"/>
      <c r="Q236" s="229"/>
      <c r="R236" s="508">
        <v>6500</v>
      </c>
      <c r="S236" s="511">
        <f>SUM(O236*R236)</f>
        <v>226070</v>
      </c>
      <c r="T236" s="229">
        <v>4</v>
      </c>
      <c r="U236" s="229">
        <v>4</v>
      </c>
      <c r="V236" s="511">
        <f>SUM(S236-(S236*U236/100))</f>
        <v>217027.20000000001</v>
      </c>
      <c r="W236" s="511">
        <f>SUM(J236+V236)</f>
        <v>217027.20000000001</v>
      </c>
      <c r="X236" s="688">
        <f>W236</f>
        <v>217027.20000000001</v>
      </c>
      <c r="Y236" s="229">
        <v>10</v>
      </c>
      <c r="Z236" s="229">
        <v>0</v>
      </c>
      <c r="AA236" s="229">
        <v>0.02</v>
      </c>
      <c r="AB236" s="229"/>
    </row>
    <row r="237" spans="1:28" ht="17.25" x14ac:dyDescent="0.3">
      <c r="A237" s="229"/>
      <c r="B237" s="230"/>
      <c r="C237" s="229"/>
      <c r="D237" s="229"/>
      <c r="E237" s="229"/>
      <c r="F237" s="229"/>
      <c r="G237" s="229"/>
      <c r="H237" s="484"/>
      <c r="I237" s="229"/>
      <c r="J237" s="689"/>
      <c r="K237" s="229"/>
      <c r="L237" s="505"/>
      <c r="M237" s="230" t="s">
        <v>42</v>
      </c>
      <c r="N237" s="230" t="s">
        <v>2</v>
      </c>
      <c r="O237" s="229">
        <v>195.2</v>
      </c>
      <c r="P237" s="229"/>
      <c r="Q237" s="229"/>
      <c r="R237" s="508">
        <v>5400</v>
      </c>
      <c r="S237" s="511">
        <f>SUM(O237*R237)</f>
        <v>1054080</v>
      </c>
      <c r="T237" s="229">
        <v>1</v>
      </c>
      <c r="U237" s="229">
        <v>1</v>
      </c>
      <c r="V237" s="511">
        <f>SUM(S237-(S237*U237/100))</f>
        <v>1043539.2</v>
      </c>
      <c r="W237" s="511">
        <f>SUM(J237+V237)</f>
        <v>1043539.2</v>
      </c>
      <c r="X237" s="688">
        <f>W237</f>
        <v>1043539.2</v>
      </c>
      <c r="Y237" s="229">
        <v>10</v>
      </c>
      <c r="Z237" s="229">
        <v>0</v>
      </c>
      <c r="AA237" s="229">
        <v>0.02</v>
      </c>
      <c r="AB237" s="229"/>
    </row>
    <row r="238" spans="1:28" ht="17.25" x14ac:dyDescent="0.3">
      <c r="A238" s="229"/>
      <c r="B238" s="230"/>
      <c r="C238" s="229"/>
      <c r="D238" s="229"/>
      <c r="E238" s="229"/>
      <c r="F238" s="229"/>
      <c r="G238" s="229"/>
      <c r="H238" s="484"/>
      <c r="I238" s="229"/>
      <c r="J238" s="689"/>
      <c r="K238" s="229"/>
      <c r="L238" s="505"/>
      <c r="M238" s="230" t="s">
        <v>42</v>
      </c>
      <c r="N238" s="230" t="s">
        <v>2</v>
      </c>
      <c r="O238" s="229">
        <v>80</v>
      </c>
      <c r="P238" s="229"/>
      <c r="Q238" s="229"/>
      <c r="R238" s="508">
        <v>5400</v>
      </c>
      <c r="S238" s="511">
        <f>SUM(O238*R238)</f>
        <v>432000</v>
      </c>
      <c r="T238" s="229">
        <v>15</v>
      </c>
      <c r="U238" s="229">
        <v>20</v>
      </c>
      <c r="V238" s="511">
        <f>SUM(S238-(S238*U238/100))</f>
        <v>345600</v>
      </c>
      <c r="W238" s="511">
        <f>SUM(J238+V238)</f>
        <v>345600</v>
      </c>
      <c r="X238" s="688">
        <f>W238</f>
        <v>345600</v>
      </c>
      <c r="Y238" s="229">
        <v>10</v>
      </c>
      <c r="Z238" s="229">
        <v>0</v>
      </c>
      <c r="AA238" s="229">
        <v>0.02</v>
      </c>
      <c r="AB238" s="229"/>
    </row>
    <row r="239" spans="1:28" ht="17.25" x14ac:dyDescent="0.3">
      <c r="A239" s="229"/>
      <c r="B239" s="230"/>
      <c r="C239" s="229"/>
      <c r="D239" s="229"/>
      <c r="E239" s="229"/>
      <c r="F239" s="229"/>
      <c r="G239" s="229"/>
      <c r="H239" s="484"/>
      <c r="I239" s="229"/>
      <c r="J239" s="689"/>
      <c r="K239" s="229"/>
      <c r="L239" s="505"/>
      <c r="M239" s="230" t="s">
        <v>1435</v>
      </c>
      <c r="N239" s="230" t="s">
        <v>2</v>
      </c>
      <c r="O239" s="229">
        <v>83.2</v>
      </c>
      <c r="P239" s="229"/>
      <c r="Q239" s="229"/>
      <c r="R239" s="508">
        <v>5400</v>
      </c>
      <c r="S239" s="511">
        <f>SUM(O239*R239)</f>
        <v>449280</v>
      </c>
      <c r="T239" s="229">
        <v>4</v>
      </c>
      <c r="U239" s="229">
        <v>4</v>
      </c>
      <c r="V239" s="511">
        <f>SUM(S239-(S239*U239/100))</f>
        <v>431308.79999999999</v>
      </c>
      <c r="W239" s="511">
        <f>SUM(J239+V239)</f>
        <v>431308.79999999999</v>
      </c>
      <c r="X239" s="688">
        <f>W239</f>
        <v>431308.79999999999</v>
      </c>
      <c r="Y239" s="229">
        <v>10</v>
      </c>
      <c r="Z239" s="229">
        <v>0</v>
      </c>
      <c r="AA239" s="229">
        <v>0.02</v>
      </c>
      <c r="AB239" s="229"/>
    </row>
    <row r="240" spans="1:28" ht="17.25" x14ac:dyDescent="0.3">
      <c r="A240" s="229"/>
      <c r="B240" s="230"/>
      <c r="C240" s="229"/>
      <c r="D240" s="229"/>
      <c r="E240" s="229"/>
      <c r="F240" s="229"/>
      <c r="G240" s="229"/>
      <c r="H240" s="484"/>
      <c r="I240" s="229"/>
      <c r="J240" s="689"/>
      <c r="K240" s="229"/>
      <c r="L240" s="505"/>
      <c r="M240" s="230" t="s">
        <v>1434</v>
      </c>
      <c r="N240" s="230" t="s">
        <v>2</v>
      </c>
      <c r="O240" s="229">
        <v>288</v>
      </c>
      <c r="P240" s="229"/>
      <c r="Q240" s="229"/>
      <c r="R240" s="508">
        <v>5900</v>
      </c>
      <c r="S240" s="511">
        <f>SUM(O240*R240)</f>
        <v>1699200</v>
      </c>
      <c r="T240" s="229">
        <v>3</v>
      </c>
      <c r="U240" s="229">
        <v>3</v>
      </c>
      <c r="V240" s="511">
        <f>SUM(S240-(S240*U240/100))</f>
        <v>1648224</v>
      </c>
      <c r="W240" s="511">
        <f>SUM(J240+V240)</f>
        <v>1648224</v>
      </c>
      <c r="X240" s="688">
        <f>W240</f>
        <v>1648224</v>
      </c>
      <c r="Y240" s="229">
        <v>10</v>
      </c>
      <c r="Z240" s="229">
        <v>0</v>
      </c>
      <c r="AA240" s="229">
        <v>0.02</v>
      </c>
      <c r="AB240" s="229"/>
    </row>
    <row r="241" spans="1:28" ht="17.25" x14ac:dyDescent="0.3">
      <c r="A241" s="229"/>
      <c r="B241" s="230"/>
      <c r="C241" s="229"/>
      <c r="D241" s="229"/>
      <c r="E241" s="229"/>
      <c r="F241" s="229"/>
      <c r="G241" s="229"/>
      <c r="H241" s="484"/>
      <c r="I241" s="229"/>
      <c r="J241" s="689"/>
      <c r="K241" s="229"/>
      <c r="L241" s="505"/>
      <c r="M241" s="230" t="s">
        <v>1434</v>
      </c>
      <c r="N241" s="230" t="s">
        <v>2</v>
      </c>
      <c r="O241" s="229">
        <v>110.2</v>
      </c>
      <c r="P241" s="229"/>
      <c r="Q241" s="229"/>
      <c r="R241" s="508">
        <v>5900</v>
      </c>
      <c r="S241" s="511">
        <f>SUM(O241*R241)</f>
        <v>650180</v>
      </c>
      <c r="T241" s="229">
        <v>4</v>
      </c>
      <c r="U241" s="229">
        <v>4</v>
      </c>
      <c r="V241" s="511">
        <f>SUM(S241-(S241*U241/100))</f>
        <v>624172.80000000005</v>
      </c>
      <c r="W241" s="511">
        <f>SUM(J241+V241)</f>
        <v>624172.80000000005</v>
      </c>
      <c r="X241" s="688">
        <f>W241</f>
        <v>624172.80000000005</v>
      </c>
      <c r="Y241" s="229">
        <v>10</v>
      </c>
      <c r="Z241" s="229">
        <v>0</v>
      </c>
      <c r="AA241" s="229">
        <v>0.02</v>
      </c>
      <c r="AB241" s="229"/>
    </row>
    <row r="242" spans="1:28" ht="17.25" x14ac:dyDescent="0.3">
      <c r="A242" s="229"/>
      <c r="B242" s="230"/>
      <c r="C242" s="229"/>
      <c r="D242" s="229"/>
      <c r="E242" s="229"/>
      <c r="F242" s="229"/>
      <c r="G242" s="229"/>
      <c r="H242" s="484"/>
      <c r="I242" s="229"/>
      <c r="J242" s="689"/>
      <c r="K242" s="229"/>
      <c r="L242" s="505"/>
      <c r="M242" s="230" t="s">
        <v>10</v>
      </c>
      <c r="N242" s="230" t="s">
        <v>9</v>
      </c>
      <c r="O242" s="229">
        <v>192</v>
      </c>
      <c r="P242" s="229"/>
      <c r="Q242" s="229"/>
      <c r="R242" s="508">
        <v>6500</v>
      </c>
      <c r="S242" s="511">
        <f>SUM(O242*R242)</f>
        <v>1248000</v>
      </c>
      <c r="T242" s="229">
        <v>5</v>
      </c>
      <c r="U242" s="229">
        <v>10</v>
      </c>
      <c r="V242" s="511">
        <f>SUM(S242-(S242*U242/100))</f>
        <v>1123200</v>
      </c>
      <c r="W242" s="511">
        <f>SUM(J242+V242)</f>
        <v>1123200</v>
      </c>
      <c r="X242" s="688">
        <f>W242</f>
        <v>1123200</v>
      </c>
      <c r="Y242" s="229">
        <v>10</v>
      </c>
      <c r="Z242" s="229">
        <v>0</v>
      </c>
      <c r="AA242" s="229">
        <v>0.02</v>
      </c>
      <c r="AB242" s="229"/>
    </row>
    <row r="243" spans="1:28" ht="17.25" x14ac:dyDescent="0.3">
      <c r="A243" s="229">
        <v>125</v>
      </c>
      <c r="B243" s="230" t="s">
        <v>4</v>
      </c>
      <c r="C243" s="229">
        <v>1615</v>
      </c>
      <c r="D243" s="229">
        <v>22</v>
      </c>
      <c r="E243" s="229">
        <v>3</v>
      </c>
      <c r="F243" s="229">
        <v>33</v>
      </c>
      <c r="G243" s="229">
        <v>1</v>
      </c>
      <c r="H243" s="484">
        <f>SUM((D243*400)+(E243*100)+F243)</f>
        <v>9133</v>
      </c>
      <c r="I243" s="229">
        <v>75</v>
      </c>
      <c r="J243" s="689">
        <f>SUM(H243*I243)</f>
        <v>684975</v>
      </c>
      <c r="K243" s="229"/>
      <c r="L243" s="505">
        <v>50</v>
      </c>
      <c r="M243" s="230"/>
      <c r="N243" s="230"/>
      <c r="O243" s="229"/>
      <c r="P243" s="229"/>
      <c r="Q243" s="229"/>
      <c r="R243" s="508"/>
      <c r="S243" s="511">
        <f>SUM(O243*R243)</f>
        <v>0</v>
      </c>
      <c r="T243" s="229"/>
      <c r="U243" s="229"/>
      <c r="V243" s="511">
        <f>SUM(S243-(S243*U243/100))</f>
        <v>0</v>
      </c>
      <c r="W243" s="511">
        <f>SUM(J243+V243)</f>
        <v>684975</v>
      </c>
      <c r="X243" s="688">
        <f>W243</f>
        <v>684975</v>
      </c>
      <c r="Y243" s="229">
        <v>50</v>
      </c>
      <c r="Z243" s="229">
        <v>0</v>
      </c>
      <c r="AA243" s="229">
        <v>0.01</v>
      </c>
      <c r="AB243" s="229"/>
    </row>
    <row r="244" spans="1:28" ht="17.25" x14ac:dyDescent="0.3">
      <c r="A244" s="229">
        <v>126</v>
      </c>
      <c r="B244" s="230" t="s">
        <v>4</v>
      </c>
      <c r="C244" s="229">
        <v>13937</v>
      </c>
      <c r="D244" s="229">
        <v>0</v>
      </c>
      <c r="E244" s="229">
        <v>1</v>
      </c>
      <c r="F244" s="229">
        <v>95</v>
      </c>
      <c r="G244" s="229">
        <v>1</v>
      </c>
      <c r="H244" s="484">
        <f>SUM((D244*400)+(E244*100)+F244)</f>
        <v>195</v>
      </c>
      <c r="I244" s="229">
        <v>75</v>
      </c>
      <c r="J244" s="689">
        <f>SUM(H244*I244)</f>
        <v>14625</v>
      </c>
      <c r="K244" s="229"/>
      <c r="L244" s="505">
        <v>50</v>
      </c>
      <c r="M244" s="230" t="s">
        <v>1161</v>
      </c>
      <c r="N244" s="230" t="s">
        <v>0</v>
      </c>
      <c r="O244" s="229">
        <v>44.4</v>
      </c>
      <c r="P244" s="229"/>
      <c r="Q244" s="229"/>
      <c r="R244" s="508">
        <v>2050</v>
      </c>
      <c r="S244" s="511">
        <f>SUM(O244*R244)</f>
        <v>91020</v>
      </c>
      <c r="T244" s="229">
        <v>2</v>
      </c>
      <c r="U244" s="229">
        <v>6</v>
      </c>
      <c r="V244" s="511">
        <f>SUM(S244-(S244*U244/100))</f>
        <v>85558.8</v>
      </c>
      <c r="W244" s="511">
        <f>SUM(J244+V244)</f>
        <v>100183.8</v>
      </c>
      <c r="X244" s="688">
        <f>W244</f>
        <v>100183.8</v>
      </c>
      <c r="Y244" s="229">
        <v>50</v>
      </c>
      <c r="Z244" s="229">
        <v>0</v>
      </c>
      <c r="AA244" s="229">
        <v>0.01</v>
      </c>
      <c r="AB244" s="229"/>
    </row>
    <row r="245" spans="1:28" ht="17.25" x14ac:dyDescent="0.3">
      <c r="A245" s="229">
        <v>127</v>
      </c>
      <c r="B245" s="230" t="s">
        <v>4</v>
      </c>
      <c r="C245" s="229">
        <v>21118</v>
      </c>
      <c r="D245" s="229">
        <v>0</v>
      </c>
      <c r="E245" s="229">
        <v>1</v>
      </c>
      <c r="F245" s="229">
        <v>21</v>
      </c>
      <c r="G245" s="229">
        <v>1</v>
      </c>
      <c r="H245" s="484">
        <f>SUM((D245*400)+(E245*100)+F245)</f>
        <v>121</v>
      </c>
      <c r="I245" s="229">
        <v>250</v>
      </c>
      <c r="J245" s="689">
        <f>SUM(H245*I245)</f>
        <v>30250</v>
      </c>
      <c r="K245" s="229"/>
      <c r="L245" s="505">
        <v>50</v>
      </c>
      <c r="M245" s="230" t="s">
        <v>1433</v>
      </c>
      <c r="N245" s="230" t="s">
        <v>2</v>
      </c>
      <c r="O245" s="229">
        <v>300.2</v>
      </c>
      <c r="P245" s="229"/>
      <c r="Q245" s="229"/>
      <c r="R245" s="508">
        <v>5400</v>
      </c>
      <c r="S245" s="511">
        <f>SUM(O245*R245)</f>
        <v>1621080</v>
      </c>
      <c r="T245" s="229">
        <v>6</v>
      </c>
      <c r="U245" s="229">
        <v>6</v>
      </c>
      <c r="V245" s="511">
        <f>SUM(S245-(S245*U245/100))</f>
        <v>1523815.2</v>
      </c>
      <c r="W245" s="511">
        <f>SUM(J245+V245)</f>
        <v>1554065.2</v>
      </c>
      <c r="X245" s="688">
        <f>W245</f>
        <v>1554065.2</v>
      </c>
      <c r="Y245" s="229">
        <v>50</v>
      </c>
      <c r="Z245" s="229">
        <v>0</v>
      </c>
      <c r="AA245" s="229">
        <v>0.01</v>
      </c>
      <c r="AB245" s="229"/>
    </row>
    <row r="246" spans="1:28" ht="17.25" x14ac:dyDescent="0.3">
      <c r="A246" s="229"/>
      <c r="B246" s="230"/>
      <c r="C246" s="229"/>
      <c r="D246" s="229"/>
      <c r="E246" s="229"/>
      <c r="F246" s="229"/>
      <c r="G246" s="229"/>
      <c r="H246" s="484"/>
      <c r="I246" s="229"/>
      <c r="J246" s="689"/>
      <c r="K246" s="229"/>
      <c r="L246" s="505"/>
      <c r="M246" s="230" t="s">
        <v>1432</v>
      </c>
      <c r="N246" s="230" t="s">
        <v>2</v>
      </c>
      <c r="O246" s="229">
        <v>4.5</v>
      </c>
      <c r="P246" s="229"/>
      <c r="Q246" s="229"/>
      <c r="R246" s="508">
        <v>6500</v>
      </c>
      <c r="S246" s="511">
        <f>SUM(O246*R246)</f>
        <v>29250</v>
      </c>
      <c r="T246" s="229">
        <v>3</v>
      </c>
      <c r="U246" s="229">
        <v>3</v>
      </c>
      <c r="V246" s="511">
        <f>SUM(S246-(S246*U246/100))</f>
        <v>28372.5</v>
      </c>
      <c r="W246" s="511">
        <f>SUM(J246+V246)</f>
        <v>28372.5</v>
      </c>
      <c r="X246" s="688">
        <f>W246</f>
        <v>28372.5</v>
      </c>
      <c r="Y246" s="229">
        <v>10</v>
      </c>
      <c r="Z246" s="229">
        <v>0</v>
      </c>
      <c r="AA246" s="229">
        <v>0.02</v>
      </c>
      <c r="AB246" s="229"/>
    </row>
    <row r="247" spans="1:28" ht="17.25" x14ac:dyDescent="0.3">
      <c r="A247" s="229">
        <v>128</v>
      </c>
      <c r="B247" s="230" t="s">
        <v>4</v>
      </c>
      <c r="C247" s="229">
        <v>13940</v>
      </c>
      <c r="D247" s="229"/>
      <c r="E247" s="229">
        <v>1</v>
      </c>
      <c r="F247" s="229"/>
      <c r="G247" s="229">
        <v>1</v>
      </c>
      <c r="H247" s="484">
        <f>SUM((D247*400)+(E247*100)+F247)</f>
        <v>100</v>
      </c>
      <c r="I247" s="229">
        <v>250</v>
      </c>
      <c r="J247" s="689">
        <f>SUM(H247*I247)</f>
        <v>25000</v>
      </c>
      <c r="K247" s="229"/>
      <c r="L247" s="505">
        <v>63</v>
      </c>
      <c r="M247" s="230"/>
      <c r="N247" s="230"/>
      <c r="O247" s="229"/>
      <c r="P247" s="229"/>
      <c r="Q247" s="229"/>
      <c r="R247" s="508"/>
      <c r="S247" s="511">
        <f>SUM(O247*R247)</f>
        <v>0</v>
      </c>
      <c r="T247" s="229"/>
      <c r="U247" s="229"/>
      <c r="V247" s="511">
        <f>SUM(S247-(S247*U247/100))</f>
        <v>0</v>
      </c>
      <c r="W247" s="511">
        <f>SUM(J247+V247)</f>
        <v>25000</v>
      </c>
      <c r="X247" s="688">
        <f>W247</f>
        <v>25000</v>
      </c>
      <c r="Y247" s="229">
        <v>50</v>
      </c>
      <c r="Z247" s="229">
        <v>0</v>
      </c>
      <c r="AA247" s="229">
        <v>0.01</v>
      </c>
      <c r="AB247" s="229"/>
    </row>
    <row r="248" spans="1:28" ht="17.25" x14ac:dyDescent="0.3">
      <c r="A248" s="229">
        <v>129</v>
      </c>
      <c r="B248" s="230"/>
      <c r="C248" s="229"/>
      <c r="D248" s="229">
        <v>3</v>
      </c>
      <c r="E248" s="229">
        <v>3</v>
      </c>
      <c r="F248" s="229">
        <v>55</v>
      </c>
      <c r="G248" s="229">
        <v>1</v>
      </c>
      <c r="H248" s="484">
        <f>SUM((D248*400)+(E248*100)+F248)</f>
        <v>1555</v>
      </c>
      <c r="I248" s="229">
        <v>75</v>
      </c>
      <c r="J248" s="689">
        <f>SUM(H248*I248)</f>
        <v>116625</v>
      </c>
      <c r="K248" s="229"/>
      <c r="L248" s="505">
        <v>63</v>
      </c>
      <c r="M248" s="230"/>
      <c r="N248" s="230"/>
      <c r="O248" s="229"/>
      <c r="P248" s="229"/>
      <c r="Q248" s="229"/>
      <c r="R248" s="508"/>
      <c r="S248" s="511">
        <f>SUM(O248*R248)</f>
        <v>0</v>
      </c>
      <c r="T248" s="229"/>
      <c r="U248" s="229"/>
      <c r="V248" s="511">
        <f>SUM(S248-(S248*U248/100))</f>
        <v>0</v>
      </c>
      <c r="W248" s="511">
        <f>SUM(J248+V248)</f>
        <v>116625</v>
      </c>
      <c r="X248" s="688">
        <f>W248</f>
        <v>116625</v>
      </c>
      <c r="Y248" s="229">
        <v>50</v>
      </c>
      <c r="Z248" s="229">
        <v>0</v>
      </c>
      <c r="AA248" s="229">
        <v>0.01</v>
      </c>
      <c r="AB248" s="229"/>
    </row>
    <row r="249" spans="1:28" ht="17.25" x14ac:dyDescent="0.3">
      <c r="A249" s="229">
        <v>130</v>
      </c>
      <c r="B249" s="230"/>
      <c r="C249" s="229"/>
      <c r="D249" s="229">
        <v>5</v>
      </c>
      <c r="E249" s="229"/>
      <c r="F249" s="229"/>
      <c r="G249" s="229">
        <v>1</v>
      </c>
      <c r="H249" s="484">
        <f>SUM((D249*400)+(E249*100)+F249)</f>
        <v>2000</v>
      </c>
      <c r="I249" s="229">
        <v>75</v>
      </c>
      <c r="J249" s="689">
        <f>SUM(H249*I249)</f>
        <v>150000</v>
      </c>
      <c r="K249" s="229"/>
      <c r="L249" s="505">
        <v>63</v>
      </c>
      <c r="M249" s="230"/>
      <c r="N249" s="230"/>
      <c r="O249" s="229"/>
      <c r="P249" s="229"/>
      <c r="Q249" s="229"/>
      <c r="R249" s="508"/>
      <c r="S249" s="511">
        <f>SUM(O249*R249)</f>
        <v>0</v>
      </c>
      <c r="T249" s="229"/>
      <c r="U249" s="229"/>
      <c r="V249" s="511">
        <f>SUM(S249-(S249*U249/100))</f>
        <v>0</v>
      </c>
      <c r="W249" s="511">
        <f>SUM(J249+V249)</f>
        <v>150000</v>
      </c>
      <c r="X249" s="688">
        <f>W249</f>
        <v>150000</v>
      </c>
      <c r="Y249" s="229">
        <v>50</v>
      </c>
      <c r="Z249" s="229">
        <v>0</v>
      </c>
      <c r="AA249" s="229">
        <v>0.01</v>
      </c>
      <c r="AB249" s="229"/>
    </row>
    <row r="250" spans="1:28" ht="17.25" x14ac:dyDescent="0.3">
      <c r="A250" s="229">
        <v>131</v>
      </c>
      <c r="B250" s="230"/>
      <c r="C250" s="229"/>
      <c r="D250" s="229">
        <v>4</v>
      </c>
      <c r="E250" s="229">
        <v>2</v>
      </c>
      <c r="F250" s="229">
        <v>10</v>
      </c>
      <c r="G250" s="229">
        <v>1</v>
      </c>
      <c r="H250" s="484">
        <f>SUM((D250*400)+(E250*100)+F250)</f>
        <v>1810</v>
      </c>
      <c r="I250" s="229">
        <v>75</v>
      </c>
      <c r="J250" s="689">
        <f>SUM(H250*I250)</f>
        <v>135750</v>
      </c>
      <c r="K250" s="229"/>
      <c r="L250" s="505">
        <v>63</v>
      </c>
      <c r="M250" s="230"/>
      <c r="N250" s="230"/>
      <c r="O250" s="229"/>
      <c r="P250" s="229"/>
      <c r="Q250" s="229"/>
      <c r="R250" s="508"/>
      <c r="S250" s="511">
        <f>SUM(O250*R250)</f>
        <v>0</v>
      </c>
      <c r="T250" s="229"/>
      <c r="U250" s="229"/>
      <c r="V250" s="511">
        <f>SUM(S250-(S250*U250/100))</f>
        <v>0</v>
      </c>
      <c r="W250" s="511">
        <f>SUM(J250+V250)</f>
        <v>135750</v>
      </c>
      <c r="X250" s="688">
        <f>W250</f>
        <v>135750</v>
      </c>
      <c r="Y250" s="229">
        <v>50</v>
      </c>
      <c r="Z250" s="229">
        <v>0</v>
      </c>
      <c r="AA250" s="229">
        <v>0.01</v>
      </c>
      <c r="AB250" s="229"/>
    </row>
    <row r="251" spans="1:28" ht="17.25" x14ac:dyDescent="0.3">
      <c r="A251" s="229">
        <v>132</v>
      </c>
      <c r="B251" s="230" t="s">
        <v>4</v>
      </c>
      <c r="C251" s="229">
        <v>13939</v>
      </c>
      <c r="D251" s="229"/>
      <c r="E251" s="229"/>
      <c r="F251" s="229">
        <v>51</v>
      </c>
      <c r="G251" s="229">
        <v>1</v>
      </c>
      <c r="H251" s="484">
        <f>SUM((D251*400)+(E251*100)+F251)</f>
        <v>51</v>
      </c>
      <c r="I251" s="229">
        <v>75</v>
      </c>
      <c r="J251" s="689">
        <f>SUM(H251*I251)</f>
        <v>3825</v>
      </c>
      <c r="K251" s="229"/>
      <c r="L251" s="505">
        <v>129</v>
      </c>
      <c r="M251" s="230"/>
      <c r="N251" s="230"/>
      <c r="O251" s="229"/>
      <c r="P251" s="229"/>
      <c r="Q251" s="229"/>
      <c r="R251" s="508"/>
      <c r="S251" s="511">
        <f>SUM(O251*R251)</f>
        <v>0</v>
      </c>
      <c r="T251" s="229"/>
      <c r="U251" s="229"/>
      <c r="V251" s="511">
        <f>SUM(S251-(S251*U251/100))</f>
        <v>0</v>
      </c>
      <c r="W251" s="511">
        <f>SUM(J251+V251)</f>
        <v>3825</v>
      </c>
      <c r="X251" s="688">
        <f>W251</f>
        <v>3825</v>
      </c>
      <c r="Y251" s="229">
        <v>50</v>
      </c>
      <c r="Z251" s="229">
        <v>0</v>
      </c>
      <c r="AA251" s="229">
        <v>0.01</v>
      </c>
      <c r="AB251" s="229"/>
    </row>
    <row r="252" spans="1:28" ht="17.25" x14ac:dyDescent="0.3">
      <c r="A252" s="229">
        <v>133</v>
      </c>
      <c r="B252" s="230"/>
      <c r="C252" s="229"/>
      <c r="D252" s="229">
        <v>5</v>
      </c>
      <c r="E252" s="229"/>
      <c r="F252" s="229"/>
      <c r="G252" s="229">
        <v>1</v>
      </c>
      <c r="H252" s="484">
        <f>SUM((D252*400)+(E252*100)+F252)</f>
        <v>2000</v>
      </c>
      <c r="I252" s="229">
        <v>75</v>
      </c>
      <c r="J252" s="689">
        <f>SUM(H252*I252)</f>
        <v>150000</v>
      </c>
      <c r="K252" s="229"/>
      <c r="L252" s="505">
        <v>129</v>
      </c>
      <c r="M252" s="230"/>
      <c r="N252" s="230"/>
      <c r="O252" s="229"/>
      <c r="P252" s="229"/>
      <c r="Q252" s="229"/>
      <c r="R252" s="508"/>
      <c r="S252" s="511">
        <f>SUM(O252*R252)</f>
        <v>0</v>
      </c>
      <c r="T252" s="229"/>
      <c r="U252" s="229"/>
      <c r="V252" s="511">
        <f>SUM(S252-(S252*U252/100))</f>
        <v>0</v>
      </c>
      <c r="W252" s="511">
        <f>SUM(J252+V252)</f>
        <v>150000</v>
      </c>
      <c r="X252" s="688">
        <f>W252</f>
        <v>150000</v>
      </c>
      <c r="Y252" s="229">
        <v>50</v>
      </c>
      <c r="Z252" s="229">
        <v>0</v>
      </c>
      <c r="AA252" s="229">
        <v>0.01</v>
      </c>
      <c r="AB252" s="229"/>
    </row>
    <row r="253" spans="1:28" ht="17.25" x14ac:dyDescent="0.3">
      <c r="A253" s="229">
        <v>134</v>
      </c>
      <c r="B253" s="230" t="s">
        <v>4</v>
      </c>
      <c r="C253" s="229">
        <v>5976</v>
      </c>
      <c r="D253" s="229"/>
      <c r="E253" s="229"/>
      <c r="F253" s="229">
        <v>43</v>
      </c>
      <c r="G253" s="229">
        <v>2</v>
      </c>
      <c r="H253" s="484">
        <f>SUM((D253*400)+(E253*100)+F253)</f>
        <v>43</v>
      </c>
      <c r="I253" s="229">
        <v>200</v>
      </c>
      <c r="J253" s="689">
        <f>SUM(H253*I253)</f>
        <v>8600</v>
      </c>
      <c r="K253" s="229"/>
      <c r="L253" s="505"/>
      <c r="M253" s="230" t="s">
        <v>3</v>
      </c>
      <c r="N253" s="230" t="s">
        <v>2</v>
      </c>
      <c r="O253" s="229">
        <v>156.6</v>
      </c>
      <c r="P253" s="229"/>
      <c r="Q253" s="229"/>
      <c r="R253" s="508">
        <v>6500</v>
      </c>
      <c r="S253" s="511">
        <f>SUM(O253*R253)</f>
        <v>1017900</v>
      </c>
      <c r="T253" s="229">
        <v>10</v>
      </c>
      <c r="U253" s="229">
        <v>10</v>
      </c>
      <c r="V253" s="511">
        <f>SUM(S253-(S253*U253/100))</f>
        <v>916110</v>
      </c>
      <c r="W253" s="511">
        <f>SUM(J253+V253)</f>
        <v>924710</v>
      </c>
      <c r="X253" s="688">
        <f>W253</f>
        <v>924710</v>
      </c>
      <c r="Y253" s="229">
        <v>10</v>
      </c>
      <c r="Z253" s="229">
        <v>0</v>
      </c>
      <c r="AA253" s="229">
        <v>0.02</v>
      </c>
      <c r="AB253" s="229"/>
    </row>
    <row r="254" spans="1:28" ht="17.25" x14ac:dyDescent="0.3">
      <c r="A254" s="494">
        <v>135</v>
      </c>
      <c r="B254" s="498" t="s">
        <v>56</v>
      </c>
      <c r="C254" s="494"/>
      <c r="D254" s="494"/>
      <c r="E254" s="494"/>
      <c r="F254" s="494">
        <v>50</v>
      </c>
      <c r="G254" s="229">
        <v>2</v>
      </c>
      <c r="H254" s="484">
        <f>SUM((D254*400)+(E254*100)+F254)</f>
        <v>50</v>
      </c>
      <c r="I254" s="229"/>
      <c r="J254" s="689">
        <f>SUM(H254*I254)</f>
        <v>0</v>
      </c>
      <c r="K254" s="229"/>
      <c r="L254" s="643">
        <v>194</v>
      </c>
      <c r="M254" s="498" t="s">
        <v>10</v>
      </c>
      <c r="N254" s="498" t="s">
        <v>9</v>
      </c>
      <c r="O254" s="494">
        <v>284.19</v>
      </c>
      <c r="P254" s="494"/>
      <c r="Q254" s="229"/>
      <c r="R254" s="508">
        <v>6500</v>
      </c>
      <c r="S254" s="511">
        <f>SUM(O254*R254)</f>
        <v>1847235</v>
      </c>
      <c r="T254" s="229">
        <v>18</v>
      </c>
      <c r="U254" s="229">
        <v>65</v>
      </c>
      <c r="V254" s="511">
        <f>SUM(S254-(S254*U254/100))</f>
        <v>646532.25</v>
      </c>
      <c r="W254" s="511">
        <f>SUM(J254+V254)</f>
        <v>646532.25</v>
      </c>
      <c r="X254" s="688">
        <f>W254</f>
        <v>646532.25</v>
      </c>
      <c r="Y254" s="229">
        <v>10</v>
      </c>
      <c r="Z254" s="229"/>
      <c r="AA254" s="229"/>
      <c r="AB254" s="494"/>
    </row>
    <row r="255" spans="1:28" ht="17.25" x14ac:dyDescent="0.3">
      <c r="A255" s="229"/>
      <c r="B255" s="230"/>
      <c r="C255" s="229"/>
      <c r="D255" s="229"/>
      <c r="E255" s="229"/>
      <c r="F255" s="229"/>
      <c r="G255" s="229"/>
      <c r="H255" s="484">
        <f>SUM((D255*400)+(E255*100)+F255)</f>
        <v>0</v>
      </c>
      <c r="I255" s="229"/>
      <c r="J255" s="689">
        <f>SUM(H255*I255)</f>
        <v>0</v>
      </c>
      <c r="K255" s="229"/>
      <c r="L255" s="505"/>
      <c r="M255" s="230" t="s">
        <v>317</v>
      </c>
      <c r="N255" s="230"/>
      <c r="O255" s="229"/>
      <c r="P255" s="229"/>
      <c r="Q255" s="229"/>
      <c r="R255" s="508"/>
      <c r="S255" s="511">
        <f>SUM(O255*R255)</f>
        <v>0</v>
      </c>
      <c r="T255" s="229"/>
      <c r="U255" s="229"/>
      <c r="V255" s="511">
        <f>SUM(S255-(S255*U255/100))</f>
        <v>0</v>
      </c>
      <c r="W255" s="511">
        <f>SUM(J255+V255)</f>
        <v>0</v>
      </c>
      <c r="X255" s="688">
        <f>W255</f>
        <v>0</v>
      </c>
      <c r="Y255" s="229"/>
      <c r="Z255" s="229"/>
      <c r="AA255" s="229"/>
      <c r="AB255" s="229"/>
    </row>
    <row r="256" spans="1:28" ht="17.25" x14ac:dyDescent="0.3">
      <c r="A256" s="229"/>
      <c r="B256" s="230"/>
      <c r="C256" s="229"/>
      <c r="D256" s="229"/>
      <c r="E256" s="229"/>
      <c r="F256" s="229"/>
      <c r="G256" s="229"/>
      <c r="H256" s="484">
        <f>SUM((D256*400)+(E256*100)+F256)</f>
        <v>0</v>
      </c>
      <c r="I256" s="229"/>
      <c r="J256" s="689">
        <f>SUM(H256*I256)</f>
        <v>0</v>
      </c>
      <c r="K256" s="229"/>
      <c r="L256" s="505"/>
      <c r="M256" s="230" t="s">
        <v>318</v>
      </c>
      <c r="N256" s="230"/>
      <c r="O256" s="229"/>
      <c r="P256" s="229"/>
      <c r="Q256" s="229"/>
      <c r="R256" s="508"/>
      <c r="S256" s="511">
        <f>SUM(O256*R256)</f>
        <v>0</v>
      </c>
      <c r="T256" s="229"/>
      <c r="U256" s="229"/>
      <c r="V256" s="511">
        <f>SUM(S256-(S256*U256/100))</f>
        <v>0</v>
      </c>
      <c r="W256" s="511">
        <f>SUM(J256+V256)</f>
        <v>0</v>
      </c>
      <c r="X256" s="688">
        <f>W256</f>
        <v>0</v>
      </c>
      <c r="Y256" s="229"/>
      <c r="Z256" s="229"/>
      <c r="AA256" s="229"/>
      <c r="AB256" s="229"/>
    </row>
    <row r="257" spans="1:28" ht="17.25" x14ac:dyDescent="0.3">
      <c r="A257" s="229">
        <v>136</v>
      </c>
      <c r="B257" s="230" t="s">
        <v>4</v>
      </c>
      <c r="C257" s="229">
        <v>4094</v>
      </c>
      <c r="D257" s="229">
        <v>5</v>
      </c>
      <c r="E257" s="229">
        <v>2</v>
      </c>
      <c r="F257" s="229">
        <v>38</v>
      </c>
      <c r="G257" s="229">
        <v>1</v>
      </c>
      <c r="H257" s="484">
        <f>SUM((D257*400)+(E257*100)+F257)</f>
        <v>2238</v>
      </c>
      <c r="I257" s="229">
        <v>75</v>
      </c>
      <c r="J257" s="689">
        <f>SUM(H257*I257)</f>
        <v>167850</v>
      </c>
      <c r="K257" s="229"/>
      <c r="L257" s="505">
        <v>194</v>
      </c>
      <c r="M257" s="230" t="s">
        <v>1431</v>
      </c>
      <c r="N257" s="230" t="s">
        <v>2</v>
      </c>
      <c r="O257" s="229">
        <v>96</v>
      </c>
      <c r="P257" s="229"/>
      <c r="Q257" s="229"/>
      <c r="R257" s="508">
        <v>2050</v>
      </c>
      <c r="S257" s="511">
        <f>SUM(O257*R257)</f>
        <v>196800</v>
      </c>
      <c r="T257" s="229">
        <v>10</v>
      </c>
      <c r="U257" s="229">
        <v>10</v>
      </c>
      <c r="V257" s="511">
        <f>SUM(S257-(S257*U257/100))</f>
        <v>177120</v>
      </c>
      <c r="W257" s="511">
        <f>SUM(J257+V257)</f>
        <v>344970</v>
      </c>
      <c r="X257" s="688">
        <f>W257</f>
        <v>344970</v>
      </c>
      <c r="Y257" s="229">
        <v>10</v>
      </c>
      <c r="Z257" s="229">
        <v>0</v>
      </c>
      <c r="AA257" s="229">
        <v>0.02</v>
      </c>
      <c r="AB257" s="229"/>
    </row>
    <row r="258" spans="1:28" ht="17.25" x14ac:dyDescent="0.3">
      <c r="A258" s="229">
        <v>137</v>
      </c>
      <c r="B258" s="230" t="s">
        <v>4</v>
      </c>
      <c r="C258" s="229">
        <v>14317</v>
      </c>
      <c r="D258" s="229">
        <v>1</v>
      </c>
      <c r="E258" s="229"/>
      <c r="F258" s="229"/>
      <c r="G258" s="229">
        <v>1</v>
      </c>
      <c r="H258" s="484">
        <f>SUM((D258*400)+(E258*100)+F258)</f>
        <v>400</v>
      </c>
      <c r="I258" s="229">
        <v>75</v>
      </c>
      <c r="J258" s="689">
        <f>SUM(H258*I258)</f>
        <v>30000</v>
      </c>
      <c r="K258" s="229"/>
      <c r="L258" s="505">
        <v>194</v>
      </c>
      <c r="M258" s="230"/>
      <c r="N258" s="230"/>
      <c r="O258" s="229"/>
      <c r="P258" s="229"/>
      <c r="Q258" s="229"/>
      <c r="R258" s="508"/>
      <c r="S258" s="511">
        <f>SUM(O258*R258)</f>
        <v>0</v>
      </c>
      <c r="T258" s="229"/>
      <c r="U258" s="229"/>
      <c r="V258" s="511">
        <f>SUM(S258-(S258*U258/100))</f>
        <v>0</v>
      </c>
      <c r="W258" s="511">
        <f>SUM(J258+V258)</f>
        <v>30000</v>
      </c>
      <c r="X258" s="688">
        <f>W258</f>
        <v>30000</v>
      </c>
      <c r="Y258" s="229">
        <v>50</v>
      </c>
      <c r="Z258" s="229">
        <v>0</v>
      </c>
      <c r="AA258" s="229">
        <v>0.01</v>
      </c>
      <c r="AB258" s="229"/>
    </row>
    <row r="259" spans="1:28" ht="17.25" x14ac:dyDescent="0.3">
      <c r="A259" s="229">
        <v>138</v>
      </c>
      <c r="B259" s="230" t="s">
        <v>4</v>
      </c>
      <c r="C259" s="229">
        <v>9111</v>
      </c>
      <c r="D259" s="229"/>
      <c r="E259" s="229">
        <v>1</v>
      </c>
      <c r="F259" s="229">
        <v>59</v>
      </c>
      <c r="G259" s="229">
        <v>1</v>
      </c>
      <c r="H259" s="484">
        <f>SUM((D259*400)+(E259*100)+F259)</f>
        <v>159</v>
      </c>
      <c r="I259" s="229">
        <v>75</v>
      </c>
      <c r="J259" s="689">
        <f>SUM(H259*I259)</f>
        <v>11925</v>
      </c>
      <c r="K259" s="229"/>
      <c r="L259" s="505" t="s">
        <v>1430</v>
      </c>
      <c r="M259" s="230"/>
      <c r="N259" s="230"/>
      <c r="O259" s="229"/>
      <c r="P259" s="229"/>
      <c r="Q259" s="229"/>
      <c r="R259" s="508"/>
      <c r="S259" s="511">
        <f>SUM(O259*R259)</f>
        <v>0</v>
      </c>
      <c r="T259" s="229"/>
      <c r="U259" s="229"/>
      <c r="V259" s="511">
        <f>SUM(S259-(S259*U259/100))</f>
        <v>0</v>
      </c>
      <c r="W259" s="511">
        <f>SUM(J259+V259)</f>
        <v>11925</v>
      </c>
      <c r="X259" s="688">
        <f>W259</f>
        <v>11925</v>
      </c>
      <c r="Y259" s="229">
        <v>50</v>
      </c>
      <c r="Z259" s="229">
        <v>0</v>
      </c>
      <c r="AA259" s="229">
        <v>0.01</v>
      </c>
      <c r="AB259" s="229"/>
    </row>
    <row r="260" spans="1:28" ht="17.25" x14ac:dyDescent="0.3">
      <c r="A260" s="229">
        <v>139</v>
      </c>
      <c r="B260" s="230" t="s">
        <v>4</v>
      </c>
      <c r="C260" s="229">
        <v>15949</v>
      </c>
      <c r="D260" s="229"/>
      <c r="E260" s="229">
        <v>1</v>
      </c>
      <c r="F260" s="229">
        <v>31.2</v>
      </c>
      <c r="G260" s="229">
        <v>1</v>
      </c>
      <c r="H260" s="484">
        <f>SUM((D260*400)+(E260*100)+F260)</f>
        <v>131.19999999999999</v>
      </c>
      <c r="I260" s="229">
        <v>75</v>
      </c>
      <c r="J260" s="689">
        <f>SUM(H260*I260)</f>
        <v>9840</v>
      </c>
      <c r="K260" s="229"/>
      <c r="L260" s="505" t="s">
        <v>1430</v>
      </c>
      <c r="M260" s="230"/>
      <c r="N260" s="230"/>
      <c r="O260" s="229"/>
      <c r="P260" s="229"/>
      <c r="Q260" s="229"/>
      <c r="R260" s="508"/>
      <c r="S260" s="511">
        <f>SUM(O260*R260)</f>
        <v>0</v>
      </c>
      <c r="T260" s="229"/>
      <c r="U260" s="229"/>
      <c r="V260" s="511">
        <f>SUM(S260-(S260*U260/100))</f>
        <v>0</v>
      </c>
      <c r="W260" s="511">
        <f>SUM(J260+V260)</f>
        <v>9840</v>
      </c>
      <c r="X260" s="688">
        <f>W260</f>
        <v>9840</v>
      </c>
      <c r="Y260" s="229">
        <v>50</v>
      </c>
      <c r="Z260" s="229">
        <v>0</v>
      </c>
      <c r="AA260" s="229">
        <v>0.01</v>
      </c>
      <c r="AB260" s="229"/>
    </row>
    <row r="261" spans="1:28" ht="17.25" x14ac:dyDescent="0.3">
      <c r="A261" s="229">
        <v>140</v>
      </c>
      <c r="B261" s="230" t="s">
        <v>4</v>
      </c>
      <c r="C261" s="229">
        <v>13470</v>
      </c>
      <c r="D261" s="229"/>
      <c r="E261" s="229"/>
      <c r="F261" s="229">
        <v>51</v>
      </c>
      <c r="G261" s="229">
        <v>2</v>
      </c>
      <c r="H261" s="484">
        <f>SUM((D261*400)+(E261*100)+F261)</f>
        <v>51</v>
      </c>
      <c r="I261" s="229">
        <v>250</v>
      </c>
      <c r="J261" s="689">
        <f>SUM(H261*I261)</f>
        <v>12750</v>
      </c>
      <c r="K261" s="229"/>
      <c r="L261" s="505" t="s">
        <v>1430</v>
      </c>
      <c r="M261" s="230" t="s">
        <v>10</v>
      </c>
      <c r="N261" s="230" t="s">
        <v>9</v>
      </c>
      <c r="O261" s="229">
        <v>224.46</v>
      </c>
      <c r="P261" s="229"/>
      <c r="Q261" s="229"/>
      <c r="R261" s="508">
        <v>6500</v>
      </c>
      <c r="S261" s="511">
        <f>SUM(O261*R261)</f>
        <v>1458990</v>
      </c>
      <c r="T261" s="229">
        <v>35</v>
      </c>
      <c r="U261" s="229">
        <v>85</v>
      </c>
      <c r="V261" s="511">
        <f>SUM(S261-(S261*U261/100))</f>
        <v>218848.5</v>
      </c>
      <c r="W261" s="511">
        <f>SUM(J261+V261)</f>
        <v>231598.5</v>
      </c>
      <c r="X261" s="688">
        <f>W261</f>
        <v>231598.5</v>
      </c>
      <c r="Y261" s="229">
        <v>10</v>
      </c>
      <c r="Z261" s="229">
        <v>0</v>
      </c>
      <c r="AA261" s="229">
        <v>0.02</v>
      </c>
      <c r="AB261" s="229"/>
    </row>
    <row r="262" spans="1:28" ht="17.25" x14ac:dyDescent="0.3">
      <c r="A262" s="229"/>
      <c r="B262" s="230"/>
      <c r="C262" s="229"/>
      <c r="D262" s="229"/>
      <c r="E262" s="229"/>
      <c r="F262" s="229"/>
      <c r="G262" s="229"/>
      <c r="H262" s="484">
        <f>SUM((D262*400)+(E262*100)+F262)</f>
        <v>0</v>
      </c>
      <c r="I262" s="229"/>
      <c r="J262" s="689">
        <f>SUM(H262*I262)</f>
        <v>0</v>
      </c>
      <c r="K262" s="229"/>
      <c r="L262" s="505"/>
      <c r="M262" s="230" t="s">
        <v>317</v>
      </c>
      <c r="N262" s="230"/>
      <c r="O262" s="229"/>
      <c r="P262" s="229"/>
      <c r="Q262" s="229"/>
      <c r="R262" s="508"/>
      <c r="S262" s="511">
        <f>SUM(O262*R262)</f>
        <v>0</v>
      </c>
      <c r="T262" s="229"/>
      <c r="U262" s="229"/>
      <c r="V262" s="511">
        <f>SUM(S262-(S262*U262/100))</f>
        <v>0</v>
      </c>
      <c r="W262" s="511">
        <f>SUM(J262+V262)</f>
        <v>0</v>
      </c>
      <c r="X262" s="688">
        <f>W262</f>
        <v>0</v>
      </c>
      <c r="Y262" s="229"/>
      <c r="Z262" s="229"/>
      <c r="AA262" s="229"/>
      <c r="AB262" s="229"/>
    </row>
    <row r="263" spans="1:28" ht="17.25" x14ac:dyDescent="0.3">
      <c r="A263" s="229"/>
      <c r="B263" s="230"/>
      <c r="C263" s="229"/>
      <c r="D263" s="229"/>
      <c r="E263" s="229"/>
      <c r="F263" s="229"/>
      <c r="G263" s="229"/>
      <c r="H263" s="484">
        <f>SUM((D263*400)+(E263*100)+F263)</f>
        <v>0</v>
      </c>
      <c r="I263" s="229"/>
      <c r="J263" s="689">
        <f>SUM(H263*I263)</f>
        <v>0</v>
      </c>
      <c r="K263" s="229"/>
      <c r="L263" s="505"/>
      <c r="M263" s="230" t="s">
        <v>318</v>
      </c>
      <c r="N263" s="230"/>
      <c r="O263" s="229"/>
      <c r="P263" s="229"/>
      <c r="Q263" s="229"/>
      <c r="R263" s="508"/>
      <c r="S263" s="511">
        <f>SUM(O263*R263)</f>
        <v>0</v>
      </c>
      <c r="T263" s="229"/>
      <c r="U263" s="229"/>
      <c r="V263" s="511">
        <f>SUM(S263-(S263*U263/100))</f>
        <v>0</v>
      </c>
      <c r="W263" s="511">
        <f>SUM(J263+V263)</f>
        <v>0</v>
      </c>
      <c r="X263" s="688">
        <f>W263</f>
        <v>0</v>
      </c>
      <c r="Y263" s="229"/>
      <c r="Z263" s="229"/>
      <c r="AA263" s="229"/>
      <c r="AB263" s="229"/>
    </row>
    <row r="264" spans="1:28" ht="17.25" x14ac:dyDescent="0.3">
      <c r="A264" s="229">
        <v>141</v>
      </c>
      <c r="B264" s="230" t="s">
        <v>4</v>
      </c>
      <c r="C264" s="229">
        <v>1677</v>
      </c>
      <c r="D264" s="229">
        <v>17</v>
      </c>
      <c r="E264" s="229">
        <v>1</v>
      </c>
      <c r="F264" s="229">
        <v>7</v>
      </c>
      <c r="G264" s="229">
        <v>1</v>
      </c>
      <c r="H264" s="484">
        <f>SUM((D264*400)+(E264*100)+F264)</f>
        <v>6907</v>
      </c>
      <c r="I264" s="229">
        <v>110</v>
      </c>
      <c r="J264" s="689">
        <f>SUM(H264*I264)</f>
        <v>759770</v>
      </c>
      <c r="K264" s="229"/>
      <c r="L264" s="505" t="s">
        <v>1430</v>
      </c>
      <c r="M264" s="230"/>
      <c r="N264" s="230"/>
      <c r="O264" s="229"/>
      <c r="P264" s="229"/>
      <c r="Q264" s="229"/>
      <c r="R264" s="508"/>
      <c r="S264" s="511">
        <f>SUM(O264*R264)</f>
        <v>0</v>
      </c>
      <c r="T264" s="229"/>
      <c r="U264" s="229"/>
      <c r="V264" s="511">
        <f>SUM(S264-(S264*U264/100))</f>
        <v>0</v>
      </c>
      <c r="W264" s="511">
        <f>SUM(J264+V264)</f>
        <v>759770</v>
      </c>
      <c r="X264" s="688">
        <f>W264</f>
        <v>759770</v>
      </c>
      <c r="Y264" s="229">
        <v>50</v>
      </c>
      <c r="Z264" s="229">
        <v>0</v>
      </c>
      <c r="AA264" s="229">
        <v>0.01</v>
      </c>
      <c r="AB264" s="229"/>
    </row>
    <row r="265" spans="1:28" ht="17.25" x14ac:dyDescent="0.3">
      <c r="A265" s="229">
        <v>142</v>
      </c>
      <c r="B265" s="230" t="s">
        <v>4</v>
      </c>
      <c r="C265" s="229">
        <v>1213</v>
      </c>
      <c r="D265" s="229">
        <v>9</v>
      </c>
      <c r="E265" s="229">
        <v>2</v>
      </c>
      <c r="F265" s="229">
        <v>79</v>
      </c>
      <c r="G265" s="229">
        <v>1</v>
      </c>
      <c r="H265" s="484">
        <f>SUM((D265*400)+(E265*100)+F265)</f>
        <v>3879</v>
      </c>
      <c r="I265" s="229">
        <v>75</v>
      </c>
      <c r="J265" s="689">
        <f>SUM(H265*I265)</f>
        <v>290925</v>
      </c>
      <c r="K265" s="229"/>
      <c r="L265" s="505" t="s">
        <v>1430</v>
      </c>
      <c r="M265" s="230"/>
      <c r="N265" s="230"/>
      <c r="O265" s="229"/>
      <c r="P265" s="229"/>
      <c r="Q265" s="229"/>
      <c r="R265" s="508"/>
      <c r="S265" s="511">
        <f>SUM(O265*R265)</f>
        <v>0</v>
      </c>
      <c r="T265" s="229"/>
      <c r="U265" s="229"/>
      <c r="V265" s="511">
        <f>SUM(S265-(S265*U265/100))</f>
        <v>0</v>
      </c>
      <c r="W265" s="511">
        <f>SUM(J265+V265)</f>
        <v>290925</v>
      </c>
      <c r="X265" s="688">
        <f>W265</f>
        <v>290925</v>
      </c>
      <c r="Y265" s="229">
        <v>50</v>
      </c>
      <c r="Z265" s="229">
        <v>0</v>
      </c>
      <c r="AA265" s="229">
        <v>0.01</v>
      </c>
      <c r="AB265" s="229"/>
    </row>
    <row r="266" spans="1:28" ht="17.25" x14ac:dyDescent="0.3">
      <c r="A266" s="229">
        <v>143</v>
      </c>
      <c r="B266" s="230" t="s">
        <v>4</v>
      </c>
      <c r="C266" s="229">
        <v>25070</v>
      </c>
      <c r="D266" s="229"/>
      <c r="E266" s="229"/>
      <c r="F266" s="229">
        <v>70</v>
      </c>
      <c r="G266" s="229">
        <v>1</v>
      </c>
      <c r="H266" s="484">
        <f>SUM((D266*400)+(E266*100)+F266)</f>
        <v>70</v>
      </c>
      <c r="I266" s="229">
        <v>75</v>
      </c>
      <c r="J266" s="689">
        <f>SUM(H266*I266)</f>
        <v>5250</v>
      </c>
      <c r="K266" s="229"/>
      <c r="L266" s="505" t="s">
        <v>1430</v>
      </c>
      <c r="M266" s="230"/>
      <c r="N266" s="230"/>
      <c r="O266" s="229"/>
      <c r="P266" s="229"/>
      <c r="Q266" s="229"/>
      <c r="R266" s="508"/>
      <c r="S266" s="511">
        <f>SUM(O266*R266)</f>
        <v>0</v>
      </c>
      <c r="T266" s="229"/>
      <c r="U266" s="229"/>
      <c r="V266" s="511">
        <f>SUM(S266-(S266*U266/100))</f>
        <v>0</v>
      </c>
      <c r="W266" s="511">
        <f>SUM(J266+V266)</f>
        <v>5250</v>
      </c>
      <c r="X266" s="688">
        <f>W266</f>
        <v>5250</v>
      </c>
      <c r="Y266" s="229">
        <v>50</v>
      </c>
      <c r="Z266" s="229">
        <v>0</v>
      </c>
      <c r="AA266" s="229">
        <v>0.01</v>
      </c>
      <c r="AB266" s="229"/>
    </row>
    <row r="267" spans="1:28" ht="17.25" x14ac:dyDescent="0.3">
      <c r="A267" s="229">
        <v>144</v>
      </c>
      <c r="B267" s="230"/>
      <c r="C267" s="229"/>
      <c r="D267" s="229">
        <v>10</v>
      </c>
      <c r="E267" s="229"/>
      <c r="F267" s="229"/>
      <c r="G267" s="229">
        <v>1</v>
      </c>
      <c r="H267" s="484">
        <f>SUM((D267*400)+(E267*100)+F267)</f>
        <v>4000</v>
      </c>
      <c r="I267" s="229">
        <v>75</v>
      </c>
      <c r="J267" s="689">
        <f>SUM(H267*I267)</f>
        <v>300000</v>
      </c>
      <c r="K267" s="229"/>
      <c r="L267" s="505"/>
      <c r="M267" s="230"/>
      <c r="N267" s="230"/>
      <c r="O267" s="229"/>
      <c r="P267" s="229"/>
      <c r="Q267" s="229"/>
      <c r="R267" s="508"/>
      <c r="S267" s="511">
        <f>SUM(O267*R267)</f>
        <v>0</v>
      </c>
      <c r="T267" s="229"/>
      <c r="U267" s="229"/>
      <c r="V267" s="511">
        <f>SUM(S267-(S267*U267/100))</f>
        <v>0</v>
      </c>
      <c r="W267" s="511">
        <f>SUM(J267+V267)</f>
        <v>300000</v>
      </c>
      <c r="X267" s="688">
        <f>W267</f>
        <v>300000</v>
      </c>
      <c r="Y267" s="229">
        <v>50</v>
      </c>
      <c r="Z267" s="229">
        <v>0</v>
      </c>
      <c r="AA267" s="229">
        <v>0.01</v>
      </c>
      <c r="AB267" s="229"/>
    </row>
    <row r="268" spans="1:28" ht="17.25" x14ac:dyDescent="0.3">
      <c r="A268" s="229">
        <v>145</v>
      </c>
      <c r="B268" s="230" t="s">
        <v>4</v>
      </c>
      <c r="C268" s="229">
        <v>1679</v>
      </c>
      <c r="D268" s="229">
        <v>17</v>
      </c>
      <c r="E268" s="229">
        <v>2</v>
      </c>
      <c r="F268" s="229">
        <v>13</v>
      </c>
      <c r="G268" s="229">
        <v>1</v>
      </c>
      <c r="H268" s="484">
        <f>SUM((D268*400)+(E268*100)+F268)</f>
        <v>7013</v>
      </c>
      <c r="I268" s="229">
        <v>100</v>
      </c>
      <c r="J268" s="689">
        <f>SUM(H268*I268)</f>
        <v>701300</v>
      </c>
      <c r="K268" s="229"/>
      <c r="L268" s="505" t="s">
        <v>1430</v>
      </c>
      <c r="M268" s="230"/>
      <c r="N268" s="230"/>
      <c r="O268" s="229"/>
      <c r="P268" s="229"/>
      <c r="Q268" s="229"/>
      <c r="R268" s="508"/>
      <c r="S268" s="511">
        <f>SUM(O268*R268)</f>
        <v>0</v>
      </c>
      <c r="T268" s="229"/>
      <c r="U268" s="229"/>
      <c r="V268" s="511">
        <f>SUM(S268-(S268*U268/100))</f>
        <v>0</v>
      </c>
      <c r="W268" s="511">
        <f>SUM(J268+V268)</f>
        <v>701300</v>
      </c>
      <c r="X268" s="688">
        <f>W268</f>
        <v>701300</v>
      </c>
      <c r="Y268" s="229">
        <v>50</v>
      </c>
      <c r="Z268" s="229">
        <v>0</v>
      </c>
      <c r="AA268" s="229">
        <v>0.01</v>
      </c>
      <c r="AB268" s="229"/>
    </row>
    <row r="269" spans="1:28" ht="17.25" x14ac:dyDescent="0.3">
      <c r="A269" s="229">
        <v>146</v>
      </c>
      <c r="B269" s="230" t="s">
        <v>4</v>
      </c>
      <c r="C269" s="229">
        <v>9955</v>
      </c>
      <c r="D269" s="229"/>
      <c r="E269" s="229"/>
      <c r="F269" s="229">
        <v>74.8</v>
      </c>
      <c r="G269" s="229">
        <v>1</v>
      </c>
      <c r="H269" s="484">
        <f>SUM((D269*400)+(E269*100)+F269)</f>
        <v>74.8</v>
      </c>
      <c r="I269" s="229">
        <v>75</v>
      </c>
      <c r="J269" s="689">
        <f>SUM(H269*I269)</f>
        <v>5610</v>
      </c>
      <c r="K269" s="229"/>
      <c r="L269" s="505" t="s">
        <v>1430</v>
      </c>
      <c r="M269" s="230"/>
      <c r="N269" s="230"/>
      <c r="O269" s="229"/>
      <c r="P269" s="229"/>
      <c r="Q269" s="229"/>
      <c r="R269" s="508"/>
      <c r="S269" s="511">
        <f>SUM(O269*R269)</f>
        <v>0</v>
      </c>
      <c r="T269" s="229"/>
      <c r="U269" s="229"/>
      <c r="V269" s="511">
        <f>SUM(S269-(S269*U269/100))</f>
        <v>0</v>
      </c>
      <c r="W269" s="511">
        <f>SUM(J269+V269)</f>
        <v>5610</v>
      </c>
      <c r="X269" s="688">
        <f>W269</f>
        <v>5610</v>
      </c>
      <c r="Y269" s="229">
        <v>50</v>
      </c>
      <c r="Z269" s="229">
        <v>0</v>
      </c>
      <c r="AA269" s="229">
        <v>0.01</v>
      </c>
      <c r="AB269" s="229"/>
    </row>
    <row r="270" spans="1:28" ht="17.25" x14ac:dyDescent="0.3">
      <c r="A270" s="229">
        <v>147</v>
      </c>
      <c r="B270" s="230" t="s">
        <v>4</v>
      </c>
      <c r="C270" s="229"/>
      <c r="D270" s="229"/>
      <c r="E270" s="229"/>
      <c r="F270" s="229">
        <v>99</v>
      </c>
      <c r="G270" s="229">
        <v>2</v>
      </c>
      <c r="H270" s="484">
        <f>SUM((D270*400)+(E270*100)+F270)</f>
        <v>99</v>
      </c>
      <c r="I270" s="229">
        <v>75</v>
      </c>
      <c r="J270" s="689">
        <f>SUM(H270*I270)</f>
        <v>7425</v>
      </c>
      <c r="K270" s="229"/>
      <c r="L270" s="505">
        <v>195</v>
      </c>
      <c r="M270" s="230" t="s">
        <v>3</v>
      </c>
      <c r="N270" s="230" t="s">
        <v>2</v>
      </c>
      <c r="O270" s="229"/>
      <c r="P270" s="229"/>
      <c r="Q270" s="229"/>
      <c r="R270" s="508">
        <v>6500</v>
      </c>
      <c r="S270" s="511">
        <f>SUM(O270*R270)</f>
        <v>0</v>
      </c>
      <c r="T270" s="229">
        <v>4</v>
      </c>
      <c r="U270" s="229">
        <v>4</v>
      </c>
      <c r="V270" s="511">
        <f>SUM(S270-(S270*U270/100))</f>
        <v>0</v>
      </c>
      <c r="W270" s="511">
        <f>SUM(J270+V270)</f>
        <v>7425</v>
      </c>
      <c r="X270" s="688">
        <f>W270</f>
        <v>7425</v>
      </c>
      <c r="Y270" s="229">
        <v>10</v>
      </c>
      <c r="Z270" s="229">
        <v>0</v>
      </c>
      <c r="AA270" s="229">
        <v>0.02</v>
      </c>
      <c r="AB270" s="229"/>
    </row>
    <row r="271" spans="1:28" ht="17.25" x14ac:dyDescent="0.3">
      <c r="A271" s="229">
        <v>148</v>
      </c>
      <c r="B271" s="230"/>
      <c r="C271" s="229"/>
      <c r="D271" s="229">
        <v>6</v>
      </c>
      <c r="E271" s="229"/>
      <c r="F271" s="229"/>
      <c r="G271" s="229">
        <v>1</v>
      </c>
      <c r="H271" s="484">
        <f>SUM((D271*400)+(E271*100)+F271)</f>
        <v>2400</v>
      </c>
      <c r="I271" s="229">
        <v>75</v>
      </c>
      <c r="J271" s="689">
        <f>SUM(H271*I271)</f>
        <v>180000</v>
      </c>
      <c r="K271" s="229"/>
      <c r="L271" s="505">
        <v>195</v>
      </c>
      <c r="M271" s="230"/>
      <c r="N271" s="230"/>
      <c r="O271" s="229"/>
      <c r="P271" s="229"/>
      <c r="Q271" s="229"/>
      <c r="R271" s="508"/>
      <c r="S271" s="511">
        <f>SUM(O271*R271)</f>
        <v>0</v>
      </c>
      <c r="T271" s="229"/>
      <c r="U271" s="229"/>
      <c r="V271" s="511">
        <f>SUM(S271-(S271*U271/100))</f>
        <v>0</v>
      </c>
      <c r="W271" s="511">
        <f>SUM(J271+V271)</f>
        <v>180000</v>
      </c>
      <c r="X271" s="688">
        <f>W271</f>
        <v>180000</v>
      </c>
      <c r="Y271" s="229">
        <v>50</v>
      </c>
      <c r="Z271" s="229">
        <v>0</v>
      </c>
      <c r="AA271" s="229">
        <v>0.01</v>
      </c>
      <c r="AB271" s="229"/>
    </row>
    <row r="272" spans="1:28" ht="17.25" x14ac:dyDescent="0.3">
      <c r="A272" s="229">
        <v>149</v>
      </c>
      <c r="B272" s="230" t="s">
        <v>4</v>
      </c>
      <c r="C272" s="229">
        <v>6984</v>
      </c>
      <c r="D272" s="229"/>
      <c r="E272" s="229">
        <v>1</v>
      </c>
      <c r="F272" s="229">
        <v>46</v>
      </c>
      <c r="G272" s="229">
        <v>2</v>
      </c>
      <c r="H272" s="484">
        <f>SUM((D272*400)+(E272*100)+F272)</f>
        <v>146</v>
      </c>
      <c r="I272" s="229">
        <v>75</v>
      </c>
      <c r="J272" s="689">
        <f>SUM(H272*I272)</f>
        <v>10950</v>
      </c>
      <c r="K272" s="229"/>
      <c r="L272" s="505">
        <v>34</v>
      </c>
      <c r="M272" s="230" t="s">
        <v>10</v>
      </c>
      <c r="N272" s="230" t="s">
        <v>9</v>
      </c>
      <c r="O272" s="229"/>
      <c r="P272" s="229"/>
      <c r="Q272" s="229"/>
      <c r="R272" s="508">
        <v>6500</v>
      </c>
      <c r="S272" s="511">
        <f>SUM(O272*R272)</f>
        <v>0</v>
      </c>
      <c r="T272" s="229">
        <v>22</v>
      </c>
      <c r="U272" s="229">
        <v>85</v>
      </c>
      <c r="V272" s="511">
        <f>SUM(S272-(S272*U272/100))</f>
        <v>0</v>
      </c>
      <c r="W272" s="511">
        <f>SUM(J272+V272)</f>
        <v>10950</v>
      </c>
      <c r="X272" s="688">
        <f>W272</f>
        <v>10950</v>
      </c>
      <c r="Y272" s="229">
        <v>10</v>
      </c>
      <c r="Z272" s="229">
        <v>0</v>
      </c>
      <c r="AA272" s="229">
        <v>0.02</v>
      </c>
      <c r="AB272" s="229"/>
    </row>
    <row r="273" spans="1:28" ht="17.25" x14ac:dyDescent="0.3">
      <c r="A273" s="229"/>
      <c r="B273" s="230"/>
      <c r="C273" s="229"/>
      <c r="D273" s="229"/>
      <c r="E273" s="229"/>
      <c r="F273" s="229"/>
      <c r="G273" s="229"/>
      <c r="H273" s="484"/>
      <c r="I273" s="229"/>
      <c r="J273" s="689">
        <f>SUM(H273*I273)</f>
        <v>0</v>
      </c>
      <c r="K273" s="229"/>
      <c r="L273" s="505"/>
      <c r="M273" s="230" t="s">
        <v>317</v>
      </c>
      <c r="N273" s="230"/>
      <c r="O273" s="229"/>
      <c r="P273" s="229"/>
      <c r="Q273" s="229"/>
      <c r="R273" s="508"/>
      <c r="S273" s="511">
        <f>SUM(O273*R273)</f>
        <v>0</v>
      </c>
      <c r="T273" s="229"/>
      <c r="U273" s="229"/>
      <c r="V273" s="511">
        <f>SUM(S273-(S273*U273/100))</f>
        <v>0</v>
      </c>
      <c r="W273" s="511">
        <f>SUM(J273+V273)</f>
        <v>0</v>
      </c>
      <c r="X273" s="688">
        <f>W273</f>
        <v>0</v>
      </c>
      <c r="Y273" s="229"/>
      <c r="Z273" s="229"/>
      <c r="AA273" s="229"/>
      <c r="AB273" s="229"/>
    </row>
    <row r="274" spans="1:28" ht="17.25" x14ac:dyDescent="0.3">
      <c r="A274" s="229"/>
      <c r="B274" s="230"/>
      <c r="C274" s="229"/>
      <c r="D274" s="229"/>
      <c r="E274" s="229"/>
      <c r="F274" s="229"/>
      <c r="G274" s="229"/>
      <c r="H274" s="484"/>
      <c r="I274" s="229"/>
      <c r="J274" s="689">
        <f>SUM(H274*I274)</f>
        <v>0</v>
      </c>
      <c r="K274" s="229"/>
      <c r="L274" s="505"/>
      <c r="M274" s="230" t="s">
        <v>318</v>
      </c>
      <c r="N274" s="230"/>
      <c r="O274" s="229"/>
      <c r="P274" s="229"/>
      <c r="Q274" s="229"/>
      <c r="R274" s="508"/>
      <c r="S274" s="511">
        <f>SUM(O274*R274)</f>
        <v>0</v>
      </c>
      <c r="T274" s="229"/>
      <c r="U274" s="229"/>
      <c r="V274" s="511">
        <f>SUM(S274-(S274*U274/100))</f>
        <v>0</v>
      </c>
      <c r="W274" s="511">
        <f>SUM(J274+V274)</f>
        <v>0</v>
      </c>
      <c r="X274" s="688">
        <f>W274</f>
        <v>0</v>
      </c>
      <c r="Y274" s="229"/>
      <c r="Z274" s="229"/>
      <c r="AA274" s="229"/>
      <c r="AB274" s="229"/>
    </row>
    <row r="275" spans="1:28" ht="17.25" x14ac:dyDescent="0.3">
      <c r="A275" s="229"/>
      <c r="B275" s="230"/>
      <c r="C275" s="229"/>
      <c r="D275" s="229"/>
      <c r="E275" s="229"/>
      <c r="F275" s="229"/>
      <c r="G275" s="229"/>
      <c r="H275" s="484"/>
      <c r="I275" s="229"/>
      <c r="J275" s="689">
        <f>SUM(H275*I275)</f>
        <v>0</v>
      </c>
      <c r="K275" s="229"/>
      <c r="L275" s="505"/>
      <c r="M275" s="230" t="s">
        <v>8</v>
      </c>
      <c r="N275" s="230" t="s">
        <v>0</v>
      </c>
      <c r="O275" s="229"/>
      <c r="P275" s="229"/>
      <c r="Q275" s="229"/>
      <c r="R275" s="508">
        <v>5400</v>
      </c>
      <c r="S275" s="511">
        <f>SUM(O275*R275)</f>
        <v>0</v>
      </c>
      <c r="T275" s="229">
        <v>23</v>
      </c>
      <c r="U275" s="229">
        <v>93</v>
      </c>
      <c r="V275" s="511">
        <f>SUM(S275-(S275*U275/100))</f>
        <v>0</v>
      </c>
      <c r="W275" s="511">
        <f>SUM(J275+V275)</f>
        <v>0</v>
      </c>
      <c r="X275" s="688">
        <f>W275</f>
        <v>0</v>
      </c>
      <c r="Y275" s="229">
        <v>50</v>
      </c>
      <c r="Z275" s="229">
        <v>0</v>
      </c>
      <c r="AA275" s="229">
        <v>0.01</v>
      </c>
      <c r="AB275" s="229"/>
    </row>
    <row r="276" spans="1:28" ht="17.25" x14ac:dyDescent="0.3">
      <c r="A276" s="229">
        <v>150</v>
      </c>
      <c r="B276" s="230" t="s">
        <v>4</v>
      </c>
      <c r="C276" s="229">
        <v>14481</v>
      </c>
      <c r="D276" s="229"/>
      <c r="E276" s="229">
        <v>1</v>
      </c>
      <c r="F276" s="229">
        <v>57</v>
      </c>
      <c r="G276" s="229">
        <v>1</v>
      </c>
      <c r="H276" s="484">
        <f>SUM((D276*400)+(E276*100)+F276)</f>
        <v>157</v>
      </c>
      <c r="I276" s="229">
        <v>75</v>
      </c>
      <c r="J276" s="689">
        <f>SUM(H276*I276)</f>
        <v>11775</v>
      </c>
      <c r="K276" s="229"/>
      <c r="L276" s="505">
        <v>34</v>
      </c>
      <c r="M276" s="230"/>
      <c r="N276" s="230"/>
      <c r="O276" s="229"/>
      <c r="P276" s="229"/>
      <c r="Q276" s="229"/>
      <c r="R276" s="508"/>
      <c r="S276" s="511">
        <f>SUM(O276*R276)</f>
        <v>0</v>
      </c>
      <c r="T276" s="229"/>
      <c r="U276" s="229"/>
      <c r="V276" s="511">
        <f>SUM(S276-(S276*U276/100))</f>
        <v>0</v>
      </c>
      <c r="W276" s="511">
        <f>SUM(J276+V276)</f>
        <v>11775</v>
      </c>
      <c r="X276" s="688">
        <f>W276</f>
        <v>11775</v>
      </c>
      <c r="Y276" s="229">
        <v>50</v>
      </c>
      <c r="Z276" s="229">
        <v>0</v>
      </c>
      <c r="AA276" s="229">
        <v>0.01</v>
      </c>
      <c r="AB276" s="229"/>
    </row>
    <row r="277" spans="1:28" ht="17.25" x14ac:dyDescent="0.3">
      <c r="A277" s="229">
        <v>151</v>
      </c>
      <c r="B277" s="230" t="s">
        <v>4</v>
      </c>
      <c r="C277" s="229">
        <v>1802</v>
      </c>
      <c r="D277" s="229">
        <v>17</v>
      </c>
      <c r="E277" s="229">
        <v>2</v>
      </c>
      <c r="F277" s="229">
        <v>47</v>
      </c>
      <c r="G277" s="229">
        <v>1</v>
      </c>
      <c r="H277" s="484">
        <f>SUM((D277*400)+(E277*100)+F277)</f>
        <v>7047</v>
      </c>
      <c r="I277" s="229">
        <v>75</v>
      </c>
      <c r="J277" s="689">
        <f>SUM(H277*I277)</f>
        <v>528525</v>
      </c>
      <c r="K277" s="229"/>
      <c r="L277" s="505">
        <v>34</v>
      </c>
      <c r="M277" s="230"/>
      <c r="N277" s="230"/>
      <c r="O277" s="229"/>
      <c r="P277" s="229"/>
      <c r="Q277" s="229"/>
      <c r="R277" s="508"/>
      <c r="S277" s="511">
        <f>SUM(O277*R277)</f>
        <v>0</v>
      </c>
      <c r="T277" s="229"/>
      <c r="U277" s="229"/>
      <c r="V277" s="511">
        <f>SUM(S277-(S277*U277/100))</f>
        <v>0</v>
      </c>
      <c r="W277" s="511">
        <f>SUM(J277+V277)</f>
        <v>528525</v>
      </c>
      <c r="X277" s="688">
        <f>W277</f>
        <v>528525</v>
      </c>
      <c r="Y277" s="229">
        <v>50</v>
      </c>
      <c r="Z277" s="229">
        <v>0</v>
      </c>
      <c r="AA277" s="229">
        <v>0.01</v>
      </c>
      <c r="AB277" s="229"/>
    </row>
    <row r="278" spans="1:28" ht="17.25" x14ac:dyDescent="0.3">
      <c r="A278" s="229">
        <v>152</v>
      </c>
      <c r="B278" s="230" t="s">
        <v>4</v>
      </c>
      <c r="C278" s="229">
        <v>14480</v>
      </c>
      <c r="D278" s="229">
        <v>1</v>
      </c>
      <c r="E278" s="229"/>
      <c r="F278" s="229">
        <v>19</v>
      </c>
      <c r="G278" s="229">
        <v>1</v>
      </c>
      <c r="H278" s="484">
        <f>SUM((D278*400)+(E278*100)+F278)</f>
        <v>419</v>
      </c>
      <c r="I278" s="229">
        <v>75</v>
      </c>
      <c r="J278" s="689">
        <f>SUM(H278*I278)</f>
        <v>31425</v>
      </c>
      <c r="K278" s="229"/>
      <c r="L278" s="505"/>
      <c r="M278" s="230"/>
      <c r="N278" s="230"/>
      <c r="O278" s="229"/>
      <c r="P278" s="229"/>
      <c r="Q278" s="229"/>
      <c r="R278" s="508"/>
      <c r="S278" s="511">
        <f>SUM(O278*R278)</f>
        <v>0</v>
      </c>
      <c r="T278" s="229"/>
      <c r="U278" s="229"/>
      <c r="V278" s="511">
        <f>SUM(S278-(S278*U278/100))</f>
        <v>0</v>
      </c>
      <c r="W278" s="511">
        <f>SUM(J278+V278)</f>
        <v>31425</v>
      </c>
      <c r="X278" s="688">
        <f>W278</f>
        <v>31425</v>
      </c>
      <c r="Y278" s="229">
        <v>50</v>
      </c>
      <c r="Z278" s="229">
        <v>0</v>
      </c>
      <c r="AA278" s="229">
        <v>0.01</v>
      </c>
      <c r="AB278" s="229"/>
    </row>
    <row r="279" spans="1:28" ht="17.25" x14ac:dyDescent="0.3">
      <c r="A279" s="229"/>
      <c r="B279" s="230"/>
      <c r="C279" s="229"/>
      <c r="D279" s="229">
        <v>2</v>
      </c>
      <c r="E279" s="229"/>
      <c r="F279" s="229"/>
      <c r="G279" s="229">
        <v>1</v>
      </c>
      <c r="H279" s="484">
        <f>SUM((D279*400)+(E279*100)+F279)</f>
        <v>800</v>
      </c>
      <c r="I279" s="229">
        <v>75</v>
      </c>
      <c r="J279" s="689">
        <f>SUM(H279*I279)</f>
        <v>60000</v>
      </c>
      <c r="K279" s="229"/>
      <c r="L279" s="505">
        <v>34</v>
      </c>
      <c r="M279" s="230"/>
      <c r="N279" s="230"/>
      <c r="O279" s="229"/>
      <c r="P279" s="229"/>
      <c r="Q279" s="229"/>
      <c r="R279" s="508"/>
      <c r="S279" s="511">
        <f>SUM(O279*R279)</f>
        <v>0</v>
      </c>
      <c r="T279" s="229"/>
      <c r="U279" s="229"/>
      <c r="V279" s="511">
        <f>SUM(S279-(S279*U279/100))</f>
        <v>0</v>
      </c>
      <c r="W279" s="511">
        <f>SUM(J279+V279)</f>
        <v>60000</v>
      </c>
      <c r="X279" s="688">
        <f>W279</f>
        <v>60000</v>
      </c>
      <c r="Y279" s="229">
        <v>50</v>
      </c>
      <c r="Z279" s="229">
        <v>0</v>
      </c>
      <c r="AA279" s="229">
        <v>0.01</v>
      </c>
      <c r="AB279" s="229"/>
    </row>
    <row r="280" spans="1:28" ht="17.25" x14ac:dyDescent="0.3">
      <c r="A280" s="229">
        <v>153</v>
      </c>
      <c r="B280" s="230" t="s">
        <v>4</v>
      </c>
      <c r="C280" s="229">
        <v>6549</v>
      </c>
      <c r="D280" s="229"/>
      <c r="E280" s="229">
        <v>1</v>
      </c>
      <c r="F280" s="229">
        <v>86</v>
      </c>
      <c r="G280" s="229">
        <v>2</v>
      </c>
      <c r="H280" s="484">
        <f>SUM((D280*400)+(E280*100)+F280)</f>
        <v>186</v>
      </c>
      <c r="I280" s="229">
        <v>220</v>
      </c>
      <c r="J280" s="689">
        <f>SUM(H280*I280)</f>
        <v>40920</v>
      </c>
      <c r="K280" s="229"/>
      <c r="L280" s="505">
        <v>192</v>
      </c>
      <c r="M280" s="230" t="s">
        <v>10</v>
      </c>
      <c r="N280" s="230" t="s">
        <v>9</v>
      </c>
      <c r="O280" s="229">
        <v>285</v>
      </c>
      <c r="P280" s="229"/>
      <c r="Q280" s="229"/>
      <c r="R280" s="508">
        <v>6500</v>
      </c>
      <c r="S280" s="511">
        <f>SUM(O280*R280)</f>
        <v>1852500</v>
      </c>
      <c r="T280" s="229">
        <v>36</v>
      </c>
      <c r="U280" s="229">
        <v>85</v>
      </c>
      <c r="V280" s="511">
        <f>SUM(S280-(S280*U280/100))</f>
        <v>277875</v>
      </c>
      <c r="W280" s="511">
        <f>SUM(J280+V280)</f>
        <v>318795</v>
      </c>
      <c r="X280" s="688">
        <f>W280</f>
        <v>318795</v>
      </c>
      <c r="Y280" s="229">
        <v>10</v>
      </c>
      <c r="Z280" s="229">
        <v>0</v>
      </c>
      <c r="AA280" s="229">
        <v>0.02</v>
      </c>
      <c r="AB280" s="229"/>
    </row>
    <row r="281" spans="1:28" ht="17.25" x14ac:dyDescent="0.3">
      <c r="A281" s="229"/>
      <c r="B281" s="230"/>
      <c r="C281" s="229"/>
      <c r="D281" s="229"/>
      <c r="E281" s="229"/>
      <c r="F281" s="229"/>
      <c r="G281" s="229"/>
      <c r="H281" s="484"/>
      <c r="I281" s="229"/>
      <c r="J281" s="689">
        <f>SUM(H281*I281)</f>
        <v>0</v>
      </c>
      <c r="K281" s="229"/>
      <c r="L281" s="505"/>
      <c r="M281" s="230" t="s">
        <v>317</v>
      </c>
      <c r="N281" s="230"/>
      <c r="O281" s="229"/>
      <c r="P281" s="229"/>
      <c r="Q281" s="229"/>
      <c r="R281" s="508"/>
      <c r="S281" s="511">
        <f>SUM(O281*R281)</f>
        <v>0</v>
      </c>
      <c r="T281" s="229"/>
      <c r="U281" s="229"/>
      <c r="V281" s="511">
        <f>SUM(S281-(S281*U281/100))</f>
        <v>0</v>
      </c>
      <c r="W281" s="511">
        <f>SUM(J281+V281)</f>
        <v>0</v>
      </c>
      <c r="X281" s="688">
        <f>W281</f>
        <v>0</v>
      </c>
      <c r="Y281" s="229"/>
      <c r="Z281" s="229"/>
      <c r="AA281" s="229"/>
      <c r="AB281" s="229"/>
    </row>
    <row r="282" spans="1:28" ht="17.25" x14ac:dyDescent="0.3">
      <c r="A282" s="229"/>
      <c r="B282" s="230"/>
      <c r="C282" s="229"/>
      <c r="D282" s="229"/>
      <c r="E282" s="229"/>
      <c r="F282" s="229"/>
      <c r="G282" s="229"/>
      <c r="H282" s="484"/>
      <c r="I282" s="229"/>
      <c r="J282" s="689">
        <f>SUM(H282*I282)</f>
        <v>0</v>
      </c>
      <c r="K282" s="229"/>
      <c r="L282" s="505"/>
      <c r="M282" s="230" t="s">
        <v>318</v>
      </c>
      <c r="N282" s="230"/>
      <c r="O282" s="229"/>
      <c r="P282" s="229"/>
      <c r="Q282" s="229"/>
      <c r="R282" s="508"/>
      <c r="S282" s="511">
        <f>SUM(O282*R282)</f>
        <v>0</v>
      </c>
      <c r="T282" s="229"/>
      <c r="U282" s="229"/>
      <c r="V282" s="511">
        <f>SUM(S282-(S282*U282/100))</f>
        <v>0</v>
      </c>
      <c r="W282" s="511">
        <f>SUM(J282+V282)</f>
        <v>0</v>
      </c>
      <c r="X282" s="688">
        <f>W282</f>
        <v>0</v>
      </c>
      <c r="Y282" s="229"/>
      <c r="Z282" s="229"/>
      <c r="AA282" s="229"/>
      <c r="AB282" s="229"/>
    </row>
    <row r="283" spans="1:28" ht="17.25" x14ac:dyDescent="0.3">
      <c r="A283" s="229"/>
      <c r="B283" s="230"/>
      <c r="C283" s="229"/>
      <c r="D283" s="229"/>
      <c r="E283" s="229"/>
      <c r="F283" s="229"/>
      <c r="G283" s="229"/>
      <c r="H283" s="484"/>
      <c r="I283" s="229"/>
      <c r="J283" s="689"/>
      <c r="K283" s="229"/>
      <c r="L283" s="505"/>
      <c r="M283" s="230" t="s">
        <v>27</v>
      </c>
      <c r="N283" s="230" t="s">
        <v>2</v>
      </c>
      <c r="O283" s="229">
        <v>15</v>
      </c>
      <c r="P283" s="229"/>
      <c r="Q283" s="229"/>
      <c r="R283" s="508">
        <v>6500</v>
      </c>
      <c r="S283" s="511">
        <f>SUM(O283*R283)</f>
        <v>97500</v>
      </c>
      <c r="T283" s="229">
        <v>15</v>
      </c>
      <c r="U283" s="229">
        <v>20</v>
      </c>
      <c r="V283" s="511">
        <f>SUM(S283-(S283*U283/100))</f>
        <v>78000</v>
      </c>
      <c r="W283" s="511">
        <f>SUM(J283+V283)</f>
        <v>78000</v>
      </c>
      <c r="X283" s="688">
        <f>W283</f>
        <v>78000</v>
      </c>
      <c r="Y283" s="229">
        <v>10</v>
      </c>
      <c r="Z283" s="229">
        <v>0</v>
      </c>
      <c r="AA283" s="229">
        <v>0.02</v>
      </c>
      <c r="AB283" s="229"/>
    </row>
    <row r="284" spans="1:28" ht="17.25" x14ac:dyDescent="0.3">
      <c r="A284" s="229">
        <v>154</v>
      </c>
      <c r="B284" s="230" t="s">
        <v>4</v>
      </c>
      <c r="C284" s="229">
        <v>6284</v>
      </c>
      <c r="D284" s="229"/>
      <c r="E284" s="229"/>
      <c r="F284" s="229">
        <v>59</v>
      </c>
      <c r="G284" s="229">
        <v>2</v>
      </c>
      <c r="H284" s="484">
        <f>SUM((D284*400)+(E284*100)+F284)</f>
        <v>59</v>
      </c>
      <c r="I284" s="229">
        <v>75</v>
      </c>
      <c r="J284" s="689">
        <f>SUM(H284*I284)</f>
        <v>4425</v>
      </c>
      <c r="K284" s="229"/>
      <c r="L284" s="505">
        <v>11</v>
      </c>
      <c r="M284" s="230" t="s">
        <v>3</v>
      </c>
      <c r="N284" s="230"/>
      <c r="O284" s="229"/>
      <c r="P284" s="229"/>
      <c r="Q284" s="229"/>
      <c r="R284" s="508">
        <v>6500</v>
      </c>
      <c r="S284" s="511">
        <f>SUM(O284*R284)</f>
        <v>0</v>
      </c>
      <c r="T284" s="229">
        <v>8</v>
      </c>
      <c r="U284" s="229">
        <v>8</v>
      </c>
      <c r="V284" s="511">
        <f>SUM(S284-(S284*U284/100))</f>
        <v>0</v>
      </c>
      <c r="W284" s="511">
        <f>SUM(J284+V284)</f>
        <v>4425</v>
      </c>
      <c r="X284" s="688">
        <f>W284</f>
        <v>4425</v>
      </c>
      <c r="Y284" s="229">
        <v>10</v>
      </c>
      <c r="Z284" s="229">
        <v>0</v>
      </c>
      <c r="AA284" s="229">
        <v>0.02</v>
      </c>
      <c r="AB284" s="229"/>
    </row>
    <row r="285" spans="1:28" ht="17.25" x14ac:dyDescent="0.3">
      <c r="A285" s="229">
        <v>155</v>
      </c>
      <c r="B285" s="230" t="s">
        <v>4</v>
      </c>
      <c r="C285" s="229">
        <v>15071</v>
      </c>
      <c r="D285" s="229"/>
      <c r="E285" s="229"/>
      <c r="F285" s="229">
        <v>34</v>
      </c>
      <c r="G285" s="229">
        <v>1</v>
      </c>
      <c r="H285" s="484">
        <f>SUM((D285*400)+(E285*100)+F285)</f>
        <v>34</v>
      </c>
      <c r="I285" s="229">
        <v>75</v>
      </c>
      <c r="J285" s="689">
        <f>SUM(H285*I285)</f>
        <v>2550</v>
      </c>
      <c r="K285" s="229"/>
      <c r="L285" s="505">
        <v>11</v>
      </c>
      <c r="M285" s="230"/>
      <c r="N285" s="230"/>
      <c r="O285" s="229"/>
      <c r="P285" s="229"/>
      <c r="Q285" s="229"/>
      <c r="R285" s="508"/>
      <c r="S285" s="511">
        <f>SUM(O285*R285)</f>
        <v>0</v>
      </c>
      <c r="T285" s="229"/>
      <c r="U285" s="229"/>
      <c r="V285" s="511">
        <f>SUM(S285-(S285*U285/100))</f>
        <v>0</v>
      </c>
      <c r="W285" s="511">
        <f>SUM(J285+V285)</f>
        <v>2550</v>
      </c>
      <c r="X285" s="688">
        <f>W285</f>
        <v>2550</v>
      </c>
      <c r="Y285" s="229">
        <v>50</v>
      </c>
      <c r="Z285" s="229">
        <v>0</v>
      </c>
      <c r="AA285" s="229">
        <v>0.01</v>
      </c>
      <c r="AB285" s="229"/>
    </row>
    <row r="286" spans="1:28" ht="17.25" x14ac:dyDescent="0.3">
      <c r="A286" s="229"/>
      <c r="B286" s="230"/>
      <c r="C286" s="229"/>
      <c r="D286" s="229">
        <v>8</v>
      </c>
      <c r="E286" s="229"/>
      <c r="F286" s="229"/>
      <c r="G286" s="229">
        <v>1</v>
      </c>
      <c r="H286" s="484">
        <f>SUM((D286*400)+(E286*100)+F286)</f>
        <v>3200</v>
      </c>
      <c r="I286" s="229">
        <v>75</v>
      </c>
      <c r="J286" s="689">
        <f>SUM(H286*I286)</f>
        <v>240000</v>
      </c>
      <c r="K286" s="229"/>
      <c r="L286" s="505">
        <v>11</v>
      </c>
      <c r="M286" s="230"/>
      <c r="N286" s="230"/>
      <c r="O286" s="229"/>
      <c r="P286" s="229"/>
      <c r="Q286" s="229"/>
      <c r="R286" s="508"/>
      <c r="S286" s="511">
        <f>SUM(O286*R286)</f>
        <v>0</v>
      </c>
      <c r="T286" s="229"/>
      <c r="U286" s="229"/>
      <c r="V286" s="511">
        <f>SUM(S286-(S286*U286/100))</f>
        <v>0</v>
      </c>
      <c r="W286" s="511">
        <f>SUM(J286+V286)</f>
        <v>240000</v>
      </c>
      <c r="X286" s="688">
        <f>W286</f>
        <v>240000</v>
      </c>
      <c r="Y286" s="229">
        <v>50</v>
      </c>
      <c r="Z286" s="229">
        <v>0</v>
      </c>
      <c r="AA286" s="229">
        <v>0.01</v>
      </c>
      <c r="AB286" s="229"/>
    </row>
    <row r="287" spans="1:28" ht="17.25" x14ac:dyDescent="0.3">
      <c r="A287" s="229">
        <v>156</v>
      </c>
      <c r="B287" s="230" t="s">
        <v>4</v>
      </c>
      <c r="C287" s="229">
        <v>8226</v>
      </c>
      <c r="D287" s="229"/>
      <c r="E287" s="229"/>
      <c r="F287" s="229">
        <v>68</v>
      </c>
      <c r="G287" s="229">
        <v>2</v>
      </c>
      <c r="H287" s="484">
        <f>SUM((D287*400)+(E287*100)+F287)</f>
        <v>68</v>
      </c>
      <c r="I287" s="229">
        <v>75</v>
      </c>
      <c r="J287" s="689">
        <f>SUM(H287*I287)</f>
        <v>5100</v>
      </c>
      <c r="K287" s="229"/>
      <c r="L287" s="505">
        <v>48</v>
      </c>
      <c r="M287" s="230" t="s">
        <v>3</v>
      </c>
      <c r="N287" s="230" t="s">
        <v>2</v>
      </c>
      <c r="O287" s="229"/>
      <c r="P287" s="229"/>
      <c r="Q287" s="229"/>
      <c r="R287" s="508">
        <v>6500</v>
      </c>
      <c r="S287" s="511">
        <f>SUM(O287*R287)</f>
        <v>0</v>
      </c>
      <c r="T287" s="229">
        <v>20</v>
      </c>
      <c r="U287" s="229">
        <v>30</v>
      </c>
      <c r="V287" s="511">
        <f>SUM(S287-(S287*U287/100))</f>
        <v>0</v>
      </c>
      <c r="W287" s="511">
        <f>SUM(J287+V287)</f>
        <v>5100</v>
      </c>
      <c r="X287" s="688">
        <f>W287</f>
        <v>5100</v>
      </c>
      <c r="Y287" s="229">
        <v>10</v>
      </c>
      <c r="Z287" s="229">
        <v>0</v>
      </c>
      <c r="AA287" s="229">
        <v>0.02</v>
      </c>
      <c r="AB287" s="229"/>
    </row>
    <row r="288" spans="1:28" ht="17.25" x14ac:dyDescent="0.3">
      <c r="A288" s="229"/>
      <c r="B288" s="230"/>
      <c r="C288" s="229"/>
      <c r="D288" s="229"/>
      <c r="E288" s="229"/>
      <c r="F288" s="229"/>
      <c r="G288" s="229"/>
      <c r="H288" s="484">
        <f>SUM((D288*400)+(E288*100)+F288)</f>
        <v>0</v>
      </c>
      <c r="I288" s="229"/>
      <c r="J288" s="689">
        <f>SUM(H288*I288)</f>
        <v>0</v>
      </c>
      <c r="K288" s="229"/>
      <c r="L288" s="505"/>
      <c r="M288" s="230" t="s">
        <v>8</v>
      </c>
      <c r="N288" s="230" t="s">
        <v>0</v>
      </c>
      <c r="O288" s="229"/>
      <c r="P288" s="229"/>
      <c r="Q288" s="229"/>
      <c r="R288" s="508">
        <v>5400</v>
      </c>
      <c r="S288" s="511">
        <f>SUM(O288*R288)</f>
        <v>0</v>
      </c>
      <c r="T288" s="229">
        <v>10</v>
      </c>
      <c r="U288" s="229">
        <v>40</v>
      </c>
      <c r="V288" s="511">
        <f>SUM(S288-(S288*U288/100))</f>
        <v>0</v>
      </c>
      <c r="W288" s="511">
        <f>SUM(J288+V288)</f>
        <v>0</v>
      </c>
      <c r="X288" s="688">
        <f>W288</f>
        <v>0</v>
      </c>
      <c r="Y288" s="229">
        <v>50</v>
      </c>
      <c r="Z288" s="229">
        <v>0</v>
      </c>
      <c r="AA288" s="229">
        <v>0.01</v>
      </c>
      <c r="AB288" s="229"/>
    </row>
    <row r="289" spans="1:28" ht="17.25" x14ac:dyDescent="0.3">
      <c r="A289" s="229">
        <v>157</v>
      </c>
      <c r="B289" s="230" t="s">
        <v>4</v>
      </c>
      <c r="C289" s="229">
        <v>309</v>
      </c>
      <c r="D289" s="229"/>
      <c r="E289" s="229">
        <v>1</v>
      </c>
      <c r="F289" s="229">
        <v>49</v>
      </c>
      <c r="G289" s="229">
        <v>2</v>
      </c>
      <c r="H289" s="484">
        <f>SUM((D289*400)+(E289*100)+F289)</f>
        <v>149</v>
      </c>
      <c r="I289" s="229">
        <v>250</v>
      </c>
      <c r="J289" s="689">
        <f>SUM(H289*I289)</f>
        <v>37250</v>
      </c>
      <c r="K289" s="229"/>
      <c r="L289" s="505">
        <v>59</v>
      </c>
      <c r="M289" s="230" t="s">
        <v>10</v>
      </c>
      <c r="N289" s="230" t="s">
        <v>9</v>
      </c>
      <c r="O289" s="229">
        <v>162</v>
      </c>
      <c r="P289" s="229"/>
      <c r="Q289" s="229"/>
      <c r="R289" s="508">
        <v>6500</v>
      </c>
      <c r="S289" s="511">
        <f>SUM(O289*R289)</f>
        <v>1053000</v>
      </c>
      <c r="T289" s="229">
        <v>17</v>
      </c>
      <c r="U289" s="229">
        <v>60</v>
      </c>
      <c r="V289" s="511">
        <f>SUM(S289-(S289*U289/100))</f>
        <v>421200</v>
      </c>
      <c r="W289" s="511">
        <f>SUM(J289+V289)</f>
        <v>458450</v>
      </c>
      <c r="X289" s="688">
        <f>W289</f>
        <v>458450</v>
      </c>
      <c r="Y289" s="229">
        <v>10</v>
      </c>
      <c r="Z289" s="229">
        <v>0</v>
      </c>
      <c r="AA289" s="229">
        <v>0.02</v>
      </c>
      <c r="AB289" s="229"/>
    </row>
    <row r="290" spans="1:28" ht="17.25" x14ac:dyDescent="0.3">
      <c r="A290" s="229"/>
      <c r="B290" s="230"/>
      <c r="C290" s="229"/>
      <c r="D290" s="229"/>
      <c r="E290" s="229"/>
      <c r="F290" s="229"/>
      <c r="G290" s="229"/>
      <c r="H290" s="484"/>
      <c r="I290" s="229"/>
      <c r="J290" s="689">
        <f>SUM(H290*I290)</f>
        <v>0</v>
      </c>
      <c r="K290" s="229"/>
      <c r="L290" s="505"/>
      <c r="M290" s="230" t="s">
        <v>317</v>
      </c>
      <c r="N290" s="230"/>
      <c r="O290" s="229"/>
      <c r="P290" s="229"/>
      <c r="Q290" s="229"/>
      <c r="R290" s="508"/>
      <c r="S290" s="511">
        <f>SUM(O290*R290)</f>
        <v>0</v>
      </c>
      <c r="T290" s="229"/>
      <c r="U290" s="229"/>
      <c r="V290" s="511">
        <f>SUM(S290-(S290*U290/100))</f>
        <v>0</v>
      </c>
      <c r="W290" s="511">
        <f>SUM(J290+V290)</f>
        <v>0</v>
      </c>
      <c r="X290" s="688">
        <f>W290</f>
        <v>0</v>
      </c>
      <c r="Y290" s="229"/>
      <c r="Z290" s="229"/>
      <c r="AA290" s="229"/>
      <c r="AB290" s="229"/>
    </row>
    <row r="291" spans="1:28" ht="17.25" x14ac:dyDescent="0.3">
      <c r="A291" s="229"/>
      <c r="B291" s="230"/>
      <c r="C291" s="229"/>
      <c r="D291" s="229"/>
      <c r="E291" s="229"/>
      <c r="F291" s="229"/>
      <c r="G291" s="229"/>
      <c r="H291" s="484"/>
      <c r="I291" s="229"/>
      <c r="J291" s="689">
        <f>SUM(H291*I291)</f>
        <v>0</v>
      </c>
      <c r="K291" s="229"/>
      <c r="L291" s="505"/>
      <c r="M291" s="230" t="s">
        <v>318</v>
      </c>
      <c r="N291" s="230"/>
      <c r="O291" s="229"/>
      <c r="P291" s="229"/>
      <c r="Q291" s="229"/>
      <c r="R291" s="508"/>
      <c r="S291" s="511">
        <f>SUM(O291*R291)</f>
        <v>0</v>
      </c>
      <c r="T291" s="229"/>
      <c r="U291" s="229"/>
      <c r="V291" s="511">
        <f>SUM(S291-(S291*U291/100))</f>
        <v>0</v>
      </c>
      <c r="W291" s="511">
        <f>SUM(J291+V291)</f>
        <v>0</v>
      </c>
      <c r="X291" s="688">
        <f>W291</f>
        <v>0</v>
      </c>
      <c r="Y291" s="229"/>
      <c r="Z291" s="229"/>
      <c r="AA291" s="229"/>
      <c r="AB291" s="229"/>
    </row>
    <row r="292" spans="1:28" ht="17.25" x14ac:dyDescent="0.3">
      <c r="A292" s="229">
        <v>158</v>
      </c>
      <c r="B292" s="230" t="s">
        <v>4</v>
      </c>
      <c r="C292" s="229">
        <v>2811</v>
      </c>
      <c r="D292" s="229">
        <v>7</v>
      </c>
      <c r="E292" s="229">
        <v>2</v>
      </c>
      <c r="F292" s="229">
        <v>77</v>
      </c>
      <c r="G292" s="229">
        <v>1</v>
      </c>
      <c r="H292" s="484">
        <f>SUM((D292*400)+(E292*100)+F292)</f>
        <v>3077</v>
      </c>
      <c r="I292" s="229">
        <v>100</v>
      </c>
      <c r="J292" s="689">
        <f>SUM(H292*I292)</f>
        <v>307700</v>
      </c>
      <c r="K292" s="229"/>
      <c r="L292" s="505">
        <v>59</v>
      </c>
      <c r="M292" s="230"/>
      <c r="N292" s="230"/>
      <c r="O292" s="229"/>
      <c r="P292" s="229"/>
      <c r="Q292" s="229"/>
      <c r="R292" s="508"/>
      <c r="S292" s="511">
        <f>SUM(O292*R292)</f>
        <v>0</v>
      </c>
      <c r="T292" s="229"/>
      <c r="U292" s="229"/>
      <c r="V292" s="511">
        <f>SUM(S292-(S292*U292/100))</f>
        <v>0</v>
      </c>
      <c r="W292" s="511">
        <f>SUM(J292+V292)</f>
        <v>307700</v>
      </c>
      <c r="X292" s="688">
        <f>W292</f>
        <v>307700</v>
      </c>
      <c r="Y292" s="229">
        <v>50</v>
      </c>
      <c r="Z292" s="229">
        <v>0</v>
      </c>
      <c r="AA292" s="229">
        <v>0.01</v>
      </c>
      <c r="AB292" s="229"/>
    </row>
    <row r="293" spans="1:28" ht="17.25" x14ac:dyDescent="0.3">
      <c r="A293" s="229">
        <v>159</v>
      </c>
      <c r="B293" s="230" t="s">
        <v>4</v>
      </c>
      <c r="C293" s="229">
        <v>3943</v>
      </c>
      <c r="D293" s="229"/>
      <c r="E293" s="229">
        <v>1</v>
      </c>
      <c r="F293" s="229">
        <v>36</v>
      </c>
      <c r="G293" s="229">
        <v>1</v>
      </c>
      <c r="H293" s="484">
        <f>SUM((D293*400)+(E293*100)+F293)</f>
        <v>136</v>
      </c>
      <c r="I293" s="229">
        <v>200</v>
      </c>
      <c r="J293" s="689">
        <f>SUM(H293*I293)</f>
        <v>27200</v>
      </c>
      <c r="K293" s="229"/>
      <c r="L293" s="505">
        <v>59</v>
      </c>
      <c r="M293" s="230"/>
      <c r="N293" s="230"/>
      <c r="O293" s="229"/>
      <c r="P293" s="229"/>
      <c r="Q293" s="229"/>
      <c r="R293" s="508"/>
      <c r="S293" s="511">
        <f>SUM(O293*R293)</f>
        <v>0</v>
      </c>
      <c r="T293" s="229"/>
      <c r="U293" s="229"/>
      <c r="V293" s="511">
        <f>SUM(S293-(S293*U293/100))</f>
        <v>0</v>
      </c>
      <c r="W293" s="511">
        <f>SUM(J293+V293)</f>
        <v>27200</v>
      </c>
      <c r="X293" s="688">
        <f>W293</f>
        <v>27200</v>
      </c>
      <c r="Y293" s="229">
        <v>50</v>
      </c>
      <c r="Z293" s="229">
        <v>0</v>
      </c>
      <c r="AA293" s="229">
        <v>0.01</v>
      </c>
      <c r="AB293" s="229"/>
    </row>
    <row r="294" spans="1:28" ht="17.25" x14ac:dyDescent="0.3">
      <c r="A294" s="229">
        <v>160</v>
      </c>
      <c r="B294" s="230" t="s">
        <v>4</v>
      </c>
      <c r="C294" s="229">
        <v>17978</v>
      </c>
      <c r="D294" s="229">
        <v>11</v>
      </c>
      <c r="E294" s="229">
        <v>2</v>
      </c>
      <c r="F294" s="229">
        <v>88</v>
      </c>
      <c r="G294" s="229">
        <v>1</v>
      </c>
      <c r="H294" s="484">
        <f>SUM((D294*400)+(E294*100)+F294)</f>
        <v>4688</v>
      </c>
      <c r="I294" s="229">
        <v>75</v>
      </c>
      <c r="J294" s="689">
        <f>SUM(H294*I294)</f>
        <v>351600</v>
      </c>
      <c r="K294" s="229"/>
      <c r="L294" s="505">
        <v>59</v>
      </c>
      <c r="M294" s="230"/>
      <c r="N294" s="230"/>
      <c r="O294" s="229"/>
      <c r="P294" s="229"/>
      <c r="Q294" s="229"/>
      <c r="R294" s="508"/>
      <c r="S294" s="511">
        <f>SUM(O294*R294)</f>
        <v>0</v>
      </c>
      <c r="T294" s="229"/>
      <c r="U294" s="229"/>
      <c r="V294" s="511">
        <f>SUM(S294-(S294*U294/100))</f>
        <v>0</v>
      </c>
      <c r="W294" s="511">
        <f>SUM(J294+V294)</f>
        <v>351600</v>
      </c>
      <c r="X294" s="688">
        <f>W294</f>
        <v>351600</v>
      </c>
      <c r="Y294" s="229">
        <v>50</v>
      </c>
      <c r="Z294" s="229">
        <v>0</v>
      </c>
      <c r="AA294" s="229">
        <v>0.01</v>
      </c>
      <c r="AB294" s="229"/>
    </row>
    <row r="295" spans="1:28" ht="17.25" x14ac:dyDescent="0.3">
      <c r="A295" s="229">
        <v>161</v>
      </c>
      <c r="B295" s="230"/>
      <c r="C295" s="229"/>
      <c r="D295" s="229">
        <v>15</v>
      </c>
      <c r="E295" s="229"/>
      <c r="F295" s="229"/>
      <c r="G295" s="229">
        <v>1</v>
      </c>
      <c r="H295" s="484">
        <f>SUM((D295*400)+(E295*100)+F295)</f>
        <v>6000</v>
      </c>
      <c r="I295" s="229">
        <v>75</v>
      </c>
      <c r="J295" s="689">
        <f>SUM(H295*I295)</f>
        <v>450000</v>
      </c>
      <c r="K295" s="229"/>
      <c r="L295" s="505">
        <v>33</v>
      </c>
      <c r="M295" s="230"/>
      <c r="N295" s="230"/>
      <c r="O295" s="229"/>
      <c r="P295" s="229"/>
      <c r="Q295" s="229"/>
      <c r="R295" s="508"/>
      <c r="S295" s="511">
        <f>SUM(O295*R295)</f>
        <v>0</v>
      </c>
      <c r="T295" s="229"/>
      <c r="U295" s="229"/>
      <c r="V295" s="511">
        <f>SUM(S295-(S295*U295/100))</f>
        <v>0</v>
      </c>
      <c r="W295" s="511">
        <f>SUM(J295+V295)</f>
        <v>450000</v>
      </c>
      <c r="X295" s="688">
        <f>W295</f>
        <v>450000</v>
      </c>
      <c r="Y295" s="229">
        <v>50</v>
      </c>
      <c r="Z295" s="229">
        <v>0</v>
      </c>
      <c r="AA295" s="229">
        <v>0.01</v>
      </c>
      <c r="AB295" s="229"/>
    </row>
    <row r="296" spans="1:28" ht="17.25" x14ac:dyDescent="0.3">
      <c r="A296" s="229">
        <v>162</v>
      </c>
      <c r="B296" s="230" t="s">
        <v>4</v>
      </c>
      <c r="C296" s="229">
        <v>8486</v>
      </c>
      <c r="D296" s="229"/>
      <c r="E296" s="229"/>
      <c r="F296" s="229">
        <v>77</v>
      </c>
      <c r="G296" s="229">
        <v>2</v>
      </c>
      <c r="H296" s="484">
        <f>SUM((D296*400)+(E296*100)+F296)</f>
        <v>77</v>
      </c>
      <c r="I296" s="229">
        <v>250</v>
      </c>
      <c r="J296" s="689">
        <f>SUM(H296*I296)</f>
        <v>19250</v>
      </c>
      <c r="K296" s="229"/>
      <c r="L296" s="505">
        <v>33</v>
      </c>
      <c r="M296" s="230" t="s">
        <v>10</v>
      </c>
      <c r="N296" s="230" t="s">
        <v>9</v>
      </c>
      <c r="O296" s="229">
        <v>253.08</v>
      </c>
      <c r="P296" s="229"/>
      <c r="Q296" s="229"/>
      <c r="R296" s="508">
        <v>6500</v>
      </c>
      <c r="S296" s="511">
        <f>SUM(O296*R296)</f>
        <v>1645020</v>
      </c>
      <c r="T296" s="229">
        <v>30</v>
      </c>
      <c r="U296" s="229">
        <v>85</v>
      </c>
      <c r="V296" s="511">
        <f>SUM(S296-(S296*U296/100))</f>
        <v>246753</v>
      </c>
      <c r="W296" s="511">
        <f>SUM(J296+V296)</f>
        <v>266003</v>
      </c>
      <c r="X296" s="688">
        <f>W296</f>
        <v>266003</v>
      </c>
      <c r="Y296" s="229">
        <v>10</v>
      </c>
      <c r="Z296" s="229">
        <v>0</v>
      </c>
      <c r="AA296" s="229">
        <v>0.02</v>
      </c>
      <c r="AB296" s="229"/>
    </row>
    <row r="297" spans="1:28" ht="17.25" x14ac:dyDescent="0.3">
      <c r="A297" s="229"/>
      <c r="B297" s="230"/>
      <c r="C297" s="229"/>
      <c r="D297" s="229"/>
      <c r="E297" s="229"/>
      <c r="F297" s="229"/>
      <c r="G297" s="229"/>
      <c r="H297" s="484"/>
      <c r="I297" s="229"/>
      <c r="J297" s="689">
        <f>SUM(H297*I297)</f>
        <v>0</v>
      </c>
      <c r="K297" s="229"/>
      <c r="L297" s="505"/>
      <c r="M297" s="230" t="s">
        <v>317</v>
      </c>
      <c r="N297" s="230"/>
      <c r="O297" s="229"/>
      <c r="P297" s="229"/>
      <c r="Q297" s="229"/>
      <c r="R297" s="508"/>
      <c r="S297" s="511">
        <f>SUM(O297*R297)</f>
        <v>0</v>
      </c>
      <c r="T297" s="229"/>
      <c r="U297" s="229"/>
      <c r="V297" s="511">
        <f>SUM(S297-(S297*U297/100))</f>
        <v>0</v>
      </c>
      <c r="W297" s="511">
        <f>SUM(J297+V297)</f>
        <v>0</v>
      </c>
      <c r="X297" s="688">
        <f>W297</f>
        <v>0</v>
      </c>
      <c r="Y297" s="229"/>
      <c r="Z297" s="229"/>
      <c r="AA297" s="229"/>
      <c r="AB297" s="229"/>
    </row>
    <row r="298" spans="1:28" ht="17.25" x14ac:dyDescent="0.3">
      <c r="A298" s="229"/>
      <c r="B298" s="230"/>
      <c r="C298" s="229"/>
      <c r="D298" s="229"/>
      <c r="E298" s="229"/>
      <c r="F298" s="229"/>
      <c r="G298" s="229"/>
      <c r="H298" s="484"/>
      <c r="I298" s="229"/>
      <c r="J298" s="689">
        <f>SUM(H298*I298)</f>
        <v>0</v>
      </c>
      <c r="K298" s="229"/>
      <c r="L298" s="505"/>
      <c r="M298" s="230" t="s">
        <v>318</v>
      </c>
      <c r="N298" s="230"/>
      <c r="O298" s="229"/>
      <c r="P298" s="229"/>
      <c r="Q298" s="229"/>
      <c r="R298" s="508"/>
      <c r="S298" s="511">
        <f>SUM(O298*R298)</f>
        <v>0</v>
      </c>
      <c r="T298" s="229"/>
      <c r="U298" s="229"/>
      <c r="V298" s="511">
        <f>SUM(S298-(S298*U298/100))</f>
        <v>0</v>
      </c>
      <c r="W298" s="511">
        <f>SUM(J298+V298)</f>
        <v>0</v>
      </c>
      <c r="X298" s="688">
        <f>W298</f>
        <v>0</v>
      </c>
      <c r="Y298" s="229"/>
      <c r="Z298" s="229"/>
      <c r="AA298" s="229"/>
      <c r="AB298" s="229"/>
    </row>
    <row r="299" spans="1:28" ht="17.25" x14ac:dyDescent="0.3">
      <c r="A299" s="229">
        <v>163</v>
      </c>
      <c r="B299" s="230" t="s">
        <v>4</v>
      </c>
      <c r="C299" s="229">
        <v>4490</v>
      </c>
      <c r="D299" s="229"/>
      <c r="E299" s="229">
        <v>1</v>
      </c>
      <c r="F299" s="229">
        <v>33</v>
      </c>
      <c r="G299" s="229">
        <v>2</v>
      </c>
      <c r="H299" s="484">
        <f>SUM((D299*400)+(E299*100)+F299)</f>
        <v>133</v>
      </c>
      <c r="I299" s="229">
        <v>200</v>
      </c>
      <c r="J299" s="689">
        <f>SUM(H299*I299)</f>
        <v>26600</v>
      </c>
      <c r="K299" s="229"/>
      <c r="L299" s="505" t="s">
        <v>1210</v>
      </c>
      <c r="M299" s="230" t="s">
        <v>3</v>
      </c>
      <c r="N299" s="230" t="s">
        <v>2</v>
      </c>
      <c r="O299" s="229"/>
      <c r="P299" s="229"/>
      <c r="Q299" s="229"/>
      <c r="R299" s="508">
        <v>6500</v>
      </c>
      <c r="S299" s="511">
        <f>SUM(O299*R299)</f>
        <v>0</v>
      </c>
      <c r="T299" s="229">
        <v>5</v>
      </c>
      <c r="U299" s="229">
        <v>5</v>
      </c>
      <c r="V299" s="511">
        <f>SUM(S299-(S299*U299/100))</f>
        <v>0</v>
      </c>
      <c r="W299" s="511">
        <f>SUM(J299+V299)</f>
        <v>26600</v>
      </c>
      <c r="X299" s="688">
        <f>W299</f>
        <v>26600</v>
      </c>
      <c r="Y299" s="229">
        <v>10</v>
      </c>
      <c r="Z299" s="229">
        <v>0</v>
      </c>
      <c r="AA299" s="229">
        <v>0.02</v>
      </c>
      <c r="AB299" s="229"/>
    </row>
    <row r="300" spans="1:28" ht="17.25" x14ac:dyDescent="0.3">
      <c r="A300" s="229"/>
      <c r="B300" s="230"/>
      <c r="C300" s="229"/>
      <c r="D300" s="229"/>
      <c r="E300" s="229"/>
      <c r="F300" s="229"/>
      <c r="G300" s="229"/>
      <c r="H300" s="484">
        <f>SUM((D300*400)+(E300*100)+F300)</f>
        <v>0</v>
      </c>
      <c r="I300" s="229"/>
      <c r="J300" s="689">
        <f>SUM(H300*I300)</f>
        <v>0</v>
      </c>
      <c r="K300" s="229"/>
      <c r="L300" s="505">
        <v>89</v>
      </c>
      <c r="M300" s="230" t="s">
        <v>3</v>
      </c>
      <c r="N300" s="230" t="s">
        <v>2</v>
      </c>
      <c r="O300" s="229">
        <v>160</v>
      </c>
      <c r="P300" s="229"/>
      <c r="Q300" s="229"/>
      <c r="R300" s="508">
        <v>6500</v>
      </c>
      <c r="S300" s="511">
        <f>SUM(O300*R300)</f>
        <v>1040000</v>
      </c>
      <c r="T300" s="229">
        <v>25</v>
      </c>
      <c r="U300" s="229">
        <v>40</v>
      </c>
      <c r="V300" s="511">
        <f>SUM(S300-(S300*U300/100))</f>
        <v>624000</v>
      </c>
      <c r="W300" s="511">
        <f>SUM(J300+V300)</f>
        <v>624000</v>
      </c>
      <c r="X300" s="688">
        <f>W300</f>
        <v>624000</v>
      </c>
      <c r="Y300" s="229">
        <v>10</v>
      </c>
      <c r="Z300" s="229">
        <v>0</v>
      </c>
      <c r="AA300" s="229">
        <v>0.02</v>
      </c>
      <c r="AB300" s="229"/>
    </row>
    <row r="301" spans="1:28" ht="17.25" x14ac:dyDescent="0.3">
      <c r="A301" s="494">
        <v>164</v>
      </c>
      <c r="B301" s="498" t="s">
        <v>23</v>
      </c>
      <c r="C301" s="494"/>
      <c r="D301" s="494">
        <v>12</v>
      </c>
      <c r="E301" s="494"/>
      <c r="F301" s="494"/>
      <c r="G301" s="229">
        <v>1</v>
      </c>
      <c r="H301" s="484">
        <f>SUM((D301*400)+(E301*100)+F301)</f>
        <v>4800</v>
      </c>
      <c r="I301" s="229">
        <v>75</v>
      </c>
      <c r="J301" s="689">
        <f>SUM(H301*I301)</f>
        <v>360000</v>
      </c>
      <c r="K301" s="229"/>
      <c r="L301" s="643" t="s">
        <v>1351</v>
      </c>
      <c r="M301" s="498"/>
      <c r="N301" s="498"/>
      <c r="O301" s="494"/>
      <c r="P301" s="494"/>
      <c r="Q301" s="229"/>
      <c r="R301" s="508"/>
      <c r="S301" s="511">
        <f>SUM(O301*R301)</f>
        <v>0</v>
      </c>
      <c r="T301" s="229"/>
      <c r="U301" s="229"/>
      <c r="V301" s="511">
        <f>SUM(S301-(S301*U301/100))</f>
        <v>0</v>
      </c>
      <c r="W301" s="511">
        <f>SUM(J301+V301)</f>
        <v>360000</v>
      </c>
      <c r="X301" s="688">
        <f>W301</f>
        <v>360000</v>
      </c>
      <c r="Y301" s="229">
        <v>50</v>
      </c>
      <c r="Z301" s="229">
        <v>0</v>
      </c>
      <c r="AA301" s="229">
        <v>0.01</v>
      </c>
      <c r="AB301" s="494"/>
    </row>
    <row r="302" spans="1:28" ht="17.25" x14ac:dyDescent="0.3">
      <c r="A302" s="229">
        <v>165</v>
      </c>
      <c r="B302" s="230" t="s">
        <v>4</v>
      </c>
      <c r="C302" s="229">
        <v>21120</v>
      </c>
      <c r="D302" s="229"/>
      <c r="E302" s="229">
        <v>2</v>
      </c>
      <c r="F302" s="229">
        <v>48</v>
      </c>
      <c r="G302" s="229">
        <v>2</v>
      </c>
      <c r="H302" s="484">
        <f>SUM((D302*400)+(E302*100)+F302)</f>
        <v>248</v>
      </c>
      <c r="I302" s="229">
        <v>200</v>
      </c>
      <c r="J302" s="689">
        <f>SUM(H302*I302)</f>
        <v>49600</v>
      </c>
      <c r="K302" s="229"/>
      <c r="L302" s="505" t="s">
        <v>1351</v>
      </c>
      <c r="M302" s="230" t="s">
        <v>3</v>
      </c>
      <c r="N302" s="230" t="s">
        <v>2</v>
      </c>
      <c r="O302" s="229">
        <v>174.8</v>
      </c>
      <c r="P302" s="229"/>
      <c r="Q302" s="229"/>
      <c r="R302" s="508">
        <v>6500</v>
      </c>
      <c r="S302" s="511">
        <f>SUM(O302*R302)</f>
        <v>1136200</v>
      </c>
      <c r="T302" s="229">
        <v>10</v>
      </c>
      <c r="U302" s="229">
        <v>10</v>
      </c>
      <c r="V302" s="511">
        <f>SUM(S302-(S302*U302/100))</f>
        <v>1022580</v>
      </c>
      <c r="W302" s="511">
        <f>SUM(J302+V302)</f>
        <v>1072180</v>
      </c>
      <c r="X302" s="688">
        <f>W302</f>
        <v>1072180</v>
      </c>
      <c r="Y302" s="229">
        <v>10</v>
      </c>
      <c r="Z302" s="229">
        <v>0</v>
      </c>
      <c r="AA302" s="229">
        <v>0.02</v>
      </c>
      <c r="AB302" s="229"/>
    </row>
    <row r="303" spans="1:28" ht="17.25" x14ac:dyDescent="0.3">
      <c r="A303" s="229"/>
      <c r="B303" s="230"/>
      <c r="C303" s="229"/>
      <c r="D303" s="229"/>
      <c r="E303" s="229"/>
      <c r="F303" s="229"/>
      <c r="G303" s="229"/>
      <c r="H303" s="484"/>
      <c r="I303" s="229"/>
      <c r="J303" s="689">
        <f>SUM(H303*I303)</f>
        <v>0</v>
      </c>
      <c r="K303" s="229"/>
      <c r="L303" s="505"/>
      <c r="M303" s="230" t="s">
        <v>13</v>
      </c>
      <c r="N303" s="230" t="s">
        <v>0</v>
      </c>
      <c r="O303" s="229">
        <v>29.92</v>
      </c>
      <c r="P303" s="229"/>
      <c r="Q303" s="229"/>
      <c r="R303" s="508">
        <v>2050</v>
      </c>
      <c r="S303" s="511">
        <f>SUM(O303*R303)</f>
        <v>61336</v>
      </c>
      <c r="T303" s="229">
        <v>1</v>
      </c>
      <c r="U303" s="229">
        <v>3</v>
      </c>
      <c r="V303" s="511">
        <f>SUM(S303-(S303*U303/100))</f>
        <v>59495.92</v>
      </c>
      <c r="W303" s="511">
        <f>SUM(J303+V303)</f>
        <v>59495.92</v>
      </c>
      <c r="X303" s="688">
        <f>W303</f>
        <v>59495.92</v>
      </c>
      <c r="Y303" s="229">
        <v>50</v>
      </c>
      <c r="Z303" s="229">
        <v>0</v>
      </c>
      <c r="AA303" s="229">
        <v>0.01</v>
      </c>
      <c r="AB303" s="229"/>
    </row>
    <row r="304" spans="1:28" ht="17.25" x14ac:dyDescent="0.3">
      <c r="A304" s="229"/>
      <c r="B304" s="230"/>
      <c r="C304" s="229"/>
      <c r="D304" s="229"/>
      <c r="E304" s="229"/>
      <c r="F304" s="229"/>
      <c r="G304" s="229"/>
      <c r="H304" s="484"/>
      <c r="I304" s="229"/>
      <c r="J304" s="689">
        <f>SUM(H304*I304)</f>
        <v>0</v>
      </c>
      <c r="K304" s="229"/>
      <c r="L304" s="505"/>
      <c r="M304" s="230" t="s">
        <v>71</v>
      </c>
      <c r="N304" s="230" t="s">
        <v>0</v>
      </c>
      <c r="O304" s="229">
        <v>33</v>
      </c>
      <c r="P304" s="229"/>
      <c r="Q304" s="229"/>
      <c r="R304" s="508">
        <v>5400</v>
      </c>
      <c r="S304" s="511">
        <f>SUM(O304*R304)</f>
        <v>178200</v>
      </c>
      <c r="T304" s="229">
        <v>20</v>
      </c>
      <c r="U304" s="229">
        <v>93</v>
      </c>
      <c r="V304" s="511">
        <f>SUM(S304-(S304*U304/100))</f>
        <v>12474</v>
      </c>
      <c r="W304" s="511">
        <f>SUM(J304+V304)</f>
        <v>12474</v>
      </c>
      <c r="X304" s="688">
        <f>W304</f>
        <v>12474</v>
      </c>
      <c r="Y304" s="229">
        <v>50</v>
      </c>
      <c r="Z304" s="229">
        <v>0</v>
      </c>
      <c r="AA304" s="229">
        <v>0.01</v>
      </c>
      <c r="AB304" s="229"/>
    </row>
    <row r="305" spans="1:28" ht="17.25" x14ac:dyDescent="0.3">
      <c r="A305" s="229">
        <v>166</v>
      </c>
      <c r="B305" s="230" t="s">
        <v>4</v>
      </c>
      <c r="C305" s="229">
        <v>6419</v>
      </c>
      <c r="D305" s="229"/>
      <c r="E305" s="229"/>
      <c r="F305" s="229">
        <v>50</v>
      </c>
      <c r="G305" s="229">
        <v>1</v>
      </c>
      <c r="H305" s="484">
        <f>SUM((D305*400)+(E305*100)+F305)</f>
        <v>50</v>
      </c>
      <c r="I305" s="229">
        <v>75</v>
      </c>
      <c r="J305" s="689">
        <f>SUM(H305*I305)</f>
        <v>3750</v>
      </c>
      <c r="K305" s="229"/>
      <c r="L305" s="505" t="s">
        <v>1351</v>
      </c>
      <c r="M305" s="230"/>
      <c r="N305" s="230"/>
      <c r="O305" s="229"/>
      <c r="P305" s="229"/>
      <c r="Q305" s="229"/>
      <c r="R305" s="508"/>
      <c r="S305" s="511">
        <f>SUM(O305*R305)</f>
        <v>0</v>
      </c>
      <c r="T305" s="229"/>
      <c r="U305" s="229"/>
      <c r="V305" s="511">
        <f>SUM(S305-(S305*U305/100))</f>
        <v>0</v>
      </c>
      <c r="W305" s="511">
        <f>SUM(J305+V305)</f>
        <v>3750</v>
      </c>
      <c r="X305" s="688">
        <f>W305</f>
        <v>3750</v>
      </c>
      <c r="Y305" s="229">
        <v>50</v>
      </c>
      <c r="Z305" s="229">
        <v>0</v>
      </c>
      <c r="AA305" s="229">
        <v>0.01</v>
      </c>
      <c r="AB305" s="229"/>
    </row>
    <row r="306" spans="1:28" ht="17.25" x14ac:dyDescent="0.3">
      <c r="A306" s="229">
        <v>167</v>
      </c>
      <c r="B306" s="230" t="s">
        <v>4</v>
      </c>
      <c r="C306" s="229">
        <v>9625</v>
      </c>
      <c r="D306" s="229">
        <v>6</v>
      </c>
      <c r="E306" s="229"/>
      <c r="F306" s="229">
        <v>34</v>
      </c>
      <c r="G306" s="229">
        <v>1</v>
      </c>
      <c r="H306" s="484">
        <f>SUM((D306*400)+(E306*100)+F306)</f>
        <v>2434</v>
      </c>
      <c r="I306" s="229">
        <v>75</v>
      </c>
      <c r="J306" s="689">
        <f>SUM(H306*I306)</f>
        <v>182550</v>
      </c>
      <c r="K306" s="229"/>
      <c r="L306" s="646">
        <v>65</v>
      </c>
      <c r="M306" s="230"/>
      <c r="N306" s="230"/>
      <c r="O306" s="229"/>
      <c r="P306" s="229"/>
      <c r="Q306" s="229"/>
      <c r="R306" s="508"/>
      <c r="S306" s="511">
        <f>SUM(O306*R306)</f>
        <v>0</v>
      </c>
      <c r="T306" s="229"/>
      <c r="U306" s="229"/>
      <c r="V306" s="511">
        <f>SUM(S306-(S306*U306/100))</f>
        <v>0</v>
      </c>
      <c r="W306" s="511">
        <f>SUM(J306+V306)</f>
        <v>182550</v>
      </c>
      <c r="X306" s="688">
        <f>W306</f>
        <v>182550</v>
      </c>
      <c r="Y306" s="229">
        <v>50</v>
      </c>
      <c r="Z306" s="229">
        <v>0</v>
      </c>
      <c r="AA306" s="229">
        <v>0.01</v>
      </c>
      <c r="AB306" s="229"/>
    </row>
    <row r="307" spans="1:28" ht="17.25" x14ac:dyDescent="0.3">
      <c r="A307" s="229">
        <v>168</v>
      </c>
      <c r="B307" s="230" t="s">
        <v>4</v>
      </c>
      <c r="C307" s="229">
        <v>6421</v>
      </c>
      <c r="D307" s="229"/>
      <c r="E307" s="229"/>
      <c r="F307" s="229">
        <v>50</v>
      </c>
      <c r="G307" s="229">
        <v>2</v>
      </c>
      <c r="H307" s="484">
        <f>SUM((D307*400)+(E307*100)+F307)</f>
        <v>50</v>
      </c>
      <c r="I307" s="229">
        <v>75</v>
      </c>
      <c r="J307" s="689">
        <f>SUM(H307*I307)</f>
        <v>3750</v>
      </c>
      <c r="K307" s="229"/>
      <c r="L307" s="505">
        <v>65</v>
      </c>
      <c r="M307" s="230" t="s">
        <v>3</v>
      </c>
      <c r="N307" s="230" t="s">
        <v>2</v>
      </c>
      <c r="O307" s="229">
        <v>147.84</v>
      </c>
      <c r="P307" s="229"/>
      <c r="Q307" s="229"/>
      <c r="R307" s="508">
        <v>6500</v>
      </c>
      <c r="S307" s="511">
        <f>SUM(O307*R307)</f>
        <v>960960</v>
      </c>
      <c r="T307" s="229">
        <v>10</v>
      </c>
      <c r="U307" s="229">
        <v>10</v>
      </c>
      <c r="V307" s="511">
        <f>SUM(S307-(S307*U307/100))</f>
        <v>864864</v>
      </c>
      <c r="W307" s="511">
        <f>SUM(J307+V307)</f>
        <v>868614</v>
      </c>
      <c r="X307" s="688">
        <f>W307</f>
        <v>868614</v>
      </c>
      <c r="Y307" s="229">
        <v>10</v>
      </c>
      <c r="Z307" s="229">
        <v>0</v>
      </c>
      <c r="AA307" s="229">
        <v>0.02</v>
      </c>
      <c r="AB307" s="229"/>
    </row>
    <row r="308" spans="1:28" ht="17.25" x14ac:dyDescent="0.3">
      <c r="A308" s="229">
        <v>169</v>
      </c>
      <c r="B308" s="230" t="s">
        <v>4</v>
      </c>
      <c r="C308" s="229">
        <v>6420</v>
      </c>
      <c r="D308" s="229"/>
      <c r="E308" s="229"/>
      <c r="F308" s="229">
        <v>50</v>
      </c>
      <c r="G308" s="229">
        <v>2</v>
      </c>
      <c r="H308" s="484">
        <f>SUM((D308*400)+(E308*100)+F308)</f>
        <v>50</v>
      </c>
      <c r="I308" s="229">
        <v>75</v>
      </c>
      <c r="J308" s="689">
        <f>SUM(H308*I308)</f>
        <v>3750</v>
      </c>
      <c r="K308" s="229"/>
      <c r="L308" s="505"/>
      <c r="M308" s="230" t="s">
        <v>3</v>
      </c>
      <c r="N308" s="230" t="s">
        <v>2</v>
      </c>
      <c r="O308" s="229">
        <v>92.8</v>
      </c>
      <c r="P308" s="229"/>
      <c r="Q308" s="229"/>
      <c r="R308" s="508">
        <v>6500</v>
      </c>
      <c r="S308" s="511">
        <f>SUM(O308*R308)</f>
        <v>603200</v>
      </c>
      <c r="T308" s="229">
        <v>10</v>
      </c>
      <c r="U308" s="229">
        <v>10</v>
      </c>
      <c r="V308" s="511">
        <f>SUM(S308-(S308*U308/100))</f>
        <v>542880</v>
      </c>
      <c r="W308" s="511">
        <f>SUM(J308+V308)</f>
        <v>546630</v>
      </c>
      <c r="X308" s="688">
        <f>W308</f>
        <v>546630</v>
      </c>
      <c r="Y308" s="229">
        <v>10</v>
      </c>
      <c r="Z308" s="229">
        <v>0</v>
      </c>
      <c r="AA308" s="229">
        <v>0.02</v>
      </c>
      <c r="AB308" s="229"/>
    </row>
    <row r="309" spans="1:28" ht="17.25" x14ac:dyDescent="0.3">
      <c r="A309" s="229"/>
      <c r="B309" s="230"/>
      <c r="C309" s="229"/>
      <c r="D309" s="229"/>
      <c r="E309" s="229"/>
      <c r="F309" s="229"/>
      <c r="G309" s="229"/>
      <c r="H309" s="484">
        <f>SUM((D309*400)+(E309*100)+F309)</f>
        <v>0</v>
      </c>
      <c r="I309" s="229"/>
      <c r="J309" s="689">
        <f>SUM(H309*I309)</f>
        <v>0</v>
      </c>
      <c r="K309" s="229"/>
      <c r="L309" s="505"/>
      <c r="M309" s="230" t="s">
        <v>11</v>
      </c>
      <c r="N309" s="230" t="s">
        <v>0</v>
      </c>
      <c r="O309" s="229">
        <v>32</v>
      </c>
      <c r="P309" s="229"/>
      <c r="Q309" s="229"/>
      <c r="R309" s="508">
        <v>2050</v>
      </c>
      <c r="S309" s="511">
        <f>SUM(O309*R309)</f>
        <v>65600</v>
      </c>
      <c r="T309" s="229">
        <v>5</v>
      </c>
      <c r="U309" s="229">
        <v>15</v>
      </c>
      <c r="V309" s="511">
        <f>SUM(S309-(S309*U309/100))</f>
        <v>55760</v>
      </c>
      <c r="W309" s="511">
        <f>SUM(J309+V309)</f>
        <v>55760</v>
      </c>
      <c r="X309" s="688">
        <f>W309</f>
        <v>55760</v>
      </c>
      <c r="Y309" s="229">
        <v>50</v>
      </c>
      <c r="Z309" s="229">
        <v>0</v>
      </c>
      <c r="AA309" s="229">
        <v>0.01</v>
      </c>
      <c r="AB309" s="229"/>
    </row>
    <row r="310" spans="1:28" ht="17.25" x14ac:dyDescent="0.3">
      <c r="A310" s="229">
        <v>170</v>
      </c>
      <c r="B310" s="230" t="s">
        <v>4</v>
      </c>
      <c r="C310" s="229">
        <v>4782</v>
      </c>
      <c r="D310" s="229"/>
      <c r="E310" s="229">
        <v>1</v>
      </c>
      <c r="F310" s="229"/>
      <c r="G310" s="229">
        <v>1</v>
      </c>
      <c r="H310" s="484">
        <f>SUM((D310*400)+(E310*100)+F310)</f>
        <v>100</v>
      </c>
      <c r="I310" s="229">
        <v>75</v>
      </c>
      <c r="J310" s="689">
        <f>SUM(H310*I310)</f>
        <v>7500</v>
      </c>
      <c r="K310" s="229"/>
      <c r="L310" s="649" t="s">
        <v>1429</v>
      </c>
      <c r="M310" s="230"/>
      <c r="N310" s="230"/>
      <c r="O310" s="229"/>
      <c r="P310" s="229"/>
      <c r="Q310" s="229"/>
      <c r="R310" s="508"/>
      <c r="S310" s="511">
        <f>SUM(O310*R310)</f>
        <v>0</v>
      </c>
      <c r="T310" s="229"/>
      <c r="U310" s="229"/>
      <c r="V310" s="511">
        <f>SUM(S310-(S310*U310/100))</f>
        <v>0</v>
      </c>
      <c r="W310" s="511">
        <f>SUM(J310+V310)</f>
        <v>7500</v>
      </c>
      <c r="X310" s="688">
        <f>W310</f>
        <v>7500</v>
      </c>
      <c r="Y310" s="229">
        <v>50</v>
      </c>
      <c r="Z310" s="229">
        <v>0</v>
      </c>
      <c r="AA310" s="229">
        <v>0.01</v>
      </c>
      <c r="AB310" s="229"/>
    </row>
    <row r="311" spans="1:28" ht="17.25" x14ac:dyDescent="0.3">
      <c r="A311" s="229">
        <v>171</v>
      </c>
      <c r="B311" s="230"/>
      <c r="C311" s="229"/>
      <c r="D311" s="229">
        <v>7</v>
      </c>
      <c r="E311" s="229"/>
      <c r="F311" s="229"/>
      <c r="G311" s="229">
        <v>1</v>
      </c>
      <c r="H311" s="484">
        <f>SUM((D311*400)+(E311*100)+F311)</f>
        <v>2800</v>
      </c>
      <c r="I311" s="229">
        <v>75</v>
      </c>
      <c r="J311" s="689">
        <f>SUM(H311*I311)</f>
        <v>210000</v>
      </c>
      <c r="K311" s="229"/>
      <c r="L311" s="505"/>
      <c r="M311" s="230"/>
      <c r="N311" s="230"/>
      <c r="O311" s="229"/>
      <c r="P311" s="229"/>
      <c r="Q311" s="229"/>
      <c r="R311" s="508"/>
      <c r="S311" s="511">
        <f>SUM(O311*R311)</f>
        <v>0</v>
      </c>
      <c r="T311" s="229"/>
      <c r="U311" s="229"/>
      <c r="V311" s="511">
        <f>SUM(S311-(S311*U311/100))</f>
        <v>0</v>
      </c>
      <c r="W311" s="511">
        <f>SUM(J311+V311)</f>
        <v>210000</v>
      </c>
      <c r="X311" s="688">
        <f>W311</f>
        <v>210000</v>
      </c>
      <c r="Y311" s="229">
        <v>50</v>
      </c>
      <c r="Z311" s="229">
        <v>0</v>
      </c>
      <c r="AA311" s="229">
        <v>0.01</v>
      </c>
      <c r="AB311" s="229"/>
    </row>
    <row r="312" spans="1:28" ht="17.25" x14ac:dyDescent="0.3">
      <c r="A312" s="229">
        <v>172</v>
      </c>
      <c r="B312" s="230" t="s">
        <v>4</v>
      </c>
      <c r="C312" s="229">
        <v>13372</v>
      </c>
      <c r="D312" s="229">
        <v>7</v>
      </c>
      <c r="E312" s="229">
        <v>1</v>
      </c>
      <c r="F312" s="229">
        <v>23</v>
      </c>
      <c r="G312" s="229">
        <v>1</v>
      </c>
      <c r="H312" s="484">
        <f>SUM((D312*400)+(E312*100)+F312)</f>
        <v>2923</v>
      </c>
      <c r="I312" s="229">
        <v>110</v>
      </c>
      <c r="J312" s="689">
        <f>SUM(H312*I312)</f>
        <v>321530</v>
      </c>
      <c r="K312" s="229"/>
      <c r="L312" s="649" t="s">
        <v>1429</v>
      </c>
      <c r="M312" s="230"/>
      <c r="N312" s="230"/>
      <c r="O312" s="229"/>
      <c r="P312" s="229"/>
      <c r="Q312" s="229"/>
      <c r="R312" s="508"/>
      <c r="S312" s="511">
        <f>SUM(O312*R312)</f>
        <v>0</v>
      </c>
      <c r="T312" s="229"/>
      <c r="U312" s="229"/>
      <c r="V312" s="511">
        <f>SUM(S312-(S312*U312/100))</f>
        <v>0</v>
      </c>
      <c r="W312" s="511">
        <f>SUM(J312+V312)</f>
        <v>321530</v>
      </c>
      <c r="X312" s="688">
        <f>W312</f>
        <v>321530</v>
      </c>
      <c r="Y312" s="229">
        <v>50</v>
      </c>
      <c r="Z312" s="229">
        <v>0</v>
      </c>
      <c r="AA312" s="229">
        <v>0.01</v>
      </c>
      <c r="AB312" s="229"/>
    </row>
    <row r="313" spans="1:28" ht="17.25" x14ac:dyDescent="0.3">
      <c r="A313" s="229">
        <v>173</v>
      </c>
      <c r="B313" s="230" t="s">
        <v>4</v>
      </c>
      <c r="C313" s="229">
        <v>16014</v>
      </c>
      <c r="D313" s="229"/>
      <c r="E313" s="229">
        <v>2</v>
      </c>
      <c r="F313" s="229">
        <v>31</v>
      </c>
      <c r="G313" s="229">
        <v>1</v>
      </c>
      <c r="H313" s="484">
        <f>SUM((D313*400)+(E313*100)+F313)</f>
        <v>231</v>
      </c>
      <c r="I313" s="229">
        <v>75</v>
      </c>
      <c r="J313" s="689">
        <f>SUM(H313*I313)</f>
        <v>17325</v>
      </c>
      <c r="K313" s="229"/>
      <c r="L313" s="649" t="s">
        <v>1429</v>
      </c>
      <c r="M313" s="230" t="s">
        <v>3</v>
      </c>
      <c r="N313" s="230" t="s">
        <v>1233</v>
      </c>
      <c r="O313" s="229">
        <v>179.2</v>
      </c>
      <c r="P313" s="229"/>
      <c r="Q313" s="229"/>
      <c r="R313" s="508">
        <v>6500</v>
      </c>
      <c r="S313" s="511">
        <f>SUM(O313*R313)</f>
        <v>1164800</v>
      </c>
      <c r="T313" s="229">
        <v>20</v>
      </c>
      <c r="U313" s="229">
        <v>30</v>
      </c>
      <c r="V313" s="511">
        <f>SUM(S313-(S313*U313/100))</f>
        <v>815360</v>
      </c>
      <c r="W313" s="511">
        <f>SUM(J313+V313)</f>
        <v>832685</v>
      </c>
      <c r="X313" s="688">
        <f>W313</f>
        <v>832685</v>
      </c>
      <c r="Y313" s="229">
        <v>10</v>
      </c>
      <c r="Z313" s="229">
        <v>0</v>
      </c>
      <c r="AA313" s="229">
        <v>0.02</v>
      </c>
      <c r="AB313" s="229"/>
    </row>
    <row r="314" spans="1:28" ht="17.25" x14ac:dyDescent="0.3">
      <c r="A314" s="229"/>
      <c r="B314" s="230"/>
      <c r="C314" s="229"/>
      <c r="D314" s="229"/>
      <c r="E314" s="229"/>
      <c r="F314" s="229"/>
      <c r="G314" s="229"/>
      <c r="H314" s="484">
        <f>SUM((D314*400)+(E314*100)+F314)</f>
        <v>0</v>
      </c>
      <c r="I314" s="229"/>
      <c r="J314" s="689">
        <f>SUM(H314*I314)</f>
        <v>0</v>
      </c>
      <c r="K314" s="229"/>
      <c r="L314" s="505"/>
      <c r="M314" s="230" t="s">
        <v>8</v>
      </c>
      <c r="N314" s="230" t="s">
        <v>0</v>
      </c>
      <c r="O314" s="229"/>
      <c r="P314" s="229"/>
      <c r="Q314" s="229"/>
      <c r="R314" s="508">
        <v>5400</v>
      </c>
      <c r="S314" s="511">
        <f>SUM(O314*R314)</f>
        <v>0</v>
      </c>
      <c r="T314" s="229">
        <v>20</v>
      </c>
      <c r="U314" s="229">
        <v>93</v>
      </c>
      <c r="V314" s="511">
        <f>SUM(S314-(S314*U314/100))</f>
        <v>0</v>
      </c>
      <c r="W314" s="511">
        <f>SUM(J314+V314)</f>
        <v>0</v>
      </c>
      <c r="X314" s="688">
        <f>W314</f>
        <v>0</v>
      </c>
      <c r="Y314" s="229">
        <v>50</v>
      </c>
      <c r="Z314" s="229">
        <v>0</v>
      </c>
      <c r="AA314" s="229">
        <v>0.01</v>
      </c>
      <c r="AB314" s="229"/>
    </row>
    <row r="315" spans="1:28" ht="17.25" x14ac:dyDescent="0.3">
      <c r="A315" s="229">
        <v>174</v>
      </c>
      <c r="B315" s="230" t="s">
        <v>4</v>
      </c>
      <c r="C315" s="229">
        <v>15883</v>
      </c>
      <c r="D315" s="229"/>
      <c r="E315" s="229">
        <v>1</v>
      </c>
      <c r="F315" s="229">
        <v>54</v>
      </c>
      <c r="G315" s="229">
        <v>1</v>
      </c>
      <c r="H315" s="484">
        <f>SUM((D315*400)+(E315*100)+F315)</f>
        <v>154</v>
      </c>
      <c r="I315" s="229">
        <v>75</v>
      </c>
      <c r="J315" s="689">
        <f>SUM(H315*I315)</f>
        <v>11550</v>
      </c>
      <c r="K315" s="229"/>
      <c r="L315" s="505" t="s">
        <v>1428</v>
      </c>
      <c r="M315" s="230" t="s">
        <v>3</v>
      </c>
      <c r="N315" s="230" t="s">
        <v>1233</v>
      </c>
      <c r="O315" s="229">
        <v>164.72</v>
      </c>
      <c r="P315" s="229"/>
      <c r="Q315" s="229"/>
      <c r="R315" s="508">
        <v>6500</v>
      </c>
      <c r="S315" s="511">
        <f>SUM(O315*R315)</f>
        <v>1070680</v>
      </c>
      <c r="T315" s="229">
        <v>5</v>
      </c>
      <c r="U315" s="229">
        <v>5</v>
      </c>
      <c r="V315" s="511">
        <f>SUM(S315-(S315*U315/100))</f>
        <v>1017146</v>
      </c>
      <c r="W315" s="511">
        <f>SUM(J315+V315)</f>
        <v>1028696</v>
      </c>
      <c r="X315" s="688">
        <f>W315</f>
        <v>1028696</v>
      </c>
      <c r="Y315" s="229">
        <v>10</v>
      </c>
      <c r="Z315" s="229">
        <v>0</v>
      </c>
      <c r="AA315" s="229">
        <v>0.02</v>
      </c>
      <c r="AB315" s="229"/>
    </row>
    <row r="316" spans="1:28" ht="17.25" x14ac:dyDescent="0.3">
      <c r="A316" s="229">
        <v>175</v>
      </c>
      <c r="B316" s="230" t="s">
        <v>4</v>
      </c>
      <c r="C316" s="229">
        <v>4077</v>
      </c>
      <c r="D316" s="229">
        <v>3</v>
      </c>
      <c r="E316" s="229">
        <v>2</v>
      </c>
      <c r="F316" s="229">
        <v>13</v>
      </c>
      <c r="G316" s="229">
        <v>1</v>
      </c>
      <c r="H316" s="484">
        <f>SUM((D316*400)+(E316*100)+F316)</f>
        <v>1413</v>
      </c>
      <c r="I316" s="229">
        <v>75</v>
      </c>
      <c r="J316" s="689">
        <f>SUM(H316*I316)</f>
        <v>105975</v>
      </c>
      <c r="K316" s="229"/>
      <c r="L316" s="505">
        <v>138</v>
      </c>
      <c r="M316" s="230"/>
      <c r="N316" s="230"/>
      <c r="O316" s="229"/>
      <c r="P316" s="229"/>
      <c r="Q316" s="229"/>
      <c r="R316" s="508"/>
      <c r="S316" s="511">
        <f>SUM(O316*R316)</f>
        <v>0</v>
      </c>
      <c r="T316" s="229"/>
      <c r="U316" s="229"/>
      <c r="V316" s="511">
        <f>SUM(S316-(S316*U316/100))</f>
        <v>0</v>
      </c>
      <c r="W316" s="511">
        <f>SUM(J316+V316)</f>
        <v>105975</v>
      </c>
      <c r="X316" s="688">
        <f>W316</f>
        <v>105975</v>
      </c>
      <c r="Y316" s="229">
        <v>50</v>
      </c>
      <c r="Z316" s="229">
        <v>0</v>
      </c>
      <c r="AA316" s="229">
        <v>0.01</v>
      </c>
      <c r="AB316" s="229"/>
    </row>
    <row r="317" spans="1:28" ht="17.25" x14ac:dyDescent="0.3">
      <c r="A317" s="229">
        <v>176</v>
      </c>
      <c r="B317" s="230" t="s">
        <v>4</v>
      </c>
      <c r="C317" s="229">
        <v>12554</v>
      </c>
      <c r="D317" s="229"/>
      <c r="E317" s="229">
        <v>1</v>
      </c>
      <c r="F317" s="229">
        <v>31</v>
      </c>
      <c r="G317" s="229">
        <v>1</v>
      </c>
      <c r="H317" s="484">
        <f>SUM((D317*400)+(E317*100)+F317)</f>
        <v>131</v>
      </c>
      <c r="I317" s="229">
        <v>75</v>
      </c>
      <c r="J317" s="689">
        <f>SUM(H317*I317)</f>
        <v>9825</v>
      </c>
      <c r="K317" s="229"/>
      <c r="L317" s="505">
        <v>138</v>
      </c>
      <c r="M317" s="230" t="s">
        <v>3</v>
      </c>
      <c r="N317" s="230" t="s">
        <v>1233</v>
      </c>
      <c r="O317" s="229">
        <v>178.2</v>
      </c>
      <c r="P317" s="229"/>
      <c r="Q317" s="229"/>
      <c r="R317" s="508">
        <v>6500</v>
      </c>
      <c r="S317" s="511">
        <f>SUM(O317*R317)</f>
        <v>1158300</v>
      </c>
      <c r="T317" s="229">
        <v>2</v>
      </c>
      <c r="U317" s="229">
        <v>2</v>
      </c>
      <c r="V317" s="511">
        <f>SUM(S317-(S317*U317/100))</f>
        <v>1135134</v>
      </c>
      <c r="W317" s="511">
        <f>SUM(J317+V317)</f>
        <v>1144959</v>
      </c>
      <c r="X317" s="688">
        <f>W317</f>
        <v>1144959</v>
      </c>
      <c r="Y317" s="229">
        <v>10</v>
      </c>
      <c r="Z317" s="229">
        <v>0</v>
      </c>
      <c r="AA317" s="229">
        <v>0.02</v>
      </c>
      <c r="AB317" s="229"/>
    </row>
    <row r="318" spans="1:28" ht="17.25" x14ac:dyDescent="0.3">
      <c r="A318" s="229">
        <v>177</v>
      </c>
      <c r="B318" s="230" t="s">
        <v>4</v>
      </c>
      <c r="C318" s="229">
        <v>7198</v>
      </c>
      <c r="D318" s="229"/>
      <c r="E318" s="229">
        <v>1</v>
      </c>
      <c r="F318" s="229">
        <v>14</v>
      </c>
      <c r="G318" s="229">
        <v>1</v>
      </c>
      <c r="H318" s="484">
        <f>SUM((D318*400)+(E318*100)+F318)</f>
        <v>114</v>
      </c>
      <c r="I318" s="229">
        <v>250</v>
      </c>
      <c r="J318" s="689">
        <f>SUM(H318*I318)</f>
        <v>28500</v>
      </c>
      <c r="K318" s="229"/>
      <c r="L318" s="505">
        <v>179</v>
      </c>
      <c r="M318" s="230" t="s">
        <v>10</v>
      </c>
      <c r="N318" s="230" t="s">
        <v>9</v>
      </c>
      <c r="O318" s="229">
        <v>257.2</v>
      </c>
      <c r="P318" s="229"/>
      <c r="Q318" s="229"/>
      <c r="R318" s="508">
        <v>6500</v>
      </c>
      <c r="S318" s="511">
        <f>SUM(O318*R318)</f>
        <v>1671800</v>
      </c>
      <c r="T318" s="229">
        <v>34</v>
      </c>
      <c r="U318" s="229">
        <v>85</v>
      </c>
      <c r="V318" s="511">
        <f>SUM(S318-(S318*U318/100))</f>
        <v>250770</v>
      </c>
      <c r="W318" s="511">
        <f>SUM(J318+V318)</f>
        <v>279270</v>
      </c>
      <c r="X318" s="688">
        <f>W318</f>
        <v>279270</v>
      </c>
      <c r="Y318" s="229">
        <v>10</v>
      </c>
      <c r="Z318" s="229">
        <v>0</v>
      </c>
      <c r="AA318" s="229">
        <v>0.02</v>
      </c>
      <c r="AB318" s="229"/>
    </row>
    <row r="319" spans="1:28" ht="17.25" x14ac:dyDescent="0.3">
      <c r="A319" s="229"/>
      <c r="B319" s="230"/>
      <c r="C319" s="229"/>
      <c r="D319" s="229"/>
      <c r="E319" s="229"/>
      <c r="F319" s="229"/>
      <c r="G319" s="229"/>
      <c r="H319" s="484"/>
      <c r="I319" s="229"/>
      <c r="J319" s="689">
        <f>SUM(H319*I319)</f>
        <v>0</v>
      </c>
      <c r="K319" s="229"/>
      <c r="L319" s="505"/>
      <c r="M319" s="230" t="s">
        <v>317</v>
      </c>
      <c r="N319" s="230"/>
      <c r="O319" s="229"/>
      <c r="P319" s="229"/>
      <c r="Q319" s="229"/>
      <c r="R319" s="508"/>
      <c r="S319" s="511">
        <f>SUM(O319*R319)</f>
        <v>0</v>
      </c>
      <c r="T319" s="229"/>
      <c r="U319" s="229"/>
      <c r="V319" s="511">
        <f>SUM(S319-(S319*U319/100))</f>
        <v>0</v>
      </c>
      <c r="W319" s="511">
        <f>SUM(J319+V319)</f>
        <v>0</v>
      </c>
      <c r="X319" s="688">
        <f>W319</f>
        <v>0</v>
      </c>
      <c r="Y319" s="229"/>
      <c r="Z319" s="229"/>
      <c r="AA319" s="229"/>
      <c r="AB319" s="229"/>
    </row>
    <row r="320" spans="1:28" ht="17.25" x14ac:dyDescent="0.3">
      <c r="A320" s="229"/>
      <c r="B320" s="230"/>
      <c r="C320" s="229"/>
      <c r="D320" s="229"/>
      <c r="E320" s="229"/>
      <c r="F320" s="229"/>
      <c r="G320" s="229"/>
      <c r="H320" s="484"/>
      <c r="I320" s="229"/>
      <c r="J320" s="689">
        <f>SUM(H320*I320)</f>
        <v>0</v>
      </c>
      <c r="K320" s="229"/>
      <c r="L320" s="505"/>
      <c r="M320" s="230" t="s">
        <v>318</v>
      </c>
      <c r="N320" s="230"/>
      <c r="O320" s="229"/>
      <c r="P320" s="229"/>
      <c r="Q320" s="229"/>
      <c r="R320" s="508"/>
      <c r="S320" s="511">
        <f>SUM(O320*R320)</f>
        <v>0</v>
      </c>
      <c r="T320" s="229"/>
      <c r="U320" s="229"/>
      <c r="V320" s="511">
        <f>SUM(S320-(S320*U320/100))</f>
        <v>0</v>
      </c>
      <c r="W320" s="511">
        <f>SUM(J320+V320)</f>
        <v>0</v>
      </c>
      <c r="X320" s="688">
        <f>W320</f>
        <v>0</v>
      </c>
      <c r="Y320" s="229"/>
      <c r="Z320" s="229"/>
      <c r="AA320" s="229"/>
      <c r="AB320" s="229"/>
    </row>
    <row r="321" spans="1:28" ht="17.25" x14ac:dyDescent="0.3">
      <c r="A321" s="229"/>
      <c r="B321" s="230"/>
      <c r="C321" s="229"/>
      <c r="D321" s="229"/>
      <c r="E321" s="229"/>
      <c r="F321" s="229"/>
      <c r="G321" s="229"/>
      <c r="H321" s="484"/>
      <c r="I321" s="229"/>
      <c r="J321" s="689">
        <f>SUM(H321*I321)</f>
        <v>0</v>
      </c>
      <c r="K321" s="229"/>
      <c r="L321" s="505"/>
      <c r="M321" s="230" t="s">
        <v>8</v>
      </c>
      <c r="N321" s="230" t="s">
        <v>0</v>
      </c>
      <c r="O321" s="229">
        <v>34</v>
      </c>
      <c r="P321" s="229"/>
      <c r="Q321" s="229"/>
      <c r="R321" s="508">
        <v>5400</v>
      </c>
      <c r="S321" s="511">
        <f>SUM(O321*R321)</f>
        <v>183600</v>
      </c>
      <c r="T321" s="229">
        <v>34</v>
      </c>
      <c r="U321" s="229">
        <v>93</v>
      </c>
      <c r="V321" s="511">
        <f>SUM(S321-(S321*U321/100))</f>
        <v>12852</v>
      </c>
      <c r="W321" s="511">
        <f>SUM(J321+V321)</f>
        <v>12852</v>
      </c>
      <c r="X321" s="688">
        <f>W321</f>
        <v>12852</v>
      </c>
      <c r="Y321" s="229">
        <v>50</v>
      </c>
      <c r="Z321" s="229">
        <v>0</v>
      </c>
      <c r="AA321" s="229">
        <v>0.01</v>
      </c>
      <c r="AB321" s="229"/>
    </row>
    <row r="322" spans="1:28" ht="17.25" x14ac:dyDescent="0.3">
      <c r="A322" s="494">
        <v>178</v>
      </c>
      <c r="B322" s="498" t="s">
        <v>23</v>
      </c>
      <c r="C322" s="494"/>
      <c r="D322" s="494">
        <v>27</v>
      </c>
      <c r="E322" s="494"/>
      <c r="F322" s="494"/>
      <c r="G322" s="229">
        <v>1</v>
      </c>
      <c r="H322" s="484">
        <f>SUM((D322*400)+(E322*100)+F322)</f>
        <v>10800</v>
      </c>
      <c r="I322" s="229">
        <v>75</v>
      </c>
      <c r="J322" s="689">
        <f>SUM(H322*I322)</f>
        <v>810000</v>
      </c>
      <c r="K322" s="229"/>
      <c r="L322" s="643">
        <v>179</v>
      </c>
      <c r="M322" s="498"/>
      <c r="N322" s="498"/>
      <c r="O322" s="494"/>
      <c r="P322" s="494"/>
      <c r="Q322" s="229"/>
      <c r="R322" s="508"/>
      <c r="S322" s="511">
        <f>SUM(O322*R322)</f>
        <v>0</v>
      </c>
      <c r="T322" s="229"/>
      <c r="U322" s="229"/>
      <c r="V322" s="511">
        <f>SUM(S322-(S322*U322/100))</f>
        <v>0</v>
      </c>
      <c r="W322" s="511">
        <f>SUM(J322+V322)</f>
        <v>810000</v>
      </c>
      <c r="X322" s="688">
        <f>W322</f>
        <v>810000</v>
      </c>
      <c r="Y322" s="229">
        <v>50</v>
      </c>
      <c r="Z322" s="229">
        <v>0</v>
      </c>
      <c r="AA322" s="229">
        <v>0.01</v>
      </c>
      <c r="AB322" s="494"/>
    </row>
    <row r="323" spans="1:28" ht="17.25" x14ac:dyDescent="0.3">
      <c r="A323" s="229">
        <v>179</v>
      </c>
      <c r="B323" s="230" t="s">
        <v>4</v>
      </c>
      <c r="C323" s="229">
        <v>17</v>
      </c>
      <c r="D323" s="229">
        <v>11</v>
      </c>
      <c r="E323" s="229">
        <v>3</v>
      </c>
      <c r="F323" s="229">
        <v>14</v>
      </c>
      <c r="G323" s="229">
        <v>1</v>
      </c>
      <c r="H323" s="484">
        <f>SUM((D323*400)+(E323*100)+F323)</f>
        <v>4714</v>
      </c>
      <c r="I323" s="229">
        <v>75</v>
      </c>
      <c r="J323" s="689">
        <f>SUM(H323*I323)</f>
        <v>353550</v>
      </c>
      <c r="K323" s="229"/>
      <c r="L323" s="505">
        <v>227</v>
      </c>
      <c r="M323" s="230"/>
      <c r="N323" s="230"/>
      <c r="O323" s="229"/>
      <c r="P323" s="229"/>
      <c r="Q323" s="229"/>
      <c r="R323" s="508"/>
      <c r="S323" s="511">
        <f>SUM(O323*R323)</f>
        <v>0</v>
      </c>
      <c r="T323" s="229"/>
      <c r="U323" s="229"/>
      <c r="V323" s="511">
        <f>SUM(S323-(S323*U323/100))</f>
        <v>0</v>
      </c>
      <c r="W323" s="511">
        <f>SUM(J323+V323)</f>
        <v>353550</v>
      </c>
      <c r="X323" s="688">
        <f>W323</f>
        <v>353550</v>
      </c>
      <c r="Y323" s="229">
        <v>50</v>
      </c>
      <c r="Z323" s="229">
        <v>0</v>
      </c>
      <c r="AA323" s="229">
        <v>0.01</v>
      </c>
      <c r="AB323" s="229"/>
    </row>
    <row r="324" spans="1:28" ht="17.25" x14ac:dyDescent="0.3">
      <c r="A324" s="229">
        <v>180</v>
      </c>
      <c r="B324" s="230"/>
      <c r="C324" s="229"/>
      <c r="D324" s="229">
        <v>20</v>
      </c>
      <c r="E324" s="229"/>
      <c r="F324" s="229"/>
      <c r="G324" s="229">
        <v>1</v>
      </c>
      <c r="H324" s="484">
        <f>SUM((D324*400)+(E324*100)+F324)</f>
        <v>8000</v>
      </c>
      <c r="I324" s="229">
        <v>75</v>
      </c>
      <c r="J324" s="689">
        <f>SUM(H324*I324)</f>
        <v>600000</v>
      </c>
      <c r="K324" s="229"/>
      <c r="L324" s="505">
        <v>227</v>
      </c>
      <c r="M324" s="230"/>
      <c r="N324" s="230"/>
      <c r="O324" s="229"/>
      <c r="P324" s="229"/>
      <c r="Q324" s="229"/>
      <c r="R324" s="508"/>
      <c r="S324" s="511">
        <f>SUM(O324*R324)</f>
        <v>0</v>
      </c>
      <c r="T324" s="229"/>
      <c r="U324" s="229"/>
      <c r="V324" s="511">
        <f>SUM(S324-(S324*U324/100))</f>
        <v>0</v>
      </c>
      <c r="W324" s="511">
        <f>SUM(J324+V324)</f>
        <v>600000</v>
      </c>
      <c r="X324" s="688">
        <f>W324</f>
        <v>600000</v>
      </c>
      <c r="Y324" s="229">
        <v>50</v>
      </c>
      <c r="Z324" s="229">
        <v>0</v>
      </c>
      <c r="AA324" s="229">
        <v>0.01</v>
      </c>
      <c r="AB324" s="229"/>
    </row>
    <row r="325" spans="1:28" ht="17.25" x14ac:dyDescent="0.3">
      <c r="A325" s="229">
        <v>181</v>
      </c>
      <c r="B325" s="230" t="s">
        <v>1427</v>
      </c>
      <c r="C325" s="229">
        <v>7199</v>
      </c>
      <c r="D325" s="229"/>
      <c r="E325" s="229"/>
      <c r="F325" s="229">
        <v>81</v>
      </c>
      <c r="G325" s="229">
        <v>2</v>
      </c>
      <c r="H325" s="484">
        <f>SUM((D325*400)+(E325*100)+F325)</f>
        <v>81</v>
      </c>
      <c r="I325" s="229">
        <v>250</v>
      </c>
      <c r="J325" s="689">
        <f>SUM(H325*I325)</f>
        <v>20250</v>
      </c>
      <c r="K325" s="229"/>
      <c r="L325" s="505">
        <v>227</v>
      </c>
      <c r="M325" s="230" t="s">
        <v>10</v>
      </c>
      <c r="N325" s="230" t="s">
        <v>9</v>
      </c>
      <c r="O325" s="229">
        <v>135.72</v>
      </c>
      <c r="P325" s="229"/>
      <c r="Q325" s="229"/>
      <c r="R325" s="508">
        <v>6500</v>
      </c>
      <c r="S325" s="511">
        <f>SUM(O325*R325)</f>
        <v>882180</v>
      </c>
      <c r="T325" s="229">
        <v>10</v>
      </c>
      <c r="U325" s="229">
        <v>30</v>
      </c>
      <c r="V325" s="511">
        <f>SUM(S325-(S325*U325/100))</f>
        <v>617526</v>
      </c>
      <c r="W325" s="511">
        <f>SUM(J325+V325)</f>
        <v>637776</v>
      </c>
      <c r="X325" s="688">
        <f>W325</f>
        <v>637776</v>
      </c>
      <c r="Y325" s="229">
        <v>10</v>
      </c>
      <c r="Z325" s="229">
        <v>0</v>
      </c>
      <c r="AA325" s="229">
        <v>0.02</v>
      </c>
      <c r="AB325" s="229"/>
    </row>
    <row r="326" spans="1:28" ht="17.25" x14ac:dyDescent="0.3">
      <c r="A326" s="229"/>
      <c r="B326" s="230"/>
      <c r="C326" s="229"/>
      <c r="D326" s="229"/>
      <c r="E326" s="229"/>
      <c r="F326" s="229"/>
      <c r="G326" s="229"/>
      <c r="H326" s="484"/>
      <c r="I326" s="229"/>
      <c r="J326" s="689">
        <f>SUM(H326*I326)</f>
        <v>0</v>
      </c>
      <c r="K326" s="229"/>
      <c r="L326" s="505"/>
      <c r="M326" s="230" t="s">
        <v>317</v>
      </c>
      <c r="N326" s="230"/>
      <c r="O326" s="229"/>
      <c r="P326" s="229"/>
      <c r="Q326" s="229"/>
      <c r="R326" s="508"/>
      <c r="S326" s="511">
        <f>SUM(O326*R326)</f>
        <v>0</v>
      </c>
      <c r="T326" s="229"/>
      <c r="U326" s="229"/>
      <c r="V326" s="511">
        <f>SUM(S326-(S326*U326/100))</f>
        <v>0</v>
      </c>
      <c r="W326" s="511">
        <f>SUM(J326+V326)</f>
        <v>0</v>
      </c>
      <c r="X326" s="688">
        <f>W326</f>
        <v>0</v>
      </c>
      <c r="Y326" s="229"/>
      <c r="Z326" s="229"/>
      <c r="AA326" s="229"/>
      <c r="AB326" s="229"/>
    </row>
    <row r="327" spans="1:28" ht="17.25" x14ac:dyDescent="0.3">
      <c r="A327" s="229"/>
      <c r="B327" s="230"/>
      <c r="C327" s="229"/>
      <c r="D327" s="229"/>
      <c r="E327" s="229"/>
      <c r="F327" s="229"/>
      <c r="G327" s="229"/>
      <c r="H327" s="484"/>
      <c r="I327" s="229"/>
      <c r="J327" s="689">
        <f>SUM(H327*I327)</f>
        <v>0</v>
      </c>
      <c r="K327" s="229"/>
      <c r="L327" s="505"/>
      <c r="M327" s="230" t="s">
        <v>318</v>
      </c>
      <c r="N327" s="230"/>
      <c r="O327" s="229"/>
      <c r="P327" s="229"/>
      <c r="Q327" s="229"/>
      <c r="R327" s="508"/>
      <c r="S327" s="511">
        <f>SUM(O327*R327)</f>
        <v>0</v>
      </c>
      <c r="T327" s="229"/>
      <c r="U327" s="229"/>
      <c r="V327" s="511">
        <f>SUM(S327-(S327*U327/100))</f>
        <v>0</v>
      </c>
      <c r="W327" s="511">
        <f>SUM(J327+V327)</f>
        <v>0</v>
      </c>
      <c r="X327" s="688">
        <f>W327</f>
        <v>0</v>
      </c>
      <c r="Y327" s="229"/>
      <c r="Z327" s="229"/>
      <c r="AA327" s="229"/>
      <c r="AB327" s="229"/>
    </row>
    <row r="328" spans="1:28" ht="17.25" x14ac:dyDescent="0.3">
      <c r="A328" s="229"/>
      <c r="B328" s="230"/>
      <c r="C328" s="229"/>
      <c r="D328" s="229"/>
      <c r="E328" s="229"/>
      <c r="F328" s="229"/>
      <c r="G328" s="229"/>
      <c r="H328" s="484"/>
      <c r="I328" s="229"/>
      <c r="J328" s="689">
        <f>SUM(H328*I328)</f>
        <v>0</v>
      </c>
      <c r="K328" s="229"/>
      <c r="L328" s="505"/>
      <c r="M328" s="230" t="s">
        <v>8</v>
      </c>
      <c r="N328" s="230" t="s">
        <v>0</v>
      </c>
      <c r="O328" s="229">
        <v>15</v>
      </c>
      <c r="P328" s="229"/>
      <c r="Q328" s="229"/>
      <c r="R328" s="508">
        <v>5400</v>
      </c>
      <c r="S328" s="511">
        <f>SUM(O328*R328)</f>
        <v>81000</v>
      </c>
      <c r="T328" s="229">
        <v>20</v>
      </c>
      <c r="U328" s="229">
        <v>93</v>
      </c>
      <c r="V328" s="511">
        <f>SUM(S328-(S328*U328/100))</f>
        <v>5670</v>
      </c>
      <c r="W328" s="511">
        <f>SUM(J328+V328)</f>
        <v>5670</v>
      </c>
      <c r="X328" s="688">
        <f>W328</f>
        <v>5670</v>
      </c>
      <c r="Y328" s="229">
        <v>50</v>
      </c>
      <c r="Z328" s="229">
        <v>0</v>
      </c>
      <c r="AA328" s="229">
        <v>0.01</v>
      </c>
      <c r="AB328" s="229"/>
    </row>
    <row r="329" spans="1:28" ht="17.25" x14ac:dyDescent="0.3">
      <c r="A329" s="229"/>
      <c r="B329" s="230"/>
      <c r="C329" s="229"/>
      <c r="D329" s="229"/>
      <c r="E329" s="229"/>
      <c r="F329" s="229"/>
      <c r="G329" s="229"/>
      <c r="H329" s="484"/>
      <c r="I329" s="229"/>
      <c r="J329" s="689">
        <f>SUM(H329*I329)</f>
        <v>0</v>
      </c>
      <c r="K329" s="229"/>
      <c r="L329" s="505"/>
      <c r="M329" s="230" t="s">
        <v>16</v>
      </c>
      <c r="N329" s="230"/>
      <c r="O329" s="229">
        <v>561</v>
      </c>
      <c r="P329" s="229"/>
      <c r="Q329" s="229"/>
      <c r="R329" s="508">
        <v>2400</v>
      </c>
      <c r="S329" s="511">
        <f>SUM(O329*R329)</f>
        <v>1346400</v>
      </c>
      <c r="T329" s="229">
        <v>5</v>
      </c>
      <c r="U329" s="229"/>
      <c r="V329" s="511">
        <f>SUM(S329-(S329*U329/100))</f>
        <v>1346400</v>
      </c>
      <c r="W329" s="511">
        <f>SUM(J329+V329)</f>
        <v>1346400</v>
      </c>
      <c r="X329" s="688">
        <f>W329</f>
        <v>1346400</v>
      </c>
      <c r="Y329" s="229">
        <v>0</v>
      </c>
      <c r="Z329" s="474">
        <f>X329</f>
        <v>1346400</v>
      </c>
      <c r="AA329" s="229">
        <v>0.03</v>
      </c>
      <c r="AB329" s="229"/>
    </row>
    <row r="330" spans="1:28" ht="17.25" x14ac:dyDescent="0.3">
      <c r="A330" s="229">
        <v>182</v>
      </c>
      <c r="B330" s="230" t="s">
        <v>4</v>
      </c>
      <c r="C330" s="229">
        <v>7896</v>
      </c>
      <c r="D330" s="229"/>
      <c r="E330" s="229">
        <v>1</v>
      </c>
      <c r="F330" s="229">
        <v>31</v>
      </c>
      <c r="G330" s="229">
        <v>2</v>
      </c>
      <c r="H330" s="484">
        <f>SUM((D330*400)+(E330*100)+F330)</f>
        <v>131</v>
      </c>
      <c r="I330" s="229">
        <v>220</v>
      </c>
      <c r="J330" s="689">
        <f>SUM(H330*I330)</f>
        <v>28820</v>
      </c>
      <c r="K330" s="229"/>
      <c r="L330" s="505" t="s">
        <v>1426</v>
      </c>
      <c r="M330" s="230" t="s">
        <v>10</v>
      </c>
      <c r="N330" s="230" t="s">
        <v>0</v>
      </c>
      <c r="O330" s="229">
        <v>213.6</v>
      </c>
      <c r="P330" s="229"/>
      <c r="Q330" s="229"/>
      <c r="R330" s="508">
        <v>6500</v>
      </c>
      <c r="S330" s="511">
        <f>SUM(O330*R330)</f>
        <v>1388400</v>
      </c>
      <c r="T330" s="229">
        <v>10</v>
      </c>
      <c r="U330" s="229">
        <v>40</v>
      </c>
      <c r="V330" s="511">
        <f>SUM(S330-(S330*U330/100))</f>
        <v>833040</v>
      </c>
      <c r="W330" s="511">
        <f>SUM(J330+V330)</f>
        <v>861860</v>
      </c>
      <c r="X330" s="688">
        <f>W330</f>
        <v>861860</v>
      </c>
      <c r="Y330" s="229">
        <v>10</v>
      </c>
      <c r="Z330" s="229">
        <v>0</v>
      </c>
      <c r="AA330" s="229">
        <v>0.02</v>
      </c>
      <c r="AB330" s="229"/>
    </row>
    <row r="331" spans="1:28" ht="17.25" x14ac:dyDescent="0.3">
      <c r="A331" s="229"/>
      <c r="B331" s="230"/>
      <c r="C331" s="229"/>
      <c r="D331" s="229"/>
      <c r="E331" s="229"/>
      <c r="F331" s="229"/>
      <c r="G331" s="229"/>
      <c r="H331" s="484"/>
      <c r="I331" s="229"/>
      <c r="J331" s="689">
        <f>SUM(H331*I331)</f>
        <v>0</v>
      </c>
      <c r="K331" s="229"/>
      <c r="L331" s="505"/>
      <c r="M331" s="230" t="s">
        <v>317</v>
      </c>
      <c r="N331" s="230"/>
      <c r="O331" s="229"/>
      <c r="P331" s="229"/>
      <c r="Q331" s="229"/>
      <c r="R331" s="508"/>
      <c r="S331" s="511">
        <f>SUM(O331*R331)</f>
        <v>0</v>
      </c>
      <c r="T331" s="229"/>
      <c r="U331" s="229"/>
      <c r="V331" s="511">
        <f>SUM(S331-(S331*U331/100))</f>
        <v>0</v>
      </c>
      <c r="W331" s="511">
        <f>SUM(J331+V331)</f>
        <v>0</v>
      </c>
      <c r="X331" s="688">
        <f>W331</f>
        <v>0</v>
      </c>
      <c r="Y331" s="229"/>
      <c r="Z331" s="229"/>
      <c r="AA331" s="229"/>
      <c r="AB331" s="229"/>
    </row>
    <row r="332" spans="1:28" ht="17.25" x14ac:dyDescent="0.3">
      <c r="A332" s="229"/>
      <c r="B332" s="230"/>
      <c r="C332" s="229"/>
      <c r="D332" s="229"/>
      <c r="E332" s="229"/>
      <c r="F332" s="229"/>
      <c r="G332" s="229"/>
      <c r="H332" s="484"/>
      <c r="I332" s="229"/>
      <c r="J332" s="689">
        <f>SUM(H332*I332)</f>
        <v>0</v>
      </c>
      <c r="K332" s="229"/>
      <c r="L332" s="505"/>
      <c r="M332" s="230" t="s">
        <v>318</v>
      </c>
      <c r="N332" s="230"/>
      <c r="O332" s="229"/>
      <c r="P332" s="229"/>
      <c r="Q332" s="229"/>
      <c r="R332" s="508"/>
      <c r="S332" s="511">
        <f>SUM(O332*R332)</f>
        <v>0</v>
      </c>
      <c r="T332" s="229"/>
      <c r="U332" s="229"/>
      <c r="V332" s="511">
        <f>SUM(S332-(S332*U332/100))</f>
        <v>0</v>
      </c>
      <c r="W332" s="511">
        <f>SUM(J332+V332)</f>
        <v>0</v>
      </c>
      <c r="X332" s="688">
        <f>W332</f>
        <v>0</v>
      </c>
      <c r="Y332" s="229"/>
      <c r="Z332" s="229"/>
      <c r="AA332" s="229"/>
      <c r="AB332" s="229"/>
    </row>
    <row r="333" spans="1:28" ht="17.25" x14ac:dyDescent="0.3">
      <c r="A333" s="229"/>
      <c r="B333" s="230"/>
      <c r="C333" s="229"/>
      <c r="D333" s="229"/>
      <c r="E333" s="229"/>
      <c r="F333" s="229"/>
      <c r="G333" s="229"/>
      <c r="H333" s="484"/>
      <c r="I333" s="229"/>
      <c r="J333" s="689">
        <f>SUM(H333*I333)</f>
        <v>0</v>
      </c>
      <c r="K333" s="229"/>
      <c r="L333" s="505"/>
      <c r="M333" s="230" t="s">
        <v>16</v>
      </c>
      <c r="N333" s="230"/>
      <c r="O333" s="229">
        <v>85.8</v>
      </c>
      <c r="P333" s="229"/>
      <c r="Q333" s="229"/>
      <c r="R333" s="508">
        <v>2400</v>
      </c>
      <c r="S333" s="511">
        <f>SUM(O333*R333)</f>
        <v>205920</v>
      </c>
      <c r="T333" s="229"/>
      <c r="U333" s="229"/>
      <c r="V333" s="511">
        <f>SUM(S333-(S333*U333/100))</f>
        <v>205920</v>
      </c>
      <c r="W333" s="511">
        <f>SUM(J333+V333)</f>
        <v>205920</v>
      </c>
      <c r="X333" s="688">
        <f>W333</f>
        <v>205920</v>
      </c>
      <c r="Y333" s="229">
        <v>0</v>
      </c>
      <c r="Z333" s="474">
        <f>X333</f>
        <v>205920</v>
      </c>
      <c r="AA333" s="229">
        <v>0.03</v>
      </c>
      <c r="AB333" s="229"/>
    </row>
    <row r="334" spans="1:28" ht="17.25" x14ac:dyDescent="0.3">
      <c r="A334" s="494">
        <v>183</v>
      </c>
      <c r="B334" s="498" t="s">
        <v>23</v>
      </c>
      <c r="C334" s="494"/>
      <c r="D334" s="494">
        <v>24</v>
      </c>
      <c r="E334" s="494"/>
      <c r="F334" s="494"/>
      <c r="G334" s="229">
        <v>1</v>
      </c>
      <c r="H334" s="484">
        <f>SUM((D334*400)+(E334*100)+F334)</f>
        <v>9600</v>
      </c>
      <c r="I334" s="229">
        <v>75</v>
      </c>
      <c r="J334" s="689">
        <f>SUM(H334*I334)</f>
        <v>720000</v>
      </c>
      <c r="K334" s="229"/>
      <c r="L334" s="643" t="s">
        <v>1426</v>
      </c>
      <c r="M334" s="498"/>
      <c r="N334" s="498"/>
      <c r="O334" s="494"/>
      <c r="P334" s="494"/>
      <c r="Q334" s="229"/>
      <c r="R334" s="508"/>
      <c r="S334" s="511">
        <f>SUM(O334*R334)</f>
        <v>0</v>
      </c>
      <c r="T334" s="229"/>
      <c r="U334" s="229"/>
      <c r="V334" s="511">
        <f>SUM(S334-(S334*U334/100))</f>
        <v>0</v>
      </c>
      <c r="W334" s="511">
        <f>SUM(J334+V334)</f>
        <v>720000</v>
      </c>
      <c r="X334" s="688">
        <f>W334</f>
        <v>720000</v>
      </c>
      <c r="Y334" s="229">
        <v>50</v>
      </c>
      <c r="Z334" s="229">
        <v>0</v>
      </c>
      <c r="AA334" s="229">
        <v>0.01</v>
      </c>
      <c r="AB334" s="494"/>
    </row>
    <row r="335" spans="1:28" ht="17.25" x14ac:dyDescent="0.3">
      <c r="A335" s="229">
        <v>184</v>
      </c>
      <c r="B335" s="230" t="s">
        <v>4</v>
      </c>
      <c r="C335" s="229">
        <v>7381</v>
      </c>
      <c r="D335" s="229"/>
      <c r="E335" s="229"/>
      <c r="F335" s="229">
        <v>33</v>
      </c>
      <c r="G335" s="229">
        <v>2</v>
      </c>
      <c r="H335" s="484">
        <f>SUM((D335*400)+(E335*100)+F335)</f>
        <v>33</v>
      </c>
      <c r="I335" s="229">
        <v>75</v>
      </c>
      <c r="J335" s="689">
        <f>SUM(H335*I335)</f>
        <v>2475</v>
      </c>
      <c r="K335" s="229"/>
      <c r="L335" s="505">
        <v>35</v>
      </c>
      <c r="M335" s="230" t="s">
        <v>3</v>
      </c>
      <c r="N335" s="230" t="s">
        <v>1233</v>
      </c>
      <c r="O335" s="229">
        <v>85.5</v>
      </c>
      <c r="P335" s="229"/>
      <c r="Q335" s="229"/>
      <c r="R335" s="508">
        <v>6500</v>
      </c>
      <c r="S335" s="511">
        <f>SUM(O335*R335)</f>
        <v>555750</v>
      </c>
      <c r="T335" s="229"/>
      <c r="U335" s="229"/>
      <c r="V335" s="511">
        <f>SUM(S335-(S335*U335/100))</f>
        <v>555750</v>
      </c>
      <c r="W335" s="511">
        <f>SUM(J335+V335)</f>
        <v>558225</v>
      </c>
      <c r="X335" s="688">
        <f>W335</f>
        <v>558225</v>
      </c>
      <c r="Y335" s="229">
        <v>10</v>
      </c>
      <c r="Z335" s="229">
        <v>0</v>
      </c>
      <c r="AA335" s="229">
        <v>0.02</v>
      </c>
      <c r="AB335" s="229"/>
    </row>
    <row r="336" spans="1:28" ht="17.25" x14ac:dyDescent="0.3">
      <c r="A336" s="229">
        <v>185</v>
      </c>
      <c r="B336" s="230" t="s">
        <v>4</v>
      </c>
      <c r="C336" s="229">
        <v>8665</v>
      </c>
      <c r="D336" s="229">
        <v>4</v>
      </c>
      <c r="E336" s="229">
        <v>3</v>
      </c>
      <c r="F336" s="229">
        <v>20</v>
      </c>
      <c r="G336" s="229">
        <v>1</v>
      </c>
      <c r="H336" s="484">
        <f>SUM((D336*400)+(E336*100)+F336)</f>
        <v>1920</v>
      </c>
      <c r="I336" s="229">
        <v>110</v>
      </c>
      <c r="J336" s="689">
        <f>SUM(H336*I336)</f>
        <v>211200</v>
      </c>
      <c r="K336" s="229"/>
      <c r="L336" s="505">
        <v>35</v>
      </c>
      <c r="M336" s="230"/>
      <c r="N336" s="230"/>
      <c r="O336" s="229"/>
      <c r="P336" s="229"/>
      <c r="Q336" s="229"/>
      <c r="R336" s="508"/>
      <c r="S336" s="511">
        <f>SUM(O336*R336)</f>
        <v>0</v>
      </c>
      <c r="T336" s="229"/>
      <c r="U336" s="229"/>
      <c r="V336" s="511">
        <f>SUM(S336-(S336*U336/100))</f>
        <v>0</v>
      </c>
      <c r="W336" s="511">
        <f>SUM(J336+V336)</f>
        <v>211200</v>
      </c>
      <c r="X336" s="688">
        <f>W336</f>
        <v>211200</v>
      </c>
      <c r="Y336" s="229">
        <v>50</v>
      </c>
      <c r="Z336" s="229">
        <v>0</v>
      </c>
      <c r="AA336" s="229">
        <v>0.01</v>
      </c>
      <c r="AB336" s="229"/>
    </row>
    <row r="337" spans="1:28" ht="17.25" x14ac:dyDescent="0.3">
      <c r="A337" s="229">
        <v>186</v>
      </c>
      <c r="B337" s="230" t="s">
        <v>4</v>
      </c>
      <c r="C337" s="229">
        <v>8633</v>
      </c>
      <c r="D337" s="229">
        <v>8</v>
      </c>
      <c r="E337" s="229">
        <v>1</v>
      </c>
      <c r="F337" s="229">
        <v>30</v>
      </c>
      <c r="G337" s="229">
        <v>1</v>
      </c>
      <c r="H337" s="484">
        <f>SUM((D337*400)+(E337*100)+F337)</f>
        <v>3330</v>
      </c>
      <c r="I337" s="229">
        <v>110</v>
      </c>
      <c r="J337" s="689">
        <f>SUM(H337*I337)</f>
        <v>366300</v>
      </c>
      <c r="K337" s="229"/>
      <c r="L337" s="505">
        <v>35</v>
      </c>
      <c r="M337" s="230"/>
      <c r="N337" s="230"/>
      <c r="O337" s="229"/>
      <c r="P337" s="229"/>
      <c r="Q337" s="229"/>
      <c r="R337" s="508"/>
      <c r="S337" s="511">
        <f>SUM(O337*R337)</f>
        <v>0</v>
      </c>
      <c r="T337" s="229"/>
      <c r="U337" s="229"/>
      <c r="V337" s="511">
        <f>SUM(S337-(S337*U337/100))</f>
        <v>0</v>
      </c>
      <c r="W337" s="511">
        <f>SUM(J337+V337)</f>
        <v>366300</v>
      </c>
      <c r="X337" s="688">
        <f>W337</f>
        <v>366300</v>
      </c>
      <c r="Y337" s="229">
        <v>50</v>
      </c>
      <c r="Z337" s="229">
        <v>0</v>
      </c>
      <c r="AA337" s="229">
        <v>0.01</v>
      </c>
      <c r="AB337" s="229"/>
    </row>
    <row r="338" spans="1:28" ht="17.25" x14ac:dyDescent="0.3">
      <c r="A338" s="229">
        <v>187</v>
      </c>
      <c r="B338" s="230" t="s">
        <v>4</v>
      </c>
      <c r="C338" s="229">
        <v>11136</v>
      </c>
      <c r="D338" s="229"/>
      <c r="E338" s="229">
        <v>1</v>
      </c>
      <c r="F338" s="229">
        <v>18</v>
      </c>
      <c r="G338" s="229">
        <v>2</v>
      </c>
      <c r="H338" s="484">
        <f>SUM((D338*400)+(E338*100)+F338)</f>
        <v>118</v>
      </c>
      <c r="I338" s="229">
        <v>75</v>
      </c>
      <c r="J338" s="689">
        <f>SUM(H338*I338)</f>
        <v>8850</v>
      </c>
      <c r="K338" s="229"/>
      <c r="L338" s="505">
        <v>119</v>
      </c>
      <c r="M338" s="230" t="s">
        <v>3</v>
      </c>
      <c r="N338" s="230" t="s">
        <v>1233</v>
      </c>
      <c r="O338" s="229">
        <v>143.59</v>
      </c>
      <c r="P338" s="229"/>
      <c r="Q338" s="229"/>
      <c r="R338" s="508">
        <v>6500</v>
      </c>
      <c r="S338" s="511">
        <f>SUM(O338*R338)</f>
        <v>933335</v>
      </c>
      <c r="T338" s="229">
        <v>2</v>
      </c>
      <c r="U338" s="229">
        <v>2</v>
      </c>
      <c r="V338" s="511">
        <f>SUM(S338-(S338*U338/100))</f>
        <v>914668.3</v>
      </c>
      <c r="W338" s="511">
        <f>SUM(J338+V338)</f>
        <v>923518.3</v>
      </c>
      <c r="X338" s="688">
        <f>W338</f>
        <v>923518.3</v>
      </c>
      <c r="Y338" s="229">
        <v>10</v>
      </c>
      <c r="Z338" s="229">
        <v>0</v>
      </c>
      <c r="AA338" s="229">
        <v>0.02</v>
      </c>
      <c r="AB338" s="229"/>
    </row>
    <row r="339" spans="1:28" ht="17.25" x14ac:dyDescent="0.3">
      <c r="A339" s="229"/>
      <c r="B339" s="230"/>
      <c r="C339" s="229"/>
      <c r="D339" s="229"/>
      <c r="E339" s="229"/>
      <c r="F339" s="229"/>
      <c r="G339" s="229"/>
      <c r="H339" s="484"/>
      <c r="I339" s="229"/>
      <c r="J339" s="689">
        <f>SUM(H339*I339)</f>
        <v>0</v>
      </c>
      <c r="K339" s="229"/>
      <c r="L339" s="505"/>
      <c r="M339" s="230" t="s">
        <v>16</v>
      </c>
      <c r="N339" s="230" t="s">
        <v>0</v>
      </c>
      <c r="O339" s="229">
        <v>52.64</v>
      </c>
      <c r="P339" s="229"/>
      <c r="Q339" s="229"/>
      <c r="R339" s="508">
        <v>2400</v>
      </c>
      <c r="S339" s="511">
        <f>SUM(O339*R339)</f>
        <v>126336</v>
      </c>
      <c r="T339" s="229">
        <v>1</v>
      </c>
      <c r="U339" s="229">
        <v>3</v>
      </c>
      <c r="V339" s="511">
        <f>SUM(S339-(S339*U339/100))</f>
        <v>122545.92</v>
      </c>
      <c r="W339" s="511">
        <f>SUM(J339+V339)</f>
        <v>122545.92</v>
      </c>
      <c r="X339" s="688">
        <f>W339</f>
        <v>122545.92</v>
      </c>
      <c r="Y339" s="229">
        <v>0</v>
      </c>
      <c r="Z339" s="474">
        <f>X339</f>
        <v>122545.92</v>
      </c>
      <c r="AA339" s="229">
        <v>0.03</v>
      </c>
      <c r="AB339" s="229"/>
    </row>
    <row r="340" spans="1:28" ht="17.25" x14ac:dyDescent="0.3">
      <c r="A340" s="229"/>
      <c r="B340" s="230"/>
      <c r="C340" s="229"/>
      <c r="D340" s="229"/>
      <c r="E340" s="229"/>
      <c r="F340" s="229"/>
      <c r="G340" s="229"/>
      <c r="H340" s="484"/>
      <c r="I340" s="229"/>
      <c r="J340" s="689">
        <f>SUM(H340*I340)</f>
        <v>0</v>
      </c>
      <c r="K340" s="229"/>
      <c r="L340" s="505"/>
      <c r="M340" s="230" t="s">
        <v>8</v>
      </c>
      <c r="N340" s="230" t="s">
        <v>0</v>
      </c>
      <c r="O340" s="229">
        <v>13.3</v>
      </c>
      <c r="P340" s="229"/>
      <c r="Q340" s="229"/>
      <c r="R340" s="508">
        <v>5400</v>
      </c>
      <c r="S340" s="511">
        <f>SUM(O340*R340)</f>
        <v>71820</v>
      </c>
      <c r="T340" s="229">
        <v>5</v>
      </c>
      <c r="U340" s="229">
        <v>15</v>
      </c>
      <c r="V340" s="511">
        <f>SUM(S340-(S340*U340/100))</f>
        <v>61047</v>
      </c>
      <c r="W340" s="511">
        <f>SUM(J340+V340)</f>
        <v>61047</v>
      </c>
      <c r="X340" s="688">
        <f>W340</f>
        <v>61047</v>
      </c>
      <c r="Y340" s="229">
        <v>50</v>
      </c>
      <c r="Z340" s="229">
        <v>0</v>
      </c>
      <c r="AA340" s="229">
        <v>0.01</v>
      </c>
      <c r="AB340" s="229"/>
    </row>
    <row r="341" spans="1:28" ht="17.25" x14ac:dyDescent="0.3">
      <c r="A341" s="229">
        <v>188</v>
      </c>
      <c r="B341" s="230" t="s">
        <v>4</v>
      </c>
      <c r="C341" s="229">
        <v>285</v>
      </c>
      <c r="D341" s="229"/>
      <c r="E341" s="229"/>
      <c r="F341" s="229">
        <v>36</v>
      </c>
      <c r="G341" s="229">
        <v>2</v>
      </c>
      <c r="H341" s="484">
        <f>SUM((D341*400)+(E341*100)+F341)</f>
        <v>36</v>
      </c>
      <c r="I341" s="229">
        <v>75</v>
      </c>
      <c r="J341" s="689">
        <f>SUM(H341*I341)</f>
        <v>2700</v>
      </c>
      <c r="K341" s="229"/>
      <c r="L341" s="505">
        <v>20</v>
      </c>
      <c r="M341" s="230" t="s">
        <v>3</v>
      </c>
      <c r="N341" s="230" t="s">
        <v>1233</v>
      </c>
      <c r="O341" s="229">
        <v>176</v>
      </c>
      <c r="P341" s="229"/>
      <c r="Q341" s="229"/>
      <c r="R341" s="508">
        <v>6500</v>
      </c>
      <c r="S341" s="511">
        <f>SUM(O341*R341)</f>
        <v>1144000</v>
      </c>
      <c r="T341" s="229">
        <v>10</v>
      </c>
      <c r="U341" s="229">
        <v>10</v>
      </c>
      <c r="V341" s="511">
        <f>SUM(S341-(S341*U341/100))</f>
        <v>1029600</v>
      </c>
      <c r="W341" s="511">
        <f>SUM(J341+V341)</f>
        <v>1032300</v>
      </c>
      <c r="X341" s="688">
        <f>W341</f>
        <v>1032300</v>
      </c>
      <c r="Y341" s="229">
        <v>10</v>
      </c>
      <c r="Z341" s="229">
        <v>0</v>
      </c>
      <c r="AA341" s="229">
        <v>0.02</v>
      </c>
      <c r="AB341" s="229"/>
    </row>
    <row r="342" spans="1:28" ht="17.25" x14ac:dyDescent="0.3">
      <c r="A342" s="229">
        <v>189</v>
      </c>
      <c r="B342" s="230" t="s">
        <v>4</v>
      </c>
      <c r="C342" s="229">
        <v>246</v>
      </c>
      <c r="D342" s="229"/>
      <c r="E342" s="229"/>
      <c r="F342" s="229">
        <v>74</v>
      </c>
      <c r="G342" s="229">
        <v>2</v>
      </c>
      <c r="H342" s="484">
        <f>SUM((D342*400)+(E342*100)+F342)</f>
        <v>74</v>
      </c>
      <c r="I342" s="229">
        <v>75</v>
      </c>
      <c r="J342" s="689">
        <f>SUM(H342*I342)</f>
        <v>5550</v>
      </c>
      <c r="K342" s="229"/>
      <c r="L342" s="505"/>
      <c r="M342" s="230" t="s">
        <v>10</v>
      </c>
      <c r="N342" s="230" t="s">
        <v>9</v>
      </c>
      <c r="O342" s="229">
        <v>206.99</v>
      </c>
      <c r="P342" s="229"/>
      <c r="Q342" s="229"/>
      <c r="R342" s="508">
        <v>6500</v>
      </c>
      <c r="S342" s="511">
        <f>SUM(O342*R342)</f>
        <v>1345435</v>
      </c>
      <c r="T342" s="229"/>
      <c r="U342" s="229"/>
      <c r="V342" s="511">
        <f>SUM(S342-(S342*U342/100))</f>
        <v>1345435</v>
      </c>
      <c r="W342" s="511">
        <f>SUM(J342+V342)</f>
        <v>1350985</v>
      </c>
      <c r="X342" s="688">
        <f>W342</f>
        <v>1350985</v>
      </c>
      <c r="Y342" s="229">
        <v>10</v>
      </c>
      <c r="Z342" s="229">
        <v>0</v>
      </c>
      <c r="AA342" s="229">
        <v>0.02</v>
      </c>
      <c r="AB342" s="229"/>
    </row>
    <row r="343" spans="1:28" ht="17.25" x14ac:dyDescent="0.3">
      <c r="A343" s="229"/>
      <c r="B343" s="230"/>
      <c r="C343" s="229"/>
      <c r="D343" s="229"/>
      <c r="E343" s="229"/>
      <c r="F343" s="229"/>
      <c r="G343" s="229"/>
      <c r="H343" s="484"/>
      <c r="I343" s="229"/>
      <c r="J343" s="689">
        <f>SUM(H343*I343)</f>
        <v>0</v>
      </c>
      <c r="K343" s="229"/>
      <c r="L343" s="505"/>
      <c r="M343" s="230" t="s">
        <v>317</v>
      </c>
      <c r="N343" s="230"/>
      <c r="O343" s="229"/>
      <c r="P343" s="229"/>
      <c r="Q343" s="229"/>
      <c r="R343" s="508"/>
      <c r="S343" s="511">
        <f>SUM(O343*R343)</f>
        <v>0</v>
      </c>
      <c r="T343" s="229"/>
      <c r="U343" s="229"/>
      <c r="V343" s="511">
        <f>SUM(S343-(S343*U343/100))</f>
        <v>0</v>
      </c>
      <c r="W343" s="511">
        <f>SUM(J343+V343)</f>
        <v>0</v>
      </c>
      <c r="X343" s="688">
        <f>W343</f>
        <v>0</v>
      </c>
      <c r="Y343" s="229"/>
      <c r="Z343" s="229"/>
      <c r="AA343" s="229"/>
      <c r="AB343" s="229"/>
    </row>
    <row r="344" spans="1:28" ht="17.25" x14ac:dyDescent="0.3">
      <c r="A344" s="229"/>
      <c r="B344" s="230"/>
      <c r="C344" s="229"/>
      <c r="D344" s="229"/>
      <c r="E344" s="229"/>
      <c r="F344" s="229"/>
      <c r="G344" s="229"/>
      <c r="H344" s="484"/>
      <c r="I344" s="229"/>
      <c r="J344" s="689">
        <f>SUM(H344*I344)</f>
        <v>0</v>
      </c>
      <c r="K344" s="229"/>
      <c r="L344" s="505"/>
      <c r="M344" s="230" t="s">
        <v>318</v>
      </c>
      <c r="N344" s="230"/>
      <c r="O344" s="229"/>
      <c r="P344" s="229"/>
      <c r="Q344" s="229"/>
      <c r="R344" s="508"/>
      <c r="S344" s="511">
        <f>SUM(O344*R344)</f>
        <v>0</v>
      </c>
      <c r="T344" s="229"/>
      <c r="U344" s="229"/>
      <c r="V344" s="511">
        <f>SUM(S344-(S344*U344/100))</f>
        <v>0</v>
      </c>
      <c r="W344" s="511">
        <f>SUM(J344+V344)</f>
        <v>0</v>
      </c>
      <c r="X344" s="688">
        <f>W344</f>
        <v>0</v>
      </c>
      <c r="Y344" s="229"/>
      <c r="Z344" s="229"/>
      <c r="AA344" s="229"/>
      <c r="AB344" s="229"/>
    </row>
    <row r="345" spans="1:28" ht="17.25" x14ac:dyDescent="0.3">
      <c r="A345" s="229"/>
      <c r="B345" s="230"/>
      <c r="C345" s="229"/>
      <c r="D345" s="229"/>
      <c r="E345" s="229"/>
      <c r="F345" s="229"/>
      <c r="G345" s="229"/>
      <c r="H345" s="484"/>
      <c r="I345" s="229"/>
      <c r="J345" s="689">
        <f>SUM(H345*I345)</f>
        <v>0</v>
      </c>
      <c r="K345" s="229"/>
      <c r="L345" s="505"/>
      <c r="M345" s="230" t="s">
        <v>42</v>
      </c>
      <c r="N345" s="230"/>
      <c r="O345" s="229">
        <v>62.25</v>
      </c>
      <c r="P345" s="229"/>
      <c r="Q345" s="229"/>
      <c r="R345" s="508">
        <v>5400</v>
      </c>
      <c r="S345" s="511">
        <f>SUM(O345*R345)</f>
        <v>336150</v>
      </c>
      <c r="T345" s="229"/>
      <c r="U345" s="229"/>
      <c r="V345" s="511">
        <f>SUM(S345-(S345*U345/100))</f>
        <v>336150</v>
      </c>
      <c r="W345" s="511">
        <f>SUM(J345+V345)</f>
        <v>336150</v>
      </c>
      <c r="X345" s="688">
        <f>W345</f>
        <v>336150</v>
      </c>
      <c r="Y345" s="229">
        <v>10</v>
      </c>
      <c r="Z345" s="229">
        <v>0</v>
      </c>
      <c r="AA345" s="229">
        <v>0.02</v>
      </c>
      <c r="AB345" s="229"/>
    </row>
    <row r="346" spans="1:28" ht="17.25" x14ac:dyDescent="0.3">
      <c r="A346" s="494">
        <v>190</v>
      </c>
      <c r="B346" s="498" t="s">
        <v>56</v>
      </c>
      <c r="C346" s="494">
        <v>6388</v>
      </c>
      <c r="D346" s="494"/>
      <c r="E346" s="494">
        <v>2</v>
      </c>
      <c r="F346" s="494">
        <v>89</v>
      </c>
      <c r="G346" s="229">
        <v>2</v>
      </c>
      <c r="H346" s="484">
        <f>SUM((D346*400)+(E346*100)+F346)</f>
        <v>289</v>
      </c>
      <c r="I346" s="229">
        <v>75</v>
      </c>
      <c r="J346" s="689">
        <f>SUM(H346*I346)</f>
        <v>21675</v>
      </c>
      <c r="K346" s="229"/>
      <c r="L346" s="691" t="s">
        <v>1425</v>
      </c>
      <c r="M346" s="498" t="s">
        <v>3</v>
      </c>
      <c r="N346" s="498" t="s">
        <v>1233</v>
      </c>
      <c r="O346" s="494">
        <v>135.19999999999999</v>
      </c>
      <c r="P346" s="494"/>
      <c r="Q346" s="229"/>
      <c r="R346" s="508">
        <v>6500</v>
      </c>
      <c r="S346" s="511">
        <f>SUM(O346*R346)</f>
        <v>878799.99999999988</v>
      </c>
      <c r="T346" s="229">
        <v>20</v>
      </c>
      <c r="U346" s="229">
        <v>30</v>
      </c>
      <c r="V346" s="511">
        <f>SUM(S346-(S346*U346/100))</f>
        <v>615160</v>
      </c>
      <c r="W346" s="511">
        <f>SUM(J346+V346)</f>
        <v>636835</v>
      </c>
      <c r="X346" s="688">
        <f>W346</f>
        <v>636835</v>
      </c>
      <c r="Y346" s="229">
        <v>10</v>
      </c>
      <c r="Z346" s="229">
        <v>0</v>
      </c>
      <c r="AA346" s="229">
        <v>0.02</v>
      </c>
      <c r="AB346" s="494"/>
    </row>
    <row r="347" spans="1:28" ht="17.25" x14ac:dyDescent="0.3">
      <c r="A347" s="229"/>
      <c r="B347" s="230"/>
      <c r="C347" s="229"/>
      <c r="D347" s="229"/>
      <c r="E347" s="229"/>
      <c r="F347" s="229"/>
      <c r="G347" s="229"/>
      <c r="H347" s="484"/>
      <c r="I347" s="229"/>
      <c r="J347" s="689">
        <f>SUM(H347*I347)</f>
        <v>0</v>
      </c>
      <c r="K347" s="229"/>
      <c r="L347" s="505">
        <v>120</v>
      </c>
      <c r="M347" s="230"/>
      <c r="N347" s="230" t="s">
        <v>1233</v>
      </c>
      <c r="O347" s="229">
        <v>127.2</v>
      </c>
      <c r="P347" s="229"/>
      <c r="Q347" s="229"/>
      <c r="R347" s="508"/>
      <c r="S347" s="511">
        <f>SUM(O347*R347)</f>
        <v>0</v>
      </c>
      <c r="T347" s="229">
        <v>16</v>
      </c>
      <c r="U347" s="229">
        <v>22</v>
      </c>
      <c r="V347" s="511">
        <f>SUM(S347-(S347*U347/100))</f>
        <v>0</v>
      </c>
      <c r="W347" s="511">
        <f>SUM(J347+V347)</f>
        <v>0</v>
      </c>
      <c r="X347" s="688">
        <f>W347</f>
        <v>0</v>
      </c>
      <c r="Y347" s="229"/>
      <c r="Z347" s="229"/>
      <c r="AA347" s="229"/>
      <c r="AB347" s="229"/>
    </row>
    <row r="348" spans="1:28" ht="17.25" x14ac:dyDescent="0.3">
      <c r="A348" s="229">
        <v>191</v>
      </c>
      <c r="B348" s="230" t="s">
        <v>4</v>
      </c>
      <c r="C348" s="229">
        <v>4272</v>
      </c>
      <c r="D348" s="229">
        <v>11</v>
      </c>
      <c r="E348" s="229">
        <v>1</v>
      </c>
      <c r="F348" s="229">
        <v>80</v>
      </c>
      <c r="G348" s="229">
        <v>1</v>
      </c>
      <c r="H348" s="484">
        <f>SUM((D348*400)+(E348*100)+F348)</f>
        <v>4580</v>
      </c>
      <c r="I348" s="229">
        <v>100</v>
      </c>
      <c r="J348" s="689">
        <f>SUM(H348*I348)</f>
        <v>458000</v>
      </c>
      <c r="K348" s="229"/>
      <c r="L348" s="505">
        <v>225</v>
      </c>
      <c r="M348" s="230" t="s">
        <v>1305</v>
      </c>
      <c r="N348" s="230"/>
      <c r="O348" s="229"/>
      <c r="P348" s="229"/>
      <c r="Q348" s="229"/>
      <c r="R348" s="508"/>
      <c r="S348" s="511">
        <f>SUM(O348*R348)</f>
        <v>0</v>
      </c>
      <c r="T348" s="229"/>
      <c r="U348" s="229"/>
      <c r="V348" s="511">
        <f>SUM(S348-(S348*U348/100))</f>
        <v>0</v>
      </c>
      <c r="W348" s="511">
        <f>SUM(J348+V348)</f>
        <v>458000</v>
      </c>
      <c r="X348" s="688">
        <f>W348</f>
        <v>458000</v>
      </c>
      <c r="Y348" s="229">
        <v>50</v>
      </c>
      <c r="Z348" s="229">
        <v>0</v>
      </c>
      <c r="AA348" s="229">
        <v>0.01</v>
      </c>
      <c r="AB348" s="229"/>
    </row>
    <row r="349" spans="1:28" ht="17.25" x14ac:dyDescent="0.3">
      <c r="A349" s="229">
        <v>192</v>
      </c>
      <c r="B349" s="230" t="s">
        <v>4</v>
      </c>
      <c r="C349" s="229">
        <v>1009</v>
      </c>
      <c r="D349" s="229"/>
      <c r="E349" s="229"/>
      <c r="F349" s="229">
        <v>98</v>
      </c>
      <c r="G349" s="229">
        <v>2</v>
      </c>
      <c r="H349" s="484">
        <f>SUM((D349*400)+(E349*100)+F349)</f>
        <v>98</v>
      </c>
      <c r="I349" s="229">
        <v>200</v>
      </c>
      <c r="J349" s="689">
        <f>SUM(H349*I349)</f>
        <v>19600</v>
      </c>
      <c r="K349" s="229"/>
      <c r="L349" s="505">
        <v>225</v>
      </c>
      <c r="M349" s="230" t="s">
        <v>10</v>
      </c>
      <c r="N349" s="230" t="s">
        <v>9</v>
      </c>
      <c r="O349" s="229">
        <v>192.07</v>
      </c>
      <c r="P349" s="229"/>
      <c r="Q349" s="229"/>
      <c r="R349" s="508">
        <v>6500</v>
      </c>
      <c r="S349" s="511">
        <f>SUM(O349*R349)</f>
        <v>1248455</v>
      </c>
      <c r="T349" s="229">
        <v>25</v>
      </c>
      <c r="U349" s="229">
        <v>85</v>
      </c>
      <c r="V349" s="511">
        <f>SUM(S349-(S349*U349/100))</f>
        <v>187268.25</v>
      </c>
      <c r="W349" s="511">
        <f>SUM(J349+V349)</f>
        <v>206868.25</v>
      </c>
      <c r="X349" s="688">
        <f>W349</f>
        <v>206868.25</v>
      </c>
      <c r="Y349" s="229">
        <v>10</v>
      </c>
      <c r="Z349" s="229">
        <v>0</v>
      </c>
      <c r="AA349" s="229">
        <v>0.02</v>
      </c>
      <c r="AB349" s="229"/>
    </row>
    <row r="350" spans="1:28" ht="17.25" x14ac:dyDescent="0.3">
      <c r="A350" s="229"/>
      <c r="B350" s="230"/>
      <c r="C350" s="229"/>
      <c r="D350" s="229"/>
      <c r="E350" s="229"/>
      <c r="F350" s="229"/>
      <c r="G350" s="229"/>
      <c r="H350" s="484"/>
      <c r="I350" s="229"/>
      <c r="J350" s="689">
        <f>SUM(H350*I350)</f>
        <v>0</v>
      </c>
      <c r="K350" s="229"/>
      <c r="L350" s="505"/>
      <c r="M350" s="230" t="s">
        <v>317</v>
      </c>
      <c r="N350" s="230"/>
      <c r="O350" s="229"/>
      <c r="P350" s="229"/>
      <c r="Q350" s="229"/>
      <c r="R350" s="508"/>
      <c r="S350" s="511">
        <f>SUM(O350*R350)</f>
        <v>0</v>
      </c>
      <c r="T350" s="229"/>
      <c r="U350" s="229"/>
      <c r="V350" s="511">
        <f>SUM(S350-(S350*U350/100))</f>
        <v>0</v>
      </c>
      <c r="W350" s="511">
        <f>SUM(J350+V350)</f>
        <v>0</v>
      </c>
      <c r="X350" s="688">
        <f>W350</f>
        <v>0</v>
      </c>
      <c r="Y350" s="229"/>
      <c r="Z350" s="229"/>
      <c r="AA350" s="229"/>
      <c r="AB350" s="229"/>
    </row>
    <row r="351" spans="1:28" ht="17.25" x14ac:dyDescent="0.3">
      <c r="A351" s="229"/>
      <c r="B351" s="230"/>
      <c r="C351" s="229"/>
      <c r="D351" s="229"/>
      <c r="E351" s="229"/>
      <c r="F351" s="229"/>
      <c r="G351" s="229"/>
      <c r="H351" s="484"/>
      <c r="I351" s="229"/>
      <c r="J351" s="689">
        <f>SUM(H351*I351)</f>
        <v>0</v>
      </c>
      <c r="K351" s="229"/>
      <c r="L351" s="505"/>
      <c r="M351" s="230" t="s">
        <v>318</v>
      </c>
      <c r="N351" s="230"/>
      <c r="O351" s="229"/>
      <c r="P351" s="229"/>
      <c r="Q351" s="229"/>
      <c r="R351" s="508"/>
      <c r="S351" s="511">
        <f>SUM(O351*R351)</f>
        <v>0</v>
      </c>
      <c r="T351" s="229"/>
      <c r="U351" s="229"/>
      <c r="V351" s="511">
        <f>SUM(S351-(S351*U351/100))</f>
        <v>0</v>
      </c>
      <c r="W351" s="511">
        <f>SUM(J351+V351)</f>
        <v>0</v>
      </c>
      <c r="X351" s="688">
        <f>W351</f>
        <v>0</v>
      </c>
      <c r="Y351" s="229"/>
      <c r="Z351" s="229"/>
      <c r="AA351" s="229"/>
      <c r="AB351" s="229"/>
    </row>
    <row r="352" spans="1:28" ht="17.25" x14ac:dyDescent="0.3">
      <c r="A352" s="229"/>
      <c r="B352" s="230"/>
      <c r="C352" s="229"/>
      <c r="D352" s="229"/>
      <c r="E352" s="229"/>
      <c r="F352" s="229"/>
      <c r="G352" s="229"/>
      <c r="H352" s="484"/>
      <c r="I352" s="229"/>
      <c r="J352" s="689">
        <f>SUM(H352*I352)</f>
        <v>0</v>
      </c>
      <c r="K352" s="229"/>
      <c r="L352" s="505"/>
      <c r="M352" s="230" t="s">
        <v>8</v>
      </c>
      <c r="N352" s="230"/>
      <c r="O352" s="229">
        <v>15.04</v>
      </c>
      <c r="P352" s="229"/>
      <c r="Q352" s="229"/>
      <c r="R352" s="508">
        <v>5400</v>
      </c>
      <c r="S352" s="511">
        <f>SUM(O352*R352)</f>
        <v>81216</v>
      </c>
      <c r="T352" s="229">
        <v>25</v>
      </c>
      <c r="U352" s="229">
        <v>93</v>
      </c>
      <c r="V352" s="511">
        <f>SUM(S352-(S352*U352/100))</f>
        <v>5685.1199999999953</v>
      </c>
      <c r="W352" s="511">
        <f>SUM(J352+V352)</f>
        <v>5685.1199999999953</v>
      </c>
      <c r="X352" s="688">
        <f>W352</f>
        <v>5685.1199999999953</v>
      </c>
      <c r="Y352" s="229">
        <v>50</v>
      </c>
      <c r="Z352" s="229">
        <v>0</v>
      </c>
      <c r="AA352" s="229">
        <v>0.01</v>
      </c>
      <c r="AB352" s="229"/>
    </row>
    <row r="353" spans="1:28" ht="17.25" x14ac:dyDescent="0.3">
      <c r="A353" s="229">
        <v>193</v>
      </c>
      <c r="B353" s="230" t="s">
        <v>4</v>
      </c>
      <c r="C353" s="229">
        <v>13993</v>
      </c>
      <c r="D353" s="229"/>
      <c r="E353" s="229">
        <v>1</v>
      </c>
      <c r="F353" s="229">
        <v>14</v>
      </c>
      <c r="G353" s="229">
        <v>2</v>
      </c>
      <c r="H353" s="484">
        <f>SUM((D353*400)+(E353*100)+F353)</f>
        <v>114</v>
      </c>
      <c r="I353" s="229">
        <v>75</v>
      </c>
      <c r="J353" s="689">
        <f>SUM(H353*I353)</f>
        <v>8550</v>
      </c>
      <c r="K353" s="229"/>
      <c r="L353" s="505">
        <v>13</v>
      </c>
      <c r="M353" s="230" t="s">
        <v>10</v>
      </c>
      <c r="N353" s="230" t="s">
        <v>9</v>
      </c>
      <c r="O353" s="229">
        <v>257.77</v>
      </c>
      <c r="P353" s="229"/>
      <c r="Q353" s="229"/>
      <c r="R353" s="508">
        <v>6500</v>
      </c>
      <c r="S353" s="511">
        <f>SUM(O353*R353)</f>
        <v>1675504.9999999998</v>
      </c>
      <c r="T353" s="229">
        <v>30</v>
      </c>
      <c r="U353" s="229">
        <v>85</v>
      </c>
      <c r="V353" s="511">
        <f>SUM(S353-(S353*U353/100))</f>
        <v>251325.75</v>
      </c>
      <c r="W353" s="511">
        <f>SUM(J353+V353)</f>
        <v>259875.75</v>
      </c>
      <c r="X353" s="688">
        <f>W353</f>
        <v>259875.75</v>
      </c>
      <c r="Y353" s="229">
        <v>10</v>
      </c>
      <c r="Z353" s="229">
        <v>0</v>
      </c>
      <c r="AA353" s="229">
        <v>0.02</v>
      </c>
      <c r="AB353" s="229"/>
    </row>
    <row r="354" spans="1:28" ht="17.25" x14ac:dyDescent="0.3">
      <c r="A354" s="229"/>
      <c r="B354" s="230"/>
      <c r="C354" s="229"/>
      <c r="D354" s="229"/>
      <c r="E354" s="229"/>
      <c r="F354" s="229"/>
      <c r="G354" s="229"/>
      <c r="H354" s="484"/>
      <c r="I354" s="229"/>
      <c r="J354" s="689">
        <f>SUM(H354*I354)</f>
        <v>0</v>
      </c>
      <c r="K354" s="229"/>
      <c r="L354" s="505"/>
      <c r="M354" s="230" t="s">
        <v>317</v>
      </c>
      <c r="N354" s="230"/>
      <c r="O354" s="229"/>
      <c r="P354" s="229"/>
      <c r="Q354" s="229"/>
      <c r="R354" s="508"/>
      <c r="S354" s="511">
        <f>SUM(O354*R354)</f>
        <v>0</v>
      </c>
      <c r="T354" s="229"/>
      <c r="U354" s="229"/>
      <c r="V354" s="511">
        <f>SUM(S354-(S354*U354/100))</f>
        <v>0</v>
      </c>
      <c r="W354" s="511">
        <f>SUM(J354+V354)</f>
        <v>0</v>
      </c>
      <c r="X354" s="688">
        <f>W354</f>
        <v>0</v>
      </c>
      <c r="Y354" s="229"/>
      <c r="Z354" s="229"/>
      <c r="AA354" s="229"/>
      <c r="AB354" s="229"/>
    </row>
    <row r="355" spans="1:28" ht="17.25" x14ac:dyDescent="0.3">
      <c r="A355" s="229"/>
      <c r="B355" s="230"/>
      <c r="C355" s="229"/>
      <c r="D355" s="229"/>
      <c r="E355" s="229"/>
      <c r="F355" s="229"/>
      <c r="G355" s="229"/>
      <c r="H355" s="484"/>
      <c r="I355" s="229"/>
      <c r="J355" s="689">
        <f>SUM(H355*I355)</f>
        <v>0</v>
      </c>
      <c r="K355" s="229"/>
      <c r="L355" s="505"/>
      <c r="M355" s="230" t="s">
        <v>318</v>
      </c>
      <c r="N355" s="230"/>
      <c r="O355" s="229"/>
      <c r="P355" s="229"/>
      <c r="Q355" s="229"/>
      <c r="R355" s="508"/>
      <c r="S355" s="511">
        <f>SUM(O355*R355)</f>
        <v>0</v>
      </c>
      <c r="T355" s="229"/>
      <c r="U355" s="229"/>
      <c r="V355" s="511">
        <f>SUM(S355-(S355*U355/100))</f>
        <v>0</v>
      </c>
      <c r="W355" s="511">
        <f>SUM(J355+V355)</f>
        <v>0</v>
      </c>
      <c r="X355" s="688">
        <f>W355</f>
        <v>0</v>
      </c>
      <c r="Y355" s="229"/>
      <c r="Z355" s="229"/>
      <c r="AA355" s="229"/>
      <c r="AB355" s="229"/>
    </row>
    <row r="356" spans="1:28" ht="17.25" x14ac:dyDescent="0.3">
      <c r="A356" s="229"/>
      <c r="B356" s="230"/>
      <c r="C356" s="229"/>
      <c r="D356" s="229"/>
      <c r="E356" s="229"/>
      <c r="F356" s="229"/>
      <c r="G356" s="229"/>
      <c r="H356" s="484"/>
      <c r="I356" s="229"/>
      <c r="J356" s="689"/>
      <c r="K356" s="229"/>
      <c r="L356" s="505"/>
      <c r="M356" s="230" t="s">
        <v>27</v>
      </c>
      <c r="N356" s="230" t="s">
        <v>2</v>
      </c>
      <c r="O356" s="229">
        <v>20</v>
      </c>
      <c r="P356" s="229"/>
      <c r="Q356" s="229"/>
      <c r="R356" s="508">
        <v>6500</v>
      </c>
      <c r="S356" s="511">
        <f>SUM(O356*R356)</f>
        <v>130000</v>
      </c>
      <c r="T356" s="229">
        <v>30</v>
      </c>
      <c r="U356" s="229">
        <v>50</v>
      </c>
      <c r="V356" s="511">
        <f>SUM(S356-(S356*U356/100))</f>
        <v>65000</v>
      </c>
      <c r="W356" s="511">
        <f>SUM(J356+V356)</f>
        <v>65000</v>
      </c>
      <c r="X356" s="688">
        <f>W356</f>
        <v>65000</v>
      </c>
      <c r="Y356" s="229">
        <v>10</v>
      </c>
      <c r="Z356" s="229">
        <v>0</v>
      </c>
      <c r="AA356" s="229">
        <v>0.02</v>
      </c>
      <c r="AB356" s="229"/>
    </row>
    <row r="357" spans="1:28" ht="17.25" x14ac:dyDescent="0.3">
      <c r="A357" s="229"/>
      <c r="B357" s="230"/>
      <c r="C357" s="229"/>
      <c r="D357" s="229"/>
      <c r="E357" s="229"/>
      <c r="F357" s="229"/>
      <c r="G357" s="229"/>
      <c r="H357" s="484"/>
      <c r="I357" s="229"/>
      <c r="J357" s="689">
        <f>SUM(H357*I357)</f>
        <v>0</v>
      </c>
      <c r="K357" s="229"/>
      <c r="L357" s="505"/>
      <c r="M357" s="230" t="s">
        <v>8</v>
      </c>
      <c r="N357" s="230" t="s">
        <v>0</v>
      </c>
      <c r="O357" s="229">
        <v>12.21</v>
      </c>
      <c r="P357" s="229"/>
      <c r="Q357" s="229"/>
      <c r="R357" s="508">
        <v>5400</v>
      </c>
      <c r="S357" s="511">
        <f>SUM(O357*R357)</f>
        <v>65934</v>
      </c>
      <c r="T357" s="229">
        <v>30</v>
      </c>
      <c r="U357" s="229">
        <v>93</v>
      </c>
      <c r="V357" s="511">
        <f>SUM(S357-(S357*U357/100))</f>
        <v>4615.3799999999974</v>
      </c>
      <c r="W357" s="511">
        <f>SUM(J357+V357)</f>
        <v>4615.3799999999974</v>
      </c>
      <c r="X357" s="688">
        <f>W357</f>
        <v>4615.3799999999974</v>
      </c>
      <c r="Y357" s="229">
        <v>50</v>
      </c>
      <c r="Z357" s="229">
        <v>0</v>
      </c>
      <c r="AA357" s="229">
        <v>0.01</v>
      </c>
      <c r="AB357" s="229"/>
    </row>
    <row r="358" spans="1:28" ht="17.25" x14ac:dyDescent="0.3">
      <c r="A358" s="229"/>
      <c r="B358" s="230"/>
      <c r="C358" s="229"/>
      <c r="D358" s="229"/>
      <c r="E358" s="229"/>
      <c r="F358" s="229"/>
      <c r="G358" s="229"/>
      <c r="H358" s="484"/>
      <c r="I358" s="229"/>
      <c r="J358" s="689">
        <f>SUM(H358*I358)</f>
        <v>0</v>
      </c>
      <c r="K358" s="229"/>
      <c r="L358" s="505">
        <v>67</v>
      </c>
      <c r="M358" s="230" t="s">
        <v>3</v>
      </c>
      <c r="N358" s="230" t="s">
        <v>1233</v>
      </c>
      <c r="O358" s="229">
        <v>115.62</v>
      </c>
      <c r="P358" s="229"/>
      <c r="Q358" s="229"/>
      <c r="R358" s="508">
        <v>6500</v>
      </c>
      <c r="S358" s="511">
        <f>SUM(O358*R358)</f>
        <v>751530</v>
      </c>
      <c r="T358" s="229">
        <v>11</v>
      </c>
      <c r="U358" s="229">
        <v>12</v>
      </c>
      <c r="V358" s="511">
        <f>SUM(S358-(S358*U358/100))</f>
        <v>661346.4</v>
      </c>
      <c r="W358" s="511">
        <f>SUM(J358+V358)</f>
        <v>661346.4</v>
      </c>
      <c r="X358" s="688">
        <f>W358</f>
        <v>661346.4</v>
      </c>
      <c r="Y358" s="229">
        <v>10</v>
      </c>
      <c r="Z358" s="229">
        <v>0</v>
      </c>
      <c r="AA358" s="229">
        <v>0.02</v>
      </c>
      <c r="AB358" s="229"/>
    </row>
    <row r="359" spans="1:28" ht="17.25" x14ac:dyDescent="0.3">
      <c r="A359" s="229">
        <v>194</v>
      </c>
      <c r="B359" s="230" t="s">
        <v>4</v>
      </c>
      <c r="C359" s="229">
        <v>13789</v>
      </c>
      <c r="D359" s="229">
        <v>16</v>
      </c>
      <c r="E359" s="229">
        <v>2</v>
      </c>
      <c r="F359" s="229">
        <v>10</v>
      </c>
      <c r="G359" s="229">
        <v>1</v>
      </c>
      <c r="H359" s="484">
        <f>SUM((D359*400)+(E359*100)+F359)</f>
        <v>6610</v>
      </c>
      <c r="I359" s="229">
        <v>100</v>
      </c>
      <c r="J359" s="689">
        <f>SUM(H359*I359)</f>
        <v>661000</v>
      </c>
      <c r="K359" s="229"/>
      <c r="L359" s="505">
        <v>13</v>
      </c>
      <c r="M359" s="230"/>
      <c r="N359" s="230"/>
      <c r="O359" s="229"/>
      <c r="P359" s="229"/>
      <c r="Q359" s="229"/>
      <c r="R359" s="508"/>
      <c r="S359" s="511">
        <f>SUM(O359*R359)</f>
        <v>0</v>
      </c>
      <c r="T359" s="229"/>
      <c r="U359" s="229"/>
      <c r="V359" s="511">
        <f>SUM(S359-(S359*U359/100))</f>
        <v>0</v>
      </c>
      <c r="W359" s="511">
        <f>SUM(J359+V359)</f>
        <v>661000</v>
      </c>
      <c r="X359" s="688">
        <f>W359</f>
        <v>661000</v>
      </c>
      <c r="Y359" s="229">
        <v>50</v>
      </c>
      <c r="Z359" s="229">
        <v>0</v>
      </c>
      <c r="AA359" s="229">
        <v>0.01</v>
      </c>
      <c r="AB359" s="229"/>
    </row>
    <row r="360" spans="1:28" ht="17.25" x14ac:dyDescent="0.3">
      <c r="A360" s="229">
        <v>195</v>
      </c>
      <c r="B360" s="230" t="s">
        <v>4</v>
      </c>
      <c r="C360" s="229">
        <v>167</v>
      </c>
      <c r="D360" s="229"/>
      <c r="E360" s="229"/>
      <c r="F360" s="229">
        <v>66</v>
      </c>
      <c r="G360" s="229">
        <v>2</v>
      </c>
      <c r="H360" s="484">
        <f>SUM((D360*400)+(E360*100)+F360)</f>
        <v>66</v>
      </c>
      <c r="I360" s="229">
        <v>75</v>
      </c>
      <c r="J360" s="689">
        <f>SUM(H360*I360)</f>
        <v>4950</v>
      </c>
      <c r="K360" s="229"/>
      <c r="L360" s="505">
        <v>55</v>
      </c>
      <c r="M360" s="230" t="s">
        <v>3</v>
      </c>
      <c r="N360" s="230" t="s">
        <v>1233</v>
      </c>
      <c r="O360" s="229">
        <v>70.55</v>
      </c>
      <c r="P360" s="229"/>
      <c r="Q360" s="229"/>
      <c r="R360" s="508">
        <v>6500</v>
      </c>
      <c r="S360" s="511">
        <f>SUM(O360*R360)</f>
        <v>458575</v>
      </c>
      <c r="T360" s="229">
        <v>19</v>
      </c>
      <c r="U360" s="229">
        <v>28</v>
      </c>
      <c r="V360" s="511">
        <f>SUM(S360-(S360*U360/100))</f>
        <v>330174</v>
      </c>
      <c r="W360" s="511">
        <f>SUM(J360+V360)</f>
        <v>335124</v>
      </c>
      <c r="X360" s="688">
        <f>W360</f>
        <v>335124</v>
      </c>
      <c r="Y360" s="229">
        <v>10</v>
      </c>
      <c r="Z360" s="229">
        <v>0</v>
      </c>
      <c r="AA360" s="229">
        <v>0.02</v>
      </c>
      <c r="AB360" s="229"/>
    </row>
    <row r="361" spans="1:28" ht="17.25" x14ac:dyDescent="0.3">
      <c r="A361" s="229">
        <v>196</v>
      </c>
      <c r="B361" s="230"/>
      <c r="C361" s="229"/>
      <c r="D361" s="229">
        <v>9</v>
      </c>
      <c r="E361" s="229"/>
      <c r="F361" s="229"/>
      <c r="G361" s="229">
        <v>1</v>
      </c>
      <c r="H361" s="484">
        <f>SUM((D361*400)+(E361*100)+F361)</f>
        <v>3600</v>
      </c>
      <c r="I361" s="229">
        <v>75</v>
      </c>
      <c r="J361" s="689">
        <f>SUM(H361*I361)</f>
        <v>270000</v>
      </c>
      <c r="K361" s="229"/>
      <c r="L361" s="505">
        <v>55</v>
      </c>
      <c r="M361" s="230"/>
      <c r="N361" s="230"/>
      <c r="O361" s="229"/>
      <c r="P361" s="229"/>
      <c r="Q361" s="229"/>
      <c r="R361" s="508"/>
      <c r="S361" s="511">
        <f>SUM(O361*R361)</f>
        <v>0</v>
      </c>
      <c r="T361" s="229"/>
      <c r="U361" s="229"/>
      <c r="V361" s="511">
        <f>SUM(S361-(S361*U361/100))</f>
        <v>0</v>
      </c>
      <c r="W361" s="511">
        <f>SUM(J361+V361)</f>
        <v>270000</v>
      </c>
      <c r="X361" s="688">
        <f>W361</f>
        <v>270000</v>
      </c>
      <c r="Y361" s="229">
        <v>50</v>
      </c>
      <c r="Z361" s="229">
        <v>0</v>
      </c>
      <c r="AA361" s="229">
        <v>0.01</v>
      </c>
      <c r="AB361" s="229"/>
    </row>
    <row r="362" spans="1:28" ht="17.25" x14ac:dyDescent="0.3">
      <c r="A362" s="229">
        <v>197</v>
      </c>
      <c r="B362" s="230" t="s">
        <v>4</v>
      </c>
      <c r="C362" s="229">
        <v>21096</v>
      </c>
      <c r="D362" s="229">
        <v>4</v>
      </c>
      <c r="E362" s="229">
        <v>1</v>
      </c>
      <c r="F362" s="229">
        <v>71</v>
      </c>
      <c r="G362" s="229">
        <v>2</v>
      </c>
      <c r="H362" s="484">
        <f>SUM((D362*400)+(E362*100)+F362)</f>
        <v>1771</v>
      </c>
      <c r="I362" s="229">
        <v>75</v>
      </c>
      <c r="J362" s="689">
        <f>SUM(H362*I362)</f>
        <v>132825</v>
      </c>
      <c r="K362" s="229"/>
      <c r="L362" s="505">
        <v>46</v>
      </c>
      <c r="M362" s="230" t="s">
        <v>10</v>
      </c>
      <c r="N362" s="230" t="s">
        <v>9</v>
      </c>
      <c r="O362" s="229">
        <v>155.75</v>
      </c>
      <c r="P362" s="229"/>
      <c r="Q362" s="229"/>
      <c r="R362" s="508">
        <v>6500</v>
      </c>
      <c r="S362" s="511">
        <f>SUM(O362*R362)</f>
        <v>1012375</v>
      </c>
      <c r="T362" s="229">
        <v>20</v>
      </c>
      <c r="U362" s="229">
        <v>75</v>
      </c>
      <c r="V362" s="511">
        <f>SUM(S362-(S362*U362/100))</f>
        <v>253093.75</v>
      </c>
      <c r="W362" s="511">
        <f>SUM(J362+V362)</f>
        <v>385918.75</v>
      </c>
      <c r="X362" s="688">
        <f>W362</f>
        <v>385918.75</v>
      </c>
      <c r="Y362" s="229">
        <v>10</v>
      </c>
      <c r="Z362" s="229">
        <v>0</v>
      </c>
      <c r="AA362" s="229">
        <v>0.02</v>
      </c>
      <c r="AB362" s="229"/>
    </row>
    <row r="363" spans="1:28" ht="17.25" x14ac:dyDescent="0.3">
      <c r="A363" s="229"/>
      <c r="B363" s="230"/>
      <c r="C363" s="229"/>
      <c r="D363" s="229"/>
      <c r="E363" s="229"/>
      <c r="F363" s="229"/>
      <c r="G363" s="229"/>
      <c r="H363" s="484"/>
      <c r="I363" s="229"/>
      <c r="J363" s="689">
        <f>SUM(H363*I363)</f>
        <v>0</v>
      </c>
      <c r="K363" s="229"/>
      <c r="L363" s="505"/>
      <c r="M363" s="230" t="s">
        <v>317</v>
      </c>
      <c r="N363" s="230"/>
      <c r="O363" s="229"/>
      <c r="P363" s="229"/>
      <c r="Q363" s="229"/>
      <c r="R363" s="508"/>
      <c r="S363" s="511">
        <f>SUM(O363*R363)</f>
        <v>0</v>
      </c>
      <c r="T363" s="229"/>
      <c r="U363" s="229"/>
      <c r="V363" s="511">
        <f>SUM(S363-(S363*U363/100))</f>
        <v>0</v>
      </c>
      <c r="W363" s="511">
        <f>SUM(J363+V363)</f>
        <v>0</v>
      </c>
      <c r="X363" s="688">
        <f>W363</f>
        <v>0</v>
      </c>
      <c r="Y363" s="229"/>
      <c r="Z363" s="229"/>
      <c r="AA363" s="229"/>
      <c r="AB363" s="229"/>
    </row>
    <row r="364" spans="1:28" ht="17.25" x14ac:dyDescent="0.3">
      <c r="A364" s="229"/>
      <c r="B364" s="230"/>
      <c r="C364" s="229"/>
      <c r="D364" s="229"/>
      <c r="E364" s="229"/>
      <c r="F364" s="229"/>
      <c r="G364" s="229"/>
      <c r="H364" s="484"/>
      <c r="I364" s="229"/>
      <c r="J364" s="689">
        <f>SUM(H364*I364)</f>
        <v>0</v>
      </c>
      <c r="K364" s="229"/>
      <c r="L364" s="505"/>
      <c r="M364" s="230" t="s">
        <v>318</v>
      </c>
      <c r="N364" s="230"/>
      <c r="O364" s="229"/>
      <c r="P364" s="229"/>
      <c r="Q364" s="229"/>
      <c r="R364" s="508"/>
      <c r="S364" s="511">
        <f>SUM(O364*R364)</f>
        <v>0</v>
      </c>
      <c r="T364" s="229"/>
      <c r="U364" s="229"/>
      <c r="V364" s="511">
        <f>SUM(S364-(S364*U364/100))</f>
        <v>0</v>
      </c>
      <c r="W364" s="511">
        <f>SUM(J364+V364)</f>
        <v>0</v>
      </c>
      <c r="X364" s="688">
        <f>W364</f>
        <v>0</v>
      </c>
      <c r="Y364" s="229"/>
      <c r="Z364" s="229"/>
      <c r="AA364" s="229"/>
      <c r="AB364" s="229"/>
    </row>
    <row r="365" spans="1:28" ht="17.25" x14ac:dyDescent="0.3">
      <c r="A365" s="229"/>
      <c r="B365" s="230"/>
      <c r="C365" s="229"/>
      <c r="D365" s="229"/>
      <c r="E365" s="229"/>
      <c r="F365" s="229"/>
      <c r="G365" s="229"/>
      <c r="H365" s="484"/>
      <c r="I365" s="229"/>
      <c r="J365" s="689">
        <f>SUM(H365*I365)</f>
        <v>0</v>
      </c>
      <c r="K365" s="229"/>
      <c r="L365" s="505"/>
      <c r="M365" s="230" t="s">
        <v>8</v>
      </c>
      <c r="N365" s="230" t="s">
        <v>0</v>
      </c>
      <c r="O365" s="229">
        <v>21</v>
      </c>
      <c r="P365" s="229"/>
      <c r="Q365" s="229"/>
      <c r="R365" s="508">
        <v>5400</v>
      </c>
      <c r="S365" s="511">
        <f>SUM(O365*R365)</f>
        <v>113400</v>
      </c>
      <c r="T365" s="229">
        <v>20</v>
      </c>
      <c r="U365" s="229">
        <v>93</v>
      </c>
      <c r="V365" s="511">
        <f>SUM(S365-(S365*U365/100))</f>
        <v>7938</v>
      </c>
      <c r="W365" s="511">
        <f>SUM(J365+V365)</f>
        <v>7938</v>
      </c>
      <c r="X365" s="688">
        <f>W365</f>
        <v>7938</v>
      </c>
      <c r="Y365" s="229">
        <v>50</v>
      </c>
      <c r="Z365" s="229">
        <v>0</v>
      </c>
      <c r="AA365" s="229">
        <v>0.01</v>
      </c>
      <c r="AB365" s="229"/>
    </row>
    <row r="366" spans="1:28" ht="17.25" x14ac:dyDescent="0.3">
      <c r="A366" s="229"/>
      <c r="B366" s="230"/>
      <c r="C366" s="229"/>
      <c r="D366" s="229"/>
      <c r="E366" s="229"/>
      <c r="F366" s="229"/>
      <c r="G366" s="229"/>
      <c r="H366" s="484"/>
      <c r="I366" s="229"/>
      <c r="J366" s="689">
        <f>SUM(H366*I366)</f>
        <v>0</v>
      </c>
      <c r="K366" s="229"/>
      <c r="L366" s="505"/>
      <c r="M366" s="230" t="s">
        <v>22</v>
      </c>
      <c r="N366" s="230" t="s">
        <v>0</v>
      </c>
      <c r="O366" s="229">
        <v>23.04</v>
      </c>
      <c r="P366" s="229"/>
      <c r="Q366" s="229"/>
      <c r="R366" s="508">
        <v>2050</v>
      </c>
      <c r="S366" s="511">
        <f>SUM(O366*R366)</f>
        <v>47232</v>
      </c>
      <c r="T366" s="229">
        <v>7</v>
      </c>
      <c r="U366" s="229">
        <v>25</v>
      </c>
      <c r="V366" s="511">
        <f>SUM(S366-(S366*U366/100))</f>
        <v>35424</v>
      </c>
      <c r="W366" s="511">
        <f>SUM(J366+V366)</f>
        <v>35424</v>
      </c>
      <c r="X366" s="688">
        <f>W366</f>
        <v>35424</v>
      </c>
      <c r="Y366" s="229">
        <v>50</v>
      </c>
      <c r="Z366" s="229">
        <v>0</v>
      </c>
      <c r="AA366" s="229">
        <v>0.01</v>
      </c>
      <c r="AB366" s="229"/>
    </row>
    <row r="367" spans="1:28" ht="17.25" x14ac:dyDescent="0.3">
      <c r="A367" s="229"/>
      <c r="B367" s="230"/>
      <c r="C367" s="229"/>
      <c r="D367" s="229"/>
      <c r="E367" s="229"/>
      <c r="F367" s="229"/>
      <c r="G367" s="229"/>
      <c r="H367" s="484"/>
      <c r="I367" s="229"/>
      <c r="J367" s="689">
        <f>SUM(H367*I367)</f>
        <v>0</v>
      </c>
      <c r="K367" s="229"/>
      <c r="L367" s="505"/>
      <c r="M367" s="230" t="s">
        <v>1424</v>
      </c>
      <c r="N367" s="230" t="s">
        <v>0</v>
      </c>
      <c r="O367" s="229">
        <v>28</v>
      </c>
      <c r="P367" s="229"/>
      <c r="Q367" s="229"/>
      <c r="R367" s="508">
        <v>2050</v>
      </c>
      <c r="S367" s="511">
        <f>SUM(O367*R367)</f>
        <v>57400</v>
      </c>
      <c r="T367" s="229">
        <v>3</v>
      </c>
      <c r="U367" s="229">
        <v>9</v>
      </c>
      <c r="V367" s="511">
        <f>SUM(S367-(S367*U367/100))</f>
        <v>52234</v>
      </c>
      <c r="W367" s="511">
        <f>SUM(J367+V367)</f>
        <v>52234</v>
      </c>
      <c r="X367" s="688">
        <f>W367</f>
        <v>52234</v>
      </c>
      <c r="Y367" s="229">
        <v>50</v>
      </c>
      <c r="Z367" s="229">
        <v>0</v>
      </c>
      <c r="AA367" s="229">
        <v>0.01</v>
      </c>
      <c r="AB367" s="229"/>
    </row>
    <row r="368" spans="1:28" ht="17.25" x14ac:dyDescent="0.3">
      <c r="A368" s="229"/>
      <c r="B368" s="230"/>
      <c r="C368" s="229"/>
      <c r="D368" s="229"/>
      <c r="E368" s="229"/>
      <c r="F368" s="229"/>
      <c r="G368" s="229"/>
      <c r="H368" s="484"/>
      <c r="I368" s="229"/>
      <c r="J368" s="689">
        <f>SUM(H368*I368)</f>
        <v>0</v>
      </c>
      <c r="K368" s="229"/>
      <c r="L368" s="505">
        <v>15</v>
      </c>
      <c r="M368" s="230" t="s">
        <v>3</v>
      </c>
      <c r="N368" s="230" t="s">
        <v>1233</v>
      </c>
      <c r="O368" s="229">
        <v>163.56</v>
      </c>
      <c r="P368" s="229"/>
      <c r="Q368" s="229"/>
      <c r="R368" s="508">
        <v>6500</v>
      </c>
      <c r="S368" s="511">
        <f>SUM(O368*R368)</f>
        <v>1063140</v>
      </c>
      <c r="T368" s="229">
        <v>10</v>
      </c>
      <c r="U368" s="229">
        <v>10</v>
      </c>
      <c r="V368" s="511">
        <f>SUM(S368-(S368*U368/100))</f>
        <v>956826</v>
      </c>
      <c r="W368" s="511">
        <f>SUM(J368+V368)</f>
        <v>956826</v>
      </c>
      <c r="X368" s="688">
        <f>W368</f>
        <v>956826</v>
      </c>
      <c r="Y368" s="229">
        <v>10</v>
      </c>
      <c r="Z368" s="229">
        <v>0</v>
      </c>
      <c r="AA368" s="229">
        <v>0.02</v>
      </c>
      <c r="AB368" s="229"/>
    </row>
    <row r="369" spans="1:28" ht="17.25" x14ac:dyDescent="0.3">
      <c r="A369" s="229"/>
      <c r="B369" s="230"/>
      <c r="C369" s="229"/>
      <c r="D369" s="229"/>
      <c r="E369" s="229"/>
      <c r="F369" s="229"/>
      <c r="G369" s="229"/>
      <c r="H369" s="484"/>
      <c r="I369" s="229"/>
      <c r="J369" s="689">
        <f>SUM(H369*I369)</f>
        <v>0</v>
      </c>
      <c r="K369" s="229"/>
      <c r="L369" s="505"/>
      <c r="M369" s="230" t="s">
        <v>22</v>
      </c>
      <c r="N369" s="230" t="s">
        <v>0</v>
      </c>
      <c r="O369" s="229">
        <v>31.8</v>
      </c>
      <c r="P369" s="229"/>
      <c r="Q369" s="229"/>
      <c r="R369" s="508">
        <v>2050</v>
      </c>
      <c r="S369" s="511">
        <f>SUM(O369*R369)</f>
        <v>65190</v>
      </c>
      <c r="T369" s="229">
        <v>5</v>
      </c>
      <c r="U369" s="229">
        <v>15</v>
      </c>
      <c r="V369" s="511">
        <f>SUM(S369-(S369*U369/100))</f>
        <v>55411.5</v>
      </c>
      <c r="W369" s="511">
        <f>SUM(J369+V369)</f>
        <v>55411.5</v>
      </c>
      <c r="X369" s="688">
        <f>W369</f>
        <v>55411.5</v>
      </c>
      <c r="Y369" s="229">
        <v>50</v>
      </c>
      <c r="Z369" s="229">
        <v>0</v>
      </c>
      <c r="AA369" s="229">
        <v>0.01</v>
      </c>
      <c r="AB369" s="229"/>
    </row>
    <row r="370" spans="1:28" ht="17.25" x14ac:dyDescent="0.3">
      <c r="A370" s="229"/>
      <c r="B370" s="230"/>
      <c r="C370" s="229"/>
      <c r="D370" s="229"/>
      <c r="E370" s="229"/>
      <c r="F370" s="229"/>
      <c r="G370" s="229"/>
      <c r="H370" s="484"/>
      <c r="I370" s="229"/>
      <c r="J370" s="689">
        <f>SUM(H370*I370)</f>
        <v>0</v>
      </c>
      <c r="K370" s="229"/>
      <c r="L370" s="505"/>
      <c r="M370" s="230" t="s">
        <v>8</v>
      </c>
      <c r="N370" s="230" t="s">
        <v>0</v>
      </c>
      <c r="O370" s="229">
        <v>12.8</v>
      </c>
      <c r="P370" s="229"/>
      <c r="Q370" s="229"/>
      <c r="R370" s="508">
        <v>5400</v>
      </c>
      <c r="S370" s="511">
        <f>SUM(O370*R370)</f>
        <v>69120</v>
      </c>
      <c r="T370" s="229">
        <v>10</v>
      </c>
      <c r="U370" s="229">
        <v>40</v>
      </c>
      <c r="V370" s="511">
        <f>SUM(S370-(S370*U370/100))</f>
        <v>41472</v>
      </c>
      <c r="W370" s="511">
        <f>SUM(J370+V370)</f>
        <v>41472</v>
      </c>
      <c r="X370" s="688">
        <f>W370</f>
        <v>41472</v>
      </c>
      <c r="Y370" s="229">
        <v>50</v>
      </c>
      <c r="Z370" s="229">
        <v>0</v>
      </c>
      <c r="AA370" s="229">
        <v>0.01</v>
      </c>
      <c r="AB370" s="229"/>
    </row>
    <row r="371" spans="1:28" ht="17.25" x14ac:dyDescent="0.3">
      <c r="A371" s="229"/>
      <c r="B371" s="230"/>
      <c r="C371" s="229"/>
      <c r="D371" s="229"/>
      <c r="E371" s="229"/>
      <c r="F371" s="229"/>
      <c r="G371" s="229"/>
      <c r="H371" s="484"/>
      <c r="I371" s="229"/>
      <c r="J371" s="689">
        <f>SUM(H371*I371)</f>
        <v>0</v>
      </c>
      <c r="K371" s="229"/>
      <c r="L371" s="505">
        <v>272</v>
      </c>
      <c r="M371" s="230" t="s">
        <v>3</v>
      </c>
      <c r="N371" s="230" t="s">
        <v>1233</v>
      </c>
      <c r="O371" s="229">
        <v>237.5</v>
      </c>
      <c r="P371" s="229"/>
      <c r="Q371" s="229"/>
      <c r="R371" s="508">
        <v>6500</v>
      </c>
      <c r="S371" s="511">
        <f>SUM(O371*R371)</f>
        <v>1543750</v>
      </c>
      <c r="T371" s="229">
        <v>1</v>
      </c>
      <c r="U371" s="229">
        <v>1</v>
      </c>
      <c r="V371" s="511">
        <f>SUM(S371-(S371*U371/100))</f>
        <v>1528312.5</v>
      </c>
      <c r="W371" s="511">
        <f>SUM(J371+V371)</f>
        <v>1528312.5</v>
      </c>
      <c r="X371" s="688">
        <f>W371</f>
        <v>1528312.5</v>
      </c>
      <c r="Y371" s="229">
        <v>10</v>
      </c>
      <c r="Z371" s="229">
        <v>0</v>
      </c>
      <c r="AA371" s="229">
        <v>0.02</v>
      </c>
      <c r="AB371" s="229"/>
    </row>
    <row r="372" spans="1:28" ht="17.25" x14ac:dyDescent="0.3">
      <c r="A372" s="229"/>
      <c r="B372" s="230"/>
      <c r="C372" s="229"/>
      <c r="D372" s="229"/>
      <c r="E372" s="229"/>
      <c r="F372" s="229"/>
      <c r="G372" s="229"/>
      <c r="H372" s="484"/>
      <c r="I372" s="229"/>
      <c r="J372" s="689">
        <f>SUM(H372*I372)</f>
        <v>0</v>
      </c>
      <c r="K372" s="229"/>
      <c r="L372" s="505"/>
      <c r="M372" s="230" t="s">
        <v>22</v>
      </c>
      <c r="N372" s="230" t="s">
        <v>0</v>
      </c>
      <c r="O372" s="229">
        <v>20.16</v>
      </c>
      <c r="P372" s="229"/>
      <c r="Q372" s="229"/>
      <c r="R372" s="508">
        <v>2050</v>
      </c>
      <c r="S372" s="511">
        <f>SUM(O372*R372)</f>
        <v>41328</v>
      </c>
      <c r="T372" s="229">
        <v>1</v>
      </c>
      <c r="U372" s="229">
        <v>3</v>
      </c>
      <c r="V372" s="511">
        <f>SUM(S372-(S372*U372/100))</f>
        <v>40088.160000000003</v>
      </c>
      <c r="W372" s="511">
        <f>SUM(J372+V372)</f>
        <v>40088.160000000003</v>
      </c>
      <c r="X372" s="688">
        <f>W372</f>
        <v>40088.160000000003</v>
      </c>
      <c r="Y372" s="229">
        <v>50</v>
      </c>
      <c r="Z372" s="229">
        <v>0</v>
      </c>
      <c r="AA372" s="229">
        <v>0.01</v>
      </c>
      <c r="AB372" s="229"/>
    </row>
    <row r="373" spans="1:28" ht="17.25" x14ac:dyDescent="0.3">
      <c r="A373" s="229"/>
      <c r="B373" s="230"/>
      <c r="C373" s="229"/>
      <c r="D373" s="229"/>
      <c r="E373" s="229"/>
      <c r="F373" s="229"/>
      <c r="G373" s="229"/>
      <c r="H373" s="484"/>
      <c r="I373" s="229"/>
      <c r="J373" s="689">
        <f>SUM(H373*I373)</f>
        <v>0</v>
      </c>
      <c r="K373" s="229"/>
      <c r="L373" s="505">
        <v>176</v>
      </c>
      <c r="M373" s="230" t="s">
        <v>3</v>
      </c>
      <c r="N373" s="230" t="s">
        <v>1233</v>
      </c>
      <c r="O373" s="229">
        <v>84</v>
      </c>
      <c r="P373" s="229"/>
      <c r="Q373" s="229"/>
      <c r="R373" s="508">
        <v>6500</v>
      </c>
      <c r="S373" s="511">
        <f>SUM(O373*R373)</f>
        <v>546000</v>
      </c>
      <c r="T373" s="229">
        <v>20</v>
      </c>
      <c r="U373" s="229">
        <v>30</v>
      </c>
      <c r="V373" s="511">
        <f>SUM(S373-(S373*U373/100))</f>
        <v>382200</v>
      </c>
      <c r="W373" s="511">
        <f>SUM(J373+V373)</f>
        <v>382200</v>
      </c>
      <c r="X373" s="688">
        <f>W373</f>
        <v>382200</v>
      </c>
      <c r="Y373" s="229">
        <v>10</v>
      </c>
      <c r="Z373" s="229">
        <v>0</v>
      </c>
      <c r="AA373" s="229">
        <v>0.02</v>
      </c>
      <c r="AB373" s="229"/>
    </row>
    <row r="374" spans="1:28" ht="17.25" x14ac:dyDescent="0.3">
      <c r="A374" s="494">
        <v>198</v>
      </c>
      <c r="B374" s="498" t="s">
        <v>23</v>
      </c>
      <c r="C374" s="494"/>
      <c r="D374" s="494">
        <v>3</v>
      </c>
      <c r="E374" s="494">
        <v>2</v>
      </c>
      <c r="F374" s="494"/>
      <c r="G374" s="229">
        <v>1</v>
      </c>
      <c r="H374" s="484">
        <f>SUM((D374*400)+(E374*100)+F374)</f>
        <v>1400</v>
      </c>
      <c r="I374" s="229">
        <v>75</v>
      </c>
      <c r="J374" s="689">
        <f>SUM(H374*I374)</f>
        <v>105000</v>
      </c>
      <c r="K374" s="229"/>
      <c r="L374" s="643">
        <v>46</v>
      </c>
      <c r="M374" s="498"/>
      <c r="N374" s="498"/>
      <c r="O374" s="494"/>
      <c r="P374" s="494"/>
      <c r="Q374" s="229"/>
      <c r="R374" s="508"/>
      <c r="S374" s="511">
        <f>SUM(O374*R374)</f>
        <v>0</v>
      </c>
      <c r="T374" s="229"/>
      <c r="U374" s="229"/>
      <c r="V374" s="511">
        <f>SUM(S374-(S374*U374/100))</f>
        <v>0</v>
      </c>
      <c r="W374" s="511">
        <f>SUM(J374+V374)</f>
        <v>105000</v>
      </c>
      <c r="X374" s="688">
        <f>W374</f>
        <v>105000</v>
      </c>
      <c r="Y374" s="229">
        <v>50</v>
      </c>
      <c r="Z374" s="229">
        <v>0</v>
      </c>
      <c r="AA374" s="229">
        <v>0.01</v>
      </c>
      <c r="AB374" s="494"/>
    </row>
    <row r="375" spans="1:28" ht="17.25" x14ac:dyDescent="0.3">
      <c r="A375" s="494">
        <v>199</v>
      </c>
      <c r="B375" s="498" t="s">
        <v>23</v>
      </c>
      <c r="C375" s="494">
        <v>273</v>
      </c>
      <c r="D375" s="494">
        <v>7</v>
      </c>
      <c r="E375" s="494"/>
      <c r="F375" s="494"/>
      <c r="G375" s="229">
        <v>1</v>
      </c>
      <c r="H375" s="484">
        <f>SUM((D375*400)+(E375*100)+F375)</f>
        <v>2800</v>
      </c>
      <c r="I375" s="229">
        <v>75</v>
      </c>
      <c r="J375" s="689">
        <f>SUM(H375*I375)</f>
        <v>210000</v>
      </c>
      <c r="K375" s="229"/>
      <c r="L375" s="643">
        <v>46</v>
      </c>
      <c r="M375" s="498"/>
      <c r="N375" s="498"/>
      <c r="O375" s="494"/>
      <c r="P375" s="494"/>
      <c r="Q375" s="229"/>
      <c r="R375" s="508"/>
      <c r="S375" s="511">
        <f>SUM(O375*R375)</f>
        <v>0</v>
      </c>
      <c r="T375" s="229"/>
      <c r="U375" s="229"/>
      <c r="V375" s="511">
        <f>SUM(S375-(S375*U375/100))</f>
        <v>0</v>
      </c>
      <c r="W375" s="511">
        <f>SUM(J375+V375)</f>
        <v>210000</v>
      </c>
      <c r="X375" s="688">
        <f>W375</f>
        <v>210000</v>
      </c>
      <c r="Y375" s="229">
        <v>50</v>
      </c>
      <c r="Z375" s="229">
        <v>0</v>
      </c>
      <c r="AA375" s="229">
        <v>0.01</v>
      </c>
      <c r="AB375" s="494"/>
    </row>
    <row r="376" spans="1:28" ht="17.25" x14ac:dyDescent="0.3">
      <c r="A376" s="494">
        <v>200</v>
      </c>
      <c r="B376" s="498" t="s">
        <v>23</v>
      </c>
      <c r="C376" s="494"/>
      <c r="D376" s="494">
        <v>6</v>
      </c>
      <c r="E376" s="494"/>
      <c r="F376" s="494"/>
      <c r="G376" s="229">
        <v>1</v>
      </c>
      <c r="H376" s="484">
        <f>SUM((D376*400)+(E376*100)+F376)</f>
        <v>2400</v>
      </c>
      <c r="I376" s="229">
        <v>75</v>
      </c>
      <c r="J376" s="689">
        <f>SUM(H376*I376)</f>
        <v>180000</v>
      </c>
      <c r="K376" s="229"/>
      <c r="L376" s="643">
        <v>176</v>
      </c>
      <c r="M376" s="498"/>
      <c r="N376" s="498"/>
      <c r="O376" s="494"/>
      <c r="P376" s="494"/>
      <c r="Q376" s="229"/>
      <c r="R376" s="508"/>
      <c r="S376" s="511">
        <f>SUM(O376*R376)</f>
        <v>0</v>
      </c>
      <c r="T376" s="229"/>
      <c r="U376" s="229"/>
      <c r="V376" s="511">
        <f>SUM(S376-(S376*U376/100))</f>
        <v>0</v>
      </c>
      <c r="W376" s="511">
        <f>SUM(J376+V376)</f>
        <v>180000</v>
      </c>
      <c r="X376" s="688">
        <f>W376</f>
        <v>180000</v>
      </c>
      <c r="Y376" s="229">
        <v>50</v>
      </c>
      <c r="Z376" s="229">
        <v>0</v>
      </c>
      <c r="AA376" s="229">
        <v>0.01</v>
      </c>
      <c r="AB376" s="494"/>
    </row>
    <row r="377" spans="1:28" ht="17.25" x14ac:dyDescent="0.3">
      <c r="A377" s="229">
        <v>201</v>
      </c>
      <c r="B377" s="230" t="s">
        <v>4</v>
      </c>
      <c r="C377" s="229">
        <v>1613</v>
      </c>
      <c r="D377" s="229">
        <v>18</v>
      </c>
      <c r="E377" s="229"/>
      <c r="F377" s="229">
        <v>95</v>
      </c>
      <c r="G377" s="229">
        <v>1</v>
      </c>
      <c r="H377" s="484">
        <f>SUM((D377*400)+(E377*100)+F377)</f>
        <v>7295</v>
      </c>
      <c r="I377" s="229">
        <v>75</v>
      </c>
      <c r="J377" s="689">
        <f>SUM(H377*I377)</f>
        <v>547125</v>
      </c>
      <c r="K377" s="229"/>
      <c r="L377" s="505">
        <v>272</v>
      </c>
      <c r="M377" s="230"/>
      <c r="N377" s="230"/>
      <c r="O377" s="229"/>
      <c r="P377" s="229"/>
      <c r="Q377" s="229"/>
      <c r="R377" s="508"/>
      <c r="S377" s="511">
        <f>SUM(O377*R377)</f>
        <v>0</v>
      </c>
      <c r="T377" s="229"/>
      <c r="U377" s="229"/>
      <c r="V377" s="511">
        <f>SUM(S377-(S377*U377/100))</f>
        <v>0</v>
      </c>
      <c r="W377" s="511">
        <f>SUM(J377+V377)</f>
        <v>547125</v>
      </c>
      <c r="X377" s="688">
        <f>W377</f>
        <v>547125</v>
      </c>
      <c r="Y377" s="229">
        <v>50</v>
      </c>
      <c r="Z377" s="229">
        <v>0</v>
      </c>
      <c r="AA377" s="229">
        <v>0.01</v>
      </c>
      <c r="AB377" s="229"/>
    </row>
    <row r="378" spans="1:28" ht="17.25" x14ac:dyDescent="0.3">
      <c r="A378" s="494">
        <v>202</v>
      </c>
      <c r="B378" s="498" t="s">
        <v>23</v>
      </c>
      <c r="C378" s="494"/>
      <c r="D378" s="494">
        <v>6</v>
      </c>
      <c r="E378" s="494"/>
      <c r="F378" s="494"/>
      <c r="G378" s="229">
        <v>1</v>
      </c>
      <c r="H378" s="484">
        <f>SUM((D378*400)+(E378*100)+F378)</f>
        <v>2400</v>
      </c>
      <c r="I378" s="229">
        <v>75</v>
      </c>
      <c r="J378" s="689">
        <f>SUM(H378*I378)</f>
        <v>180000</v>
      </c>
      <c r="K378" s="229"/>
      <c r="L378" s="643">
        <v>272</v>
      </c>
      <c r="M378" s="498"/>
      <c r="N378" s="498"/>
      <c r="O378" s="494"/>
      <c r="P378" s="494"/>
      <c r="Q378" s="229"/>
      <c r="R378" s="508"/>
      <c r="S378" s="511">
        <f>SUM(O378*R378)</f>
        <v>0</v>
      </c>
      <c r="T378" s="229"/>
      <c r="U378" s="229"/>
      <c r="V378" s="511">
        <f>SUM(S378-(S378*U378/100))</f>
        <v>0</v>
      </c>
      <c r="W378" s="511">
        <f>SUM(J378+V378)</f>
        <v>180000</v>
      </c>
      <c r="X378" s="688">
        <f>W378</f>
        <v>180000</v>
      </c>
      <c r="Y378" s="229">
        <v>50</v>
      </c>
      <c r="Z378" s="229">
        <v>0</v>
      </c>
      <c r="AA378" s="229">
        <v>0.01</v>
      </c>
      <c r="AB378" s="494"/>
    </row>
    <row r="379" spans="1:28" ht="17.25" x14ac:dyDescent="0.3">
      <c r="A379" s="229">
        <v>203</v>
      </c>
      <c r="B379" s="230" t="s">
        <v>4</v>
      </c>
      <c r="C379" s="229">
        <v>13143</v>
      </c>
      <c r="D379" s="229"/>
      <c r="E379" s="229">
        <v>1</v>
      </c>
      <c r="F379" s="229">
        <v>76</v>
      </c>
      <c r="G379" s="229">
        <v>1</v>
      </c>
      <c r="H379" s="484">
        <f>SUM((D379*400)+(E379*100)+F379)</f>
        <v>176</v>
      </c>
      <c r="I379" s="229">
        <v>200</v>
      </c>
      <c r="J379" s="689">
        <f>SUM(H379*I379)</f>
        <v>35200</v>
      </c>
      <c r="K379" s="229"/>
      <c r="L379" s="505">
        <v>171</v>
      </c>
      <c r="M379" s="230"/>
      <c r="N379" s="230"/>
      <c r="O379" s="229"/>
      <c r="P379" s="229"/>
      <c r="Q379" s="229"/>
      <c r="R379" s="508"/>
      <c r="S379" s="511">
        <f>SUM(O379*R379)</f>
        <v>0</v>
      </c>
      <c r="T379" s="229"/>
      <c r="U379" s="229"/>
      <c r="V379" s="511">
        <f>SUM(S379-(S379*U379/100))</f>
        <v>0</v>
      </c>
      <c r="W379" s="511">
        <f>SUM(J379+V379)</f>
        <v>35200</v>
      </c>
      <c r="X379" s="688">
        <f>W379</f>
        <v>35200</v>
      </c>
      <c r="Y379" s="229">
        <v>50</v>
      </c>
      <c r="Z379" s="229">
        <v>0</v>
      </c>
      <c r="AA379" s="229">
        <v>0.01</v>
      </c>
      <c r="AB379" s="229"/>
    </row>
    <row r="380" spans="1:28" ht="17.25" x14ac:dyDescent="0.3">
      <c r="A380" s="229">
        <v>204</v>
      </c>
      <c r="B380" s="230" t="s">
        <v>4</v>
      </c>
      <c r="C380" s="229">
        <v>13141</v>
      </c>
      <c r="D380" s="229"/>
      <c r="E380" s="229">
        <v>1</v>
      </c>
      <c r="F380" s="229">
        <v>77</v>
      </c>
      <c r="G380" s="229">
        <v>1</v>
      </c>
      <c r="H380" s="484">
        <f>SUM((D380*400)+(E380*100)+F380)</f>
        <v>177</v>
      </c>
      <c r="I380" s="229">
        <v>200</v>
      </c>
      <c r="J380" s="689">
        <f>SUM(H380*I380)</f>
        <v>35400</v>
      </c>
      <c r="K380" s="229"/>
      <c r="L380" s="505">
        <v>128</v>
      </c>
      <c r="M380" s="230" t="s">
        <v>3</v>
      </c>
      <c r="N380" s="230" t="s">
        <v>1233</v>
      </c>
      <c r="O380" s="229">
        <v>50.84</v>
      </c>
      <c r="P380" s="229"/>
      <c r="Q380" s="229"/>
      <c r="R380" s="508">
        <v>6500</v>
      </c>
      <c r="S380" s="511">
        <f>SUM(O380*R380)</f>
        <v>330460</v>
      </c>
      <c r="T380" s="229"/>
      <c r="U380" s="229"/>
      <c r="V380" s="511">
        <f>SUM(S380-(S380*U380/100))</f>
        <v>330460</v>
      </c>
      <c r="W380" s="511">
        <f>SUM(J380+V380)</f>
        <v>365860</v>
      </c>
      <c r="X380" s="688">
        <f>W380</f>
        <v>365860</v>
      </c>
      <c r="Y380" s="229">
        <v>10</v>
      </c>
      <c r="Z380" s="229">
        <v>0</v>
      </c>
      <c r="AA380" s="229">
        <v>0.02</v>
      </c>
      <c r="AB380" s="229"/>
    </row>
    <row r="381" spans="1:28" ht="17.25" x14ac:dyDescent="0.3">
      <c r="A381" s="229"/>
      <c r="B381" s="230"/>
      <c r="C381" s="229"/>
      <c r="D381" s="229"/>
      <c r="E381" s="229"/>
      <c r="F381" s="229"/>
      <c r="G381" s="229"/>
      <c r="H381" s="484">
        <f>SUM((D381*400)+(E381*100)+F381)</f>
        <v>0</v>
      </c>
      <c r="I381" s="229"/>
      <c r="J381" s="689">
        <f>SUM(H381*I381)</f>
        <v>0</v>
      </c>
      <c r="K381" s="229"/>
      <c r="L381" s="505"/>
      <c r="M381" s="230" t="s">
        <v>3</v>
      </c>
      <c r="N381" s="230" t="s">
        <v>1233</v>
      </c>
      <c r="O381" s="229">
        <v>45.88</v>
      </c>
      <c r="P381" s="229"/>
      <c r="Q381" s="229"/>
      <c r="R381" s="508">
        <v>6500</v>
      </c>
      <c r="S381" s="511">
        <f>SUM(O381*R381)</f>
        <v>298220</v>
      </c>
      <c r="T381" s="229"/>
      <c r="U381" s="229"/>
      <c r="V381" s="511">
        <f>SUM(S381-(S381*U381/100))</f>
        <v>298220</v>
      </c>
      <c r="W381" s="511">
        <f>SUM(J381+V381)</f>
        <v>298220</v>
      </c>
      <c r="X381" s="688">
        <f>W381</f>
        <v>298220</v>
      </c>
      <c r="Y381" s="229">
        <v>10</v>
      </c>
      <c r="Z381" s="229">
        <v>0</v>
      </c>
      <c r="AA381" s="229">
        <v>0.02</v>
      </c>
      <c r="AB381" s="229"/>
    </row>
    <row r="382" spans="1:28" ht="17.25" x14ac:dyDescent="0.3">
      <c r="A382" s="229"/>
      <c r="B382" s="230"/>
      <c r="C382" s="229"/>
      <c r="D382" s="229"/>
      <c r="E382" s="229"/>
      <c r="F382" s="229"/>
      <c r="G382" s="229"/>
      <c r="H382" s="484">
        <f>SUM((D382*400)+(E382*100)+F382)</f>
        <v>0</v>
      </c>
      <c r="I382" s="229"/>
      <c r="J382" s="689">
        <f>SUM(H382*I382)</f>
        <v>0</v>
      </c>
      <c r="K382" s="229"/>
      <c r="L382" s="505"/>
      <c r="M382" s="230" t="s">
        <v>22</v>
      </c>
      <c r="N382" s="230" t="s">
        <v>0</v>
      </c>
      <c r="O382" s="229">
        <v>28</v>
      </c>
      <c r="P382" s="229"/>
      <c r="Q382" s="229"/>
      <c r="R382" s="508">
        <v>2050</v>
      </c>
      <c r="S382" s="511">
        <f>SUM(O382*R382)</f>
        <v>57400</v>
      </c>
      <c r="T382" s="229"/>
      <c r="U382" s="229"/>
      <c r="V382" s="511">
        <f>SUM(S382-(S382*U382/100))</f>
        <v>57400</v>
      </c>
      <c r="W382" s="511">
        <f>SUM(J382+V382)</f>
        <v>57400</v>
      </c>
      <c r="X382" s="688">
        <f>W382</f>
        <v>57400</v>
      </c>
      <c r="Y382" s="229">
        <v>50</v>
      </c>
      <c r="Z382" s="229">
        <v>0</v>
      </c>
      <c r="AA382" s="229">
        <v>0.01</v>
      </c>
      <c r="AB382" s="229"/>
    </row>
    <row r="383" spans="1:28" ht="17.25" x14ac:dyDescent="0.3">
      <c r="A383" s="229">
        <v>205</v>
      </c>
      <c r="B383" s="230" t="s">
        <v>4</v>
      </c>
      <c r="C383" s="229">
        <v>1556</v>
      </c>
      <c r="D383" s="229">
        <v>4</v>
      </c>
      <c r="E383" s="229">
        <v>2</v>
      </c>
      <c r="F383" s="229">
        <v>33</v>
      </c>
      <c r="G383" s="229">
        <v>1</v>
      </c>
      <c r="H383" s="484">
        <f>SUM((D383*400)+(E383*100)+F383)</f>
        <v>1833</v>
      </c>
      <c r="I383" s="229">
        <v>75</v>
      </c>
      <c r="J383" s="689">
        <f>SUM(H383*I383)</f>
        <v>137475</v>
      </c>
      <c r="K383" s="229"/>
      <c r="L383" s="505">
        <v>188</v>
      </c>
      <c r="M383" s="230"/>
      <c r="N383" s="230"/>
      <c r="O383" s="229"/>
      <c r="P383" s="229"/>
      <c r="Q383" s="229"/>
      <c r="R383" s="508"/>
      <c r="S383" s="511">
        <f>SUM(O383*R383)</f>
        <v>0</v>
      </c>
      <c r="T383" s="229"/>
      <c r="U383" s="229"/>
      <c r="V383" s="511">
        <f>SUM(S383-(S383*U383/100))</f>
        <v>0</v>
      </c>
      <c r="W383" s="511">
        <f>SUM(J383+V383)</f>
        <v>137475</v>
      </c>
      <c r="X383" s="688">
        <f>W383</f>
        <v>137475</v>
      </c>
      <c r="Y383" s="229">
        <v>50</v>
      </c>
      <c r="Z383" s="229">
        <v>0</v>
      </c>
      <c r="AA383" s="229">
        <v>0.01</v>
      </c>
      <c r="AB383" s="229"/>
    </row>
    <row r="384" spans="1:28" ht="17.25" x14ac:dyDescent="0.3">
      <c r="A384" s="229">
        <v>206</v>
      </c>
      <c r="B384" s="230"/>
      <c r="C384" s="229"/>
      <c r="D384" s="229">
        <v>7</v>
      </c>
      <c r="E384" s="229"/>
      <c r="F384" s="229"/>
      <c r="G384" s="229">
        <v>1</v>
      </c>
      <c r="H384" s="484">
        <f>SUM((D384*400)+(E384*100)+F384)</f>
        <v>2800</v>
      </c>
      <c r="I384" s="229">
        <v>75</v>
      </c>
      <c r="J384" s="689">
        <f>SUM(H384*I384)</f>
        <v>210000</v>
      </c>
      <c r="K384" s="229"/>
      <c r="L384" s="505">
        <v>188</v>
      </c>
      <c r="M384" s="230"/>
      <c r="N384" s="230"/>
      <c r="O384" s="229"/>
      <c r="P384" s="229"/>
      <c r="Q384" s="229"/>
      <c r="R384" s="508"/>
      <c r="S384" s="511">
        <f>SUM(O384*R384)</f>
        <v>0</v>
      </c>
      <c r="T384" s="229"/>
      <c r="U384" s="229"/>
      <c r="V384" s="511">
        <f>SUM(S384-(S384*U384/100))</f>
        <v>0</v>
      </c>
      <c r="W384" s="511">
        <f>SUM(J384+V384)</f>
        <v>210000</v>
      </c>
      <c r="X384" s="688">
        <f>W384</f>
        <v>210000</v>
      </c>
      <c r="Y384" s="229">
        <v>50</v>
      </c>
      <c r="Z384" s="229">
        <v>0</v>
      </c>
      <c r="AA384" s="229">
        <v>0.01</v>
      </c>
      <c r="AB384" s="229"/>
    </row>
    <row r="385" spans="1:28" ht="17.25" x14ac:dyDescent="0.3">
      <c r="A385" s="229">
        <v>207</v>
      </c>
      <c r="B385" s="230" t="s">
        <v>4</v>
      </c>
      <c r="C385" s="229">
        <v>278</v>
      </c>
      <c r="D385" s="229"/>
      <c r="E385" s="229">
        <v>1</v>
      </c>
      <c r="F385" s="229">
        <v>15</v>
      </c>
      <c r="G385" s="229">
        <v>2</v>
      </c>
      <c r="H385" s="484">
        <f>SUM((D385*400)+(E385*100)+F385)</f>
        <v>115</v>
      </c>
      <c r="I385" s="229">
        <v>200</v>
      </c>
      <c r="J385" s="689">
        <f>SUM(H385*I385)</f>
        <v>23000</v>
      </c>
      <c r="K385" s="229"/>
      <c r="L385" s="505">
        <v>188</v>
      </c>
      <c r="M385" s="230" t="s">
        <v>3</v>
      </c>
      <c r="N385" s="230" t="s">
        <v>1233</v>
      </c>
      <c r="O385" s="229">
        <v>137.28</v>
      </c>
      <c r="P385" s="229"/>
      <c r="Q385" s="229"/>
      <c r="R385" s="508">
        <v>6500</v>
      </c>
      <c r="S385" s="511">
        <f>SUM(O385*R385)</f>
        <v>892320</v>
      </c>
      <c r="T385" s="229">
        <v>8</v>
      </c>
      <c r="U385" s="229">
        <v>8</v>
      </c>
      <c r="V385" s="511">
        <f>SUM(S385-(S385*U385/100))</f>
        <v>820934.4</v>
      </c>
      <c r="W385" s="511">
        <f>SUM(J385+V385)</f>
        <v>843934.4</v>
      </c>
      <c r="X385" s="688">
        <f>W385</f>
        <v>843934.4</v>
      </c>
      <c r="Y385" s="229">
        <v>10</v>
      </c>
      <c r="Z385" s="229">
        <v>0</v>
      </c>
      <c r="AA385" s="229">
        <v>0.02</v>
      </c>
      <c r="AB385" s="229"/>
    </row>
    <row r="386" spans="1:28" ht="17.25" x14ac:dyDescent="0.3">
      <c r="A386" s="229"/>
      <c r="B386" s="230"/>
      <c r="C386" s="229"/>
      <c r="D386" s="229"/>
      <c r="E386" s="229"/>
      <c r="F386" s="229"/>
      <c r="G386" s="229"/>
      <c r="H386" s="484"/>
      <c r="I386" s="229"/>
      <c r="J386" s="689">
        <f>SUM(H386*I386)</f>
        <v>0</v>
      </c>
      <c r="K386" s="229"/>
      <c r="L386" s="505"/>
      <c r="M386" s="230" t="s">
        <v>22</v>
      </c>
      <c r="N386" s="230" t="s">
        <v>0</v>
      </c>
      <c r="O386" s="229">
        <v>28.5</v>
      </c>
      <c r="P386" s="229"/>
      <c r="Q386" s="229"/>
      <c r="R386" s="508">
        <v>2050</v>
      </c>
      <c r="S386" s="511">
        <f>SUM(O386*R386)</f>
        <v>58425</v>
      </c>
      <c r="T386" s="229"/>
      <c r="U386" s="229"/>
      <c r="V386" s="511">
        <f>SUM(S386-(S386*U386/100))</f>
        <v>58425</v>
      </c>
      <c r="W386" s="511">
        <f>SUM(J386+V386)</f>
        <v>58425</v>
      </c>
      <c r="X386" s="688">
        <f>W386</f>
        <v>58425</v>
      </c>
      <c r="Y386" s="229">
        <v>50</v>
      </c>
      <c r="Z386" s="229">
        <v>0</v>
      </c>
      <c r="AA386" s="229">
        <v>0.01</v>
      </c>
      <c r="AB386" s="229"/>
    </row>
    <row r="387" spans="1:28" ht="17.25" x14ac:dyDescent="0.3">
      <c r="A387" s="229"/>
      <c r="B387" s="230"/>
      <c r="C387" s="229"/>
      <c r="D387" s="229"/>
      <c r="E387" s="229"/>
      <c r="F387" s="229"/>
      <c r="G387" s="229"/>
      <c r="H387" s="484"/>
      <c r="I387" s="229"/>
      <c r="J387" s="689">
        <f>SUM(H387*I387)</f>
        <v>0</v>
      </c>
      <c r="K387" s="229"/>
      <c r="L387" s="505"/>
      <c r="M387" s="230" t="s">
        <v>8</v>
      </c>
      <c r="N387" s="230" t="s">
        <v>0</v>
      </c>
      <c r="O387" s="229">
        <v>17.63</v>
      </c>
      <c r="P387" s="229"/>
      <c r="Q387" s="229"/>
      <c r="R387" s="508">
        <v>5400</v>
      </c>
      <c r="S387" s="511">
        <f>SUM(O387*R387)</f>
        <v>95202</v>
      </c>
      <c r="T387" s="229"/>
      <c r="U387" s="229"/>
      <c r="V387" s="511">
        <f>SUM(S387-(S387*U387/100))</f>
        <v>95202</v>
      </c>
      <c r="W387" s="511">
        <f>SUM(J387+V387)</f>
        <v>95202</v>
      </c>
      <c r="X387" s="688">
        <f>W387</f>
        <v>95202</v>
      </c>
      <c r="Y387" s="229">
        <v>50</v>
      </c>
      <c r="Z387" s="229">
        <v>0</v>
      </c>
      <c r="AA387" s="229">
        <v>0.01</v>
      </c>
      <c r="AB387" s="229"/>
    </row>
    <row r="388" spans="1:28" ht="17.25" x14ac:dyDescent="0.3">
      <c r="A388" s="229"/>
      <c r="B388" s="230"/>
      <c r="C388" s="229"/>
      <c r="D388" s="229"/>
      <c r="E388" s="229"/>
      <c r="F388" s="229"/>
      <c r="G388" s="229"/>
      <c r="H388" s="484"/>
      <c r="I388" s="229"/>
      <c r="J388" s="689">
        <f>SUM(H388*I388)</f>
        <v>0</v>
      </c>
      <c r="K388" s="229"/>
      <c r="L388" s="505"/>
      <c r="M388" s="230" t="s">
        <v>3</v>
      </c>
      <c r="N388" s="230" t="s">
        <v>1233</v>
      </c>
      <c r="O388" s="229">
        <v>56.96</v>
      </c>
      <c r="P388" s="229"/>
      <c r="Q388" s="229"/>
      <c r="R388" s="508">
        <v>6500</v>
      </c>
      <c r="S388" s="511">
        <f>SUM(O388*R388)</f>
        <v>370240</v>
      </c>
      <c r="T388" s="229"/>
      <c r="U388" s="229"/>
      <c r="V388" s="511">
        <f>SUM(S388-(S388*U388/100))</f>
        <v>370240</v>
      </c>
      <c r="W388" s="511">
        <f>SUM(J388+V388)</f>
        <v>370240</v>
      </c>
      <c r="X388" s="688">
        <f>W388</f>
        <v>370240</v>
      </c>
      <c r="Y388" s="229">
        <v>10</v>
      </c>
      <c r="Z388" s="229">
        <v>0</v>
      </c>
      <c r="AA388" s="229">
        <v>0.02</v>
      </c>
      <c r="AB388" s="229"/>
    </row>
    <row r="389" spans="1:28" ht="17.25" x14ac:dyDescent="0.3">
      <c r="A389" s="229">
        <v>208</v>
      </c>
      <c r="B389" s="230" t="s">
        <v>4</v>
      </c>
      <c r="C389" s="229">
        <v>5776</v>
      </c>
      <c r="D389" s="229"/>
      <c r="E389" s="229"/>
      <c r="F389" s="229">
        <v>98</v>
      </c>
      <c r="G389" s="229">
        <v>2</v>
      </c>
      <c r="H389" s="484">
        <f>SUM((D389*400)+(E389*100)+F389)</f>
        <v>98</v>
      </c>
      <c r="I389" s="229">
        <v>75</v>
      </c>
      <c r="J389" s="689">
        <f>SUM(H389*I389)</f>
        <v>7350</v>
      </c>
      <c r="K389" s="229"/>
      <c r="L389" s="505">
        <v>243</v>
      </c>
      <c r="M389" s="230" t="s">
        <v>3</v>
      </c>
      <c r="N389" s="230" t="s">
        <v>1233</v>
      </c>
      <c r="O389" s="229">
        <v>103.88</v>
      </c>
      <c r="P389" s="229"/>
      <c r="Q389" s="229"/>
      <c r="R389" s="508">
        <v>6500</v>
      </c>
      <c r="S389" s="511">
        <f>SUM(O389*R389)</f>
        <v>675220</v>
      </c>
      <c r="T389" s="229">
        <v>1</v>
      </c>
      <c r="U389" s="229">
        <v>1</v>
      </c>
      <c r="V389" s="511">
        <f>SUM(S389-(S389*U389/100))</f>
        <v>668467.80000000005</v>
      </c>
      <c r="W389" s="511">
        <f>SUM(J389+V389)</f>
        <v>675817.8</v>
      </c>
      <c r="X389" s="688">
        <f>W389</f>
        <v>675817.8</v>
      </c>
      <c r="Y389" s="229">
        <v>10</v>
      </c>
      <c r="Z389" s="229">
        <v>0</v>
      </c>
      <c r="AA389" s="229">
        <v>0.02</v>
      </c>
      <c r="AB389" s="229"/>
    </row>
    <row r="390" spans="1:28" ht="17.25" x14ac:dyDescent="0.3">
      <c r="A390" s="229"/>
      <c r="B390" s="230"/>
      <c r="C390" s="229"/>
      <c r="D390" s="229"/>
      <c r="E390" s="229"/>
      <c r="F390" s="229"/>
      <c r="G390" s="229"/>
      <c r="H390" s="484"/>
      <c r="I390" s="229"/>
      <c r="J390" s="689">
        <f>SUM(H390*I390)</f>
        <v>0</v>
      </c>
      <c r="K390" s="229"/>
      <c r="L390" s="505"/>
      <c r="M390" s="230" t="s">
        <v>22</v>
      </c>
      <c r="N390" s="230" t="s">
        <v>0</v>
      </c>
      <c r="O390" s="229">
        <v>60.35</v>
      </c>
      <c r="P390" s="229"/>
      <c r="Q390" s="229"/>
      <c r="R390" s="508">
        <v>2050</v>
      </c>
      <c r="S390" s="511">
        <f>SUM(O390*R390)</f>
        <v>123717.5</v>
      </c>
      <c r="T390" s="229">
        <v>40</v>
      </c>
      <c r="U390" s="229">
        <v>93</v>
      </c>
      <c r="V390" s="511">
        <f>SUM(S390-(S390*U390/100))</f>
        <v>8660.2250000000058</v>
      </c>
      <c r="W390" s="511">
        <f>SUM(J390+V390)</f>
        <v>8660.2250000000058</v>
      </c>
      <c r="X390" s="688">
        <f>W390</f>
        <v>8660.2250000000058</v>
      </c>
      <c r="Y390" s="229">
        <v>50</v>
      </c>
      <c r="Z390" s="229">
        <v>0</v>
      </c>
      <c r="AA390" s="229">
        <v>0.02</v>
      </c>
      <c r="AB390" s="229"/>
    </row>
    <row r="391" spans="1:28" ht="17.25" x14ac:dyDescent="0.3">
      <c r="A391" s="229"/>
      <c r="B391" s="230"/>
      <c r="C391" s="229"/>
      <c r="D391" s="229"/>
      <c r="E391" s="229"/>
      <c r="F391" s="229"/>
      <c r="G391" s="229"/>
      <c r="H391" s="484"/>
      <c r="I391" s="229"/>
      <c r="J391" s="689">
        <f>SUM(H391*I391)</f>
        <v>0</v>
      </c>
      <c r="K391" s="229"/>
      <c r="L391" s="505"/>
      <c r="M391" s="230" t="s">
        <v>8</v>
      </c>
      <c r="N391" s="230" t="s">
        <v>0</v>
      </c>
      <c r="O391" s="229">
        <v>26.79</v>
      </c>
      <c r="P391" s="229"/>
      <c r="Q391" s="229"/>
      <c r="R391" s="508">
        <v>5400</v>
      </c>
      <c r="S391" s="511">
        <f>SUM(O391*R391)</f>
        <v>144666</v>
      </c>
      <c r="T391" s="229">
        <v>40</v>
      </c>
      <c r="U391" s="229">
        <v>93</v>
      </c>
      <c r="V391" s="511">
        <f>SUM(S391-(S391*U391/100))</f>
        <v>10126.619999999995</v>
      </c>
      <c r="W391" s="511">
        <f>SUM(J391+V391)</f>
        <v>10126.619999999995</v>
      </c>
      <c r="X391" s="688">
        <f>W391</f>
        <v>10126.619999999995</v>
      </c>
      <c r="Y391" s="229">
        <v>50</v>
      </c>
      <c r="Z391" s="229">
        <v>0</v>
      </c>
      <c r="AA391" s="229">
        <v>0.02</v>
      </c>
      <c r="AB391" s="229"/>
    </row>
    <row r="392" spans="1:28" ht="17.25" x14ac:dyDescent="0.3">
      <c r="A392" s="229">
        <v>209</v>
      </c>
      <c r="B392" s="230" t="s">
        <v>4</v>
      </c>
      <c r="C392" s="229">
        <v>5777</v>
      </c>
      <c r="D392" s="229"/>
      <c r="E392" s="229"/>
      <c r="F392" s="229">
        <v>63</v>
      </c>
      <c r="G392" s="229">
        <v>2</v>
      </c>
      <c r="H392" s="484">
        <f>SUM((D392*400)+(E392*100)+F392)</f>
        <v>63</v>
      </c>
      <c r="I392" s="229">
        <v>75</v>
      </c>
      <c r="J392" s="689">
        <f>SUM(H392*I392)</f>
        <v>4725</v>
      </c>
      <c r="K392" s="229"/>
      <c r="L392" s="505">
        <v>5</v>
      </c>
      <c r="M392" s="230" t="s">
        <v>3</v>
      </c>
      <c r="N392" s="230" t="s">
        <v>1233</v>
      </c>
      <c r="O392" s="229">
        <v>107.31</v>
      </c>
      <c r="P392" s="229"/>
      <c r="Q392" s="229"/>
      <c r="R392" s="508">
        <v>6500</v>
      </c>
      <c r="S392" s="511">
        <f>SUM(O392*R392)</f>
        <v>697515</v>
      </c>
      <c r="T392" s="229">
        <v>20</v>
      </c>
      <c r="U392" s="229">
        <v>30</v>
      </c>
      <c r="V392" s="511">
        <f>SUM(S392-(S392*U392/100))</f>
        <v>488260.5</v>
      </c>
      <c r="W392" s="511">
        <f>SUM(J392+V392)</f>
        <v>492985.5</v>
      </c>
      <c r="X392" s="688">
        <f>W392</f>
        <v>492985.5</v>
      </c>
      <c r="Y392" s="229">
        <v>10</v>
      </c>
      <c r="Z392" s="229">
        <v>0</v>
      </c>
      <c r="AA392" s="229">
        <v>0.02</v>
      </c>
      <c r="AB392" s="229"/>
    </row>
    <row r="393" spans="1:28" ht="17.25" x14ac:dyDescent="0.3">
      <c r="A393" s="229">
        <v>210</v>
      </c>
      <c r="B393" s="230" t="s">
        <v>4</v>
      </c>
      <c r="C393" s="229">
        <v>12799</v>
      </c>
      <c r="D393" s="229">
        <v>6</v>
      </c>
      <c r="E393" s="229"/>
      <c r="F393" s="229">
        <v>50</v>
      </c>
      <c r="G393" s="229">
        <v>1</v>
      </c>
      <c r="H393" s="484">
        <f>SUM((D393*400)+(E393*100)+F393)</f>
        <v>2450</v>
      </c>
      <c r="I393" s="229">
        <v>75</v>
      </c>
      <c r="J393" s="689">
        <f>SUM(H393*I393)</f>
        <v>183750</v>
      </c>
      <c r="K393" s="229"/>
      <c r="L393" s="505">
        <v>5</v>
      </c>
      <c r="M393" s="230"/>
      <c r="N393" s="230"/>
      <c r="O393" s="229"/>
      <c r="P393" s="229"/>
      <c r="Q393" s="229"/>
      <c r="R393" s="508"/>
      <c r="S393" s="511">
        <f>SUM(O393*R393)</f>
        <v>0</v>
      </c>
      <c r="T393" s="229"/>
      <c r="U393" s="229"/>
      <c r="V393" s="511">
        <f>SUM(S393-(S393*U393/100))</f>
        <v>0</v>
      </c>
      <c r="W393" s="511">
        <f>SUM(J393+V393)</f>
        <v>183750</v>
      </c>
      <c r="X393" s="688">
        <f>W393</f>
        <v>183750</v>
      </c>
      <c r="Y393" s="229">
        <v>50</v>
      </c>
      <c r="Z393" s="229">
        <v>0</v>
      </c>
      <c r="AA393" s="229">
        <v>0.01</v>
      </c>
      <c r="AB393" s="229"/>
    </row>
    <row r="394" spans="1:28" ht="17.25" x14ac:dyDescent="0.3">
      <c r="A394" s="229">
        <v>211</v>
      </c>
      <c r="B394" s="230" t="s">
        <v>4</v>
      </c>
      <c r="C394" s="229">
        <v>5972</v>
      </c>
      <c r="D394" s="229"/>
      <c r="E394" s="229">
        <v>3</v>
      </c>
      <c r="F394" s="229">
        <v>95</v>
      </c>
      <c r="G394" s="229">
        <v>2</v>
      </c>
      <c r="H394" s="484">
        <f>SUM((D394*400)+(E394*100)+F394)</f>
        <v>395</v>
      </c>
      <c r="I394" s="229">
        <v>75</v>
      </c>
      <c r="J394" s="689">
        <f>SUM(H394*I394)</f>
        <v>29625</v>
      </c>
      <c r="K394" s="229"/>
      <c r="L394" s="505">
        <v>32</v>
      </c>
      <c r="M394" s="230" t="s">
        <v>3</v>
      </c>
      <c r="N394" s="230" t="s">
        <v>1233</v>
      </c>
      <c r="O394" s="229">
        <v>112.5</v>
      </c>
      <c r="P394" s="229"/>
      <c r="Q394" s="229"/>
      <c r="R394" s="508">
        <v>6500</v>
      </c>
      <c r="S394" s="511">
        <f>SUM(O394*R394)</f>
        <v>731250</v>
      </c>
      <c r="T394" s="229">
        <v>34</v>
      </c>
      <c r="U394" s="229">
        <v>58</v>
      </c>
      <c r="V394" s="511">
        <f>SUM(S394-(S394*U394/100))</f>
        <v>307125</v>
      </c>
      <c r="W394" s="511">
        <f>SUM(J394+V394)</f>
        <v>336750</v>
      </c>
      <c r="X394" s="688">
        <f>W394</f>
        <v>336750</v>
      </c>
      <c r="Y394" s="229">
        <v>10</v>
      </c>
      <c r="Z394" s="229">
        <v>0</v>
      </c>
      <c r="AA394" s="229">
        <v>0.02</v>
      </c>
      <c r="AB394" s="229"/>
    </row>
    <row r="395" spans="1:28" ht="17.25" x14ac:dyDescent="0.3">
      <c r="A395" s="229"/>
      <c r="B395" s="230"/>
      <c r="C395" s="229"/>
      <c r="D395" s="229"/>
      <c r="E395" s="229"/>
      <c r="F395" s="229"/>
      <c r="G395" s="229"/>
      <c r="H395" s="484"/>
      <c r="I395" s="229"/>
      <c r="J395" s="689">
        <f>SUM(H395*I395)</f>
        <v>0</v>
      </c>
      <c r="K395" s="229"/>
      <c r="L395" s="505"/>
      <c r="M395" s="230" t="s">
        <v>8</v>
      </c>
      <c r="N395" s="230" t="s">
        <v>0</v>
      </c>
      <c r="O395" s="229">
        <v>21.6</v>
      </c>
      <c r="P395" s="229"/>
      <c r="Q395" s="229"/>
      <c r="R395" s="508">
        <v>5400</v>
      </c>
      <c r="S395" s="511">
        <f>SUM(O395*R395)</f>
        <v>116640.00000000001</v>
      </c>
      <c r="T395" s="229">
        <v>34</v>
      </c>
      <c r="U395" s="229">
        <v>93</v>
      </c>
      <c r="V395" s="511">
        <f>SUM(S395-(S395*U395/100))</f>
        <v>8164.8000000000029</v>
      </c>
      <c r="W395" s="511">
        <f>SUM(J395+V395)</f>
        <v>8164.8000000000029</v>
      </c>
      <c r="X395" s="688">
        <f>W395</f>
        <v>8164.8000000000029</v>
      </c>
      <c r="Y395" s="229">
        <v>50</v>
      </c>
      <c r="Z395" s="229">
        <v>0</v>
      </c>
      <c r="AA395" s="229">
        <v>0.01</v>
      </c>
      <c r="AB395" s="229"/>
    </row>
    <row r="396" spans="1:28" ht="17.25" x14ac:dyDescent="0.3">
      <c r="A396" s="229"/>
      <c r="B396" s="230"/>
      <c r="C396" s="229"/>
      <c r="D396" s="229"/>
      <c r="E396" s="229"/>
      <c r="F396" s="229"/>
      <c r="G396" s="229"/>
      <c r="H396" s="484"/>
      <c r="I396" s="229"/>
      <c r="J396" s="689">
        <f>SUM(H396*I396)</f>
        <v>0</v>
      </c>
      <c r="K396" s="229"/>
      <c r="L396" s="505"/>
      <c r="M396" s="230" t="s">
        <v>1038</v>
      </c>
      <c r="N396" s="230" t="s">
        <v>0</v>
      </c>
      <c r="O396" s="229">
        <v>42</v>
      </c>
      <c r="P396" s="229"/>
      <c r="Q396" s="229"/>
      <c r="R396" s="508">
        <v>5900</v>
      </c>
      <c r="S396" s="511">
        <f>SUM(O396*R396)</f>
        <v>247800</v>
      </c>
      <c r="T396" s="229">
        <v>34</v>
      </c>
      <c r="U396" s="229">
        <v>93</v>
      </c>
      <c r="V396" s="511">
        <f>SUM(S396-(S396*U396/100))</f>
        <v>17346</v>
      </c>
      <c r="W396" s="511">
        <f>SUM(J396+V396)</f>
        <v>17346</v>
      </c>
      <c r="X396" s="688">
        <f>W396</f>
        <v>17346</v>
      </c>
      <c r="Y396" s="229">
        <v>50</v>
      </c>
      <c r="Z396" s="229">
        <v>0</v>
      </c>
      <c r="AA396" s="229">
        <v>0.01</v>
      </c>
      <c r="AB396" s="229"/>
    </row>
    <row r="397" spans="1:28" ht="17.25" x14ac:dyDescent="0.3">
      <c r="A397" s="229"/>
      <c r="B397" s="230"/>
      <c r="C397" s="229"/>
      <c r="D397" s="229"/>
      <c r="E397" s="229"/>
      <c r="F397" s="229"/>
      <c r="G397" s="229"/>
      <c r="H397" s="484"/>
      <c r="I397" s="229"/>
      <c r="J397" s="689">
        <f>SUM(H397*I397)</f>
        <v>0</v>
      </c>
      <c r="K397" s="229"/>
      <c r="L397" s="505"/>
      <c r="M397" s="230" t="s">
        <v>16</v>
      </c>
      <c r="N397" s="230" t="s">
        <v>0</v>
      </c>
      <c r="O397" s="229">
        <v>273</v>
      </c>
      <c r="P397" s="229"/>
      <c r="Q397" s="229"/>
      <c r="R397" s="508">
        <v>2400</v>
      </c>
      <c r="S397" s="511">
        <f>SUM(O397*R397)</f>
        <v>655200</v>
      </c>
      <c r="T397" s="229">
        <v>10</v>
      </c>
      <c r="U397" s="229">
        <v>40</v>
      </c>
      <c r="V397" s="511">
        <f>SUM(S397-(S397*U397/100))</f>
        <v>393120</v>
      </c>
      <c r="W397" s="511">
        <f>SUM(J397+V397)</f>
        <v>393120</v>
      </c>
      <c r="X397" s="688">
        <f>W397</f>
        <v>393120</v>
      </c>
      <c r="Y397" s="229">
        <v>0</v>
      </c>
      <c r="Z397" s="474">
        <f>X397</f>
        <v>393120</v>
      </c>
      <c r="AA397" s="229">
        <v>0.03</v>
      </c>
      <c r="AB397" s="229"/>
    </row>
    <row r="398" spans="1:28" ht="17.25" x14ac:dyDescent="0.3">
      <c r="A398" s="229"/>
      <c r="B398" s="230"/>
      <c r="C398" s="229"/>
      <c r="D398" s="229"/>
      <c r="E398" s="229"/>
      <c r="F398" s="229"/>
      <c r="G398" s="229"/>
      <c r="H398" s="484"/>
      <c r="I398" s="229"/>
      <c r="J398" s="689">
        <f>SUM(H398*I398)</f>
        <v>0</v>
      </c>
      <c r="K398" s="229"/>
      <c r="L398" s="505">
        <v>10</v>
      </c>
      <c r="M398" s="230" t="s">
        <v>10</v>
      </c>
      <c r="N398" s="230" t="s">
        <v>9</v>
      </c>
      <c r="O398" s="229">
        <v>177.25</v>
      </c>
      <c r="P398" s="229"/>
      <c r="Q398" s="229"/>
      <c r="R398" s="508">
        <v>6500</v>
      </c>
      <c r="S398" s="511">
        <f>SUM(O398*R398)</f>
        <v>1152125</v>
      </c>
      <c r="T398" s="229">
        <v>60</v>
      </c>
      <c r="U398" s="229">
        <v>85</v>
      </c>
      <c r="V398" s="511">
        <f>SUM(S398-(S398*U398/100))</f>
        <v>172818.75</v>
      </c>
      <c r="W398" s="511">
        <f>SUM(J398+V398)</f>
        <v>172818.75</v>
      </c>
      <c r="X398" s="688">
        <f>W398</f>
        <v>172818.75</v>
      </c>
      <c r="Y398" s="229">
        <v>10</v>
      </c>
      <c r="Z398" s="229">
        <v>0</v>
      </c>
      <c r="AA398" s="229">
        <v>0.02</v>
      </c>
      <c r="AB398" s="229"/>
    </row>
    <row r="399" spans="1:28" ht="17.25" x14ac:dyDescent="0.3">
      <c r="A399" s="229"/>
      <c r="B399" s="230"/>
      <c r="C399" s="229"/>
      <c r="D399" s="229"/>
      <c r="E399" s="229"/>
      <c r="F399" s="229"/>
      <c r="G399" s="229"/>
      <c r="H399" s="484"/>
      <c r="I399" s="229"/>
      <c r="J399" s="689">
        <f>SUM(H399*I399)</f>
        <v>0</v>
      </c>
      <c r="K399" s="229"/>
      <c r="L399" s="505"/>
      <c r="M399" s="230" t="s">
        <v>317</v>
      </c>
      <c r="N399" s="230"/>
      <c r="O399" s="229"/>
      <c r="P399" s="229"/>
      <c r="Q399" s="229"/>
      <c r="R399" s="508"/>
      <c r="S399" s="511">
        <f>SUM(O399*R399)</f>
        <v>0</v>
      </c>
      <c r="T399" s="229"/>
      <c r="U399" s="229"/>
      <c r="V399" s="511">
        <f>SUM(S399-(S399*U399/100))</f>
        <v>0</v>
      </c>
      <c r="W399" s="511">
        <f>SUM(J399+V399)</f>
        <v>0</v>
      </c>
      <c r="X399" s="688">
        <f>W399</f>
        <v>0</v>
      </c>
      <c r="Y399" s="229"/>
      <c r="Z399" s="229"/>
      <c r="AA399" s="229"/>
      <c r="AB399" s="229"/>
    </row>
    <row r="400" spans="1:28" ht="17.25" x14ac:dyDescent="0.3">
      <c r="A400" s="229"/>
      <c r="B400" s="230"/>
      <c r="C400" s="229"/>
      <c r="D400" s="229"/>
      <c r="E400" s="229"/>
      <c r="F400" s="229"/>
      <c r="G400" s="229"/>
      <c r="H400" s="484"/>
      <c r="I400" s="229"/>
      <c r="J400" s="689">
        <f>SUM(H400*I400)</f>
        <v>0</v>
      </c>
      <c r="K400" s="229"/>
      <c r="L400" s="505"/>
      <c r="M400" s="230" t="s">
        <v>318</v>
      </c>
      <c r="N400" s="230"/>
      <c r="O400" s="229"/>
      <c r="P400" s="229"/>
      <c r="Q400" s="229"/>
      <c r="R400" s="508"/>
      <c r="S400" s="511">
        <f>SUM(O400*R400)</f>
        <v>0</v>
      </c>
      <c r="T400" s="229"/>
      <c r="U400" s="229"/>
      <c r="V400" s="511">
        <f>SUM(S400-(S400*U400/100))</f>
        <v>0</v>
      </c>
      <c r="W400" s="511">
        <f>SUM(J400+V400)</f>
        <v>0</v>
      </c>
      <c r="X400" s="688">
        <f>W400</f>
        <v>0</v>
      </c>
      <c r="Y400" s="229"/>
      <c r="Z400" s="229"/>
      <c r="AA400" s="229"/>
      <c r="AB400" s="229"/>
    </row>
    <row r="401" spans="1:28" ht="17.25" x14ac:dyDescent="0.3">
      <c r="A401" s="229"/>
      <c r="B401" s="230"/>
      <c r="C401" s="229"/>
      <c r="D401" s="229"/>
      <c r="E401" s="229"/>
      <c r="F401" s="229"/>
      <c r="G401" s="229"/>
      <c r="H401" s="484"/>
      <c r="I401" s="229"/>
      <c r="J401" s="689">
        <f>SUM(H401*I401)</f>
        <v>0</v>
      </c>
      <c r="K401" s="229"/>
      <c r="L401" s="505"/>
      <c r="M401" s="230" t="s">
        <v>8</v>
      </c>
      <c r="N401" s="230" t="s">
        <v>0</v>
      </c>
      <c r="O401" s="229">
        <v>42.88</v>
      </c>
      <c r="P401" s="229"/>
      <c r="Q401" s="229"/>
      <c r="R401" s="508">
        <v>5400</v>
      </c>
      <c r="S401" s="511">
        <f>SUM(O401*R401)</f>
        <v>231552</v>
      </c>
      <c r="T401" s="229">
        <v>30</v>
      </c>
      <c r="U401" s="229">
        <v>93</v>
      </c>
      <c r="V401" s="511">
        <f>SUM(S401-(S401*U401/100))</f>
        <v>16208.640000000014</v>
      </c>
      <c r="W401" s="511">
        <f>SUM(J401+V401)</f>
        <v>16208.640000000014</v>
      </c>
      <c r="X401" s="688">
        <f>W401</f>
        <v>16208.640000000014</v>
      </c>
      <c r="Y401" s="229">
        <v>50</v>
      </c>
      <c r="Z401" s="229">
        <v>0</v>
      </c>
      <c r="AA401" s="229">
        <v>0.01</v>
      </c>
      <c r="AB401" s="229"/>
    </row>
    <row r="402" spans="1:28" ht="17.25" x14ac:dyDescent="0.3">
      <c r="A402" s="229"/>
      <c r="B402" s="230"/>
      <c r="C402" s="229"/>
      <c r="D402" s="229"/>
      <c r="E402" s="229"/>
      <c r="F402" s="229"/>
      <c r="G402" s="229"/>
      <c r="H402" s="484"/>
      <c r="I402" s="229"/>
      <c r="J402" s="689">
        <f>SUM(H402*I402)</f>
        <v>0</v>
      </c>
      <c r="K402" s="229"/>
      <c r="L402" s="505"/>
      <c r="M402" s="230" t="s">
        <v>22</v>
      </c>
      <c r="N402" s="230" t="s">
        <v>0</v>
      </c>
      <c r="O402" s="229">
        <v>48</v>
      </c>
      <c r="P402" s="229"/>
      <c r="Q402" s="229"/>
      <c r="R402" s="508">
        <v>2050</v>
      </c>
      <c r="S402" s="511">
        <f>SUM(O402*R402)</f>
        <v>98400</v>
      </c>
      <c r="T402" s="229">
        <v>10</v>
      </c>
      <c r="U402" s="229">
        <v>40</v>
      </c>
      <c r="V402" s="511">
        <f>SUM(S402-(S402*U402/100))</f>
        <v>59040</v>
      </c>
      <c r="W402" s="511">
        <f>SUM(J402+V402)</f>
        <v>59040</v>
      </c>
      <c r="X402" s="688">
        <f>W402</f>
        <v>59040</v>
      </c>
      <c r="Y402" s="229">
        <v>50</v>
      </c>
      <c r="Z402" s="229">
        <v>0</v>
      </c>
      <c r="AA402" s="229">
        <v>0.01</v>
      </c>
      <c r="AB402" s="229"/>
    </row>
    <row r="403" spans="1:28" ht="17.25" x14ac:dyDescent="0.3">
      <c r="A403" s="229">
        <v>212</v>
      </c>
      <c r="B403" s="230" t="s">
        <v>4</v>
      </c>
      <c r="C403" s="229">
        <v>24480</v>
      </c>
      <c r="D403" s="229">
        <v>27</v>
      </c>
      <c r="E403" s="229"/>
      <c r="F403" s="229">
        <v>80</v>
      </c>
      <c r="G403" s="229">
        <v>1</v>
      </c>
      <c r="H403" s="484">
        <f>SUM((D403*400)+(E403*100)+F403)</f>
        <v>10880</v>
      </c>
      <c r="I403" s="229">
        <v>75</v>
      </c>
      <c r="J403" s="689">
        <f>SUM(H403*I403)</f>
        <v>816000</v>
      </c>
      <c r="K403" s="229"/>
      <c r="L403" s="505">
        <v>32</v>
      </c>
      <c r="M403" s="230"/>
      <c r="N403" s="230"/>
      <c r="O403" s="229"/>
      <c r="P403" s="229"/>
      <c r="Q403" s="229"/>
      <c r="R403" s="508"/>
      <c r="S403" s="511">
        <f>SUM(O403*R403)</f>
        <v>0</v>
      </c>
      <c r="T403" s="229"/>
      <c r="U403" s="229"/>
      <c r="V403" s="511">
        <f>SUM(S403-(S403*U403/100))</f>
        <v>0</v>
      </c>
      <c r="W403" s="511">
        <f>SUM(J403+V403)</f>
        <v>816000</v>
      </c>
      <c r="X403" s="688">
        <f>W403</f>
        <v>816000</v>
      </c>
      <c r="Y403" s="229">
        <v>50</v>
      </c>
      <c r="Z403" s="229">
        <v>0</v>
      </c>
      <c r="AA403" s="229">
        <v>0.01</v>
      </c>
      <c r="AB403" s="229"/>
    </row>
    <row r="404" spans="1:28" ht="17.25" x14ac:dyDescent="0.3">
      <c r="A404" s="229">
        <v>213</v>
      </c>
      <c r="B404" s="230" t="s">
        <v>4</v>
      </c>
      <c r="C404" s="229">
        <v>2352</v>
      </c>
      <c r="D404" s="229">
        <v>8</v>
      </c>
      <c r="E404" s="229">
        <v>2</v>
      </c>
      <c r="F404" s="229">
        <v>28</v>
      </c>
      <c r="G404" s="229">
        <v>1</v>
      </c>
      <c r="H404" s="484">
        <f>SUM((D404*400)+(E404*100)+F404)</f>
        <v>3428</v>
      </c>
      <c r="I404" s="229">
        <v>75</v>
      </c>
      <c r="J404" s="689">
        <f>SUM(H404*I404)</f>
        <v>257100</v>
      </c>
      <c r="K404" s="229"/>
      <c r="L404" s="505">
        <v>32</v>
      </c>
      <c r="M404" s="230"/>
      <c r="N404" s="230"/>
      <c r="O404" s="229"/>
      <c r="P404" s="229"/>
      <c r="Q404" s="229"/>
      <c r="R404" s="508"/>
      <c r="S404" s="511">
        <f>SUM(O404*R404)</f>
        <v>0</v>
      </c>
      <c r="T404" s="229"/>
      <c r="U404" s="229"/>
      <c r="V404" s="511">
        <f>SUM(S404-(S404*U404/100))</f>
        <v>0</v>
      </c>
      <c r="W404" s="511">
        <f>SUM(J404+V404)</f>
        <v>257100</v>
      </c>
      <c r="X404" s="688">
        <f>W404</f>
        <v>257100</v>
      </c>
      <c r="Y404" s="229">
        <v>50</v>
      </c>
      <c r="Z404" s="229">
        <v>0</v>
      </c>
      <c r="AA404" s="229">
        <v>0.01</v>
      </c>
      <c r="AB404" s="229"/>
    </row>
    <row r="405" spans="1:28" ht="17.25" x14ac:dyDescent="0.3">
      <c r="A405" s="229">
        <v>214</v>
      </c>
      <c r="B405" s="230" t="s">
        <v>4</v>
      </c>
      <c r="C405" s="229">
        <v>5971</v>
      </c>
      <c r="D405" s="229"/>
      <c r="E405" s="229">
        <v>2</v>
      </c>
      <c r="F405" s="229">
        <v>1</v>
      </c>
      <c r="G405" s="229">
        <v>2</v>
      </c>
      <c r="H405" s="484">
        <f>SUM((D405*400)+(E405*100)+F405)</f>
        <v>201</v>
      </c>
      <c r="I405" s="229">
        <v>75</v>
      </c>
      <c r="J405" s="689">
        <f>SUM(H405*I405)</f>
        <v>15075</v>
      </c>
      <c r="K405" s="229"/>
      <c r="L405" s="505">
        <v>17</v>
      </c>
      <c r="M405" s="230" t="s">
        <v>10</v>
      </c>
      <c r="N405" s="230" t="s">
        <v>9</v>
      </c>
      <c r="O405" s="229">
        <v>215.16</v>
      </c>
      <c r="P405" s="229"/>
      <c r="Q405" s="229"/>
      <c r="R405" s="508">
        <v>6500</v>
      </c>
      <c r="S405" s="511">
        <f>SUM(O405*R405)</f>
        <v>1398540</v>
      </c>
      <c r="T405" s="229">
        <v>40</v>
      </c>
      <c r="U405" s="229">
        <v>85</v>
      </c>
      <c r="V405" s="511">
        <f>SUM(S405-(S405*U405/100))</f>
        <v>209781</v>
      </c>
      <c r="W405" s="511">
        <f>SUM(J405+V405)</f>
        <v>224856</v>
      </c>
      <c r="X405" s="688">
        <f>W405</f>
        <v>224856</v>
      </c>
      <c r="Y405" s="229">
        <v>10</v>
      </c>
      <c r="Z405" s="229">
        <v>0</v>
      </c>
      <c r="AA405" s="229">
        <v>0.02</v>
      </c>
      <c r="AB405" s="229"/>
    </row>
    <row r="406" spans="1:28" ht="17.25" x14ac:dyDescent="0.3">
      <c r="A406" s="229"/>
      <c r="B406" s="230"/>
      <c r="C406" s="229"/>
      <c r="D406" s="229"/>
      <c r="E406" s="229"/>
      <c r="F406" s="229"/>
      <c r="G406" s="229"/>
      <c r="H406" s="484"/>
      <c r="I406" s="229"/>
      <c r="J406" s="689">
        <f>SUM(H406*I406)</f>
        <v>0</v>
      </c>
      <c r="K406" s="229"/>
      <c r="L406" s="505"/>
      <c r="M406" s="230" t="s">
        <v>317</v>
      </c>
      <c r="N406" s="230"/>
      <c r="O406" s="229"/>
      <c r="P406" s="229"/>
      <c r="Q406" s="229"/>
      <c r="R406" s="508"/>
      <c r="S406" s="511">
        <f>SUM(O406*R406)</f>
        <v>0</v>
      </c>
      <c r="T406" s="229"/>
      <c r="U406" s="229"/>
      <c r="V406" s="511">
        <f>SUM(S406-(S406*U406/100))</f>
        <v>0</v>
      </c>
      <c r="W406" s="511">
        <f>SUM(J406+V406)</f>
        <v>0</v>
      </c>
      <c r="X406" s="688">
        <f>W406</f>
        <v>0</v>
      </c>
      <c r="Y406" s="229"/>
      <c r="Z406" s="229"/>
      <c r="AA406" s="229"/>
      <c r="AB406" s="229"/>
    </row>
    <row r="407" spans="1:28" ht="17.25" x14ac:dyDescent="0.3">
      <c r="A407" s="229"/>
      <c r="B407" s="230"/>
      <c r="C407" s="229"/>
      <c r="D407" s="229"/>
      <c r="E407" s="229"/>
      <c r="F407" s="229"/>
      <c r="G407" s="229"/>
      <c r="H407" s="484"/>
      <c r="I407" s="229"/>
      <c r="J407" s="689">
        <f>SUM(H407*I407)</f>
        <v>0</v>
      </c>
      <c r="K407" s="229"/>
      <c r="L407" s="505"/>
      <c r="M407" s="230" t="s">
        <v>318</v>
      </c>
      <c r="N407" s="230"/>
      <c r="O407" s="229"/>
      <c r="P407" s="229"/>
      <c r="Q407" s="229"/>
      <c r="R407" s="508"/>
      <c r="S407" s="511">
        <f>SUM(O407*R407)</f>
        <v>0</v>
      </c>
      <c r="T407" s="229"/>
      <c r="U407" s="229"/>
      <c r="V407" s="511">
        <f>SUM(S407-(S407*U407/100))</f>
        <v>0</v>
      </c>
      <c r="W407" s="511">
        <f>SUM(J407+V407)</f>
        <v>0</v>
      </c>
      <c r="X407" s="688">
        <f>W407</f>
        <v>0</v>
      </c>
      <c r="Y407" s="229"/>
      <c r="Z407" s="229"/>
      <c r="AA407" s="229"/>
      <c r="AB407" s="229"/>
    </row>
    <row r="408" spans="1:28" ht="17.25" x14ac:dyDescent="0.3">
      <c r="A408" s="229"/>
      <c r="B408" s="230"/>
      <c r="C408" s="229"/>
      <c r="D408" s="229"/>
      <c r="E408" s="229"/>
      <c r="F408" s="229"/>
      <c r="G408" s="229"/>
      <c r="H408" s="484"/>
      <c r="I408" s="229"/>
      <c r="J408" s="689">
        <f>SUM(H408*I408)</f>
        <v>0</v>
      </c>
      <c r="K408" s="229"/>
      <c r="L408" s="505"/>
      <c r="M408" s="230" t="s">
        <v>8</v>
      </c>
      <c r="N408" s="230"/>
      <c r="O408" s="229">
        <v>16.45</v>
      </c>
      <c r="P408" s="229"/>
      <c r="Q408" s="229"/>
      <c r="R408" s="508">
        <v>5400</v>
      </c>
      <c r="S408" s="511">
        <f>SUM(O408*R408)</f>
        <v>88830</v>
      </c>
      <c r="T408" s="229">
        <v>40</v>
      </c>
      <c r="U408" s="229">
        <v>93</v>
      </c>
      <c r="V408" s="511">
        <f>SUM(S408-(S408*U408/100))</f>
        <v>6218.1000000000058</v>
      </c>
      <c r="W408" s="511">
        <f>SUM(J408+V408)</f>
        <v>6218.1000000000058</v>
      </c>
      <c r="X408" s="688">
        <f>W408</f>
        <v>6218.1000000000058</v>
      </c>
      <c r="Y408" s="229">
        <v>50</v>
      </c>
      <c r="Z408" s="229">
        <v>0</v>
      </c>
      <c r="AA408" s="229">
        <v>0.01</v>
      </c>
      <c r="AB408" s="229"/>
    </row>
    <row r="409" spans="1:28" ht="17.25" x14ac:dyDescent="0.3">
      <c r="A409" s="229"/>
      <c r="B409" s="230"/>
      <c r="C409" s="229"/>
      <c r="D409" s="229"/>
      <c r="E409" s="229"/>
      <c r="F409" s="229"/>
      <c r="G409" s="229"/>
      <c r="H409" s="484"/>
      <c r="I409" s="229"/>
      <c r="J409" s="689">
        <f>SUM(H409*I409)</f>
        <v>0</v>
      </c>
      <c r="K409" s="229"/>
      <c r="L409" s="505"/>
      <c r="M409" s="230" t="s">
        <v>1294</v>
      </c>
      <c r="N409" s="230"/>
      <c r="O409" s="229">
        <v>49</v>
      </c>
      <c r="P409" s="229"/>
      <c r="Q409" s="229"/>
      <c r="R409" s="508">
        <v>2050</v>
      </c>
      <c r="S409" s="511">
        <f>SUM(O409*R409)</f>
        <v>100450</v>
      </c>
      <c r="T409" s="229">
        <v>10</v>
      </c>
      <c r="U409" s="229">
        <v>40</v>
      </c>
      <c r="V409" s="511">
        <f>SUM(S409-(S409*U409/100))</f>
        <v>60270</v>
      </c>
      <c r="W409" s="511">
        <f>SUM(J409+V409)</f>
        <v>60270</v>
      </c>
      <c r="X409" s="688">
        <f>W409</f>
        <v>60270</v>
      </c>
      <c r="Y409" s="229">
        <v>10</v>
      </c>
      <c r="Z409" s="229">
        <v>0</v>
      </c>
      <c r="AA409" s="229">
        <v>0.02</v>
      </c>
      <c r="AB409" s="229"/>
    </row>
    <row r="410" spans="1:28" ht="17.25" x14ac:dyDescent="0.3">
      <c r="A410" s="229">
        <v>215</v>
      </c>
      <c r="B410" s="230" t="s">
        <v>4</v>
      </c>
      <c r="C410" s="229">
        <v>21097</v>
      </c>
      <c r="D410" s="229">
        <v>8</v>
      </c>
      <c r="E410" s="229">
        <v>3</v>
      </c>
      <c r="F410" s="229">
        <v>38</v>
      </c>
      <c r="G410" s="229">
        <v>1</v>
      </c>
      <c r="H410" s="484">
        <f>SUM((D410*400)+(E410*100)+F410)</f>
        <v>3538</v>
      </c>
      <c r="I410" s="229">
        <v>110</v>
      </c>
      <c r="J410" s="689">
        <f>SUM(H410*I410)</f>
        <v>389180</v>
      </c>
      <c r="K410" s="229"/>
      <c r="L410" s="505">
        <v>17</v>
      </c>
      <c r="M410" s="230"/>
      <c r="N410" s="230"/>
      <c r="O410" s="229"/>
      <c r="P410" s="229"/>
      <c r="Q410" s="229"/>
      <c r="R410" s="508"/>
      <c r="S410" s="511">
        <f>SUM(O410*R410)</f>
        <v>0</v>
      </c>
      <c r="T410" s="229"/>
      <c r="U410" s="229"/>
      <c r="V410" s="511">
        <f>SUM(S410-(S410*U410/100))</f>
        <v>0</v>
      </c>
      <c r="W410" s="511">
        <f>SUM(J410+V410)</f>
        <v>389180</v>
      </c>
      <c r="X410" s="688">
        <f>W410</f>
        <v>389180</v>
      </c>
      <c r="Y410" s="229">
        <v>50</v>
      </c>
      <c r="Z410" s="229">
        <v>0</v>
      </c>
      <c r="AA410" s="229">
        <v>0.01</v>
      </c>
      <c r="AB410" s="229"/>
    </row>
    <row r="411" spans="1:28" ht="17.25" x14ac:dyDescent="0.3">
      <c r="A411" s="229">
        <v>216</v>
      </c>
      <c r="B411" s="230" t="s">
        <v>4</v>
      </c>
      <c r="C411" s="229">
        <v>20380</v>
      </c>
      <c r="D411" s="229">
        <v>24</v>
      </c>
      <c r="E411" s="229">
        <v>1</v>
      </c>
      <c r="F411" s="229">
        <v>28</v>
      </c>
      <c r="G411" s="229">
        <v>1</v>
      </c>
      <c r="H411" s="484">
        <f>SUM((D411*400)+(E411*100)+F411)</f>
        <v>9728</v>
      </c>
      <c r="I411" s="229">
        <v>100</v>
      </c>
      <c r="J411" s="689">
        <f>SUM(H411*I411)</f>
        <v>972800</v>
      </c>
      <c r="K411" s="229"/>
      <c r="L411" s="505">
        <v>17</v>
      </c>
      <c r="M411" s="230"/>
      <c r="N411" s="230"/>
      <c r="O411" s="229"/>
      <c r="P411" s="229"/>
      <c r="Q411" s="229"/>
      <c r="R411" s="508"/>
      <c r="S411" s="511">
        <f>SUM(O411*R411)</f>
        <v>0</v>
      </c>
      <c r="T411" s="229"/>
      <c r="U411" s="229"/>
      <c r="V411" s="511">
        <f>SUM(S411-(S411*U411/100))</f>
        <v>0</v>
      </c>
      <c r="W411" s="511">
        <f>SUM(J411+V411)</f>
        <v>972800</v>
      </c>
      <c r="X411" s="688">
        <f>W411</f>
        <v>972800</v>
      </c>
      <c r="Y411" s="229">
        <v>50</v>
      </c>
      <c r="Z411" s="229">
        <v>0</v>
      </c>
      <c r="AA411" s="229">
        <v>0.01</v>
      </c>
      <c r="AB411" s="229"/>
    </row>
    <row r="412" spans="1:28" ht="17.25" x14ac:dyDescent="0.3">
      <c r="A412" s="494">
        <v>217</v>
      </c>
      <c r="B412" s="498" t="s">
        <v>23</v>
      </c>
      <c r="C412" s="494"/>
      <c r="D412" s="494"/>
      <c r="E412" s="494"/>
      <c r="F412" s="494"/>
      <c r="G412" s="229">
        <v>1</v>
      </c>
      <c r="H412" s="484">
        <f>SUM((D412*400)+(E412*100)+F412)</f>
        <v>0</v>
      </c>
      <c r="I412" s="229">
        <v>75</v>
      </c>
      <c r="J412" s="689">
        <f>SUM(H412*I412)</f>
        <v>0</v>
      </c>
      <c r="K412" s="229"/>
      <c r="L412" s="643"/>
      <c r="M412" s="498"/>
      <c r="N412" s="498"/>
      <c r="O412" s="494"/>
      <c r="P412" s="494"/>
      <c r="Q412" s="229"/>
      <c r="R412" s="508"/>
      <c r="S412" s="511">
        <f>SUM(O412*R412)</f>
        <v>0</v>
      </c>
      <c r="T412" s="229"/>
      <c r="U412" s="229"/>
      <c r="V412" s="511">
        <f>SUM(S412-(S412*U412/100))</f>
        <v>0</v>
      </c>
      <c r="W412" s="511">
        <f>SUM(J412+V412)</f>
        <v>0</v>
      </c>
      <c r="X412" s="688">
        <f>W412</f>
        <v>0</v>
      </c>
      <c r="Y412" s="229"/>
      <c r="Z412" s="229"/>
      <c r="AA412" s="229"/>
      <c r="AB412" s="494"/>
    </row>
    <row r="413" spans="1:28" ht="17.25" x14ac:dyDescent="0.3">
      <c r="A413" s="229">
        <v>218</v>
      </c>
      <c r="B413" s="230" t="s">
        <v>4</v>
      </c>
      <c r="C413" s="229">
        <v>5967</v>
      </c>
      <c r="D413" s="229"/>
      <c r="E413" s="229"/>
      <c r="F413" s="229">
        <v>56</v>
      </c>
      <c r="G413" s="229">
        <v>2</v>
      </c>
      <c r="H413" s="484">
        <f>SUM((D413*400)+(E413*100)+F413)</f>
        <v>56</v>
      </c>
      <c r="I413" s="229">
        <v>250</v>
      </c>
      <c r="J413" s="689">
        <f>SUM(H413*I413)</f>
        <v>14000</v>
      </c>
      <c r="K413" s="229"/>
      <c r="L413" s="505" t="s">
        <v>1423</v>
      </c>
      <c r="M413" s="230" t="s">
        <v>10</v>
      </c>
      <c r="N413" s="230" t="s">
        <v>9</v>
      </c>
      <c r="O413" s="229">
        <v>194.6</v>
      </c>
      <c r="P413" s="229"/>
      <c r="Q413" s="229"/>
      <c r="R413" s="508">
        <v>6500</v>
      </c>
      <c r="S413" s="511">
        <f>SUM(O413*R413)</f>
        <v>1264900</v>
      </c>
      <c r="T413" s="229">
        <v>24</v>
      </c>
      <c r="U413" s="229">
        <v>85</v>
      </c>
      <c r="V413" s="511">
        <f>SUM(S413-(S413*U413/100))</f>
        <v>189735</v>
      </c>
      <c r="W413" s="511">
        <f>SUM(J413+V413)</f>
        <v>203735</v>
      </c>
      <c r="X413" s="688">
        <f>W413</f>
        <v>203735</v>
      </c>
      <c r="Y413" s="229">
        <v>50</v>
      </c>
      <c r="Z413" s="229">
        <v>0</v>
      </c>
      <c r="AA413" s="229">
        <v>0.02</v>
      </c>
      <c r="AB413" s="229"/>
    </row>
    <row r="414" spans="1:28" ht="17.25" x14ac:dyDescent="0.3">
      <c r="A414" s="229"/>
      <c r="B414" s="230"/>
      <c r="C414" s="229"/>
      <c r="D414" s="229"/>
      <c r="E414" s="229"/>
      <c r="F414" s="229"/>
      <c r="G414" s="229"/>
      <c r="H414" s="484"/>
      <c r="I414" s="229"/>
      <c r="J414" s="689">
        <f>SUM(H414*I414)</f>
        <v>0</v>
      </c>
      <c r="K414" s="229"/>
      <c r="L414" s="505"/>
      <c r="M414" s="230" t="s">
        <v>317</v>
      </c>
      <c r="N414" s="230"/>
      <c r="O414" s="229"/>
      <c r="P414" s="229"/>
      <c r="Q414" s="229"/>
      <c r="R414" s="508"/>
      <c r="S414" s="511">
        <f>SUM(O414*R414)</f>
        <v>0</v>
      </c>
      <c r="T414" s="229"/>
      <c r="U414" s="229"/>
      <c r="V414" s="511">
        <f>SUM(S414-(S414*U414/100))</f>
        <v>0</v>
      </c>
      <c r="W414" s="511">
        <f>SUM(J414+V414)</f>
        <v>0</v>
      </c>
      <c r="X414" s="688">
        <f>W414</f>
        <v>0</v>
      </c>
      <c r="Y414" s="229"/>
      <c r="Z414" s="229"/>
      <c r="AA414" s="229"/>
      <c r="AB414" s="229"/>
    </row>
    <row r="415" spans="1:28" ht="17.25" x14ac:dyDescent="0.3">
      <c r="A415" s="229"/>
      <c r="B415" s="230"/>
      <c r="C415" s="229"/>
      <c r="D415" s="229"/>
      <c r="E415" s="229"/>
      <c r="F415" s="229"/>
      <c r="G415" s="229"/>
      <c r="H415" s="484"/>
      <c r="I415" s="229"/>
      <c r="J415" s="689">
        <f>SUM(H415*I415)</f>
        <v>0</v>
      </c>
      <c r="K415" s="229"/>
      <c r="L415" s="505"/>
      <c r="M415" s="230" t="s">
        <v>318</v>
      </c>
      <c r="N415" s="230"/>
      <c r="O415" s="229"/>
      <c r="P415" s="229"/>
      <c r="Q415" s="229"/>
      <c r="R415" s="508"/>
      <c r="S415" s="511">
        <f>SUM(O415*R415)</f>
        <v>0</v>
      </c>
      <c r="T415" s="229"/>
      <c r="U415" s="229"/>
      <c r="V415" s="511">
        <f>SUM(S415-(S415*U415/100))</f>
        <v>0</v>
      </c>
      <c r="W415" s="511">
        <f>SUM(J415+V415)</f>
        <v>0</v>
      </c>
      <c r="X415" s="688">
        <f>W415</f>
        <v>0</v>
      </c>
      <c r="Y415" s="229"/>
      <c r="Z415" s="229"/>
      <c r="AA415" s="229"/>
      <c r="AB415" s="229"/>
    </row>
    <row r="416" spans="1:28" ht="17.25" x14ac:dyDescent="0.3">
      <c r="A416" s="229"/>
      <c r="B416" s="230"/>
      <c r="C416" s="229"/>
      <c r="D416" s="229"/>
      <c r="E416" s="229"/>
      <c r="F416" s="229"/>
      <c r="G416" s="229"/>
      <c r="H416" s="484"/>
      <c r="I416" s="229"/>
      <c r="J416" s="689">
        <f>SUM(H416*I416)</f>
        <v>0</v>
      </c>
      <c r="K416" s="229"/>
      <c r="L416" s="505"/>
      <c r="M416" s="230" t="s">
        <v>16</v>
      </c>
      <c r="N416" s="230" t="s">
        <v>1233</v>
      </c>
      <c r="O416" s="229">
        <v>39.6</v>
      </c>
      <c r="P416" s="229"/>
      <c r="Q416" s="229"/>
      <c r="R416" s="508">
        <v>2400</v>
      </c>
      <c r="S416" s="511">
        <f>SUM(O416*R416)</f>
        <v>95040</v>
      </c>
      <c r="T416" s="229">
        <v>24</v>
      </c>
      <c r="U416" s="229">
        <v>38</v>
      </c>
      <c r="V416" s="511">
        <f>SUM(S416-(S416*U416/100))</f>
        <v>58924.800000000003</v>
      </c>
      <c r="W416" s="511">
        <f>SUM(J416+V416)</f>
        <v>58924.800000000003</v>
      </c>
      <c r="X416" s="688">
        <f>W416</f>
        <v>58924.800000000003</v>
      </c>
      <c r="Y416" s="229">
        <v>0</v>
      </c>
      <c r="Z416" s="474">
        <f>X416</f>
        <v>58924.800000000003</v>
      </c>
      <c r="AA416" s="229">
        <v>0.03</v>
      </c>
      <c r="AB416" s="229"/>
    </row>
    <row r="417" spans="1:28" ht="17.25" x14ac:dyDescent="0.3">
      <c r="A417" s="229">
        <v>219</v>
      </c>
      <c r="B417" s="230" t="s">
        <v>4</v>
      </c>
      <c r="C417" s="229">
        <v>7137</v>
      </c>
      <c r="D417" s="229">
        <v>10</v>
      </c>
      <c r="E417" s="229"/>
      <c r="F417" s="229"/>
      <c r="G417" s="229">
        <v>1</v>
      </c>
      <c r="H417" s="484">
        <f>SUM((D417*400)+(E417*100)+F417)</f>
        <v>4000</v>
      </c>
      <c r="I417" s="229">
        <v>75</v>
      </c>
      <c r="J417" s="689">
        <f>SUM(H417*I417)</f>
        <v>300000</v>
      </c>
      <c r="K417" s="229"/>
      <c r="L417" s="505" t="s">
        <v>1423</v>
      </c>
      <c r="M417" s="230"/>
      <c r="N417" s="230"/>
      <c r="O417" s="229"/>
      <c r="P417" s="229"/>
      <c r="Q417" s="229"/>
      <c r="R417" s="508"/>
      <c r="S417" s="511">
        <f>SUM(O417*R417)</f>
        <v>0</v>
      </c>
      <c r="T417" s="229"/>
      <c r="U417" s="229"/>
      <c r="V417" s="511">
        <f>SUM(S417-(S417*U417/100))</f>
        <v>0</v>
      </c>
      <c r="W417" s="511">
        <f>SUM(J417+V417)</f>
        <v>300000</v>
      </c>
      <c r="X417" s="688">
        <f>W417</f>
        <v>300000</v>
      </c>
      <c r="Y417" s="229">
        <v>50</v>
      </c>
      <c r="Z417" s="229">
        <v>0</v>
      </c>
      <c r="AA417" s="229">
        <v>0.01</v>
      </c>
      <c r="AB417" s="229"/>
    </row>
    <row r="418" spans="1:28" ht="17.25" x14ac:dyDescent="0.3">
      <c r="A418" s="494">
        <v>220</v>
      </c>
      <c r="B418" s="498" t="s">
        <v>23</v>
      </c>
      <c r="C418" s="494">
        <v>35</v>
      </c>
      <c r="D418" s="494">
        <v>10</v>
      </c>
      <c r="E418" s="494"/>
      <c r="F418" s="494">
        <v>90</v>
      </c>
      <c r="G418" s="229">
        <v>1</v>
      </c>
      <c r="H418" s="484">
        <f>SUM((D418*400)+(E418*100)+F418)</f>
        <v>4090</v>
      </c>
      <c r="I418" s="229">
        <v>75</v>
      </c>
      <c r="J418" s="689">
        <f>SUM(H418*I418)</f>
        <v>306750</v>
      </c>
      <c r="K418" s="229"/>
      <c r="L418" s="643" t="s">
        <v>1423</v>
      </c>
      <c r="M418" s="498"/>
      <c r="N418" s="498"/>
      <c r="O418" s="494"/>
      <c r="P418" s="494"/>
      <c r="Q418" s="229"/>
      <c r="R418" s="508"/>
      <c r="S418" s="511">
        <f>SUM(O418*R418)</f>
        <v>0</v>
      </c>
      <c r="T418" s="229"/>
      <c r="U418" s="229"/>
      <c r="V418" s="511">
        <f>SUM(S418-(S418*U418/100))</f>
        <v>0</v>
      </c>
      <c r="W418" s="511">
        <f>SUM(J418+V418)</f>
        <v>306750</v>
      </c>
      <c r="X418" s="688">
        <f>W418</f>
        <v>306750</v>
      </c>
      <c r="Y418" s="229">
        <v>50</v>
      </c>
      <c r="Z418" s="229">
        <v>0</v>
      </c>
      <c r="AA418" s="229">
        <v>0.01</v>
      </c>
      <c r="AB418" s="494"/>
    </row>
    <row r="419" spans="1:28" ht="17.25" x14ac:dyDescent="0.3">
      <c r="A419" s="229">
        <v>221</v>
      </c>
      <c r="B419" s="230" t="s">
        <v>4</v>
      </c>
      <c r="C419" s="229">
        <v>21114</v>
      </c>
      <c r="D419" s="229">
        <v>14</v>
      </c>
      <c r="E419" s="229">
        <v>3</v>
      </c>
      <c r="F419" s="229">
        <v>98</v>
      </c>
      <c r="G419" s="229">
        <v>1</v>
      </c>
      <c r="H419" s="484">
        <f>SUM((D419*400)+(E419*100)+F419)</f>
        <v>5998</v>
      </c>
      <c r="I419" s="229">
        <v>75</v>
      </c>
      <c r="J419" s="689">
        <f>SUM(H419*I419)</f>
        <v>449850</v>
      </c>
      <c r="K419" s="229"/>
      <c r="L419" s="646">
        <v>206</v>
      </c>
      <c r="M419" s="230"/>
      <c r="N419" s="230"/>
      <c r="O419" s="229"/>
      <c r="P419" s="229"/>
      <c r="Q419" s="229"/>
      <c r="R419" s="508"/>
      <c r="S419" s="511">
        <f>SUM(O419*R419)</f>
        <v>0</v>
      </c>
      <c r="T419" s="229"/>
      <c r="U419" s="229"/>
      <c r="V419" s="511">
        <f>SUM(S419-(S419*U419/100))</f>
        <v>0</v>
      </c>
      <c r="W419" s="511">
        <f>SUM(J419+V419)</f>
        <v>449850</v>
      </c>
      <c r="X419" s="688">
        <f>W419</f>
        <v>449850</v>
      </c>
      <c r="Y419" s="229">
        <v>50</v>
      </c>
      <c r="Z419" s="229">
        <v>0</v>
      </c>
      <c r="AA419" s="229">
        <v>0.01</v>
      </c>
      <c r="AB419" s="229"/>
    </row>
    <row r="420" spans="1:28" ht="17.25" x14ac:dyDescent="0.3">
      <c r="A420" s="229">
        <v>222</v>
      </c>
      <c r="B420" s="230" t="s">
        <v>4</v>
      </c>
      <c r="C420" s="229">
        <v>288</v>
      </c>
      <c r="D420" s="229"/>
      <c r="E420" s="229"/>
      <c r="F420" s="229">
        <v>80</v>
      </c>
      <c r="G420" s="229">
        <v>2</v>
      </c>
      <c r="H420" s="484">
        <f>SUM((D420*400)+(E420*100)+F420)</f>
        <v>80</v>
      </c>
      <c r="I420" s="229">
        <v>75</v>
      </c>
      <c r="J420" s="689">
        <f>SUM(H420*I420)</f>
        <v>6000</v>
      </c>
      <c r="K420" s="229"/>
      <c r="L420" s="646">
        <v>259</v>
      </c>
      <c r="M420" s="230" t="s">
        <v>10</v>
      </c>
      <c r="N420" s="230" t="s">
        <v>9</v>
      </c>
      <c r="O420" s="229">
        <v>132.13</v>
      </c>
      <c r="P420" s="229"/>
      <c r="Q420" s="229"/>
      <c r="R420" s="508">
        <v>6500</v>
      </c>
      <c r="S420" s="511">
        <f>SUM(O420*R420)</f>
        <v>858845</v>
      </c>
      <c r="T420" s="229">
        <v>30</v>
      </c>
      <c r="U420" s="229">
        <v>85</v>
      </c>
      <c r="V420" s="511">
        <f>SUM(S420-(S420*U420/100))</f>
        <v>128826.75</v>
      </c>
      <c r="W420" s="511">
        <f>SUM(J420+V420)</f>
        <v>134826.75</v>
      </c>
      <c r="X420" s="688">
        <f>W420</f>
        <v>134826.75</v>
      </c>
      <c r="Y420" s="229">
        <v>10</v>
      </c>
      <c r="Z420" s="229">
        <v>0</v>
      </c>
      <c r="AA420" s="229">
        <v>0.02</v>
      </c>
      <c r="AB420" s="229"/>
    </row>
    <row r="421" spans="1:28" ht="17.25" x14ac:dyDescent="0.3">
      <c r="A421" s="229"/>
      <c r="B421" s="230"/>
      <c r="C421" s="229"/>
      <c r="D421" s="229"/>
      <c r="E421" s="229"/>
      <c r="F421" s="229"/>
      <c r="G421" s="229"/>
      <c r="H421" s="484"/>
      <c r="I421" s="229"/>
      <c r="J421" s="689">
        <f>SUM(H421*I421)</f>
        <v>0</v>
      </c>
      <c r="K421" s="229"/>
      <c r="L421" s="505"/>
      <c r="M421" s="230" t="s">
        <v>317</v>
      </c>
      <c r="N421" s="230"/>
      <c r="O421" s="229"/>
      <c r="P421" s="229"/>
      <c r="Q421" s="229"/>
      <c r="R421" s="508"/>
      <c r="S421" s="511">
        <f>SUM(O421*R421)</f>
        <v>0</v>
      </c>
      <c r="T421" s="229"/>
      <c r="U421" s="229"/>
      <c r="V421" s="511">
        <f>SUM(S421-(S421*U421/100))</f>
        <v>0</v>
      </c>
      <c r="W421" s="511">
        <f>SUM(J421+V421)</f>
        <v>0</v>
      </c>
      <c r="X421" s="688">
        <f>W421</f>
        <v>0</v>
      </c>
      <c r="Y421" s="229"/>
      <c r="Z421" s="229"/>
      <c r="AA421" s="229"/>
      <c r="AB421" s="229"/>
    </row>
    <row r="422" spans="1:28" ht="17.25" x14ac:dyDescent="0.3">
      <c r="A422" s="229"/>
      <c r="B422" s="230"/>
      <c r="C422" s="229"/>
      <c r="D422" s="229"/>
      <c r="E422" s="229"/>
      <c r="F422" s="229"/>
      <c r="G422" s="229"/>
      <c r="H422" s="484"/>
      <c r="I422" s="229"/>
      <c r="J422" s="689">
        <f>SUM(H422*I422)</f>
        <v>0</v>
      </c>
      <c r="K422" s="229"/>
      <c r="L422" s="505"/>
      <c r="M422" s="230" t="s">
        <v>318</v>
      </c>
      <c r="N422" s="230"/>
      <c r="O422" s="229"/>
      <c r="P422" s="229"/>
      <c r="Q422" s="229"/>
      <c r="R422" s="508"/>
      <c r="S422" s="511">
        <f>SUM(O422*R422)</f>
        <v>0</v>
      </c>
      <c r="T422" s="229"/>
      <c r="U422" s="229"/>
      <c r="V422" s="511">
        <f>SUM(S422-(S422*U422/100))</f>
        <v>0</v>
      </c>
      <c r="W422" s="511">
        <f>SUM(J422+V422)</f>
        <v>0</v>
      </c>
      <c r="X422" s="688">
        <f>W422</f>
        <v>0</v>
      </c>
      <c r="Y422" s="229"/>
      <c r="Z422" s="229"/>
      <c r="AA422" s="229"/>
      <c r="AB422" s="229"/>
    </row>
    <row r="423" spans="1:28" ht="17.25" x14ac:dyDescent="0.3">
      <c r="A423" s="229"/>
      <c r="B423" s="230"/>
      <c r="C423" s="229"/>
      <c r="D423" s="229"/>
      <c r="E423" s="229"/>
      <c r="F423" s="229"/>
      <c r="G423" s="229"/>
      <c r="H423" s="484"/>
      <c r="I423" s="229"/>
      <c r="J423" s="689">
        <f>SUM(H423*I423)</f>
        <v>0</v>
      </c>
      <c r="K423" s="229"/>
      <c r="L423" s="505"/>
      <c r="M423" s="230" t="s">
        <v>8</v>
      </c>
      <c r="N423" s="230" t="s">
        <v>0</v>
      </c>
      <c r="O423" s="229">
        <v>20</v>
      </c>
      <c r="P423" s="229"/>
      <c r="Q423" s="229"/>
      <c r="R423" s="508">
        <v>5400</v>
      </c>
      <c r="S423" s="511">
        <f>SUM(O423*R423)</f>
        <v>108000</v>
      </c>
      <c r="T423" s="229">
        <v>30</v>
      </c>
      <c r="U423" s="229">
        <v>93</v>
      </c>
      <c r="V423" s="511">
        <f>SUM(S423-(S423*U423/100))</f>
        <v>7560</v>
      </c>
      <c r="W423" s="511">
        <f>SUM(J423+V423)</f>
        <v>7560</v>
      </c>
      <c r="X423" s="688">
        <f>W423</f>
        <v>7560</v>
      </c>
      <c r="Y423" s="229">
        <v>50</v>
      </c>
      <c r="Z423" s="229">
        <v>0</v>
      </c>
      <c r="AA423" s="229">
        <v>0.01</v>
      </c>
      <c r="AB423" s="229"/>
    </row>
    <row r="424" spans="1:28" ht="17.25" x14ac:dyDescent="0.3">
      <c r="A424" s="229"/>
      <c r="B424" s="230"/>
      <c r="C424" s="229"/>
      <c r="D424" s="229"/>
      <c r="E424" s="229"/>
      <c r="F424" s="229"/>
      <c r="G424" s="229"/>
      <c r="H424" s="484"/>
      <c r="I424" s="229"/>
      <c r="J424" s="689">
        <f>SUM(H424*I424)</f>
        <v>0</v>
      </c>
      <c r="K424" s="229"/>
      <c r="L424" s="505"/>
      <c r="M424" s="230" t="s">
        <v>16</v>
      </c>
      <c r="N424" s="230" t="s">
        <v>1233</v>
      </c>
      <c r="O424" s="229">
        <v>57</v>
      </c>
      <c r="P424" s="229"/>
      <c r="Q424" s="229"/>
      <c r="R424" s="508">
        <v>2400</v>
      </c>
      <c r="S424" s="511">
        <f>SUM(O424*R424)</f>
        <v>136800</v>
      </c>
      <c r="T424" s="229">
        <v>30</v>
      </c>
      <c r="U424" s="229">
        <v>50</v>
      </c>
      <c r="V424" s="511">
        <f>SUM(S424-(S424*U424/100))</f>
        <v>68400</v>
      </c>
      <c r="W424" s="511">
        <f>SUM(J424+V424)</f>
        <v>68400</v>
      </c>
      <c r="X424" s="688">
        <f>W424</f>
        <v>68400</v>
      </c>
      <c r="Y424" s="229">
        <v>0</v>
      </c>
      <c r="Z424" s="474">
        <f>X424</f>
        <v>68400</v>
      </c>
      <c r="AA424" s="229">
        <v>0.03</v>
      </c>
      <c r="AB424" s="229"/>
    </row>
    <row r="425" spans="1:28" ht="17.25" x14ac:dyDescent="0.3">
      <c r="A425" s="229">
        <v>223</v>
      </c>
      <c r="B425" s="230" t="s">
        <v>4</v>
      </c>
      <c r="C425" s="229">
        <v>9811</v>
      </c>
      <c r="D425" s="229"/>
      <c r="E425" s="229">
        <v>1</v>
      </c>
      <c r="F425" s="229">
        <v>82</v>
      </c>
      <c r="G425" s="229">
        <v>1</v>
      </c>
      <c r="H425" s="484">
        <f>SUM((D425*400)+(E425*100)+F425)</f>
        <v>182</v>
      </c>
      <c r="I425" s="229">
        <v>75</v>
      </c>
      <c r="J425" s="689">
        <f>SUM(H425*I425)</f>
        <v>13650</v>
      </c>
      <c r="K425" s="229"/>
      <c r="L425" s="646">
        <v>259</v>
      </c>
      <c r="M425" s="230"/>
      <c r="N425" s="230"/>
      <c r="O425" s="229"/>
      <c r="P425" s="229"/>
      <c r="Q425" s="229"/>
      <c r="R425" s="508"/>
      <c r="S425" s="511">
        <f>SUM(O425*R425)</f>
        <v>0</v>
      </c>
      <c r="T425" s="229"/>
      <c r="U425" s="229"/>
      <c r="V425" s="511">
        <f>SUM(S425-(S425*U425/100))</f>
        <v>0</v>
      </c>
      <c r="W425" s="511">
        <f>SUM(J425+V425)</f>
        <v>13650</v>
      </c>
      <c r="X425" s="688">
        <f>W425</f>
        <v>13650</v>
      </c>
      <c r="Y425" s="229">
        <v>50</v>
      </c>
      <c r="Z425" s="229">
        <v>0</v>
      </c>
      <c r="AA425" s="229">
        <v>0.01</v>
      </c>
      <c r="AB425" s="229"/>
    </row>
    <row r="426" spans="1:28" ht="17.25" x14ac:dyDescent="0.3">
      <c r="A426" s="229">
        <v>224</v>
      </c>
      <c r="B426" s="230" t="s">
        <v>4</v>
      </c>
      <c r="C426" s="229">
        <v>12234</v>
      </c>
      <c r="D426" s="229">
        <v>2</v>
      </c>
      <c r="E426" s="229"/>
      <c r="F426" s="229">
        <v>60</v>
      </c>
      <c r="G426" s="229">
        <v>1</v>
      </c>
      <c r="H426" s="484">
        <f>SUM((D426*400)+(E426*100)+F426)</f>
        <v>860</v>
      </c>
      <c r="I426" s="229">
        <v>220</v>
      </c>
      <c r="J426" s="689">
        <f>SUM(H426*I426)</f>
        <v>189200</v>
      </c>
      <c r="K426" s="229"/>
      <c r="L426" s="646">
        <v>259</v>
      </c>
      <c r="M426" s="230"/>
      <c r="N426" s="230"/>
      <c r="O426" s="229"/>
      <c r="P426" s="229"/>
      <c r="Q426" s="229"/>
      <c r="R426" s="508"/>
      <c r="S426" s="511">
        <f>SUM(O426*R426)</f>
        <v>0</v>
      </c>
      <c r="T426" s="229"/>
      <c r="U426" s="229"/>
      <c r="V426" s="511">
        <f>SUM(S426-(S426*U426/100))</f>
        <v>0</v>
      </c>
      <c r="W426" s="511">
        <f>SUM(J426+V426)</f>
        <v>189200</v>
      </c>
      <c r="X426" s="688">
        <f>W426</f>
        <v>189200</v>
      </c>
      <c r="Y426" s="229">
        <v>50</v>
      </c>
      <c r="Z426" s="229">
        <v>0</v>
      </c>
      <c r="AA426" s="229">
        <v>0.01</v>
      </c>
      <c r="AB426" s="229"/>
    </row>
    <row r="427" spans="1:28" ht="17.25" x14ac:dyDescent="0.3">
      <c r="A427" s="229">
        <v>225</v>
      </c>
      <c r="B427" s="230" t="s">
        <v>4</v>
      </c>
      <c r="C427" s="229">
        <v>2132</v>
      </c>
      <c r="D427" s="229">
        <v>9</v>
      </c>
      <c r="E427" s="229">
        <v>1</v>
      </c>
      <c r="F427" s="229">
        <v>15</v>
      </c>
      <c r="G427" s="229">
        <v>1</v>
      </c>
      <c r="H427" s="484">
        <f>SUM((D427*400)+(E427*100)+F427)</f>
        <v>3715</v>
      </c>
      <c r="I427" s="229">
        <v>160</v>
      </c>
      <c r="J427" s="689">
        <f>SUM(H427*I427)</f>
        <v>594400</v>
      </c>
      <c r="K427" s="229"/>
      <c r="L427" s="646">
        <v>259</v>
      </c>
      <c r="M427" s="230"/>
      <c r="N427" s="230"/>
      <c r="O427" s="229"/>
      <c r="P427" s="229"/>
      <c r="Q427" s="229"/>
      <c r="R427" s="508"/>
      <c r="S427" s="511">
        <f>SUM(O427*R427)</f>
        <v>0</v>
      </c>
      <c r="T427" s="229"/>
      <c r="U427" s="229"/>
      <c r="V427" s="511">
        <f>SUM(S427-(S427*U427/100))</f>
        <v>0</v>
      </c>
      <c r="W427" s="511">
        <f>SUM(J427+V427)</f>
        <v>594400</v>
      </c>
      <c r="X427" s="688">
        <f>W427</f>
        <v>594400</v>
      </c>
      <c r="Y427" s="229">
        <v>50</v>
      </c>
      <c r="Z427" s="229">
        <v>0</v>
      </c>
      <c r="AA427" s="229">
        <v>0.01</v>
      </c>
      <c r="AB427" s="229"/>
    </row>
    <row r="428" spans="1:28" ht="17.25" x14ac:dyDescent="0.3">
      <c r="A428" s="229">
        <v>226</v>
      </c>
      <c r="B428" s="230" t="s">
        <v>4</v>
      </c>
      <c r="C428" s="229">
        <v>29381</v>
      </c>
      <c r="D428" s="229">
        <v>16</v>
      </c>
      <c r="E428" s="229">
        <v>1</v>
      </c>
      <c r="F428" s="229">
        <v>82</v>
      </c>
      <c r="G428" s="229">
        <v>1</v>
      </c>
      <c r="H428" s="484">
        <f>SUM((D428*400)+(E428*100)+F428)</f>
        <v>6582</v>
      </c>
      <c r="I428" s="229">
        <v>75</v>
      </c>
      <c r="J428" s="689">
        <f>SUM(H428*I428)</f>
        <v>493650</v>
      </c>
      <c r="K428" s="229"/>
      <c r="L428" s="646">
        <v>259</v>
      </c>
      <c r="M428" s="230"/>
      <c r="N428" s="230"/>
      <c r="O428" s="229"/>
      <c r="P428" s="229"/>
      <c r="Q428" s="229"/>
      <c r="R428" s="508"/>
      <c r="S428" s="511">
        <f>SUM(O428*R428)</f>
        <v>0</v>
      </c>
      <c r="T428" s="229"/>
      <c r="U428" s="229"/>
      <c r="V428" s="511">
        <f>SUM(S428-(S428*U428/100))</f>
        <v>0</v>
      </c>
      <c r="W428" s="511">
        <f>SUM(J428+V428)</f>
        <v>493650</v>
      </c>
      <c r="X428" s="688">
        <f>W428</f>
        <v>493650</v>
      </c>
      <c r="Y428" s="229">
        <v>50</v>
      </c>
      <c r="Z428" s="229">
        <v>0</v>
      </c>
      <c r="AA428" s="229">
        <v>0.01</v>
      </c>
      <c r="AB428" s="229"/>
    </row>
    <row r="429" spans="1:28" ht="17.25" x14ac:dyDescent="0.3">
      <c r="A429" s="229">
        <v>227</v>
      </c>
      <c r="B429" s="230" t="s">
        <v>4</v>
      </c>
      <c r="C429" s="229">
        <v>2442</v>
      </c>
      <c r="D429" s="229">
        <v>1</v>
      </c>
      <c r="E429" s="229"/>
      <c r="F429" s="229">
        <v>18</v>
      </c>
      <c r="G429" s="229">
        <v>2</v>
      </c>
      <c r="H429" s="484">
        <f>SUM((D429*400)+(E429*100)+F429)</f>
        <v>418</v>
      </c>
      <c r="I429" s="229">
        <v>180</v>
      </c>
      <c r="J429" s="689">
        <f>SUM(H429*I429)</f>
        <v>75240</v>
      </c>
      <c r="K429" s="229"/>
      <c r="L429" s="646">
        <v>258</v>
      </c>
      <c r="M429" s="230" t="s">
        <v>3</v>
      </c>
      <c r="N429" s="230" t="s">
        <v>1233</v>
      </c>
      <c r="O429" s="229">
        <v>56.21</v>
      </c>
      <c r="P429" s="229"/>
      <c r="Q429" s="229"/>
      <c r="R429" s="508">
        <v>6500</v>
      </c>
      <c r="S429" s="511">
        <f>SUM(O429*R429)</f>
        <v>365365</v>
      </c>
      <c r="T429" s="229">
        <v>1</v>
      </c>
      <c r="U429" s="229">
        <v>1</v>
      </c>
      <c r="V429" s="511">
        <f>SUM(S429-(S429*U429/100))</f>
        <v>361711.35</v>
      </c>
      <c r="W429" s="511">
        <f>SUM(J429+V429)</f>
        <v>436951.35</v>
      </c>
      <c r="X429" s="688">
        <f>W429</f>
        <v>436951.35</v>
      </c>
      <c r="Y429" s="229">
        <v>10</v>
      </c>
      <c r="Z429" s="229">
        <v>0</v>
      </c>
      <c r="AA429" s="229">
        <v>0.02</v>
      </c>
      <c r="AB429" s="229"/>
    </row>
    <row r="430" spans="1:28" ht="17.25" x14ac:dyDescent="0.3">
      <c r="A430" s="229"/>
      <c r="B430" s="230"/>
      <c r="C430" s="229"/>
      <c r="D430" s="229"/>
      <c r="E430" s="229"/>
      <c r="F430" s="229"/>
      <c r="G430" s="229"/>
      <c r="H430" s="484"/>
      <c r="I430" s="229"/>
      <c r="J430" s="689"/>
      <c r="K430" s="229"/>
      <c r="L430" s="646"/>
      <c r="M430" s="230" t="s">
        <v>27</v>
      </c>
      <c r="N430" s="230" t="s">
        <v>2</v>
      </c>
      <c r="O430" s="229">
        <v>24</v>
      </c>
      <c r="P430" s="229"/>
      <c r="Q430" s="229"/>
      <c r="R430" s="508">
        <v>6500</v>
      </c>
      <c r="S430" s="511">
        <f>SUM(O430*R430)</f>
        <v>156000</v>
      </c>
      <c r="T430" s="229">
        <v>1</v>
      </c>
      <c r="U430" s="229">
        <v>1</v>
      </c>
      <c r="V430" s="511">
        <f>SUM(S430-(S430*U430/100))</f>
        <v>154440</v>
      </c>
      <c r="W430" s="511">
        <f>SUM(J430+V430)</f>
        <v>154440</v>
      </c>
      <c r="X430" s="688">
        <f>W430</f>
        <v>154440</v>
      </c>
      <c r="Y430" s="229">
        <v>10</v>
      </c>
      <c r="Z430" s="229">
        <v>0</v>
      </c>
      <c r="AA430" s="229">
        <v>0.02</v>
      </c>
      <c r="AB430" s="229"/>
    </row>
    <row r="431" spans="1:28" ht="17.25" x14ac:dyDescent="0.3">
      <c r="A431" s="229"/>
      <c r="B431" s="230"/>
      <c r="C431" s="229"/>
      <c r="D431" s="229"/>
      <c r="E431" s="229"/>
      <c r="F431" s="229"/>
      <c r="G431" s="229"/>
      <c r="H431" s="484"/>
      <c r="I431" s="229"/>
      <c r="J431" s="689">
        <f>SUM(H431*I431)</f>
        <v>0</v>
      </c>
      <c r="K431" s="229"/>
      <c r="L431" s="505"/>
      <c r="M431" s="230" t="s">
        <v>42</v>
      </c>
      <c r="N431" s="230" t="s">
        <v>0</v>
      </c>
      <c r="O431" s="229">
        <v>47</v>
      </c>
      <c r="P431" s="229"/>
      <c r="Q431" s="229"/>
      <c r="R431" s="508">
        <v>5400</v>
      </c>
      <c r="S431" s="511">
        <f>SUM(O431*R431)</f>
        <v>253800</v>
      </c>
      <c r="T431" s="229">
        <v>1</v>
      </c>
      <c r="U431" s="229">
        <v>3</v>
      </c>
      <c r="V431" s="511">
        <f>SUM(S431-(S431*U431/100))</f>
        <v>246186</v>
      </c>
      <c r="W431" s="511">
        <f>SUM(J431+V431)</f>
        <v>246186</v>
      </c>
      <c r="X431" s="688">
        <f>W431</f>
        <v>246186</v>
      </c>
      <c r="Y431" s="229">
        <v>10</v>
      </c>
      <c r="Z431" s="229">
        <v>0</v>
      </c>
      <c r="AA431" s="229">
        <v>0.02</v>
      </c>
      <c r="AB431" s="229"/>
    </row>
    <row r="432" spans="1:28" ht="17.25" x14ac:dyDescent="0.3">
      <c r="A432" s="229">
        <v>228</v>
      </c>
      <c r="B432" s="230" t="s">
        <v>4</v>
      </c>
      <c r="C432" s="229">
        <v>5970</v>
      </c>
      <c r="D432" s="229"/>
      <c r="E432" s="229"/>
      <c r="F432" s="229">
        <v>61</v>
      </c>
      <c r="G432" s="229">
        <v>2</v>
      </c>
      <c r="H432" s="484">
        <f>SUM((D432*400)+(E432*100)+F432)</f>
        <v>61</v>
      </c>
      <c r="I432" s="229">
        <v>200</v>
      </c>
      <c r="J432" s="689">
        <f>SUM(H432*I432)</f>
        <v>12200</v>
      </c>
      <c r="K432" s="229"/>
      <c r="L432" s="646">
        <v>7</v>
      </c>
      <c r="M432" s="230" t="s">
        <v>10</v>
      </c>
      <c r="N432" s="230" t="s">
        <v>9</v>
      </c>
      <c r="O432" s="229">
        <v>184.46</v>
      </c>
      <c r="P432" s="229"/>
      <c r="Q432" s="229"/>
      <c r="R432" s="508">
        <v>6500</v>
      </c>
      <c r="S432" s="511">
        <f>SUM(O432*R432)</f>
        <v>1198990</v>
      </c>
      <c r="T432" s="229">
        <v>50</v>
      </c>
      <c r="U432" s="229">
        <v>85</v>
      </c>
      <c r="V432" s="511">
        <f>SUM(S432-(S432*U432/100))</f>
        <v>179848.5</v>
      </c>
      <c r="W432" s="511">
        <f>SUM(J432+V432)</f>
        <v>192048.5</v>
      </c>
      <c r="X432" s="688">
        <f>W432</f>
        <v>192048.5</v>
      </c>
      <c r="Y432" s="229">
        <v>10</v>
      </c>
      <c r="Z432" s="229">
        <v>0</v>
      </c>
      <c r="AA432" s="229">
        <v>0.01</v>
      </c>
      <c r="AB432" s="229"/>
    </row>
    <row r="433" spans="1:28" ht="17.25" x14ac:dyDescent="0.3">
      <c r="A433" s="229"/>
      <c r="B433" s="230"/>
      <c r="C433" s="229"/>
      <c r="D433" s="229"/>
      <c r="E433" s="229"/>
      <c r="F433" s="229"/>
      <c r="G433" s="229"/>
      <c r="H433" s="484"/>
      <c r="I433" s="229"/>
      <c r="J433" s="689">
        <f>SUM(H433*I433)</f>
        <v>0</v>
      </c>
      <c r="K433" s="229"/>
      <c r="L433" s="505"/>
      <c r="M433" s="230" t="s">
        <v>317</v>
      </c>
      <c r="N433" s="230"/>
      <c r="O433" s="229"/>
      <c r="P433" s="229"/>
      <c r="Q433" s="229"/>
      <c r="R433" s="508"/>
      <c r="S433" s="511">
        <f>SUM(O433*R433)</f>
        <v>0</v>
      </c>
      <c r="T433" s="229"/>
      <c r="U433" s="229"/>
      <c r="V433" s="511">
        <f>SUM(S433-(S433*U433/100))</f>
        <v>0</v>
      </c>
      <c r="W433" s="511">
        <f>SUM(J433+V433)</f>
        <v>0</v>
      </c>
      <c r="X433" s="688">
        <f>W433</f>
        <v>0</v>
      </c>
      <c r="Y433" s="229"/>
      <c r="Z433" s="229"/>
      <c r="AA433" s="229"/>
      <c r="AB433" s="229"/>
    </row>
    <row r="434" spans="1:28" ht="17.25" x14ac:dyDescent="0.3">
      <c r="A434" s="229"/>
      <c r="B434" s="230"/>
      <c r="C434" s="229"/>
      <c r="D434" s="229"/>
      <c r="E434" s="229"/>
      <c r="F434" s="229"/>
      <c r="G434" s="229"/>
      <c r="H434" s="484"/>
      <c r="I434" s="229"/>
      <c r="J434" s="689">
        <f>SUM(H434*I434)</f>
        <v>0</v>
      </c>
      <c r="K434" s="229"/>
      <c r="L434" s="505"/>
      <c r="M434" s="230" t="s">
        <v>318</v>
      </c>
      <c r="N434" s="230"/>
      <c r="O434" s="229"/>
      <c r="P434" s="229"/>
      <c r="Q434" s="229"/>
      <c r="R434" s="508"/>
      <c r="S434" s="511">
        <f>SUM(O434*R434)</f>
        <v>0</v>
      </c>
      <c r="T434" s="229"/>
      <c r="U434" s="229"/>
      <c r="V434" s="511">
        <f>SUM(S434-(S434*U434/100))</f>
        <v>0</v>
      </c>
      <c r="W434" s="511">
        <f>SUM(J434+V434)</f>
        <v>0</v>
      </c>
      <c r="X434" s="688">
        <f>W434</f>
        <v>0</v>
      </c>
      <c r="Y434" s="229"/>
      <c r="Z434" s="229"/>
      <c r="AA434" s="229"/>
      <c r="AB434" s="229"/>
    </row>
    <row r="435" spans="1:28" ht="17.25" x14ac:dyDescent="0.3">
      <c r="A435" s="229"/>
      <c r="B435" s="230"/>
      <c r="C435" s="229"/>
      <c r="D435" s="229"/>
      <c r="E435" s="229"/>
      <c r="F435" s="229"/>
      <c r="G435" s="229"/>
      <c r="H435" s="484"/>
      <c r="I435" s="229"/>
      <c r="J435" s="689">
        <f>SUM(H435*I435)</f>
        <v>0</v>
      </c>
      <c r="K435" s="229"/>
      <c r="L435" s="505"/>
      <c r="M435" s="230" t="s">
        <v>8</v>
      </c>
      <c r="N435" s="230" t="s">
        <v>0</v>
      </c>
      <c r="O435" s="229">
        <v>27</v>
      </c>
      <c r="P435" s="229"/>
      <c r="Q435" s="229"/>
      <c r="R435" s="508">
        <v>5400</v>
      </c>
      <c r="S435" s="511">
        <f>SUM(O435*R435)</f>
        <v>145800</v>
      </c>
      <c r="T435" s="229">
        <v>30</v>
      </c>
      <c r="U435" s="229">
        <v>93</v>
      </c>
      <c r="V435" s="511">
        <f>SUM(S435-(S435*U435/100))</f>
        <v>10206</v>
      </c>
      <c r="W435" s="511">
        <f>SUM(J435+V435)</f>
        <v>10206</v>
      </c>
      <c r="X435" s="688">
        <f>W435</f>
        <v>10206</v>
      </c>
      <c r="Y435" s="229">
        <v>50</v>
      </c>
      <c r="Z435" s="229">
        <v>0</v>
      </c>
      <c r="AA435" s="229">
        <v>0.01</v>
      </c>
      <c r="AB435" s="229"/>
    </row>
    <row r="436" spans="1:28" ht="17.25" x14ac:dyDescent="0.3">
      <c r="A436" s="229">
        <v>229</v>
      </c>
      <c r="B436" s="230" t="s">
        <v>4</v>
      </c>
      <c r="C436" s="229">
        <v>1684</v>
      </c>
      <c r="D436" s="229"/>
      <c r="E436" s="229">
        <v>1</v>
      </c>
      <c r="F436" s="229">
        <v>82</v>
      </c>
      <c r="G436" s="229">
        <v>2</v>
      </c>
      <c r="H436" s="484">
        <f>SUM((D436*400)+(E436*100)+F436)</f>
        <v>182</v>
      </c>
      <c r="I436" s="229">
        <v>75</v>
      </c>
      <c r="J436" s="689">
        <f>SUM(H436*I436)</f>
        <v>13650</v>
      </c>
      <c r="K436" s="229"/>
      <c r="L436" s="646">
        <v>7</v>
      </c>
      <c r="M436" s="230" t="s">
        <v>3</v>
      </c>
      <c r="N436" s="230" t="s">
        <v>1233</v>
      </c>
      <c r="O436" s="229">
        <v>108</v>
      </c>
      <c r="P436" s="229"/>
      <c r="Q436" s="229"/>
      <c r="R436" s="508">
        <v>6500</v>
      </c>
      <c r="S436" s="511">
        <f>SUM(O436*R436)</f>
        <v>702000</v>
      </c>
      <c r="T436" s="229">
        <v>3</v>
      </c>
      <c r="U436" s="229">
        <v>3</v>
      </c>
      <c r="V436" s="511">
        <f>SUM(S436-(S436*U436/100))</f>
        <v>680940</v>
      </c>
      <c r="W436" s="511">
        <f>SUM(J436+V436)</f>
        <v>694590</v>
      </c>
      <c r="X436" s="688">
        <f>W436</f>
        <v>694590</v>
      </c>
      <c r="Y436" s="229">
        <v>10</v>
      </c>
      <c r="Z436" s="229">
        <v>0</v>
      </c>
      <c r="AA436" s="229">
        <v>0.02</v>
      </c>
      <c r="AB436" s="229"/>
    </row>
    <row r="437" spans="1:28" ht="17.25" x14ac:dyDescent="0.3">
      <c r="A437" s="229">
        <v>230</v>
      </c>
      <c r="B437" s="230" t="s">
        <v>4</v>
      </c>
      <c r="C437" s="229">
        <v>1185</v>
      </c>
      <c r="D437" s="229">
        <v>3</v>
      </c>
      <c r="E437" s="229">
        <v>1</v>
      </c>
      <c r="F437" s="229">
        <v>4</v>
      </c>
      <c r="G437" s="229">
        <v>1</v>
      </c>
      <c r="H437" s="484">
        <f>SUM((D437*400)+(E437*100)+F437)</f>
        <v>1304</v>
      </c>
      <c r="I437" s="229">
        <v>75</v>
      </c>
      <c r="J437" s="689">
        <f>SUM(H437*I437)</f>
        <v>97800</v>
      </c>
      <c r="K437" s="229"/>
      <c r="L437" s="646">
        <v>7</v>
      </c>
      <c r="M437" s="230"/>
      <c r="N437" s="230"/>
      <c r="O437" s="229"/>
      <c r="P437" s="229"/>
      <c r="Q437" s="229"/>
      <c r="R437" s="508"/>
      <c r="S437" s="511">
        <f>SUM(O437*R437)</f>
        <v>0</v>
      </c>
      <c r="T437" s="229"/>
      <c r="U437" s="229"/>
      <c r="V437" s="511">
        <f>SUM(S437-(S437*U437/100))</f>
        <v>0</v>
      </c>
      <c r="W437" s="511">
        <f>SUM(J437+V437)</f>
        <v>97800</v>
      </c>
      <c r="X437" s="688">
        <f>W437</f>
        <v>97800</v>
      </c>
      <c r="Y437" s="229">
        <v>50</v>
      </c>
      <c r="Z437" s="229">
        <v>0</v>
      </c>
      <c r="AA437" s="229">
        <v>0.01</v>
      </c>
      <c r="AB437" s="229"/>
    </row>
    <row r="438" spans="1:28" ht="17.25" x14ac:dyDescent="0.3">
      <c r="A438" s="229">
        <v>231</v>
      </c>
      <c r="B438" s="230" t="s">
        <v>4</v>
      </c>
      <c r="C438" s="229">
        <v>13282</v>
      </c>
      <c r="D438" s="229">
        <v>5</v>
      </c>
      <c r="E438" s="229">
        <v>2</v>
      </c>
      <c r="F438" s="229">
        <v>2</v>
      </c>
      <c r="G438" s="229">
        <v>1</v>
      </c>
      <c r="H438" s="484">
        <f>SUM((D438*400)+(E438*100)+F438)</f>
        <v>2202</v>
      </c>
      <c r="I438" s="229">
        <v>75</v>
      </c>
      <c r="J438" s="689">
        <f>SUM(H438*I438)</f>
        <v>165150</v>
      </c>
      <c r="K438" s="229"/>
      <c r="L438" s="646">
        <v>7</v>
      </c>
      <c r="M438" s="230"/>
      <c r="N438" s="230"/>
      <c r="O438" s="229"/>
      <c r="P438" s="229"/>
      <c r="Q438" s="229"/>
      <c r="R438" s="508"/>
      <c r="S438" s="511">
        <f>SUM(O438*R438)</f>
        <v>0</v>
      </c>
      <c r="T438" s="229"/>
      <c r="U438" s="229"/>
      <c r="V438" s="511">
        <f>SUM(S438-(S438*U438/100))</f>
        <v>0</v>
      </c>
      <c r="W438" s="511">
        <f>SUM(J438+V438)</f>
        <v>165150</v>
      </c>
      <c r="X438" s="688">
        <f>W438</f>
        <v>165150</v>
      </c>
      <c r="Y438" s="229">
        <v>50</v>
      </c>
      <c r="Z438" s="229">
        <v>0</v>
      </c>
      <c r="AA438" s="229">
        <v>0.01</v>
      </c>
      <c r="AB438" s="229"/>
    </row>
    <row r="439" spans="1:28" ht="17.25" x14ac:dyDescent="0.3">
      <c r="A439" s="229">
        <v>232</v>
      </c>
      <c r="B439" s="230" t="s">
        <v>4</v>
      </c>
      <c r="C439" s="229">
        <v>264</v>
      </c>
      <c r="D439" s="229"/>
      <c r="E439" s="229"/>
      <c r="F439" s="229">
        <v>96</v>
      </c>
      <c r="G439" s="229">
        <v>2</v>
      </c>
      <c r="H439" s="484">
        <f>SUM((D439*400)+(E439*100)+F439)</f>
        <v>96</v>
      </c>
      <c r="I439" s="229">
        <v>75</v>
      </c>
      <c r="J439" s="689">
        <f>SUM(H439*I439)</f>
        <v>7200</v>
      </c>
      <c r="K439" s="229"/>
      <c r="L439" s="646">
        <v>28</v>
      </c>
      <c r="M439" s="230" t="s">
        <v>3</v>
      </c>
      <c r="N439" s="230" t="s">
        <v>1233</v>
      </c>
      <c r="O439" s="229">
        <v>155.5</v>
      </c>
      <c r="P439" s="229"/>
      <c r="Q439" s="229"/>
      <c r="R439" s="508">
        <v>6500</v>
      </c>
      <c r="S439" s="511">
        <f>SUM(O439*R439)</f>
        <v>1010750</v>
      </c>
      <c r="T439" s="229">
        <v>15</v>
      </c>
      <c r="U439" s="229">
        <v>20</v>
      </c>
      <c r="V439" s="511">
        <f>SUM(S439-(S439*U439/100))</f>
        <v>808600</v>
      </c>
      <c r="W439" s="511">
        <f>SUM(J439+V439)</f>
        <v>815800</v>
      </c>
      <c r="X439" s="688">
        <f>W439</f>
        <v>815800</v>
      </c>
      <c r="Y439" s="229">
        <v>10</v>
      </c>
      <c r="Z439" s="229">
        <v>0</v>
      </c>
      <c r="AA439" s="229">
        <v>0.02</v>
      </c>
      <c r="AB439" s="229"/>
    </row>
    <row r="440" spans="1:28" ht="17.25" x14ac:dyDescent="0.3">
      <c r="A440" s="229"/>
      <c r="B440" s="230"/>
      <c r="C440" s="229"/>
      <c r="D440" s="229"/>
      <c r="E440" s="229"/>
      <c r="F440" s="229"/>
      <c r="G440" s="229"/>
      <c r="H440" s="484"/>
      <c r="I440" s="229"/>
      <c r="J440" s="689">
        <f>SUM(H440*I440)</f>
        <v>0</v>
      </c>
      <c r="K440" s="229"/>
      <c r="L440" s="505"/>
      <c r="M440" s="230" t="s">
        <v>8</v>
      </c>
      <c r="N440" s="230" t="s">
        <v>0</v>
      </c>
      <c r="O440" s="229">
        <v>21.46</v>
      </c>
      <c r="P440" s="229"/>
      <c r="Q440" s="229"/>
      <c r="R440" s="508">
        <v>5400</v>
      </c>
      <c r="S440" s="511">
        <f>SUM(O440*R440)</f>
        <v>115884</v>
      </c>
      <c r="T440" s="229"/>
      <c r="U440" s="229"/>
      <c r="V440" s="511">
        <f>SUM(S440-(S440*U440/100))</f>
        <v>115884</v>
      </c>
      <c r="W440" s="511">
        <f>SUM(J440+V440)</f>
        <v>115884</v>
      </c>
      <c r="X440" s="688">
        <f>W440</f>
        <v>115884</v>
      </c>
      <c r="Y440" s="229">
        <v>50</v>
      </c>
      <c r="Z440" s="229">
        <v>0</v>
      </c>
      <c r="AA440" s="229">
        <v>0.01</v>
      </c>
      <c r="AB440" s="229"/>
    </row>
    <row r="441" spans="1:28" ht="17.25" x14ac:dyDescent="0.3">
      <c r="A441" s="229"/>
      <c r="B441" s="230"/>
      <c r="C441" s="229"/>
      <c r="D441" s="229"/>
      <c r="E441" s="229"/>
      <c r="F441" s="229"/>
      <c r="G441" s="229"/>
      <c r="H441" s="484"/>
      <c r="I441" s="229"/>
      <c r="J441" s="689">
        <f>SUM(H441*I441)</f>
        <v>0</v>
      </c>
      <c r="K441" s="229"/>
      <c r="L441" s="505"/>
      <c r="M441" s="230" t="s">
        <v>16</v>
      </c>
      <c r="N441" s="230" t="s">
        <v>1233</v>
      </c>
      <c r="O441" s="229">
        <v>89.24</v>
      </c>
      <c r="P441" s="229"/>
      <c r="Q441" s="229"/>
      <c r="R441" s="508">
        <v>2400</v>
      </c>
      <c r="S441" s="511">
        <f>SUM(O441*R441)</f>
        <v>214176</v>
      </c>
      <c r="T441" s="229"/>
      <c r="U441" s="229"/>
      <c r="V441" s="511">
        <f>SUM(S441-(S441*U441/100))</f>
        <v>214176</v>
      </c>
      <c r="W441" s="511">
        <f>SUM(J441+V441)</f>
        <v>214176</v>
      </c>
      <c r="X441" s="688">
        <f>W441</f>
        <v>214176</v>
      </c>
      <c r="Y441" s="229">
        <v>0</v>
      </c>
      <c r="Z441" s="474">
        <f>X441</f>
        <v>214176</v>
      </c>
      <c r="AA441" s="229">
        <v>0.03</v>
      </c>
      <c r="AB441" s="229"/>
    </row>
    <row r="442" spans="1:28" ht="17.25" x14ac:dyDescent="0.3">
      <c r="A442" s="229">
        <v>233</v>
      </c>
      <c r="B442" s="230" t="s">
        <v>4</v>
      </c>
      <c r="C442" s="229">
        <v>6959</v>
      </c>
      <c r="D442" s="229">
        <v>2</v>
      </c>
      <c r="E442" s="229">
        <v>2</v>
      </c>
      <c r="F442" s="229">
        <v>13</v>
      </c>
      <c r="G442" s="229">
        <v>1</v>
      </c>
      <c r="H442" s="484">
        <f>SUM((D442*400)+(E442*100)+F442)</f>
        <v>1013</v>
      </c>
      <c r="I442" s="229">
        <v>75</v>
      </c>
      <c r="J442" s="689">
        <f>SUM(H442*I442)</f>
        <v>75975</v>
      </c>
      <c r="K442" s="229"/>
      <c r="L442" s="505"/>
      <c r="M442" s="230" t="s">
        <v>11</v>
      </c>
      <c r="N442" s="230" t="s">
        <v>0</v>
      </c>
      <c r="O442" s="229">
        <v>36</v>
      </c>
      <c r="P442" s="229"/>
      <c r="Q442" s="229"/>
      <c r="R442" s="508">
        <v>2050</v>
      </c>
      <c r="S442" s="511">
        <f>SUM(O442*R442)</f>
        <v>73800</v>
      </c>
      <c r="T442" s="229">
        <v>3</v>
      </c>
      <c r="U442" s="229">
        <v>9</v>
      </c>
      <c r="V442" s="511">
        <f>SUM(S442-(S442*U442/100))</f>
        <v>67158</v>
      </c>
      <c r="W442" s="511">
        <f>SUM(J442+V442)</f>
        <v>143133</v>
      </c>
      <c r="X442" s="688">
        <f>W442</f>
        <v>143133</v>
      </c>
      <c r="Y442" s="229">
        <v>50</v>
      </c>
      <c r="Z442" s="229">
        <v>0</v>
      </c>
      <c r="AA442" s="229">
        <v>0.01</v>
      </c>
      <c r="AB442" s="229"/>
    </row>
    <row r="443" spans="1:28" ht="17.25" x14ac:dyDescent="0.3">
      <c r="A443" s="494">
        <v>234</v>
      </c>
      <c r="B443" s="498" t="s">
        <v>23</v>
      </c>
      <c r="C443" s="494">
        <v>118</v>
      </c>
      <c r="D443" s="494">
        <v>2</v>
      </c>
      <c r="E443" s="494"/>
      <c r="F443" s="494"/>
      <c r="G443" s="229">
        <v>1</v>
      </c>
      <c r="H443" s="484">
        <f>SUM((D443*400)+(E443*100)+F443)</f>
        <v>800</v>
      </c>
      <c r="I443" s="229">
        <v>75</v>
      </c>
      <c r="J443" s="689">
        <f>SUM(H443*I443)</f>
        <v>60000</v>
      </c>
      <c r="K443" s="229"/>
      <c r="L443" s="643"/>
      <c r="M443" s="498"/>
      <c r="N443" s="498"/>
      <c r="O443" s="494"/>
      <c r="P443" s="494"/>
      <c r="Q443" s="229"/>
      <c r="R443" s="508"/>
      <c r="S443" s="511">
        <f>SUM(O443*R443)</f>
        <v>0</v>
      </c>
      <c r="T443" s="229"/>
      <c r="U443" s="229"/>
      <c r="V443" s="511">
        <f>SUM(S443-(S443*U443/100))</f>
        <v>0</v>
      </c>
      <c r="W443" s="511">
        <f>SUM(J443+V443)</f>
        <v>60000</v>
      </c>
      <c r="X443" s="688">
        <f>W443</f>
        <v>60000</v>
      </c>
      <c r="Y443" s="229">
        <v>50</v>
      </c>
      <c r="Z443" s="229">
        <v>0</v>
      </c>
      <c r="AA443" s="229">
        <v>0.01</v>
      </c>
      <c r="AB443" s="494"/>
    </row>
    <row r="444" spans="1:28" ht="17.25" x14ac:dyDescent="0.3">
      <c r="A444" s="229">
        <v>235</v>
      </c>
      <c r="B444" s="230" t="s">
        <v>4</v>
      </c>
      <c r="C444" s="229">
        <v>11352</v>
      </c>
      <c r="D444" s="229">
        <v>5</v>
      </c>
      <c r="E444" s="229"/>
      <c r="F444" s="229"/>
      <c r="G444" s="229">
        <v>1</v>
      </c>
      <c r="H444" s="484">
        <f>SUM((D444*400)+(E444*100)+F444)</f>
        <v>2000</v>
      </c>
      <c r="I444" s="229">
        <v>75</v>
      </c>
      <c r="J444" s="689">
        <f>SUM(H444*I444)</f>
        <v>150000</v>
      </c>
      <c r="K444" s="229"/>
      <c r="L444" s="646">
        <v>28</v>
      </c>
      <c r="M444" s="230"/>
      <c r="N444" s="230"/>
      <c r="O444" s="229"/>
      <c r="P444" s="229"/>
      <c r="Q444" s="229"/>
      <c r="R444" s="508"/>
      <c r="S444" s="511">
        <f>SUM(O444*R444)</f>
        <v>0</v>
      </c>
      <c r="T444" s="229"/>
      <c r="U444" s="229"/>
      <c r="V444" s="511">
        <f>SUM(S444-(S444*U444/100))</f>
        <v>0</v>
      </c>
      <c r="W444" s="511">
        <f>SUM(J444+V444)</f>
        <v>150000</v>
      </c>
      <c r="X444" s="688">
        <f>W444</f>
        <v>150000</v>
      </c>
      <c r="Y444" s="229">
        <v>50</v>
      </c>
      <c r="Z444" s="229">
        <v>0</v>
      </c>
      <c r="AA444" s="229">
        <v>0.01</v>
      </c>
      <c r="AB444" s="229"/>
    </row>
    <row r="445" spans="1:28" ht="17.25" x14ac:dyDescent="0.3">
      <c r="A445" s="494">
        <v>236</v>
      </c>
      <c r="B445" s="498" t="s">
        <v>23</v>
      </c>
      <c r="C445" s="494">
        <v>159</v>
      </c>
      <c r="D445" s="494">
        <v>3</v>
      </c>
      <c r="E445" s="494"/>
      <c r="F445" s="494"/>
      <c r="G445" s="229">
        <v>1</v>
      </c>
      <c r="H445" s="484">
        <f>SUM((D445*400)+(E445*100)+F445)</f>
        <v>1200</v>
      </c>
      <c r="I445" s="229">
        <v>75</v>
      </c>
      <c r="J445" s="689">
        <f>SUM(H445*I445)</f>
        <v>90000</v>
      </c>
      <c r="K445" s="229"/>
      <c r="L445" s="645">
        <v>28</v>
      </c>
      <c r="M445" s="498"/>
      <c r="N445" s="498"/>
      <c r="O445" s="494"/>
      <c r="P445" s="494"/>
      <c r="Q445" s="229"/>
      <c r="R445" s="508"/>
      <c r="S445" s="511">
        <f>SUM(O445*R445)</f>
        <v>0</v>
      </c>
      <c r="T445" s="229"/>
      <c r="U445" s="229"/>
      <c r="V445" s="511">
        <f>SUM(S445-(S445*U445/100))</f>
        <v>0</v>
      </c>
      <c r="W445" s="511">
        <f>SUM(J445+V445)</f>
        <v>90000</v>
      </c>
      <c r="X445" s="688">
        <f>W445</f>
        <v>90000</v>
      </c>
      <c r="Y445" s="229">
        <v>50</v>
      </c>
      <c r="Z445" s="229">
        <v>0</v>
      </c>
      <c r="AA445" s="229">
        <v>0.01</v>
      </c>
      <c r="AB445" s="494"/>
    </row>
    <row r="446" spans="1:28" ht="17.25" x14ac:dyDescent="0.3">
      <c r="A446" s="229">
        <v>237</v>
      </c>
      <c r="B446" s="230" t="s">
        <v>4</v>
      </c>
      <c r="C446" s="229">
        <v>16236</v>
      </c>
      <c r="D446" s="229">
        <v>5</v>
      </c>
      <c r="E446" s="229"/>
      <c r="F446" s="229"/>
      <c r="G446" s="229">
        <v>1</v>
      </c>
      <c r="H446" s="484">
        <f>SUM((D446*400)+(E446*100)+F446)</f>
        <v>2000</v>
      </c>
      <c r="I446" s="229">
        <v>75</v>
      </c>
      <c r="J446" s="689">
        <f>SUM(H446*I446)</f>
        <v>150000</v>
      </c>
      <c r="K446" s="229"/>
      <c r="L446" s="646">
        <v>28</v>
      </c>
      <c r="M446" s="230"/>
      <c r="N446" s="230"/>
      <c r="O446" s="229"/>
      <c r="P446" s="229"/>
      <c r="Q446" s="229"/>
      <c r="R446" s="508"/>
      <c r="S446" s="511">
        <f>SUM(O446*R446)</f>
        <v>0</v>
      </c>
      <c r="T446" s="229"/>
      <c r="U446" s="229"/>
      <c r="V446" s="511">
        <f>SUM(S446-(S446*U446/100))</f>
        <v>0</v>
      </c>
      <c r="W446" s="511">
        <f>SUM(J446+V446)</f>
        <v>150000</v>
      </c>
      <c r="X446" s="688">
        <f>W446</f>
        <v>150000</v>
      </c>
      <c r="Y446" s="229">
        <v>50</v>
      </c>
      <c r="Z446" s="229">
        <v>0</v>
      </c>
      <c r="AA446" s="229">
        <v>0.01</v>
      </c>
      <c r="AB446" s="229"/>
    </row>
    <row r="447" spans="1:28" ht="17.25" x14ac:dyDescent="0.3">
      <c r="A447" s="229">
        <v>238</v>
      </c>
      <c r="B447" s="230" t="s">
        <v>4</v>
      </c>
      <c r="C447" s="229">
        <v>2454</v>
      </c>
      <c r="D447" s="229">
        <v>13</v>
      </c>
      <c r="E447" s="229">
        <v>3</v>
      </c>
      <c r="F447" s="229">
        <v>74</v>
      </c>
      <c r="G447" s="229">
        <v>1</v>
      </c>
      <c r="H447" s="484">
        <f>SUM((D447*400)+(E447*100)+F447)</f>
        <v>5574</v>
      </c>
      <c r="I447" s="229">
        <v>100</v>
      </c>
      <c r="J447" s="689">
        <f>SUM(H447*I447)</f>
        <v>557400</v>
      </c>
      <c r="K447" s="229"/>
      <c r="L447" s="646">
        <v>28</v>
      </c>
      <c r="M447" s="230"/>
      <c r="N447" s="230"/>
      <c r="O447" s="229"/>
      <c r="P447" s="229"/>
      <c r="Q447" s="229"/>
      <c r="R447" s="508"/>
      <c r="S447" s="511">
        <f>SUM(O447*R447)</f>
        <v>0</v>
      </c>
      <c r="T447" s="229"/>
      <c r="U447" s="229"/>
      <c r="V447" s="511">
        <f>SUM(S447-(S447*U447/100))</f>
        <v>0</v>
      </c>
      <c r="W447" s="511">
        <f>SUM(J447+V447)</f>
        <v>557400</v>
      </c>
      <c r="X447" s="688">
        <f>W447</f>
        <v>557400</v>
      </c>
      <c r="Y447" s="229">
        <v>50</v>
      </c>
      <c r="Z447" s="229">
        <v>0</v>
      </c>
      <c r="AA447" s="229">
        <v>0.01</v>
      </c>
      <c r="AB447" s="229"/>
    </row>
    <row r="448" spans="1:28" ht="17.25" x14ac:dyDescent="0.3">
      <c r="A448" s="229">
        <v>239</v>
      </c>
      <c r="B448" s="230" t="s">
        <v>4</v>
      </c>
      <c r="C448" s="229">
        <v>1914</v>
      </c>
      <c r="D448" s="229"/>
      <c r="E448" s="229">
        <v>2</v>
      </c>
      <c r="F448" s="229">
        <v>18</v>
      </c>
      <c r="G448" s="229">
        <v>2</v>
      </c>
      <c r="H448" s="484">
        <f>SUM((D448*400)+(E448*100)+F448)</f>
        <v>218</v>
      </c>
      <c r="I448" s="229">
        <v>75</v>
      </c>
      <c r="J448" s="689">
        <f>SUM(H448*I448)</f>
        <v>16350</v>
      </c>
      <c r="K448" s="229"/>
      <c r="L448" s="505"/>
      <c r="M448" s="230" t="s">
        <v>10</v>
      </c>
      <c r="N448" s="230" t="s">
        <v>9</v>
      </c>
      <c r="O448" s="229">
        <v>133.19999999999999</v>
      </c>
      <c r="P448" s="229"/>
      <c r="Q448" s="229"/>
      <c r="R448" s="508">
        <v>6500</v>
      </c>
      <c r="S448" s="511">
        <f>SUM(O448*R448)</f>
        <v>865799.99999999988</v>
      </c>
      <c r="T448" s="229">
        <v>10</v>
      </c>
      <c r="U448" s="229">
        <v>30</v>
      </c>
      <c r="V448" s="511">
        <f>SUM(S448-(S448*U448/100))</f>
        <v>606059.99999999988</v>
      </c>
      <c r="W448" s="511">
        <f>SUM(J448+V448)</f>
        <v>622409.99999999988</v>
      </c>
      <c r="X448" s="688">
        <f>W448</f>
        <v>622409.99999999988</v>
      </c>
      <c r="Y448" s="229">
        <v>10</v>
      </c>
      <c r="Z448" s="229">
        <v>0</v>
      </c>
      <c r="AA448" s="229">
        <v>0.01</v>
      </c>
      <c r="AB448" s="229"/>
    </row>
    <row r="449" spans="1:28" ht="17.25" x14ac:dyDescent="0.3">
      <c r="A449" s="229"/>
      <c r="B449" s="230"/>
      <c r="C449" s="229"/>
      <c r="D449" s="229"/>
      <c r="E449" s="229"/>
      <c r="F449" s="229"/>
      <c r="G449" s="229"/>
      <c r="H449" s="484"/>
      <c r="I449" s="229"/>
      <c r="J449" s="689">
        <f>SUM(H449*I449)</f>
        <v>0</v>
      </c>
      <c r="K449" s="229"/>
      <c r="L449" s="505"/>
      <c r="M449" s="230" t="s">
        <v>317</v>
      </c>
      <c r="N449" s="230"/>
      <c r="O449" s="229"/>
      <c r="P449" s="229"/>
      <c r="Q449" s="229"/>
      <c r="R449" s="508"/>
      <c r="S449" s="511">
        <f>SUM(O449*R449)</f>
        <v>0</v>
      </c>
      <c r="T449" s="229"/>
      <c r="U449" s="229"/>
      <c r="V449" s="511">
        <f>SUM(S449-(S449*U449/100))</f>
        <v>0</v>
      </c>
      <c r="W449" s="511">
        <f>SUM(J449+V449)</f>
        <v>0</v>
      </c>
      <c r="X449" s="688">
        <f>W449</f>
        <v>0</v>
      </c>
      <c r="Y449" s="229"/>
      <c r="Z449" s="229"/>
      <c r="AA449" s="229"/>
      <c r="AB449" s="229"/>
    </row>
    <row r="450" spans="1:28" ht="17.25" x14ac:dyDescent="0.3">
      <c r="A450" s="229"/>
      <c r="B450" s="230"/>
      <c r="C450" s="229"/>
      <c r="D450" s="229"/>
      <c r="E450" s="229"/>
      <c r="F450" s="229"/>
      <c r="G450" s="229"/>
      <c r="H450" s="484"/>
      <c r="I450" s="229"/>
      <c r="J450" s="689">
        <f>SUM(H450*I450)</f>
        <v>0</v>
      </c>
      <c r="K450" s="229"/>
      <c r="L450" s="505"/>
      <c r="M450" s="230" t="s">
        <v>318</v>
      </c>
      <c r="N450" s="230"/>
      <c r="O450" s="229"/>
      <c r="P450" s="229"/>
      <c r="Q450" s="229"/>
      <c r="R450" s="508"/>
      <c r="S450" s="511">
        <f>SUM(O450*R450)</f>
        <v>0</v>
      </c>
      <c r="T450" s="229"/>
      <c r="U450" s="229"/>
      <c r="V450" s="511">
        <f>SUM(S450-(S450*U450/100))</f>
        <v>0</v>
      </c>
      <c r="W450" s="511">
        <f>SUM(J450+V450)</f>
        <v>0</v>
      </c>
      <c r="X450" s="688">
        <f>W450</f>
        <v>0</v>
      </c>
      <c r="Y450" s="229"/>
      <c r="Z450" s="229"/>
      <c r="AA450" s="229"/>
      <c r="AB450" s="229"/>
    </row>
    <row r="451" spans="1:28" ht="17.25" x14ac:dyDescent="0.3">
      <c r="A451" s="229">
        <v>240</v>
      </c>
      <c r="B451" s="230" t="s">
        <v>4</v>
      </c>
      <c r="C451" s="229">
        <v>9198</v>
      </c>
      <c r="D451" s="229"/>
      <c r="E451" s="229">
        <v>2</v>
      </c>
      <c r="F451" s="229">
        <v>6</v>
      </c>
      <c r="G451" s="229">
        <v>2</v>
      </c>
      <c r="H451" s="484">
        <f>SUM((D451*400)+(E451*100)+F451)</f>
        <v>206</v>
      </c>
      <c r="I451" s="229">
        <v>75</v>
      </c>
      <c r="J451" s="689">
        <f>SUM(H451*I451)</f>
        <v>15450</v>
      </c>
      <c r="K451" s="229"/>
      <c r="L451" s="505"/>
      <c r="M451" s="230" t="s">
        <v>10</v>
      </c>
      <c r="N451" s="230" t="s">
        <v>9</v>
      </c>
      <c r="O451" s="229">
        <v>205.1</v>
      </c>
      <c r="P451" s="229"/>
      <c r="Q451" s="229"/>
      <c r="R451" s="508">
        <v>6500</v>
      </c>
      <c r="S451" s="511">
        <f>SUM(O451*R451)</f>
        <v>1333150</v>
      </c>
      <c r="T451" s="229">
        <v>5</v>
      </c>
      <c r="U451" s="229">
        <v>10</v>
      </c>
      <c r="V451" s="511">
        <f>SUM(S451-(S451*U451/100))</f>
        <v>1199835</v>
      </c>
      <c r="W451" s="511">
        <f>SUM(J451+V451)</f>
        <v>1215285</v>
      </c>
      <c r="X451" s="688">
        <f>W451</f>
        <v>1215285</v>
      </c>
      <c r="Y451" s="229">
        <v>10</v>
      </c>
      <c r="Z451" s="229">
        <v>0</v>
      </c>
      <c r="AA451" s="229">
        <v>0.01</v>
      </c>
      <c r="AB451" s="229"/>
    </row>
    <row r="452" spans="1:28" ht="17.25" x14ac:dyDescent="0.3">
      <c r="A452" s="229"/>
      <c r="B452" s="230"/>
      <c r="C452" s="229"/>
      <c r="D452" s="229"/>
      <c r="E452" s="229"/>
      <c r="F452" s="229"/>
      <c r="G452" s="229"/>
      <c r="H452" s="484">
        <f>SUM((D452*400)+(E452*100)+F452)</f>
        <v>0</v>
      </c>
      <c r="I452" s="229"/>
      <c r="J452" s="689">
        <f>SUM(H452*I452)</f>
        <v>0</v>
      </c>
      <c r="K452" s="229"/>
      <c r="L452" s="505"/>
      <c r="M452" s="230" t="s">
        <v>317</v>
      </c>
      <c r="N452" s="230"/>
      <c r="O452" s="229"/>
      <c r="P452" s="229"/>
      <c r="Q452" s="229"/>
      <c r="R452" s="508"/>
      <c r="S452" s="511">
        <f>SUM(O452*R452)</f>
        <v>0</v>
      </c>
      <c r="T452" s="229"/>
      <c r="U452" s="229"/>
      <c r="V452" s="511">
        <f>SUM(S452-(S452*U452/100))</f>
        <v>0</v>
      </c>
      <c r="W452" s="511">
        <f>SUM(J452+V452)</f>
        <v>0</v>
      </c>
      <c r="X452" s="688">
        <f>W452</f>
        <v>0</v>
      </c>
      <c r="Y452" s="229"/>
      <c r="Z452" s="229"/>
      <c r="AA452" s="229"/>
      <c r="AB452" s="229"/>
    </row>
    <row r="453" spans="1:28" ht="17.25" x14ac:dyDescent="0.3">
      <c r="A453" s="229"/>
      <c r="B453" s="230"/>
      <c r="C453" s="229"/>
      <c r="D453" s="229"/>
      <c r="E453" s="229"/>
      <c r="F453" s="229"/>
      <c r="G453" s="229"/>
      <c r="H453" s="484">
        <f>SUM((D453*400)+(E453*100)+F453)</f>
        <v>0</v>
      </c>
      <c r="I453" s="229"/>
      <c r="J453" s="689">
        <f>SUM(H453*I453)</f>
        <v>0</v>
      </c>
      <c r="K453" s="229"/>
      <c r="L453" s="505"/>
      <c r="M453" s="230" t="s">
        <v>318</v>
      </c>
      <c r="N453" s="230"/>
      <c r="O453" s="229"/>
      <c r="P453" s="229"/>
      <c r="Q453" s="229"/>
      <c r="R453" s="508"/>
      <c r="S453" s="511">
        <f>SUM(O453*R453)</f>
        <v>0</v>
      </c>
      <c r="T453" s="229"/>
      <c r="U453" s="229"/>
      <c r="V453" s="511">
        <f>SUM(S453-(S453*U453/100))</f>
        <v>0</v>
      </c>
      <c r="W453" s="511">
        <f>SUM(J453+V453)</f>
        <v>0</v>
      </c>
      <c r="X453" s="688">
        <f>W453</f>
        <v>0</v>
      </c>
      <c r="Y453" s="229"/>
      <c r="Z453" s="229"/>
      <c r="AA453" s="229"/>
      <c r="AB453" s="229"/>
    </row>
    <row r="454" spans="1:28" ht="17.25" x14ac:dyDescent="0.3">
      <c r="A454" s="229">
        <v>241</v>
      </c>
      <c r="B454" s="230" t="s">
        <v>4</v>
      </c>
      <c r="C454" s="229">
        <v>8196</v>
      </c>
      <c r="D454" s="229"/>
      <c r="E454" s="229">
        <v>1</v>
      </c>
      <c r="F454" s="229">
        <v>85</v>
      </c>
      <c r="G454" s="229">
        <v>2</v>
      </c>
      <c r="H454" s="484">
        <f>SUM((D454*400)+(E454*100)+F454)</f>
        <v>185</v>
      </c>
      <c r="I454" s="229">
        <v>200</v>
      </c>
      <c r="J454" s="689">
        <f>SUM(H454*I454)</f>
        <v>37000</v>
      </c>
      <c r="K454" s="229"/>
      <c r="L454" s="505"/>
      <c r="M454" s="230" t="s">
        <v>3</v>
      </c>
      <c r="N454" s="230" t="s">
        <v>1422</v>
      </c>
      <c r="O454" s="229">
        <v>22.08</v>
      </c>
      <c r="P454" s="229"/>
      <c r="Q454" s="229"/>
      <c r="R454" s="508">
        <v>6500</v>
      </c>
      <c r="S454" s="511">
        <f>SUM(O454*R454)</f>
        <v>143520</v>
      </c>
      <c r="T454" s="229">
        <v>7</v>
      </c>
      <c r="U454" s="229">
        <v>25</v>
      </c>
      <c r="V454" s="511">
        <f>SUM(S454-(S454*U454/100))</f>
        <v>107640</v>
      </c>
      <c r="W454" s="511">
        <f>SUM(J454+V454)</f>
        <v>144640</v>
      </c>
      <c r="X454" s="688">
        <f>W454</f>
        <v>144640</v>
      </c>
      <c r="Y454" s="229">
        <v>10</v>
      </c>
      <c r="Z454" s="229">
        <v>0</v>
      </c>
      <c r="AA454" s="229">
        <v>0.01</v>
      </c>
      <c r="AB454" s="229"/>
    </row>
    <row r="455" spans="1:28" ht="17.25" x14ac:dyDescent="0.3">
      <c r="A455" s="229"/>
      <c r="B455" s="230"/>
      <c r="C455" s="229"/>
      <c r="D455" s="229"/>
      <c r="E455" s="229"/>
      <c r="F455" s="229"/>
      <c r="G455" s="229"/>
      <c r="H455" s="484">
        <f>SUM((D455*400)+(E455*100)+F455)</f>
        <v>0</v>
      </c>
      <c r="I455" s="229"/>
      <c r="J455" s="689">
        <f>SUM(H455*I455)</f>
        <v>0</v>
      </c>
      <c r="K455" s="229"/>
      <c r="L455" s="505"/>
      <c r="M455" s="230" t="s">
        <v>8</v>
      </c>
      <c r="N455" s="230" t="s">
        <v>0</v>
      </c>
      <c r="O455" s="229">
        <v>28.35</v>
      </c>
      <c r="P455" s="229"/>
      <c r="Q455" s="229"/>
      <c r="R455" s="508">
        <v>5400</v>
      </c>
      <c r="S455" s="511">
        <f>SUM(O455*R455)</f>
        <v>153090</v>
      </c>
      <c r="T455" s="229">
        <v>7</v>
      </c>
      <c r="U455" s="229">
        <v>25</v>
      </c>
      <c r="V455" s="511">
        <f>SUM(S455-(S455*U455/100))</f>
        <v>114817.5</v>
      </c>
      <c r="W455" s="511">
        <f>SUM(J455+V455)</f>
        <v>114817.5</v>
      </c>
      <c r="X455" s="688">
        <f>W455</f>
        <v>114817.5</v>
      </c>
      <c r="Y455" s="229">
        <v>50</v>
      </c>
      <c r="Z455" s="229">
        <v>0</v>
      </c>
      <c r="AA455" s="229">
        <v>0.01</v>
      </c>
      <c r="AB455" s="229"/>
    </row>
    <row r="456" spans="1:28" ht="17.25" x14ac:dyDescent="0.3">
      <c r="A456" s="229">
        <v>242</v>
      </c>
      <c r="B456" s="230" t="s">
        <v>4</v>
      </c>
      <c r="C456" s="229">
        <v>7756</v>
      </c>
      <c r="D456" s="229"/>
      <c r="E456" s="229"/>
      <c r="F456" s="229">
        <v>80</v>
      </c>
      <c r="G456" s="229">
        <v>2</v>
      </c>
      <c r="H456" s="484">
        <f>SUM((D456*400)+(E456*100)+F456)</f>
        <v>80</v>
      </c>
      <c r="I456" s="229">
        <v>200</v>
      </c>
      <c r="J456" s="689">
        <f>SUM(H456*I456)</f>
        <v>16000</v>
      </c>
      <c r="K456" s="229"/>
      <c r="L456" s="646">
        <v>167</v>
      </c>
      <c r="M456" s="230" t="s">
        <v>10</v>
      </c>
      <c r="N456" s="230" t="s">
        <v>9</v>
      </c>
      <c r="O456" s="229">
        <v>221.4</v>
      </c>
      <c r="P456" s="229"/>
      <c r="Q456" s="229"/>
      <c r="R456" s="508">
        <v>6500</v>
      </c>
      <c r="S456" s="511">
        <f>SUM(O456*R456)</f>
        <v>1439100</v>
      </c>
      <c r="T456" s="229">
        <v>8</v>
      </c>
      <c r="U456" s="229">
        <v>22</v>
      </c>
      <c r="V456" s="511">
        <f>SUM(S456-(S456*U456/100))</f>
        <v>1122498</v>
      </c>
      <c r="W456" s="511">
        <f>SUM(J456+V456)</f>
        <v>1138498</v>
      </c>
      <c r="X456" s="688">
        <f>W456</f>
        <v>1138498</v>
      </c>
      <c r="Y456" s="229">
        <v>10</v>
      </c>
      <c r="Z456" s="229">
        <v>0</v>
      </c>
      <c r="AA456" s="229"/>
      <c r="AB456" s="229"/>
    </row>
    <row r="457" spans="1:28" ht="17.25" x14ac:dyDescent="0.3">
      <c r="A457" s="229"/>
      <c r="B457" s="230"/>
      <c r="C457" s="229"/>
      <c r="D457" s="229"/>
      <c r="E457" s="229"/>
      <c r="F457" s="229"/>
      <c r="G457" s="229"/>
      <c r="H457" s="484"/>
      <c r="I457" s="229"/>
      <c r="J457" s="689">
        <f>SUM(H457*I457)</f>
        <v>0</v>
      </c>
      <c r="K457" s="229"/>
      <c r="L457" s="505"/>
      <c r="M457" s="230" t="s">
        <v>317</v>
      </c>
      <c r="N457" s="230"/>
      <c r="O457" s="229"/>
      <c r="P457" s="229"/>
      <c r="Q457" s="229"/>
      <c r="R457" s="508"/>
      <c r="S457" s="511">
        <f>SUM(O457*R457)</f>
        <v>0</v>
      </c>
      <c r="T457" s="229"/>
      <c r="U457" s="229"/>
      <c r="V457" s="511">
        <f>SUM(S457-(S457*U457/100))</f>
        <v>0</v>
      </c>
      <c r="W457" s="511">
        <f>SUM(J457+V457)</f>
        <v>0</v>
      </c>
      <c r="X457" s="688">
        <f>W457</f>
        <v>0</v>
      </c>
      <c r="Y457" s="229"/>
      <c r="Z457" s="229"/>
      <c r="AA457" s="229"/>
      <c r="AB457" s="229"/>
    </row>
    <row r="458" spans="1:28" ht="17.25" x14ac:dyDescent="0.3">
      <c r="A458" s="229"/>
      <c r="B458" s="230"/>
      <c r="C458" s="229"/>
      <c r="D458" s="229"/>
      <c r="E458" s="229"/>
      <c r="F458" s="229"/>
      <c r="G458" s="229"/>
      <c r="H458" s="484"/>
      <c r="I458" s="229"/>
      <c r="J458" s="689">
        <f>SUM(H458*I458)</f>
        <v>0</v>
      </c>
      <c r="K458" s="229"/>
      <c r="L458" s="505"/>
      <c r="M458" s="230" t="s">
        <v>318</v>
      </c>
      <c r="N458" s="230"/>
      <c r="O458" s="229"/>
      <c r="P458" s="229"/>
      <c r="Q458" s="229"/>
      <c r="R458" s="508"/>
      <c r="S458" s="511">
        <f>SUM(O458*R458)</f>
        <v>0</v>
      </c>
      <c r="T458" s="229"/>
      <c r="U458" s="229"/>
      <c r="V458" s="511">
        <f>SUM(S458-(S458*U458/100))</f>
        <v>0</v>
      </c>
      <c r="W458" s="511">
        <f>SUM(J458+V458)</f>
        <v>0</v>
      </c>
      <c r="X458" s="688">
        <f>W458</f>
        <v>0</v>
      </c>
      <c r="Y458" s="229"/>
      <c r="Z458" s="229"/>
      <c r="AA458" s="229"/>
      <c r="AB458" s="229"/>
    </row>
    <row r="459" spans="1:28" ht="17.25" x14ac:dyDescent="0.3">
      <c r="A459" s="229"/>
      <c r="B459" s="230"/>
      <c r="C459" s="229"/>
      <c r="D459" s="229"/>
      <c r="E459" s="229"/>
      <c r="F459" s="229"/>
      <c r="G459" s="229"/>
      <c r="H459" s="484"/>
      <c r="I459" s="229"/>
      <c r="J459" s="689">
        <f>SUM(H459*I459)</f>
        <v>0</v>
      </c>
      <c r="K459" s="229"/>
      <c r="L459" s="505"/>
      <c r="M459" s="230" t="s">
        <v>8</v>
      </c>
      <c r="N459" s="230" t="s">
        <v>0</v>
      </c>
      <c r="O459" s="229">
        <v>15.9</v>
      </c>
      <c r="P459" s="229"/>
      <c r="Q459" s="229"/>
      <c r="R459" s="508">
        <v>5400</v>
      </c>
      <c r="S459" s="511">
        <f>SUM(O459*R459)</f>
        <v>85860</v>
      </c>
      <c r="T459" s="229"/>
      <c r="U459" s="229"/>
      <c r="V459" s="511">
        <f>SUM(S459-(S459*U459/100))</f>
        <v>85860</v>
      </c>
      <c r="W459" s="511">
        <f>SUM(J459+V459)</f>
        <v>85860</v>
      </c>
      <c r="X459" s="688">
        <f>W459</f>
        <v>85860</v>
      </c>
      <c r="Y459" s="229">
        <v>50</v>
      </c>
      <c r="Z459" s="229">
        <v>0</v>
      </c>
      <c r="AA459" s="229">
        <v>0.01</v>
      </c>
      <c r="AB459" s="229"/>
    </row>
    <row r="460" spans="1:28" ht="17.25" x14ac:dyDescent="0.3">
      <c r="A460" s="229"/>
      <c r="B460" s="230"/>
      <c r="C460" s="229"/>
      <c r="D460" s="229"/>
      <c r="E460" s="229"/>
      <c r="F460" s="229"/>
      <c r="G460" s="229"/>
      <c r="H460" s="484"/>
      <c r="I460" s="229"/>
      <c r="J460" s="689">
        <f>SUM(H460*I460)</f>
        <v>0</v>
      </c>
      <c r="K460" s="229"/>
      <c r="L460" s="505"/>
      <c r="M460" s="230" t="s">
        <v>16</v>
      </c>
      <c r="N460" s="230" t="s">
        <v>1233</v>
      </c>
      <c r="O460" s="229">
        <v>34.4</v>
      </c>
      <c r="P460" s="229"/>
      <c r="Q460" s="229"/>
      <c r="R460" s="508">
        <v>2400</v>
      </c>
      <c r="S460" s="511">
        <f>SUM(O460*R460)</f>
        <v>82560</v>
      </c>
      <c r="T460" s="229"/>
      <c r="U460" s="229"/>
      <c r="V460" s="511">
        <f>SUM(S460-(S460*U460/100))</f>
        <v>82560</v>
      </c>
      <c r="W460" s="511">
        <f>SUM(J460+V460)</f>
        <v>82560</v>
      </c>
      <c r="X460" s="688">
        <f>W460</f>
        <v>82560</v>
      </c>
      <c r="Y460" s="229">
        <v>0</v>
      </c>
      <c r="Z460" s="474">
        <f>X460</f>
        <v>82560</v>
      </c>
      <c r="AA460" s="229">
        <v>0.03</v>
      </c>
      <c r="AB460" s="229"/>
    </row>
    <row r="461" spans="1:28" ht="17.25" x14ac:dyDescent="0.3">
      <c r="A461" s="229">
        <v>243</v>
      </c>
      <c r="B461" s="230" t="s">
        <v>4</v>
      </c>
      <c r="C461" s="229">
        <v>8193</v>
      </c>
      <c r="D461" s="229"/>
      <c r="E461" s="229">
        <v>2</v>
      </c>
      <c r="F461" s="229">
        <v>68</v>
      </c>
      <c r="G461" s="229">
        <v>1</v>
      </c>
      <c r="H461" s="484">
        <f>SUM((D461*400)+(E461*100)+F461)</f>
        <v>268</v>
      </c>
      <c r="I461" s="229">
        <v>180</v>
      </c>
      <c r="J461" s="689">
        <f>SUM(H461*I461)</f>
        <v>48240</v>
      </c>
      <c r="K461" s="229"/>
      <c r="L461" s="505"/>
      <c r="M461" s="230"/>
      <c r="N461" s="230"/>
      <c r="O461" s="229"/>
      <c r="P461" s="229"/>
      <c r="Q461" s="229"/>
      <c r="R461" s="508"/>
      <c r="S461" s="511">
        <f>SUM(O461*R461)</f>
        <v>0</v>
      </c>
      <c r="T461" s="229"/>
      <c r="U461" s="229"/>
      <c r="V461" s="511">
        <f>SUM(S461-(S461*U461/100))</f>
        <v>0</v>
      </c>
      <c r="W461" s="511">
        <f>SUM(J461+V461)</f>
        <v>48240</v>
      </c>
      <c r="X461" s="688">
        <f>W461</f>
        <v>48240</v>
      </c>
      <c r="Y461" s="229">
        <v>50</v>
      </c>
      <c r="Z461" s="229">
        <v>0</v>
      </c>
      <c r="AA461" s="229">
        <v>0.01</v>
      </c>
      <c r="AB461" s="229"/>
    </row>
    <row r="462" spans="1:28" ht="17.25" x14ac:dyDescent="0.3">
      <c r="A462" s="229">
        <v>244</v>
      </c>
      <c r="B462" s="230" t="s">
        <v>4</v>
      </c>
      <c r="C462" s="229">
        <v>1580</v>
      </c>
      <c r="D462" s="229">
        <v>10</v>
      </c>
      <c r="E462" s="229">
        <v>2</v>
      </c>
      <c r="F462" s="229">
        <v>36</v>
      </c>
      <c r="G462" s="229">
        <v>1</v>
      </c>
      <c r="H462" s="484">
        <f>SUM((D462*400)+(E462*100)+F462)</f>
        <v>4236</v>
      </c>
      <c r="I462" s="229">
        <v>75</v>
      </c>
      <c r="J462" s="689">
        <f>SUM(H462*I462)</f>
        <v>317700</v>
      </c>
      <c r="K462" s="229"/>
      <c r="L462" s="505"/>
      <c r="M462" s="230"/>
      <c r="N462" s="230"/>
      <c r="O462" s="229"/>
      <c r="P462" s="229"/>
      <c r="Q462" s="229"/>
      <c r="R462" s="508"/>
      <c r="S462" s="511">
        <f>SUM(O462*R462)</f>
        <v>0</v>
      </c>
      <c r="T462" s="229"/>
      <c r="U462" s="229"/>
      <c r="V462" s="511">
        <f>SUM(S462-(S462*U462/100))</f>
        <v>0</v>
      </c>
      <c r="W462" s="511">
        <f>SUM(J462+V462)</f>
        <v>317700</v>
      </c>
      <c r="X462" s="688">
        <f>W462</f>
        <v>317700</v>
      </c>
      <c r="Y462" s="229">
        <v>50</v>
      </c>
      <c r="Z462" s="229">
        <v>0</v>
      </c>
      <c r="AA462" s="229">
        <v>0.01</v>
      </c>
      <c r="AB462" s="229"/>
    </row>
    <row r="463" spans="1:28" ht="17.25" x14ac:dyDescent="0.3">
      <c r="A463" s="229">
        <v>245</v>
      </c>
      <c r="B463" s="230" t="s">
        <v>4</v>
      </c>
      <c r="C463" s="229">
        <v>3594</v>
      </c>
      <c r="D463" s="229"/>
      <c r="E463" s="229">
        <v>3</v>
      </c>
      <c r="F463" s="229">
        <v>17</v>
      </c>
      <c r="G463" s="229">
        <v>1</v>
      </c>
      <c r="H463" s="484">
        <f>SUM((D463*400)+(E463*100)+F463)</f>
        <v>317</v>
      </c>
      <c r="I463" s="229">
        <v>75</v>
      </c>
      <c r="J463" s="689">
        <f>SUM(H463*I463)</f>
        <v>23775</v>
      </c>
      <c r="K463" s="229"/>
      <c r="L463" s="505"/>
      <c r="M463" s="230"/>
      <c r="N463" s="230"/>
      <c r="O463" s="229"/>
      <c r="P463" s="229"/>
      <c r="Q463" s="229"/>
      <c r="R463" s="508"/>
      <c r="S463" s="511">
        <f>SUM(O463*R463)</f>
        <v>0</v>
      </c>
      <c r="T463" s="229"/>
      <c r="U463" s="229"/>
      <c r="V463" s="511">
        <f>SUM(S463-(S463*U463/100))</f>
        <v>0</v>
      </c>
      <c r="W463" s="511">
        <f>SUM(J463+V463)</f>
        <v>23775</v>
      </c>
      <c r="X463" s="688">
        <f>W463</f>
        <v>23775</v>
      </c>
      <c r="Y463" s="229">
        <v>50</v>
      </c>
      <c r="Z463" s="229">
        <v>0</v>
      </c>
      <c r="AA463" s="229">
        <v>0.01</v>
      </c>
      <c r="AB463" s="229"/>
    </row>
    <row r="464" spans="1:28" ht="17.25" x14ac:dyDescent="0.3">
      <c r="A464" s="229">
        <v>246</v>
      </c>
      <c r="B464" s="230" t="s">
        <v>4</v>
      </c>
      <c r="C464" s="229">
        <v>1573</v>
      </c>
      <c r="D464" s="229">
        <v>10</v>
      </c>
      <c r="E464" s="229">
        <v>1</v>
      </c>
      <c r="F464" s="229">
        <v>85</v>
      </c>
      <c r="G464" s="229">
        <v>1</v>
      </c>
      <c r="H464" s="484">
        <f>SUM((D464*400)+(E464*100)+F464)</f>
        <v>4185</v>
      </c>
      <c r="I464" s="229">
        <v>75</v>
      </c>
      <c r="J464" s="689">
        <f>SUM(H464*I464)</f>
        <v>313875</v>
      </c>
      <c r="K464" s="229"/>
      <c r="L464" s="505"/>
      <c r="M464" s="230"/>
      <c r="N464" s="230"/>
      <c r="O464" s="229"/>
      <c r="P464" s="229"/>
      <c r="Q464" s="229"/>
      <c r="R464" s="508"/>
      <c r="S464" s="511">
        <f>SUM(O464*R464)</f>
        <v>0</v>
      </c>
      <c r="T464" s="229"/>
      <c r="U464" s="229"/>
      <c r="V464" s="511">
        <f>SUM(S464-(S464*U464/100))</f>
        <v>0</v>
      </c>
      <c r="W464" s="511">
        <f>SUM(J464+V464)</f>
        <v>313875</v>
      </c>
      <c r="X464" s="688">
        <f>W464</f>
        <v>313875</v>
      </c>
      <c r="Y464" s="229">
        <v>50</v>
      </c>
      <c r="Z464" s="229">
        <v>0</v>
      </c>
      <c r="AA464" s="229">
        <v>0.01</v>
      </c>
      <c r="AB464" s="229"/>
    </row>
    <row r="465" spans="1:28" ht="17.25" x14ac:dyDescent="0.3">
      <c r="A465" s="229">
        <v>247</v>
      </c>
      <c r="B465" s="230" t="s">
        <v>4</v>
      </c>
      <c r="C465" s="229">
        <v>1574</v>
      </c>
      <c r="D465" s="229">
        <v>8</v>
      </c>
      <c r="E465" s="229">
        <v>2</v>
      </c>
      <c r="F465" s="229">
        <v>81</v>
      </c>
      <c r="G465" s="229">
        <v>1</v>
      </c>
      <c r="H465" s="484">
        <f>SUM((D465*400)+(E465*100)+F465)</f>
        <v>3481</v>
      </c>
      <c r="I465" s="229">
        <v>75</v>
      </c>
      <c r="J465" s="689">
        <f>SUM(H465*I465)</f>
        <v>261075</v>
      </c>
      <c r="K465" s="229"/>
      <c r="L465" s="505"/>
      <c r="M465" s="230"/>
      <c r="N465" s="230"/>
      <c r="O465" s="229"/>
      <c r="P465" s="229"/>
      <c r="Q465" s="229"/>
      <c r="R465" s="508"/>
      <c r="S465" s="511">
        <f>SUM(O465*R465)</f>
        <v>0</v>
      </c>
      <c r="T465" s="229"/>
      <c r="U465" s="229"/>
      <c r="V465" s="511">
        <f>SUM(S465-(S465*U465/100))</f>
        <v>0</v>
      </c>
      <c r="W465" s="511">
        <f>SUM(J465+V465)</f>
        <v>261075</v>
      </c>
      <c r="X465" s="688">
        <f>W465</f>
        <v>261075</v>
      </c>
      <c r="Y465" s="229">
        <v>50</v>
      </c>
      <c r="Z465" s="229">
        <v>0</v>
      </c>
      <c r="AA465" s="229">
        <v>0.01</v>
      </c>
      <c r="AB465" s="229"/>
    </row>
    <row r="466" spans="1:28" ht="17.25" x14ac:dyDescent="0.3">
      <c r="A466" s="229">
        <v>248</v>
      </c>
      <c r="B466" s="230" t="s">
        <v>4</v>
      </c>
      <c r="C466" s="229">
        <v>8177</v>
      </c>
      <c r="D466" s="229"/>
      <c r="E466" s="229">
        <v>2</v>
      </c>
      <c r="F466" s="229">
        <v>59</v>
      </c>
      <c r="G466" s="229">
        <v>2</v>
      </c>
      <c r="H466" s="484">
        <f>SUM((D466*400)+(E466*100)+F466)</f>
        <v>259</v>
      </c>
      <c r="I466" s="229">
        <v>180</v>
      </c>
      <c r="J466" s="689">
        <f>SUM(H466*I466)</f>
        <v>46620</v>
      </c>
      <c r="K466" s="229"/>
      <c r="L466" s="646">
        <v>167</v>
      </c>
      <c r="M466" s="230" t="s">
        <v>3</v>
      </c>
      <c r="N466" s="230" t="s">
        <v>2</v>
      </c>
      <c r="O466" s="229">
        <v>108.75</v>
      </c>
      <c r="P466" s="229"/>
      <c r="Q466" s="229"/>
      <c r="R466" s="508">
        <v>6500</v>
      </c>
      <c r="S466" s="511">
        <f>SUM(O466*R466)</f>
        <v>706875</v>
      </c>
      <c r="T466" s="229"/>
      <c r="U466" s="229"/>
      <c r="V466" s="511">
        <f>SUM(S466-(S466*U466/100))</f>
        <v>706875</v>
      </c>
      <c r="W466" s="511">
        <f>SUM(J466+V466)</f>
        <v>753495</v>
      </c>
      <c r="X466" s="688">
        <f>W466</f>
        <v>753495</v>
      </c>
      <c r="Y466" s="229">
        <v>10</v>
      </c>
      <c r="Z466" s="229">
        <v>0</v>
      </c>
      <c r="AA466" s="229">
        <v>0.02</v>
      </c>
      <c r="AB466" s="229"/>
    </row>
    <row r="467" spans="1:28" ht="17.25" x14ac:dyDescent="0.3">
      <c r="A467" s="229"/>
      <c r="B467" s="230"/>
      <c r="C467" s="229"/>
      <c r="D467" s="229"/>
      <c r="E467" s="229"/>
      <c r="F467" s="229"/>
      <c r="G467" s="229"/>
      <c r="H467" s="484"/>
      <c r="I467" s="229"/>
      <c r="J467" s="689">
        <f>SUM(H467*I467)</f>
        <v>0</v>
      </c>
      <c r="K467" s="229"/>
      <c r="L467" s="505"/>
      <c r="M467" s="230" t="s">
        <v>22</v>
      </c>
      <c r="N467" s="230" t="s">
        <v>0</v>
      </c>
      <c r="O467" s="229">
        <v>65.36</v>
      </c>
      <c r="P467" s="229"/>
      <c r="Q467" s="229"/>
      <c r="R467" s="508">
        <v>2050</v>
      </c>
      <c r="S467" s="511">
        <f>SUM(O467*R467)</f>
        <v>133988</v>
      </c>
      <c r="T467" s="229"/>
      <c r="U467" s="229"/>
      <c r="V467" s="511">
        <f>SUM(S467-(S467*U467/100))</f>
        <v>133988</v>
      </c>
      <c r="W467" s="511">
        <f>SUM(J467+V467)</f>
        <v>133988</v>
      </c>
      <c r="X467" s="688">
        <f>W467</f>
        <v>133988</v>
      </c>
      <c r="Y467" s="229">
        <v>50</v>
      </c>
      <c r="Z467" s="229">
        <v>0</v>
      </c>
      <c r="AA467" s="229">
        <v>0.01</v>
      </c>
      <c r="AB467" s="229"/>
    </row>
    <row r="468" spans="1:28" ht="17.25" x14ac:dyDescent="0.3">
      <c r="A468" s="229"/>
      <c r="B468" s="230"/>
      <c r="C468" s="229"/>
      <c r="D468" s="229"/>
      <c r="E468" s="229"/>
      <c r="F468" s="229"/>
      <c r="G468" s="229"/>
      <c r="H468" s="484"/>
      <c r="I468" s="229"/>
      <c r="J468" s="689">
        <f>SUM(H468*I468)</f>
        <v>0</v>
      </c>
      <c r="K468" s="229"/>
      <c r="L468" s="505"/>
      <c r="M468" s="230" t="s">
        <v>1256</v>
      </c>
      <c r="N468" s="230" t="s">
        <v>0</v>
      </c>
      <c r="O468" s="229">
        <v>28.2</v>
      </c>
      <c r="P468" s="229"/>
      <c r="Q468" s="229"/>
      <c r="R468" s="508">
        <v>2050</v>
      </c>
      <c r="S468" s="511">
        <f>SUM(O468*R468)</f>
        <v>57810</v>
      </c>
      <c r="T468" s="229"/>
      <c r="U468" s="229"/>
      <c r="V468" s="511">
        <f>SUM(S468-(S468*U468/100))</f>
        <v>57810</v>
      </c>
      <c r="W468" s="511">
        <f>SUM(J468+V468)</f>
        <v>57810</v>
      </c>
      <c r="X468" s="688">
        <f>W468</f>
        <v>57810</v>
      </c>
      <c r="Y468" s="229">
        <v>50</v>
      </c>
      <c r="Z468" s="229">
        <v>0</v>
      </c>
      <c r="AA468" s="229">
        <v>0.01</v>
      </c>
      <c r="AB468" s="229"/>
    </row>
    <row r="469" spans="1:28" ht="17.25" x14ac:dyDescent="0.3">
      <c r="A469" s="494">
        <v>249</v>
      </c>
      <c r="B469" s="498" t="s">
        <v>1421</v>
      </c>
      <c r="C469" s="494">
        <v>140</v>
      </c>
      <c r="D469" s="494"/>
      <c r="E469" s="494">
        <v>1</v>
      </c>
      <c r="F469" s="494">
        <v>4</v>
      </c>
      <c r="G469" s="229">
        <v>1</v>
      </c>
      <c r="H469" s="484">
        <f>SUM((D469*400)+(E469*100)+F469)</f>
        <v>104</v>
      </c>
      <c r="I469" s="229">
        <v>75</v>
      </c>
      <c r="J469" s="689">
        <f>SUM(H469*I469)</f>
        <v>7800</v>
      </c>
      <c r="K469" s="229"/>
      <c r="L469" s="643"/>
      <c r="M469" s="498"/>
      <c r="N469" s="498"/>
      <c r="O469" s="494"/>
      <c r="P469" s="494"/>
      <c r="Q469" s="229"/>
      <c r="R469" s="508"/>
      <c r="S469" s="511">
        <f>SUM(O469*R469)</f>
        <v>0</v>
      </c>
      <c r="T469" s="229"/>
      <c r="U469" s="229"/>
      <c r="V469" s="511">
        <f>SUM(S469-(S469*U469/100))</f>
        <v>0</v>
      </c>
      <c r="W469" s="511">
        <f>SUM(J469+V469)</f>
        <v>7800</v>
      </c>
      <c r="X469" s="688">
        <f>W469</f>
        <v>7800</v>
      </c>
      <c r="Y469" s="229">
        <v>50</v>
      </c>
      <c r="Z469" s="229">
        <v>0</v>
      </c>
      <c r="AA469" s="229">
        <v>0.01</v>
      </c>
      <c r="AB469" s="494"/>
    </row>
    <row r="470" spans="1:28" ht="17.25" x14ac:dyDescent="0.3">
      <c r="A470" s="494">
        <v>250</v>
      </c>
      <c r="B470" s="498" t="s">
        <v>1421</v>
      </c>
      <c r="C470" s="494"/>
      <c r="D470" s="494">
        <v>5</v>
      </c>
      <c r="E470" s="494">
        <v>1</v>
      </c>
      <c r="F470" s="494">
        <v>58</v>
      </c>
      <c r="G470" s="229">
        <v>1</v>
      </c>
      <c r="H470" s="484">
        <f>SUM((D470*400)+(E470*100)+F470)</f>
        <v>2158</v>
      </c>
      <c r="I470" s="229">
        <v>75</v>
      </c>
      <c r="J470" s="689">
        <f>SUM(H470*I470)</f>
        <v>161850</v>
      </c>
      <c r="K470" s="229"/>
      <c r="L470" s="645">
        <v>167</v>
      </c>
      <c r="M470" s="498"/>
      <c r="N470" s="498"/>
      <c r="O470" s="494"/>
      <c r="P470" s="494"/>
      <c r="Q470" s="229"/>
      <c r="R470" s="508"/>
      <c r="S470" s="511">
        <f>SUM(O470*R470)</f>
        <v>0</v>
      </c>
      <c r="T470" s="229"/>
      <c r="U470" s="229"/>
      <c r="V470" s="511">
        <f>SUM(S470-(S470*U470/100))</f>
        <v>0</v>
      </c>
      <c r="W470" s="511">
        <f>SUM(J470+V470)</f>
        <v>161850</v>
      </c>
      <c r="X470" s="688">
        <f>W470</f>
        <v>161850</v>
      </c>
      <c r="Y470" s="229">
        <v>50</v>
      </c>
      <c r="Z470" s="229">
        <v>0</v>
      </c>
      <c r="AA470" s="229">
        <v>0.01</v>
      </c>
      <c r="AB470" s="494"/>
    </row>
    <row r="471" spans="1:28" ht="17.25" x14ac:dyDescent="0.3">
      <c r="A471" s="229">
        <v>251</v>
      </c>
      <c r="B471" s="230" t="s">
        <v>4</v>
      </c>
      <c r="C471" s="229">
        <v>246</v>
      </c>
      <c r="D471" s="229"/>
      <c r="E471" s="229"/>
      <c r="F471" s="229">
        <v>67</v>
      </c>
      <c r="G471" s="229">
        <v>2</v>
      </c>
      <c r="H471" s="484">
        <f>SUM((D471*400)+(E471*100)+F471)</f>
        <v>67</v>
      </c>
      <c r="I471" s="229">
        <v>200</v>
      </c>
      <c r="J471" s="689">
        <f>SUM(H471*I471)</f>
        <v>13400</v>
      </c>
      <c r="K471" s="229"/>
      <c r="L471" s="646">
        <v>23</v>
      </c>
      <c r="M471" s="230" t="s">
        <v>3</v>
      </c>
      <c r="N471" s="230" t="s">
        <v>2</v>
      </c>
      <c r="O471" s="229">
        <v>144</v>
      </c>
      <c r="P471" s="229"/>
      <c r="Q471" s="229"/>
      <c r="R471" s="508">
        <v>6500</v>
      </c>
      <c r="S471" s="511">
        <f>SUM(O471*R471)</f>
        <v>936000</v>
      </c>
      <c r="T471" s="229">
        <v>20</v>
      </c>
      <c r="U471" s="229">
        <v>30</v>
      </c>
      <c r="V471" s="511">
        <f>SUM(S471-(S471*U471/100))</f>
        <v>655200</v>
      </c>
      <c r="W471" s="511">
        <f>SUM(J471+V471)</f>
        <v>668600</v>
      </c>
      <c r="X471" s="688">
        <f>W471</f>
        <v>668600</v>
      </c>
      <c r="Y471" s="229">
        <v>10</v>
      </c>
      <c r="Z471" s="229">
        <v>0</v>
      </c>
      <c r="AA471" s="229">
        <v>0.02</v>
      </c>
      <c r="AB471" s="229"/>
    </row>
    <row r="472" spans="1:28" ht="17.25" x14ac:dyDescent="0.3">
      <c r="A472" s="229">
        <v>252</v>
      </c>
      <c r="B472" s="230" t="s">
        <v>4</v>
      </c>
      <c r="C472" s="229">
        <v>20324</v>
      </c>
      <c r="D472" s="229">
        <v>1</v>
      </c>
      <c r="E472" s="229">
        <v>2</v>
      </c>
      <c r="F472" s="229">
        <v>23</v>
      </c>
      <c r="G472" s="229">
        <v>1</v>
      </c>
      <c r="H472" s="484">
        <f>SUM((D472*400)+(E472*100)+F472)</f>
        <v>623</v>
      </c>
      <c r="I472" s="229">
        <v>75</v>
      </c>
      <c r="J472" s="689">
        <f>SUM(H472*I472)</f>
        <v>46725</v>
      </c>
      <c r="K472" s="229"/>
      <c r="L472" s="646">
        <v>23</v>
      </c>
      <c r="M472" s="230"/>
      <c r="N472" s="230"/>
      <c r="O472" s="229"/>
      <c r="P472" s="229"/>
      <c r="Q472" s="229"/>
      <c r="R472" s="508"/>
      <c r="S472" s="511">
        <f>SUM(O472*R472)</f>
        <v>0</v>
      </c>
      <c r="T472" s="229"/>
      <c r="U472" s="229"/>
      <c r="V472" s="511">
        <f>SUM(S472-(S472*U472/100))</f>
        <v>0</v>
      </c>
      <c r="W472" s="511">
        <f>SUM(J472+V472)</f>
        <v>46725</v>
      </c>
      <c r="X472" s="688">
        <f>W472</f>
        <v>46725</v>
      </c>
      <c r="Y472" s="229">
        <v>50</v>
      </c>
      <c r="Z472" s="229">
        <v>0</v>
      </c>
      <c r="AA472" s="229">
        <v>0.01</v>
      </c>
      <c r="AB472" s="229"/>
    </row>
    <row r="473" spans="1:28" ht="17.25" x14ac:dyDescent="0.3">
      <c r="A473" s="229">
        <v>253</v>
      </c>
      <c r="B473" s="230" t="s">
        <v>4</v>
      </c>
      <c r="C473" s="229">
        <v>23</v>
      </c>
      <c r="D473" s="229"/>
      <c r="E473" s="229">
        <v>1</v>
      </c>
      <c r="F473" s="229">
        <v>9</v>
      </c>
      <c r="G473" s="229">
        <v>2</v>
      </c>
      <c r="H473" s="484">
        <f>SUM((D473*400)+(E473*100)+F473)</f>
        <v>109</v>
      </c>
      <c r="I473" s="229">
        <v>75</v>
      </c>
      <c r="J473" s="689">
        <f>SUM(H473*I473)</f>
        <v>8175</v>
      </c>
      <c r="K473" s="229"/>
      <c r="L473" s="646">
        <v>177</v>
      </c>
      <c r="M473" s="230" t="s">
        <v>3</v>
      </c>
      <c r="N473" s="230" t="s">
        <v>1233</v>
      </c>
      <c r="O473" s="229">
        <v>126</v>
      </c>
      <c r="P473" s="229"/>
      <c r="Q473" s="229"/>
      <c r="R473" s="508">
        <v>6500</v>
      </c>
      <c r="S473" s="511">
        <f>SUM(O473*R473)</f>
        <v>819000</v>
      </c>
      <c r="T473" s="229"/>
      <c r="U473" s="229"/>
      <c r="V473" s="511">
        <f>SUM(S473-(S473*U473/100))</f>
        <v>819000</v>
      </c>
      <c r="W473" s="511">
        <f>SUM(J473+V473)</f>
        <v>827175</v>
      </c>
      <c r="X473" s="688">
        <f>W473</f>
        <v>827175</v>
      </c>
      <c r="Y473" s="229">
        <v>10</v>
      </c>
      <c r="Z473" s="229">
        <v>0</v>
      </c>
      <c r="AA473" s="229">
        <v>0.02</v>
      </c>
      <c r="AB473" s="229"/>
    </row>
    <row r="474" spans="1:28" ht="17.25" x14ac:dyDescent="0.3">
      <c r="A474" s="229"/>
      <c r="B474" s="230"/>
      <c r="C474" s="229"/>
      <c r="D474" s="229"/>
      <c r="E474" s="229"/>
      <c r="F474" s="229"/>
      <c r="G474" s="229"/>
      <c r="H474" s="484"/>
      <c r="I474" s="229"/>
      <c r="J474" s="689">
        <f>SUM(H474*I474)</f>
        <v>0</v>
      </c>
      <c r="K474" s="229"/>
      <c r="L474" s="505"/>
      <c r="M474" s="230" t="s">
        <v>8</v>
      </c>
      <c r="N474" s="230" t="s">
        <v>0</v>
      </c>
      <c r="O474" s="229">
        <v>10.8</v>
      </c>
      <c r="P474" s="229"/>
      <c r="Q474" s="229"/>
      <c r="R474" s="508">
        <v>5400</v>
      </c>
      <c r="S474" s="511">
        <f>SUM(O474*R474)</f>
        <v>58320.000000000007</v>
      </c>
      <c r="T474" s="229"/>
      <c r="U474" s="229"/>
      <c r="V474" s="511">
        <f>SUM(S474-(S474*U474/100))</f>
        <v>58320.000000000007</v>
      </c>
      <c r="W474" s="511">
        <f>SUM(J474+V474)</f>
        <v>58320.000000000007</v>
      </c>
      <c r="X474" s="688">
        <f>W474</f>
        <v>58320.000000000007</v>
      </c>
      <c r="Y474" s="229">
        <v>50</v>
      </c>
      <c r="Z474" s="229">
        <v>0</v>
      </c>
      <c r="AA474" s="229">
        <v>0.01</v>
      </c>
      <c r="AB474" s="229"/>
    </row>
    <row r="475" spans="1:28" ht="17.25" x14ac:dyDescent="0.3">
      <c r="A475" s="229"/>
      <c r="B475" s="230"/>
      <c r="C475" s="229"/>
      <c r="D475" s="229"/>
      <c r="E475" s="229"/>
      <c r="F475" s="229"/>
      <c r="G475" s="229"/>
      <c r="H475" s="484"/>
      <c r="I475" s="229"/>
      <c r="J475" s="689">
        <f>SUM(H475*I475)</f>
        <v>0</v>
      </c>
      <c r="K475" s="229"/>
      <c r="L475" s="505"/>
      <c r="M475" s="230" t="s">
        <v>22</v>
      </c>
      <c r="N475" s="230" t="s">
        <v>0</v>
      </c>
      <c r="O475" s="229">
        <v>26.8</v>
      </c>
      <c r="P475" s="229"/>
      <c r="Q475" s="229"/>
      <c r="R475" s="508">
        <v>2050</v>
      </c>
      <c r="S475" s="511">
        <f>SUM(O475*R475)</f>
        <v>54940</v>
      </c>
      <c r="T475" s="229"/>
      <c r="U475" s="229"/>
      <c r="V475" s="511">
        <f>SUM(S475-(S475*U475/100))</f>
        <v>54940</v>
      </c>
      <c r="W475" s="511">
        <f>SUM(J475+V475)</f>
        <v>54940</v>
      </c>
      <c r="X475" s="688">
        <f>W475</f>
        <v>54940</v>
      </c>
      <c r="Y475" s="229">
        <v>50</v>
      </c>
      <c r="Z475" s="229">
        <v>0</v>
      </c>
      <c r="AA475" s="229">
        <v>0.01</v>
      </c>
      <c r="AB475" s="229"/>
    </row>
    <row r="476" spans="1:28" ht="17.25" x14ac:dyDescent="0.3">
      <c r="A476" s="494">
        <v>254</v>
      </c>
      <c r="B476" s="498" t="s">
        <v>23</v>
      </c>
      <c r="C476" s="494"/>
      <c r="D476" s="494">
        <v>21</v>
      </c>
      <c r="E476" s="494">
        <v>1</v>
      </c>
      <c r="F476" s="494">
        <v>56</v>
      </c>
      <c r="G476" s="229">
        <v>1</v>
      </c>
      <c r="H476" s="484">
        <f>SUM((D476*400)+(E476*100)+F476)</f>
        <v>8556</v>
      </c>
      <c r="I476" s="229">
        <v>75</v>
      </c>
      <c r="J476" s="689">
        <f>SUM(H476*I476)</f>
        <v>641700</v>
      </c>
      <c r="K476" s="229"/>
      <c r="L476" s="645">
        <v>177</v>
      </c>
      <c r="M476" s="498"/>
      <c r="N476" s="498"/>
      <c r="O476" s="494"/>
      <c r="P476" s="494"/>
      <c r="Q476" s="229"/>
      <c r="R476" s="508"/>
      <c r="S476" s="511">
        <f>SUM(O476*R476)</f>
        <v>0</v>
      </c>
      <c r="T476" s="229"/>
      <c r="U476" s="229"/>
      <c r="V476" s="511">
        <f>SUM(S476-(S476*U476/100))</f>
        <v>0</v>
      </c>
      <c r="W476" s="511">
        <f>SUM(J476+V476)</f>
        <v>641700</v>
      </c>
      <c r="X476" s="688">
        <f>W476</f>
        <v>641700</v>
      </c>
      <c r="Y476" s="229">
        <v>50</v>
      </c>
      <c r="Z476" s="229">
        <v>0</v>
      </c>
      <c r="AA476" s="229">
        <v>0.01</v>
      </c>
      <c r="AB476" s="494"/>
    </row>
    <row r="477" spans="1:28" ht="17.25" x14ac:dyDescent="0.3">
      <c r="A477" s="229">
        <v>255</v>
      </c>
      <c r="B477" s="230" t="s">
        <v>4</v>
      </c>
      <c r="C477" s="229">
        <v>14397</v>
      </c>
      <c r="D477" s="229">
        <v>3</v>
      </c>
      <c r="E477" s="229">
        <v>1</v>
      </c>
      <c r="F477" s="229">
        <v>16</v>
      </c>
      <c r="G477" s="229">
        <v>1</v>
      </c>
      <c r="H477" s="484">
        <f>SUM((D477*400)+(E477*100)+F477)</f>
        <v>1316</v>
      </c>
      <c r="I477" s="229">
        <v>100</v>
      </c>
      <c r="J477" s="689">
        <f>SUM(H477*I477)</f>
        <v>131600</v>
      </c>
      <c r="K477" s="229"/>
      <c r="L477" s="646">
        <v>177</v>
      </c>
      <c r="M477" s="230"/>
      <c r="N477" s="230"/>
      <c r="O477" s="229"/>
      <c r="P477" s="229"/>
      <c r="Q477" s="229"/>
      <c r="R477" s="508"/>
      <c r="S477" s="511">
        <f>SUM(O477*R477)</f>
        <v>0</v>
      </c>
      <c r="T477" s="229"/>
      <c r="U477" s="229"/>
      <c r="V477" s="511">
        <f>SUM(S477-(S477*U477/100))</f>
        <v>0</v>
      </c>
      <c r="W477" s="511">
        <f>SUM(J477+V477)</f>
        <v>131600</v>
      </c>
      <c r="X477" s="688">
        <f>W477</f>
        <v>131600</v>
      </c>
      <c r="Y477" s="229">
        <v>50</v>
      </c>
      <c r="Z477" s="229">
        <v>0</v>
      </c>
      <c r="AA477" s="229">
        <v>0.01</v>
      </c>
      <c r="AB477" s="229"/>
    </row>
    <row r="478" spans="1:28" ht="17.25" x14ac:dyDescent="0.3">
      <c r="A478" s="229">
        <v>256</v>
      </c>
      <c r="B478" s="230" t="s">
        <v>4</v>
      </c>
      <c r="C478" s="229">
        <v>5957</v>
      </c>
      <c r="D478" s="229">
        <v>6</v>
      </c>
      <c r="E478" s="229"/>
      <c r="F478" s="229"/>
      <c r="G478" s="229">
        <v>1</v>
      </c>
      <c r="H478" s="484">
        <f>SUM((D478*400)+(E478*100)+F478)</f>
        <v>2400</v>
      </c>
      <c r="I478" s="229">
        <v>75</v>
      </c>
      <c r="J478" s="689">
        <f>SUM(H478*I478)</f>
        <v>180000</v>
      </c>
      <c r="K478" s="229"/>
      <c r="L478" s="646">
        <v>34</v>
      </c>
      <c r="M478" s="230"/>
      <c r="N478" s="230"/>
      <c r="O478" s="229"/>
      <c r="P478" s="229"/>
      <c r="Q478" s="229"/>
      <c r="R478" s="508"/>
      <c r="S478" s="511">
        <f>SUM(O478*R478)</f>
        <v>0</v>
      </c>
      <c r="T478" s="229"/>
      <c r="U478" s="229"/>
      <c r="V478" s="511">
        <f>SUM(S478-(S478*U478/100))</f>
        <v>0</v>
      </c>
      <c r="W478" s="511">
        <f>SUM(J478+V478)</f>
        <v>180000</v>
      </c>
      <c r="X478" s="688">
        <f>W478</f>
        <v>180000</v>
      </c>
      <c r="Y478" s="229">
        <v>50</v>
      </c>
      <c r="Z478" s="229">
        <v>0</v>
      </c>
      <c r="AA478" s="229">
        <v>0.01</v>
      </c>
      <c r="AB478" s="229"/>
    </row>
    <row r="479" spans="1:28" ht="17.25" x14ac:dyDescent="0.3">
      <c r="A479" s="229">
        <v>257</v>
      </c>
      <c r="B479" s="230" t="s">
        <v>4</v>
      </c>
      <c r="C479" s="229">
        <v>6073</v>
      </c>
      <c r="D479" s="229"/>
      <c r="E479" s="229"/>
      <c r="F479" s="229">
        <v>59</v>
      </c>
      <c r="G479" s="229">
        <v>2</v>
      </c>
      <c r="H479" s="484">
        <f>SUM((D479*400)+(E479*100)+F479)</f>
        <v>59</v>
      </c>
      <c r="I479" s="229">
        <v>200</v>
      </c>
      <c r="J479" s="689">
        <f>SUM(H479*I479)</f>
        <v>11800</v>
      </c>
      <c r="K479" s="229"/>
      <c r="L479" s="646">
        <v>60</v>
      </c>
      <c r="M479" s="230" t="s">
        <v>3</v>
      </c>
      <c r="N479" s="230" t="s">
        <v>1233</v>
      </c>
      <c r="O479" s="229">
        <v>144</v>
      </c>
      <c r="P479" s="229"/>
      <c r="Q479" s="229"/>
      <c r="R479" s="508">
        <v>6500</v>
      </c>
      <c r="S479" s="511">
        <f>SUM(O479*R479)</f>
        <v>936000</v>
      </c>
      <c r="T479" s="229">
        <v>30</v>
      </c>
      <c r="U479" s="229">
        <v>50</v>
      </c>
      <c r="V479" s="511">
        <f>SUM(S479-(S479*U479/100))</f>
        <v>468000</v>
      </c>
      <c r="W479" s="511">
        <f>SUM(J479+V479)</f>
        <v>479800</v>
      </c>
      <c r="X479" s="688">
        <f>W479</f>
        <v>479800</v>
      </c>
      <c r="Y479" s="229">
        <v>10</v>
      </c>
      <c r="Z479" s="229">
        <v>0</v>
      </c>
      <c r="AA479" s="229">
        <v>0.02</v>
      </c>
      <c r="AB479" s="229"/>
    </row>
    <row r="480" spans="1:28" ht="17.25" x14ac:dyDescent="0.3">
      <c r="A480" s="229">
        <v>258</v>
      </c>
      <c r="B480" s="230" t="s">
        <v>4</v>
      </c>
      <c r="C480" s="229">
        <v>3907</v>
      </c>
      <c r="D480" s="229">
        <v>10</v>
      </c>
      <c r="E480" s="229">
        <v>2</v>
      </c>
      <c r="F480" s="229">
        <v>62</v>
      </c>
      <c r="G480" s="229">
        <v>1</v>
      </c>
      <c r="H480" s="484">
        <f>SUM((D480*400)+(E480*100)+F480)</f>
        <v>4262</v>
      </c>
      <c r="I480" s="229">
        <v>100</v>
      </c>
      <c r="J480" s="689">
        <f>SUM(H480*I480)</f>
        <v>426200</v>
      </c>
      <c r="K480" s="229"/>
      <c r="L480" s="646">
        <v>60</v>
      </c>
      <c r="M480" s="230"/>
      <c r="N480" s="230"/>
      <c r="O480" s="229"/>
      <c r="P480" s="229"/>
      <c r="Q480" s="229"/>
      <c r="R480" s="508"/>
      <c r="S480" s="511">
        <f>SUM(O480*R480)</f>
        <v>0</v>
      </c>
      <c r="T480" s="229"/>
      <c r="U480" s="229"/>
      <c r="V480" s="511">
        <f>SUM(S480-(S480*U480/100))</f>
        <v>0</v>
      </c>
      <c r="W480" s="511">
        <f>SUM(J480+V480)</f>
        <v>426200</v>
      </c>
      <c r="X480" s="688">
        <f>W480</f>
        <v>426200</v>
      </c>
      <c r="Y480" s="229">
        <v>50</v>
      </c>
      <c r="Z480" s="229">
        <v>0</v>
      </c>
      <c r="AA480" s="229">
        <v>0.01</v>
      </c>
      <c r="AB480" s="229"/>
    </row>
    <row r="481" spans="1:28" ht="17.25" x14ac:dyDescent="0.3">
      <c r="A481" s="229">
        <v>259</v>
      </c>
      <c r="B481" s="230" t="s">
        <v>56</v>
      </c>
      <c r="C481" s="229">
        <v>3106</v>
      </c>
      <c r="D481" s="229">
        <v>21</v>
      </c>
      <c r="E481" s="229">
        <v>2</v>
      </c>
      <c r="F481" s="229">
        <v>6</v>
      </c>
      <c r="G481" s="229">
        <v>1</v>
      </c>
      <c r="H481" s="484">
        <f>SUM((D481*400)+(E481*100)+F481)</f>
        <v>8606</v>
      </c>
      <c r="I481" s="229">
        <v>75</v>
      </c>
      <c r="J481" s="689">
        <f>SUM(H481*I481)</f>
        <v>645450</v>
      </c>
      <c r="K481" s="229"/>
      <c r="L481" s="646">
        <v>60</v>
      </c>
      <c r="M481" s="230"/>
      <c r="N481" s="230"/>
      <c r="O481" s="229"/>
      <c r="P481" s="229"/>
      <c r="Q481" s="229"/>
      <c r="R481" s="508"/>
      <c r="S481" s="511">
        <f>SUM(O481*R481)</f>
        <v>0</v>
      </c>
      <c r="T481" s="229"/>
      <c r="U481" s="229"/>
      <c r="V481" s="511">
        <f>SUM(S481-(S481*U481/100))</f>
        <v>0</v>
      </c>
      <c r="W481" s="511">
        <f>SUM(J481+V481)</f>
        <v>645450</v>
      </c>
      <c r="X481" s="688">
        <f>W481</f>
        <v>645450</v>
      </c>
      <c r="Y481" s="229">
        <v>50</v>
      </c>
      <c r="Z481" s="229">
        <v>0</v>
      </c>
      <c r="AA481" s="229">
        <v>0.01</v>
      </c>
      <c r="AB481" s="229"/>
    </row>
    <row r="482" spans="1:28" ht="17.25" x14ac:dyDescent="0.3">
      <c r="A482" s="229">
        <v>260</v>
      </c>
      <c r="B482" s="230" t="s">
        <v>4</v>
      </c>
      <c r="C482" s="229">
        <v>5978</v>
      </c>
      <c r="D482" s="229"/>
      <c r="E482" s="229"/>
      <c r="F482" s="229">
        <v>62</v>
      </c>
      <c r="G482" s="229">
        <v>2</v>
      </c>
      <c r="H482" s="484">
        <f>SUM((D482*400)+(E482*100)+F482)</f>
        <v>62</v>
      </c>
      <c r="I482" s="229">
        <v>200</v>
      </c>
      <c r="J482" s="689">
        <f>SUM(H482*I482)</f>
        <v>12400</v>
      </c>
      <c r="K482" s="229"/>
      <c r="L482" s="646">
        <v>92</v>
      </c>
      <c r="M482" s="230" t="s">
        <v>3</v>
      </c>
      <c r="N482" s="230" t="s">
        <v>2</v>
      </c>
      <c r="O482" s="229">
        <v>83.16</v>
      </c>
      <c r="P482" s="229"/>
      <c r="Q482" s="229"/>
      <c r="R482" s="508">
        <v>6500</v>
      </c>
      <c r="S482" s="511">
        <f>SUM(O482*R482)</f>
        <v>540540</v>
      </c>
      <c r="T482" s="229">
        <v>9</v>
      </c>
      <c r="U482" s="229">
        <v>9</v>
      </c>
      <c r="V482" s="511">
        <f>SUM(S482-(S482*U482/100))</f>
        <v>491891.4</v>
      </c>
      <c r="W482" s="511">
        <f>SUM(J482+V482)</f>
        <v>504291.4</v>
      </c>
      <c r="X482" s="688">
        <f>W482</f>
        <v>504291.4</v>
      </c>
      <c r="Y482" s="229">
        <v>10</v>
      </c>
      <c r="Z482" s="229">
        <v>0</v>
      </c>
      <c r="AA482" s="229">
        <v>0.02</v>
      </c>
      <c r="AB482" s="229"/>
    </row>
    <row r="483" spans="1:28" ht="17.25" x14ac:dyDescent="0.3">
      <c r="A483" s="229"/>
      <c r="B483" s="230"/>
      <c r="C483" s="229"/>
      <c r="D483" s="229"/>
      <c r="E483" s="229"/>
      <c r="F483" s="229"/>
      <c r="G483" s="229"/>
      <c r="H483" s="484"/>
      <c r="I483" s="229"/>
      <c r="J483" s="689">
        <f>SUM(H483*I483)</f>
        <v>0</v>
      </c>
      <c r="K483" s="229"/>
      <c r="L483" s="505"/>
      <c r="M483" s="230" t="s">
        <v>16</v>
      </c>
      <c r="N483" s="230" t="s">
        <v>2</v>
      </c>
      <c r="O483" s="229">
        <v>53.64</v>
      </c>
      <c r="P483" s="229"/>
      <c r="Q483" s="229"/>
      <c r="R483" s="508">
        <v>2400</v>
      </c>
      <c r="S483" s="511">
        <f>SUM(O483*R483)</f>
        <v>128736</v>
      </c>
      <c r="T483" s="229">
        <v>2</v>
      </c>
      <c r="U483" s="229">
        <v>2</v>
      </c>
      <c r="V483" s="511">
        <f>SUM(S483-(S483*U483/100))</f>
        <v>126161.28</v>
      </c>
      <c r="W483" s="511">
        <f>SUM(J483+V483)</f>
        <v>126161.28</v>
      </c>
      <c r="X483" s="688">
        <f>W483</f>
        <v>126161.28</v>
      </c>
      <c r="Y483" s="229">
        <v>0</v>
      </c>
      <c r="Z483" s="474">
        <f>X483</f>
        <v>126161.28</v>
      </c>
      <c r="AA483" s="229">
        <v>0.03</v>
      </c>
      <c r="AB483" s="229"/>
    </row>
    <row r="484" spans="1:28" ht="17.25" x14ac:dyDescent="0.3">
      <c r="A484" s="229"/>
      <c r="B484" s="230"/>
      <c r="C484" s="229"/>
      <c r="D484" s="229"/>
      <c r="E484" s="229"/>
      <c r="F484" s="229"/>
      <c r="G484" s="229"/>
      <c r="H484" s="484"/>
      <c r="I484" s="229"/>
      <c r="J484" s="689">
        <f>SUM(H484*I484)</f>
        <v>0</v>
      </c>
      <c r="K484" s="229"/>
      <c r="L484" s="505"/>
      <c r="M484" s="230" t="s">
        <v>27</v>
      </c>
      <c r="N484" s="230" t="s">
        <v>2</v>
      </c>
      <c r="O484" s="229">
        <v>21.6</v>
      </c>
      <c r="P484" s="229"/>
      <c r="Q484" s="229"/>
      <c r="R484" s="508">
        <v>7600</v>
      </c>
      <c r="S484" s="511">
        <f>SUM(O484*R484)</f>
        <v>164160</v>
      </c>
      <c r="T484" s="229">
        <v>3</v>
      </c>
      <c r="U484" s="229">
        <v>3</v>
      </c>
      <c r="V484" s="511">
        <f>SUM(S484-(S484*U484/100))</f>
        <v>159235.20000000001</v>
      </c>
      <c r="W484" s="511">
        <f>SUM(J484+V484)</f>
        <v>159235.20000000001</v>
      </c>
      <c r="X484" s="688">
        <f>W484</f>
        <v>159235.20000000001</v>
      </c>
      <c r="Y484" s="229">
        <v>10</v>
      </c>
      <c r="Z484" s="229">
        <v>0</v>
      </c>
      <c r="AA484" s="229">
        <v>0.02</v>
      </c>
      <c r="AB484" s="229"/>
    </row>
    <row r="485" spans="1:28" ht="17.25" x14ac:dyDescent="0.3">
      <c r="A485" s="229">
        <v>261</v>
      </c>
      <c r="B485" s="230" t="s">
        <v>4</v>
      </c>
      <c r="C485" s="229">
        <v>1291</v>
      </c>
      <c r="D485" s="229"/>
      <c r="E485" s="229">
        <v>1</v>
      </c>
      <c r="F485" s="229">
        <v>57</v>
      </c>
      <c r="G485" s="229">
        <v>2</v>
      </c>
      <c r="H485" s="484">
        <f>SUM((D485*400)+(E485*100)+F485)</f>
        <v>157</v>
      </c>
      <c r="I485" s="229">
        <v>75</v>
      </c>
      <c r="J485" s="689">
        <f>SUM(H485*I485)</f>
        <v>11775</v>
      </c>
      <c r="K485" s="229"/>
      <c r="L485" s="646">
        <v>218</v>
      </c>
      <c r="M485" s="230" t="s">
        <v>10</v>
      </c>
      <c r="N485" s="230" t="s">
        <v>9</v>
      </c>
      <c r="O485" s="229">
        <v>156.24</v>
      </c>
      <c r="P485" s="229"/>
      <c r="Q485" s="229"/>
      <c r="R485" s="508">
        <v>6500</v>
      </c>
      <c r="S485" s="511">
        <f>SUM(O485*R485)</f>
        <v>1015560.0000000001</v>
      </c>
      <c r="T485" s="229"/>
      <c r="U485" s="229"/>
      <c r="V485" s="511">
        <f>SUM(S485-(S485*U485/100))</f>
        <v>1015560.0000000001</v>
      </c>
      <c r="W485" s="511">
        <f>SUM(J485+V485)</f>
        <v>1027335.0000000001</v>
      </c>
      <c r="X485" s="688">
        <f>W485</f>
        <v>1027335.0000000001</v>
      </c>
      <c r="Y485" s="229">
        <v>10</v>
      </c>
      <c r="Z485" s="229">
        <v>0</v>
      </c>
      <c r="AA485" s="229">
        <v>0.02</v>
      </c>
      <c r="AB485" s="229"/>
    </row>
    <row r="486" spans="1:28" ht="17.25" x14ac:dyDescent="0.3">
      <c r="A486" s="229"/>
      <c r="B486" s="230"/>
      <c r="C486" s="229"/>
      <c r="D486" s="229"/>
      <c r="E486" s="229"/>
      <c r="F486" s="229"/>
      <c r="G486" s="229"/>
      <c r="H486" s="484"/>
      <c r="I486" s="229"/>
      <c r="J486" s="689">
        <f>SUM(H486*I486)</f>
        <v>0</v>
      </c>
      <c r="K486" s="229"/>
      <c r="L486" s="505"/>
      <c r="M486" s="230" t="s">
        <v>317</v>
      </c>
      <c r="N486" s="230"/>
      <c r="O486" s="229"/>
      <c r="P486" s="229"/>
      <c r="Q486" s="229"/>
      <c r="R486" s="508"/>
      <c r="S486" s="511">
        <f>SUM(O486*R486)</f>
        <v>0</v>
      </c>
      <c r="T486" s="229"/>
      <c r="U486" s="229"/>
      <c r="V486" s="511">
        <f>SUM(S486-(S486*U486/100))</f>
        <v>0</v>
      </c>
      <c r="W486" s="511">
        <f>SUM(J486+V486)</f>
        <v>0</v>
      </c>
      <c r="X486" s="688">
        <f>W486</f>
        <v>0</v>
      </c>
      <c r="Y486" s="229"/>
      <c r="Z486" s="229"/>
      <c r="AA486" s="229"/>
      <c r="AB486" s="229"/>
    </row>
    <row r="487" spans="1:28" ht="17.25" x14ac:dyDescent="0.3">
      <c r="A487" s="229"/>
      <c r="B487" s="230"/>
      <c r="C487" s="229"/>
      <c r="D487" s="229"/>
      <c r="E487" s="229"/>
      <c r="F487" s="229"/>
      <c r="G487" s="229"/>
      <c r="H487" s="484"/>
      <c r="I487" s="229"/>
      <c r="J487" s="689">
        <f>SUM(H487*I487)</f>
        <v>0</v>
      </c>
      <c r="K487" s="229"/>
      <c r="L487" s="505"/>
      <c r="M487" s="230" t="s">
        <v>318</v>
      </c>
      <c r="N487" s="230"/>
      <c r="O487" s="229"/>
      <c r="P487" s="229"/>
      <c r="Q487" s="229"/>
      <c r="R487" s="508"/>
      <c r="S487" s="511">
        <f>SUM(O487*R487)</f>
        <v>0</v>
      </c>
      <c r="T487" s="229"/>
      <c r="U487" s="229"/>
      <c r="V487" s="511">
        <f>SUM(S487-(S487*U487/100))</f>
        <v>0</v>
      </c>
      <c r="W487" s="511">
        <f>SUM(J487+V487)</f>
        <v>0</v>
      </c>
      <c r="X487" s="688">
        <f>W487</f>
        <v>0</v>
      </c>
      <c r="Y487" s="229"/>
      <c r="Z487" s="229"/>
      <c r="AA487" s="229"/>
      <c r="AB487" s="229"/>
    </row>
    <row r="488" spans="1:28" ht="17.25" x14ac:dyDescent="0.3">
      <c r="A488" s="229"/>
      <c r="B488" s="230"/>
      <c r="C488" s="229"/>
      <c r="D488" s="229"/>
      <c r="E488" s="229"/>
      <c r="F488" s="229"/>
      <c r="G488" s="229"/>
      <c r="H488" s="484"/>
      <c r="I488" s="229"/>
      <c r="J488" s="689">
        <f>SUM(H488*I488)</f>
        <v>0</v>
      </c>
      <c r="K488" s="229"/>
      <c r="L488" s="505"/>
      <c r="M488" s="230" t="s">
        <v>16</v>
      </c>
      <c r="N488" s="230" t="s">
        <v>1233</v>
      </c>
      <c r="O488" s="229">
        <v>56.4</v>
      </c>
      <c r="P488" s="229"/>
      <c r="Q488" s="229"/>
      <c r="R488" s="508">
        <v>2400</v>
      </c>
      <c r="S488" s="511">
        <f>SUM(O488*R488)</f>
        <v>135360</v>
      </c>
      <c r="T488" s="229"/>
      <c r="U488" s="229"/>
      <c r="V488" s="511">
        <f>SUM(S488-(S488*U488/100))</f>
        <v>135360</v>
      </c>
      <c r="W488" s="511">
        <f>SUM(J488+V488)</f>
        <v>135360</v>
      </c>
      <c r="X488" s="688">
        <f>W488</f>
        <v>135360</v>
      </c>
      <c r="Y488" s="229">
        <v>0</v>
      </c>
      <c r="Z488" s="474">
        <f>X488</f>
        <v>135360</v>
      </c>
      <c r="AA488" s="229">
        <v>0.03</v>
      </c>
      <c r="AB488" s="229"/>
    </row>
    <row r="489" spans="1:28" ht="17.25" x14ac:dyDescent="0.3">
      <c r="A489" s="229"/>
      <c r="B489" s="230"/>
      <c r="C489" s="229"/>
      <c r="D489" s="229"/>
      <c r="E489" s="229"/>
      <c r="F489" s="229"/>
      <c r="G489" s="229"/>
      <c r="H489" s="484"/>
      <c r="I489" s="229"/>
      <c r="J489" s="689">
        <f>SUM(H489*I489)</f>
        <v>0</v>
      </c>
      <c r="K489" s="229"/>
      <c r="L489" s="505"/>
      <c r="M489" s="230" t="s">
        <v>200</v>
      </c>
      <c r="N489" s="230" t="s">
        <v>1233</v>
      </c>
      <c r="O489" s="229">
        <v>16.920000000000002</v>
      </c>
      <c r="P489" s="229"/>
      <c r="Q489" s="229"/>
      <c r="R489" s="508">
        <v>5900</v>
      </c>
      <c r="S489" s="511">
        <f>SUM(O489*R489)</f>
        <v>99828.000000000015</v>
      </c>
      <c r="T489" s="229"/>
      <c r="U489" s="229"/>
      <c r="V489" s="511">
        <f>SUM(S489-(S489*U489/100))</f>
        <v>99828.000000000015</v>
      </c>
      <c r="W489" s="511">
        <f>SUM(J489+V489)</f>
        <v>99828.000000000015</v>
      </c>
      <c r="X489" s="688">
        <f>W489</f>
        <v>99828.000000000015</v>
      </c>
      <c r="Y489" s="229">
        <v>10</v>
      </c>
      <c r="Z489" s="229">
        <v>0</v>
      </c>
      <c r="AA489" s="229">
        <v>0.01</v>
      </c>
      <c r="AB489" s="229"/>
    </row>
    <row r="490" spans="1:28" ht="17.25" x14ac:dyDescent="0.3">
      <c r="A490" s="229"/>
      <c r="B490" s="230"/>
      <c r="C490" s="229"/>
      <c r="D490" s="229"/>
      <c r="E490" s="229"/>
      <c r="F490" s="229"/>
      <c r="G490" s="229"/>
      <c r="H490" s="484"/>
      <c r="I490" s="229"/>
      <c r="J490" s="689">
        <f>SUM(H490*I490)</f>
        <v>0</v>
      </c>
      <c r="K490" s="229"/>
      <c r="L490" s="505"/>
      <c r="M490" s="230" t="s">
        <v>8</v>
      </c>
      <c r="N490" s="230" t="s">
        <v>0</v>
      </c>
      <c r="O490" s="229">
        <v>8.9700000000000006</v>
      </c>
      <c r="P490" s="229"/>
      <c r="Q490" s="229"/>
      <c r="R490" s="508">
        <v>5400</v>
      </c>
      <c r="S490" s="511">
        <f>SUM(O490*R490)</f>
        <v>48438</v>
      </c>
      <c r="T490" s="229"/>
      <c r="U490" s="229"/>
      <c r="V490" s="511">
        <f>SUM(S490-(S490*U490/100))</f>
        <v>48438</v>
      </c>
      <c r="W490" s="511">
        <f>SUM(J490+V490)</f>
        <v>48438</v>
      </c>
      <c r="X490" s="688">
        <f>W490</f>
        <v>48438</v>
      </c>
      <c r="Y490" s="229">
        <v>50</v>
      </c>
      <c r="Z490" s="229">
        <v>0</v>
      </c>
      <c r="AA490" s="229">
        <v>0.01</v>
      </c>
      <c r="AB490" s="229"/>
    </row>
    <row r="491" spans="1:28" ht="17.25" x14ac:dyDescent="0.3">
      <c r="A491" s="229">
        <v>262</v>
      </c>
      <c r="B491" s="230" t="s">
        <v>4</v>
      </c>
      <c r="C491" s="229">
        <v>7143</v>
      </c>
      <c r="D491" s="229"/>
      <c r="E491" s="229">
        <v>1</v>
      </c>
      <c r="F491" s="229">
        <v>44</v>
      </c>
      <c r="G491" s="229">
        <v>1</v>
      </c>
      <c r="H491" s="484">
        <f>SUM((D491*400)+(E491*100)+F491)</f>
        <v>144</v>
      </c>
      <c r="I491" s="229">
        <v>200</v>
      </c>
      <c r="J491" s="689">
        <f>SUM(H491*I491)</f>
        <v>28800</v>
      </c>
      <c r="K491" s="229"/>
      <c r="L491" s="505"/>
      <c r="M491" s="230" t="s">
        <v>8</v>
      </c>
      <c r="N491" s="230" t="s">
        <v>0</v>
      </c>
      <c r="O491" s="229">
        <v>8.2799999999999994</v>
      </c>
      <c r="P491" s="229"/>
      <c r="Q491" s="229"/>
      <c r="R491" s="508">
        <v>5400</v>
      </c>
      <c r="S491" s="511">
        <f>SUM(O491*R491)</f>
        <v>44712</v>
      </c>
      <c r="T491" s="229"/>
      <c r="U491" s="229"/>
      <c r="V491" s="511">
        <f>SUM(S491-(S491*U491/100))</f>
        <v>44712</v>
      </c>
      <c r="W491" s="511">
        <f>SUM(J491+V491)</f>
        <v>73512</v>
      </c>
      <c r="X491" s="688">
        <f>W491</f>
        <v>73512</v>
      </c>
      <c r="Y491" s="229">
        <v>50</v>
      </c>
      <c r="Z491" s="229">
        <v>0</v>
      </c>
      <c r="AA491" s="229">
        <v>0.01</v>
      </c>
      <c r="AB491" s="229"/>
    </row>
    <row r="492" spans="1:28" ht="17.25" x14ac:dyDescent="0.3">
      <c r="A492" s="229">
        <v>263</v>
      </c>
      <c r="B492" s="230" t="s">
        <v>4</v>
      </c>
      <c r="C492" s="229">
        <v>8195</v>
      </c>
      <c r="D492" s="229"/>
      <c r="E492" s="229">
        <v>1</v>
      </c>
      <c r="F492" s="229">
        <v>42</v>
      </c>
      <c r="G492" s="229">
        <v>1</v>
      </c>
      <c r="H492" s="484">
        <f>SUM((D492*400)+(E492*100)+F492)</f>
        <v>142</v>
      </c>
      <c r="I492" s="229">
        <v>200</v>
      </c>
      <c r="J492" s="689">
        <f>SUM(H492*I492)</f>
        <v>28400</v>
      </c>
      <c r="K492" s="229"/>
      <c r="L492" s="646">
        <v>218</v>
      </c>
      <c r="M492" s="230"/>
      <c r="N492" s="230"/>
      <c r="O492" s="229"/>
      <c r="P492" s="229"/>
      <c r="Q492" s="229"/>
      <c r="R492" s="508"/>
      <c r="S492" s="511">
        <f>SUM(O492*R492)</f>
        <v>0</v>
      </c>
      <c r="T492" s="229"/>
      <c r="U492" s="229"/>
      <c r="V492" s="511">
        <f>SUM(S492-(S492*U492/100))</f>
        <v>0</v>
      </c>
      <c r="W492" s="511">
        <f>SUM(J492+V492)</f>
        <v>28400</v>
      </c>
      <c r="X492" s="688">
        <f>W492</f>
        <v>28400</v>
      </c>
      <c r="Y492" s="229">
        <v>50</v>
      </c>
      <c r="Z492" s="229">
        <v>0</v>
      </c>
      <c r="AA492" s="229">
        <v>0.01</v>
      </c>
      <c r="AB492" s="229"/>
    </row>
    <row r="493" spans="1:28" ht="17.25" x14ac:dyDescent="0.3">
      <c r="A493" s="229">
        <v>264</v>
      </c>
      <c r="B493" s="230" t="s">
        <v>4</v>
      </c>
      <c r="C493" s="229">
        <v>4817</v>
      </c>
      <c r="D493" s="229">
        <v>5</v>
      </c>
      <c r="E493" s="229">
        <v>3</v>
      </c>
      <c r="F493" s="229">
        <v>96</v>
      </c>
      <c r="G493" s="229">
        <v>1</v>
      </c>
      <c r="H493" s="484">
        <f>SUM((D493*400)+(E493*100)+F493)</f>
        <v>2396</v>
      </c>
      <c r="I493" s="229">
        <v>75</v>
      </c>
      <c r="J493" s="689">
        <f>SUM(H493*I493)</f>
        <v>179700</v>
      </c>
      <c r="K493" s="229"/>
      <c r="L493" s="646">
        <v>218</v>
      </c>
      <c r="M493" s="230"/>
      <c r="N493" s="230"/>
      <c r="O493" s="229"/>
      <c r="P493" s="229"/>
      <c r="Q493" s="229"/>
      <c r="R493" s="508"/>
      <c r="S493" s="511">
        <f>SUM(O493*R493)</f>
        <v>0</v>
      </c>
      <c r="T493" s="229"/>
      <c r="U493" s="229"/>
      <c r="V493" s="511">
        <f>SUM(S493-(S493*U493/100))</f>
        <v>0</v>
      </c>
      <c r="W493" s="511">
        <f>SUM(J493+V493)</f>
        <v>179700</v>
      </c>
      <c r="X493" s="688">
        <f>W493</f>
        <v>179700</v>
      </c>
      <c r="Y493" s="229">
        <v>50</v>
      </c>
      <c r="Z493" s="229">
        <v>0</v>
      </c>
      <c r="AA493" s="229">
        <v>0.01</v>
      </c>
      <c r="AB493" s="229"/>
    </row>
    <row r="494" spans="1:28" ht="17.25" x14ac:dyDescent="0.3">
      <c r="A494" s="229">
        <v>265</v>
      </c>
      <c r="B494" s="230" t="s">
        <v>4</v>
      </c>
      <c r="C494" s="229">
        <v>20329</v>
      </c>
      <c r="D494" s="229">
        <v>7</v>
      </c>
      <c r="E494" s="229"/>
      <c r="F494" s="229">
        <v>52</v>
      </c>
      <c r="G494" s="229">
        <v>1</v>
      </c>
      <c r="H494" s="484">
        <f>SUM((D494*400)+(E494*100)+F494)</f>
        <v>2852</v>
      </c>
      <c r="I494" s="229">
        <v>75</v>
      </c>
      <c r="J494" s="689">
        <f>SUM(H494*I494)</f>
        <v>213900</v>
      </c>
      <c r="K494" s="229"/>
      <c r="L494" s="646">
        <v>218</v>
      </c>
      <c r="M494" s="230"/>
      <c r="N494" s="230"/>
      <c r="O494" s="229"/>
      <c r="P494" s="229"/>
      <c r="Q494" s="229"/>
      <c r="R494" s="508"/>
      <c r="S494" s="511">
        <f>SUM(O494*R494)</f>
        <v>0</v>
      </c>
      <c r="T494" s="229"/>
      <c r="U494" s="229"/>
      <c r="V494" s="511">
        <f>SUM(S494-(S494*U494/100))</f>
        <v>0</v>
      </c>
      <c r="W494" s="511">
        <f>SUM(J494+V494)</f>
        <v>213900</v>
      </c>
      <c r="X494" s="688">
        <f>W494</f>
        <v>213900</v>
      </c>
      <c r="Y494" s="229">
        <v>50</v>
      </c>
      <c r="Z494" s="229">
        <v>0</v>
      </c>
      <c r="AA494" s="229">
        <v>0.01</v>
      </c>
      <c r="AB494" s="229"/>
    </row>
    <row r="495" spans="1:28" ht="17.25" x14ac:dyDescent="0.3">
      <c r="A495" s="229">
        <v>266</v>
      </c>
      <c r="B495" s="230" t="s">
        <v>4</v>
      </c>
      <c r="C495" s="229">
        <v>1610</v>
      </c>
      <c r="D495" s="229">
        <v>16</v>
      </c>
      <c r="E495" s="229">
        <v>3</v>
      </c>
      <c r="F495" s="229">
        <v>32</v>
      </c>
      <c r="G495" s="229">
        <v>1</v>
      </c>
      <c r="H495" s="484">
        <f>SUM((D495*400)+(E495*100)+F495)</f>
        <v>6732</v>
      </c>
      <c r="I495" s="229">
        <v>75</v>
      </c>
      <c r="J495" s="689">
        <f>SUM(H495*I495)</f>
        <v>504900</v>
      </c>
      <c r="K495" s="229"/>
      <c r="L495" s="646">
        <v>218</v>
      </c>
      <c r="M495" s="230"/>
      <c r="N495" s="230"/>
      <c r="O495" s="229"/>
      <c r="P495" s="229"/>
      <c r="Q495" s="229"/>
      <c r="R495" s="508"/>
      <c r="S495" s="511">
        <f>SUM(O495*R495)</f>
        <v>0</v>
      </c>
      <c r="T495" s="229"/>
      <c r="U495" s="229"/>
      <c r="V495" s="511">
        <f>SUM(S495-(S495*U495/100))</f>
        <v>0</v>
      </c>
      <c r="W495" s="511">
        <f>SUM(J495+V495)</f>
        <v>504900</v>
      </c>
      <c r="X495" s="688">
        <f>W495</f>
        <v>504900</v>
      </c>
      <c r="Y495" s="229">
        <v>50</v>
      </c>
      <c r="Z495" s="229">
        <v>0</v>
      </c>
      <c r="AA495" s="229">
        <v>0.01</v>
      </c>
      <c r="AB495" s="229"/>
    </row>
    <row r="496" spans="1:28" ht="17.25" x14ac:dyDescent="0.3">
      <c r="A496" s="494">
        <v>267</v>
      </c>
      <c r="B496" s="498" t="s">
        <v>23</v>
      </c>
      <c r="C496" s="494"/>
      <c r="D496" s="494">
        <v>6</v>
      </c>
      <c r="E496" s="494">
        <v>2</v>
      </c>
      <c r="F496" s="494"/>
      <c r="G496" s="229">
        <v>1</v>
      </c>
      <c r="H496" s="484">
        <f>SUM((D496*400)+(E496*100)+F496)</f>
        <v>2600</v>
      </c>
      <c r="I496" s="229">
        <v>75</v>
      </c>
      <c r="J496" s="689">
        <f>SUM(H496*I496)</f>
        <v>195000</v>
      </c>
      <c r="K496" s="229"/>
      <c r="L496" s="645">
        <v>218</v>
      </c>
      <c r="M496" s="498"/>
      <c r="N496" s="498"/>
      <c r="O496" s="494"/>
      <c r="P496" s="494"/>
      <c r="Q496" s="229"/>
      <c r="R496" s="508"/>
      <c r="S496" s="511">
        <f>SUM(O496*R496)</f>
        <v>0</v>
      </c>
      <c r="T496" s="229"/>
      <c r="U496" s="229"/>
      <c r="V496" s="511">
        <f>SUM(S496-(S496*U496/100))</f>
        <v>0</v>
      </c>
      <c r="W496" s="511">
        <f>SUM(J496+V496)</f>
        <v>195000</v>
      </c>
      <c r="X496" s="688">
        <f>W496</f>
        <v>195000</v>
      </c>
      <c r="Y496" s="229">
        <v>50</v>
      </c>
      <c r="Z496" s="229">
        <v>0</v>
      </c>
      <c r="AA496" s="229">
        <v>0.01</v>
      </c>
      <c r="AB496" s="494"/>
    </row>
    <row r="497" spans="1:28" ht="17.25" x14ac:dyDescent="0.3">
      <c r="A497" s="494">
        <v>268</v>
      </c>
      <c r="B497" s="498" t="s">
        <v>56</v>
      </c>
      <c r="C497" s="494">
        <v>703</v>
      </c>
      <c r="D497" s="494"/>
      <c r="E497" s="494">
        <v>1</v>
      </c>
      <c r="F497" s="494">
        <v>14</v>
      </c>
      <c r="G497" s="229">
        <v>2</v>
      </c>
      <c r="H497" s="484">
        <f>SUM((D497*400)+(E497*100)+F497)</f>
        <v>114</v>
      </c>
      <c r="I497" s="229">
        <v>75</v>
      </c>
      <c r="J497" s="689">
        <f>SUM(H497*I497)</f>
        <v>8550</v>
      </c>
      <c r="K497" s="229"/>
      <c r="L497" s="645">
        <v>116</v>
      </c>
      <c r="M497" s="498" t="s">
        <v>10</v>
      </c>
      <c r="N497" s="498" t="s">
        <v>9</v>
      </c>
      <c r="O497" s="494">
        <v>140.76</v>
      </c>
      <c r="P497" s="494"/>
      <c r="Q497" s="229"/>
      <c r="R497" s="508">
        <v>6500</v>
      </c>
      <c r="S497" s="511">
        <f>SUM(O497*R497)</f>
        <v>914939.99999999988</v>
      </c>
      <c r="T497" s="229">
        <v>20</v>
      </c>
      <c r="U497" s="229">
        <v>75</v>
      </c>
      <c r="V497" s="511">
        <f>SUM(S497-(S497*U497/100))</f>
        <v>228735</v>
      </c>
      <c r="W497" s="511">
        <f>SUM(J497+V497)</f>
        <v>237285</v>
      </c>
      <c r="X497" s="688">
        <f>W497</f>
        <v>237285</v>
      </c>
      <c r="Y497" s="229">
        <v>10</v>
      </c>
      <c r="Z497" s="229">
        <v>0</v>
      </c>
      <c r="AA497" s="229">
        <v>0.02</v>
      </c>
      <c r="AB497" s="494"/>
    </row>
    <row r="498" spans="1:28" ht="17.25" x14ac:dyDescent="0.3">
      <c r="A498" s="229"/>
      <c r="B498" s="230"/>
      <c r="C498" s="229"/>
      <c r="D498" s="229"/>
      <c r="E498" s="229"/>
      <c r="F498" s="229"/>
      <c r="G498" s="229"/>
      <c r="H498" s="484"/>
      <c r="I498" s="229"/>
      <c r="J498" s="689">
        <f>SUM(H498*I498)</f>
        <v>0</v>
      </c>
      <c r="K498" s="229"/>
      <c r="L498" s="505"/>
      <c r="M498" s="230" t="s">
        <v>317</v>
      </c>
      <c r="N498" s="230"/>
      <c r="O498" s="229"/>
      <c r="P498" s="229"/>
      <c r="Q498" s="229"/>
      <c r="R498" s="508"/>
      <c r="S498" s="511">
        <f>SUM(O498*R498)</f>
        <v>0</v>
      </c>
      <c r="T498" s="229"/>
      <c r="U498" s="229"/>
      <c r="V498" s="511">
        <f>SUM(S498-(S498*U498/100))</f>
        <v>0</v>
      </c>
      <c r="W498" s="511">
        <f>SUM(J498+V498)</f>
        <v>0</v>
      </c>
      <c r="X498" s="688">
        <f>W498</f>
        <v>0</v>
      </c>
      <c r="Y498" s="229"/>
      <c r="Z498" s="229"/>
      <c r="AA498" s="229"/>
      <c r="AB498" s="229"/>
    </row>
    <row r="499" spans="1:28" ht="17.25" x14ac:dyDescent="0.3">
      <c r="A499" s="229"/>
      <c r="B499" s="230"/>
      <c r="C499" s="229"/>
      <c r="D499" s="229"/>
      <c r="E499" s="229"/>
      <c r="F499" s="229"/>
      <c r="G499" s="229"/>
      <c r="H499" s="484"/>
      <c r="I499" s="229"/>
      <c r="J499" s="689">
        <f>SUM(H499*I499)</f>
        <v>0</v>
      </c>
      <c r="K499" s="229"/>
      <c r="L499" s="505"/>
      <c r="M499" s="230" t="s">
        <v>318</v>
      </c>
      <c r="N499" s="230"/>
      <c r="O499" s="229"/>
      <c r="P499" s="229"/>
      <c r="Q499" s="229"/>
      <c r="R499" s="508"/>
      <c r="S499" s="511">
        <f>SUM(O499*R499)</f>
        <v>0</v>
      </c>
      <c r="T499" s="229"/>
      <c r="U499" s="229"/>
      <c r="V499" s="511">
        <f>SUM(S499-(S499*U499/100))</f>
        <v>0</v>
      </c>
      <c r="W499" s="511">
        <f>SUM(J499+V499)</f>
        <v>0</v>
      </c>
      <c r="X499" s="688">
        <f>W499</f>
        <v>0</v>
      </c>
      <c r="Y499" s="229"/>
      <c r="Z499" s="229"/>
      <c r="AA499" s="229"/>
      <c r="AB499" s="229"/>
    </row>
    <row r="500" spans="1:28" ht="17.25" x14ac:dyDescent="0.3">
      <c r="A500" s="229"/>
      <c r="B500" s="230"/>
      <c r="C500" s="229"/>
      <c r="D500" s="229"/>
      <c r="E500" s="229"/>
      <c r="F500" s="229"/>
      <c r="G500" s="229"/>
      <c r="H500" s="484"/>
      <c r="I500" s="229"/>
      <c r="J500" s="689">
        <f>SUM(H500*I500)</f>
        <v>0</v>
      </c>
      <c r="K500" s="229"/>
      <c r="L500" s="505" t="s">
        <v>1420</v>
      </c>
      <c r="M500" s="230" t="s">
        <v>10</v>
      </c>
      <c r="N500" s="230" t="s">
        <v>9</v>
      </c>
      <c r="O500" s="229">
        <v>196.8</v>
      </c>
      <c r="P500" s="229"/>
      <c r="Q500" s="229"/>
      <c r="R500" s="508">
        <v>6500</v>
      </c>
      <c r="S500" s="511">
        <f>SUM(O500*R500)</f>
        <v>1279200</v>
      </c>
      <c r="T500" s="229"/>
      <c r="U500" s="229"/>
      <c r="V500" s="511">
        <f>SUM(S500-(S500*U500/100))</f>
        <v>1279200</v>
      </c>
      <c r="W500" s="511">
        <f>SUM(J500+V500)</f>
        <v>1279200</v>
      </c>
      <c r="X500" s="688">
        <f>W500</f>
        <v>1279200</v>
      </c>
      <c r="Y500" s="229">
        <v>10</v>
      </c>
      <c r="Z500" s="229">
        <v>0</v>
      </c>
      <c r="AA500" s="229">
        <v>0.02</v>
      </c>
      <c r="AB500" s="229"/>
    </row>
    <row r="501" spans="1:28" ht="17.25" x14ac:dyDescent="0.3">
      <c r="A501" s="229"/>
      <c r="B501" s="230"/>
      <c r="C501" s="229"/>
      <c r="D501" s="229"/>
      <c r="E501" s="229"/>
      <c r="F501" s="229"/>
      <c r="G501" s="229"/>
      <c r="H501" s="484"/>
      <c r="I501" s="229"/>
      <c r="J501" s="689">
        <f>SUM(H501*I501)</f>
        <v>0</v>
      </c>
      <c r="K501" s="229"/>
      <c r="L501" s="505"/>
      <c r="M501" s="230" t="s">
        <v>317</v>
      </c>
      <c r="N501" s="230"/>
      <c r="O501" s="229"/>
      <c r="P501" s="229"/>
      <c r="Q501" s="229"/>
      <c r="R501" s="508"/>
      <c r="S501" s="511">
        <f>SUM(O501*R501)</f>
        <v>0</v>
      </c>
      <c r="T501" s="229"/>
      <c r="U501" s="229"/>
      <c r="V501" s="511">
        <f>SUM(S501-(S501*U501/100))</f>
        <v>0</v>
      </c>
      <c r="W501" s="511">
        <f>SUM(J501+V501)</f>
        <v>0</v>
      </c>
      <c r="X501" s="688">
        <f>W501</f>
        <v>0</v>
      </c>
      <c r="Y501" s="229"/>
      <c r="Z501" s="229"/>
      <c r="AA501" s="229"/>
      <c r="AB501" s="229"/>
    </row>
    <row r="502" spans="1:28" ht="17.25" x14ac:dyDescent="0.3">
      <c r="A502" s="229"/>
      <c r="B502" s="230"/>
      <c r="C502" s="229"/>
      <c r="D502" s="229"/>
      <c r="E502" s="229"/>
      <c r="F502" s="229"/>
      <c r="G502" s="229"/>
      <c r="H502" s="484"/>
      <c r="I502" s="229"/>
      <c r="J502" s="689">
        <f>SUM(H502*I502)</f>
        <v>0</v>
      </c>
      <c r="K502" s="229"/>
      <c r="L502" s="505"/>
      <c r="M502" s="230" t="s">
        <v>318</v>
      </c>
      <c r="N502" s="230"/>
      <c r="O502" s="229"/>
      <c r="P502" s="229"/>
      <c r="Q502" s="229"/>
      <c r="R502" s="508"/>
      <c r="S502" s="511">
        <f>SUM(O502*R502)</f>
        <v>0</v>
      </c>
      <c r="T502" s="229"/>
      <c r="U502" s="229"/>
      <c r="V502" s="511">
        <f>SUM(S502-(S502*U502/100))</f>
        <v>0</v>
      </c>
      <c r="W502" s="511">
        <f>SUM(J502+V502)</f>
        <v>0</v>
      </c>
      <c r="X502" s="688">
        <f>W502</f>
        <v>0</v>
      </c>
      <c r="Y502" s="229"/>
      <c r="Z502" s="229"/>
      <c r="AA502" s="229"/>
      <c r="AB502" s="229"/>
    </row>
    <row r="503" spans="1:28" ht="17.25" x14ac:dyDescent="0.3">
      <c r="A503" s="229">
        <v>269</v>
      </c>
      <c r="B503" s="230" t="s">
        <v>4</v>
      </c>
      <c r="C503" s="229">
        <v>4079</v>
      </c>
      <c r="D503" s="229">
        <v>6</v>
      </c>
      <c r="E503" s="229"/>
      <c r="F503" s="229"/>
      <c r="G503" s="229">
        <v>1</v>
      </c>
      <c r="H503" s="484">
        <f>SUM((D503*400)+(E503*100)+F503)</f>
        <v>2400</v>
      </c>
      <c r="I503" s="229">
        <v>75</v>
      </c>
      <c r="J503" s="689">
        <f>SUM(H503*I503)</f>
        <v>180000</v>
      </c>
      <c r="K503" s="229"/>
      <c r="L503" s="646">
        <v>116</v>
      </c>
      <c r="M503" s="230"/>
      <c r="N503" s="230"/>
      <c r="O503" s="229"/>
      <c r="P503" s="229"/>
      <c r="Q503" s="229"/>
      <c r="R503" s="508"/>
      <c r="S503" s="511">
        <f>SUM(O503*R503)</f>
        <v>0</v>
      </c>
      <c r="T503" s="229"/>
      <c r="U503" s="229"/>
      <c r="V503" s="511">
        <f>SUM(S503-(S503*U503/100))</f>
        <v>0</v>
      </c>
      <c r="W503" s="511">
        <f>SUM(J503+V503)</f>
        <v>180000</v>
      </c>
      <c r="X503" s="688">
        <f>W503</f>
        <v>180000</v>
      </c>
      <c r="Y503" s="229">
        <v>50</v>
      </c>
      <c r="Z503" s="229">
        <v>0</v>
      </c>
      <c r="AA503" s="229">
        <v>0.01</v>
      </c>
      <c r="AB503" s="229"/>
    </row>
    <row r="504" spans="1:28" ht="17.25" x14ac:dyDescent="0.3">
      <c r="A504" s="494">
        <v>270</v>
      </c>
      <c r="B504" s="498" t="s">
        <v>56</v>
      </c>
      <c r="C504" s="494">
        <v>5844</v>
      </c>
      <c r="D504" s="494">
        <v>2</v>
      </c>
      <c r="E504" s="494">
        <v>3</v>
      </c>
      <c r="F504" s="494">
        <v>35</v>
      </c>
      <c r="G504" s="229">
        <v>1</v>
      </c>
      <c r="H504" s="484">
        <f>SUM((D504*400)+(E504*100)+F504)</f>
        <v>1135</v>
      </c>
      <c r="I504" s="229">
        <v>75</v>
      </c>
      <c r="J504" s="689">
        <f>SUM(H504*I504)</f>
        <v>85125</v>
      </c>
      <c r="K504" s="229"/>
      <c r="L504" s="643"/>
      <c r="M504" s="498"/>
      <c r="N504" s="498"/>
      <c r="O504" s="494"/>
      <c r="P504" s="494"/>
      <c r="Q504" s="229"/>
      <c r="R504" s="508"/>
      <c r="S504" s="511">
        <f>SUM(O504*R504)</f>
        <v>0</v>
      </c>
      <c r="T504" s="229"/>
      <c r="U504" s="229"/>
      <c r="V504" s="511">
        <f>SUM(S504-(S504*U504/100))</f>
        <v>0</v>
      </c>
      <c r="W504" s="511">
        <f>SUM(J504+V504)</f>
        <v>85125</v>
      </c>
      <c r="X504" s="688">
        <f>W504</f>
        <v>85125</v>
      </c>
      <c r="Y504" s="229">
        <v>50</v>
      </c>
      <c r="Z504" s="229">
        <v>0</v>
      </c>
      <c r="AA504" s="229">
        <v>0.01</v>
      </c>
      <c r="AB504" s="494"/>
    </row>
    <row r="505" spans="1:28" ht="17.25" x14ac:dyDescent="0.3">
      <c r="A505" s="229">
        <v>271</v>
      </c>
      <c r="B505" s="230" t="s">
        <v>4</v>
      </c>
      <c r="C505" s="229">
        <v>2262</v>
      </c>
      <c r="D505" s="229">
        <v>17</v>
      </c>
      <c r="E505" s="229">
        <v>1</v>
      </c>
      <c r="F505" s="229">
        <v>51</v>
      </c>
      <c r="G505" s="229">
        <v>1</v>
      </c>
      <c r="H505" s="484">
        <f>SUM((D505*400)+(E505*100)+F505)</f>
        <v>6951</v>
      </c>
      <c r="I505" s="229">
        <v>75</v>
      </c>
      <c r="J505" s="689">
        <f>SUM(H505*I505)</f>
        <v>521325</v>
      </c>
      <c r="K505" s="229"/>
      <c r="L505" s="646">
        <v>219</v>
      </c>
      <c r="M505" s="230"/>
      <c r="N505" s="230"/>
      <c r="O505" s="229"/>
      <c r="P505" s="229"/>
      <c r="Q505" s="229"/>
      <c r="R505" s="508"/>
      <c r="S505" s="511">
        <f>SUM(O505*R505)</f>
        <v>0</v>
      </c>
      <c r="T505" s="229"/>
      <c r="U505" s="229"/>
      <c r="V505" s="511">
        <f>SUM(S505-(S505*U505/100))</f>
        <v>0</v>
      </c>
      <c r="W505" s="511">
        <f>SUM(J505+V505)</f>
        <v>521325</v>
      </c>
      <c r="X505" s="688">
        <f>W505</f>
        <v>521325</v>
      </c>
      <c r="Y505" s="229">
        <v>50</v>
      </c>
      <c r="Z505" s="229">
        <v>0</v>
      </c>
      <c r="AA505" s="229">
        <v>0.01</v>
      </c>
      <c r="AB505" s="229"/>
    </row>
    <row r="506" spans="1:28" ht="17.25" x14ac:dyDescent="0.3">
      <c r="A506" s="229">
        <v>272</v>
      </c>
      <c r="B506" s="230" t="s">
        <v>4</v>
      </c>
      <c r="C506" s="229">
        <v>1691</v>
      </c>
      <c r="D506" s="229"/>
      <c r="E506" s="229"/>
      <c r="F506" s="229">
        <v>99</v>
      </c>
      <c r="G506" s="229">
        <v>2</v>
      </c>
      <c r="H506" s="484">
        <f>SUM((D506*400)+(E506*100)+F506)</f>
        <v>99</v>
      </c>
      <c r="I506" s="229">
        <v>200</v>
      </c>
      <c r="J506" s="689">
        <f>SUM(H506*I506)</f>
        <v>19800</v>
      </c>
      <c r="K506" s="229"/>
      <c r="L506" s="646">
        <v>219</v>
      </c>
      <c r="M506" s="230" t="s">
        <v>10</v>
      </c>
      <c r="N506" s="230" t="s">
        <v>1295</v>
      </c>
      <c r="O506" s="229">
        <v>166.4</v>
      </c>
      <c r="P506" s="229"/>
      <c r="Q506" s="229"/>
      <c r="R506" s="508">
        <v>6500</v>
      </c>
      <c r="S506" s="511">
        <f>SUM(O506*R506)</f>
        <v>1081600</v>
      </c>
      <c r="T506" s="229">
        <v>40</v>
      </c>
      <c r="U506" s="229">
        <v>85</v>
      </c>
      <c r="V506" s="511">
        <f>SUM(S506-(S506*U506/100))</f>
        <v>162240</v>
      </c>
      <c r="W506" s="511">
        <f>SUM(J506+V506)</f>
        <v>182040</v>
      </c>
      <c r="X506" s="688">
        <f>W506</f>
        <v>182040</v>
      </c>
      <c r="Y506" s="229">
        <v>10</v>
      </c>
      <c r="Z506" s="229">
        <v>0</v>
      </c>
      <c r="AA506" s="229">
        <v>0.02</v>
      </c>
      <c r="AB506" s="229"/>
    </row>
    <row r="507" spans="1:28" ht="17.25" x14ac:dyDescent="0.3">
      <c r="A507" s="229"/>
      <c r="B507" s="230"/>
      <c r="C507" s="229"/>
      <c r="D507" s="229"/>
      <c r="E507" s="229"/>
      <c r="F507" s="229"/>
      <c r="G507" s="229"/>
      <c r="H507" s="484"/>
      <c r="I507" s="229"/>
      <c r="J507" s="689">
        <f>SUM(H507*I507)</f>
        <v>0</v>
      </c>
      <c r="K507" s="229"/>
      <c r="L507" s="505"/>
      <c r="M507" s="230" t="s">
        <v>317</v>
      </c>
      <c r="N507" s="230"/>
      <c r="O507" s="229"/>
      <c r="P507" s="229"/>
      <c r="Q507" s="229"/>
      <c r="R507" s="508"/>
      <c r="S507" s="511">
        <f>SUM(O507*R507)</f>
        <v>0</v>
      </c>
      <c r="T507" s="229"/>
      <c r="U507" s="229"/>
      <c r="V507" s="511">
        <f>SUM(S507-(S507*U507/100))</f>
        <v>0</v>
      </c>
      <c r="W507" s="511">
        <f>SUM(J507+V507)</f>
        <v>0</v>
      </c>
      <c r="X507" s="688">
        <f>W507</f>
        <v>0</v>
      </c>
      <c r="Y507" s="229"/>
      <c r="Z507" s="229"/>
      <c r="AA507" s="229"/>
      <c r="AB507" s="229"/>
    </row>
    <row r="508" spans="1:28" ht="17.25" x14ac:dyDescent="0.3">
      <c r="A508" s="229"/>
      <c r="B508" s="230"/>
      <c r="C508" s="229"/>
      <c r="D508" s="229"/>
      <c r="E508" s="229"/>
      <c r="F508" s="229"/>
      <c r="G508" s="229"/>
      <c r="H508" s="484"/>
      <c r="I508" s="229"/>
      <c r="J508" s="689">
        <f>SUM(H508*I508)</f>
        <v>0</v>
      </c>
      <c r="K508" s="229"/>
      <c r="L508" s="505"/>
      <c r="M508" s="230" t="s">
        <v>318</v>
      </c>
      <c r="N508" s="230"/>
      <c r="O508" s="229"/>
      <c r="P508" s="229"/>
      <c r="Q508" s="229"/>
      <c r="R508" s="508"/>
      <c r="S508" s="511">
        <f>SUM(O508*R508)</f>
        <v>0</v>
      </c>
      <c r="T508" s="229"/>
      <c r="U508" s="229"/>
      <c r="V508" s="511">
        <f>SUM(S508-(S508*U508/100))</f>
        <v>0</v>
      </c>
      <c r="W508" s="511">
        <f>SUM(J508+V508)</f>
        <v>0</v>
      </c>
      <c r="X508" s="688">
        <f>W508</f>
        <v>0</v>
      </c>
      <c r="Y508" s="229"/>
      <c r="Z508" s="229"/>
      <c r="AA508" s="229"/>
      <c r="AB508" s="229"/>
    </row>
    <row r="509" spans="1:28" ht="17.25" x14ac:dyDescent="0.3">
      <c r="A509" s="229"/>
      <c r="B509" s="230"/>
      <c r="C509" s="229"/>
      <c r="D509" s="229"/>
      <c r="E509" s="229"/>
      <c r="F509" s="229"/>
      <c r="G509" s="229"/>
      <c r="H509" s="484"/>
      <c r="I509" s="229"/>
      <c r="J509" s="689">
        <f>SUM(H509*I509)</f>
        <v>0</v>
      </c>
      <c r="K509" s="229"/>
      <c r="L509" s="505"/>
      <c r="M509" s="230" t="s">
        <v>22</v>
      </c>
      <c r="N509" s="230" t="s">
        <v>0</v>
      </c>
      <c r="O509" s="229">
        <v>72</v>
      </c>
      <c r="P509" s="229"/>
      <c r="Q509" s="229"/>
      <c r="R509" s="508">
        <v>2050</v>
      </c>
      <c r="S509" s="511">
        <f>SUM(O509*R509)</f>
        <v>147600</v>
      </c>
      <c r="T509" s="229">
        <v>5</v>
      </c>
      <c r="U509" s="229">
        <v>15</v>
      </c>
      <c r="V509" s="511">
        <f>SUM(S509-(S509*U509/100))</f>
        <v>125460</v>
      </c>
      <c r="W509" s="511">
        <f>SUM(J509+V509)</f>
        <v>125460</v>
      </c>
      <c r="X509" s="688">
        <f>W509</f>
        <v>125460</v>
      </c>
      <c r="Y509" s="229">
        <v>50</v>
      </c>
      <c r="Z509" s="229">
        <v>0</v>
      </c>
      <c r="AA509" s="229">
        <v>0.01</v>
      </c>
      <c r="AB509" s="229"/>
    </row>
    <row r="510" spans="1:28" ht="17.25" x14ac:dyDescent="0.3">
      <c r="A510" s="229">
        <v>273</v>
      </c>
      <c r="B510" s="230" t="s">
        <v>4</v>
      </c>
      <c r="C510" s="229">
        <v>1692</v>
      </c>
      <c r="D510" s="229"/>
      <c r="E510" s="229"/>
      <c r="F510" s="229">
        <v>74</v>
      </c>
      <c r="G510" s="229">
        <v>2</v>
      </c>
      <c r="H510" s="484">
        <f>SUM((D510*400)+(E510*100)+F510)</f>
        <v>74</v>
      </c>
      <c r="I510" s="229">
        <v>100</v>
      </c>
      <c r="J510" s="689">
        <f>SUM(H510*I510)</f>
        <v>7400</v>
      </c>
      <c r="K510" s="229"/>
      <c r="L510" s="505" t="s">
        <v>1419</v>
      </c>
      <c r="M510" s="230" t="s">
        <v>3</v>
      </c>
      <c r="N510" s="230" t="s">
        <v>1233</v>
      </c>
      <c r="O510" s="229">
        <v>174.6</v>
      </c>
      <c r="P510" s="229"/>
      <c r="Q510" s="229"/>
      <c r="R510" s="508">
        <v>6500</v>
      </c>
      <c r="S510" s="511">
        <f>SUM(O510*R510)</f>
        <v>1134900</v>
      </c>
      <c r="T510" s="229">
        <v>20</v>
      </c>
      <c r="U510" s="229">
        <v>30</v>
      </c>
      <c r="V510" s="511">
        <f>SUM(S510-(S510*U510/100))</f>
        <v>794430</v>
      </c>
      <c r="W510" s="511">
        <f>SUM(J510+V510)</f>
        <v>801830</v>
      </c>
      <c r="X510" s="688">
        <f>W510</f>
        <v>801830</v>
      </c>
      <c r="Y510" s="229">
        <v>10</v>
      </c>
      <c r="Z510" s="229">
        <v>0</v>
      </c>
      <c r="AA510" s="229">
        <v>0.02</v>
      </c>
      <c r="AB510" s="229"/>
    </row>
    <row r="511" spans="1:28" ht="17.25" x14ac:dyDescent="0.3">
      <c r="A511" s="229"/>
      <c r="B511" s="230"/>
      <c r="C511" s="229"/>
      <c r="D511" s="229"/>
      <c r="E511" s="229"/>
      <c r="F511" s="229"/>
      <c r="G511" s="229"/>
      <c r="H511" s="484"/>
      <c r="I511" s="229"/>
      <c r="J511" s="689">
        <f>SUM(H511*I511)</f>
        <v>0</v>
      </c>
      <c r="K511" s="229"/>
      <c r="L511" s="646">
        <v>66</v>
      </c>
      <c r="M511" s="230" t="s">
        <v>3</v>
      </c>
      <c r="N511" s="230" t="s">
        <v>1233</v>
      </c>
      <c r="O511" s="229">
        <v>65.7</v>
      </c>
      <c r="P511" s="229"/>
      <c r="Q511" s="229"/>
      <c r="R511" s="508">
        <v>6500</v>
      </c>
      <c r="S511" s="511">
        <f>SUM(O511*R511)</f>
        <v>427050</v>
      </c>
      <c r="T511" s="229"/>
      <c r="U511" s="229"/>
      <c r="V511" s="511">
        <f>SUM(S511-(S511*U511/100))</f>
        <v>427050</v>
      </c>
      <c r="W511" s="511">
        <f>SUM(J511+V511)</f>
        <v>427050</v>
      </c>
      <c r="X511" s="688">
        <f>W511</f>
        <v>427050</v>
      </c>
      <c r="Y511" s="229">
        <v>10</v>
      </c>
      <c r="Z511" s="229">
        <v>0</v>
      </c>
      <c r="AA511" s="229">
        <v>0.02</v>
      </c>
      <c r="AB511" s="229"/>
    </row>
    <row r="512" spans="1:28" ht="17.25" x14ac:dyDescent="0.3">
      <c r="A512" s="229">
        <v>274</v>
      </c>
      <c r="B512" s="230" t="s">
        <v>4</v>
      </c>
      <c r="C512" s="229">
        <v>13023</v>
      </c>
      <c r="D512" s="229">
        <v>14</v>
      </c>
      <c r="E512" s="229">
        <v>3</v>
      </c>
      <c r="F512" s="229">
        <v>72</v>
      </c>
      <c r="G512" s="229">
        <v>1</v>
      </c>
      <c r="H512" s="484">
        <f>SUM((D512*400)+(E512*100)+F512)</f>
        <v>5972</v>
      </c>
      <c r="I512" s="229">
        <v>100</v>
      </c>
      <c r="J512" s="689">
        <f>SUM(H512*I512)</f>
        <v>597200</v>
      </c>
      <c r="K512" s="229"/>
      <c r="L512" s="505" t="s">
        <v>1419</v>
      </c>
      <c r="M512" s="230"/>
      <c r="N512" s="230"/>
      <c r="O512" s="229"/>
      <c r="P512" s="229"/>
      <c r="Q512" s="229"/>
      <c r="R512" s="508"/>
      <c r="S512" s="511">
        <f>SUM(O512*R512)</f>
        <v>0</v>
      </c>
      <c r="T512" s="229"/>
      <c r="U512" s="229"/>
      <c r="V512" s="511">
        <f>SUM(S512-(S512*U512/100))</f>
        <v>0</v>
      </c>
      <c r="W512" s="511">
        <f>SUM(J512+V512)</f>
        <v>597200</v>
      </c>
      <c r="X512" s="688">
        <f>W512</f>
        <v>597200</v>
      </c>
      <c r="Y512" s="229">
        <v>50</v>
      </c>
      <c r="Z512" s="229">
        <v>0</v>
      </c>
      <c r="AA512" s="229">
        <v>0.01</v>
      </c>
      <c r="AB512" s="229"/>
    </row>
    <row r="513" spans="1:28" ht="17.25" x14ac:dyDescent="0.3">
      <c r="A513" s="229">
        <v>275</v>
      </c>
      <c r="B513" s="230" t="s">
        <v>4</v>
      </c>
      <c r="C513" s="229">
        <v>7757</v>
      </c>
      <c r="D513" s="229"/>
      <c r="E513" s="229"/>
      <c r="F513" s="229">
        <v>96</v>
      </c>
      <c r="G513" s="229">
        <v>2</v>
      </c>
      <c r="H513" s="484">
        <f>SUM((D513*400)+(E513*100)+F513)</f>
        <v>96</v>
      </c>
      <c r="I513" s="229">
        <v>200</v>
      </c>
      <c r="J513" s="689">
        <f>SUM(H513*I513)</f>
        <v>19200</v>
      </c>
      <c r="K513" s="229"/>
      <c r="L513" s="646">
        <v>124</v>
      </c>
      <c r="M513" s="230" t="s">
        <v>1418</v>
      </c>
      <c r="N513" s="230" t="s">
        <v>1295</v>
      </c>
      <c r="O513" s="229">
        <v>152.4</v>
      </c>
      <c r="P513" s="229"/>
      <c r="Q513" s="229"/>
      <c r="R513" s="508">
        <v>6500</v>
      </c>
      <c r="S513" s="511">
        <f>SUM(O513*R513)</f>
        <v>990600</v>
      </c>
      <c r="T513" s="229">
        <v>20</v>
      </c>
      <c r="U513" s="229">
        <v>75</v>
      </c>
      <c r="V513" s="511">
        <f>SUM(S513-(S513*U513/100))</f>
        <v>247650</v>
      </c>
      <c r="W513" s="511">
        <f>SUM(J513+V513)</f>
        <v>266850</v>
      </c>
      <c r="X513" s="688">
        <f>W513</f>
        <v>266850</v>
      </c>
      <c r="Y513" s="229">
        <v>10</v>
      </c>
      <c r="Z513" s="229">
        <v>0</v>
      </c>
      <c r="AA513" s="229">
        <v>0.02</v>
      </c>
      <c r="AB513" s="229"/>
    </row>
    <row r="514" spans="1:28" ht="17.25" x14ac:dyDescent="0.3">
      <c r="A514" s="229"/>
      <c r="B514" s="230"/>
      <c r="C514" s="229"/>
      <c r="D514" s="229"/>
      <c r="E514" s="229"/>
      <c r="F514" s="229"/>
      <c r="G514" s="229"/>
      <c r="H514" s="484"/>
      <c r="I514" s="229"/>
      <c r="J514" s="689">
        <f>SUM(H514*I514)</f>
        <v>0</v>
      </c>
      <c r="K514" s="229"/>
      <c r="L514" s="505"/>
      <c r="M514" s="230" t="s">
        <v>317</v>
      </c>
      <c r="N514" s="230"/>
      <c r="O514" s="229"/>
      <c r="P514" s="229"/>
      <c r="Q514" s="229"/>
      <c r="R514" s="508"/>
      <c r="S514" s="511">
        <f>SUM(O514*R514)</f>
        <v>0</v>
      </c>
      <c r="T514" s="229"/>
      <c r="U514" s="229"/>
      <c r="V514" s="511">
        <f>SUM(S514-(S514*U514/100))</f>
        <v>0</v>
      </c>
      <c r="W514" s="511">
        <f>SUM(J514+V514)</f>
        <v>0</v>
      </c>
      <c r="X514" s="688">
        <f>W514</f>
        <v>0</v>
      </c>
      <c r="Y514" s="229"/>
      <c r="Z514" s="229"/>
      <c r="AA514" s="229"/>
      <c r="AB514" s="229"/>
    </row>
    <row r="515" spans="1:28" ht="17.25" x14ac:dyDescent="0.3">
      <c r="A515" s="229"/>
      <c r="B515" s="230"/>
      <c r="C515" s="229"/>
      <c r="D515" s="229"/>
      <c r="E515" s="229"/>
      <c r="F515" s="229"/>
      <c r="G515" s="229"/>
      <c r="H515" s="484"/>
      <c r="I515" s="229"/>
      <c r="J515" s="689">
        <f>SUM(H515*I515)</f>
        <v>0</v>
      </c>
      <c r="K515" s="229"/>
      <c r="L515" s="505"/>
      <c r="M515" s="230" t="s">
        <v>318</v>
      </c>
      <c r="N515" s="230"/>
      <c r="O515" s="229"/>
      <c r="P515" s="229"/>
      <c r="Q515" s="229"/>
      <c r="R515" s="508"/>
      <c r="S515" s="511">
        <f>SUM(O515*R515)</f>
        <v>0</v>
      </c>
      <c r="T515" s="229"/>
      <c r="U515" s="229"/>
      <c r="V515" s="511">
        <f>SUM(S515-(S515*U515/100))</f>
        <v>0</v>
      </c>
      <c r="W515" s="511">
        <f>SUM(J515+V515)</f>
        <v>0</v>
      </c>
      <c r="X515" s="688">
        <f>W515</f>
        <v>0</v>
      </c>
      <c r="Y515" s="229"/>
      <c r="Z515" s="229"/>
      <c r="AA515" s="229"/>
      <c r="AB515" s="229"/>
    </row>
    <row r="516" spans="1:28" ht="17.25" x14ac:dyDescent="0.3">
      <c r="A516" s="229"/>
      <c r="B516" s="230"/>
      <c r="C516" s="229"/>
      <c r="D516" s="229"/>
      <c r="E516" s="229"/>
      <c r="F516" s="229"/>
      <c r="G516" s="229"/>
      <c r="H516" s="484"/>
      <c r="I516" s="229"/>
      <c r="J516" s="689">
        <f>SUM(H516*I516)</f>
        <v>0</v>
      </c>
      <c r="K516" s="229"/>
      <c r="L516" s="505"/>
      <c r="M516" s="230" t="s">
        <v>1348</v>
      </c>
      <c r="N516" s="230" t="s">
        <v>0</v>
      </c>
      <c r="O516" s="229">
        <v>9</v>
      </c>
      <c r="P516" s="229"/>
      <c r="Q516" s="229"/>
      <c r="R516" s="508">
        <v>5400</v>
      </c>
      <c r="S516" s="511">
        <f>SUM(O516*R516)</f>
        <v>48600</v>
      </c>
      <c r="T516" s="229">
        <v>15</v>
      </c>
      <c r="U516" s="229">
        <v>65</v>
      </c>
      <c r="V516" s="511">
        <f>SUM(S516-(S516*U516/100))</f>
        <v>17010</v>
      </c>
      <c r="W516" s="511">
        <f>SUM(J516+V516)</f>
        <v>17010</v>
      </c>
      <c r="X516" s="688">
        <f>W516</f>
        <v>17010</v>
      </c>
      <c r="Y516" s="229">
        <v>50</v>
      </c>
      <c r="Z516" s="229">
        <v>0</v>
      </c>
      <c r="AA516" s="229">
        <v>0.01</v>
      </c>
      <c r="AB516" s="229"/>
    </row>
    <row r="517" spans="1:28" ht="17.25" x14ac:dyDescent="0.3">
      <c r="A517" s="229"/>
      <c r="B517" s="230"/>
      <c r="C517" s="229"/>
      <c r="D517" s="229"/>
      <c r="E517" s="229"/>
      <c r="F517" s="229"/>
      <c r="G517" s="229"/>
      <c r="H517" s="484"/>
      <c r="I517" s="229"/>
      <c r="J517" s="689">
        <f>SUM(H517*I517)</f>
        <v>0</v>
      </c>
      <c r="K517" s="229"/>
      <c r="L517" s="505"/>
      <c r="M517" s="230" t="s">
        <v>1347</v>
      </c>
      <c r="N517" s="230" t="s">
        <v>0</v>
      </c>
      <c r="O517" s="229">
        <v>7.92</v>
      </c>
      <c r="P517" s="229"/>
      <c r="Q517" s="229"/>
      <c r="R517" s="508">
        <v>5400</v>
      </c>
      <c r="S517" s="511">
        <f>SUM(O517*R517)</f>
        <v>42768</v>
      </c>
      <c r="T517" s="229">
        <v>40</v>
      </c>
      <c r="U517" s="229">
        <v>93</v>
      </c>
      <c r="V517" s="511">
        <f>SUM(S517-(S517*U517/100))</f>
        <v>2993.760000000002</v>
      </c>
      <c r="W517" s="511">
        <f>SUM(J517+V517)</f>
        <v>2993.760000000002</v>
      </c>
      <c r="X517" s="688">
        <f>W517</f>
        <v>2993.760000000002</v>
      </c>
      <c r="Y517" s="229">
        <v>50</v>
      </c>
      <c r="Z517" s="229">
        <v>0</v>
      </c>
      <c r="AA517" s="229">
        <v>0.01</v>
      </c>
      <c r="AB517" s="229"/>
    </row>
    <row r="518" spans="1:28" ht="17.25" x14ac:dyDescent="0.3">
      <c r="A518" s="229"/>
      <c r="B518" s="230"/>
      <c r="C518" s="229"/>
      <c r="D518" s="229"/>
      <c r="E518" s="229"/>
      <c r="F518" s="229"/>
      <c r="G518" s="229"/>
      <c r="H518" s="484"/>
      <c r="I518" s="229"/>
      <c r="J518" s="689">
        <f>SUM(H518*I518)</f>
        <v>0</v>
      </c>
      <c r="K518" s="229"/>
      <c r="L518" s="505"/>
      <c r="M518" s="230" t="s">
        <v>22</v>
      </c>
      <c r="N518" s="230" t="s">
        <v>0</v>
      </c>
      <c r="O518" s="229">
        <v>40.049999999999997</v>
      </c>
      <c r="P518" s="229"/>
      <c r="Q518" s="229"/>
      <c r="R518" s="508">
        <v>2050</v>
      </c>
      <c r="S518" s="511">
        <f>SUM(O518*R518)</f>
        <v>82102.5</v>
      </c>
      <c r="T518" s="229">
        <v>6</v>
      </c>
      <c r="U518" s="229">
        <v>20</v>
      </c>
      <c r="V518" s="511">
        <f>SUM(S518-(S518*U518/100))</f>
        <v>65682</v>
      </c>
      <c r="W518" s="511">
        <f>SUM(J518+V518)</f>
        <v>65682</v>
      </c>
      <c r="X518" s="688">
        <f>W518</f>
        <v>65682</v>
      </c>
      <c r="Y518" s="229">
        <v>50</v>
      </c>
      <c r="Z518" s="229">
        <v>0</v>
      </c>
      <c r="AA518" s="229">
        <v>0.01</v>
      </c>
      <c r="AB518" s="229"/>
    </row>
    <row r="519" spans="1:28" ht="17.25" x14ac:dyDescent="0.3">
      <c r="A519" s="229">
        <v>276</v>
      </c>
      <c r="B519" s="230" t="s">
        <v>4</v>
      </c>
      <c r="C519" s="229">
        <v>1187</v>
      </c>
      <c r="D519" s="229">
        <v>12</v>
      </c>
      <c r="E519" s="229">
        <v>1</v>
      </c>
      <c r="F519" s="229">
        <v>5</v>
      </c>
      <c r="G519" s="229">
        <v>1</v>
      </c>
      <c r="H519" s="484">
        <f>SUM((D519*400)+(E519*100)+F519)</f>
        <v>4905</v>
      </c>
      <c r="I519" s="229">
        <v>130</v>
      </c>
      <c r="J519" s="689">
        <f>SUM(H519*I519)</f>
        <v>637650</v>
      </c>
      <c r="K519" s="229"/>
      <c r="L519" s="646">
        <v>124</v>
      </c>
      <c r="M519" s="230"/>
      <c r="N519" s="230"/>
      <c r="O519" s="229"/>
      <c r="P519" s="229"/>
      <c r="Q519" s="229"/>
      <c r="R519" s="508"/>
      <c r="S519" s="511">
        <f>SUM(O519*R519)</f>
        <v>0</v>
      </c>
      <c r="T519" s="229"/>
      <c r="U519" s="229"/>
      <c r="V519" s="511">
        <f>SUM(S519-(S519*U519/100))</f>
        <v>0</v>
      </c>
      <c r="W519" s="511">
        <f>SUM(J519+V519)</f>
        <v>637650</v>
      </c>
      <c r="X519" s="688">
        <f>W519</f>
        <v>637650</v>
      </c>
      <c r="Y519" s="229">
        <v>50</v>
      </c>
      <c r="Z519" s="229">
        <v>0</v>
      </c>
      <c r="AA519" s="229">
        <v>0.01</v>
      </c>
      <c r="AB519" s="229"/>
    </row>
    <row r="520" spans="1:28" ht="17.25" x14ac:dyDescent="0.3">
      <c r="A520" s="494">
        <v>277</v>
      </c>
      <c r="B520" s="498" t="s">
        <v>23</v>
      </c>
      <c r="C520" s="494"/>
      <c r="D520" s="494"/>
      <c r="E520" s="494">
        <v>1</v>
      </c>
      <c r="F520" s="494"/>
      <c r="G520" s="229">
        <v>1</v>
      </c>
      <c r="H520" s="484">
        <f>SUM((D520*400)+(E520*100)+F520)</f>
        <v>100</v>
      </c>
      <c r="I520" s="229">
        <v>75</v>
      </c>
      <c r="J520" s="689">
        <f>SUM(H520*I520)</f>
        <v>7500</v>
      </c>
      <c r="K520" s="229"/>
      <c r="L520" s="643"/>
      <c r="M520" s="498"/>
      <c r="N520" s="498"/>
      <c r="O520" s="494"/>
      <c r="P520" s="494"/>
      <c r="Q520" s="229"/>
      <c r="R520" s="508"/>
      <c r="S520" s="511">
        <f>SUM(O520*R520)</f>
        <v>0</v>
      </c>
      <c r="T520" s="229"/>
      <c r="U520" s="229"/>
      <c r="V520" s="511">
        <f>SUM(S520-(S520*U520/100))</f>
        <v>0</v>
      </c>
      <c r="W520" s="511">
        <f>SUM(J520+V520)</f>
        <v>7500</v>
      </c>
      <c r="X520" s="688">
        <f>W520</f>
        <v>7500</v>
      </c>
      <c r="Y520" s="229">
        <v>50</v>
      </c>
      <c r="Z520" s="229">
        <v>0</v>
      </c>
      <c r="AA520" s="229">
        <v>0.01</v>
      </c>
      <c r="AB520" s="494"/>
    </row>
    <row r="521" spans="1:28" ht="17.25" x14ac:dyDescent="0.3">
      <c r="A521" s="494">
        <v>278</v>
      </c>
      <c r="B521" s="498" t="s">
        <v>23</v>
      </c>
      <c r="C521" s="494"/>
      <c r="D521" s="494"/>
      <c r="E521" s="494">
        <v>2</v>
      </c>
      <c r="F521" s="494">
        <v>10</v>
      </c>
      <c r="G521" s="229">
        <v>1</v>
      </c>
      <c r="H521" s="484">
        <f>SUM((D521*400)+(E521*100)+F521)</f>
        <v>210</v>
      </c>
      <c r="I521" s="229">
        <v>75</v>
      </c>
      <c r="J521" s="689">
        <f>SUM(H521*I521)</f>
        <v>15750</v>
      </c>
      <c r="K521" s="229"/>
      <c r="L521" s="645">
        <v>124</v>
      </c>
      <c r="M521" s="498"/>
      <c r="N521" s="498"/>
      <c r="O521" s="494"/>
      <c r="P521" s="494"/>
      <c r="Q521" s="229"/>
      <c r="R521" s="508"/>
      <c r="S521" s="511">
        <f>SUM(O521*R521)</f>
        <v>0</v>
      </c>
      <c r="T521" s="229"/>
      <c r="U521" s="229"/>
      <c r="V521" s="511">
        <f>SUM(S521-(S521*U521/100))</f>
        <v>0</v>
      </c>
      <c r="W521" s="511">
        <f>SUM(J521+V521)</f>
        <v>15750</v>
      </c>
      <c r="X521" s="688">
        <f>W521</f>
        <v>15750</v>
      </c>
      <c r="Y521" s="229">
        <v>50</v>
      </c>
      <c r="Z521" s="229">
        <v>0</v>
      </c>
      <c r="AA521" s="229">
        <v>0.01</v>
      </c>
      <c r="AB521" s="494"/>
    </row>
    <row r="522" spans="1:28" ht="17.25" x14ac:dyDescent="0.3">
      <c r="A522" s="494">
        <v>279</v>
      </c>
      <c r="B522" s="498" t="s">
        <v>23</v>
      </c>
      <c r="C522" s="494"/>
      <c r="D522" s="494">
        <v>1</v>
      </c>
      <c r="E522" s="494">
        <v>1</v>
      </c>
      <c r="F522" s="494"/>
      <c r="G522" s="229">
        <v>1</v>
      </c>
      <c r="H522" s="484">
        <f>SUM((D522*400)+(E522*100)+F522)</f>
        <v>500</v>
      </c>
      <c r="I522" s="229">
        <v>75</v>
      </c>
      <c r="J522" s="689">
        <f>SUM(H522*I522)</f>
        <v>37500</v>
      </c>
      <c r="K522" s="229"/>
      <c r="L522" s="645">
        <v>124</v>
      </c>
      <c r="M522" s="498"/>
      <c r="N522" s="498"/>
      <c r="O522" s="494"/>
      <c r="P522" s="494"/>
      <c r="Q522" s="229"/>
      <c r="R522" s="508"/>
      <c r="S522" s="511">
        <f>SUM(O522*R522)</f>
        <v>0</v>
      </c>
      <c r="T522" s="229"/>
      <c r="U522" s="229"/>
      <c r="V522" s="511">
        <f>SUM(S522-(S522*U522/100))</f>
        <v>0</v>
      </c>
      <c r="W522" s="511">
        <f>SUM(J522+V522)</f>
        <v>37500</v>
      </c>
      <c r="X522" s="688">
        <f>W522</f>
        <v>37500</v>
      </c>
      <c r="Y522" s="229">
        <v>50</v>
      </c>
      <c r="Z522" s="229">
        <v>0</v>
      </c>
      <c r="AA522" s="229">
        <v>0.01</v>
      </c>
      <c r="AB522" s="494"/>
    </row>
    <row r="523" spans="1:28" ht="17.25" x14ac:dyDescent="0.3">
      <c r="A523" s="229">
        <v>280</v>
      </c>
      <c r="B523" s="230" t="s">
        <v>4</v>
      </c>
      <c r="C523" s="229">
        <v>3714</v>
      </c>
      <c r="D523" s="229">
        <v>19</v>
      </c>
      <c r="E523" s="229">
        <v>1</v>
      </c>
      <c r="F523" s="229">
        <v>62</v>
      </c>
      <c r="G523" s="229">
        <v>1</v>
      </c>
      <c r="H523" s="484">
        <f>SUM((D523*400)+(E523*100)+F523)</f>
        <v>7762</v>
      </c>
      <c r="I523" s="229">
        <v>75</v>
      </c>
      <c r="J523" s="689">
        <f>SUM(H523*I523)</f>
        <v>582150</v>
      </c>
      <c r="K523" s="229"/>
      <c r="L523" s="646">
        <v>19</v>
      </c>
      <c r="M523" s="230"/>
      <c r="N523" s="230"/>
      <c r="O523" s="229"/>
      <c r="P523" s="229"/>
      <c r="Q523" s="229"/>
      <c r="R523" s="508"/>
      <c r="S523" s="511">
        <f>SUM(O523*R523)</f>
        <v>0</v>
      </c>
      <c r="T523" s="229"/>
      <c r="U523" s="229"/>
      <c r="V523" s="511">
        <f>SUM(S523-(S523*U523/100))</f>
        <v>0</v>
      </c>
      <c r="W523" s="511">
        <f>SUM(J523+V523)</f>
        <v>582150</v>
      </c>
      <c r="X523" s="688">
        <f>W523</f>
        <v>582150</v>
      </c>
      <c r="Y523" s="229">
        <v>50</v>
      </c>
      <c r="Z523" s="229">
        <v>0</v>
      </c>
      <c r="AA523" s="229">
        <v>0.01</v>
      </c>
      <c r="AB523" s="229"/>
    </row>
    <row r="524" spans="1:28" ht="17.25" x14ac:dyDescent="0.3">
      <c r="A524" s="229">
        <v>281</v>
      </c>
      <c r="B524" s="230" t="s">
        <v>4</v>
      </c>
      <c r="C524" s="229">
        <v>3706</v>
      </c>
      <c r="D524" s="229"/>
      <c r="E524" s="229">
        <v>1</v>
      </c>
      <c r="F524" s="229">
        <v>3</v>
      </c>
      <c r="G524" s="229">
        <v>2</v>
      </c>
      <c r="H524" s="484">
        <f>SUM((D524*400)+(E524*100)+F524)</f>
        <v>103</v>
      </c>
      <c r="I524" s="229">
        <v>200</v>
      </c>
      <c r="J524" s="689">
        <f>SUM(H524*I524)</f>
        <v>20600</v>
      </c>
      <c r="K524" s="229"/>
      <c r="L524" s="646">
        <v>19</v>
      </c>
      <c r="M524" s="230" t="s">
        <v>10</v>
      </c>
      <c r="N524" s="230" t="s">
        <v>9</v>
      </c>
      <c r="O524" s="229">
        <v>206.75</v>
      </c>
      <c r="P524" s="229"/>
      <c r="Q524" s="229"/>
      <c r="R524" s="508">
        <v>6500</v>
      </c>
      <c r="S524" s="511">
        <f>SUM(O524*R524)</f>
        <v>1343875</v>
      </c>
      <c r="T524" s="229">
        <v>20</v>
      </c>
      <c r="U524" s="229">
        <v>75</v>
      </c>
      <c r="V524" s="511">
        <f>SUM(S524-(S524*U524/100))</f>
        <v>335968.75</v>
      </c>
      <c r="W524" s="511">
        <f>SUM(J524+V524)</f>
        <v>356568.75</v>
      </c>
      <c r="X524" s="688">
        <f>W524</f>
        <v>356568.75</v>
      </c>
      <c r="Y524" s="229">
        <v>10</v>
      </c>
      <c r="Z524" s="229">
        <v>0</v>
      </c>
      <c r="AA524" s="229">
        <v>0.02</v>
      </c>
      <c r="AB524" s="229"/>
    </row>
    <row r="525" spans="1:28" ht="17.25" x14ac:dyDescent="0.3">
      <c r="A525" s="229"/>
      <c r="B525" s="230"/>
      <c r="C525" s="229"/>
      <c r="D525" s="229"/>
      <c r="E525" s="229"/>
      <c r="F525" s="229"/>
      <c r="G525" s="229"/>
      <c r="H525" s="484"/>
      <c r="I525" s="229"/>
      <c r="J525" s="689">
        <f>SUM(H525*I525)</f>
        <v>0</v>
      </c>
      <c r="K525" s="229"/>
      <c r="L525" s="505"/>
      <c r="M525" s="230" t="s">
        <v>317</v>
      </c>
      <c r="N525" s="230"/>
      <c r="O525" s="229"/>
      <c r="P525" s="229"/>
      <c r="Q525" s="229"/>
      <c r="R525" s="508"/>
      <c r="S525" s="511">
        <f>SUM(O525*R525)</f>
        <v>0</v>
      </c>
      <c r="T525" s="229"/>
      <c r="U525" s="229"/>
      <c r="V525" s="511">
        <f>SUM(S525-(S525*U525/100))</f>
        <v>0</v>
      </c>
      <c r="W525" s="511">
        <f>SUM(J525+V525)</f>
        <v>0</v>
      </c>
      <c r="X525" s="688">
        <f>W525</f>
        <v>0</v>
      </c>
      <c r="Y525" s="229"/>
      <c r="Z525" s="229"/>
      <c r="AA525" s="229"/>
      <c r="AB525" s="229"/>
    </row>
    <row r="526" spans="1:28" ht="17.25" x14ac:dyDescent="0.3">
      <c r="A526" s="229"/>
      <c r="B526" s="230"/>
      <c r="C526" s="229"/>
      <c r="D526" s="229"/>
      <c r="E526" s="229"/>
      <c r="F526" s="229"/>
      <c r="G526" s="229"/>
      <c r="H526" s="484"/>
      <c r="I526" s="229"/>
      <c r="J526" s="689">
        <f>SUM(H526*I526)</f>
        <v>0</v>
      </c>
      <c r="K526" s="229"/>
      <c r="L526" s="505"/>
      <c r="M526" s="230" t="s">
        <v>318</v>
      </c>
      <c r="N526" s="230"/>
      <c r="O526" s="229"/>
      <c r="P526" s="229"/>
      <c r="Q526" s="229"/>
      <c r="R526" s="508"/>
      <c r="S526" s="511">
        <f>SUM(O526*R526)</f>
        <v>0</v>
      </c>
      <c r="T526" s="229"/>
      <c r="U526" s="229"/>
      <c r="V526" s="511">
        <f>SUM(S526-(S526*U526/100))</f>
        <v>0</v>
      </c>
      <c r="W526" s="511">
        <f>SUM(J526+V526)</f>
        <v>0</v>
      </c>
      <c r="X526" s="688">
        <f>W526</f>
        <v>0</v>
      </c>
      <c r="Y526" s="229"/>
      <c r="Z526" s="229"/>
      <c r="AA526" s="229"/>
      <c r="AB526" s="229"/>
    </row>
    <row r="527" spans="1:28" ht="17.25" x14ac:dyDescent="0.3">
      <c r="A527" s="229"/>
      <c r="B527" s="230"/>
      <c r="C527" s="229"/>
      <c r="D527" s="229"/>
      <c r="E527" s="229"/>
      <c r="F527" s="229"/>
      <c r="G527" s="229"/>
      <c r="H527" s="484"/>
      <c r="I527" s="229"/>
      <c r="J527" s="689">
        <f>SUM(H527*I527)</f>
        <v>0</v>
      </c>
      <c r="K527" s="229"/>
      <c r="L527" s="505"/>
      <c r="M527" s="230" t="s">
        <v>8</v>
      </c>
      <c r="N527" s="230" t="s">
        <v>0</v>
      </c>
      <c r="O527" s="229">
        <v>12</v>
      </c>
      <c r="P527" s="229"/>
      <c r="Q527" s="229"/>
      <c r="R527" s="508">
        <v>5400</v>
      </c>
      <c r="S527" s="511">
        <f>SUM(O527*R527)</f>
        <v>64800</v>
      </c>
      <c r="T527" s="229">
        <v>20</v>
      </c>
      <c r="U527" s="229">
        <v>93</v>
      </c>
      <c r="V527" s="511">
        <f>SUM(S527-(S527*U527/100))</f>
        <v>4536</v>
      </c>
      <c r="W527" s="511">
        <f>SUM(J527+V527)</f>
        <v>4536</v>
      </c>
      <c r="X527" s="688">
        <f>W527</f>
        <v>4536</v>
      </c>
      <c r="Y527" s="229">
        <v>50</v>
      </c>
      <c r="Z527" s="229">
        <v>0</v>
      </c>
      <c r="AA527" s="229">
        <v>0.01</v>
      </c>
      <c r="AB527" s="229"/>
    </row>
    <row r="528" spans="1:28" ht="17.25" x14ac:dyDescent="0.3">
      <c r="A528" s="229">
        <v>282</v>
      </c>
      <c r="B528" s="230" t="s">
        <v>4</v>
      </c>
      <c r="C528" s="229">
        <v>29695</v>
      </c>
      <c r="D528" s="229"/>
      <c r="E528" s="229"/>
      <c r="F528" s="229">
        <v>58</v>
      </c>
      <c r="G528" s="229">
        <v>2</v>
      </c>
      <c r="H528" s="484">
        <f>SUM((D528*400)+(E528*100)+F528)</f>
        <v>58</v>
      </c>
      <c r="I528" s="229">
        <v>200</v>
      </c>
      <c r="J528" s="689">
        <f>SUM(H528*I528)</f>
        <v>11600</v>
      </c>
      <c r="K528" s="229"/>
      <c r="L528" s="646">
        <v>255</v>
      </c>
      <c r="M528" s="230" t="s">
        <v>3</v>
      </c>
      <c r="N528" s="230" t="s">
        <v>1233</v>
      </c>
      <c r="O528" s="229">
        <v>170</v>
      </c>
      <c r="P528" s="229"/>
      <c r="Q528" s="229"/>
      <c r="R528" s="508">
        <v>6500</v>
      </c>
      <c r="S528" s="511">
        <f>SUM(O528*R528)</f>
        <v>1105000</v>
      </c>
      <c r="T528" s="229">
        <v>10</v>
      </c>
      <c r="U528" s="229">
        <v>10</v>
      </c>
      <c r="V528" s="511">
        <f>SUM(S528-(S528*U528/100))</f>
        <v>994500</v>
      </c>
      <c r="W528" s="511">
        <f>SUM(J528+V528)</f>
        <v>1006100</v>
      </c>
      <c r="X528" s="688">
        <f>W528</f>
        <v>1006100</v>
      </c>
      <c r="Y528" s="229">
        <v>10</v>
      </c>
      <c r="Z528" s="229">
        <v>0</v>
      </c>
      <c r="AA528" s="229">
        <v>0.02</v>
      </c>
      <c r="AB528" s="229"/>
    </row>
    <row r="529" spans="1:28" ht="17.25" x14ac:dyDescent="0.3">
      <c r="A529" s="229">
        <v>283</v>
      </c>
      <c r="B529" s="230" t="s">
        <v>4</v>
      </c>
      <c r="C529" s="229">
        <v>48</v>
      </c>
      <c r="D529" s="229">
        <v>7</v>
      </c>
      <c r="E529" s="229">
        <v>1</v>
      </c>
      <c r="F529" s="229">
        <v>93</v>
      </c>
      <c r="G529" s="229">
        <v>1</v>
      </c>
      <c r="H529" s="484">
        <f>SUM((D529*400)+(E529*100)+F529)</f>
        <v>2993</v>
      </c>
      <c r="I529" s="229">
        <v>75</v>
      </c>
      <c r="J529" s="689">
        <f>SUM(H529*I529)</f>
        <v>224475</v>
      </c>
      <c r="K529" s="229"/>
      <c r="L529" s="505"/>
      <c r="M529" s="230"/>
      <c r="N529" s="230"/>
      <c r="O529" s="229"/>
      <c r="P529" s="229"/>
      <c r="Q529" s="229"/>
      <c r="R529" s="508"/>
      <c r="S529" s="511">
        <f>SUM(O529*R529)</f>
        <v>0</v>
      </c>
      <c r="T529" s="229"/>
      <c r="U529" s="229"/>
      <c r="V529" s="511">
        <f>SUM(S529-(S529*U529/100))</f>
        <v>0</v>
      </c>
      <c r="W529" s="511">
        <f>SUM(J529+V529)</f>
        <v>224475</v>
      </c>
      <c r="X529" s="688">
        <f>W529</f>
        <v>224475</v>
      </c>
      <c r="Y529" s="229">
        <v>50</v>
      </c>
      <c r="Z529" s="229">
        <v>0</v>
      </c>
      <c r="AA529" s="229">
        <v>0.01</v>
      </c>
      <c r="AB529" s="229"/>
    </row>
    <row r="530" spans="1:28" ht="17.25" x14ac:dyDescent="0.3">
      <c r="A530" s="229">
        <v>284</v>
      </c>
      <c r="B530" s="230" t="s">
        <v>4</v>
      </c>
      <c r="C530" s="229">
        <v>21093</v>
      </c>
      <c r="D530" s="229">
        <v>4</v>
      </c>
      <c r="E530" s="229"/>
      <c r="F530" s="229">
        <v>21</v>
      </c>
      <c r="G530" s="229">
        <v>1</v>
      </c>
      <c r="H530" s="484">
        <f>SUM((D530*400)+(E530*100)+F530)</f>
        <v>1621</v>
      </c>
      <c r="I530" s="229">
        <v>75</v>
      </c>
      <c r="J530" s="689">
        <f>SUM(H530*I530)</f>
        <v>121575</v>
      </c>
      <c r="K530" s="229"/>
      <c r="L530" s="505"/>
      <c r="M530" s="230"/>
      <c r="N530" s="230"/>
      <c r="O530" s="229"/>
      <c r="P530" s="229"/>
      <c r="Q530" s="229"/>
      <c r="R530" s="508"/>
      <c r="S530" s="511">
        <f>SUM(O530*R530)</f>
        <v>0</v>
      </c>
      <c r="T530" s="229"/>
      <c r="U530" s="229"/>
      <c r="V530" s="511">
        <f>SUM(S530-(S530*U530/100))</f>
        <v>0</v>
      </c>
      <c r="W530" s="511">
        <f>SUM(J530+V530)</f>
        <v>121575</v>
      </c>
      <c r="X530" s="688">
        <f>W530</f>
        <v>121575</v>
      </c>
      <c r="Y530" s="229">
        <v>50</v>
      </c>
      <c r="Z530" s="229">
        <v>0</v>
      </c>
      <c r="AA530" s="229">
        <v>0.01</v>
      </c>
      <c r="AB530" s="229"/>
    </row>
    <row r="531" spans="1:28" ht="17.25" x14ac:dyDescent="0.3">
      <c r="A531" s="494">
        <v>285</v>
      </c>
      <c r="B531" s="498" t="s">
        <v>23</v>
      </c>
      <c r="C531" s="494"/>
      <c r="D531" s="494">
        <v>2</v>
      </c>
      <c r="E531" s="494">
        <v>2</v>
      </c>
      <c r="F531" s="494"/>
      <c r="G531" s="229">
        <v>1</v>
      </c>
      <c r="H531" s="484">
        <f>SUM((D531*400)+(E531*100)+F531)</f>
        <v>1000</v>
      </c>
      <c r="I531" s="229">
        <v>75</v>
      </c>
      <c r="J531" s="689">
        <f>SUM(H531*I531)</f>
        <v>75000</v>
      </c>
      <c r="K531" s="229"/>
      <c r="L531" s="643"/>
      <c r="M531" s="498"/>
      <c r="N531" s="498"/>
      <c r="O531" s="494"/>
      <c r="P531" s="494"/>
      <c r="Q531" s="229"/>
      <c r="R531" s="508"/>
      <c r="S531" s="511">
        <f>SUM(O531*R531)</f>
        <v>0</v>
      </c>
      <c r="T531" s="229"/>
      <c r="U531" s="229"/>
      <c r="V531" s="511">
        <f>SUM(S531-(S531*U531/100))</f>
        <v>0</v>
      </c>
      <c r="W531" s="511">
        <f>SUM(J531+V531)</f>
        <v>75000</v>
      </c>
      <c r="X531" s="688">
        <f>W531</f>
        <v>75000</v>
      </c>
      <c r="Y531" s="229">
        <v>50</v>
      </c>
      <c r="Z531" s="229">
        <v>0</v>
      </c>
      <c r="AA531" s="229">
        <v>0.01</v>
      </c>
      <c r="AB531" s="494"/>
    </row>
    <row r="532" spans="1:28" ht="17.25" x14ac:dyDescent="0.3">
      <c r="A532" s="494">
        <v>286</v>
      </c>
      <c r="B532" s="498" t="s">
        <v>56</v>
      </c>
      <c r="C532" s="494"/>
      <c r="D532" s="494">
        <v>10</v>
      </c>
      <c r="E532" s="494">
        <v>2</v>
      </c>
      <c r="F532" s="494">
        <v>52</v>
      </c>
      <c r="G532" s="229">
        <v>1</v>
      </c>
      <c r="H532" s="484">
        <f>SUM((D532*400)+(E532*100)+F532)</f>
        <v>4252</v>
      </c>
      <c r="I532" s="229">
        <v>75</v>
      </c>
      <c r="J532" s="689">
        <f>SUM(H532*I532)</f>
        <v>318900</v>
      </c>
      <c r="K532" s="229"/>
      <c r="L532" s="643"/>
      <c r="M532" s="498"/>
      <c r="N532" s="498"/>
      <c r="O532" s="494"/>
      <c r="P532" s="494"/>
      <c r="Q532" s="229"/>
      <c r="R532" s="508"/>
      <c r="S532" s="511">
        <f>SUM(O532*R532)</f>
        <v>0</v>
      </c>
      <c r="T532" s="229"/>
      <c r="U532" s="229"/>
      <c r="V532" s="511">
        <f>SUM(S532-(S532*U532/100))</f>
        <v>0</v>
      </c>
      <c r="W532" s="511">
        <f>SUM(J532+V532)</f>
        <v>318900</v>
      </c>
      <c r="X532" s="688">
        <f>W532</f>
        <v>318900</v>
      </c>
      <c r="Y532" s="229">
        <v>50</v>
      </c>
      <c r="Z532" s="229">
        <v>0</v>
      </c>
      <c r="AA532" s="229">
        <v>0.01</v>
      </c>
      <c r="AB532" s="494"/>
    </row>
    <row r="533" spans="1:28" ht="17.25" x14ac:dyDescent="0.3">
      <c r="A533" s="494">
        <v>287</v>
      </c>
      <c r="B533" s="498" t="s">
        <v>23</v>
      </c>
      <c r="C533" s="494"/>
      <c r="D533" s="494"/>
      <c r="E533" s="494">
        <v>1</v>
      </c>
      <c r="F533" s="494">
        <v>10</v>
      </c>
      <c r="G533" s="229">
        <v>1</v>
      </c>
      <c r="H533" s="484">
        <f>SUM((D533*400)+(E533*100)+F533)</f>
        <v>110</v>
      </c>
      <c r="I533" s="229">
        <v>75</v>
      </c>
      <c r="J533" s="689">
        <f>SUM(H533*I533)</f>
        <v>8250</v>
      </c>
      <c r="K533" s="229"/>
      <c r="L533" s="645">
        <v>255</v>
      </c>
      <c r="M533" s="498" t="s">
        <v>8</v>
      </c>
      <c r="N533" s="498" t="s">
        <v>0</v>
      </c>
      <c r="O533" s="494">
        <v>11.61</v>
      </c>
      <c r="P533" s="494"/>
      <c r="Q533" s="229"/>
      <c r="R533" s="508">
        <v>5400</v>
      </c>
      <c r="S533" s="511">
        <f>SUM(O533*R533)</f>
        <v>62694</v>
      </c>
      <c r="T533" s="229">
        <v>2</v>
      </c>
      <c r="U533" s="229">
        <v>6</v>
      </c>
      <c r="V533" s="511">
        <f>SUM(S533-(S533*U533/100))</f>
        <v>58932.36</v>
      </c>
      <c r="W533" s="511">
        <f>SUM(J533+V533)</f>
        <v>67182.36</v>
      </c>
      <c r="X533" s="688">
        <f>W533</f>
        <v>67182.36</v>
      </c>
      <c r="Y533" s="229">
        <v>50</v>
      </c>
      <c r="Z533" s="229">
        <v>0</v>
      </c>
      <c r="AA533" s="229">
        <v>0.01</v>
      </c>
      <c r="AB533" s="494"/>
    </row>
    <row r="534" spans="1:28" ht="17.25" x14ac:dyDescent="0.3">
      <c r="A534" s="229"/>
      <c r="B534" s="230"/>
      <c r="C534" s="229"/>
      <c r="D534" s="229"/>
      <c r="E534" s="229"/>
      <c r="F534" s="229"/>
      <c r="G534" s="229"/>
      <c r="H534" s="484"/>
      <c r="I534" s="229"/>
      <c r="J534" s="689"/>
      <c r="K534" s="229"/>
      <c r="L534" s="505"/>
      <c r="M534" s="230" t="s">
        <v>16</v>
      </c>
      <c r="N534" s="230" t="s">
        <v>0</v>
      </c>
      <c r="O534" s="229">
        <v>54</v>
      </c>
      <c r="P534" s="229"/>
      <c r="Q534" s="229"/>
      <c r="R534" s="508">
        <v>2400</v>
      </c>
      <c r="S534" s="511">
        <f>SUM(O534*R534)</f>
        <v>129600</v>
      </c>
      <c r="T534" s="229">
        <v>1</v>
      </c>
      <c r="U534" s="229">
        <v>3</v>
      </c>
      <c r="V534" s="511">
        <f>SUM(S534-(S534*U534/100))</f>
        <v>125712</v>
      </c>
      <c r="W534" s="511">
        <f>SUM(J534+V534)</f>
        <v>125712</v>
      </c>
      <c r="X534" s="688">
        <f>W534</f>
        <v>125712</v>
      </c>
      <c r="Y534" s="229">
        <v>0</v>
      </c>
      <c r="Z534" s="474">
        <f>X534</f>
        <v>125712</v>
      </c>
      <c r="AA534" s="229">
        <v>0.03</v>
      </c>
      <c r="AB534" s="229"/>
    </row>
    <row r="535" spans="1:28" ht="17.25" x14ac:dyDescent="0.3">
      <c r="A535" s="229"/>
      <c r="B535" s="230"/>
      <c r="C535" s="229"/>
      <c r="D535" s="229"/>
      <c r="E535" s="229"/>
      <c r="F535" s="229"/>
      <c r="G535" s="229"/>
      <c r="H535" s="484"/>
      <c r="I535" s="229"/>
      <c r="J535" s="689"/>
      <c r="K535" s="229"/>
      <c r="L535" s="505"/>
      <c r="M535" s="230" t="s">
        <v>22</v>
      </c>
      <c r="N535" s="230" t="s">
        <v>0</v>
      </c>
      <c r="O535" s="229">
        <v>22</v>
      </c>
      <c r="P535" s="229"/>
      <c r="Q535" s="229"/>
      <c r="R535" s="508">
        <v>2050</v>
      </c>
      <c r="S535" s="511">
        <f>SUM(O535*R535)</f>
        <v>45100</v>
      </c>
      <c r="T535" s="229">
        <v>2</v>
      </c>
      <c r="U535" s="229">
        <v>6</v>
      </c>
      <c r="V535" s="511">
        <f>SUM(S535-(S535*U535/100))</f>
        <v>42394</v>
      </c>
      <c r="W535" s="511">
        <f>SUM(J535+V535)</f>
        <v>42394</v>
      </c>
      <c r="X535" s="688">
        <f>W535</f>
        <v>42394</v>
      </c>
      <c r="Y535" s="229">
        <v>50</v>
      </c>
      <c r="Z535" s="229">
        <v>0</v>
      </c>
      <c r="AA535" s="229">
        <v>0.01</v>
      </c>
      <c r="AB535" s="229"/>
    </row>
    <row r="536" spans="1:28" ht="17.25" x14ac:dyDescent="0.3">
      <c r="A536" s="229">
        <v>288</v>
      </c>
      <c r="B536" s="230" t="s">
        <v>4</v>
      </c>
      <c r="C536" s="229">
        <v>7710</v>
      </c>
      <c r="D536" s="229">
        <v>9</v>
      </c>
      <c r="E536" s="229">
        <v>3</v>
      </c>
      <c r="F536" s="229"/>
      <c r="G536" s="229">
        <v>1</v>
      </c>
      <c r="H536" s="484">
        <f>SUM((D536*400)+(E536*100)+F536)</f>
        <v>3900</v>
      </c>
      <c r="I536" s="229">
        <v>75</v>
      </c>
      <c r="J536" s="689">
        <f>SUM(H536*I536)</f>
        <v>292500</v>
      </c>
      <c r="K536" s="229"/>
      <c r="L536" s="646">
        <v>199</v>
      </c>
      <c r="M536" s="230"/>
      <c r="N536" s="230"/>
      <c r="O536" s="229"/>
      <c r="P536" s="229"/>
      <c r="Q536" s="229"/>
      <c r="R536" s="508"/>
      <c r="S536" s="511">
        <f>SUM(O536*R536)</f>
        <v>0</v>
      </c>
      <c r="T536" s="229"/>
      <c r="U536" s="229"/>
      <c r="V536" s="511"/>
      <c r="W536" s="511">
        <f>SUM(J536+V536)</f>
        <v>292500</v>
      </c>
      <c r="X536" s="688">
        <f>W536</f>
        <v>292500</v>
      </c>
      <c r="Y536" s="229">
        <v>50</v>
      </c>
      <c r="Z536" s="229">
        <v>0</v>
      </c>
      <c r="AA536" s="229">
        <v>0.01</v>
      </c>
      <c r="AB536" s="229"/>
    </row>
    <row r="537" spans="1:28" ht="17.25" x14ac:dyDescent="0.3">
      <c r="A537" s="229">
        <v>289</v>
      </c>
      <c r="B537" s="230" t="s">
        <v>4</v>
      </c>
      <c r="C537" s="229">
        <v>16723</v>
      </c>
      <c r="D537" s="229">
        <v>10</v>
      </c>
      <c r="E537" s="229"/>
      <c r="F537" s="229"/>
      <c r="G537" s="229">
        <v>1</v>
      </c>
      <c r="H537" s="484">
        <f>SUM((D537*400)+(E537*100)+F537)</f>
        <v>4000</v>
      </c>
      <c r="I537" s="229">
        <v>75</v>
      </c>
      <c r="J537" s="689">
        <f>SUM(H537*I537)</f>
        <v>300000</v>
      </c>
      <c r="K537" s="229"/>
      <c r="L537" s="646">
        <v>199</v>
      </c>
      <c r="M537" s="230"/>
      <c r="N537" s="230"/>
      <c r="O537" s="229"/>
      <c r="P537" s="229"/>
      <c r="Q537" s="229"/>
      <c r="R537" s="508"/>
      <c r="S537" s="511">
        <f>SUM(O537*R537)</f>
        <v>0</v>
      </c>
      <c r="T537" s="229"/>
      <c r="U537" s="229"/>
      <c r="V537" s="511"/>
      <c r="W537" s="511">
        <f>SUM(J537+V537)</f>
        <v>300000</v>
      </c>
      <c r="X537" s="688">
        <f>W537</f>
        <v>300000</v>
      </c>
      <c r="Y537" s="229">
        <v>50</v>
      </c>
      <c r="Z537" s="229">
        <v>0</v>
      </c>
      <c r="AA537" s="229">
        <v>0.01</v>
      </c>
      <c r="AB537" s="229"/>
    </row>
    <row r="538" spans="1:28" ht="17.25" x14ac:dyDescent="0.3">
      <c r="A538" s="229">
        <v>290</v>
      </c>
      <c r="B538" s="230" t="s">
        <v>4</v>
      </c>
      <c r="C538" s="229">
        <v>5983</v>
      </c>
      <c r="D538" s="229"/>
      <c r="E538" s="229"/>
      <c r="F538" s="229">
        <v>90</v>
      </c>
      <c r="G538" s="229">
        <v>2</v>
      </c>
      <c r="H538" s="484">
        <f>SUM((D538*400)+(E538*100)+F538)</f>
        <v>90</v>
      </c>
      <c r="I538" s="229">
        <v>75</v>
      </c>
      <c r="J538" s="689">
        <f>SUM(H538*I538)</f>
        <v>6750</v>
      </c>
      <c r="K538" s="229"/>
      <c r="L538" s="646">
        <v>31</v>
      </c>
      <c r="M538" s="230" t="s">
        <v>10</v>
      </c>
      <c r="N538" s="230" t="s">
        <v>9</v>
      </c>
      <c r="O538" s="229">
        <v>149.58000000000001</v>
      </c>
      <c r="P538" s="229"/>
      <c r="Q538" s="229"/>
      <c r="R538" s="508">
        <v>6500</v>
      </c>
      <c r="S538" s="511">
        <f>SUM(O538*R538)</f>
        <v>972270.00000000012</v>
      </c>
      <c r="T538" s="229">
        <v>20</v>
      </c>
      <c r="U538" s="229">
        <v>75</v>
      </c>
      <c r="V538" s="511">
        <f>SUM(S538-(S538*U538/100))</f>
        <v>243067.5</v>
      </c>
      <c r="W538" s="511">
        <f>SUM(J538+V538)</f>
        <v>249817.5</v>
      </c>
      <c r="X538" s="688">
        <f>W538</f>
        <v>249817.5</v>
      </c>
      <c r="Y538" s="229">
        <v>10</v>
      </c>
      <c r="Z538" s="229">
        <v>0</v>
      </c>
      <c r="AA538" s="229">
        <v>0.02</v>
      </c>
      <c r="AB538" s="229"/>
    </row>
    <row r="539" spans="1:28" ht="17.25" x14ac:dyDescent="0.3">
      <c r="A539" s="229"/>
      <c r="B539" s="230"/>
      <c r="C539" s="229"/>
      <c r="D539" s="229"/>
      <c r="E539" s="229"/>
      <c r="F539" s="229"/>
      <c r="G539" s="229"/>
      <c r="H539" s="484"/>
      <c r="I539" s="229"/>
      <c r="J539" s="689"/>
      <c r="K539" s="229"/>
      <c r="L539" s="505"/>
      <c r="M539" s="230" t="s">
        <v>317</v>
      </c>
      <c r="N539" s="230"/>
      <c r="O539" s="229"/>
      <c r="P539" s="229"/>
      <c r="Q539" s="229"/>
      <c r="R539" s="508"/>
      <c r="S539" s="511">
        <f>SUM(O539*R539)</f>
        <v>0</v>
      </c>
      <c r="T539" s="229"/>
      <c r="U539" s="229"/>
      <c r="V539" s="511"/>
      <c r="W539" s="511">
        <f>SUM(J539+V539)</f>
        <v>0</v>
      </c>
      <c r="X539" s="688">
        <f>W539</f>
        <v>0</v>
      </c>
      <c r="Y539" s="229"/>
      <c r="Z539" s="229"/>
      <c r="AA539" s="229"/>
      <c r="AB539" s="229"/>
    </row>
    <row r="540" spans="1:28" ht="17.25" x14ac:dyDescent="0.3">
      <c r="A540" s="229"/>
      <c r="B540" s="230"/>
      <c r="C540" s="229"/>
      <c r="D540" s="229"/>
      <c r="E540" s="229"/>
      <c r="F540" s="229"/>
      <c r="G540" s="229"/>
      <c r="H540" s="484"/>
      <c r="I540" s="229"/>
      <c r="J540" s="689"/>
      <c r="K540" s="229"/>
      <c r="L540" s="505"/>
      <c r="M540" s="230" t="s">
        <v>318</v>
      </c>
      <c r="N540" s="230"/>
      <c r="O540" s="229"/>
      <c r="P540" s="229"/>
      <c r="Q540" s="229"/>
      <c r="R540" s="508"/>
      <c r="S540" s="511">
        <f>SUM(O540*R540)</f>
        <v>0</v>
      </c>
      <c r="T540" s="229"/>
      <c r="U540" s="229"/>
      <c r="V540" s="511"/>
      <c r="W540" s="511">
        <f>SUM(J540+V540)</f>
        <v>0</v>
      </c>
      <c r="X540" s="688">
        <f>W540</f>
        <v>0</v>
      </c>
      <c r="Y540" s="229"/>
      <c r="Z540" s="229"/>
      <c r="AA540" s="229"/>
      <c r="AB540" s="229"/>
    </row>
    <row r="541" spans="1:28" ht="17.25" x14ac:dyDescent="0.3">
      <c r="A541" s="229"/>
      <c r="B541" s="230"/>
      <c r="C541" s="229"/>
      <c r="D541" s="229"/>
      <c r="E541" s="229"/>
      <c r="F541" s="229"/>
      <c r="G541" s="229"/>
      <c r="H541" s="484"/>
      <c r="I541" s="229"/>
      <c r="J541" s="689"/>
      <c r="K541" s="229"/>
      <c r="L541" s="505"/>
      <c r="M541" s="230" t="s">
        <v>8</v>
      </c>
      <c r="N541" s="230" t="s">
        <v>0</v>
      </c>
      <c r="O541" s="229">
        <v>10.92</v>
      </c>
      <c r="P541" s="229"/>
      <c r="Q541" s="229"/>
      <c r="R541" s="508">
        <v>5400</v>
      </c>
      <c r="S541" s="511">
        <f>SUM(O541*R541)</f>
        <v>58968</v>
      </c>
      <c r="T541" s="229">
        <v>20</v>
      </c>
      <c r="U541" s="229">
        <v>93</v>
      </c>
      <c r="V541" s="511">
        <f>SUM(S541-(S541*U541/100))</f>
        <v>4127.760000000002</v>
      </c>
      <c r="W541" s="511">
        <f>SUM(J541+V541)</f>
        <v>4127.760000000002</v>
      </c>
      <c r="X541" s="688">
        <f>W541</f>
        <v>4127.760000000002</v>
      </c>
      <c r="Y541" s="229">
        <v>50</v>
      </c>
      <c r="Z541" s="229">
        <v>0</v>
      </c>
      <c r="AA541" s="229">
        <v>0.01</v>
      </c>
      <c r="AB541" s="229"/>
    </row>
    <row r="542" spans="1:28" ht="17.25" x14ac:dyDescent="0.3">
      <c r="A542" s="229"/>
      <c r="B542" s="230"/>
      <c r="C542" s="229"/>
      <c r="D542" s="229"/>
      <c r="E542" s="229"/>
      <c r="F542" s="229"/>
      <c r="G542" s="229"/>
      <c r="H542" s="484"/>
      <c r="I542" s="229"/>
      <c r="J542" s="689"/>
      <c r="K542" s="229"/>
      <c r="L542" s="505"/>
      <c r="M542" s="230" t="s">
        <v>16</v>
      </c>
      <c r="N542" s="230" t="s">
        <v>0</v>
      </c>
      <c r="O542" s="229">
        <v>36</v>
      </c>
      <c r="P542" s="229"/>
      <c r="Q542" s="229"/>
      <c r="R542" s="508">
        <v>2400</v>
      </c>
      <c r="S542" s="511">
        <f>SUM(O542*R542)</f>
        <v>86400</v>
      </c>
      <c r="T542" s="229">
        <v>20</v>
      </c>
      <c r="U542" s="229">
        <v>93</v>
      </c>
      <c r="V542" s="511">
        <f>SUM(S542-(S542*U542/100))</f>
        <v>6048</v>
      </c>
      <c r="W542" s="511">
        <f>SUM(J542+V542)</f>
        <v>6048</v>
      </c>
      <c r="X542" s="688">
        <f>W542</f>
        <v>6048</v>
      </c>
      <c r="Y542" s="229">
        <v>0</v>
      </c>
      <c r="Z542" s="474">
        <f>X542</f>
        <v>6048</v>
      </c>
      <c r="AA542" s="229">
        <v>0.03</v>
      </c>
      <c r="AB542" s="229"/>
    </row>
    <row r="543" spans="1:28" ht="17.25" x14ac:dyDescent="0.3">
      <c r="A543" s="229"/>
      <c r="B543" s="230"/>
      <c r="C543" s="229"/>
      <c r="D543" s="229"/>
      <c r="E543" s="229"/>
      <c r="F543" s="229"/>
      <c r="G543" s="229"/>
      <c r="H543" s="484"/>
      <c r="I543" s="229"/>
      <c r="J543" s="689"/>
      <c r="K543" s="229"/>
      <c r="L543" s="505"/>
      <c r="M543" s="230" t="s">
        <v>200</v>
      </c>
      <c r="N543" s="230" t="s">
        <v>1233</v>
      </c>
      <c r="O543" s="229">
        <v>10.92</v>
      </c>
      <c r="P543" s="229"/>
      <c r="Q543" s="229"/>
      <c r="R543" s="508">
        <v>5900</v>
      </c>
      <c r="S543" s="511">
        <f>SUM(O543*R543)</f>
        <v>64428</v>
      </c>
      <c r="T543" s="229">
        <v>20</v>
      </c>
      <c r="U543" s="229">
        <v>30</v>
      </c>
      <c r="V543" s="511">
        <f>SUM(S543-(S543*U543/100))</f>
        <v>45099.6</v>
      </c>
      <c r="W543" s="511">
        <f>SUM(J543+V543)</f>
        <v>45099.6</v>
      </c>
      <c r="X543" s="688">
        <f>W543</f>
        <v>45099.6</v>
      </c>
      <c r="Y543" s="229">
        <v>50</v>
      </c>
      <c r="Z543" s="229">
        <v>0</v>
      </c>
      <c r="AA543" s="229">
        <v>0.01</v>
      </c>
      <c r="AB543" s="229"/>
    </row>
    <row r="544" spans="1:28" ht="17.25" x14ac:dyDescent="0.3">
      <c r="A544" s="229"/>
      <c r="B544" s="230"/>
      <c r="C544" s="229"/>
      <c r="D544" s="229"/>
      <c r="E544" s="229"/>
      <c r="F544" s="229"/>
      <c r="G544" s="229"/>
      <c r="H544" s="484"/>
      <c r="I544" s="229"/>
      <c r="J544" s="689"/>
      <c r="K544" s="229"/>
      <c r="L544" s="646">
        <v>24</v>
      </c>
      <c r="M544" s="230" t="s">
        <v>3</v>
      </c>
      <c r="N544" s="230" t="s">
        <v>1233</v>
      </c>
      <c r="O544" s="229">
        <v>55.8</v>
      </c>
      <c r="P544" s="229"/>
      <c r="Q544" s="229"/>
      <c r="R544" s="508">
        <v>6500</v>
      </c>
      <c r="S544" s="511">
        <f>SUM(O544*R544)</f>
        <v>362700</v>
      </c>
      <c r="T544" s="229"/>
      <c r="U544" s="229"/>
      <c r="V544" s="511">
        <f>SUM(S544-(S544*U544/100))</f>
        <v>362700</v>
      </c>
      <c r="W544" s="511">
        <f>SUM(J544+V544)</f>
        <v>362700</v>
      </c>
      <c r="X544" s="688">
        <f>W544</f>
        <v>362700</v>
      </c>
      <c r="Y544" s="229">
        <v>10</v>
      </c>
      <c r="Z544" s="229">
        <v>0</v>
      </c>
      <c r="AA544" s="229">
        <v>0.02</v>
      </c>
      <c r="AB544" s="229"/>
    </row>
    <row r="545" spans="1:28" ht="17.25" x14ac:dyDescent="0.3">
      <c r="A545" s="229">
        <v>291</v>
      </c>
      <c r="B545" s="230" t="s">
        <v>4</v>
      </c>
      <c r="C545" s="229">
        <v>1559</v>
      </c>
      <c r="D545" s="229">
        <v>15</v>
      </c>
      <c r="E545" s="229">
        <v>3</v>
      </c>
      <c r="F545" s="229">
        <v>50</v>
      </c>
      <c r="G545" s="229">
        <v>1</v>
      </c>
      <c r="H545" s="484">
        <f>SUM((D545*400)+(E545*100)+F545)</f>
        <v>6350</v>
      </c>
      <c r="I545" s="229">
        <v>75</v>
      </c>
      <c r="J545" s="689">
        <f>SUM(H545*I545)</f>
        <v>476250</v>
      </c>
      <c r="K545" s="229"/>
      <c r="L545" s="505"/>
      <c r="M545" s="230"/>
      <c r="N545" s="230"/>
      <c r="O545" s="229"/>
      <c r="P545" s="229"/>
      <c r="Q545" s="229"/>
      <c r="R545" s="508"/>
      <c r="S545" s="511">
        <f>SUM(O545*R545)</f>
        <v>0</v>
      </c>
      <c r="T545" s="229"/>
      <c r="U545" s="229"/>
      <c r="V545" s="511"/>
      <c r="W545" s="511">
        <f>SUM(J545+V545)</f>
        <v>476250</v>
      </c>
      <c r="X545" s="688">
        <f>W545</f>
        <v>476250</v>
      </c>
      <c r="Y545" s="229">
        <v>50</v>
      </c>
      <c r="Z545" s="229">
        <v>0</v>
      </c>
      <c r="AA545" s="229">
        <v>0.01</v>
      </c>
      <c r="AB545" s="229"/>
    </row>
    <row r="546" spans="1:28" ht="17.25" x14ac:dyDescent="0.3">
      <c r="A546" s="229">
        <v>292</v>
      </c>
      <c r="B546" s="230" t="s">
        <v>23</v>
      </c>
      <c r="C546" s="229"/>
      <c r="D546" s="229">
        <v>9</v>
      </c>
      <c r="E546" s="229">
        <v>1</v>
      </c>
      <c r="F546" s="229"/>
      <c r="G546" s="229">
        <v>1</v>
      </c>
      <c r="H546" s="484">
        <f>SUM((D546*400)+(E546*100)+F546)</f>
        <v>3700</v>
      </c>
      <c r="I546" s="229">
        <v>75</v>
      </c>
      <c r="J546" s="689">
        <f>SUM(H546*I546)</f>
        <v>277500</v>
      </c>
      <c r="K546" s="229"/>
      <c r="L546" s="505"/>
      <c r="M546" s="230"/>
      <c r="N546" s="230"/>
      <c r="O546" s="229"/>
      <c r="P546" s="229"/>
      <c r="Q546" s="229"/>
      <c r="R546" s="508"/>
      <c r="S546" s="511">
        <f>SUM(O546*R546)</f>
        <v>0</v>
      </c>
      <c r="T546" s="229"/>
      <c r="U546" s="229"/>
      <c r="V546" s="511"/>
      <c r="W546" s="511">
        <f>SUM(J546+V546)</f>
        <v>277500</v>
      </c>
      <c r="X546" s="688">
        <f>W546</f>
        <v>277500</v>
      </c>
      <c r="Y546" s="229">
        <v>50</v>
      </c>
      <c r="Z546" s="229">
        <v>0</v>
      </c>
      <c r="AA546" s="229">
        <v>0.01</v>
      </c>
      <c r="AB546" s="229"/>
    </row>
    <row r="547" spans="1:28" ht="17.25" x14ac:dyDescent="0.3">
      <c r="A547" s="229">
        <v>293</v>
      </c>
      <c r="B547" s="230" t="s">
        <v>4</v>
      </c>
      <c r="C547" s="229">
        <v>20283</v>
      </c>
      <c r="D547" s="229">
        <v>13</v>
      </c>
      <c r="E547" s="229">
        <v>1</v>
      </c>
      <c r="F547" s="229">
        <v>77</v>
      </c>
      <c r="G547" s="229">
        <v>1</v>
      </c>
      <c r="H547" s="484">
        <f>SUM((D547*400)+(E547*100)+F547)</f>
        <v>5377</v>
      </c>
      <c r="I547" s="229">
        <v>75</v>
      </c>
      <c r="J547" s="689">
        <f>SUM(H547*I547)</f>
        <v>403275</v>
      </c>
      <c r="K547" s="229"/>
      <c r="L547" s="646">
        <v>31</v>
      </c>
      <c r="M547" s="230"/>
      <c r="N547" s="230"/>
      <c r="O547" s="229"/>
      <c r="P547" s="229"/>
      <c r="Q547" s="229"/>
      <c r="R547" s="508"/>
      <c r="S547" s="511">
        <f>SUM(O547*R547)</f>
        <v>0</v>
      </c>
      <c r="T547" s="229"/>
      <c r="U547" s="229"/>
      <c r="V547" s="511"/>
      <c r="W547" s="511">
        <f>SUM(J547+V547)</f>
        <v>403275</v>
      </c>
      <c r="X547" s="688">
        <f>W547</f>
        <v>403275</v>
      </c>
      <c r="Y547" s="229">
        <v>50</v>
      </c>
      <c r="Z547" s="229">
        <v>0</v>
      </c>
      <c r="AA547" s="229">
        <v>0.01</v>
      </c>
      <c r="AB547" s="229"/>
    </row>
    <row r="548" spans="1:28" ht="17.25" x14ac:dyDescent="0.3">
      <c r="A548" s="229">
        <v>294</v>
      </c>
      <c r="B548" s="230"/>
      <c r="C548" s="229"/>
      <c r="D548" s="229"/>
      <c r="E548" s="229"/>
      <c r="F548" s="229"/>
      <c r="G548" s="229"/>
      <c r="H548" s="484"/>
      <c r="I548" s="229"/>
      <c r="J548" s="689">
        <f>SUM(H548*I548)</f>
        <v>0</v>
      </c>
      <c r="K548" s="229"/>
      <c r="L548" s="505"/>
      <c r="M548" s="230" t="s">
        <v>10</v>
      </c>
      <c r="N548" s="230" t="s">
        <v>9</v>
      </c>
      <c r="O548" s="229">
        <v>124</v>
      </c>
      <c r="P548" s="229"/>
      <c r="Q548" s="229"/>
      <c r="R548" s="508">
        <v>6500</v>
      </c>
      <c r="S548" s="511">
        <f>SUM(O548*R548)</f>
        <v>806000</v>
      </c>
      <c r="T548" s="229"/>
      <c r="U548" s="229"/>
      <c r="V548" s="511">
        <f>SUM(S548-(S548*U548/100))</f>
        <v>806000</v>
      </c>
      <c r="W548" s="511">
        <f>SUM(J548+V548)</f>
        <v>806000</v>
      </c>
      <c r="X548" s="688">
        <f>W548</f>
        <v>806000</v>
      </c>
      <c r="Y548" s="229">
        <v>10</v>
      </c>
      <c r="Z548" s="229">
        <v>0</v>
      </c>
      <c r="AA548" s="229">
        <v>0.02</v>
      </c>
      <c r="AB548" s="229"/>
    </row>
    <row r="549" spans="1:28" ht="17.25" x14ac:dyDescent="0.3">
      <c r="A549" s="229"/>
      <c r="B549" s="230"/>
      <c r="C549" s="229"/>
      <c r="D549" s="229"/>
      <c r="E549" s="229"/>
      <c r="F549" s="229"/>
      <c r="G549" s="229"/>
      <c r="H549" s="484"/>
      <c r="I549" s="229"/>
      <c r="J549" s="689">
        <f>SUM(H549*I549)</f>
        <v>0</v>
      </c>
      <c r="K549" s="229"/>
      <c r="L549" s="505"/>
      <c r="M549" s="230" t="s">
        <v>317</v>
      </c>
      <c r="N549" s="230"/>
      <c r="O549" s="229"/>
      <c r="P549" s="229"/>
      <c r="Q549" s="229"/>
      <c r="R549" s="508"/>
      <c r="S549" s="511">
        <f>SUM(O549*R549)</f>
        <v>0</v>
      </c>
      <c r="T549" s="229"/>
      <c r="U549" s="229"/>
      <c r="V549" s="511"/>
      <c r="W549" s="511">
        <f>SUM(J549+V549)</f>
        <v>0</v>
      </c>
      <c r="X549" s="688">
        <f>W549</f>
        <v>0</v>
      </c>
      <c r="Y549" s="229"/>
      <c r="Z549" s="229"/>
      <c r="AA549" s="229"/>
      <c r="AB549" s="229"/>
    </row>
    <row r="550" spans="1:28" ht="17.25" x14ac:dyDescent="0.3">
      <c r="A550" s="229"/>
      <c r="B550" s="230"/>
      <c r="C550" s="229"/>
      <c r="D550" s="229"/>
      <c r="E550" s="229"/>
      <c r="F550" s="229"/>
      <c r="G550" s="229"/>
      <c r="H550" s="484"/>
      <c r="I550" s="229"/>
      <c r="J550" s="689">
        <f>SUM(H550*I550)</f>
        <v>0</v>
      </c>
      <c r="K550" s="229"/>
      <c r="L550" s="505"/>
      <c r="M550" s="230" t="s">
        <v>318</v>
      </c>
      <c r="N550" s="230"/>
      <c r="O550" s="229"/>
      <c r="P550" s="229"/>
      <c r="Q550" s="229"/>
      <c r="R550" s="508"/>
      <c r="S550" s="511">
        <f>SUM(O550*R550)</f>
        <v>0</v>
      </c>
      <c r="T550" s="229"/>
      <c r="U550" s="229"/>
      <c r="V550" s="511"/>
      <c r="W550" s="511">
        <f>SUM(J550+V550)</f>
        <v>0</v>
      </c>
      <c r="X550" s="688">
        <f>W550</f>
        <v>0</v>
      </c>
      <c r="Y550" s="229"/>
      <c r="Z550" s="229"/>
      <c r="AA550" s="229"/>
      <c r="AB550" s="229"/>
    </row>
    <row r="551" spans="1:28" ht="17.25" x14ac:dyDescent="0.3">
      <c r="A551" s="229">
        <v>295</v>
      </c>
      <c r="B551" s="230" t="s">
        <v>4</v>
      </c>
      <c r="C551" s="229">
        <v>5980</v>
      </c>
      <c r="D551" s="229"/>
      <c r="E551" s="229">
        <v>1</v>
      </c>
      <c r="F551" s="229">
        <v>36</v>
      </c>
      <c r="G551" s="229">
        <v>2</v>
      </c>
      <c r="H551" s="484">
        <f>SUM((D551*400)+(E551*100)+F551)</f>
        <v>136</v>
      </c>
      <c r="I551" s="229">
        <v>200</v>
      </c>
      <c r="J551" s="689">
        <f>SUM(H551*I551)</f>
        <v>27200</v>
      </c>
      <c r="K551" s="229"/>
      <c r="L551" s="646"/>
      <c r="M551" s="230" t="s">
        <v>3</v>
      </c>
      <c r="N551" s="230" t="s">
        <v>1233</v>
      </c>
      <c r="O551" s="229">
        <v>144.16</v>
      </c>
      <c r="P551" s="229"/>
      <c r="Q551" s="229"/>
      <c r="R551" s="508">
        <v>6500</v>
      </c>
      <c r="S551" s="511">
        <f>SUM(O551*R551)</f>
        <v>937040</v>
      </c>
      <c r="T551" s="229"/>
      <c r="U551" s="229"/>
      <c r="V551" s="511">
        <f>SUM(S551-(S551*U551/100))</f>
        <v>937040</v>
      </c>
      <c r="W551" s="511">
        <f>SUM(J551+V551)</f>
        <v>964240</v>
      </c>
      <c r="X551" s="688">
        <f>W551</f>
        <v>964240</v>
      </c>
      <c r="Y551" s="229">
        <v>10</v>
      </c>
      <c r="Z551" s="229">
        <v>0</v>
      </c>
      <c r="AA551" s="229">
        <v>0.02</v>
      </c>
      <c r="AB551" s="229"/>
    </row>
    <row r="552" spans="1:28" ht="17.25" x14ac:dyDescent="0.3">
      <c r="A552" s="229"/>
      <c r="B552" s="230"/>
      <c r="C552" s="229"/>
      <c r="D552" s="229"/>
      <c r="E552" s="229"/>
      <c r="F552" s="229"/>
      <c r="G552" s="229"/>
      <c r="H552" s="484">
        <f>SUM((D552*400)+(E552*100)+F552)</f>
        <v>0</v>
      </c>
      <c r="I552" s="229"/>
      <c r="J552" s="689">
        <f>SUM(H552*I552)</f>
        <v>0</v>
      </c>
      <c r="K552" s="229"/>
      <c r="L552" s="505"/>
      <c r="M552" s="230" t="s">
        <v>8</v>
      </c>
      <c r="N552" s="230" t="s">
        <v>8</v>
      </c>
      <c r="O552" s="229">
        <v>5.7</v>
      </c>
      <c r="P552" s="229"/>
      <c r="Q552" s="229"/>
      <c r="R552" s="508">
        <v>5400</v>
      </c>
      <c r="S552" s="511">
        <f>SUM(O552*R552)</f>
        <v>30780</v>
      </c>
      <c r="T552" s="229"/>
      <c r="U552" s="229"/>
      <c r="V552" s="511">
        <f>SUM(S552-(S552*U552/100))</f>
        <v>30780</v>
      </c>
      <c r="W552" s="511">
        <f>SUM(J552+V552)</f>
        <v>30780</v>
      </c>
      <c r="X552" s="688">
        <f>W552</f>
        <v>30780</v>
      </c>
      <c r="Y552" s="229">
        <v>50</v>
      </c>
      <c r="Z552" s="229">
        <v>0</v>
      </c>
      <c r="AA552" s="229">
        <v>0.01</v>
      </c>
      <c r="AB552" s="229"/>
    </row>
    <row r="553" spans="1:28" ht="17.25" x14ac:dyDescent="0.3">
      <c r="A553" s="229">
        <v>296</v>
      </c>
      <c r="B553" s="230" t="s">
        <v>4</v>
      </c>
      <c r="C553" s="229">
        <v>20323</v>
      </c>
      <c r="D553" s="229">
        <v>7</v>
      </c>
      <c r="E553" s="229">
        <v>2</v>
      </c>
      <c r="F553" s="229">
        <v>57</v>
      </c>
      <c r="G553" s="229">
        <v>1</v>
      </c>
      <c r="H553" s="484">
        <f>SUM((D553*400)+(E553*100)+F553)</f>
        <v>3057</v>
      </c>
      <c r="I553" s="229">
        <v>75</v>
      </c>
      <c r="J553" s="689">
        <f>SUM(H553*I553)</f>
        <v>229275</v>
      </c>
      <c r="K553" s="229"/>
      <c r="L553" s="646">
        <v>213</v>
      </c>
      <c r="M553" s="230"/>
      <c r="N553" s="230"/>
      <c r="O553" s="229"/>
      <c r="P553" s="229"/>
      <c r="Q553" s="229"/>
      <c r="R553" s="508"/>
      <c r="S553" s="511">
        <f>SUM(O553*R553)</f>
        <v>0</v>
      </c>
      <c r="T553" s="229"/>
      <c r="U553" s="229"/>
      <c r="V553" s="511"/>
      <c r="W553" s="511">
        <f>SUM(J553+V553)</f>
        <v>229275</v>
      </c>
      <c r="X553" s="688">
        <f>W553</f>
        <v>229275</v>
      </c>
      <c r="Y553" s="229">
        <v>50</v>
      </c>
      <c r="Z553" s="229">
        <v>0</v>
      </c>
      <c r="AA553" s="229">
        <v>0.01</v>
      </c>
      <c r="AB553" s="229"/>
    </row>
    <row r="554" spans="1:28" ht="17.25" x14ac:dyDescent="0.3">
      <c r="A554" s="229">
        <v>297</v>
      </c>
      <c r="B554" s="230" t="s">
        <v>4</v>
      </c>
      <c r="C554" s="229">
        <v>21080</v>
      </c>
      <c r="D554" s="229"/>
      <c r="E554" s="229">
        <v>1</v>
      </c>
      <c r="F554" s="229">
        <v>22</v>
      </c>
      <c r="G554" s="229">
        <v>1</v>
      </c>
      <c r="H554" s="484">
        <f>SUM((D554*400)+(E554*100)+F554)</f>
        <v>122</v>
      </c>
      <c r="I554" s="229">
        <v>75</v>
      </c>
      <c r="J554" s="689">
        <f>SUM(H554*I554)</f>
        <v>9150</v>
      </c>
      <c r="K554" s="229"/>
      <c r="L554" s="505"/>
      <c r="M554" s="230"/>
      <c r="N554" s="230"/>
      <c r="O554" s="229"/>
      <c r="P554" s="229"/>
      <c r="Q554" s="229"/>
      <c r="R554" s="508"/>
      <c r="S554" s="511">
        <f>SUM(O554*R554)</f>
        <v>0</v>
      </c>
      <c r="T554" s="229"/>
      <c r="U554" s="229"/>
      <c r="V554" s="511"/>
      <c r="W554" s="511">
        <f>SUM(J554+V554)</f>
        <v>9150</v>
      </c>
      <c r="X554" s="688">
        <f>W554</f>
        <v>9150</v>
      </c>
      <c r="Y554" s="229">
        <v>50</v>
      </c>
      <c r="Z554" s="229">
        <v>0</v>
      </c>
      <c r="AA554" s="229">
        <v>0.01</v>
      </c>
      <c r="AB554" s="229"/>
    </row>
    <row r="555" spans="1:28" ht="17.25" x14ac:dyDescent="0.3">
      <c r="A555" s="494">
        <v>298</v>
      </c>
      <c r="B555" s="498" t="s">
        <v>1417</v>
      </c>
      <c r="C555" s="494"/>
      <c r="D555" s="494">
        <v>1</v>
      </c>
      <c r="E555" s="494"/>
      <c r="F555" s="494">
        <v>65</v>
      </c>
      <c r="G555" s="229">
        <v>1</v>
      </c>
      <c r="H555" s="484">
        <f>SUM((D555*400)+(E555*100)+F555)</f>
        <v>465</v>
      </c>
      <c r="I555" s="229">
        <v>75</v>
      </c>
      <c r="J555" s="689">
        <f>SUM(H555*I555)</f>
        <v>34875</v>
      </c>
      <c r="K555" s="229"/>
      <c r="L555" s="645">
        <v>104</v>
      </c>
      <c r="M555" s="498"/>
      <c r="N555" s="498"/>
      <c r="O555" s="494"/>
      <c r="P555" s="494"/>
      <c r="Q555" s="229"/>
      <c r="R555" s="508"/>
      <c r="S555" s="511">
        <f>SUM(O555*R555)</f>
        <v>0</v>
      </c>
      <c r="T555" s="229"/>
      <c r="U555" s="229"/>
      <c r="V555" s="511"/>
      <c r="W555" s="511">
        <f>SUM(J555+V555)</f>
        <v>34875</v>
      </c>
      <c r="X555" s="688">
        <f>W555</f>
        <v>34875</v>
      </c>
      <c r="Y555" s="229">
        <v>50</v>
      </c>
      <c r="Z555" s="229">
        <v>0</v>
      </c>
      <c r="AA555" s="229">
        <v>0.01</v>
      </c>
      <c r="AB555" s="494"/>
    </row>
    <row r="556" spans="1:28" ht="17.25" x14ac:dyDescent="0.3">
      <c r="A556" s="229">
        <v>299</v>
      </c>
      <c r="B556" s="230" t="s">
        <v>4</v>
      </c>
      <c r="C556" s="229">
        <v>13981</v>
      </c>
      <c r="D556" s="229"/>
      <c r="E556" s="229"/>
      <c r="F556" s="229">
        <v>65</v>
      </c>
      <c r="G556" s="229">
        <v>2</v>
      </c>
      <c r="H556" s="484">
        <f>SUM((D556*400)+(E556*100)+F556)</f>
        <v>65</v>
      </c>
      <c r="I556" s="229">
        <v>200</v>
      </c>
      <c r="J556" s="689">
        <f>SUM(H556*I556)</f>
        <v>13000</v>
      </c>
      <c r="K556" s="229"/>
      <c r="L556" s="646">
        <v>104</v>
      </c>
      <c r="M556" s="230" t="s">
        <v>10</v>
      </c>
      <c r="N556" s="230" t="s">
        <v>9</v>
      </c>
      <c r="O556" s="229">
        <v>211.75</v>
      </c>
      <c r="P556" s="229"/>
      <c r="Q556" s="229"/>
      <c r="R556" s="508">
        <v>6500</v>
      </c>
      <c r="S556" s="511">
        <f>SUM(O556*R556)</f>
        <v>1376375</v>
      </c>
      <c r="T556" s="229">
        <v>2</v>
      </c>
      <c r="U556" s="229">
        <v>4</v>
      </c>
      <c r="V556" s="511">
        <f>SUM(S556-(S556*U556/100))</f>
        <v>1321320</v>
      </c>
      <c r="W556" s="511">
        <f>SUM(J556+V556)</f>
        <v>1334320</v>
      </c>
      <c r="X556" s="688">
        <f>W556</f>
        <v>1334320</v>
      </c>
      <c r="Y556" s="229">
        <v>10</v>
      </c>
      <c r="Z556" s="229">
        <v>0</v>
      </c>
      <c r="AA556" s="229">
        <v>0.02</v>
      </c>
      <c r="AB556" s="229"/>
    </row>
    <row r="557" spans="1:28" ht="17.25" x14ac:dyDescent="0.3">
      <c r="A557" s="229"/>
      <c r="B557" s="230"/>
      <c r="C557" s="229"/>
      <c r="D557" s="229"/>
      <c r="E557" s="229"/>
      <c r="F557" s="229"/>
      <c r="G557" s="229"/>
      <c r="H557" s="484"/>
      <c r="I557" s="229"/>
      <c r="J557" s="689">
        <f>SUM(H557*I557)</f>
        <v>0</v>
      </c>
      <c r="K557" s="229"/>
      <c r="L557" s="505"/>
      <c r="M557" s="230" t="s">
        <v>317</v>
      </c>
      <c r="N557" s="230"/>
      <c r="O557" s="229"/>
      <c r="P557" s="229"/>
      <c r="Q557" s="229"/>
      <c r="R557" s="508"/>
      <c r="S557" s="511">
        <f>SUM(O557*R557)</f>
        <v>0</v>
      </c>
      <c r="T557" s="229"/>
      <c r="U557" s="229"/>
      <c r="V557" s="511"/>
      <c r="W557" s="511">
        <f>SUM(J557+V557)</f>
        <v>0</v>
      </c>
      <c r="X557" s="688">
        <f>W557</f>
        <v>0</v>
      </c>
      <c r="Y557" s="229"/>
      <c r="Z557" s="229"/>
      <c r="AA557" s="229"/>
      <c r="AB557" s="229"/>
    </row>
    <row r="558" spans="1:28" ht="17.25" x14ac:dyDescent="0.3">
      <c r="A558" s="229"/>
      <c r="B558" s="230"/>
      <c r="C558" s="229"/>
      <c r="D558" s="229"/>
      <c r="E558" s="229"/>
      <c r="F558" s="229"/>
      <c r="G558" s="229"/>
      <c r="H558" s="484"/>
      <c r="I558" s="229"/>
      <c r="J558" s="689">
        <f>SUM(H558*I558)</f>
        <v>0</v>
      </c>
      <c r="K558" s="229"/>
      <c r="L558" s="505"/>
      <c r="M558" s="230" t="s">
        <v>318</v>
      </c>
      <c r="N558" s="230"/>
      <c r="O558" s="229"/>
      <c r="P558" s="229"/>
      <c r="Q558" s="229"/>
      <c r="R558" s="508"/>
      <c r="S558" s="511">
        <f>SUM(O558*R558)</f>
        <v>0</v>
      </c>
      <c r="T558" s="229"/>
      <c r="U558" s="229"/>
      <c r="V558" s="511"/>
      <c r="W558" s="511">
        <f>SUM(J558+V558)</f>
        <v>0</v>
      </c>
      <c r="X558" s="688">
        <f>W558</f>
        <v>0</v>
      </c>
      <c r="Y558" s="229"/>
      <c r="Z558" s="229"/>
      <c r="AA558" s="229"/>
      <c r="AB558" s="229"/>
    </row>
    <row r="559" spans="1:28" ht="17.25" x14ac:dyDescent="0.3">
      <c r="A559" s="494">
        <v>300</v>
      </c>
      <c r="B559" s="498" t="s">
        <v>23</v>
      </c>
      <c r="C559" s="494"/>
      <c r="D559" s="494">
        <v>6</v>
      </c>
      <c r="E559" s="494"/>
      <c r="F559" s="494">
        <v>40</v>
      </c>
      <c r="G559" s="229">
        <v>1</v>
      </c>
      <c r="H559" s="484">
        <f>SUM((D559*400)+(E559*100)+F559)</f>
        <v>2440</v>
      </c>
      <c r="I559" s="229">
        <v>75</v>
      </c>
      <c r="J559" s="689">
        <f>SUM(H559*I559)</f>
        <v>183000</v>
      </c>
      <c r="K559" s="229"/>
      <c r="L559" s="643"/>
      <c r="M559" s="498"/>
      <c r="N559" s="498"/>
      <c r="O559" s="494"/>
      <c r="P559" s="494"/>
      <c r="Q559" s="229"/>
      <c r="R559" s="508"/>
      <c r="S559" s="511">
        <f>SUM(O559*R559)</f>
        <v>0</v>
      </c>
      <c r="T559" s="229"/>
      <c r="U559" s="229"/>
      <c r="V559" s="511"/>
      <c r="W559" s="511">
        <f>SUM(J559+V559)</f>
        <v>183000</v>
      </c>
      <c r="X559" s="688">
        <f>W559</f>
        <v>183000</v>
      </c>
      <c r="Y559" s="229">
        <v>50</v>
      </c>
      <c r="Z559" s="229">
        <v>0</v>
      </c>
      <c r="AA559" s="229">
        <v>0.01</v>
      </c>
      <c r="AB559" s="494" t="s">
        <v>1416</v>
      </c>
    </row>
    <row r="560" spans="1:28" ht="17.25" x14ac:dyDescent="0.3">
      <c r="A560" s="229">
        <v>301</v>
      </c>
      <c r="B560" s="230" t="s">
        <v>4</v>
      </c>
      <c r="C560" s="229">
        <v>5981</v>
      </c>
      <c r="D560" s="229"/>
      <c r="E560" s="229">
        <v>1</v>
      </c>
      <c r="F560" s="229">
        <v>52</v>
      </c>
      <c r="G560" s="229">
        <v>2</v>
      </c>
      <c r="H560" s="484">
        <f>SUM((D560*400)+(E560*100)+F560)</f>
        <v>152</v>
      </c>
      <c r="I560" s="229">
        <v>75</v>
      </c>
      <c r="J560" s="689">
        <f>SUM(H560*I560)</f>
        <v>11400</v>
      </c>
      <c r="K560" s="229"/>
      <c r="L560" s="646">
        <v>21</v>
      </c>
      <c r="M560" s="230" t="s">
        <v>3</v>
      </c>
      <c r="N560" s="230" t="s">
        <v>1233</v>
      </c>
      <c r="O560" s="229">
        <v>93.28</v>
      </c>
      <c r="P560" s="229"/>
      <c r="Q560" s="229"/>
      <c r="R560" s="508">
        <v>6500</v>
      </c>
      <c r="S560" s="511">
        <f>SUM(O560*R560)</f>
        <v>606320</v>
      </c>
      <c r="T560" s="229">
        <v>10</v>
      </c>
      <c r="U560" s="229">
        <v>10</v>
      </c>
      <c r="V560" s="511">
        <f>SUM(S560-(S560*U560/100))</f>
        <v>545688</v>
      </c>
      <c r="W560" s="511">
        <f>SUM(J560+V560)</f>
        <v>557088</v>
      </c>
      <c r="X560" s="688">
        <f>W560</f>
        <v>557088</v>
      </c>
      <c r="Y560" s="229">
        <v>10</v>
      </c>
      <c r="Z560" s="229">
        <v>0</v>
      </c>
      <c r="AA560" s="229">
        <v>0.02</v>
      </c>
      <c r="AB560" s="229"/>
    </row>
    <row r="561" spans="1:28" ht="17.25" x14ac:dyDescent="0.3">
      <c r="A561" s="229"/>
      <c r="B561" s="230"/>
      <c r="C561" s="229"/>
      <c r="D561" s="229"/>
      <c r="E561" s="229"/>
      <c r="F561" s="229"/>
      <c r="G561" s="229"/>
      <c r="H561" s="484"/>
      <c r="I561" s="229"/>
      <c r="J561" s="689">
        <f>SUM(H561*I561)</f>
        <v>0</v>
      </c>
      <c r="K561" s="229"/>
      <c r="L561" s="505"/>
      <c r="M561" s="230" t="s">
        <v>8</v>
      </c>
      <c r="N561" s="230" t="s">
        <v>0</v>
      </c>
      <c r="O561" s="229">
        <v>7.2</v>
      </c>
      <c r="P561" s="229"/>
      <c r="Q561" s="229"/>
      <c r="R561" s="508">
        <v>5400</v>
      </c>
      <c r="S561" s="511">
        <f>SUM(O561*R561)</f>
        <v>38880</v>
      </c>
      <c r="T561" s="229">
        <v>8</v>
      </c>
      <c r="U561" s="229">
        <v>30</v>
      </c>
      <c r="V561" s="511">
        <f>SUM(S561-(S561*U561/100))</f>
        <v>27216</v>
      </c>
      <c r="W561" s="511">
        <f>SUM(J561+V561)</f>
        <v>27216</v>
      </c>
      <c r="X561" s="688">
        <f>W561</f>
        <v>27216</v>
      </c>
      <c r="Y561" s="229">
        <v>50</v>
      </c>
      <c r="Z561" s="229">
        <v>0</v>
      </c>
      <c r="AA561" s="229">
        <v>0.01</v>
      </c>
      <c r="AB561" s="229"/>
    </row>
    <row r="562" spans="1:28" ht="17.25" x14ac:dyDescent="0.3">
      <c r="A562" s="229"/>
      <c r="B562" s="230"/>
      <c r="C562" s="229"/>
      <c r="D562" s="229"/>
      <c r="E562" s="229"/>
      <c r="F562" s="229"/>
      <c r="G562" s="229"/>
      <c r="H562" s="484"/>
      <c r="I562" s="229"/>
      <c r="J562" s="689">
        <f>SUM(H562*I562)</f>
        <v>0</v>
      </c>
      <c r="K562" s="229"/>
      <c r="L562" s="505"/>
      <c r="M562" s="230" t="s">
        <v>3</v>
      </c>
      <c r="N562" s="230" t="s">
        <v>0</v>
      </c>
      <c r="O562" s="229">
        <v>26.4</v>
      </c>
      <c r="P562" s="229"/>
      <c r="Q562" s="229"/>
      <c r="R562" s="508">
        <v>6500</v>
      </c>
      <c r="S562" s="511">
        <f>SUM(O562*R562)</f>
        <v>171600</v>
      </c>
      <c r="T562" s="229">
        <v>10</v>
      </c>
      <c r="U562" s="229">
        <v>40</v>
      </c>
      <c r="V562" s="511">
        <f>SUM(S562-(S562*U562/100))</f>
        <v>102960</v>
      </c>
      <c r="W562" s="511">
        <f>SUM(J562+V562)</f>
        <v>102960</v>
      </c>
      <c r="X562" s="688">
        <f>W562</f>
        <v>102960</v>
      </c>
      <c r="Y562" s="229">
        <v>10</v>
      </c>
      <c r="Z562" s="229">
        <v>0</v>
      </c>
      <c r="AA562" s="229">
        <v>0.02</v>
      </c>
      <c r="AB562" s="229"/>
    </row>
    <row r="563" spans="1:28" ht="17.25" x14ac:dyDescent="0.3">
      <c r="A563" s="229"/>
      <c r="B563" s="230"/>
      <c r="C563" s="229"/>
      <c r="D563" s="229"/>
      <c r="E563" s="229"/>
      <c r="F563" s="229"/>
      <c r="G563" s="229"/>
      <c r="H563" s="484"/>
      <c r="I563" s="229"/>
      <c r="J563" s="689">
        <f>SUM(H563*I563)</f>
        <v>0</v>
      </c>
      <c r="K563" s="229"/>
      <c r="L563" s="646">
        <v>96</v>
      </c>
      <c r="M563" s="230" t="s">
        <v>3</v>
      </c>
      <c r="N563" s="230" t="s">
        <v>1233</v>
      </c>
      <c r="O563" s="229">
        <v>52.08</v>
      </c>
      <c r="P563" s="229"/>
      <c r="Q563" s="229"/>
      <c r="R563" s="508">
        <v>6500</v>
      </c>
      <c r="S563" s="511">
        <f>SUM(O563*R563)</f>
        <v>338520</v>
      </c>
      <c r="T563" s="229">
        <v>3</v>
      </c>
      <c r="U563" s="229">
        <v>3</v>
      </c>
      <c r="V563" s="511">
        <f>SUM(S563-(S563*U563/100))</f>
        <v>328364.40000000002</v>
      </c>
      <c r="W563" s="511">
        <f>SUM(J563+V563)</f>
        <v>328364.40000000002</v>
      </c>
      <c r="X563" s="688">
        <f>W563</f>
        <v>328364.40000000002</v>
      </c>
      <c r="Y563" s="229">
        <v>10</v>
      </c>
      <c r="Z563" s="229">
        <v>0</v>
      </c>
      <c r="AA563" s="229">
        <v>0.02</v>
      </c>
      <c r="AB563" s="229"/>
    </row>
    <row r="564" spans="1:28" ht="17.25" x14ac:dyDescent="0.3">
      <c r="A564" s="229"/>
      <c r="B564" s="230"/>
      <c r="C564" s="229"/>
      <c r="D564" s="229"/>
      <c r="E564" s="229"/>
      <c r="F564" s="229"/>
      <c r="G564" s="229"/>
      <c r="H564" s="484"/>
      <c r="I564" s="229"/>
      <c r="J564" s="689">
        <f>SUM(H564*I564)</f>
        <v>0</v>
      </c>
      <c r="K564" s="229"/>
      <c r="L564" s="646">
        <v>9</v>
      </c>
      <c r="M564" s="230" t="s">
        <v>3</v>
      </c>
      <c r="N564" s="230" t="s">
        <v>1233</v>
      </c>
      <c r="O564" s="229">
        <v>89.54</v>
      </c>
      <c r="P564" s="229"/>
      <c r="Q564" s="229"/>
      <c r="R564" s="508">
        <v>6500</v>
      </c>
      <c r="S564" s="511">
        <f>SUM(O564*R564)</f>
        <v>582010</v>
      </c>
      <c r="T564" s="229">
        <v>1</v>
      </c>
      <c r="U564" s="229">
        <v>1</v>
      </c>
      <c r="V564" s="511">
        <f>SUM(S564-(S564*U564/100))</f>
        <v>576189.9</v>
      </c>
      <c r="W564" s="511">
        <f>SUM(J564+V564)</f>
        <v>576189.9</v>
      </c>
      <c r="X564" s="688">
        <f>W564</f>
        <v>576189.9</v>
      </c>
      <c r="Y564" s="229">
        <v>10</v>
      </c>
      <c r="Z564" s="229">
        <v>0</v>
      </c>
      <c r="AA564" s="229">
        <v>0.02</v>
      </c>
      <c r="AB564" s="229"/>
    </row>
    <row r="565" spans="1:28" ht="17.25" x14ac:dyDescent="0.3">
      <c r="A565" s="229"/>
      <c r="B565" s="230"/>
      <c r="C565" s="229"/>
      <c r="D565" s="229"/>
      <c r="E565" s="229"/>
      <c r="F565" s="229"/>
      <c r="G565" s="229"/>
      <c r="H565" s="484"/>
      <c r="I565" s="229"/>
      <c r="J565" s="689">
        <f>SUM(H565*I565)</f>
        <v>0</v>
      </c>
      <c r="K565" s="229"/>
      <c r="L565" s="505" t="s">
        <v>1415</v>
      </c>
      <c r="M565" s="230" t="s">
        <v>3</v>
      </c>
      <c r="N565" s="230" t="s">
        <v>1233</v>
      </c>
      <c r="O565" s="229">
        <v>84.15</v>
      </c>
      <c r="P565" s="229"/>
      <c r="Q565" s="229"/>
      <c r="R565" s="508">
        <v>6500</v>
      </c>
      <c r="S565" s="511">
        <f>SUM(O565*R565)</f>
        <v>546975</v>
      </c>
      <c r="T565" s="229">
        <v>6</v>
      </c>
      <c r="U565" s="229">
        <v>6</v>
      </c>
      <c r="V565" s="511">
        <f>SUM(S565-(S565*U565/100))</f>
        <v>514156.5</v>
      </c>
      <c r="W565" s="511">
        <f>SUM(J565+V565)</f>
        <v>514156.5</v>
      </c>
      <c r="X565" s="688">
        <f>W565</f>
        <v>514156.5</v>
      </c>
      <c r="Y565" s="229">
        <v>10</v>
      </c>
      <c r="Z565" s="229">
        <v>0</v>
      </c>
      <c r="AA565" s="229">
        <v>0.02</v>
      </c>
      <c r="AB565" s="229"/>
    </row>
    <row r="566" spans="1:28" ht="17.25" x14ac:dyDescent="0.3">
      <c r="A566" s="229">
        <v>302</v>
      </c>
      <c r="B566" s="230" t="s">
        <v>4</v>
      </c>
      <c r="C566" s="229">
        <v>6652</v>
      </c>
      <c r="D566" s="229"/>
      <c r="E566" s="229">
        <v>1</v>
      </c>
      <c r="F566" s="229">
        <v>65</v>
      </c>
      <c r="G566" s="229">
        <v>2</v>
      </c>
      <c r="H566" s="484">
        <f>SUM((D566*400)+(E566*100)+F566)</f>
        <v>165</v>
      </c>
      <c r="I566" s="229">
        <v>75</v>
      </c>
      <c r="J566" s="689">
        <f>SUM(H566*I566)</f>
        <v>12375</v>
      </c>
      <c r="K566" s="229"/>
      <c r="L566" s="646">
        <v>220</v>
      </c>
      <c r="M566" s="230" t="s">
        <v>10</v>
      </c>
      <c r="N566" s="230" t="s">
        <v>1414</v>
      </c>
      <c r="O566" s="229">
        <v>154.13999999999999</v>
      </c>
      <c r="P566" s="229"/>
      <c r="Q566" s="229"/>
      <c r="R566" s="508">
        <v>6500</v>
      </c>
      <c r="S566" s="511">
        <f>SUM(O566*R566)</f>
        <v>1001909.9999999999</v>
      </c>
      <c r="T566" s="229">
        <v>25</v>
      </c>
      <c r="U566" s="229">
        <v>85</v>
      </c>
      <c r="V566" s="511">
        <f>SUM(S566-(S566*U566/100))</f>
        <v>150286.5</v>
      </c>
      <c r="W566" s="511">
        <f>SUM(J566+V566)</f>
        <v>162661.5</v>
      </c>
      <c r="X566" s="688">
        <f>W566</f>
        <v>162661.5</v>
      </c>
      <c r="Y566" s="229">
        <v>10</v>
      </c>
      <c r="Z566" s="229">
        <v>0</v>
      </c>
      <c r="AA566" s="229">
        <v>0.02</v>
      </c>
      <c r="AB566" s="229" t="s">
        <v>1413</v>
      </c>
    </row>
    <row r="567" spans="1:28" ht="17.25" x14ac:dyDescent="0.3">
      <c r="A567" s="229"/>
      <c r="B567" s="230"/>
      <c r="C567" s="229"/>
      <c r="D567" s="229"/>
      <c r="E567" s="229"/>
      <c r="F567" s="229"/>
      <c r="G567" s="229"/>
      <c r="H567" s="484"/>
      <c r="I567" s="229"/>
      <c r="J567" s="689"/>
      <c r="K567" s="229"/>
      <c r="L567" s="505"/>
      <c r="M567" s="230" t="s">
        <v>317</v>
      </c>
      <c r="N567" s="230"/>
      <c r="O567" s="229"/>
      <c r="P567" s="229"/>
      <c r="Q567" s="229"/>
      <c r="R567" s="508"/>
      <c r="S567" s="511">
        <f>SUM(O567*R567)</f>
        <v>0</v>
      </c>
      <c r="T567" s="229"/>
      <c r="U567" s="229"/>
      <c r="V567" s="511"/>
      <c r="W567" s="511">
        <f>SUM(J567+V567)</f>
        <v>0</v>
      </c>
      <c r="X567" s="688">
        <f>W567</f>
        <v>0</v>
      </c>
      <c r="Y567" s="229"/>
      <c r="Z567" s="229"/>
      <c r="AA567" s="229"/>
      <c r="AB567" s="229"/>
    </row>
    <row r="568" spans="1:28" ht="17.25" x14ac:dyDescent="0.3">
      <c r="A568" s="229"/>
      <c r="B568" s="230"/>
      <c r="C568" s="229"/>
      <c r="D568" s="229"/>
      <c r="E568" s="229"/>
      <c r="F568" s="229"/>
      <c r="G568" s="229"/>
      <c r="H568" s="484"/>
      <c r="I568" s="229"/>
      <c r="J568" s="689"/>
      <c r="K568" s="229"/>
      <c r="L568" s="505"/>
      <c r="M568" s="230" t="s">
        <v>318</v>
      </c>
      <c r="N568" s="230"/>
      <c r="O568" s="229"/>
      <c r="P568" s="229"/>
      <c r="Q568" s="229"/>
      <c r="R568" s="508"/>
      <c r="S568" s="511">
        <f>SUM(O568*R568)</f>
        <v>0</v>
      </c>
      <c r="T568" s="229"/>
      <c r="U568" s="229"/>
      <c r="V568" s="511"/>
      <c r="W568" s="511">
        <f>SUM(J568+V568)</f>
        <v>0</v>
      </c>
      <c r="X568" s="688">
        <f>W568</f>
        <v>0</v>
      </c>
      <c r="Y568" s="229"/>
      <c r="Z568" s="229"/>
      <c r="AA568" s="229"/>
      <c r="AB568" s="229"/>
    </row>
    <row r="569" spans="1:28" ht="17.25" x14ac:dyDescent="0.3">
      <c r="A569" s="229"/>
      <c r="B569" s="230"/>
      <c r="C569" s="229"/>
      <c r="D569" s="229"/>
      <c r="E569" s="229"/>
      <c r="F569" s="229"/>
      <c r="G569" s="229"/>
      <c r="H569" s="484"/>
      <c r="I569" s="229"/>
      <c r="J569" s="689"/>
      <c r="K569" s="229"/>
      <c r="L569" s="505"/>
      <c r="M569" s="230" t="s">
        <v>8</v>
      </c>
      <c r="N569" s="230" t="s">
        <v>0</v>
      </c>
      <c r="O569" s="229">
        <v>12</v>
      </c>
      <c r="P569" s="229"/>
      <c r="Q569" s="229"/>
      <c r="R569" s="508">
        <v>5400</v>
      </c>
      <c r="S569" s="511">
        <f>SUM(O569*R569)</f>
        <v>64800</v>
      </c>
      <c r="T569" s="229">
        <v>10</v>
      </c>
      <c r="U569" s="229">
        <v>40</v>
      </c>
      <c r="V569" s="511">
        <f>SUM(S569-(S569*U569/100))</f>
        <v>38880</v>
      </c>
      <c r="W569" s="511">
        <f>SUM(J569+V569)</f>
        <v>38880</v>
      </c>
      <c r="X569" s="688">
        <f>W569</f>
        <v>38880</v>
      </c>
      <c r="Y569" s="229">
        <v>50</v>
      </c>
      <c r="Z569" s="229">
        <v>0</v>
      </c>
      <c r="AA569" s="229">
        <v>0.01</v>
      </c>
      <c r="AB569" s="229"/>
    </row>
    <row r="570" spans="1:28" ht="17.25" x14ac:dyDescent="0.3">
      <c r="A570" s="229"/>
      <c r="B570" s="230"/>
      <c r="C570" s="229"/>
      <c r="D570" s="229"/>
      <c r="E570" s="229"/>
      <c r="F570" s="229"/>
      <c r="G570" s="229"/>
      <c r="H570" s="484"/>
      <c r="I570" s="229"/>
      <c r="J570" s="689"/>
      <c r="K570" s="229"/>
      <c r="L570" s="505"/>
      <c r="M570" s="230" t="s">
        <v>22</v>
      </c>
      <c r="N570" s="230" t="s">
        <v>0</v>
      </c>
      <c r="O570" s="229">
        <v>14</v>
      </c>
      <c r="P570" s="229"/>
      <c r="Q570" s="229"/>
      <c r="R570" s="508">
        <v>2050</v>
      </c>
      <c r="S570" s="511">
        <f>SUM(O570*R570)</f>
        <v>28700</v>
      </c>
      <c r="T570" s="229">
        <v>4</v>
      </c>
      <c r="U570" s="229">
        <v>12</v>
      </c>
      <c r="V570" s="511">
        <f>SUM(S570-(S570*U570/100))</f>
        <v>25256</v>
      </c>
      <c r="W570" s="511">
        <f>SUM(J570+V570)</f>
        <v>25256</v>
      </c>
      <c r="X570" s="688">
        <f>W570</f>
        <v>25256</v>
      </c>
      <c r="Y570" s="229">
        <v>50</v>
      </c>
      <c r="Z570" s="229">
        <v>0</v>
      </c>
      <c r="AA570" s="229">
        <v>0.01</v>
      </c>
      <c r="AB570" s="229"/>
    </row>
    <row r="571" spans="1:28" ht="17.25" x14ac:dyDescent="0.3">
      <c r="A571" s="494">
        <v>303</v>
      </c>
      <c r="B571" s="498" t="s">
        <v>23</v>
      </c>
      <c r="C571" s="494"/>
      <c r="D571" s="494">
        <v>1</v>
      </c>
      <c r="E571" s="494"/>
      <c r="F571" s="494"/>
      <c r="G571" s="229">
        <v>1</v>
      </c>
      <c r="H571" s="484">
        <f>SUM((D571*400)+(E571*100)+F571)</f>
        <v>400</v>
      </c>
      <c r="I571" s="229">
        <v>75</v>
      </c>
      <c r="J571" s="689">
        <f>SUM(H571*I571)</f>
        <v>30000</v>
      </c>
      <c r="K571" s="229"/>
      <c r="L571" s="645">
        <v>220</v>
      </c>
      <c r="M571" s="498"/>
      <c r="N571" s="498"/>
      <c r="O571" s="494"/>
      <c r="P571" s="494"/>
      <c r="Q571" s="229"/>
      <c r="R571" s="508"/>
      <c r="S571" s="511">
        <f>SUM(O571*R571)</f>
        <v>0</v>
      </c>
      <c r="T571" s="229"/>
      <c r="U571" s="229"/>
      <c r="V571" s="511"/>
      <c r="W571" s="511">
        <f>SUM(J571+V571)</f>
        <v>30000</v>
      </c>
      <c r="X571" s="688">
        <f>W571</f>
        <v>30000</v>
      </c>
      <c r="Y571" s="229">
        <v>50</v>
      </c>
      <c r="Z571" s="229">
        <v>0</v>
      </c>
      <c r="AA571" s="229">
        <v>0.01</v>
      </c>
      <c r="AB571" s="494"/>
    </row>
    <row r="572" spans="1:28" ht="17.25" x14ac:dyDescent="0.3">
      <c r="A572" s="494">
        <v>304</v>
      </c>
      <c r="B572" s="498" t="s">
        <v>23</v>
      </c>
      <c r="C572" s="494"/>
      <c r="D572" s="494"/>
      <c r="E572" s="494">
        <v>1</v>
      </c>
      <c r="F572" s="494"/>
      <c r="G572" s="229">
        <v>1</v>
      </c>
      <c r="H572" s="484">
        <f>SUM((D572*400)+(E572*100)+F572)</f>
        <v>100</v>
      </c>
      <c r="I572" s="229">
        <v>75</v>
      </c>
      <c r="J572" s="689">
        <f>SUM(H572*I572)</f>
        <v>7500</v>
      </c>
      <c r="K572" s="229"/>
      <c r="L572" s="645">
        <v>220</v>
      </c>
      <c r="M572" s="498"/>
      <c r="N572" s="498"/>
      <c r="O572" s="494"/>
      <c r="P572" s="494"/>
      <c r="Q572" s="229"/>
      <c r="R572" s="508"/>
      <c r="S572" s="511">
        <f>SUM(O572*R572)</f>
        <v>0</v>
      </c>
      <c r="T572" s="229"/>
      <c r="U572" s="229"/>
      <c r="V572" s="511"/>
      <c r="W572" s="511">
        <f>SUM(J572+V572)</f>
        <v>7500</v>
      </c>
      <c r="X572" s="688">
        <f>W572</f>
        <v>7500</v>
      </c>
      <c r="Y572" s="229">
        <v>50</v>
      </c>
      <c r="Z572" s="229">
        <v>0</v>
      </c>
      <c r="AA572" s="229">
        <v>0.01</v>
      </c>
      <c r="AB572" s="494"/>
    </row>
    <row r="573" spans="1:28" ht="17.25" x14ac:dyDescent="0.3">
      <c r="A573" s="229">
        <v>305</v>
      </c>
      <c r="B573" s="230" t="s">
        <v>4</v>
      </c>
      <c r="C573" s="229">
        <v>2145</v>
      </c>
      <c r="D573" s="229">
        <v>5</v>
      </c>
      <c r="E573" s="229"/>
      <c r="F573" s="229">
        <v>85</v>
      </c>
      <c r="G573" s="229">
        <v>1</v>
      </c>
      <c r="H573" s="484">
        <f>SUM((D573*400)+(E573*100)+F573)</f>
        <v>2085</v>
      </c>
      <c r="I573" s="229">
        <v>100</v>
      </c>
      <c r="J573" s="689">
        <f>SUM(H573*I573)</f>
        <v>208500</v>
      </c>
      <c r="K573" s="229"/>
      <c r="L573" s="646">
        <v>220</v>
      </c>
      <c r="M573" s="230"/>
      <c r="N573" s="230"/>
      <c r="O573" s="229"/>
      <c r="P573" s="229"/>
      <c r="Q573" s="229"/>
      <c r="R573" s="508"/>
      <c r="S573" s="511">
        <f>SUM(O573*R573)</f>
        <v>0</v>
      </c>
      <c r="T573" s="229"/>
      <c r="U573" s="229"/>
      <c r="V573" s="511"/>
      <c r="W573" s="511">
        <f>SUM(J573+V573)</f>
        <v>208500</v>
      </c>
      <c r="X573" s="688">
        <f>W573</f>
        <v>208500</v>
      </c>
      <c r="Y573" s="229">
        <v>50</v>
      </c>
      <c r="Z573" s="229">
        <v>0</v>
      </c>
      <c r="AA573" s="229">
        <v>0.01</v>
      </c>
      <c r="AB573" s="229"/>
    </row>
    <row r="574" spans="1:28" ht="17.25" x14ac:dyDescent="0.3">
      <c r="A574" s="229">
        <v>306</v>
      </c>
      <c r="B574" s="230" t="s">
        <v>4</v>
      </c>
      <c r="C574" s="229">
        <v>1939</v>
      </c>
      <c r="D574" s="229">
        <v>10</v>
      </c>
      <c r="E574" s="229"/>
      <c r="F574" s="229"/>
      <c r="G574" s="229">
        <v>1</v>
      </c>
      <c r="H574" s="484">
        <f>SUM((D574*400)+(E574*100)+F574)</f>
        <v>4000</v>
      </c>
      <c r="I574" s="229">
        <v>75</v>
      </c>
      <c r="J574" s="689">
        <f>SUM(H574*I574)</f>
        <v>300000</v>
      </c>
      <c r="K574" s="229"/>
      <c r="L574" s="646">
        <v>220</v>
      </c>
      <c r="M574" s="230"/>
      <c r="N574" s="230"/>
      <c r="O574" s="229"/>
      <c r="P574" s="229"/>
      <c r="Q574" s="229"/>
      <c r="R574" s="508"/>
      <c r="S574" s="511">
        <f>SUM(O574*R574)</f>
        <v>0</v>
      </c>
      <c r="T574" s="229"/>
      <c r="U574" s="229"/>
      <c r="V574" s="511"/>
      <c r="W574" s="511">
        <f>SUM(J574+V574)</f>
        <v>300000</v>
      </c>
      <c r="X574" s="688">
        <f>W574</f>
        <v>300000</v>
      </c>
      <c r="Y574" s="229">
        <v>50</v>
      </c>
      <c r="Z574" s="229">
        <v>0</v>
      </c>
      <c r="AA574" s="229">
        <v>0.01</v>
      </c>
      <c r="AB574" s="229"/>
    </row>
    <row r="575" spans="1:28" ht="17.25" x14ac:dyDescent="0.3">
      <c r="A575" s="229">
        <v>307</v>
      </c>
      <c r="B575" s="230" t="s">
        <v>4</v>
      </c>
      <c r="C575" s="229">
        <v>4023</v>
      </c>
      <c r="D575" s="229">
        <v>6</v>
      </c>
      <c r="E575" s="229">
        <v>2</v>
      </c>
      <c r="F575" s="229">
        <v>59</v>
      </c>
      <c r="G575" s="229">
        <v>1</v>
      </c>
      <c r="H575" s="484">
        <f>SUM((D575*400)+(E575*100)+F575)</f>
        <v>2659</v>
      </c>
      <c r="I575" s="229">
        <v>100</v>
      </c>
      <c r="J575" s="689">
        <f>SUM(H575*I575)</f>
        <v>265900</v>
      </c>
      <c r="K575" s="229"/>
      <c r="L575" s="646">
        <v>220</v>
      </c>
      <c r="M575" s="230"/>
      <c r="N575" s="230"/>
      <c r="O575" s="229"/>
      <c r="P575" s="229"/>
      <c r="Q575" s="229"/>
      <c r="R575" s="508"/>
      <c r="S575" s="511">
        <f>SUM(O575*R575)</f>
        <v>0</v>
      </c>
      <c r="T575" s="229"/>
      <c r="U575" s="229"/>
      <c r="V575" s="511"/>
      <c r="W575" s="511">
        <f>SUM(J575+V575)</f>
        <v>265900</v>
      </c>
      <c r="X575" s="688">
        <f>W575</f>
        <v>265900</v>
      </c>
      <c r="Y575" s="229">
        <v>50</v>
      </c>
      <c r="Z575" s="229">
        <v>0</v>
      </c>
      <c r="AA575" s="229">
        <v>0.01</v>
      </c>
      <c r="AB575" s="229"/>
    </row>
    <row r="576" spans="1:28" ht="17.25" x14ac:dyDescent="0.3">
      <c r="A576" s="229">
        <v>308</v>
      </c>
      <c r="B576" s="230" t="s">
        <v>4</v>
      </c>
      <c r="C576" s="229">
        <v>6657</v>
      </c>
      <c r="D576" s="229"/>
      <c r="E576" s="229">
        <v>2</v>
      </c>
      <c r="F576" s="229">
        <v>35</v>
      </c>
      <c r="G576" s="229">
        <v>1</v>
      </c>
      <c r="H576" s="484">
        <f>SUM((D576*400)+(E576*100)+F576)</f>
        <v>235</v>
      </c>
      <c r="I576" s="229">
        <v>250</v>
      </c>
      <c r="J576" s="689">
        <f>SUM(H576*I576)</f>
        <v>58750</v>
      </c>
      <c r="K576" s="229"/>
      <c r="L576" s="646">
        <v>220</v>
      </c>
      <c r="M576" s="230"/>
      <c r="N576" s="230"/>
      <c r="O576" s="229"/>
      <c r="P576" s="229"/>
      <c r="Q576" s="229"/>
      <c r="R576" s="508"/>
      <c r="S576" s="511">
        <f>SUM(O576*R576)</f>
        <v>0</v>
      </c>
      <c r="T576" s="229"/>
      <c r="U576" s="229"/>
      <c r="V576" s="511"/>
      <c r="W576" s="511">
        <f>SUM(J576+V576)</f>
        <v>58750</v>
      </c>
      <c r="X576" s="688">
        <f>W576</f>
        <v>58750</v>
      </c>
      <c r="Y576" s="229">
        <v>50</v>
      </c>
      <c r="Z576" s="229">
        <v>0</v>
      </c>
      <c r="AA576" s="229">
        <v>0.01</v>
      </c>
      <c r="AB576" s="229"/>
    </row>
    <row r="577" spans="1:28" ht="17.25" x14ac:dyDescent="0.3">
      <c r="A577" s="229">
        <v>309</v>
      </c>
      <c r="B577" s="230" t="s">
        <v>4</v>
      </c>
      <c r="C577" s="229">
        <v>24462</v>
      </c>
      <c r="D577" s="229">
        <v>6</v>
      </c>
      <c r="E577" s="229">
        <v>3</v>
      </c>
      <c r="F577" s="229">
        <v>95</v>
      </c>
      <c r="G577" s="229">
        <v>1</v>
      </c>
      <c r="H577" s="484">
        <f>SUM((D577*400)+(E577*100)+F577)</f>
        <v>2795</v>
      </c>
      <c r="I577" s="229">
        <v>75</v>
      </c>
      <c r="J577" s="689">
        <f>SUM(H577*I577)</f>
        <v>209625</v>
      </c>
      <c r="K577" s="229"/>
      <c r="L577" s="646">
        <v>47</v>
      </c>
      <c r="M577" s="230"/>
      <c r="N577" s="230"/>
      <c r="O577" s="229"/>
      <c r="P577" s="229"/>
      <c r="Q577" s="229"/>
      <c r="R577" s="508"/>
      <c r="S577" s="511">
        <f>SUM(O577*R577)</f>
        <v>0</v>
      </c>
      <c r="T577" s="229"/>
      <c r="U577" s="229"/>
      <c r="V577" s="511"/>
      <c r="W577" s="511">
        <f>SUM(J577+V577)</f>
        <v>209625</v>
      </c>
      <c r="X577" s="688">
        <f>W577</f>
        <v>209625</v>
      </c>
      <c r="Y577" s="229">
        <v>50</v>
      </c>
      <c r="Z577" s="229">
        <v>0</v>
      </c>
      <c r="AA577" s="229">
        <v>0.01</v>
      </c>
      <c r="AB577" s="229"/>
    </row>
    <row r="578" spans="1:28" ht="17.25" x14ac:dyDescent="0.3">
      <c r="A578" s="229">
        <v>310</v>
      </c>
      <c r="B578" s="230" t="s">
        <v>4</v>
      </c>
      <c r="C578" s="229">
        <v>18007</v>
      </c>
      <c r="D578" s="229">
        <v>34</v>
      </c>
      <c r="E578" s="229">
        <v>1</v>
      </c>
      <c r="F578" s="229">
        <v>20</v>
      </c>
      <c r="G578" s="229">
        <v>1</v>
      </c>
      <c r="H578" s="484">
        <f>SUM((D578*400)+(E578*100)+F578)</f>
        <v>13720</v>
      </c>
      <c r="I578" s="229">
        <v>100</v>
      </c>
      <c r="J578" s="689">
        <f>SUM(H578*I578)</f>
        <v>1372000</v>
      </c>
      <c r="K578" s="229"/>
      <c r="L578" s="646">
        <v>47</v>
      </c>
      <c r="M578" s="230"/>
      <c r="N578" s="230"/>
      <c r="O578" s="229"/>
      <c r="P578" s="229"/>
      <c r="Q578" s="229"/>
      <c r="R578" s="508"/>
      <c r="S578" s="511">
        <f>SUM(O578*R578)</f>
        <v>0</v>
      </c>
      <c r="T578" s="229"/>
      <c r="U578" s="229"/>
      <c r="V578" s="511"/>
      <c r="W578" s="511">
        <f>SUM(J578+V578)</f>
        <v>1372000</v>
      </c>
      <c r="X578" s="688">
        <f>W578</f>
        <v>1372000</v>
      </c>
      <c r="Y578" s="229">
        <v>50</v>
      </c>
      <c r="Z578" s="229">
        <v>0</v>
      </c>
      <c r="AA578" s="229">
        <v>0.01</v>
      </c>
      <c r="AB578" s="229"/>
    </row>
    <row r="579" spans="1:28" ht="17.25" x14ac:dyDescent="0.3">
      <c r="A579" s="229">
        <v>311</v>
      </c>
      <c r="B579" s="230" t="s">
        <v>4</v>
      </c>
      <c r="C579" s="229">
        <v>20781</v>
      </c>
      <c r="D579" s="229">
        <v>9</v>
      </c>
      <c r="E579" s="229">
        <v>1</v>
      </c>
      <c r="F579" s="229">
        <v>10</v>
      </c>
      <c r="G579" s="229">
        <v>1</v>
      </c>
      <c r="H579" s="484">
        <f>SUM((D579*400)+(E579*100)+F579)</f>
        <v>3710</v>
      </c>
      <c r="I579" s="229">
        <v>75</v>
      </c>
      <c r="J579" s="689">
        <f>SUM(H579*I579)</f>
        <v>278250</v>
      </c>
      <c r="K579" s="229"/>
      <c r="L579" s="646">
        <v>47</v>
      </c>
      <c r="M579" s="230"/>
      <c r="N579" s="230"/>
      <c r="O579" s="229"/>
      <c r="P579" s="229"/>
      <c r="Q579" s="229"/>
      <c r="R579" s="508"/>
      <c r="S579" s="511">
        <f>SUM(O579*R579)</f>
        <v>0</v>
      </c>
      <c r="T579" s="229"/>
      <c r="U579" s="229"/>
      <c r="V579" s="511"/>
      <c r="W579" s="511">
        <f>SUM(J579+V579)</f>
        <v>278250</v>
      </c>
      <c r="X579" s="688">
        <f>W579</f>
        <v>278250</v>
      </c>
      <c r="Y579" s="229">
        <v>50</v>
      </c>
      <c r="Z579" s="229">
        <v>0</v>
      </c>
      <c r="AA579" s="229">
        <v>0.01</v>
      </c>
      <c r="AB579" s="229"/>
    </row>
    <row r="580" spans="1:28" ht="17.25" x14ac:dyDescent="0.3">
      <c r="A580" s="229">
        <v>312</v>
      </c>
      <c r="B580" s="230" t="s">
        <v>4</v>
      </c>
      <c r="C580" s="229">
        <v>18003</v>
      </c>
      <c r="D580" s="229">
        <v>21</v>
      </c>
      <c r="E580" s="229">
        <v>3</v>
      </c>
      <c r="F580" s="229">
        <v>2</v>
      </c>
      <c r="G580" s="229">
        <v>1</v>
      </c>
      <c r="H580" s="484">
        <f>SUM((D580*400)+(E580*100)+F580)</f>
        <v>8702</v>
      </c>
      <c r="I580" s="229">
        <v>100</v>
      </c>
      <c r="J580" s="689">
        <f>SUM(H580*I580)</f>
        <v>870200</v>
      </c>
      <c r="K580" s="229"/>
      <c r="L580" s="646">
        <v>47</v>
      </c>
      <c r="M580" s="230"/>
      <c r="N580" s="230"/>
      <c r="O580" s="229"/>
      <c r="P580" s="229"/>
      <c r="Q580" s="229"/>
      <c r="R580" s="508"/>
      <c r="S580" s="511">
        <f>SUM(O580*R580)</f>
        <v>0</v>
      </c>
      <c r="T580" s="229"/>
      <c r="U580" s="229"/>
      <c r="V580" s="511"/>
      <c r="W580" s="511">
        <f>SUM(J580+V580)</f>
        <v>870200</v>
      </c>
      <c r="X580" s="688">
        <f>W580</f>
        <v>870200</v>
      </c>
      <c r="Y580" s="229">
        <v>50</v>
      </c>
      <c r="Z580" s="229">
        <v>0</v>
      </c>
      <c r="AA580" s="229">
        <v>0.01</v>
      </c>
      <c r="AB580" s="229"/>
    </row>
    <row r="581" spans="1:28" ht="17.25" x14ac:dyDescent="0.3">
      <c r="A581" s="229">
        <v>313</v>
      </c>
      <c r="B581" s="230" t="s">
        <v>4</v>
      </c>
      <c r="C581" s="229">
        <v>21144</v>
      </c>
      <c r="D581" s="229">
        <v>6</v>
      </c>
      <c r="E581" s="229">
        <v>1</v>
      </c>
      <c r="F581" s="229">
        <v>85</v>
      </c>
      <c r="G581" s="229">
        <v>1</v>
      </c>
      <c r="H581" s="484">
        <f>SUM((D581*400)+(E581*100)+F581)</f>
        <v>2585</v>
      </c>
      <c r="I581" s="229">
        <v>110</v>
      </c>
      <c r="J581" s="689">
        <f>SUM(H581*I581)</f>
        <v>284350</v>
      </c>
      <c r="K581" s="229"/>
      <c r="L581" s="646">
        <v>47</v>
      </c>
      <c r="M581" s="230"/>
      <c r="N581" s="230"/>
      <c r="O581" s="229"/>
      <c r="P581" s="229"/>
      <c r="Q581" s="229"/>
      <c r="R581" s="508"/>
      <c r="S581" s="511">
        <f>SUM(O581*R581)</f>
        <v>0</v>
      </c>
      <c r="T581" s="229"/>
      <c r="U581" s="229"/>
      <c r="V581" s="511"/>
      <c r="W581" s="511">
        <f>SUM(J581+V581)</f>
        <v>284350</v>
      </c>
      <c r="X581" s="688">
        <f>W581</f>
        <v>284350</v>
      </c>
      <c r="Y581" s="229">
        <v>50</v>
      </c>
      <c r="Z581" s="229">
        <v>0</v>
      </c>
      <c r="AA581" s="229">
        <v>0.01</v>
      </c>
      <c r="AB581" s="229"/>
    </row>
    <row r="582" spans="1:28" ht="17.25" x14ac:dyDescent="0.3">
      <c r="A582" s="229">
        <v>314</v>
      </c>
      <c r="B582" s="230" t="s">
        <v>4</v>
      </c>
      <c r="C582" s="229">
        <v>21165</v>
      </c>
      <c r="D582" s="229">
        <v>6</v>
      </c>
      <c r="E582" s="229">
        <v>3</v>
      </c>
      <c r="F582" s="229">
        <v>7</v>
      </c>
      <c r="G582" s="229">
        <v>1</v>
      </c>
      <c r="H582" s="484">
        <f>SUM((D582*400)+(E582*100)+F582)</f>
        <v>2707</v>
      </c>
      <c r="I582" s="229">
        <v>75</v>
      </c>
      <c r="J582" s="689">
        <f>SUM(H582*I582)</f>
        <v>203025</v>
      </c>
      <c r="K582" s="229"/>
      <c r="L582" s="646">
        <v>47</v>
      </c>
      <c r="M582" s="230"/>
      <c r="N582" s="230"/>
      <c r="O582" s="229"/>
      <c r="P582" s="229"/>
      <c r="Q582" s="229"/>
      <c r="R582" s="508"/>
      <c r="S582" s="511">
        <f>SUM(O582*R582)</f>
        <v>0</v>
      </c>
      <c r="T582" s="229"/>
      <c r="U582" s="229"/>
      <c r="V582" s="511"/>
      <c r="W582" s="511">
        <f>SUM(J582+V582)</f>
        <v>203025</v>
      </c>
      <c r="X582" s="688">
        <f>W582</f>
        <v>203025</v>
      </c>
      <c r="Y582" s="229">
        <v>50</v>
      </c>
      <c r="Z582" s="229">
        <v>0</v>
      </c>
      <c r="AA582" s="229">
        <v>0.01</v>
      </c>
      <c r="AB582" s="229"/>
    </row>
    <row r="583" spans="1:28" ht="17.25" x14ac:dyDescent="0.3">
      <c r="A583" s="229">
        <v>315</v>
      </c>
      <c r="B583" s="230" t="s">
        <v>4</v>
      </c>
      <c r="C583" s="229">
        <v>21164</v>
      </c>
      <c r="D583" s="229">
        <v>6</v>
      </c>
      <c r="E583" s="229">
        <v>1</v>
      </c>
      <c r="F583" s="229">
        <v>16</v>
      </c>
      <c r="G583" s="229">
        <v>1</v>
      </c>
      <c r="H583" s="484">
        <f>SUM((D583*400)+(E583*100)+F583)</f>
        <v>2516</v>
      </c>
      <c r="I583" s="229">
        <v>150</v>
      </c>
      <c r="J583" s="689">
        <f>SUM(H583*I583)</f>
        <v>377400</v>
      </c>
      <c r="K583" s="229"/>
      <c r="L583" s="646">
        <v>47</v>
      </c>
      <c r="M583" s="230"/>
      <c r="N583" s="230"/>
      <c r="O583" s="229"/>
      <c r="P583" s="229"/>
      <c r="Q583" s="229"/>
      <c r="R583" s="508"/>
      <c r="S583" s="511">
        <f>SUM(O583*R583)</f>
        <v>0</v>
      </c>
      <c r="T583" s="229"/>
      <c r="U583" s="229"/>
      <c r="V583" s="511"/>
      <c r="W583" s="511">
        <f>SUM(J583+V583)</f>
        <v>377400</v>
      </c>
      <c r="X583" s="688">
        <f>W583</f>
        <v>377400</v>
      </c>
      <c r="Y583" s="229">
        <v>50</v>
      </c>
      <c r="Z583" s="229">
        <v>0</v>
      </c>
      <c r="AA583" s="229">
        <v>0.01</v>
      </c>
      <c r="AB583" s="229"/>
    </row>
    <row r="584" spans="1:28" ht="17.25" x14ac:dyDescent="0.3">
      <c r="A584" s="229">
        <v>316</v>
      </c>
      <c r="B584" s="230" t="s">
        <v>4</v>
      </c>
      <c r="C584" s="229">
        <v>24463</v>
      </c>
      <c r="D584" s="229">
        <v>8</v>
      </c>
      <c r="E584" s="229"/>
      <c r="F584" s="229">
        <v>54</v>
      </c>
      <c r="G584" s="229">
        <v>1</v>
      </c>
      <c r="H584" s="484">
        <f>SUM((D584*400)+(E584*100)+F584)</f>
        <v>3254</v>
      </c>
      <c r="I584" s="229">
        <v>75</v>
      </c>
      <c r="J584" s="689">
        <f>SUM(H584*I584)</f>
        <v>244050</v>
      </c>
      <c r="K584" s="229"/>
      <c r="L584" s="646">
        <v>47</v>
      </c>
      <c r="M584" s="230"/>
      <c r="N584" s="230"/>
      <c r="O584" s="229"/>
      <c r="P584" s="229"/>
      <c r="Q584" s="229"/>
      <c r="R584" s="508"/>
      <c r="S584" s="511">
        <f>SUM(O584*R584)</f>
        <v>0</v>
      </c>
      <c r="T584" s="229"/>
      <c r="U584" s="229"/>
      <c r="V584" s="511"/>
      <c r="W584" s="511">
        <f>SUM(J584+V584)</f>
        <v>244050</v>
      </c>
      <c r="X584" s="688">
        <f>W584</f>
        <v>244050</v>
      </c>
      <c r="Y584" s="229">
        <v>50</v>
      </c>
      <c r="Z584" s="229">
        <v>0</v>
      </c>
      <c r="AA584" s="229">
        <v>0.01</v>
      </c>
      <c r="AB584" s="229"/>
    </row>
    <row r="585" spans="1:28" ht="17.25" x14ac:dyDescent="0.3">
      <c r="A585" s="229">
        <v>317</v>
      </c>
      <c r="B585" s="230" t="s">
        <v>4</v>
      </c>
      <c r="C585" s="229">
        <v>21145</v>
      </c>
      <c r="D585" s="229">
        <v>11</v>
      </c>
      <c r="E585" s="229">
        <v>1</v>
      </c>
      <c r="F585" s="229">
        <v>99</v>
      </c>
      <c r="G585" s="229">
        <v>1</v>
      </c>
      <c r="H585" s="484">
        <f>SUM((D585*400)+(E585*100)+F585)</f>
        <v>4599</v>
      </c>
      <c r="I585" s="229">
        <v>100</v>
      </c>
      <c r="J585" s="689">
        <f>SUM(H585*I585)</f>
        <v>459900</v>
      </c>
      <c r="K585" s="229"/>
      <c r="L585" s="646">
        <v>47</v>
      </c>
      <c r="M585" s="230"/>
      <c r="N585" s="230"/>
      <c r="O585" s="229"/>
      <c r="P585" s="229"/>
      <c r="Q585" s="229"/>
      <c r="R585" s="508"/>
      <c r="S585" s="511">
        <f>SUM(O585*R585)</f>
        <v>0</v>
      </c>
      <c r="T585" s="229"/>
      <c r="U585" s="229"/>
      <c r="V585" s="511"/>
      <c r="W585" s="511">
        <f>SUM(J585+V585)</f>
        <v>459900</v>
      </c>
      <c r="X585" s="688">
        <f>W585</f>
        <v>459900</v>
      </c>
      <c r="Y585" s="229">
        <v>50</v>
      </c>
      <c r="Z585" s="229">
        <v>0</v>
      </c>
      <c r="AA585" s="229">
        <v>0.01</v>
      </c>
      <c r="AB585" s="229"/>
    </row>
    <row r="586" spans="1:28" ht="17.25" x14ac:dyDescent="0.3">
      <c r="A586" s="229">
        <v>318</v>
      </c>
      <c r="B586" s="230" t="s">
        <v>4</v>
      </c>
      <c r="C586" s="229">
        <v>17997</v>
      </c>
      <c r="D586" s="229">
        <v>15</v>
      </c>
      <c r="E586" s="229">
        <v>2</v>
      </c>
      <c r="F586" s="229">
        <v>19</v>
      </c>
      <c r="G586" s="229">
        <v>1</v>
      </c>
      <c r="H586" s="484">
        <f>SUM((D586*400)+(E586*100)+F586)</f>
        <v>6219</v>
      </c>
      <c r="I586" s="229">
        <v>75</v>
      </c>
      <c r="J586" s="689">
        <f>SUM(H586*I586)</f>
        <v>466425</v>
      </c>
      <c r="K586" s="229"/>
      <c r="L586" s="646">
        <v>47</v>
      </c>
      <c r="M586" s="230"/>
      <c r="N586" s="230"/>
      <c r="O586" s="229"/>
      <c r="P586" s="229"/>
      <c r="Q586" s="229"/>
      <c r="R586" s="508"/>
      <c r="S586" s="511">
        <f>SUM(O586*R586)</f>
        <v>0</v>
      </c>
      <c r="T586" s="229"/>
      <c r="U586" s="229"/>
      <c r="V586" s="511"/>
      <c r="W586" s="511">
        <f>SUM(J586+V586)</f>
        <v>466425</v>
      </c>
      <c r="X586" s="688">
        <f>W586</f>
        <v>466425</v>
      </c>
      <c r="Y586" s="229">
        <v>50</v>
      </c>
      <c r="Z586" s="229">
        <v>0</v>
      </c>
      <c r="AA586" s="229">
        <v>0.01</v>
      </c>
      <c r="AB586" s="229"/>
    </row>
    <row r="587" spans="1:28" ht="17.25" x14ac:dyDescent="0.3">
      <c r="A587" s="229">
        <v>319</v>
      </c>
      <c r="B587" s="230" t="s">
        <v>56</v>
      </c>
      <c r="C587" s="229">
        <v>6845</v>
      </c>
      <c r="D587" s="229">
        <v>10</v>
      </c>
      <c r="E587" s="229"/>
      <c r="F587" s="229">
        <v>80</v>
      </c>
      <c r="G587" s="229">
        <v>1</v>
      </c>
      <c r="H587" s="484">
        <f>SUM((D587*400)+(E587*100)+F587)</f>
        <v>4080</v>
      </c>
      <c r="I587" s="229">
        <v>75</v>
      </c>
      <c r="J587" s="689">
        <f>SUM(H587*I587)</f>
        <v>306000</v>
      </c>
      <c r="K587" s="229"/>
      <c r="L587" s="646">
        <v>47</v>
      </c>
      <c r="M587" s="230"/>
      <c r="N587" s="230"/>
      <c r="O587" s="229"/>
      <c r="P587" s="229"/>
      <c r="Q587" s="229"/>
      <c r="R587" s="508"/>
      <c r="S587" s="511">
        <f>SUM(O587*R587)</f>
        <v>0</v>
      </c>
      <c r="T587" s="229"/>
      <c r="U587" s="229"/>
      <c r="V587" s="511"/>
      <c r="W587" s="511">
        <f>SUM(J587+V587)</f>
        <v>306000</v>
      </c>
      <c r="X587" s="688">
        <f>W587</f>
        <v>306000</v>
      </c>
      <c r="Y587" s="229">
        <v>50</v>
      </c>
      <c r="Z587" s="229">
        <v>0</v>
      </c>
      <c r="AA587" s="229">
        <v>0.01</v>
      </c>
      <c r="AB587" s="229"/>
    </row>
    <row r="588" spans="1:28" ht="17.25" x14ac:dyDescent="0.3">
      <c r="A588" s="229">
        <v>320</v>
      </c>
      <c r="B588" s="230" t="s">
        <v>4</v>
      </c>
      <c r="C588" s="229">
        <v>21141</v>
      </c>
      <c r="D588" s="229">
        <v>37</v>
      </c>
      <c r="E588" s="229"/>
      <c r="F588" s="229">
        <v>62</v>
      </c>
      <c r="G588" s="229">
        <v>1</v>
      </c>
      <c r="H588" s="484">
        <f>SUM((D588*400)+(E588*100)+F588)</f>
        <v>14862</v>
      </c>
      <c r="I588" s="229">
        <v>100</v>
      </c>
      <c r="J588" s="689">
        <f>SUM(H588*I588)</f>
        <v>1486200</v>
      </c>
      <c r="K588" s="229"/>
      <c r="L588" s="646">
        <v>47</v>
      </c>
      <c r="M588" s="230"/>
      <c r="N588" s="230"/>
      <c r="O588" s="229"/>
      <c r="P588" s="229"/>
      <c r="Q588" s="229"/>
      <c r="R588" s="508"/>
      <c r="S588" s="511">
        <f>SUM(O588*R588)</f>
        <v>0</v>
      </c>
      <c r="T588" s="229"/>
      <c r="U588" s="229"/>
      <c r="V588" s="511"/>
      <c r="W588" s="511">
        <f>SUM(J588+V588)</f>
        <v>1486200</v>
      </c>
      <c r="X588" s="688">
        <f>W588</f>
        <v>1486200</v>
      </c>
      <c r="Y588" s="229">
        <v>50</v>
      </c>
      <c r="Z588" s="229">
        <v>0</v>
      </c>
      <c r="AA588" s="229">
        <v>0.01</v>
      </c>
      <c r="AB588" s="229"/>
    </row>
    <row r="589" spans="1:28" ht="17.25" x14ac:dyDescent="0.3">
      <c r="A589" s="229">
        <v>321</v>
      </c>
      <c r="B589" s="230" t="s">
        <v>56</v>
      </c>
      <c r="C589" s="229">
        <v>6844</v>
      </c>
      <c r="D589" s="229">
        <v>5</v>
      </c>
      <c r="E589" s="229"/>
      <c r="F589" s="229">
        <v>80</v>
      </c>
      <c r="G589" s="229">
        <v>1</v>
      </c>
      <c r="H589" s="484">
        <f>SUM((D589*400)+(E589*100)+F589)</f>
        <v>2080</v>
      </c>
      <c r="I589" s="229">
        <v>75</v>
      </c>
      <c r="J589" s="689">
        <f>SUM(H589*I589)</f>
        <v>156000</v>
      </c>
      <c r="K589" s="229"/>
      <c r="L589" s="646">
        <v>47</v>
      </c>
      <c r="M589" s="230"/>
      <c r="N589" s="230"/>
      <c r="O589" s="229"/>
      <c r="P589" s="229"/>
      <c r="Q589" s="229"/>
      <c r="R589" s="508"/>
      <c r="S589" s="511">
        <f>SUM(O589*R589)</f>
        <v>0</v>
      </c>
      <c r="T589" s="229"/>
      <c r="U589" s="229"/>
      <c r="V589" s="511"/>
      <c r="W589" s="511">
        <f>SUM(J589+V589)</f>
        <v>156000</v>
      </c>
      <c r="X589" s="688">
        <f>W589</f>
        <v>156000</v>
      </c>
      <c r="Y589" s="229">
        <v>50</v>
      </c>
      <c r="Z589" s="229">
        <v>0</v>
      </c>
      <c r="AA589" s="229">
        <v>0.01</v>
      </c>
      <c r="AB589" s="229"/>
    </row>
    <row r="590" spans="1:28" ht="17.25" x14ac:dyDescent="0.3">
      <c r="A590" s="229">
        <v>322</v>
      </c>
      <c r="B590" s="230" t="s">
        <v>4</v>
      </c>
      <c r="C590" s="229">
        <v>17979</v>
      </c>
      <c r="D590" s="229">
        <v>16</v>
      </c>
      <c r="E590" s="229">
        <v>3</v>
      </c>
      <c r="F590" s="229">
        <v>92</v>
      </c>
      <c r="G590" s="229">
        <v>1</v>
      </c>
      <c r="H590" s="484">
        <f>SUM((D590*400)+(E590*100)+F590)</f>
        <v>6792</v>
      </c>
      <c r="I590" s="229">
        <v>110</v>
      </c>
      <c r="J590" s="689">
        <f>SUM(H590*I590)</f>
        <v>747120</v>
      </c>
      <c r="K590" s="229"/>
      <c r="L590" s="646">
        <v>47</v>
      </c>
      <c r="M590" s="230"/>
      <c r="N590" s="230"/>
      <c r="O590" s="229"/>
      <c r="P590" s="229"/>
      <c r="Q590" s="229"/>
      <c r="R590" s="508"/>
      <c r="S590" s="511">
        <f>SUM(O590*R590)</f>
        <v>0</v>
      </c>
      <c r="T590" s="229"/>
      <c r="U590" s="229"/>
      <c r="V590" s="511"/>
      <c r="W590" s="511">
        <f>SUM(J590+V590)</f>
        <v>747120</v>
      </c>
      <c r="X590" s="688">
        <f>W590</f>
        <v>747120</v>
      </c>
      <c r="Y590" s="229">
        <v>50</v>
      </c>
      <c r="Z590" s="229">
        <v>0</v>
      </c>
      <c r="AA590" s="229">
        <v>0.01</v>
      </c>
      <c r="AB590" s="229"/>
    </row>
    <row r="591" spans="1:28" ht="17.25" x14ac:dyDescent="0.3">
      <c r="A591" s="229">
        <v>323</v>
      </c>
      <c r="B591" s="230" t="s">
        <v>56</v>
      </c>
      <c r="C591" s="229">
        <v>6848</v>
      </c>
      <c r="D591" s="229">
        <v>20</v>
      </c>
      <c r="E591" s="229"/>
      <c r="F591" s="229">
        <v>80</v>
      </c>
      <c r="G591" s="229">
        <v>1</v>
      </c>
      <c r="H591" s="484">
        <f>SUM((D591*400)+(E591*100)+F591)</f>
        <v>8080</v>
      </c>
      <c r="I591" s="229">
        <v>75</v>
      </c>
      <c r="J591" s="689">
        <f>SUM(H591*I591)</f>
        <v>606000</v>
      </c>
      <c r="K591" s="229"/>
      <c r="L591" s="646">
        <v>47</v>
      </c>
      <c r="M591" s="230"/>
      <c r="N591" s="230"/>
      <c r="O591" s="229"/>
      <c r="P591" s="229"/>
      <c r="Q591" s="229"/>
      <c r="R591" s="508"/>
      <c r="S591" s="511">
        <f>SUM(O591*R591)</f>
        <v>0</v>
      </c>
      <c r="T591" s="229"/>
      <c r="U591" s="229"/>
      <c r="V591" s="511"/>
      <c r="W591" s="511">
        <f>SUM(J591+V591)</f>
        <v>606000</v>
      </c>
      <c r="X591" s="688">
        <f>W591</f>
        <v>606000</v>
      </c>
      <c r="Y591" s="229">
        <v>50</v>
      </c>
      <c r="Z591" s="229">
        <v>0</v>
      </c>
      <c r="AA591" s="229">
        <v>0.01</v>
      </c>
      <c r="AB591" s="229"/>
    </row>
    <row r="592" spans="1:28" ht="17.25" x14ac:dyDescent="0.3">
      <c r="A592" s="229">
        <v>324</v>
      </c>
      <c r="B592" s="230" t="s">
        <v>4</v>
      </c>
      <c r="C592" s="229">
        <v>21121</v>
      </c>
      <c r="D592" s="229">
        <v>12</v>
      </c>
      <c r="E592" s="229">
        <v>3</v>
      </c>
      <c r="F592" s="229">
        <v>61</v>
      </c>
      <c r="G592" s="229">
        <v>1</v>
      </c>
      <c r="H592" s="484">
        <f>SUM((D592*400)+(E592*100)+F592)</f>
        <v>5161</v>
      </c>
      <c r="I592" s="229">
        <v>100</v>
      </c>
      <c r="J592" s="689">
        <f>SUM(H592*I592)</f>
        <v>516100</v>
      </c>
      <c r="K592" s="229"/>
      <c r="L592" s="646">
        <v>47</v>
      </c>
      <c r="M592" s="230"/>
      <c r="N592" s="230"/>
      <c r="O592" s="229"/>
      <c r="P592" s="229"/>
      <c r="Q592" s="229"/>
      <c r="R592" s="508"/>
      <c r="S592" s="511">
        <f>SUM(O592*R592)</f>
        <v>0</v>
      </c>
      <c r="T592" s="229"/>
      <c r="U592" s="229"/>
      <c r="V592" s="511"/>
      <c r="W592" s="511">
        <f>SUM(J592+V592)</f>
        <v>516100</v>
      </c>
      <c r="X592" s="688">
        <f>W592</f>
        <v>516100</v>
      </c>
      <c r="Y592" s="229">
        <v>50</v>
      </c>
      <c r="Z592" s="229">
        <v>0</v>
      </c>
      <c r="AA592" s="229">
        <v>0.01</v>
      </c>
      <c r="AB592" s="229"/>
    </row>
    <row r="593" spans="1:28" ht="17.25" x14ac:dyDescent="0.3">
      <c r="A593" s="229">
        <v>325</v>
      </c>
      <c r="B593" s="230" t="s">
        <v>4</v>
      </c>
      <c r="C593" s="229">
        <v>17974</v>
      </c>
      <c r="D593" s="229">
        <v>54</v>
      </c>
      <c r="E593" s="229"/>
      <c r="F593" s="229">
        <v>77</v>
      </c>
      <c r="G593" s="229">
        <v>1</v>
      </c>
      <c r="H593" s="484">
        <f>SUM((D593*400)+(E593*100)+F593)</f>
        <v>21677</v>
      </c>
      <c r="I593" s="229">
        <v>100</v>
      </c>
      <c r="J593" s="689">
        <f>SUM(H593*I593)</f>
        <v>2167700</v>
      </c>
      <c r="K593" s="229"/>
      <c r="L593" s="646">
        <v>47</v>
      </c>
      <c r="M593" s="230"/>
      <c r="N593" s="230"/>
      <c r="O593" s="229"/>
      <c r="P593" s="229"/>
      <c r="Q593" s="229"/>
      <c r="R593" s="508"/>
      <c r="S593" s="511">
        <f>SUM(O593*R593)</f>
        <v>0</v>
      </c>
      <c r="T593" s="229"/>
      <c r="U593" s="229"/>
      <c r="V593" s="511"/>
      <c r="W593" s="511">
        <f>SUM(J593+V593)</f>
        <v>2167700</v>
      </c>
      <c r="X593" s="688">
        <f>W593</f>
        <v>2167700</v>
      </c>
      <c r="Y593" s="229">
        <v>50</v>
      </c>
      <c r="Z593" s="229">
        <v>0</v>
      </c>
      <c r="AA593" s="229">
        <v>0.01</v>
      </c>
      <c r="AB593" s="229"/>
    </row>
    <row r="594" spans="1:28" ht="17.25" x14ac:dyDescent="0.3">
      <c r="A594" s="229">
        <v>326</v>
      </c>
      <c r="B594" s="230" t="s">
        <v>4</v>
      </c>
      <c r="C594" s="229">
        <v>17976</v>
      </c>
      <c r="D594" s="229">
        <v>12</v>
      </c>
      <c r="E594" s="229"/>
      <c r="F594" s="229">
        <v>96</v>
      </c>
      <c r="G594" s="229">
        <v>1</v>
      </c>
      <c r="H594" s="484">
        <f>SUM((D594*400)+(E594*100)+F594)</f>
        <v>4896</v>
      </c>
      <c r="I594" s="229">
        <v>100</v>
      </c>
      <c r="J594" s="689">
        <f>SUM(H594*I594)</f>
        <v>489600</v>
      </c>
      <c r="K594" s="229"/>
      <c r="L594" s="646">
        <v>47</v>
      </c>
      <c r="M594" s="230"/>
      <c r="N594" s="230"/>
      <c r="O594" s="229"/>
      <c r="P594" s="229"/>
      <c r="Q594" s="229"/>
      <c r="R594" s="508"/>
      <c r="S594" s="511">
        <f>SUM(O594*R594)</f>
        <v>0</v>
      </c>
      <c r="T594" s="229"/>
      <c r="U594" s="229"/>
      <c r="V594" s="511"/>
      <c r="W594" s="511">
        <f>SUM(J594+V594)</f>
        <v>489600</v>
      </c>
      <c r="X594" s="688">
        <f>W594</f>
        <v>489600</v>
      </c>
      <c r="Y594" s="229">
        <v>50</v>
      </c>
      <c r="Z594" s="229">
        <v>0</v>
      </c>
      <c r="AA594" s="229">
        <v>0.01</v>
      </c>
      <c r="AB594" s="229"/>
    </row>
    <row r="595" spans="1:28" ht="17.25" x14ac:dyDescent="0.3">
      <c r="A595" s="229">
        <v>327</v>
      </c>
      <c r="B595" s="230" t="s">
        <v>4</v>
      </c>
      <c r="C595" s="229">
        <v>24459</v>
      </c>
      <c r="D595" s="229">
        <v>18</v>
      </c>
      <c r="E595" s="229">
        <v>1</v>
      </c>
      <c r="F595" s="229">
        <v>14</v>
      </c>
      <c r="G595" s="229">
        <v>1</v>
      </c>
      <c r="H595" s="484">
        <f>SUM((D595*400)+(E595*100)+F595)</f>
        <v>7314</v>
      </c>
      <c r="I595" s="229">
        <v>75</v>
      </c>
      <c r="J595" s="689">
        <f>SUM(H595*I595)</f>
        <v>548550</v>
      </c>
      <c r="K595" s="229"/>
      <c r="L595" s="646">
        <v>47</v>
      </c>
      <c r="M595" s="230"/>
      <c r="N595" s="230"/>
      <c r="O595" s="229"/>
      <c r="P595" s="229"/>
      <c r="Q595" s="229"/>
      <c r="R595" s="508"/>
      <c r="S595" s="511">
        <f>SUM(O595*R595)</f>
        <v>0</v>
      </c>
      <c r="T595" s="229"/>
      <c r="U595" s="229"/>
      <c r="V595" s="511"/>
      <c r="W595" s="511">
        <f>SUM(J595+V595)</f>
        <v>548550</v>
      </c>
      <c r="X595" s="688">
        <f>W595</f>
        <v>548550</v>
      </c>
      <c r="Y595" s="229">
        <v>50</v>
      </c>
      <c r="Z595" s="229">
        <v>0</v>
      </c>
      <c r="AA595" s="229">
        <v>0.01</v>
      </c>
      <c r="AB595" s="229"/>
    </row>
    <row r="596" spans="1:28" ht="17.25" x14ac:dyDescent="0.3">
      <c r="A596" s="229">
        <v>328</v>
      </c>
      <c r="B596" s="230" t="s">
        <v>56</v>
      </c>
      <c r="C596" s="229">
        <v>6850</v>
      </c>
      <c r="D596" s="229">
        <v>9</v>
      </c>
      <c r="E596" s="229"/>
      <c r="F596" s="229">
        <v>5</v>
      </c>
      <c r="G596" s="229">
        <v>1</v>
      </c>
      <c r="H596" s="484">
        <f>SUM((D596*400)+(E596*100)+F596)</f>
        <v>3605</v>
      </c>
      <c r="I596" s="229">
        <v>75</v>
      </c>
      <c r="J596" s="689">
        <f>SUM(H596*I596)</f>
        <v>270375</v>
      </c>
      <c r="K596" s="229"/>
      <c r="L596" s="646">
        <v>47</v>
      </c>
      <c r="M596" s="230"/>
      <c r="N596" s="230"/>
      <c r="O596" s="229"/>
      <c r="P596" s="229"/>
      <c r="Q596" s="229"/>
      <c r="R596" s="508"/>
      <c r="S596" s="511">
        <f>SUM(O596*R596)</f>
        <v>0</v>
      </c>
      <c r="T596" s="229"/>
      <c r="U596" s="229"/>
      <c r="V596" s="511"/>
      <c r="W596" s="511">
        <f>SUM(J596+V596)</f>
        <v>270375</v>
      </c>
      <c r="X596" s="688">
        <f>W596</f>
        <v>270375</v>
      </c>
      <c r="Y596" s="229">
        <v>50</v>
      </c>
      <c r="Z596" s="229">
        <v>0</v>
      </c>
      <c r="AA596" s="229">
        <v>0.01</v>
      </c>
      <c r="AB596" s="229"/>
    </row>
    <row r="597" spans="1:28" ht="17.25" x14ac:dyDescent="0.3">
      <c r="A597" s="229">
        <v>329</v>
      </c>
      <c r="B597" s="230" t="s">
        <v>4</v>
      </c>
      <c r="C597" s="229">
        <v>18962</v>
      </c>
      <c r="D597" s="229">
        <v>28</v>
      </c>
      <c r="E597" s="229">
        <v>3</v>
      </c>
      <c r="F597" s="229">
        <v>35</v>
      </c>
      <c r="G597" s="229">
        <v>1</v>
      </c>
      <c r="H597" s="484">
        <f>SUM((D597*400)+(E597*100)+F597)</f>
        <v>11535</v>
      </c>
      <c r="I597" s="229">
        <v>75</v>
      </c>
      <c r="J597" s="689">
        <f>SUM(H597*I597)</f>
        <v>865125</v>
      </c>
      <c r="K597" s="229"/>
      <c r="L597" s="646">
        <v>47</v>
      </c>
      <c r="M597" s="230"/>
      <c r="N597" s="230"/>
      <c r="O597" s="229"/>
      <c r="P597" s="229"/>
      <c r="Q597" s="229"/>
      <c r="R597" s="508"/>
      <c r="S597" s="511">
        <f>SUM(O597*R597)</f>
        <v>0</v>
      </c>
      <c r="T597" s="229"/>
      <c r="U597" s="229"/>
      <c r="V597" s="511"/>
      <c r="W597" s="511">
        <f>SUM(J597+V597)</f>
        <v>865125</v>
      </c>
      <c r="X597" s="688">
        <f>W597</f>
        <v>865125</v>
      </c>
      <c r="Y597" s="229">
        <v>50</v>
      </c>
      <c r="Z597" s="229">
        <v>0</v>
      </c>
      <c r="AA597" s="229">
        <v>0.01</v>
      </c>
      <c r="AB597" s="229"/>
    </row>
    <row r="598" spans="1:28" ht="17.25" x14ac:dyDescent="0.3">
      <c r="A598" s="229">
        <v>330</v>
      </c>
      <c r="B598" s="230" t="s">
        <v>4</v>
      </c>
      <c r="C598" s="229">
        <v>24464</v>
      </c>
      <c r="D598" s="229">
        <v>27</v>
      </c>
      <c r="E598" s="229">
        <v>2</v>
      </c>
      <c r="F598" s="229">
        <v>85</v>
      </c>
      <c r="G598" s="229">
        <v>1</v>
      </c>
      <c r="H598" s="484">
        <f>SUM((D598*400)+(E598*100)+F598)</f>
        <v>11085</v>
      </c>
      <c r="I598" s="229">
        <v>75</v>
      </c>
      <c r="J598" s="689">
        <f>SUM(H598*I598)</f>
        <v>831375</v>
      </c>
      <c r="K598" s="229"/>
      <c r="L598" s="646">
        <v>47</v>
      </c>
      <c r="M598" s="230"/>
      <c r="N598" s="230"/>
      <c r="O598" s="229"/>
      <c r="P598" s="229"/>
      <c r="Q598" s="229"/>
      <c r="R598" s="508"/>
      <c r="S598" s="511">
        <f>SUM(O598*R598)</f>
        <v>0</v>
      </c>
      <c r="T598" s="229"/>
      <c r="U598" s="229"/>
      <c r="V598" s="511"/>
      <c r="W598" s="511">
        <f>SUM(J598+V598)</f>
        <v>831375</v>
      </c>
      <c r="X598" s="688">
        <f>W598</f>
        <v>831375</v>
      </c>
      <c r="Y598" s="229">
        <v>50</v>
      </c>
      <c r="Z598" s="229">
        <v>0</v>
      </c>
      <c r="AA598" s="229">
        <v>0.01</v>
      </c>
      <c r="AB598" s="229"/>
    </row>
    <row r="599" spans="1:28" ht="17.25" x14ac:dyDescent="0.3">
      <c r="A599" s="229">
        <v>331</v>
      </c>
      <c r="B599" s="230" t="s">
        <v>4</v>
      </c>
      <c r="C599" s="229">
        <v>21166</v>
      </c>
      <c r="D599" s="229">
        <v>7</v>
      </c>
      <c r="E599" s="229">
        <v>3</v>
      </c>
      <c r="F599" s="229">
        <v>20</v>
      </c>
      <c r="G599" s="229">
        <v>1</v>
      </c>
      <c r="H599" s="484">
        <f>SUM((D599*400)+(E599*100)+F599)</f>
        <v>3120</v>
      </c>
      <c r="I599" s="229">
        <v>75</v>
      </c>
      <c r="J599" s="689">
        <f>SUM(H599*I599)</f>
        <v>234000</v>
      </c>
      <c r="K599" s="229"/>
      <c r="L599" s="646">
        <v>47</v>
      </c>
      <c r="M599" s="230"/>
      <c r="N599" s="230"/>
      <c r="O599" s="229"/>
      <c r="P599" s="229"/>
      <c r="Q599" s="229"/>
      <c r="R599" s="508"/>
      <c r="S599" s="511">
        <f>SUM(O599*R599)</f>
        <v>0</v>
      </c>
      <c r="T599" s="229"/>
      <c r="U599" s="229"/>
      <c r="V599" s="511"/>
      <c r="W599" s="511">
        <f>SUM(J599+V599)</f>
        <v>234000</v>
      </c>
      <c r="X599" s="688">
        <f>W599</f>
        <v>234000</v>
      </c>
      <c r="Y599" s="229">
        <v>50</v>
      </c>
      <c r="Z599" s="229">
        <v>0</v>
      </c>
      <c r="AA599" s="229">
        <v>0.01</v>
      </c>
      <c r="AB599" s="229"/>
    </row>
    <row r="600" spans="1:28" ht="17.25" x14ac:dyDescent="0.3">
      <c r="A600" s="229">
        <v>332</v>
      </c>
      <c r="B600" s="230" t="s">
        <v>4</v>
      </c>
      <c r="C600" s="229">
        <v>18693</v>
      </c>
      <c r="D600" s="229">
        <v>17</v>
      </c>
      <c r="E600" s="229">
        <v>3</v>
      </c>
      <c r="F600" s="229">
        <v>76</v>
      </c>
      <c r="G600" s="229">
        <v>1</v>
      </c>
      <c r="H600" s="484">
        <f>SUM((D600*400)+(E600*100)+F600)</f>
        <v>7176</v>
      </c>
      <c r="I600" s="229">
        <v>100</v>
      </c>
      <c r="J600" s="689">
        <f>SUM(H600*I600)</f>
        <v>717600</v>
      </c>
      <c r="K600" s="229"/>
      <c r="L600" s="646">
        <v>47</v>
      </c>
      <c r="M600" s="230"/>
      <c r="N600" s="230"/>
      <c r="O600" s="229"/>
      <c r="P600" s="229"/>
      <c r="Q600" s="229"/>
      <c r="R600" s="508"/>
      <c r="S600" s="511">
        <f>SUM(O600*R600)</f>
        <v>0</v>
      </c>
      <c r="T600" s="229"/>
      <c r="U600" s="229"/>
      <c r="V600" s="511"/>
      <c r="W600" s="511">
        <f>SUM(J600+V600)</f>
        <v>717600</v>
      </c>
      <c r="X600" s="688">
        <f>W600</f>
        <v>717600</v>
      </c>
      <c r="Y600" s="229">
        <v>50</v>
      </c>
      <c r="Z600" s="229">
        <v>0</v>
      </c>
      <c r="AA600" s="229">
        <v>0.01</v>
      </c>
      <c r="AB600" s="229"/>
    </row>
    <row r="601" spans="1:28" ht="17.25" x14ac:dyDescent="0.3">
      <c r="A601" s="229">
        <v>333</v>
      </c>
      <c r="B601" s="230" t="s">
        <v>4</v>
      </c>
      <c r="C601" s="229">
        <v>24461</v>
      </c>
      <c r="D601" s="229">
        <v>7</v>
      </c>
      <c r="E601" s="229">
        <v>2</v>
      </c>
      <c r="F601" s="229">
        <v>49</v>
      </c>
      <c r="G601" s="229">
        <v>1</v>
      </c>
      <c r="H601" s="484">
        <f>SUM((D601*400)+(E601*100)+F601)</f>
        <v>3049</v>
      </c>
      <c r="I601" s="229">
        <v>75</v>
      </c>
      <c r="J601" s="689">
        <f>SUM(H601*I601)</f>
        <v>228675</v>
      </c>
      <c r="K601" s="229"/>
      <c r="L601" s="646">
        <v>47</v>
      </c>
      <c r="M601" s="230"/>
      <c r="N601" s="230"/>
      <c r="O601" s="229"/>
      <c r="P601" s="229"/>
      <c r="Q601" s="229"/>
      <c r="R601" s="508"/>
      <c r="S601" s="511">
        <f>SUM(O601*R601)</f>
        <v>0</v>
      </c>
      <c r="T601" s="229"/>
      <c r="U601" s="229"/>
      <c r="V601" s="511"/>
      <c r="W601" s="511">
        <f>SUM(J601+V601)</f>
        <v>228675</v>
      </c>
      <c r="X601" s="688">
        <f>W601</f>
        <v>228675</v>
      </c>
      <c r="Y601" s="229">
        <v>50</v>
      </c>
      <c r="Z601" s="229">
        <v>0</v>
      </c>
      <c r="AA601" s="229">
        <v>0.01</v>
      </c>
      <c r="AB601" s="229"/>
    </row>
    <row r="602" spans="1:28" ht="17.25" x14ac:dyDescent="0.3">
      <c r="A602" s="229">
        <v>334</v>
      </c>
      <c r="B602" s="230" t="s">
        <v>4</v>
      </c>
      <c r="C602" s="229">
        <v>17975</v>
      </c>
      <c r="D602" s="229">
        <v>6</v>
      </c>
      <c r="E602" s="229">
        <v>2</v>
      </c>
      <c r="F602" s="229">
        <v>5</v>
      </c>
      <c r="G602" s="229">
        <v>1</v>
      </c>
      <c r="H602" s="484">
        <f>SUM((D602*400)+(E602*100)+F602)</f>
        <v>2605</v>
      </c>
      <c r="I602" s="229">
        <v>100</v>
      </c>
      <c r="J602" s="689">
        <f>SUM(H602*I602)</f>
        <v>260500</v>
      </c>
      <c r="K602" s="229"/>
      <c r="L602" s="646">
        <v>47</v>
      </c>
      <c r="M602" s="230"/>
      <c r="N602" s="230"/>
      <c r="O602" s="229"/>
      <c r="P602" s="229"/>
      <c r="Q602" s="229"/>
      <c r="R602" s="508"/>
      <c r="S602" s="511">
        <f>SUM(O602*R602)</f>
        <v>0</v>
      </c>
      <c r="T602" s="229"/>
      <c r="U602" s="229"/>
      <c r="V602" s="511"/>
      <c r="W602" s="511">
        <f>SUM(J602+V602)</f>
        <v>260500</v>
      </c>
      <c r="X602" s="688">
        <f>W602</f>
        <v>260500</v>
      </c>
      <c r="Y602" s="229">
        <v>50</v>
      </c>
      <c r="Z602" s="229">
        <v>0</v>
      </c>
      <c r="AA602" s="229">
        <v>0.01</v>
      </c>
      <c r="AB602" s="229"/>
    </row>
    <row r="603" spans="1:28" ht="17.25" x14ac:dyDescent="0.3">
      <c r="A603" s="229">
        <v>335</v>
      </c>
      <c r="B603" s="230" t="s">
        <v>4</v>
      </c>
      <c r="C603" s="229">
        <v>21146</v>
      </c>
      <c r="D603" s="229">
        <v>13</v>
      </c>
      <c r="E603" s="229"/>
      <c r="F603" s="229">
        <v>39</v>
      </c>
      <c r="G603" s="229">
        <v>1</v>
      </c>
      <c r="H603" s="484">
        <f>SUM((D603*400)+(E603*100)+F603)</f>
        <v>5239</v>
      </c>
      <c r="I603" s="229">
        <v>100</v>
      </c>
      <c r="J603" s="689">
        <f>SUM(H603*I603)</f>
        <v>523900</v>
      </c>
      <c r="K603" s="229"/>
      <c r="L603" s="646">
        <v>47</v>
      </c>
      <c r="M603" s="230"/>
      <c r="N603" s="230"/>
      <c r="O603" s="229"/>
      <c r="P603" s="229"/>
      <c r="Q603" s="229"/>
      <c r="R603" s="508"/>
      <c r="S603" s="511">
        <f>SUM(O603*R603)</f>
        <v>0</v>
      </c>
      <c r="T603" s="229"/>
      <c r="U603" s="229"/>
      <c r="V603" s="511"/>
      <c r="W603" s="511">
        <f>SUM(J603+V603)</f>
        <v>523900</v>
      </c>
      <c r="X603" s="688">
        <f>W603</f>
        <v>523900</v>
      </c>
      <c r="Y603" s="229">
        <v>50</v>
      </c>
      <c r="Z603" s="229">
        <v>0</v>
      </c>
      <c r="AA603" s="229">
        <v>0.01</v>
      </c>
      <c r="AB603" s="229"/>
    </row>
    <row r="604" spans="1:28" ht="17.25" x14ac:dyDescent="0.3">
      <c r="A604" s="229">
        <v>336</v>
      </c>
      <c r="B604" s="230" t="s">
        <v>56</v>
      </c>
      <c r="C604" s="229">
        <v>6846</v>
      </c>
      <c r="D604" s="229">
        <v>5</v>
      </c>
      <c r="E604" s="229"/>
      <c r="F604" s="229">
        <v>10</v>
      </c>
      <c r="G604" s="229">
        <v>1</v>
      </c>
      <c r="H604" s="484">
        <f>SUM((D604*400)+(E604*100)+F604)</f>
        <v>2010</v>
      </c>
      <c r="I604" s="229">
        <v>75</v>
      </c>
      <c r="J604" s="689">
        <f>SUM(H604*I604)</f>
        <v>150750</v>
      </c>
      <c r="K604" s="229"/>
      <c r="L604" s="646">
        <v>47</v>
      </c>
      <c r="M604" s="230"/>
      <c r="N604" s="230"/>
      <c r="O604" s="229"/>
      <c r="P604" s="229"/>
      <c r="Q604" s="229"/>
      <c r="R604" s="508"/>
      <c r="S604" s="511">
        <f>SUM(O604*R604)</f>
        <v>0</v>
      </c>
      <c r="T604" s="229"/>
      <c r="U604" s="229"/>
      <c r="V604" s="511"/>
      <c r="W604" s="511">
        <f>SUM(J604+V604)</f>
        <v>150750</v>
      </c>
      <c r="X604" s="688">
        <f>W604</f>
        <v>150750</v>
      </c>
      <c r="Y604" s="229">
        <v>50</v>
      </c>
      <c r="Z604" s="229">
        <v>0</v>
      </c>
      <c r="AA604" s="229">
        <v>0.01</v>
      </c>
      <c r="AB604" s="229"/>
    </row>
    <row r="605" spans="1:28" ht="17.25" x14ac:dyDescent="0.3">
      <c r="A605" s="229">
        <v>337</v>
      </c>
      <c r="B605" s="230" t="s">
        <v>4</v>
      </c>
      <c r="C605" s="229">
        <v>5419</v>
      </c>
      <c r="D605" s="229">
        <v>5</v>
      </c>
      <c r="E605" s="229">
        <v>2</v>
      </c>
      <c r="F605" s="229">
        <v>38</v>
      </c>
      <c r="G605" s="229">
        <v>1</v>
      </c>
      <c r="H605" s="484">
        <f>SUM((D605*400)+(E605*100)+F605)</f>
        <v>2238</v>
      </c>
      <c r="I605" s="229">
        <v>75</v>
      </c>
      <c r="J605" s="689">
        <f>SUM(H605*I605)</f>
        <v>167850</v>
      </c>
      <c r="K605" s="229"/>
      <c r="L605" s="229"/>
      <c r="M605" s="230"/>
      <c r="N605" s="230"/>
      <c r="O605" s="229"/>
      <c r="P605" s="229"/>
      <c r="Q605" s="229"/>
      <c r="R605" s="508"/>
      <c r="S605" s="511">
        <f>SUM(O605*R605)</f>
        <v>0</v>
      </c>
      <c r="T605" s="229"/>
      <c r="U605" s="229"/>
      <c r="V605" s="511"/>
      <c r="W605" s="511">
        <f>SUM(J605+V605)</f>
        <v>167850</v>
      </c>
      <c r="X605" s="688">
        <f>W605</f>
        <v>167850</v>
      </c>
      <c r="Y605" s="229">
        <v>50</v>
      </c>
      <c r="Z605" s="229">
        <v>0</v>
      </c>
      <c r="AA605" s="229">
        <v>0.01</v>
      </c>
      <c r="AB605" s="229"/>
    </row>
    <row r="606" spans="1:28" ht="17.25" x14ac:dyDescent="0.3">
      <c r="A606" s="229">
        <v>338</v>
      </c>
      <c r="B606" s="230" t="s">
        <v>4</v>
      </c>
      <c r="C606" s="229">
        <v>1695</v>
      </c>
      <c r="D606" s="229">
        <v>0</v>
      </c>
      <c r="E606" s="229">
        <v>1</v>
      </c>
      <c r="F606" s="229">
        <v>65</v>
      </c>
      <c r="G606" s="229">
        <v>2</v>
      </c>
      <c r="H606" s="484">
        <f>SUM((D606*400)+(E606*100)+F606)</f>
        <v>165</v>
      </c>
      <c r="I606" s="229">
        <v>75</v>
      </c>
      <c r="J606" s="689">
        <f>SUM(H606*I606)</f>
        <v>12375</v>
      </c>
      <c r="K606" s="229"/>
      <c r="L606" s="229">
        <v>41</v>
      </c>
      <c r="M606" s="230" t="s">
        <v>3</v>
      </c>
      <c r="N606" s="230" t="s">
        <v>2</v>
      </c>
      <c r="O606" s="229">
        <v>160.16</v>
      </c>
      <c r="P606" s="229"/>
      <c r="Q606" s="229"/>
      <c r="R606" s="508">
        <v>6500</v>
      </c>
      <c r="S606" s="511">
        <f>SUM(O606*R606)</f>
        <v>1041040</v>
      </c>
      <c r="T606" s="229">
        <v>5</v>
      </c>
      <c r="U606" s="229">
        <v>5</v>
      </c>
      <c r="V606" s="511">
        <f>SUM(S606-(S606*U606/100))</f>
        <v>988988</v>
      </c>
      <c r="W606" s="511">
        <f>SUM(J606+V606)</f>
        <v>1001363</v>
      </c>
      <c r="X606" s="688">
        <f>W606</f>
        <v>1001363</v>
      </c>
      <c r="Y606" s="229">
        <v>10</v>
      </c>
      <c r="Z606" s="229">
        <v>0</v>
      </c>
      <c r="AA606" s="229">
        <v>0.02</v>
      </c>
      <c r="AB606" s="229"/>
    </row>
    <row r="607" spans="1:28" ht="17.25" x14ac:dyDescent="0.3">
      <c r="A607" s="229">
        <v>339</v>
      </c>
      <c r="B607" s="230" t="s">
        <v>4</v>
      </c>
      <c r="C607" s="229">
        <v>8206</v>
      </c>
      <c r="D607" s="229">
        <v>0</v>
      </c>
      <c r="E607" s="229">
        <v>0</v>
      </c>
      <c r="F607" s="229">
        <v>63</v>
      </c>
      <c r="G607" s="229">
        <v>1</v>
      </c>
      <c r="H607" s="484">
        <f>SUM((D607*400)+(E607*100)+F607)</f>
        <v>63</v>
      </c>
      <c r="I607" s="229">
        <v>75</v>
      </c>
      <c r="J607" s="689">
        <f>SUM(H607*I607)</f>
        <v>4725</v>
      </c>
      <c r="K607" s="229"/>
      <c r="L607" s="229"/>
      <c r="M607" s="230" t="s">
        <v>71</v>
      </c>
      <c r="N607" s="230" t="s">
        <v>0</v>
      </c>
      <c r="O607" s="229">
        <v>18.2</v>
      </c>
      <c r="P607" s="229"/>
      <c r="Q607" s="229"/>
      <c r="R607" s="508">
        <v>5400</v>
      </c>
      <c r="S607" s="511">
        <f>SUM(O607*R607)</f>
        <v>98280</v>
      </c>
      <c r="T607" s="229">
        <v>5</v>
      </c>
      <c r="U607" s="229">
        <v>15</v>
      </c>
      <c r="V607" s="511">
        <f>SUM(S607-(S607*U607/100))</f>
        <v>83538</v>
      </c>
      <c r="W607" s="511">
        <f>SUM(J607+V607)</f>
        <v>88263</v>
      </c>
      <c r="X607" s="688">
        <f>W607</f>
        <v>88263</v>
      </c>
      <c r="Y607" s="229">
        <v>50</v>
      </c>
      <c r="Z607" s="229">
        <v>0</v>
      </c>
      <c r="AA607" s="229">
        <v>0.01</v>
      </c>
      <c r="AB607" s="229"/>
    </row>
    <row r="608" spans="1:28" ht="17.25" x14ac:dyDescent="0.3">
      <c r="A608" s="229"/>
      <c r="B608" s="230"/>
      <c r="C608" s="229"/>
      <c r="D608" s="229"/>
      <c r="E608" s="229"/>
      <c r="F608" s="229"/>
      <c r="G608" s="229"/>
      <c r="H608" s="484">
        <f>SUM((D608*400)+(E608*100)+F608)</f>
        <v>0</v>
      </c>
      <c r="I608" s="229"/>
      <c r="J608" s="689">
        <f>SUM(H608*I608)</f>
        <v>0</v>
      </c>
      <c r="K608" s="229"/>
      <c r="L608" s="229"/>
      <c r="M608" s="230" t="s">
        <v>22</v>
      </c>
      <c r="N608" s="230" t="s">
        <v>0</v>
      </c>
      <c r="O608" s="229">
        <v>11.1</v>
      </c>
      <c r="P608" s="229"/>
      <c r="Q608" s="229"/>
      <c r="R608" s="508">
        <v>2050</v>
      </c>
      <c r="S608" s="511">
        <f>SUM(O608*R608)</f>
        <v>22755</v>
      </c>
      <c r="T608" s="229">
        <v>5</v>
      </c>
      <c r="U608" s="229">
        <v>15</v>
      </c>
      <c r="V608" s="511">
        <f>SUM(S608-(S608*U608/100))</f>
        <v>19341.75</v>
      </c>
      <c r="W608" s="511">
        <f>SUM(J608+V608)</f>
        <v>19341.75</v>
      </c>
      <c r="X608" s="688">
        <f>W608</f>
        <v>19341.75</v>
      </c>
      <c r="Y608" s="229">
        <v>50</v>
      </c>
      <c r="Z608" s="229">
        <v>0</v>
      </c>
      <c r="AA608" s="229">
        <v>0.01</v>
      </c>
      <c r="AB608" s="229"/>
    </row>
    <row r="609" spans="1:28" ht="17.25" x14ac:dyDescent="0.3">
      <c r="A609" s="229">
        <v>340</v>
      </c>
      <c r="B609" s="230" t="s">
        <v>4</v>
      </c>
      <c r="C609" s="229">
        <v>2894</v>
      </c>
      <c r="D609" s="229">
        <v>5</v>
      </c>
      <c r="E609" s="229">
        <v>3</v>
      </c>
      <c r="F609" s="229">
        <v>12</v>
      </c>
      <c r="G609" s="229">
        <v>1</v>
      </c>
      <c r="H609" s="484">
        <f>SUM((D609*400)+(E609*100)+F609)</f>
        <v>2312</v>
      </c>
      <c r="I609" s="229">
        <v>75</v>
      </c>
      <c r="J609" s="689">
        <f>SUM(H609*I609)</f>
        <v>173400</v>
      </c>
      <c r="K609" s="229"/>
      <c r="L609" s="229"/>
      <c r="M609" s="230" t="s">
        <v>22</v>
      </c>
      <c r="N609" s="230" t="s">
        <v>0</v>
      </c>
      <c r="O609" s="229">
        <v>30</v>
      </c>
      <c r="P609" s="229"/>
      <c r="Q609" s="229"/>
      <c r="R609" s="508">
        <v>2050</v>
      </c>
      <c r="S609" s="511">
        <f>SUM(O609*R609)</f>
        <v>61500</v>
      </c>
      <c r="T609" s="229">
        <v>1</v>
      </c>
      <c r="U609" s="229">
        <v>3</v>
      </c>
      <c r="V609" s="511">
        <f>SUM(S609-(S609*U609/100))</f>
        <v>59655</v>
      </c>
      <c r="W609" s="511">
        <f>SUM(J609+V609)</f>
        <v>233055</v>
      </c>
      <c r="X609" s="688">
        <f>W609</f>
        <v>233055</v>
      </c>
      <c r="Y609" s="229">
        <v>50</v>
      </c>
      <c r="Z609" s="229">
        <v>0</v>
      </c>
      <c r="AA609" s="229">
        <v>0.01</v>
      </c>
      <c r="AB609" s="229"/>
    </row>
    <row r="610" spans="1:28" ht="17.25" x14ac:dyDescent="0.3">
      <c r="A610" s="229">
        <v>341</v>
      </c>
      <c r="B610" s="230" t="s">
        <v>4</v>
      </c>
      <c r="C610" s="229">
        <v>17157</v>
      </c>
      <c r="D610" s="229">
        <v>5</v>
      </c>
      <c r="E610" s="229">
        <v>3</v>
      </c>
      <c r="F610" s="229">
        <v>84</v>
      </c>
      <c r="G610" s="229">
        <v>1</v>
      </c>
      <c r="H610" s="484">
        <f>SUM((D610*400)+(E610*100)+F610)</f>
        <v>2384</v>
      </c>
      <c r="I610" s="229">
        <v>75</v>
      </c>
      <c r="J610" s="689">
        <f>SUM(H610*I610)</f>
        <v>178800</v>
      </c>
      <c r="K610" s="229"/>
      <c r="L610" s="229"/>
      <c r="M610" s="502"/>
      <c r="N610" s="502"/>
      <c r="O610" s="229"/>
      <c r="P610" s="229"/>
      <c r="Q610" s="229"/>
      <c r="R610" s="508"/>
      <c r="S610" s="511">
        <f>SUM(O610*R610)</f>
        <v>0</v>
      </c>
      <c r="T610" s="229"/>
      <c r="U610" s="229"/>
      <c r="V610" s="511"/>
      <c r="W610" s="511">
        <f>SUM(J610+V610)</f>
        <v>178800</v>
      </c>
      <c r="X610" s="688">
        <f>W610</f>
        <v>178800</v>
      </c>
      <c r="Y610" s="229">
        <v>50</v>
      </c>
      <c r="Z610" s="229">
        <v>0</v>
      </c>
      <c r="AA610" s="229">
        <v>0.01</v>
      </c>
      <c r="AB610" s="229"/>
    </row>
    <row r="611" spans="1:28" ht="17.25" x14ac:dyDescent="0.3">
      <c r="A611" s="229">
        <v>342</v>
      </c>
      <c r="B611" s="230" t="s">
        <v>4</v>
      </c>
      <c r="C611" s="229">
        <v>15716</v>
      </c>
      <c r="D611" s="229">
        <v>0</v>
      </c>
      <c r="E611" s="229">
        <v>0</v>
      </c>
      <c r="F611" s="229">
        <v>42</v>
      </c>
      <c r="G611" s="229">
        <v>2</v>
      </c>
      <c r="H611" s="484">
        <f>SUM((D611*400)+(E611*100)+F611)</f>
        <v>42</v>
      </c>
      <c r="I611" s="229">
        <v>75</v>
      </c>
      <c r="J611" s="689">
        <f>SUM(H611*I611)</f>
        <v>3150</v>
      </c>
      <c r="K611" s="229"/>
      <c r="L611" s="229">
        <v>123</v>
      </c>
      <c r="M611" s="230" t="s">
        <v>3</v>
      </c>
      <c r="N611" s="230" t="s">
        <v>2</v>
      </c>
      <c r="O611" s="229">
        <v>145.5</v>
      </c>
      <c r="P611" s="229"/>
      <c r="Q611" s="229"/>
      <c r="R611" s="508">
        <v>6500</v>
      </c>
      <c r="S611" s="511">
        <f>SUM(O611*R611)</f>
        <v>945750</v>
      </c>
      <c r="T611" s="229">
        <v>29</v>
      </c>
      <c r="U611" s="229">
        <v>48</v>
      </c>
      <c r="V611" s="511">
        <f>SUM(S611-(S611*U611/100))</f>
        <v>491790</v>
      </c>
      <c r="W611" s="511">
        <f>SUM(J611+V611)</f>
        <v>494940</v>
      </c>
      <c r="X611" s="688">
        <f>W611</f>
        <v>494940</v>
      </c>
      <c r="Y611" s="229">
        <v>10</v>
      </c>
      <c r="Z611" s="229">
        <v>0</v>
      </c>
      <c r="AA611" s="229">
        <v>0.02</v>
      </c>
      <c r="AB611" s="229"/>
    </row>
    <row r="612" spans="1:28" ht="17.25" x14ac:dyDescent="0.3">
      <c r="A612" s="229">
        <v>343</v>
      </c>
      <c r="B612" s="230" t="s">
        <v>4</v>
      </c>
      <c r="C612" s="229">
        <v>11138</v>
      </c>
      <c r="D612" s="229">
        <v>3</v>
      </c>
      <c r="E612" s="229">
        <v>0</v>
      </c>
      <c r="F612" s="229">
        <v>57</v>
      </c>
      <c r="G612" s="229">
        <v>2</v>
      </c>
      <c r="H612" s="484">
        <f>SUM((D612*400)+(E612*100)+F612)</f>
        <v>1257</v>
      </c>
      <c r="I612" s="229">
        <v>75</v>
      </c>
      <c r="J612" s="689">
        <f>SUM(H612*I612)</f>
        <v>94275</v>
      </c>
      <c r="K612" s="229"/>
      <c r="L612" s="229">
        <v>170</v>
      </c>
      <c r="M612" s="230" t="s">
        <v>3</v>
      </c>
      <c r="N612" s="230" t="s">
        <v>2</v>
      </c>
      <c r="O612" s="229">
        <v>142.68</v>
      </c>
      <c r="P612" s="229"/>
      <c r="Q612" s="229"/>
      <c r="R612" s="508">
        <v>6500</v>
      </c>
      <c r="S612" s="511">
        <f>SUM(O612*R612)</f>
        <v>927420</v>
      </c>
      <c r="T612" s="229">
        <v>3</v>
      </c>
      <c r="U612" s="229">
        <v>3</v>
      </c>
      <c r="V612" s="511">
        <f>SUM(S612-(S612*U612/100))</f>
        <v>899597.4</v>
      </c>
      <c r="W612" s="511">
        <f>SUM(J612+V612)</f>
        <v>993872.4</v>
      </c>
      <c r="X612" s="688">
        <f>W612</f>
        <v>993872.4</v>
      </c>
      <c r="Y612" s="229">
        <v>10</v>
      </c>
      <c r="Z612" s="229">
        <v>0</v>
      </c>
      <c r="AA612" s="229">
        <v>0.02</v>
      </c>
      <c r="AB612" s="229"/>
    </row>
    <row r="613" spans="1:28" ht="17.25" x14ac:dyDescent="0.3">
      <c r="A613" s="229">
        <v>344</v>
      </c>
      <c r="B613" s="230" t="s">
        <v>4</v>
      </c>
      <c r="C613" s="229">
        <v>8768</v>
      </c>
      <c r="D613" s="229">
        <v>29</v>
      </c>
      <c r="E613" s="229">
        <v>0</v>
      </c>
      <c r="F613" s="229">
        <v>26</v>
      </c>
      <c r="G613" s="229">
        <v>1</v>
      </c>
      <c r="H613" s="484">
        <f>SUM((D613*400)+(E613*100)+F613)</f>
        <v>11626</v>
      </c>
      <c r="I613" s="229">
        <v>75</v>
      </c>
      <c r="J613" s="689">
        <f>SUM(H613*I613)</f>
        <v>871950</v>
      </c>
      <c r="K613" s="229"/>
      <c r="L613" s="229"/>
      <c r="M613" s="502"/>
      <c r="N613" s="502"/>
      <c r="O613" s="229"/>
      <c r="P613" s="229"/>
      <c r="Q613" s="229"/>
      <c r="R613" s="508"/>
      <c r="S613" s="511">
        <f>SUM(O613*R613)</f>
        <v>0</v>
      </c>
      <c r="T613" s="229"/>
      <c r="U613" s="229"/>
      <c r="V613" s="511"/>
      <c r="W613" s="511">
        <f>SUM(J613+V613)</f>
        <v>871950</v>
      </c>
      <c r="X613" s="688">
        <f>W613</f>
        <v>871950</v>
      </c>
      <c r="Y613" s="229">
        <v>50</v>
      </c>
      <c r="Z613" s="229">
        <v>0</v>
      </c>
      <c r="AA613" s="229">
        <v>0.01</v>
      </c>
      <c r="AB613" s="229"/>
    </row>
    <row r="614" spans="1:28" ht="17.25" x14ac:dyDescent="0.3">
      <c r="A614" s="229">
        <v>345</v>
      </c>
      <c r="B614" s="230" t="s">
        <v>4</v>
      </c>
      <c r="C614" s="229">
        <v>6663</v>
      </c>
      <c r="D614" s="229">
        <v>1</v>
      </c>
      <c r="E614" s="229">
        <v>0</v>
      </c>
      <c r="F614" s="229">
        <v>0</v>
      </c>
      <c r="G614" s="229">
        <v>1</v>
      </c>
      <c r="H614" s="484">
        <f>SUM((D614*400)+(E614*100)+F614)</f>
        <v>400</v>
      </c>
      <c r="I614" s="229">
        <v>220</v>
      </c>
      <c r="J614" s="689">
        <f>SUM(H614*I614)</f>
        <v>88000</v>
      </c>
      <c r="K614" s="229"/>
      <c r="L614" s="229"/>
      <c r="M614" s="502"/>
      <c r="N614" s="502"/>
      <c r="O614" s="229"/>
      <c r="P614" s="229"/>
      <c r="Q614" s="229"/>
      <c r="R614" s="508"/>
      <c r="S614" s="511">
        <f>SUM(O614*R614)</f>
        <v>0</v>
      </c>
      <c r="T614" s="229"/>
      <c r="U614" s="229"/>
      <c r="V614" s="511"/>
      <c r="W614" s="511">
        <f>SUM(J614+V614)</f>
        <v>88000</v>
      </c>
      <c r="X614" s="688">
        <f>W614</f>
        <v>88000</v>
      </c>
      <c r="Y614" s="229"/>
      <c r="Z614" s="229"/>
      <c r="AA614" s="229"/>
      <c r="AB614" s="229"/>
    </row>
    <row r="615" spans="1:28" ht="17.25" x14ac:dyDescent="0.3">
      <c r="A615" s="229">
        <v>346</v>
      </c>
      <c r="B615" s="230" t="s">
        <v>4</v>
      </c>
      <c r="C615" s="229">
        <v>9110</v>
      </c>
      <c r="D615" s="229">
        <v>0</v>
      </c>
      <c r="E615" s="229">
        <v>1</v>
      </c>
      <c r="F615" s="229">
        <v>88</v>
      </c>
      <c r="G615" s="229">
        <v>3</v>
      </c>
      <c r="H615" s="484">
        <f>SUM((D615*400)+(E615*100)+F615)</f>
        <v>188</v>
      </c>
      <c r="I615" s="229">
        <v>75</v>
      </c>
      <c r="J615" s="689">
        <f>SUM(H615*I615)</f>
        <v>14100</v>
      </c>
      <c r="K615" s="229"/>
      <c r="L615" s="229"/>
      <c r="M615" s="230" t="s">
        <v>16</v>
      </c>
      <c r="N615" s="230" t="s">
        <v>1264</v>
      </c>
      <c r="O615" s="229">
        <v>79.2</v>
      </c>
      <c r="P615" s="229"/>
      <c r="Q615" s="229"/>
      <c r="R615" s="508">
        <v>2400</v>
      </c>
      <c r="S615" s="511">
        <f>SUM(O615*R615)</f>
        <v>190080</v>
      </c>
      <c r="T615" s="229">
        <v>3</v>
      </c>
      <c r="U615" s="229">
        <v>9</v>
      </c>
      <c r="V615" s="511">
        <f>SUM(S615-(S615*U615/100))</f>
        <v>172972.79999999999</v>
      </c>
      <c r="W615" s="511">
        <f>SUM(J615+V615)</f>
        <v>187072.8</v>
      </c>
      <c r="X615" s="688">
        <f>W615</f>
        <v>187072.8</v>
      </c>
      <c r="Y615" s="229">
        <v>0</v>
      </c>
      <c r="Z615" s="474">
        <f>X615</f>
        <v>187072.8</v>
      </c>
      <c r="AA615" s="229">
        <v>0.03</v>
      </c>
      <c r="AB615" s="229"/>
    </row>
    <row r="616" spans="1:28" ht="17.25" x14ac:dyDescent="0.3">
      <c r="A616" s="229">
        <v>347</v>
      </c>
      <c r="B616" s="230" t="s">
        <v>4</v>
      </c>
      <c r="C616" s="229">
        <v>322</v>
      </c>
      <c r="D616" s="229">
        <v>0</v>
      </c>
      <c r="E616" s="229">
        <v>2</v>
      </c>
      <c r="F616" s="229">
        <v>58</v>
      </c>
      <c r="G616" s="229">
        <v>2</v>
      </c>
      <c r="H616" s="484">
        <f>SUM((D616*400)+(E616*100)+F616)</f>
        <v>258</v>
      </c>
      <c r="I616" s="229">
        <v>75</v>
      </c>
      <c r="J616" s="689">
        <f>SUM(H616*I616)</f>
        <v>19350</v>
      </c>
      <c r="K616" s="229"/>
      <c r="L616" s="229">
        <v>266</v>
      </c>
      <c r="M616" s="230" t="s">
        <v>3</v>
      </c>
      <c r="N616" s="230" t="s">
        <v>2</v>
      </c>
      <c r="O616" s="547">
        <v>254.8</v>
      </c>
      <c r="P616" s="547"/>
      <c r="Q616" s="229"/>
      <c r="R616" s="508">
        <v>6500</v>
      </c>
      <c r="S616" s="511">
        <f>SUM(O616*R616)</f>
        <v>1656200</v>
      </c>
      <c r="T616" s="215">
        <v>21</v>
      </c>
      <c r="U616" s="215">
        <v>32</v>
      </c>
      <c r="V616" s="511">
        <f>SUM(S616-(S616*U616/100))</f>
        <v>1126216</v>
      </c>
      <c r="W616" s="511">
        <f>SUM(J616+V616)</f>
        <v>1145566</v>
      </c>
      <c r="X616" s="688">
        <f>W616</f>
        <v>1145566</v>
      </c>
      <c r="Y616" s="215">
        <v>10</v>
      </c>
      <c r="Z616" s="215">
        <v>0</v>
      </c>
      <c r="AA616" s="215">
        <v>0.02</v>
      </c>
      <c r="AB616" s="215"/>
    </row>
    <row r="617" spans="1:28" ht="17.25" x14ac:dyDescent="0.3">
      <c r="A617" s="229"/>
      <c r="B617" s="230"/>
      <c r="C617" s="229"/>
      <c r="D617" s="229"/>
      <c r="E617" s="229"/>
      <c r="F617" s="229"/>
      <c r="G617" s="229"/>
      <c r="H617" s="484"/>
      <c r="I617" s="229"/>
      <c r="J617" s="689">
        <f>SUM(H617*I617)</f>
        <v>0</v>
      </c>
      <c r="K617" s="229"/>
      <c r="L617" s="229"/>
      <c r="M617" s="230" t="s">
        <v>71</v>
      </c>
      <c r="N617" s="230" t="s">
        <v>0</v>
      </c>
      <c r="O617" s="547">
        <v>19.2</v>
      </c>
      <c r="P617" s="547"/>
      <c r="Q617" s="229"/>
      <c r="R617" s="508">
        <v>5400</v>
      </c>
      <c r="S617" s="511">
        <f>SUM(O617*R617)</f>
        <v>103680</v>
      </c>
      <c r="T617" s="215">
        <v>10</v>
      </c>
      <c r="U617" s="215">
        <v>40</v>
      </c>
      <c r="V617" s="511">
        <f>SUM(S617-(S617*U617/100))</f>
        <v>62208</v>
      </c>
      <c r="W617" s="511">
        <f>SUM(J617+V617)</f>
        <v>62208</v>
      </c>
      <c r="X617" s="688">
        <f>W617</f>
        <v>62208</v>
      </c>
      <c r="Y617" s="215">
        <v>50</v>
      </c>
      <c r="Z617" s="215">
        <v>0</v>
      </c>
      <c r="AA617" s="215">
        <v>0.01</v>
      </c>
      <c r="AB617" s="215"/>
    </row>
    <row r="618" spans="1:28" ht="17.25" x14ac:dyDescent="0.3">
      <c r="A618" s="229"/>
      <c r="B618" s="230"/>
      <c r="C618" s="229"/>
      <c r="D618" s="229"/>
      <c r="E618" s="229"/>
      <c r="F618" s="229"/>
      <c r="G618" s="229"/>
      <c r="H618" s="484"/>
      <c r="I618" s="229"/>
      <c r="J618" s="689">
        <f>SUM(H618*I618)</f>
        <v>0</v>
      </c>
      <c r="K618" s="229"/>
      <c r="L618" s="229"/>
      <c r="M618" s="230" t="s">
        <v>71</v>
      </c>
      <c r="N618" s="230" t="s">
        <v>0</v>
      </c>
      <c r="O618" s="229">
        <v>23.2</v>
      </c>
      <c r="P618" s="229"/>
      <c r="Q618" s="229"/>
      <c r="R618" s="508">
        <v>5400</v>
      </c>
      <c r="S618" s="511">
        <f>SUM(O618*R618)</f>
        <v>125280</v>
      </c>
      <c r="T618" s="229">
        <v>2</v>
      </c>
      <c r="U618" s="229">
        <v>6</v>
      </c>
      <c r="V618" s="511">
        <f>SUM(S618-(S618*U618/100))</f>
        <v>117763.2</v>
      </c>
      <c r="W618" s="511">
        <f>SUM(J618+V618)</f>
        <v>117763.2</v>
      </c>
      <c r="X618" s="688">
        <f>W618</f>
        <v>117763.2</v>
      </c>
      <c r="Y618" s="229">
        <v>50</v>
      </c>
      <c r="Z618" s="215">
        <v>0</v>
      </c>
      <c r="AA618" s="229">
        <v>0.01</v>
      </c>
      <c r="AB618" s="229"/>
    </row>
    <row r="619" spans="1:28" ht="17.25" x14ac:dyDescent="0.3">
      <c r="A619" s="229"/>
      <c r="B619" s="230"/>
      <c r="C619" s="229"/>
      <c r="D619" s="229"/>
      <c r="E619" s="229"/>
      <c r="F619" s="229"/>
      <c r="G619" s="229"/>
      <c r="H619" s="484"/>
      <c r="I619" s="229"/>
      <c r="J619" s="689">
        <f>SUM(H619*I619)</f>
        <v>0</v>
      </c>
      <c r="K619" s="229"/>
      <c r="L619" s="229"/>
      <c r="M619" s="230" t="s">
        <v>22</v>
      </c>
      <c r="N619" s="230" t="s">
        <v>0</v>
      </c>
      <c r="O619" s="229">
        <v>52.5</v>
      </c>
      <c r="P619" s="229"/>
      <c r="Q619" s="229"/>
      <c r="R619" s="508">
        <v>2050</v>
      </c>
      <c r="S619" s="511">
        <f>SUM(O619*R619)</f>
        <v>107625</v>
      </c>
      <c r="T619" s="229">
        <v>3</v>
      </c>
      <c r="U619" s="229">
        <v>9</v>
      </c>
      <c r="V619" s="511">
        <f>SUM(S619-(S619*U619/100))</f>
        <v>97938.75</v>
      </c>
      <c r="W619" s="511">
        <f>SUM(J619+V619)</f>
        <v>97938.75</v>
      </c>
      <c r="X619" s="688">
        <f>W619</f>
        <v>97938.75</v>
      </c>
      <c r="Y619" s="229">
        <v>50</v>
      </c>
      <c r="Z619" s="215">
        <v>0</v>
      </c>
      <c r="AA619" s="229">
        <v>0.01</v>
      </c>
      <c r="AB619" s="229"/>
    </row>
    <row r="620" spans="1:28" ht="17.25" x14ac:dyDescent="0.3">
      <c r="A620" s="229">
        <v>348</v>
      </c>
      <c r="B620" s="230" t="s">
        <v>4</v>
      </c>
      <c r="C620" s="229">
        <v>8086</v>
      </c>
      <c r="D620" s="229">
        <v>0</v>
      </c>
      <c r="E620" s="229">
        <v>0</v>
      </c>
      <c r="F620" s="229">
        <v>75</v>
      </c>
      <c r="G620" s="229">
        <v>2</v>
      </c>
      <c r="H620" s="484">
        <f>SUM((D620*400)+(E620*100)+F620)</f>
        <v>75</v>
      </c>
      <c r="I620" s="229">
        <v>250</v>
      </c>
      <c r="J620" s="689">
        <f>SUM(H620*I620)</f>
        <v>18750</v>
      </c>
      <c r="K620" s="229"/>
      <c r="L620" s="229">
        <v>62</v>
      </c>
      <c r="M620" s="230" t="s">
        <v>3</v>
      </c>
      <c r="N620" s="230" t="s">
        <v>2</v>
      </c>
      <c r="O620" s="229">
        <v>147.46</v>
      </c>
      <c r="P620" s="229"/>
      <c r="Q620" s="229"/>
      <c r="R620" s="508">
        <v>6500</v>
      </c>
      <c r="S620" s="511">
        <f>SUM(O620*R620)</f>
        <v>958490</v>
      </c>
      <c r="T620" s="229">
        <v>10</v>
      </c>
      <c r="U620" s="229">
        <v>10</v>
      </c>
      <c r="V620" s="511">
        <f>SUM(S620-(S620*U620/100))</f>
        <v>862641</v>
      </c>
      <c r="W620" s="511">
        <f>SUM(J620+V620)</f>
        <v>881391</v>
      </c>
      <c r="X620" s="688">
        <f>W620</f>
        <v>881391</v>
      </c>
      <c r="Y620" s="229">
        <v>10</v>
      </c>
      <c r="Z620" s="215">
        <v>0</v>
      </c>
      <c r="AA620" s="229">
        <v>0.02</v>
      </c>
      <c r="AB620" s="229"/>
    </row>
    <row r="621" spans="1:28" ht="17.25" x14ac:dyDescent="0.3">
      <c r="A621" s="229"/>
      <c r="B621" s="230"/>
      <c r="C621" s="229"/>
      <c r="D621" s="229"/>
      <c r="E621" s="229"/>
      <c r="F621" s="229"/>
      <c r="G621" s="229"/>
      <c r="H621" s="484"/>
      <c r="I621" s="229"/>
      <c r="J621" s="689">
        <f>SUM(H621*I621)</f>
        <v>0</v>
      </c>
      <c r="K621" s="229"/>
      <c r="L621" s="229"/>
      <c r="M621" s="230" t="s">
        <v>71</v>
      </c>
      <c r="N621" s="230" t="s">
        <v>0</v>
      </c>
      <c r="O621" s="229">
        <v>23.32</v>
      </c>
      <c r="P621" s="229"/>
      <c r="Q621" s="229"/>
      <c r="R621" s="508">
        <v>5400</v>
      </c>
      <c r="S621" s="511">
        <f>SUM(O621*R621)</f>
        <v>125928</v>
      </c>
      <c r="T621" s="229">
        <v>8</v>
      </c>
      <c r="U621" s="229">
        <v>30</v>
      </c>
      <c r="V621" s="511">
        <f>SUM(S621-(S621*U621/100))</f>
        <v>88149.6</v>
      </c>
      <c r="W621" s="511">
        <f>SUM(J621+V621)</f>
        <v>88149.6</v>
      </c>
      <c r="X621" s="688">
        <f>W621</f>
        <v>88149.6</v>
      </c>
      <c r="Y621" s="229">
        <v>50</v>
      </c>
      <c r="Z621" s="215">
        <v>0</v>
      </c>
      <c r="AA621" s="229">
        <v>0.01</v>
      </c>
      <c r="AB621" s="229"/>
    </row>
    <row r="622" spans="1:28" ht="17.25" x14ac:dyDescent="0.3">
      <c r="A622" s="229">
        <v>349</v>
      </c>
      <c r="B622" s="230" t="s">
        <v>4</v>
      </c>
      <c r="C622" s="229">
        <v>16436</v>
      </c>
      <c r="D622" s="229">
        <v>0</v>
      </c>
      <c r="E622" s="229">
        <v>0</v>
      </c>
      <c r="F622" s="229">
        <v>59</v>
      </c>
      <c r="G622" s="229">
        <v>1</v>
      </c>
      <c r="H622" s="484">
        <f>SUM((D622*400)+(E622*100)+F622)</f>
        <v>59</v>
      </c>
      <c r="I622" s="229">
        <v>75</v>
      </c>
      <c r="J622" s="689">
        <f>SUM(H622*I622)</f>
        <v>4425</v>
      </c>
      <c r="K622" s="229"/>
      <c r="L622" s="229"/>
      <c r="M622" s="230" t="s">
        <v>22</v>
      </c>
      <c r="N622" s="230" t="s">
        <v>0</v>
      </c>
      <c r="O622" s="229">
        <v>43.5</v>
      </c>
      <c r="P622" s="229"/>
      <c r="Q622" s="229"/>
      <c r="R622" s="508">
        <v>2050</v>
      </c>
      <c r="S622" s="511">
        <f>SUM(O622*R622)</f>
        <v>89175</v>
      </c>
      <c r="T622" s="229">
        <v>2</v>
      </c>
      <c r="U622" s="229">
        <v>6</v>
      </c>
      <c r="V622" s="511">
        <f>SUM(S622-(S622*U622/100))</f>
        <v>83824.5</v>
      </c>
      <c r="W622" s="511">
        <f>SUM(J622+V622)</f>
        <v>88249.5</v>
      </c>
      <c r="X622" s="688">
        <f>W622</f>
        <v>88249.5</v>
      </c>
      <c r="Y622" s="229">
        <v>50</v>
      </c>
      <c r="Z622" s="215">
        <v>0</v>
      </c>
      <c r="AA622" s="229">
        <v>0.01</v>
      </c>
      <c r="AB622" s="229"/>
    </row>
    <row r="623" spans="1:28" ht="17.25" x14ac:dyDescent="0.3">
      <c r="A623" s="229">
        <v>350</v>
      </c>
      <c r="B623" s="230" t="s">
        <v>4</v>
      </c>
      <c r="C623" s="229">
        <v>10849</v>
      </c>
      <c r="D623" s="229">
        <v>9</v>
      </c>
      <c r="E623" s="229">
        <v>2</v>
      </c>
      <c r="F623" s="229">
        <v>25</v>
      </c>
      <c r="G623" s="229">
        <v>1</v>
      </c>
      <c r="H623" s="484">
        <f>SUM((D623*400)+(E623*100)+F623)</f>
        <v>3825</v>
      </c>
      <c r="I623" s="229">
        <v>75</v>
      </c>
      <c r="J623" s="689">
        <f>SUM(H623*I623)</f>
        <v>286875</v>
      </c>
      <c r="K623" s="229"/>
      <c r="L623" s="229"/>
      <c r="M623" s="230"/>
      <c r="N623" s="230"/>
      <c r="O623" s="229"/>
      <c r="P623" s="229"/>
      <c r="Q623" s="229"/>
      <c r="R623" s="508"/>
      <c r="S623" s="511">
        <f>SUM(O623*R623)</f>
        <v>0</v>
      </c>
      <c r="T623" s="229"/>
      <c r="U623" s="229"/>
      <c r="V623" s="511"/>
      <c r="W623" s="511">
        <f>SUM(J623+V623)</f>
        <v>286875</v>
      </c>
      <c r="X623" s="688">
        <f>W623</f>
        <v>286875</v>
      </c>
      <c r="Y623" s="229">
        <v>50</v>
      </c>
      <c r="Z623" s="215">
        <v>0</v>
      </c>
      <c r="AA623" s="229">
        <v>0.01</v>
      </c>
      <c r="AB623" s="229"/>
    </row>
    <row r="624" spans="1:28" ht="17.25" x14ac:dyDescent="0.3">
      <c r="A624" s="229">
        <v>351</v>
      </c>
      <c r="B624" s="230" t="s">
        <v>4</v>
      </c>
      <c r="C624" s="229">
        <v>10365</v>
      </c>
      <c r="D624" s="229">
        <v>0</v>
      </c>
      <c r="E624" s="229">
        <v>2</v>
      </c>
      <c r="F624" s="229">
        <v>21</v>
      </c>
      <c r="G624" s="229">
        <v>1</v>
      </c>
      <c r="H624" s="484">
        <f>SUM((D624*400)+(E624*100)+F624)</f>
        <v>221</v>
      </c>
      <c r="I624" s="229">
        <v>150</v>
      </c>
      <c r="J624" s="689">
        <f>SUM(H624*I624)</f>
        <v>33150</v>
      </c>
      <c r="K624" s="229"/>
      <c r="L624" s="229"/>
      <c r="M624" s="502"/>
      <c r="N624" s="230"/>
      <c r="O624" s="229"/>
      <c r="P624" s="229"/>
      <c r="Q624" s="229"/>
      <c r="R624" s="508"/>
      <c r="S624" s="511">
        <f>SUM(O624*R624)</f>
        <v>0</v>
      </c>
      <c r="T624" s="229"/>
      <c r="U624" s="229"/>
      <c r="V624" s="511"/>
      <c r="W624" s="511">
        <f>SUM(J624+V624)</f>
        <v>33150</v>
      </c>
      <c r="X624" s="688">
        <f>W624</f>
        <v>33150</v>
      </c>
      <c r="Y624" s="229">
        <v>50</v>
      </c>
      <c r="Z624" s="215">
        <v>0</v>
      </c>
      <c r="AA624" s="229">
        <v>0.01</v>
      </c>
      <c r="AB624" s="229"/>
    </row>
    <row r="625" spans="1:28" ht="17.25" x14ac:dyDescent="0.3">
      <c r="A625" s="229">
        <v>352</v>
      </c>
      <c r="B625" s="230"/>
      <c r="C625" s="229">
        <v>5968</v>
      </c>
      <c r="D625" s="229">
        <v>0</v>
      </c>
      <c r="E625" s="229">
        <v>1</v>
      </c>
      <c r="F625" s="229">
        <v>85</v>
      </c>
      <c r="G625" s="229">
        <v>2</v>
      </c>
      <c r="H625" s="484">
        <f>SUM((D625*400)+(E625*100)+F625)</f>
        <v>185</v>
      </c>
      <c r="I625" s="229">
        <v>75</v>
      </c>
      <c r="J625" s="689">
        <f>SUM(H625*I625)</f>
        <v>13875</v>
      </c>
      <c r="K625" s="229"/>
      <c r="L625" s="229">
        <v>91</v>
      </c>
      <c r="M625" s="230" t="s">
        <v>3</v>
      </c>
      <c r="N625" s="230" t="s">
        <v>2</v>
      </c>
      <c r="O625" s="229">
        <v>165.24</v>
      </c>
      <c r="P625" s="229"/>
      <c r="Q625" s="229"/>
      <c r="R625" s="508">
        <v>6500</v>
      </c>
      <c r="S625" s="511">
        <f>SUM(O625*R625)</f>
        <v>1074060</v>
      </c>
      <c r="T625" s="229"/>
      <c r="U625" s="229"/>
      <c r="V625" s="511">
        <f>SUM(S625-(S625*U625/100))</f>
        <v>1074060</v>
      </c>
      <c r="W625" s="511">
        <f>SUM(J625+V625)</f>
        <v>1087935</v>
      </c>
      <c r="X625" s="688">
        <f>W625</f>
        <v>1087935</v>
      </c>
      <c r="Y625" s="229">
        <v>10</v>
      </c>
      <c r="Z625" s="215">
        <v>0</v>
      </c>
      <c r="AA625" s="229">
        <v>0.02</v>
      </c>
      <c r="AB625" s="229"/>
    </row>
    <row r="626" spans="1:28" ht="17.25" x14ac:dyDescent="0.3">
      <c r="A626" s="229"/>
      <c r="B626" s="230"/>
      <c r="C626" s="229"/>
      <c r="D626" s="229"/>
      <c r="E626" s="229"/>
      <c r="F626" s="229"/>
      <c r="G626" s="229"/>
      <c r="H626" s="484"/>
      <c r="I626" s="229"/>
      <c r="J626" s="689">
        <f>SUM(H626*I626)</f>
        <v>0</v>
      </c>
      <c r="K626" s="229"/>
      <c r="L626" s="229"/>
      <c r="M626" s="230" t="s">
        <v>71</v>
      </c>
      <c r="N626" s="230" t="s">
        <v>0</v>
      </c>
      <c r="O626" s="229">
        <v>61.92</v>
      </c>
      <c r="P626" s="229"/>
      <c r="Q626" s="229"/>
      <c r="R626" s="508">
        <v>5400</v>
      </c>
      <c r="S626" s="511">
        <f>SUM(O626*R626)</f>
        <v>334368</v>
      </c>
      <c r="T626" s="229"/>
      <c r="U626" s="229"/>
      <c r="V626" s="511">
        <f>SUM(S626-(S626*U626/100))</f>
        <v>334368</v>
      </c>
      <c r="W626" s="511">
        <f>SUM(J626+V626)</f>
        <v>334368</v>
      </c>
      <c r="X626" s="688">
        <f>W626</f>
        <v>334368</v>
      </c>
      <c r="Y626" s="229">
        <v>50</v>
      </c>
      <c r="Z626" s="215">
        <v>0</v>
      </c>
      <c r="AA626" s="229">
        <v>0.01</v>
      </c>
      <c r="AB626" s="229"/>
    </row>
    <row r="627" spans="1:28" ht="17.25" x14ac:dyDescent="0.3">
      <c r="A627" s="229"/>
      <c r="B627" s="230"/>
      <c r="C627" s="229"/>
      <c r="D627" s="229"/>
      <c r="E627" s="229"/>
      <c r="F627" s="229"/>
      <c r="G627" s="229"/>
      <c r="H627" s="484"/>
      <c r="I627" s="229"/>
      <c r="J627" s="689">
        <f>SUM(H627*I627)</f>
        <v>0</v>
      </c>
      <c r="K627" s="229"/>
      <c r="L627" s="229">
        <v>261</v>
      </c>
      <c r="M627" s="230" t="s">
        <v>3</v>
      </c>
      <c r="N627" s="230" t="s">
        <v>2</v>
      </c>
      <c r="O627" s="229">
        <v>75.900000000000006</v>
      </c>
      <c r="P627" s="229"/>
      <c r="Q627" s="229"/>
      <c r="R627" s="508">
        <v>6500</v>
      </c>
      <c r="S627" s="511">
        <f>SUM(O627*R627)</f>
        <v>493350.00000000006</v>
      </c>
      <c r="T627" s="229"/>
      <c r="U627" s="229"/>
      <c r="V627" s="511">
        <f>SUM(S627-(S627*U627/100))</f>
        <v>493350.00000000006</v>
      </c>
      <c r="W627" s="511">
        <f>SUM(J627+V627)</f>
        <v>493350.00000000006</v>
      </c>
      <c r="X627" s="688">
        <f>W627</f>
        <v>493350.00000000006</v>
      </c>
      <c r="Y627" s="229">
        <v>10</v>
      </c>
      <c r="Z627" s="215">
        <v>0</v>
      </c>
      <c r="AA627" s="229">
        <v>0.02</v>
      </c>
      <c r="AB627" s="229"/>
    </row>
    <row r="628" spans="1:28" ht="17.25" x14ac:dyDescent="0.3">
      <c r="A628" s="229"/>
      <c r="B628" s="230"/>
      <c r="C628" s="229"/>
      <c r="D628" s="229"/>
      <c r="E628" s="229"/>
      <c r="F628" s="229"/>
      <c r="G628" s="229"/>
      <c r="H628" s="484"/>
      <c r="I628" s="229"/>
      <c r="J628" s="689">
        <f>SUM(H628*I628)</f>
        <v>0</v>
      </c>
      <c r="K628" s="229"/>
      <c r="L628" s="229"/>
      <c r="M628" s="230" t="s">
        <v>22</v>
      </c>
      <c r="N628" s="230" t="s">
        <v>0</v>
      </c>
      <c r="O628" s="229">
        <v>32.200000000000003</v>
      </c>
      <c r="P628" s="229"/>
      <c r="Q628" s="229"/>
      <c r="R628" s="508">
        <v>2050</v>
      </c>
      <c r="S628" s="511">
        <f>SUM(O628*R628)</f>
        <v>66010</v>
      </c>
      <c r="T628" s="229"/>
      <c r="U628" s="229"/>
      <c r="V628" s="511">
        <f>SUM(S628-(S628*U628/100))</f>
        <v>66010</v>
      </c>
      <c r="W628" s="511">
        <f>SUM(J628+V628)</f>
        <v>66010</v>
      </c>
      <c r="X628" s="688">
        <f>W628</f>
        <v>66010</v>
      </c>
      <c r="Y628" s="229">
        <v>50</v>
      </c>
      <c r="Z628" s="229">
        <v>0</v>
      </c>
      <c r="AA628" s="229">
        <v>0.01</v>
      </c>
      <c r="AB628" s="229"/>
    </row>
    <row r="629" spans="1:28" ht="17.25" x14ac:dyDescent="0.3">
      <c r="A629" s="229">
        <v>353</v>
      </c>
      <c r="B629" s="230" t="s">
        <v>4</v>
      </c>
      <c r="C629" s="229">
        <v>29497</v>
      </c>
      <c r="D629" s="229">
        <v>9</v>
      </c>
      <c r="E629" s="229"/>
      <c r="F629" s="229">
        <v>37</v>
      </c>
      <c r="G629" s="229">
        <v>1</v>
      </c>
      <c r="H629" s="484">
        <f>SUM((D629*400)+(E629*100)+F629)</f>
        <v>3637</v>
      </c>
      <c r="I629" s="229">
        <v>220</v>
      </c>
      <c r="J629" s="689">
        <f>SUM(H629*I629)</f>
        <v>800140</v>
      </c>
      <c r="K629" s="229"/>
      <c r="L629" s="505"/>
      <c r="M629" s="230"/>
      <c r="N629" s="230"/>
      <c r="O629" s="229"/>
      <c r="P629" s="229"/>
      <c r="Q629" s="229"/>
      <c r="R629" s="229"/>
      <c r="S629" s="511">
        <f>SUM(O629*R629)</f>
        <v>0</v>
      </c>
      <c r="T629" s="229"/>
      <c r="U629" s="229"/>
      <c r="V629" s="511">
        <f>SUM(S629-(S629*U629/100))</f>
        <v>0</v>
      </c>
      <c r="W629" s="511">
        <f>SUM(J629+V629)</f>
        <v>800140</v>
      </c>
      <c r="X629" s="688">
        <f>W629</f>
        <v>800140</v>
      </c>
      <c r="Y629" s="229">
        <v>50</v>
      </c>
      <c r="Z629" s="229">
        <v>0</v>
      </c>
      <c r="AA629" s="229">
        <v>0.01</v>
      </c>
      <c r="AB629" s="229"/>
    </row>
    <row r="630" spans="1:28" ht="17.25" x14ac:dyDescent="0.3">
      <c r="A630" s="229">
        <v>354</v>
      </c>
      <c r="B630" s="230" t="s">
        <v>4</v>
      </c>
      <c r="C630" s="229">
        <v>781</v>
      </c>
      <c r="D630" s="229">
        <v>0</v>
      </c>
      <c r="E630" s="229">
        <v>0</v>
      </c>
      <c r="F630" s="229">
        <v>87</v>
      </c>
      <c r="G630" s="229">
        <v>2</v>
      </c>
      <c r="H630" s="484">
        <f>SUM((D630*400)+(E630*100)+F630)</f>
        <v>87</v>
      </c>
      <c r="I630" s="229">
        <v>200</v>
      </c>
      <c r="J630" s="689">
        <f>SUM(H630*I630)</f>
        <v>17400</v>
      </c>
      <c r="K630" s="229"/>
      <c r="L630" s="505" t="s">
        <v>1240</v>
      </c>
      <c r="M630" s="230" t="s">
        <v>3</v>
      </c>
      <c r="N630" s="230" t="s">
        <v>2</v>
      </c>
      <c r="O630" s="229">
        <v>120</v>
      </c>
      <c r="P630" s="229"/>
      <c r="Q630" s="229"/>
      <c r="R630" s="229">
        <v>6500</v>
      </c>
      <c r="S630" s="511">
        <f>SUM(O630*R630)</f>
        <v>780000</v>
      </c>
      <c r="T630" s="229">
        <v>15</v>
      </c>
      <c r="U630" s="229">
        <v>20</v>
      </c>
      <c r="V630" s="511">
        <f>SUM(S630-(S630*U630/100))</f>
        <v>624000</v>
      </c>
      <c r="W630" s="511">
        <f>SUM(J630+V630)</f>
        <v>641400</v>
      </c>
      <c r="X630" s="688">
        <f>W630</f>
        <v>641400</v>
      </c>
      <c r="Y630" s="229">
        <v>10</v>
      </c>
      <c r="Z630" s="229">
        <v>0</v>
      </c>
      <c r="AA630" s="229">
        <v>0.02</v>
      </c>
      <c r="AB630" s="229"/>
    </row>
    <row r="631" spans="1:28" ht="17.25" x14ac:dyDescent="0.3">
      <c r="A631" s="229">
        <v>355</v>
      </c>
      <c r="B631" s="230" t="s">
        <v>4</v>
      </c>
      <c r="C631" s="229">
        <v>5984</v>
      </c>
      <c r="D631" s="229">
        <v>0</v>
      </c>
      <c r="E631" s="229">
        <v>0</v>
      </c>
      <c r="F631" s="229">
        <v>55</v>
      </c>
      <c r="G631" s="229">
        <v>2</v>
      </c>
      <c r="H631" s="484">
        <f>SUM((D631*400)+(E631*100)+F631)</f>
        <v>55</v>
      </c>
      <c r="I631" s="229">
        <v>75</v>
      </c>
      <c r="J631" s="689">
        <f>SUM(H631*I631)</f>
        <v>4125</v>
      </c>
      <c r="K631" s="229"/>
      <c r="L631" s="505" t="s">
        <v>144</v>
      </c>
      <c r="M631" s="230" t="s">
        <v>3</v>
      </c>
      <c r="N631" s="230" t="s">
        <v>2</v>
      </c>
      <c r="O631" s="229">
        <v>180</v>
      </c>
      <c r="P631" s="229"/>
      <c r="Q631" s="229"/>
      <c r="R631" s="229">
        <v>6500</v>
      </c>
      <c r="S631" s="511">
        <f>SUM(O631*R631)</f>
        <v>1170000</v>
      </c>
      <c r="T631" s="229">
        <v>15</v>
      </c>
      <c r="U631" s="229">
        <v>20</v>
      </c>
      <c r="V631" s="511">
        <f>SUM(S631-(S631*U631/100))</f>
        <v>936000</v>
      </c>
      <c r="W631" s="511">
        <f>SUM(J631+V631)</f>
        <v>940125</v>
      </c>
      <c r="X631" s="688">
        <f>W631</f>
        <v>940125</v>
      </c>
      <c r="Y631" s="229">
        <v>10</v>
      </c>
      <c r="Z631" s="229">
        <v>0</v>
      </c>
      <c r="AA631" s="229">
        <v>0.02</v>
      </c>
      <c r="AB631" s="229"/>
    </row>
    <row r="632" spans="1:28" ht="17.25" x14ac:dyDescent="0.3">
      <c r="A632" s="229">
        <v>356</v>
      </c>
      <c r="B632" s="230" t="s">
        <v>4</v>
      </c>
      <c r="C632" s="229">
        <v>16845</v>
      </c>
      <c r="D632" s="229">
        <v>12</v>
      </c>
      <c r="E632" s="229">
        <v>0</v>
      </c>
      <c r="F632" s="229">
        <v>31</v>
      </c>
      <c r="G632" s="229">
        <v>1</v>
      </c>
      <c r="H632" s="484">
        <f>SUM((D632*400)+(E632*100)+F632)</f>
        <v>4831</v>
      </c>
      <c r="I632" s="229">
        <v>75</v>
      </c>
      <c r="J632" s="689">
        <f>SUM(H632*I632)</f>
        <v>362325</v>
      </c>
      <c r="K632" s="229"/>
      <c r="L632" s="505"/>
      <c r="M632" s="230"/>
      <c r="N632" s="230"/>
      <c r="O632" s="229"/>
      <c r="P632" s="229"/>
      <c r="Q632" s="229"/>
      <c r="R632" s="229"/>
      <c r="S632" s="511">
        <f>SUM(O632*R632)</f>
        <v>0</v>
      </c>
      <c r="T632" s="229"/>
      <c r="U632" s="229"/>
      <c r="V632" s="511">
        <f>SUM(S632-(S632*U632/100))</f>
        <v>0</v>
      </c>
      <c r="W632" s="511">
        <f>SUM(J632+V632)</f>
        <v>362325</v>
      </c>
      <c r="X632" s="688">
        <f>W632</f>
        <v>362325</v>
      </c>
      <c r="Y632" s="229">
        <v>50</v>
      </c>
      <c r="Z632" s="229">
        <v>0</v>
      </c>
      <c r="AA632" s="229">
        <v>0.01</v>
      </c>
      <c r="AB632" s="229"/>
    </row>
    <row r="633" spans="1:28" ht="17.25" x14ac:dyDescent="0.3">
      <c r="A633" s="494">
        <v>357</v>
      </c>
      <c r="B633" s="498" t="s">
        <v>14</v>
      </c>
      <c r="C633" s="494">
        <v>707</v>
      </c>
      <c r="D633" s="494">
        <v>0</v>
      </c>
      <c r="E633" s="494">
        <v>0</v>
      </c>
      <c r="F633" s="494">
        <v>94</v>
      </c>
      <c r="G633" s="229">
        <v>1</v>
      </c>
      <c r="H633" s="484">
        <f>SUM((D633*400)+(E633*100)+F633)</f>
        <v>94</v>
      </c>
      <c r="I633" s="229">
        <v>75</v>
      </c>
      <c r="J633" s="689">
        <f>SUM(H633*I633)</f>
        <v>7050</v>
      </c>
      <c r="K633" s="229"/>
      <c r="L633" s="643"/>
      <c r="M633" s="498" t="s">
        <v>8</v>
      </c>
      <c r="N633" s="498" t="s">
        <v>0</v>
      </c>
      <c r="O633" s="494">
        <v>30</v>
      </c>
      <c r="P633" s="494"/>
      <c r="Q633" s="229"/>
      <c r="R633" s="229">
        <v>5400</v>
      </c>
      <c r="S633" s="511">
        <f>SUM(O633*R633)</f>
        <v>162000</v>
      </c>
      <c r="T633" s="494">
        <v>15</v>
      </c>
      <c r="U633" s="229">
        <v>65</v>
      </c>
      <c r="V633" s="511">
        <f>SUM(S633-(S633*U633/100))</f>
        <v>56700</v>
      </c>
      <c r="W633" s="511">
        <f>SUM(J633+V633)</f>
        <v>63750</v>
      </c>
      <c r="X633" s="688">
        <f>W633</f>
        <v>63750</v>
      </c>
      <c r="Y633" s="229">
        <v>50</v>
      </c>
      <c r="Z633" s="229">
        <v>0</v>
      </c>
      <c r="AA633" s="229">
        <v>0.01</v>
      </c>
      <c r="AB633" s="494"/>
    </row>
    <row r="634" spans="1:28" ht="17.25" x14ac:dyDescent="0.3">
      <c r="A634" s="229">
        <v>358</v>
      </c>
      <c r="B634" s="230" t="s">
        <v>4</v>
      </c>
      <c r="C634" s="229">
        <v>20354</v>
      </c>
      <c r="D634" s="229">
        <v>10</v>
      </c>
      <c r="E634" s="229">
        <v>1</v>
      </c>
      <c r="F634" s="229">
        <v>67</v>
      </c>
      <c r="G634" s="229">
        <v>2</v>
      </c>
      <c r="H634" s="484">
        <f>SUM((D634*400)+(E634*100)+F634)</f>
        <v>4167</v>
      </c>
      <c r="I634" s="229">
        <v>100</v>
      </c>
      <c r="J634" s="689">
        <f>SUM(H634*I634)</f>
        <v>416700</v>
      </c>
      <c r="K634" s="229"/>
      <c r="L634" s="505"/>
      <c r="M634" s="230" t="s">
        <v>3</v>
      </c>
      <c r="N634" s="230" t="s">
        <v>2</v>
      </c>
      <c r="O634" s="229">
        <v>180</v>
      </c>
      <c r="P634" s="229"/>
      <c r="Q634" s="229"/>
      <c r="R634" s="229">
        <v>6500</v>
      </c>
      <c r="S634" s="511">
        <f>SUM(O634*R634)</f>
        <v>1170000</v>
      </c>
      <c r="T634" s="229">
        <v>2</v>
      </c>
      <c r="U634" s="229">
        <v>2</v>
      </c>
      <c r="V634" s="511">
        <f>SUM(S634-(S634*U634/100))</f>
        <v>1146600</v>
      </c>
      <c r="W634" s="511">
        <f>SUM(J634+V634)</f>
        <v>1563300</v>
      </c>
      <c r="X634" s="688">
        <f>W634</f>
        <v>1563300</v>
      </c>
      <c r="Y634" s="229">
        <v>10</v>
      </c>
      <c r="Z634" s="229">
        <v>0</v>
      </c>
      <c r="AA634" s="229">
        <v>0.02</v>
      </c>
      <c r="AB634" s="229"/>
    </row>
    <row r="635" spans="1:28" ht="17.25" x14ac:dyDescent="0.3">
      <c r="A635" s="229"/>
      <c r="B635" s="230"/>
      <c r="C635" s="229"/>
      <c r="D635" s="229"/>
      <c r="E635" s="229"/>
      <c r="F635" s="229"/>
      <c r="G635" s="229"/>
      <c r="H635" s="484"/>
      <c r="I635" s="229"/>
      <c r="J635" s="689">
        <f>SUM(H635*I635)</f>
        <v>0</v>
      </c>
      <c r="K635" s="229"/>
      <c r="L635" s="505"/>
      <c r="M635" s="230" t="s">
        <v>1412</v>
      </c>
      <c r="N635" s="230" t="s">
        <v>0</v>
      </c>
      <c r="O635" s="229">
        <v>30</v>
      </c>
      <c r="P635" s="229"/>
      <c r="Q635" s="229"/>
      <c r="R635" s="229">
        <v>2050</v>
      </c>
      <c r="S635" s="511">
        <f>SUM(O635*R635)</f>
        <v>61500</v>
      </c>
      <c r="T635" s="229">
        <v>2</v>
      </c>
      <c r="U635" s="229">
        <v>6</v>
      </c>
      <c r="V635" s="511">
        <f>SUM(S635-(S635*U635/100))</f>
        <v>57810</v>
      </c>
      <c r="W635" s="511">
        <f>SUM(J635+V635)</f>
        <v>57810</v>
      </c>
      <c r="X635" s="688">
        <f>W635</f>
        <v>57810</v>
      </c>
      <c r="Y635" s="229">
        <v>50</v>
      </c>
      <c r="Z635" s="229">
        <v>0</v>
      </c>
      <c r="AA635" s="229">
        <v>0.01</v>
      </c>
      <c r="AB635" s="229"/>
    </row>
    <row r="636" spans="1:28" ht="17.25" x14ac:dyDescent="0.3">
      <c r="A636" s="229"/>
      <c r="B636" s="230"/>
      <c r="C636" s="229"/>
      <c r="D636" s="229"/>
      <c r="E636" s="229"/>
      <c r="F636" s="229"/>
      <c r="G636" s="229"/>
      <c r="H636" s="484"/>
      <c r="I636" s="229"/>
      <c r="J636" s="689">
        <f>SUM(H636*I636)</f>
        <v>0</v>
      </c>
      <c r="K636" s="229"/>
      <c r="L636" s="505"/>
      <c r="M636" s="230" t="s">
        <v>218</v>
      </c>
      <c r="N636" s="230" t="s">
        <v>210</v>
      </c>
      <c r="O636" s="229">
        <v>30</v>
      </c>
      <c r="P636" s="229"/>
      <c r="Q636" s="229"/>
      <c r="R636" s="229">
        <v>2050</v>
      </c>
      <c r="S636" s="511">
        <f>SUM(O636*R636)</f>
        <v>61500</v>
      </c>
      <c r="T636" s="229">
        <v>2</v>
      </c>
      <c r="U636" s="229">
        <v>6</v>
      </c>
      <c r="V636" s="511">
        <f>SUM(S636-(S636*U636/100))</f>
        <v>57810</v>
      </c>
      <c r="W636" s="511">
        <f>SUM(J636+V636)</f>
        <v>57810</v>
      </c>
      <c r="X636" s="688">
        <f>W636</f>
        <v>57810</v>
      </c>
      <c r="Y636" s="229">
        <v>50</v>
      </c>
      <c r="Z636" s="229">
        <v>0</v>
      </c>
      <c r="AA636" s="229">
        <v>0.01</v>
      </c>
      <c r="AB636" s="229"/>
    </row>
    <row r="637" spans="1:28" ht="17.25" x14ac:dyDescent="0.3">
      <c r="A637" s="229">
        <v>359</v>
      </c>
      <c r="B637" s="230" t="s">
        <v>4</v>
      </c>
      <c r="C637" s="229">
        <v>11397</v>
      </c>
      <c r="D637" s="229">
        <v>10</v>
      </c>
      <c r="E637" s="229">
        <v>3</v>
      </c>
      <c r="F637" s="229">
        <v>42</v>
      </c>
      <c r="G637" s="229">
        <v>1</v>
      </c>
      <c r="H637" s="484">
        <f>SUM((D637*400)+(E637*100)+F637)</f>
        <v>4342</v>
      </c>
      <c r="I637" s="229">
        <v>110</v>
      </c>
      <c r="J637" s="689">
        <f>SUM(H637*I637)</f>
        <v>477620</v>
      </c>
      <c r="K637" s="229"/>
      <c r="L637" s="505"/>
      <c r="M637" s="230"/>
      <c r="N637" s="230"/>
      <c r="O637" s="229"/>
      <c r="P637" s="229"/>
      <c r="Q637" s="229"/>
      <c r="R637" s="229"/>
      <c r="S637" s="511">
        <f>SUM(O637*R637)</f>
        <v>0</v>
      </c>
      <c r="T637" s="229"/>
      <c r="U637" s="229"/>
      <c r="V637" s="511">
        <f>SUM(S637-(S637*U637/100))</f>
        <v>0</v>
      </c>
      <c r="W637" s="511">
        <f>SUM(J637+V637)</f>
        <v>477620</v>
      </c>
      <c r="X637" s="688">
        <f>W637</f>
        <v>477620</v>
      </c>
      <c r="Y637" s="229">
        <v>50</v>
      </c>
      <c r="Z637" s="229">
        <v>0</v>
      </c>
      <c r="AA637" s="229">
        <v>0.01</v>
      </c>
      <c r="AB637" s="229"/>
    </row>
    <row r="638" spans="1:28" ht="17.25" x14ac:dyDescent="0.3">
      <c r="A638" s="229">
        <v>360</v>
      </c>
      <c r="B638" s="230" t="s">
        <v>4</v>
      </c>
      <c r="C638" s="229">
        <v>11398</v>
      </c>
      <c r="D638" s="229">
        <v>4</v>
      </c>
      <c r="E638" s="229">
        <v>1</v>
      </c>
      <c r="F638" s="229">
        <v>12</v>
      </c>
      <c r="G638" s="229">
        <v>1</v>
      </c>
      <c r="H638" s="484">
        <f>SUM((D638*400)+(E638*100)+F638)</f>
        <v>1712</v>
      </c>
      <c r="I638" s="229">
        <v>75</v>
      </c>
      <c r="J638" s="689">
        <f>SUM(H638*I638)</f>
        <v>128400</v>
      </c>
      <c r="K638" s="229"/>
      <c r="L638" s="505"/>
      <c r="M638" s="230"/>
      <c r="N638" s="230"/>
      <c r="O638" s="229"/>
      <c r="P638" s="229"/>
      <c r="Q638" s="229"/>
      <c r="R638" s="229"/>
      <c r="S638" s="511">
        <f>SUM(O638*R638)</f>
        <v>0</v>
      </c>
      <c r="T638" s="229"/>
      <c r="U638" s="229"/>
      <c r="V638" s="511">
        <f>SUM(S638-(S638*U638/100))</f>
        <v>0</v>
      </c>
      <c r="W638" s="511">
        <f>SUM(J638+V638)</f>
        <v>128400</v>
      </c>
      <c r="X638" s="688">
        <f>W638</f>
        <v>128400</v>
      </c>
      <c r="Y638" s="229">
        <v>50</v>
      </c>
      <c r="Z638" s="229">
        <v>0</v>
      </c>
      <c r="AA638" s="229">
        <v>0.01</v>
      </c>
      <c r="AB638" s="229"/>
    </row>
    <row r="639" spans="1:28" ht="17.25" x14ac:dyDescent="0.3">
      <c r="A639" s="229">
        <v>361</v>
      </c>
      <c r="B639" s="230" t="s">
        <v>4</v>
      </c>
      <c r="C639" s="229">
        <v>3767</v>
      </c>
      <c r="D639" s="229">
        <v>14</v>
      </c>
      <c r="E639" s="229">
        <v>0</v>
      </c>
      <c r="F639" s="229">
        <v>0</v>
      </c>
      <c r="G639" s="229">
        <v>1</v>
      </c>
      <c r="H639" s="484">
        <f>SUM((D639*400)+(E639*100)+F639)</f>
        <v>5600</v>
      </c>
      <c r="I639" s="229">
        <v>75</v>
      </c>
      <c r="J639" s="689">
        <f>SUM(H639*I639)</f>
        <v>420000</v>
      </c>
      <c r="K639" s="229"/>
      <c r="L639" s="505"/>
      <c r="M639" s="230"/>
      <c r="N639" s="230"/>
      <c r="O639" s="229"/>
      <c r="P639" s="229"/>
      <c r="Q639" s="229"/>
      <c r="R639" s="229"/>
      <c r="S639" s="511">
        <f>SUM(O639*R639)</f>
        <v>0</v>
      </c>
      <c r="T639" s="229"/>
      <c r="U639" s="229"/>
      <c r="V639" s="511">
        <f>SUM(S639-(S639*U639/100))</f>
        <v>0</v>
      </c>
      <c r="W639" s="511">
        <f>SUM(J639+V639)</f>
        <v>420000</v>
      </c>
      <c r="X639" s="688">
        <f>W639</f>
        <v>420000</v>
      </c>
      <c r="Y639" s="229">
        <v>50</v>
      </c>
      <c r="Z639" s="229">
        <v>0</v>
      </c>
      <c r="AA639" s="229">
        <v>0.01</v>
      </c>
      <c r="AB639" s="229"/>
    </row>
    <row r="640" spans="1:28" ht="17.25" x14ac:dyDescent="0.3">
      <c r="A640" s="229">
        <v>362</v>
      </c>
      <c r="B640" s="230" t="s">
        <v>4</v>
      </c>
      <c r="C640" s="229">
        <v>234</v>
      </c>
      <c r="D640" s="229">
        <v>0</v>
      </c>
      <c r="E640" s="229">
        <v>0</v>
      </c>
      <c r="F640" s="229">
        <v>94</v>
      </c>
      <c r="G640" s="229">
        <v>2</v>
      </c>
      <c r="H640" s="484">
        <f>SUM((D640*400)+(E640*100)+F640)</f>
        <v>94</v>
      </c>
      <c r="I640" s="229">
        <v>200</v>
      </c>
      <c r="J640" s="689">
        <f>SUM(H640*I640)</f>
        <v>18800</v>
      </c>
      <c r="K640" s="229"/>
      <c r="L640" s="505" t="s">
        <v>152</v>
      </c>
      <c r="M640" s="230" t="s">
        <v>10</v>
      </c>
      <c r="N640" s="230" t="s">
        <v>9</v>
      </c>
      <c r="O640" s="229">
        <v>285</v>
      </c>
      <c r="P640" s="229"/>
      <c r="Q640" s="229"/>
      <c r="R640" s="229">
        <v>6500</v>
      </c>
      <c r="S640" s="511">
        <f>SUM(O640*R640)</f>
        <v>1852500</v>
      </c>
      <c r="T640" s="229">
        <v>30</v>
      </c>
      <c r="U640" s="229">
        <v>85</v>
      </c>
      <c r="V640" s="511">
        <f>SUM(S640-(S640*U640/100))</f>
        <v>277875</v>
      </c>
      <c r="W640" s="511">
        <f>SUM(J640+V640)</f>
        <v>296675</v>
      </c>
      <c r="X640" s="688">
        <f>W640</f>
        <v>296675</v>
      </c>
      <c r="Y640" s="229">
        <v>10</v>
      </c>
      <c r="Z640" s="229">
        <v>0</v>
      </c>
      <c r="AA640" s="229">
        <v>0.02</v>
      </c>
      <c r="AB640" s="229"/>
    </row>
    <row r="641" spans="1:28" ht="17.25" x14ac:dyDescent="0.3">
      <c r="A641" s="229"/>
      <c r="B641" s="230"/>
      <c r="C641" s="229"/>
      <c r="D641" s="229"/>
      <c r="E641" s="229"/>
      <c r="F641" s="229"/>
      <c r="G641" s="229"/>
      <c r="H641" s="484"/>
      <c r="I641" s="229"/>
      <c r="J641" s="689">
        <f>SUM(H641*I641)</f>
        <v>0</v>
      </c>
      <c r="K641" s="229"/>
      <c r="L641" s="505"/>
      <c r="M641" s="230" t="s">
        <v>1230</v>
      </c>
      <c r="N641" s="230" t="s">
        <v>0</v>
      </c>
      <c r="O641" s="229">
        <v>30</v>
      </c>
      <c r="P641" s="229"/>
      <c r="Q641" s="229"/>
      <c r="R641" s="229">
        <v>5400</v>
      </c>
      <c r="S641" s="511">
        <f>SUM(O641*R641)</f>
        <v>162000</v>
      </c>
      <c r="T641" s="229">
        <v>25</v>
      </c>
      <c r="U641" s="229">
        <v>93</v>
      </c>
      <c r="V641" s="511">
        <f>SUM(S641-(S641*U641/100))</f>
        <v>11340</v>
      </c>
      <c r="W641" s="511">
        <f>SUM(J641+V641)</f>
        <v>11340</v>
      </c>
      <c r="X641" s="688">
        <f>W641</f>
        <v>11340</v>
      </c>
      <c r="Y641" s="229">
        <v>50</v>
      </c>
      <c r="Z641" s="229">
        <v>0</v>
      </c>
      <c r="AA641" s="229">
        <v>0.01</v>
      </c>
      <c r="AB641" s="229"/>
    </row>
    <row r="642" spans="1:28" ht="17.25" x14ac:dyDescent="0.3">
      <c r="A642" s="229">
        <v>363</v>
      </c>
      <c r="B642" s="230" t="s">
        <v>4</v>
      </c>
      <c r="C642" s="229">
        <v>1567</v>
      </c>
      <c r="D642" s="229">
        <v>27</v>
      </c>
      <c r="E642" s="229">
        <v>3</v>
      </c>
      <c r="F642" s="229">
        <v>62</v>
      </c>
      <c r="G642" s="229">
        <v>1</v>
      </c>
      <c r="H642" s="484">
        <f>SUM((D642*400)+(E642*100)+F642)</f>
        <v>11162</v>
      </c>
      <c r="I642" s="229">
        <v>110</v>
      </c>
      <c r="J642" s="689">
        <f>SUM(H642*I642)</f>
        <v>1227820</v>
      </c>
      <c r="K642" s="229"/>
      <c r="L642" s="505"/>
      <c r="M642" s="230"/>
      <c r="N642" s="230"/>
      <c r="O642" s="229"/>
      <c r="P642" s="229"/>
      <c r="Q642" s="229"/>
      <c r="R642" s="229"/>
      <c r="S642" s="511">
        <f>SUM(O642*R642)</f>
        <v>0</v>
      </c>
      <c r="T642" s="229"/>
      <c r="U642" s="229"/>
      <c r="V642" s="511">
        <f>SUM(S642-(S642*U642/100))</f>
        <v>0</v>
      </c>
      <c r="W642" s="511">
        <f>SUM(J642+V642)</f>
        <v>1227820</v>
      </c>
      <c r="X642" s="688">
        <f>W642</f>
        <v>1227820</v>
      </c>
      <c r="Y642" s="229">
        <v>50</v>
      </c>
      <c r="Z642" s="229">
        <v>0</v>
      </c>
      <c r="AA642" s="229">
        <v>0.01</v>
      </c>
      <c r="AB642" s="229"/>
    </row>
    <row r="643" spans="1:28" ht="17.25" x14ac:dyDescent="0.3">
      <c r="A643" s="494">
        <v>364</v>
      </c>
      <c r="B643" s="498" t="s">
        <v>5</v>
      </c>
      <c r="C643" s="494"/>
      <c r="D643" s="494">
        <v>2</v>
      </c>
      <c r="E643" s="494">
        <v>2</v>
      </c>
      <c r="F643" s="494">
        <v>21</v>
      </c>
      <c r="G643" s="229">
        <v>1</v>
      </c>
      <c r="H643" s="484">
        <f>SUM((D643*400)+(E643*100)+F643)</f>
        <v>1021</v>
      </c>
      <c r="I643" s="229">
        <v>75</v>
      </c>
      <c r="J643" s="689">
        <f>SUM(H643*I643)</f>
        <v>76575</v>
      </c>
      <c r="K643" s="229"/>
      <c r="L643" s="643"/>
      <c r="M643" s="498"/>
      <c r="N643" s="498"/>
      <c r="O643" s="494"/>
      <c r="P643" s="494"/>
      <c r="Q643" s="229"/>
      <c r="R643" s="229"/>
      <c r="S643" s="511">
        <f>SUM(O643*R643)</f>
        <v>0</v>
      </c>
      <c r="T643" s="494"/>
      <c r="U643" s="229"/>
      <c r="V643" s="511">
        <f>SUM(S643-(S643*U643/100))</f>
        <v>0</v>
      </c>
      <c r="W643" s="511">
        <f>SUM(J643+V643)</f>
        <v>76575</v>
      </c>
      <c r="X643" s="688">
        <f>W643</f>
        <v>76575</v>
      </c>
      <c r="Y643" s="229">
        <v>50</v>
      </c>
      <c r="Z643" s="229">
        <v>0</v>
      </c>
      <c r="AA643" s="229">
        <v>0.01</v>
      </c>
      <c r="AB643" s="494"/>
    </row>
    <row r="644" spans="1:28" ht="17.25" x14ac:dyDescent="0.3">
      <c r="A644" s="229">
        <v>365</v>
      </c>
      <c r="B644" s="230" t="s">
        <v>4</v>
      </c>
      <c r="C644" s="229">
        <v>11138</v>
      </c>
      <c r="D644" s="229">
        <v>3</v>
      </c>
      <c r="E644" s="229">
        <v>0</v>
      </c>
      <c r="F644" s="229">
        <v>57</v>
      </c>
      <c r="G644" s="229">
        <v>1</v>
      </c>
      <c r="H644" s="484">
        <f>SUM((D644*400)+(E644*100)+F644)</f>
        <v>1257</v>
      </c>
      <c r="I644" s="229">
        <v>75</v>
      </c>
      <c r="J644" s="689">
        <f>SUM(H644*I644)</f>
        <v>94275</v>
      </c>
      <c r="K644" s="229"/>
      <c r="L644" s="505"/>
      <c r="M644" s="230"/>
      <c r="N644" s="230"/>
      <c r="O644" s="229"/>
      <c r="P644" s="229"/>
      <c r="Q644" s="229"/>
      <c r="R644" s="229"/>
      <c r="S644" s="511">
        <f>SUM(O644*R644)</f>
        <v>0</v>
      </c>
      <c r="T644" s="229"/>
      <c r="U644" s="229"/>
      <c r="V644" s="511">
        <f>SUM(S644-(S644*U644/100))</f>
        <v>0</v>
      </c>
      <c r="W644" s="511">
        <f>SUM(J644+V644)</f>
        <v>94275</v>
      </c>
      <c r="X644" s="688">
        <f>W644</f>
        <v>94275</v>
      </c>
      <c r="Y644" s="229">
        <v>50</v>
      </c>
      <c r="Z644" s="229">
        <v>0</v>
      </c>
      <c r="AA644" s="229">
        <v>0.01</v>
      </c>
      <c r="AB644" s="229"/>
    </row>
    <row r="645" spans="1:28" ht="17.25" x14ac:dyDescent="0.3">
      <c r="A645" s="229">
        <v>366</v>
      </c>
      <c r="B645" s="230" t="s">
        <v>4</v>
      </c>
      <c r="C645" s="229">
        <v>1624</v>
      </c>
      <c r="D645" s="229">
        <v>11</v>
      </c>
      <c r="E645" s="229">
        <v>3</v>
      </c>
      <c r="F645" s="229">
        <v>58</v>
      </c>
      <c r="G645" s="229">
        <v>1</v>
      </c>
      <c r="H645" s="484">
        <f>SUM((D645*400)+(E645*100)+F645)</f>
        <v>4758</v>
      </c>
      <c r="I645" s="229">
        <v>75</v>
      </c>
      <c r="J645" s="689">
        <f>SUM(H645*I645)</f>
        <v>356850</v>
      </c>
      <c r="K645" s="229"/>
      <c r="L645" s="505"/>
      <c r="M645" s="230"/>
      <c r="N645" s="230"/>
      <c r="O645" s="229"/>
      <c r="P645" s="229"/>
      <c r="Q645" s="229"/>
      <c r="R645" s="229"/>
      <c r="S645" s="511">
        <f>SUM(O645*R645)</f>
        <v>0</v>
      </c>
      <c r="T645" s="229"/>
      <c r="U645" s="229"/>
      <c r="V645" s="511">
        <f>SUM(S645-(S645*U645/100))</f>
        <v>0</v>
      </c>
      <c r="W645" s="511">
        <f>SUM(J645+V645)</f>
        <v>356850</v>
      </c>
      <c r="X645" s="688">
        <f>W645</f>
        <v>356850</v>
      </c>
      <c r="Y645" s="229">
        <v>50</v>
      </c>
      <c r="Z645" s="229">
        <v>0</v>
      </c>
      <c r="AA645" s="229">
        <v>0.01</v>
      </c>
      <c r="AB645" s="229"/>
    </row>
    <row r="646" spans="1:28" ht="17.25" x14ac:dyDescent="0.3">
      <c r="A646" s="229">
        <v>367</v>
      </c>
      <c r="B646" s="230" t="s">
        <v>4</v>
      </c>
      <c r="C646" s="229">
        <v>2479</v>
      </c>
      <c r="D646" s="229">
        <v>21</v>
      </c>
      <c r="E646" s="229">
        <v>3</v>
      </c>
      <c r="F646" s="229">
        <v>29</v>
      </c>
      <c r="G646" s="229">
        <v>1</v>
      </c>
      <c r="H646" s="484">
        <f>SUM((D646*400)+(E646*100)+F646)</f>
        <v>8729</v>
      </c>
      <c r="I646" s="229">
        <v>75</v>
      </c>
      <c r="J646" s="689">
        <f>SUM(H646*I646)</f>
        <v>654675</v>
      </c>
      <c r="K646" s="229"/>
      <c r="L646" s="505"/>
      <c r="M646" s="230"/>
      <c r="N646" s="230"/>
      <c r="O646" s="229"/>
      <c r="P646" s="229"/>
      <c r="Q646" s="229"/>
      <c r="R646" s="229"/>
      <c r="S646" s="511">
        <f>SUM(O646*R646)</f>
        <v>0</v>
      </c>
      <c r="T646" s="229"/>
      <c r="U646" s="229"/>
      <c r="V646" s="511">
        <f>SUM(S646-(S646*U646/100))</f>
        <v>0</v>
      </c>
      <c r="W646" s="511">
        <f>SUM(J646+V646)</f>
        <v>654675</v>
      </c>
      <c r="X646" s="688">
        <f>W646</f>
        <v>654675</v>
      </c>
      <c r="Y646" s="229">
        <v>50</v>
      </c>
      <c r="Z646" s="229">
        <v>0</v>
      </c>
      <c r="AA646" s="229">
        <v>0.01</v>
      </c>
      <c r="AB646" s="229"/>
    </row>
    <row r="647" spans="1:28" ht="17.25" x14ac:dyDescent="0.3">
      <c r="A647" s="494">
        <v>368</v>
      </c>
      <c r="B647" s="498" t="s">
        <v>5</v>
      </c>
      <c r="C647" s="494"/>
      <c r="D647" s="494">
        <v>15</v>
      </c>
      <c r="E647" s="494">
        <v>0</v>
      </c>
      <c r="F647" s="494">
        <v>0</v>
      </c>
      <c r="G647" s="229">
        <v>1</v>
      </c>
      <c r="H647" s="484">
        <f>SUM((D647*400)+(E647*100)+F647)</f>
        <v>6000</v>
      </c>
      <c r="I647" s="229">
        <v>75</v>
      </c>
      <c r="J647" s="689">
        <f>SUM(H647*I647)</f>
        <v>450000</v>
      </c>
      <c r="K647" s="229"/>
      <c r="L647" s="643"/>
      <c r="M647" s="498"/>
      <c r="N647" s="498"/>
      <c r="O647" s="494"/>
      <c r="P647" s="494"/>
      <c r="Q647" s="229"/>
      <c r="R647" s="229"/>
      <c r="S647" s="511">
        <f>SUM(O647*R647)</f>
        <v>0</v>
      </c>
      <c r="T647" s="494"/>
      <c r="U647" s="229"/>
      <c r="V647" s="511">
        <f>SUM(S647-(S647*U647/100))</f>
        <v>0</v>
      </c>
      <c r="W647" s="511">
        <f>SUM(J647+V647)</f>
        <v>450000</v>
      </c>
      <c r="X647" s="688">
        <f>W647</f>
        <v>450000</v>
      </c>
      <c r="Y647" s="229">
        <v>50</v>
      </c>
      <c r="Z647" s="229">
        <v>0</v>
      </c>
      <c r="AA647" s="229">
        <v>0.01</v>
      </c>
      <c r="AB647" s="494"/>
    </row>
    <row r="648" spans="1:28" ht="17.25" x14ac:dyDescent="0.3">
      <c r="A648" s="494">
        <v>369</v>
      </c>
      <c r="B648" s="498" t="s">
        <v>5</v>
      </c>
      <c r="C648" s="494"/>
      <c r="D648" s="494">
        <v>8</v>
      </c>
      <c r="E648" s="494">
        <v>0</v>
      </c>
      <c r="F648" s="494">
        <v>0</v>
      </c>
      <c r="G648" s="229">
        <v>1</v>
      </c>
      <c r="H648" s="484">
        <f>SUM((D648*400)+(E648*100)+F648)</f>
        <v>3200</v>
      </c>
      <c r="I648" s="229">
        <v>75</v>
      </c>
      <c r="J648" s="689">
        <f>SUM(H648*I648)</f>
        <v>240000</v>
      </c>
      <c r="K648" s="229"/>
      <c r="L648" s="643"/>
      <c r="M648" s="498"/>
      <c r="N648" s="498"/>
      <c r="O648" s="494"/>
      <c r="P648" s="494"/>
      <c r="Q648" s="229"/>
      <c r="R648" s="229"/>
      <c r="S648" s="511">
        <f>SUM(O648*R648)</f>
        <v>0</v>
      </c>
      <c r="T648" s="494"/>
      <c r="U648" s="229"/>
      <c r="V648" s="511">
        <f>SUM(S648-(S648*U648/100))</f>
        <v>0</v>
      </c>
      <c r="W648" s="511">
        <f>SUM(J648+V648)</f>
        <v>240000</v>
      </c>
      <c r="X648" s="688">
        <f>W648</f>
        <v>240000</v>
      </c>
      <c r="Y648" s="229">
        <v>50</v>
      </c>
      <c r="Z648" s="229">
        <v>0</v>
      </c>
      <c r="AA648" s="229">
        <v>0.01</v>
      </c>
      <c r="AB648" s="494"/>
    </row>
    <row r="649" spans="1:28" ht="17.25" x14ac:dyDescent="0.3">
      <c r="A649" s="229">
        <v>370</v>
      </c>
      <c r="B649" s="230" t="s">
        <v>4</v>
      </c>
      <c r="C649" s="229">
        <v>17394</v>
      </c>
      <c r="D649" s="229">
        <v>0</v>
      </c>
      <c r="E649" s="229">
        <v>0</v>
      </c>
      <c r="F649" s="690">
        <v>37.700000000000003</v>
      </c>
      <c r="G649" s="229">
        <v>1</v>
      </c>
      <c r="H649" s="484">
        <f>SUM((D649*400)+(E649*100)+F649)</f>
        <v>37.700000000000003</v>
      </c>
      <c r="I649" s="229">
        <v>75</v>
      </c>
      <c r="J649" s="689">
        <f>SUM(H649*I649)</f>
        <v>2827.5</v>
      </c>
      <c r="K649" s="229"/>
      <c r="L649" s="505"/>
      <c r="M649" s="230"/>
      <c r="N649" s="230"/>
      <c r="O649" s="229"/>
      <c r="P649" s="229"/>
      <c r="Q649" s="229"/>
      <c r="R649" s="229"/>
      <c r="S649" s="511">
        <f>SUM(O649*R649)</f>
        <v>0</v>
      </c>
      <c r="T649" s="229"/>
      <c r="U649" s="229"/>
      <c r="V649" s="511">
        <f>SUM(S649-(S649*U649/100))</f>
        <v>0</v>
      </c>
      <c r="W649" s="511">
        <f>SUM(J649+V649)</f>
        <v>2827.5</v>
      </c>
      <c r="X649" s="688">
        <f>W649</f>
        <v>2827.5</v>
      </c>
      <c r="Y649" s="229">
        <v>50</v>
      </c>
      <c r="Z649" s="229">
        <v>0</v>
      </c>
      <c r="AA649" s="229">
        <v>0.01</v>
      </c>
      <c r="AB649" s="229"/>
    </row>
    <row r="650" spans="1:28" ht="17.25" x14ac:dyDescent="0.3">
      <c r="A650" s="494">
        <v>371</v>
      </c>
      <c r="B650" s="498" t="s">
        <v>14</v>
      </c>
      <c r="C650" s="494">
        <v>5842</v>
      </c>
      <c r="D650" s="494">
        <v>7</v>
      </c>
      <c r="E650" s="494">
        <v>2</v>
      </c>
      <c r="F650" s="494">
        <v>50</v>
      </c>
      <c r="G650" s="229">
        <v>1</v>
      </c>
      <c r="H650" s="484">
        <f>SUM((D650*400)+(E650*100)+F650)</f>
        <v>3050</v>
      </c>
      <c r="I650" s="229">
        <v>75</v>
      </c>
      <c r="J650" s="689">
        <f>SUM(H650*I650)</f>
        <v>228750</v>
      </c>
      <c r="K650" s="229"/>
      <c r="L650" s="643"/>
      <c r="M650" s="498"/>
      <c r="N650" s="498"/>
      <c r="O650" s="494"/>
      <c r="P650" s="494"/>
      <c r="Q650" s="229"/>
      <c r="R650" s="229"/>
      <c r="S650" s="511">
        <f>SUM(O650*R650)</f>
        <v>0</v>
      </c>
      <c r="T650" s="494"/>
      <c r="U650" s="229"/>
      <c r="V650" s="511">
        <f>SUM(S650-(S650*U650/100))</f>
        <v>0</v>
      </c>
      <c r="W650" s="511">
        <f>SUM(J650+V650)</f>
        <v>228750</v>
      </c>
      <c r="X650" s="688">
        <f>W650</f>
        <v>228750</v>
      </c>
      <c r="Y650" s="229">
        <v>50</v>
      </c>
      <c r="Z650" s="229">
        <v>0</v>
      </c>
      <c r="AA650" s="229">
        <v>0.01</v>
      </c>
      <c r="AB650" s="494"/>
    </row>
    <row r="651" spans="1:28" ht="17.25" x14ac:dyDescent="0.3">
      <c r="A651" s="229">
        <v>372</v>
      </c>
      <c r="B651" s="230" t="s">
        <v>4</v>
      </c>
      <c r="C651" s="229">
        <v>7651</v>
      </c>
      <c r="D651" s="229">
        <v>0</v>
      </c>
      <c r="E651" s="229">
        <v>1</v>
      </c>
      <c r="F651" s="229">
        <v>37</v>
      </c>
      <c r="G651" s="229">
        <v>1</v>
      </c>
      <c r="H651" s="484">
        <f>SUM((D651*400)+(E651*100)+F651)</f>
        <v>137</v>
      </c>
      <c r="I651" s="229">
        <v>75</v>
      </c>
      <c r="J651" s="689">
        <f>SUM(H651*I651)</f>
        <v>10275</v>
      </c>
      <c r="K651" s="229"/>
      <c r="L651" s="505"/>
      <c r="M651" s="230"/>
      <c r="N651" s="230"/>
      <c r="O651" s="229"/>
      <c r="P651" s="229"/>
      <c r="Q651" s="229"/>
      <c r="R651" s="229"/>
      <c r="S651" s="511">
        <f>SUM(O651*R651)</f>
        <v>0</v>
      </c>
      <c r="T651" s="229"/>
      <c r="U651" s="229"/>
      <c r="V651" s="511">
        <f>SUM(S651-(S651*U651/100))</f>
        <v>0</v>
      </c>
      <c r="W651" s="511">
        <f>SUM(J651+V651)</f>
        <v>10275</v>
      </c>
      <c r="X651" s="688">
        <f>W651</f>
        <v>10275</v>
      </c>
      <c r="Y651" s="229">
        <v>50</v>
      </c>
      <c r="Z651" s="229">
        <v>0</v>
      </c>
      <c r="AA651" s="229">
        <v>0.01</v>
      </c>
      <c r="AB651" s="229"/>
    </row>
    <row r="652" spans="1:28" ht="17.25" x14ac:dyDescent="0.3">
      <c r="A652" s="494">
        <v>373</v>
      </c>
      <c r="B652" s="498" t="s">
        <v>5</v>
      </c>
      <c r="C652" s="494"/>
      <c r="D652" s="494">
        <v>3</v>
      </c>
      <c r="E652" s="494">
        <v>0</v>
      </c>
      <c r="F652" s="494">
        <v>0</v>
      </c>
      <c r="G652" s="229">
        <v>1</v>
      </c>
      <c r="H652" s="484">
        <f>SUM((D652*400)+(E652*100)+F652)</f>
        <v>1200</v>
      </c>
      <c r="I652" s="229">
        <v>75</v>
      </c>
      <c r="J652" s="689">
        <f>SUM(H652*I652)</f>
        <v>90000</v>
      </c>
      <c r="K652" s="229"/>
      <c r="L652" s="643"/>
      <c r="M652" s="498"/>
      <c r="N652" s="498"/>
      <c r="O652" s="494"/>
      <c r="P652" s="494"/>
      <c r="Q652" s="229"/>
      <c r="R652" s="229"/>
      <c r="S652" s="511">
        <f>SUM(O652*R652)</f>
        <v>0</v>
      </c>
      <c r="T652" s="494"/>
      <c r="U652" s="229"/>
      <c r="V652" s="511">
        <f>SUM(S652-(S652*U652/100))</f>
        <v>0</v>
      </c>
      <c r="W652" s="511">
        <f>SUM(J652+V652)</f>
        <v>90000</v>
      </c>
      <c r="X652" s="688">
        <f>W652</f>
        <v>90000</v>
      </c>
      <c r="Y652" s="229">
        <v>50</v>
      </c>
      <c r="Z652" s="229">
        <v>0</v>
      </c>
      <c r="AA652" s="229">
        <v>0.01</v>
      </c>
      <c r="AB652" s="494"/>
    </row>
    <row r="653" spans="1:28" ht="17.25" x14ac:dyDescent="0.3">
      <c r="A653" s="229">
        <v>374</v>
      </c>
      <c r="B653" s="230" t="s">
        <v>4</v>
      </c>
      <c r="C653" s="229">
        <v>11094</v>
      </c>
      <c r="D653" s="229">
        <v>0</v>
      </c>
      <c r="E653" s="229">
        <v>1</v>
      </c>
      <c r="F653" s="229">
        <v>36</v>
      </c>
      <c r="G653" s="229">
        <v>2</v>
      </c>
      <c r="H653" s="484">
        <f>SUM((D653*400)+(E653*100)+F653)</f>
        <v>136</v>
      </c>
      <c r="I653" s="229">
        <v>200</v>
      </c>
      <c r="J653" s="689">
        <f>SUM(H653*I653)</f>
        <v>27200</v>
      </c>
      <c r="K653" s="229"/>
      <c r="L653" s="505" t="s">
        <v>1411</v>
      </c>
      <c r="M653" s="230" t="s">
        <v>10</v>
      </c>
      <c r="N653" s="230" t="s">
        <v>9</v>
      </c>
      <c r="O653" s="229">
        <v>285</v>
      </c>
      <c r="P653" s="229"/>
      <c r="Q653" s="229"/>
      <c r="R653" s="229">
        <v>6500</v>
      </c>
      <c r="S653" s="511">
        <f>SUM(O653*R653)</f>
        <v>1852500</v>
      </c>
      <c r="T653" s="229">
        <v>7</v>
      </c>
      <c r="U653" s="229">
        <v>18</v>
      </c>
      <c r="V653" s="511">
        <f>SUM(S653-(S653*U653/100))</f>
        <v>1519050</v>
      </c>
      <c r="W653" s="511">
        <f>SUM(J653+V653)</f>
        <v>1546250</v>
      </c>
      <c r="X653" s="688">
        <f>W653</f>
        <v>1546250</v>
      </c>
      <c r="Y653" s="229">
        <v>10</v>
      </c>
      <c r="Z653" s="229">
        <v>0</v>
      </c>
      <c r="AA653" s="229">
        <v>0.02</v>
      </c>
      <c r="AB653" s="229"/>
    </row>
    <row r="654" spans="1:28" ht="17.25" x14ac:dyDescent="0.3">
      <c r="A654" s="229"/>
      <c r="B654" s="230"/>
      <c r="C654" s="229"/>
      <c r="D654" s="229"/>
      <c r="E654" s="229"/>
      <c r="F654" s="229"/>
      <c r="G654" s="229"/>
      <c r="H654" s="484"/>
      <c r="I654" s="229"/>
      <c r="J654" s="689">
        <f>SUM(H654*I654)</f>
        <v>0</v>
      </c>
      <c r="K654" s="229"/>
      <c r="L654" s="505"/>
      <c r="M654" s="230" t="s">
        <v>8</v>
      </c>
      <c r="N654" s="230" t="s">
        <v>0</v>
      </c>
      <c r="O654" s="229">
        <v>30</v>
      </c>
      <c r="P654" s="229"/>
      <c r="Q654" s="229"/>
      <c r="R654" s="229">
        <v>5400</v>
      </c>
      <c r="S654" s="511">
        <f>SUM(O654*R654)</f>
        <v>162000</v>
      </c>
      <c r="T654" s="229">
        <v>7</v>
      </c>
      <c r="U654" s="229">
        <v>25</v>
      </c>
      <c r="V654" s="511">
        <f>SUM(S654-(S654*U654/100))</f>
        <v>121500</v>
      </c>
      <c r="W654" s="511">
        <f>SUM(J654+V654)</f>
        <v>121500</v>
      </c>
      <c r="X654" s="688">
        <f>W654</f>
        <v>121500</v>
      </c>
      <c r="Y654" s="229">
        <v>50</v>
      </c>
      <c r="Z654" s="229">
        <v>0</v>
      </c>
      <c r="AA654" s="229">
        <v>0.01</v>
      </c>
      <c r="AB654" s="229"/>
    </row>
    <row r="655" spans="1:28" ht="17.25" x14ac:dyDescent="0.3">
      <c r="A655" s="229">
        <v>375</v>
      </c>
      <c r="B655" s="230" t="s">
        <v>4</v>
      </c>
      <c r="C655" s="229">
        <v>11894</v>
      </c>
      <c r="D655" s="229">
        <v>5</v>
      </c>
      <c r="E655" s="229">
        <v>0</v>
      </c>
      <c r="F655" s="229">
        <v>0</v>
      </c>
      <c r="G655" s="229">
        <v>1</v>
      </c>
      <c r="H655" s="484">
        <f>SUM((D655*400)+(E655*100)+F655)</f>
        <v>2000</v>
      </c>
      <c r="I655" s="229">
        <v>75</v>
      </c>
      <c r="J655" s="689">
        <f>SUM(H655*I655)</f>
        <v>150000</v>
      </c>
      <c r="K655" s="229"/>
      <c r="L655" s="505"/>
      <c r="M655" s="230"/>
      <c r="N655" s="230"/>
      <c r="O655" s="229"/>
      <c r="P655" s="229"/>
      <c r="Q655" s="229"/>
      <c r="R655" s="229"/>
      <c r="S655" s="511">
        <f>SUM(O655*R655)</f>
        <v>0</v>
      </c>
      <c r="T655" s="229"/>
      <c r="U655" s="229"/>
      <c r="V655" s="511">
        <f>SUM(S655-(S655*U655/100))</f>
        <v>0</v>
      </c>
      <c r="W655" s="511">
        <f>SUM(J655+V655)</f>
        <v>150000</v>
      </c>
      <c r="X655" s="688">
        <f>W655</f>
        <v>150000</v>
      </c>
      <c r="Y655" s="229">
        <v>50</v>
      </c>
      <c r="Z655" s="229">
        <v>0</v>
      </c>
      <c r="AA655" s="229">
        <v>0.01</v>
      </c>
      <c r="AB655" s="229"/>
    </row>
    <row r="656" spans="1:28" ht="17.25" x14ac:dyDescent="0.3">
      <c r="A656" s="494">
        <v>376</v>
      </c>
      <c r="B656" s="498" t="s">
        <v>5</v>
      </c>
      <c r="C656" s="494"/>
      <c r="D656" s="494">
        <v>5</v>
      </c>
      <c r="E656" s="494">
        <v>0</v>
      </c>
      <c r="F656" s="494">
        <v>0</v>
      </c>
      <c r="G656" s="229">
        <v>1</v>
      </c>
      <c r="H656" s="484">
        <f>SUM((D656*400)+(E656*100)+F656)</f>
        <v>2000</v>
      </c>
      <c r="I656" s="229">
        <v>75</v>
      </c>
      <c r="J656" s="689">
        <f>SUM(H656*I656)</f>
        <v>150000</v>
      </c>
      <c r="K656" s="229"/>
      <c r="L656" s="643"/>
      <c r="M656" s="498"/>
      <c r="N656" s="498"/>
      <c r="O656" s="494"/>
      <c r="P656" s="494"/>
      <c r="Q656" s="229"/>
      <c r="R656" s="229"/>
      <c r="S656" s="511">
        <f>SUM(O656*R656)</f>
        <v>0</v>
      </c>
      <c r="T656" s="494"/>
      <c r="U656" s="229"/>
      <c r="V656" s="511">
        <f>SUM(S656-(S656*U656/100))</f>
        <v>0</v>
      </c>
      <c r="W656" s="511">
        <f>SUM(J656+V656)</f>
        <v>150000</v>
      </c>
      <c r="X656" s="688">
        <f>W656</f>
        <v>150000</v>
      </c>
      <c r="Y656" s="229">
        <v>50</v>
      </c>
      <c r="Z656" s="229">
        <v>0</v>
      </c>
      <c r="AA656" s="229">
        <v>0.01</v>
      </c>
      <c r="AB656" s="494"/>
    </row>
    <row r="657" spans="1:28" ht="17.25" x14ac:dyDescent="0.3">
      <c r="A657" s="229">
        <v>377</v>
      </c>
      <c r="B657" s="230" t="s">
        <v>4</v>
      </c>
      <c r="C657" s="229">
        <v>230</v>
      </c>
      <c r="D657" s="229">
        <v>0</v>
      </c>
      <c r="E657" s="229">
        <v>0</v>
      </c>
      <c r="F657" s="229">
        <v>74</v>
      </c>
      <c r="G657" s="229">
        <v>2</v>
      </c>
      <c r="H657" s="484">
        <f>SUM((D657*400)+(E657*100)+F657)</f>
        <v>74</v>
      </c>
      <c r="I657" s="229">
        <v>75</v>
      </c>
      <c r="J657" s="689">
        <f>SUM(H657*I657)</f>
        <v>5550</v>
      </c>
      <c r="K657" s="229"/>
      <c r="L657" s="505"/>
      <c r="M657" s="230" t="s">
        <v>3</v>
      </c>
      <c r="N657" s="230" t="s">
        <v>2</v>
      </c>
      <c r="O657" s="229">
        <v>180</v>
      </c>
      <c r="P657" s="229"/>
      <c r="Q657" s="229"/>
      <c r="R657" s="229">
        <v>6500</v>
      </c>
      <c r="S657" s="511">
        <f>SUM(O657*R657)</f>
        <v>1170000</v>
      </c>
      <c r="T657" s="229">
        <v>25</v>
      </c>
      <c r="U657" s="229">
        <v>40</v>
      </c>
      <c r="V657" s="511">
        <f>SUM(S657-(S657*U657/100))</f>
        <v>702000</v>
      </c>
      <c r="W657" s="511">
        <f>SUM(J657+V657)</f>
        <v>707550</v>
      </c>
      <c r="X657" s="688">
        <f>W657</f>
        <v>707550</v>
      </c>
      <c r="Y657" s="229">
        <v>10</v>
      </c>
      <c r="Z657" s="229">
        <v>0</v>
      </c>
      <c r="AA657" s="229">
        <v>0.02</v>
      </c>
      <c r="AB657" s="229"/>
    </row>
    <row r="658" spans="1:28" ht="17.25" x14ac:dyDescent="0.3">
      <c r="A658" s="229"/>
      <c r="B658" s="230"/>
      <c r="C658" s="229"/>
      <c r="D658" s="229"/>
      <c r="E658" s="229"/>
      <c r="F658" s="229"/>
      <c r="G658" s="229"/>
      <c r="H658" s="484"/>
      <c r="I658" s="229"/>
      <c r="J658" s="689">
        <f>SUM(H658*I658)</f>
        <v>0</v>
      </c>
      <c r="K658" s="229"/>
      <c r="L658" s="505"/>
      <c r="M658" s="230" t="s">
        <v>8</v>
      </c>
      <c r="N658" s="230" t="s">
        <v>0</v>
      </c>
      <c r="O658" s="229">
        <v>30</v>
      </c>
      <c r="P658" s="229"/>
      <c r="Q658" s="229"/>
      <c r="R658" s="229">
        <v>5400</v>
      </c>
      <c r="S658" s="511">
        <f>SUM(O658*R658)</f>
        <v>162000</v>
      </c>
      <c r="T658" s="229">
        <v>15</v>
      </c>
      <c r="U658" s="229">
        <v>65</v>
      </c>
      <c r="V658" s="511">
        <f>SUM(S658-(S658*U658/100))</f>
        <v>56700</v>
      </c>
      <c r="W658" s="511">
        <f>SUM(J658+V658)</f>
        <v>56700</v>
      </c>
      <c r="X658" s="688">
        <f>W658</f>
        <v>56700</v>
      </c>
      <c r="Y658" s="229">
        <v>50</v>
      </c>
      <c r="Z658" s="229">
        <v>0</v>
      </c>
      <c r="AA658" s="229">
        <v>0.01</v>
      </c>
      <c r="AB658" s="229"/>
    </row>
    <row r="659" spans="1:28" ht="17.25" x14ac:dyDescent="0.3">
      <c r="A659" s="229">
        <v>378</v>
      </c>
      <c r="B659" s="230" t="s">
        <v>4</v>
      </c>
      <c r="C659" s="229">
        <v>5087</v>
      </c>
      <c r="D659" s="229">
        <v>0</v>
      </c>
      <c r="E659" s="229">
        <v>0</v>
      </c>
      <c r="F659" s="229">
        <v>61</v>
      </c>
      <c r="G659" s="229">
        <v>3</v>
      </c>
      <c r="H659" s="484">
        <f>SUM((D659*400)+(E659*100)+F659)</f>
        <v>61</v>
      </c>
      <c r="I659" s="229">
        <v>150</v>
      </c>
      <c r="J659" s="689">
        <f>SUM(H659*I659)</f>
        <v>9150</v>
      </c>
      <c r="K659" s="229"/>
      <c r="L659" s="505"/>
      <c r="M659" s="230" t="s">
        <v>16</v>
      </c>
      <c r="N659" s="230" t="s">
        <v>2</v>
      </c>
      <c r="O659" s="229">
        <v>30</v>
      </c>
      <c r="P659" s="229"/>
      <c r="Q659" s="229"/>
      <c r="R659" s="229">
        <v>2400</v>
      </c>
      <c r="S659" s="511">
        <f>SUM(O659*R659)</f>
        <v>72000</v>
      </c>
      <c r="T659" s="229">
        <v>25</v>
      </c>
      <c r="U659" s="229">
        <v>40</v>
      </c>
      <c r="V659" s="511">
        <f>SUM(S659-(S659*U659/100))</f>
        <v>43200</v>
      </c>
      <c r="W659" s="511">
        <f>SUM(J659+V659)</f>
        <v>52350</v>
      </c>
      <c r="X659" s="688">
        <f>W659</f>
        <v>52350</v>
      </c>
      <c r="Y659" s="229">
        <v>0</v>
      </c>
      <c r="Z659" s="474">
        <f>X659</f>
        <v>52350</v>
      </c>
      <c r="AA659" s="229">
        <v>0.03</v>
      </c>
      <c r="AB659" s="229"/>
    </row>
    <row r="660" spans="1:28" ht="17.25" x14ac:dyDescent="0.3">
      <c r="A660" s="229">
        <v>379</v>
      </c>
      <c r="B660" s="230" t="s">
        <v>4</v>
      </c>
      <c r="C660" s="229">
        <v>5987</v>
      </c>
      <c r="D660" s="229">
        <v>0</v>
      </c>
      <c r="E660" s="229">
        <v>1</v>
      </c>
      <c r="F660" s="229">
        <v>29</v>
      </c>
      <c r="G660" s="229">
        <v>2</v>
      </c>
      <c r="H660" s="484">
        <f>SUM((D660*400)+(E660*100)+F660)</f>
        <v>129</v>
      </c>
      <c r="I660" s="229">
        <v>200</v>
      </c>
      <c r="J660" s="689">
        <f>SUM(H660*I660)</f>
        <v>25800</v>
      </c>
      <c r="K660" s="229"/>
      <c r="L660" s="505" t="s">
        <v>95</v>
      </c>
      <c r="M660" s="230" t="s">
        <v>3</v>
      </c>
      <c r="N660" s="230" t="s">
        <v>2</v>
      </c>
      <c r="O660" s="229">
        <v>180</v>
      </c>
      <c r="P660" s="229"/>
      <c r="Q660" s="229"/>
      <c r="R660" s="229">
        <v>6500</v>
      </c>
      <c r="S660" s="511">
        <f>SUM(O660*R660)</f>
        <v>1170000</v>
      </c>
      <c r="T660" s="229">
        <v>15</v>
      </c>
      <c r="U660" s="229">
        <v>20</v>
      </c>
      <c r="V660" s="511">
        <f>SUM(S660-(S660*U660/100))</f>
        <v>936000</v>
      </c>
      <c r="W660" s="511">
        <f>SUM(J660+V660)</f>
        <v>961800</v>
      </c>
      <c r="X660" s="688">
        <f>W660</f>
        <v>961800</v>
      </c>
      <c r="Y660" s="229">
        <v>10</v>
      </c>
      <c r="Z660" s="229">
        <v>0</v>
      </c>
      <c r="AA660" s="229">
        <v>0.02</v>
      </c>
      <c r="AB660" s="229"/>
    </row>
    <row r="661" spans="1:28" ht="17.25" x14ac:dyDescent="0.3">
      <c r="A661" s="229"/>
      <c r="B661" s="230"/>
      <c r="C661" s="229"/>
      <c r="D661" s="229"/>
      <c r="E661" s="229"/>
      <c r="F661" s="229"/>
      <c r="G661" s="229"/>
      <c r="H661" s="484"/>
      <c r="I661" s="229"/>
      <c r="J661" s="689">
        <f>SUM(H661*I661)</f>
        <v>0</v>
      </c>
      <c r="K661" s="229"/>
      <c r="L661" s="505"/>
      <c r="M661" s="230" t="s">
        <v>11</v>
      </c>
      <c r="N661" s="230" t="s">
        <v>0</v>
      </c>
      <c r="O661" s="229">
        <v>15</v>
      </c>
      <c r="P661" s="229"/>
      <c r="Q661" s="229"/>
      <c r="R661" s="229">
        <v>2050</v>
      </c>
      <c r="S661" s="511">
        <f>SUM(O661*R661)</f>
        <v>30750</v>
      </c>
      <c r="T661" s="229">
        <v>2</v>
      </c>
      <c r="U661" s="229">
        <v>6</v>
      </c>
      <c r="V661" s="511">
        <f>SUM(S661-(S661*U661/100))</f>
        <v>28905</v>
      </c>
      <c r="W661" s="511">
        <f>SUM(J661+V661)</f>
        <v>28905</v>
      </c>
      <c r="X661" s="688">
        <f>W661</f>
        <v>28905</v>
      </c>
      <c r="Y661" s="229">
        <v>50</v>
      </c>
      <c r="Z661" s="229">
        <v>0</v>
      </c>
      <c r="AA661" s="229">
        <v>0.01</v>
      </c>
      <c r="AB661" s="229"/>
    </row>
    <row r="662" spans="1:28" ht="17.25" x14ac:dyDescent="0.3">
      <c r="A662" s="229">
        <v>380</v>
      </c>
      <c r="B662" s="230" t="s">
        <v>4</v>
      </c>
      <c r="C662" s="229">
        <v>2498</v>
      </c>
      <c r="D662" s="229">
        <v>10</v>
      </c>
      <c r="E662" s="229">
        <v>1</v>
      </c>
      <c r="F662" s="229">
        <v>40</v>
      </c>
      <c r="G662" s="229">
        <v>1</v>
      </c>
      <c r="H662" s="484">
        <f>SUM((D662*400)+(E662*100)+F662)</f>
        <v>4140</v>
      </c>
      <c r="I662" s="229">
        <v>75</v>
      </c>
      <c r="J662" s="689">
        <f>SUM(H662*I662)</f>
        <v>310500</v>
      </c>
      <c r="K662" s="229"/>
      <c r="L662" s="505"/>
      <c r="M662" s="230"/>
      <c r="N662" s="230"/>
      <c r="O662" s="229"/>
      <c r="P662" s="229"/>
      <c r="Q662" s="229"/>
      <c r="R662" s="229"/>
      <c r="S662" s="511">
        <f>SUM(O662*R662)</f>
        <v>0</v>
      </c>
      <c r="T662" s="229"/>
      <c r="U662" s="229"/>
      <c r="V662" s="511">
        <f>SUM(S662-(S662*U662/100))</f>
        <v>0</v>
      </c>
      <c r="W662" s="511">
        <f>SUM(J662+V662)</f>
        <v>310500</v>
      </c>
      <c r="X662" s="688">
        <f>W662</f>
        <v>310500</v>
      </c>
      <c r="Y662" s="229">
        <v>50</v>
      </c>
      <c r="Z662" s="229">
        <v>0</v>
      </c>
      <c r="AA662" s="229">
        <v>0.01</v>
      </c>
      <c r="AB662" s="229"/>
    </row>
    <row r="663" spans="1:28" ht="17.25" x14ac:dyDescent="0.3">
      <c r="A663" s="494">
        <v>381</v>
      </c>
      <c r="B663" s="498" t="s">
        <v>14</v>
      </c>
      <c r="C663" s="494">
        <v>5807</v>
      </c>
      <c r="D663" s="494">
        <v>3</v>
      </c>
      <c r="E663" s="494">
        <v>2</v>
      </c>
      <c r="F663" s="494">
        <v>40</v>
      </c>
      <c r="G663" s="229">
        <v>1</v>
      </c>
      <c r="H663" s="484">
        <f>SUM((D663*400)+(E663*100)+F663)</f>
        <v>1440</v>
      </c>
      <c r="I663" s="229">
        <v>75</v>
      </c>
      <c r="J663" s="689">
        <f>SUM(H663*I663)</f>
        <v>108000</v>
      </c>
      <c r="K663" s="229"/>
      <c r="L663" s="643"/>
      <c r="M663" s="498"/>
      <c r="N663" s="498"/>
      <c r="O663" s="494"/>
      <c r="P663" s="494"/>
      <c r="Q663" s="229"/>
      <c r="R663" s="229"/>
      <c r="S663" s="511">
        <f>SUM(O663*R663)</f>
        <v>0</v>
      </c>
      <c r="T663" s="494"/>
      <c r="U663" s="229"/>
      <c r="V663" s="511">
        <f>SUM(S663-(S663*U663/100))</f>
        <v>0</v>
      </c>
      <c r="W663" s="511">
        <f>SUM(J663+V663)</f>
        <v>108000</v>
      </c>
      <c r="X663" s="688">
        <f>W663</f>
        <v>108000</v>
      </c>
      <c r="Y663" s="229">
        <v>50</v>
      </c>
      <c r="Z663" s="229">
        <v>0</v>
      </c>
      <c r="AA663" s="229">
        <v>0.01</v>
      </c>
      <c r="AB663" s="494"/>
    </row>
    <row r="664" spans="1:28" ht="17.25" x14ac:dyDescent="0.3">
      <c r="A664" s="229">
        <v>382</v>
      </c>
      <c r="B664" s="230" t="s">
        <v>4</v>
      </c>
      <c r="C664" s="229">
        <v>249</v>
      </c>
      <c r="D664" s="229">
        <v>0</v>
      </c>
      <c r="E664" s="229">
        <v>0</v>
      </c>
      <c r="F664" s="229">
        <v>80</v>
      </c>
      <c r="G664" s="229">
        <v>2</v>
      </c>
      <c r="H664" s="484">
        <f>SUM((D664*400)+(E664*100)+F664)</f>
        <v>80</v>
      </c>
      <c r="I664" s="229">
        <v>250</v>
      </c>
      <c r="J664" s="689">
        <f>SUM(H664*I664)</f>
        <v>20000</v>
      </c>
      <c r="K664" s="229"/>
      <c r="L664" s="505" t="s">
        <v>164</v>
      </c>
      <c r="M664" s="230" t="s">
        <v>10</v>
      </c>
      <c r="N664" s="230" t="s">
        <v>9</v>
      </c>
      <c r="O664" s="229">
        <v>272</v>
      </c>
      <c r="P664" s="229"/>
      <c r="Q664" s="229"/>
      <c r="R664" s="229">
        <v>6500</v>
      </c>
      <c r="S664" s="511">
        <f>SUM(O664*R664)</f>
        <v>1768000</v>
      </c>
      <c r="T664" s="229">
        <v>20</v>
      </c>
      <c r="U664" s="229">
        <v>75</v>
      </c>
      <c r="V664" s="511">
        <f>SUM(S664-(S664*U664/100))</f>
        <v>442000</v>
      </c>
      <c r="W664" s="511">
        <f>SUM(J664+V664)</f>
        <v>462000</v>
      </c>
      <c r="X664" s="688">
        <f>W664</f>
        <v>462000</v>
      </c>
      <c r="Y664" s="229">
        <v>10</v>
      </c>
      <c r="Z664" s="229">
        <v>0</v>
      </c>
      <c r="AA664" s="229">
        <v>0.02</v>
      </c>
      <c r="AB664" s="229"/>
    </row>
    <row r="665" spans="1:28" ht="17.25" x14ac:dyDescent="0.3">
      <c r="A665" s="229"/>
      <c r="B665" s="230"/>
      <c r="C665" s="229"/>
      <c r="D665" s="229"/>
      <c r="E665" s="229"/>
      <c r="F665" s="229"/>
      <c r="G665" s="229"/>
      <c r="H665" s="484"/>
      <c r="I665" s="229"/>
      <c r="J665" s="689">
        <f>SUM(H665*I665)</f>
        <v>0</v>
      </c>
      <c r="K665" s="229"/>
      <c r="L665" s="505"/>
      <c r="M665" s="230" t="s">
        <v>317</v>
      </c>
      <c r="N665" s="230"/>
      <c r="O665" s="229">
        <v>80</v>
      </c>
      <c r="P665" s="229"/>
      <c r="Q665" s="229"/>
      <c r="R665" s="229"/>
      <c r="S665" s="511">
        <f>SUM(O665*R665)</f>
        <v>0</v>
      </c>
      <c r="T665" s="229"/>
      <c r="U665" s="229"/>
      <c r="V665" s="511">
        <f>SUM(S665-(S665*U665/100))</f>
        <v>0</v>
      </c>
      <c r="W665" s="511">
        <f>SUM(J665+V665)</f>
        <v>0</v>
      </c>
      <c r="X665" s="688">
        <f>W665</f>
        <v>0</v>
      </c>
      <c r="Y665" s="229"/>
      <c r="Z665" s="229"/>
      <c r="AA665" s="229"/>
      <c r="AB665" s="229"/>
    </row>
    <row r="666" spans="1:28" ht="17.25" x14ac:dyDescent="0.3">
      <c r="A666" s="229"/>
      <c r="B666" s="230"/>
      <c r="C666" s="229"/>
      <c r="D666" s="229"/>
      <c r="E666" s="229"/>
      <c r="F666" s="229"/>
      <c r="G666" s="229"/>
      <c r="H666" s="484"/>
      <c r="I666" s="229"/>
      <c r="J666" s="689">
        <f>SUM(H666*I666)</f>
        <v>0</v>
      </c>
      <c r="K666" s="229"/>
      <c r="L666" s="505"/>
      <c r="M666" s="230" t="s">
        <v>318</v>
      </c>
      <c r="N666" s="230"/>
      <c r="O666" s="229">
        <v>192</v>
      </c>
      <c r="P666" s="229"/>
      <c r="Q666" s="229"/>
      <c r="R666" s="229"/>
      <c r="S666" s="511">
        <f>SUM(O666*R666)</f>
        <v>0</v>
      </c>
      <c r="T666" s="229"/>
      <c r="U666" s="229"/>
      <c r="V666" s="511">
        <f>SUM(S666-(S666*U666/100))</f>
        <v>0</v>
      </c>
      <c r="W666" s="511">
        <f>SUM(J666+V666)</f>
        <v>0</v>
      </c>
      <c r="X666" s="688">
        <f>W666</f>
        <v>0</v>
      </c>
      <c r="Y666" s="229"/>
      <c r="Z666" s="229"/>
      <c r="AA666" s="229"/>
      <c r="AB666" s="229"/>
    </row>
    <row r="667" spans="1:28" ht="17.25" x14ac:dyDescent="0.3">
      <c r="A667" s="229">
        <v>383</v>
      </c>
      <c r="B667" s="230" t="s">
        <v>4</v>
      </c>
      <c r="C667" s="229">
        <v>7142</v>
      </c>
      <c r="D667" s="229">
        <v>0</v>
      </c>
      <c r="E667" s="229">
        <v>1</v>
      </c>
      <c r="F667" s="229">
        <v>44</v>
      </c>
      <c r="G667" s="229">
        <v>2</v>
      </c>
      <c r="H667" s="484">
        <f>SUM((D667*400)+(E667*100)+F667)</f>
        <v>144</v>
      </c>
      <c r="I667" s="229">
        <v>200</v>
      </c>
      <c r="J667" s="689">
        <f>SUM(H667*I667)</f>
        <v>28800</v>
      </c>
      <c r="K667" s="229"/>
      <c r="L667" s="505" t="s">
        <v>1410</v>
      </c>
      <c r="M667" s="230" t="s">
        <v>3</v>
      </c>
      <c r="N667" s="230" t="s">
        <v>2</v>
      </c>
      <c r="O667" s="229">
        <v>75</v>
      </c>
      <c r="P667" s="229"/>
      <c r="Q667" s="229"/>
      <c r="R667" s="229">
        <v>6500</v>
      </c>
      <c r="S667" s="511">
        <f>SUM(O667*R667)</f>
        <v>487500</v>
      </c>
      <c r="T667" s="229">
        <v>12</v>
      </c>
      <c r="U667" s="229">
        <v>14</v>
      </c>
      <c r="V667" s="511">
        <f>SUM(S667-(S667*U667/100))</f>
        <v>419250</v>
      </c>
      <c r="W667" s="511">
        <f>SUM(J667+V667)</f>
        <v>448050</v>
      </c>
      <c r="X667" s="688">
        <f>W667</f>
        <v>448050</v>
      </c>
      <c r="Y667" s="229">
        <v>10</v>
      </c>
      <c r="Z667" s="229">
        <v>0</v>
      </c>
      <c r="AA667" s="229">
        <v>0.02</v>
      </c>
      <c r="AB667" s="229"/>
    </row>
    <row r="668" spans="1:28" ht="17.25" x14ac:dyDescent="0.3">
      <c r="A668" s="229"/>
      <c r="B668" s="230"/>
      <c r="C668" s="229"/>
      <c r="D668" s="229"/>
      <c r="E668" s="229"/>
      <c r="F668" s="229"/>
      <c r="G668" s="229"/>
      <c r="H668" s="484"/>
      <c r="I668" s="229"/>
      <c r="J668" s="689">
        <f>SUM(H668*I668)</f>
        <v>0</v>
      </c>
      <c r="K668" s="229"/>
      <c r="L668" s="505"/>
      <c r="M668" s="230" t="s">
        <v>8</v>
      </c>
      <c r="N668" s="230" t="s">
        <v>0</v>
      </c>
      <c r="O668" s="229">
        <v>24</v>
      </c>
      <c r="P668" s="229"/>
      <c r="Q668" s="229"/>
      <c r="R668" s="229">
        <v>5400</v>
      </c>
      <c r="S668" s="511">
        <f>SUM(O668*R668)</f>
        <v>129600</v>
      </c>
      <c r="T668" s="229">
        <v>12</v>
      </c>
      <c r="U668" s="229">
        <v>50</v>
      </c>
      <c r="V668" s="511">
        <f>SUM(S668-(S668*U668/100))</f>
        <v>64800</v>
      </c>
      <c r="W668" s="511">
        <f>SUM(J668+V668)</f>
        <v>64800</v>
      </c>
      <c r="X668" s="688">
        <f>W668</f>
        <v>64800</v>
      </c>
      <c r="Y668" s="229">
        <v>50</v>
      </c>
      <c r="Z668" s="229">
        <v>0</v>
      </c>
      <c r="AA668" s="229">
        <v>0.01</v>
      </c>
      <c r="AB668" s="229"/>
    </row>
    <row r="669" spans="1:28" ht="17.25" x14ac:dyDescent="0.3">
      <c r="A669" s="229">
        <v>384</v>
      </c>
      <c r="B669" s="230" t="s">
        <v>4</v>
      </c>
      <c r="C669" s="229">
        <v>5988</v>
      </c>
      <c r="D669" s="229">
        <v>0</v>
      </c>
      <c r="E669" s="229">
        <v>1</v>
      </c>
      <c r="F669" s="229">
        <v>43</v>
      </c>
      <c r="G669" s="229">
        <v>2</v>
      </c>
      <c r="H669" s="484">
        <f>SUM((D669*400)+(E669*100)+F669)</f>
        <v>143</v>
      </c>
      <c r="I669" s="229">
        <v>200</v>
      </c>
      <c r="J669" s="689">
        <f>SUM(H669*I669)</f>
        <v>28600</v>
      </c>
      <c r="K669" s="229"/>
      <c r="L669" s="505" t="s">
        <v>1409</v>
      </c>
      <c r="M669" s="230" t="s">
        <v>3</v>
      </c>
      <c r="N669" s="230" t="s">
        <v>2</v>
      </c>
      <c r="O669" s="229">
        <v>216</v>
      </c>
      <c r="P669" s="229"/>
      <c r="Q669" s="229"/>
      <c r="R669" s="229">
        <v>6500</v>
      </c>
      <c r="S669" s="511">
        <f>SUM(O669*R669)</f>
        <v>1404000</v>
      </c>
      <c r="T669" s="229">
        <v>5</v>
      </c>
      <c r="U669" s="229">
        <v>5</v>
      </c>
      <c r="V669" s="511">
        <f>SUM(S669-(S669*U669/100))</f>
        <v>1333800</v>
      </c>
      <c r="W669" s="511">
        <f>SUM(J669+V669)</f>
        <v>1362400</v>
      </c>
      <c r="X669" s="688">
        <f>W669</f>
        <v>1362400</v>
      </c>
      <c r="Y669" s="229">
        <v>10</v>
      </c>
      <c r="Z669" s="229">
        <v>0</v>
      </c>
      <c r="AA669" s="229">
        <v>0.02</v>
      </c>
      <c r="AB669" s="229"/>
    </row>
    <row r="670" spans="1:28" ht="17.25" x14ac:dyDescent="0.3">
      <c r="A670" s="229"/>
      <c r="B670" s="230"/>
      <c r="C670" s="229"/>
      <c r="D670" s="229"/>
      <c r="E670" s="229"/>
      <c r="F670" s="229"/>
      <c r="G670" s="229"/>
      <c r="H670" s="484"/>
      <c r="I670" s="229"/>
      <c r="J670" s="689">
        <f>SUM(H670*I670)</f>
        <v>0</v>
      </c>
      <c r="K670" s="229"/>
      <c r="L670" s="505"/>
      <c r="M670" s="230" t="s">
        <v>8</v>
      </c>
      <c r="N670" s="230" t="s">
        <v>0</v>
      </c>
      <c r="O670" s="229">
        <v>30</v>
      </c>
      <c r="P670" s="229"/>
      <c r="Q670" s="229"/>
      <c r="R670" s="229">
        <v>5400</v>
      </c>
      <c r="S670" s="511">
        <f>SUM(O670*R670)</f>
        <v>162000</v>
      </c>
      <c r="T670" s="229">
        <v>12</v>
      </c>
      <c r="U670" s="229">
        <v>50</v>
      </c>
      <c r="V670" s="511">
        <f>SUM(S670-(S670*U670/100))</f>
        <v>81000</v>
      </c>
      <c r="W670" s="511">
        <f>SUM(J670+V670)</f>
        <v>81000</v>
      </c>
      <c r="X670" s="688">
        <f>W670</f>
        <v>81000</v>
      </c>
      <c r="Y670" s="229">
        <v>50</v>
      </c>
      <c r="Z670" s="229">
        <v>0</v>
      </c>
      <c r="AA670" s="229">
        <v>0.01</v>
      </c>
      <c r="AB670" s="229"/>
    </row>
    <row r="671" spans="1:28" ht="17.25" x14ac:dyDescent="0.3">
      <c r="A671" s="229">
        <v>385</v>
      </c>
      <c r="B671" s="230" t="s">
        <v>4</v>
      </c>
      <c r="C671" s="229">
        <v>1557</v>
      </c>
      <c r="D671" s="229">
        <v>4</v>
      </c>
      <c r="E671" s="229">
        <v>0</v>
      </c>
      <c r="F671" s="229">
        <v>61</v>
      </c>
      <c r="G671" s="229">
        <v>1</v>
      </c>
      <c r="H671" s="484">
        <f>SUM((D671*400)+(E671*100)+F671)</f>
        <v>1661</v>
      </c>
      <c r="I671" s="229">
        <v>75</v>
      </c>
      <c r="J671" s="689">
        <f>SUM(H671*I671)</f>
        <v>124575</v>
      </c>
      <c r="K671" s="229"/>
      <c r="L671" s="505"/>
      <c r="M671" s="230"/>
      <c r="N671" s="230"/>
      <c r="O671" s="229"/>
      <c r="P671" s="229"/>
      <c r="Q671" s="229"/>
      <c r="R671" s="229"/>
      <c r="S671" s="511">
        <f>SUM(O671*R671)</f>
        <v>0</v>
      </c>
      <c r="T671" s="229"/>
      <c r="U671" s="229"/>
      <c r="V671" s="511">
        <f>SUM(S671-(S671*U671/100))</f>
        <v>0</v>
      </c>
      <c r="W671" s="511">
        <f>SUM(J671+V671)</f>
        <v>124575</v>
      </c>
      <c r="X671" s="688">
        <f>W671</f>
        <v>124575</v>
      </c>
      <c r="Y671" s="229">
        <v>50</v>
      </c>
      <c r="Z671" s="229">
        <v>0</v>
      </c>
      <c r="AA671" s="229">
        <v>0.01</v>
      </c>
      <c r="AB671" s="229"/>
    </row>
    <row r="672" spans="1:28" ht="17.25" x14ac:dyDescent="0.3">
      <c r="A672" s="229">
        <v>386</v>
      </c>
      <c r="B672" s="230" t="s">
        <v>4</v>
      </c>
      <c r="C672" s="229">
        <v>9086</v>
      </c>
      <c r="D672" s="229">
        <v>0</v>
      </c>
      <c r="E672" s="229">
        <v>1</v>
      </c>
      <c r="F672" s="229">
        <v>22</v>
      </c>
      <c r="G672" s="229">
        <v>1</v>
      </c>
      <c r="H672" s="484">
        <f>SUM((D672*400)+(E672*100)+F672)</f>
        <v>122</v>
      </c>
      <c r="I672" s="229">
        <v>75</v>
      </c>
      <c r="J672" s="689">
        <f>SUM(H672*I672)</f>
        <v>9150</v>
      </c>
      <c r="K672" s="229"/>
      <c r="L672" s="505" t="s">
        <v>114</v>
      </c>
      <c r="M672" s="230" t="s">
        <v>8</v>
      </c>
      <c r="N672" s="230" t="s">
        <v>0</v>
      </c>
      <c r="O672" s="229">
        <v>30</v>
      </c>
      <c r="P672" s="229"/>
      <c r="Q672" s="229"/>
      <c r="R672" s="229">
        <v>5400</v>
      </c>
      <c r="S672" s="511">
        <f>SUM(O672*R672)</f>
        <v>162000</v>
      </c>
      <c r="T672" s="229">
        <v>15</v>
      </c>
      <c r="U672" s="229">
        <v>50</v>
      </c>
      <c r="V672" s="511">
        <f>SUM(S672-(S672*U672/100))</f>
        <v>81000</v>
      </c>
      <c r="W672" s="511">
        <f>SUM(J672+V672)</f>
        <v>90150</v>
      </c>
      <c r="X672" s="688">
        <f>W672</f>
        <v>90150</v>
      </c>
      <c r="Y672" s="229">
        <v>50</v>
      </c>
      <c r="Z672" s="229">
        <v>0</v>
      </c>
      <c r="AA672" s="229">
        <v>0.01</v>
      </c>
      <c r="AB672" s="229"/>
    </row>
    <row r="673" spans="1:28" ht="17.25" x14ac:dyDescent="0.3">
      <c r="A673" s="229"/>
      <c r="B673" s="230"/>
      <c r="C673" s="229"/>
      <c r="D673" s="229"/>
      <c r="E673" s="229"/>
      <c r="F673" s="229"/>
      <c r="G673" s="229"/>
      <c r="H673" s="484"/>
      <c r="I673" s="229"/>
      <c r="J673" s="689">
        <f>SUM(H673*I673)</f>
        <v>0</v>
      </c>
      <c r="K673" s="229"/>
      <c r="L673" s="505"/>
      <c r="M673" s="230" t="s">
        <v>11</v>
      </c>
      <c r="N673" s="230" t="s">
        <v>0</v>
      </c>
      <c r="O673" s="229">
        <v>30</v>
      </c>
      <c r="P673" s="229"/>
      <c r="Q673" s="229"/>
      <c r="R673" s="229">
        <v>2050</v>
      </c>
      <c r="S673" s="511">
        <f>SUM(O673*R673)</f>
        <v>61500</v>
      </c>
      <c r="T673" s="229">
        <v>10</v>
      </c>
      <c r="U673" s="229">
        <v>40</v>
      </c>
      <c r="V673" s="511">
        <f>SUM(S673-(S673*U673/100))</f>
        <v>36900</v>
      </c>
      <c r="W673" s="511">
        <f>SUM(J673+V673)</f>
        <v>36900</v>
      </c>
      <c r="X673" s="688">
        <f>W673</f>
        <v>36900</v>
      </c>
      <c r="Y673" s="229">
        <v>50</v>
      </c>
      <c r="Z673" s="229">
        <v>0</v>
      </c>
      <c r="AA673" s="229">
        <v>0.01</v>
      </c>
      <c r="AB673" s="229"/>
    </row>
    <row r="674" spans="1:28" ht="17.25" x14ac:dyDescent="0.3">
      <c r="A674" s="229">
        <v>387</v>
      </c>
      <c r="B674" s="230" t="s">
        <v>4</v>
      </c>
      <c r="C674" s="229">
        <v>5979</v>
      </c>
      <c r="D674" s="229">
        <v>0</v>
      </c>
      <c r="E674" s="229">
        <v>0</v>
      </c>
      <c r="F674" s="229">
        <v>39</v>
      </c>
      <c r="G674" s="229">
        <v>2</v>
      </c>
      <c r="H674" s="484">
        <f>SUM((D674*400)+(E674*100)+F674)</f>
        <v>39</v>
      </c>
      <c r="I674" s="229">
        <v>75</v>
      </c>
      <c r="J674" s="689">
        <f>SUM(H674*I674)</f>
        <v>2925</v>
      </c>
      <c r="K674" s="229"/>
      <c r="L674" s="505"/>
      <c r="M674" s="230" t="s">
        <v>3</v>
      </c>
      <c r="N674" s="230" t="s">
        <v>2</v>
      </c>
      <c r="O674" s="229">
        <v>180</v>
      </c>
      <c r="P674" s="229"/>
      <c r="Q674" s="229"/>
      <c r="R674" s="229">
        <v>6500</v>
      </c>
      <c r="S674" s="511">
        <f>SUM(O674*R674)</f>
        <v>1170000</v>
      </c>
      <c r="T674" s="229">
        <v>25</v>
      </c>
      <c r="U674" s="229">
        <v>40</v>
      </c>
      <c r="V674" s="511">
        <f>SUM(S674-(S674*U674/100))</f>
        <v>702000</v>
      </c>
      <c r="W674" s="511">
        <f>SUM(J674+V674)</f>
        <v>704925</v>
      </c>
      <c r="X674" s="688">
        <f>W674</f>
        <v>704925</v>
      </c>
      <c r="Y674" s="229">
        <v>10</v>
      </c>
      <c r="Z674" s="229">
        <v>0</v>
      </c>
      <c r="AA674" s="229">
        <v>0.02</v>
      </c>
      <c r="AB674" s="229"/>
    </row>
    <row r="675" spans="1:28" ht="17.25" x14ac:dyDescent="0.3">
      <c r="A675" s="229">
        <v>388</v>
      </c>
      <c r="B675" s="230" t="s">
        <v>4</v>
      </c>
      <c r="C675" s="229">
        <v>9575</v>
      </c>
      <c r="D675" s="229">
        <v>0</v>
      </c>
      <c r="E675" s="229">
        <v>0</v>
      </c>
      <c r="F675" s="229">
        <v>44</v>
      </c>
      <c r="G675" s="229">
        <v>2</v>
      </c>
      <c r="H675" s="484">
        <f>SUM((D675*400)+(E675*100)+F675)</f>
        <v>44</v>
      </c>
      <c r="I675" s="229">
        <v>200</v>
      </c>
      <c r="J675" s="689">
        <f>SUM(H675*I675)</f>
        <v>8800</v>
      </c>
      <c r="K675" s="229"/>
      <c r="L675" s="505"/>
      <c r="M675" s="230" t="s">
        <v>3</v>
      </c>
      <c r="N675" s="230" t="s">
        <v>2</v>
      </c>
      <c r="O675" s="229">
        <v>180</v>
      </c>
      <c r="P675" s="229"/>
      <c r="Q675" s="229"/>
      <c r="R675" s="229">
        <v>6500</v>
      </c>
      <c r="S675" s="511">
        <f>SUM(O675*R675)</f>
        <v>1170000</v>
      </c>
      <c r="T675" s="229">
        <v>25</v>
      </c>
      <c r="U675" s="229">
        <v>40</v>
      </c>
      <c r="V675" s="511">
        <f>SUM(S675-(S675*U675/100))</f>
        <v>702000</v>
      </c>
      <c r="W675" s="511">
        <f>SUM(J675+V675)</f>
        <v>710800</v>
      </c>
      <c r="X675" s="688">
        <f>W675</f>
        <v>710800</v>
      </c>
      <c r="Y675" s="229">
        <v>10</v>
      </c>
      <c r="Z675" s="229">
        <v>0</v>
      </c>
      <c r="AA675" s="229">
        <v>0.02</v>
      </c>
      <c r="AB675" s="229"/>
    </row>
    <row r="676" spans="1:28" ht="17.25" x14ac:dyDescent="0.3">
      <c r="A676" s="494">
        <v>389</v>
      </c>
      <c r="B676" s="498" t="s">
        <v>5</v>
      </c>
      <c r="C676" s="494"/>
      <c r="D676" s="494">
        <v>5</v>
      </c>
      <c r="E676" s="494">
        <v>0</v>
      </c>
      <c r="F676" s="494">
        <v>0</v>
      </c>
      <c r="G676" s="229">
        <v>1</v>
      </c>
      <c r="H676" s="484">
        <f>SUM((D676*400)+(E676*100)+F676)</f>
        <v>2000</v>
      </c>
      <c r="I676" s="229">
        <v>75</v>
      </c>
      <c r="J676" s="689">
        <f>SUM(H676*I676)</f>
        <v>150000</v>
      </c>
      <c r="K676" s="229"/>
      <c r="L676" s="643"/>
      <c r="M676" s="498"/>
      <c r="N676" s="498"/>
      <c r="O676" s="494"/>
      <c r="P676" s="494"/>
      <c r="Q676" s="229"/>
      <c r="R676" s="229"/>
      <c r="S676" s="511">
        <f>SUM(O676*R676)</f>
        <v>0</v>
      </c>
      <c r="T676" s="494"/>
      <c r="U676" s="229"/>
      <c r="V676" s="511">
        <f>SUM(S676-(S676*U676/100))</f>
        <v>0</v>
      </c>
      <c r="W676" s="511">
        <f>SUM(J676+V676)</f>
        <v>150000</v>
      </c>
      <c r="X676" s="688">
        <f>W676</f>
        <v>150000</v>
      </c>
      <c r="Y676" s="229">
        <v>50</v>
      </c>
      <c r="Z676" s="229">
        <v>0</v>
      </c>
      <c r="AA676" s="229">
        <v>0.01</v>
      </c>
      <c r="AB676" s="494"/>
    </row>
    <row r="677" spans="1:28" ht="17.25" x14ac:dyDescent="0.3">
      <c r="A677" s="229">
        <v>390</v>
      </c>
      <c r="B677" s="230" t="s">
        <v>4</v>
      </c>
      <c r="C677" s="229">
        <v>20304</v>
      </c>
      <c r="D677" s="229">
        <v>1</v>
      </c>
      <c r="E677" s="229">
        <v>1</v>
      </c>
      <c r="F677" s="229">
        <v>24</v>
      </c>
      <c r="G677" s="229">
        <v>1</v>
      </c>
      <c r="H677" s="484">
        <f>SUM((D677*400)+(E677*100)+F677)</f>
        <v>524</v>
      </c>
      <c r="I677" s="229">
        <v>150</v>
      </c>
      <c r="J677" s="689">
        <f>SUM(H677*I677)</f>
        <v>78600</v>
      </c>
      <c r="K677" s="229"/>
      <c r="L677" s="505"/>
      <c r="M677" s="230"/>
      <c r="N677" s="230"/>
      <c r="O677" s="229"/>
      <c r="P677" s="229"/>
      <c r="Q677" s="229"/>
      <c r="R677" s="229"/>
      <c r="S677" s="511">
        <f>SUM(O677*R677)</f>
        <v>0</v>
      </c>
      <c r="T677" s="229"/>
      <c r="U677" s="229"/>
      <c r="V677" s="511">
        <f>SUM(S677-(S677*U677/100))</f>
        <v>0</v>
      </c>
      <c r="W677" s="511">
        <f>SUM(J677+V677)</f>
        <v>78600</v>
      </c>
      <c r="X677" s="688">
        <f>W677</f>
        <v>78600</v>
      </c>
      <c r="Y677" s="229">
        <v>50</v>
      </c>
      <c r="Z677" s="229">
        <v>0</v>
      </c>
      <c r="AA677" s="229">
        <v>0.01</v>
      </c>
      <c r="AB677" s="229"/>
    </row>
    <row r="678" spans="1:28" ht="17.25" x14ac:dyDescent="0.3">
      <c r="A678" s="494">
        <v>391</v>
      </c>
      <c r="B678" s="498" t="s">
        <v>5</v>
      </c>
      <c r="C678" s="494"/>
      <c r="D678" s="494">
        <v>0</v>
      </c>
      <c r="E678" s="494">
        <v>2</v>
      </c>
      <c r="F678" s="494">
        <v>17</v>
      </c>
      <c r="G678" s="229">
        <v>1</v>
      </c>
      <c r="H678" s="484">
        <f>SUM((D678*400)+(E678*100)+F678)</f>
        <v>217</v>
      </c>
      <c r="I678" s="229">
        <v>75</v>
      </c>
      <c r="J678" s="689">
        <f>SUM(H678*I678)</f>
        <v>16275</v>
      </c>
      <c r="K678" s="229"/>
      <c r="L678" s="643"/>
      <c r="M678" s="498"/>
      <c r="N678" s="498"/>
      <c r="O678" s="494"/>
      <c r="P678" s="494"/>
      <c r="Q678" s="229"/>
      <c r="R678" s="229"/>
      <c r="S678" s="511">
        <f>SUM(O678*R678)</f>
        <v>0</v>
      </c>
      <c r="T678" s="494"/>
      <c r="U678" s="229"/>
      <c r="V678" s="511">
        <f>SUM(S678-(S678*U678/100))</f>
        <v>0</v>
      </c>
      <c r="W678" s="511">
        <f>SUM(J678+V678)</f>
        <v>16275</v>
      </c>
      <c r="X678" s="688">
        <f>W678</f>
        <v>16275</v>
      </c>
      <c r="Y678" s="229">
        <v>50</v>
      </c>
      <c r="Z678" s="229">
        <v>0</v>
      </c>
      <c r="AA678" s="229">
        <v>0.01</v>
      </c>
      <c r="AB678" s="494"/>
    </row>
    <row r="679" spans="1:28" ht="17.25" x14ac:dyDescent="0.3">
      <c r="A679" s="229">
        <v>392</v>
      </c>
      <c r="B679" s="230" t="s">
        <v>4</v>
      </c>
      <c r="C679" s="229">
        <v>13476</v>
      </c>
      <c r="D679" s="229">
        <v>2</v>
      </c>
      <c r="E679" s="229">
        <v>1</v>
      </c>
      <c r="F679" s="229">
        <v>53</v>
      </c>
      <c r="G679" s="229">
        <v>1</v>
      </c>
      <c r="H679" s="484">
        <f>SUM((D679*400)+(E679*100)+F679)</f>
        <v>953</v>
      </c>
      <c r="I679" s="229">
        <v>75</v>
      </c>
      <c r="J679" s="689">
        <f>SUM(H679*I679)</f>
        <v>71475</v>
      </c>
      <c r="K679" s="229"/>
      <c r="L679" s="505"/>
      <c r="M679" s="230"/>
      <c r="N679" s="230"/>
      <c r="O679" s="229"/>
      <c r="P679" s="229"/>
      <c r="Q679" s="229"/>
      <c r="R679" s="229"/>
      <c r="S679" s="511">
        <f>SUM(O679*R679)</f>
        <v>0</v>
      </c>
      <c r="T679" s="229"/>
      <c r="U679" s="229"/>
      <c r="V679" s="511">
        <f>SUM(S679-(S679*U679/100))</f>
        <v>0</v>
      </c>
      <c r="W679" s="511">
        <f>SUM(J679+V679)</f>
        <v>71475</v>
      </c>
      <c r="X679" s="688">
        <f>W679</f>
        <v>71475</v>
      </c>
      <c r="Y679" s="229">
        <v>50</v>
      </c>
      <c r="Z679" s="229">
        <v>0</v>
      </c>
      <c r="AA679" s="229">
        <v>0.01</v>
      </c>
      <c r="AB679" s="229"/>
    </row>
    <row r="680" spans="1:28" ht="17.25" x14ac:dyDescent="0.3">
      <c r="A680" s="494">
        <v>393</v>
      </c>
      <c r="B680" s="498" t="s">
        <v>5</v>
      </c>
      <c r="C680" s="494"/>
      <c r="D680" s="494">
        <v>2</v>
      </c>
      <c r="E680" s="494">
        <v>0</v>
      </c>
      <c r="F680" s="494">
        <v>20</v>
      </c>
      <c r="G680" s="229">
        <v>1</v>
      </c>
      <c r="H680" s="484">
        <f>SUM((D680*400)+(E680*100)+F680)</f>
        <v>820</v>
      </c>
      <c r="I680" s="229">
        <v>75</v>
      </c>
      <c r="J680" s="689">
        <f>SUM(H680*I680)</f>
        <v>61500</v>
      </c>
      <c r="K680" s="229"/>
      <c r="L680" s="643"/>
      <c r="M680" s="498"/>
      <c r="N680" s="498"/>
      <c r="O680" s="494"/>
      <c r="P680" s="494"/>
      <c r="Q680" s="229"/>
      <c r="R680" s="229"/>
      <c r="S680" s="511">
        <f>SUM(O680*R680)</f>
        <v>0</v>
      </c>
      <c r="T680" s="494"/>
      <c r="U680" s="229"/>
      <c r="V680" s="511">
        <f>SUM(S680-(S680*U680/100))</f>
        <v>0</v>
      </c>
      <c r="W680" s="511">
        <f>SUM(J680+V680)</f>
        <v>61500</v>
      </c>
      <c r="X680" s="688">
        <f>W680</f>
        <v>61500</v>
      </c>
      <c r="Y680" s="229">
        <v>50</v>
      </c>
      <c r="Z680" s="229">
        <v>0</v>
      </c>
      <c r="AA680" s="229">
        <v>0.01</v>
      </c>
      <c r="AB680" s="494"/>
    </row>
    <row r="681" spans="1:28" ht="17.25" x14ac:dyDescent="0.3">
      <c r="A681" s="229">
        <v>394</v>
      </c>
      <c r="B681" s="230" t="s">
        <v>4</v>
      </c>
      <c r="C681" s="229">
        <v>10544</v>
      </c>
      <c r="D681" s="229">
        <v>2</v>
      </c>
      <c r="E681" s="229">
        <v>3</v>
      </c>
      <c r="F681" s="229">
        <v>35</v>
      </c>
      <c r="G681" s="229">
        <v>1</v>
      </c>
      <c r="H681" s="484">
        <f>SUM((D681*400)+(E681*100)+F681)</f>
        <v>1135</v>
      </c>
      <c r="I681" s="229">
        <v>130</v>
      </c>
      <c r="J681" s="689">
        <f>SUM(H681*I681)</f>
        <v>147550</v>
      </c>
      <c r="K681" s="229"/>
      <c r="L681" s="505"/>
      <c r="M681" s="230"/>
      <c r="N681" s="230"/>
      <c r="O681" s="229"/>
      <c r="P681" s="229"/>
      <c r="Q681" s="229"/>
      <c r="R681" s="229"/>
      <c r="S681" s="511">
        <f>SUM(O681*R681)</f>
        <v>0</v>
      </c>
      <c r="T681" s="229"/>
      <c r="U681" s="229"/>
      <c r="V681" s="511">
        <f>SUM(S681-(S681*U681/100))</f>
        <v>0</v>
      </c>
      <c r="W681" s="511">
        <f>SUM(J681+V681)</f>
        <v>147550</v>
      </c>
      <c r="X681" s="688">
        <f>W681</f>
        <v>147550</v>
      </c>
      <c r="Y681" s="229">
        <v>50</v>
      </c>
      <c r="Z681" s="229">
        <v>0</v>
      </c>
      <c r="AA681" s="229">
        <v>0.01</v>
      </c>
      <c r="AB681" s="229"/>
    </row>
    <row r="682" spans="1:28" ht="17.25" x14ac:dyDescent="0.3">
      <c r="A682" s="229">
        <v>395</v>
      </c>
      <c r="B682" s="230" t="s">
        <v>4</v>
      </c>
      <c r="C682" s="229">
        <v>21079</v>
      </c>
      <c r="D682" s="229">
        <v>1</v>
      </c>
      <c r="E682" s="229">
        <v>0</v>
      </c>
      <c r="F682" s="229">
        <v>16</v>
      </c>
      <c r="G682" s="229">
        <v>2</v>
      </c>
      <c r="H682" s="484">
        <f>SUM((D682*400)+(E682*100)+F682)</f>
        <v>416</v>
      </c>
      <c r="I682" s="229">
        <v>75</v>
      </c>
      <c r="J682" s="689">
        <f>SUM(H682*I682)</f>
        <v>31200</v>
      </c>
      <c r="K682" s="229"/>
      <c r="L682" s="505" t="s">
        <v>1408</v>
      </c>
      <c r="M682" s="230" t="s">
        <v>3</v>
      </c>
      <c r="N682" s="230" t="s">
        <v>2</v>
      </c>
      <c r="O682" s="229">
        <v>96</v>
      </c>
      <c r="P682" s="229"/>
      <c r="Q682" s="229"/>
      <c r="R682" s="229">
        <v>6500</v>
      </c>
      <c r="S682" s="511">
        <f>SUM(O682*R682)</f>
        <v>624000</v>
      </c>
      <c r="T682" s="229">
        <v>3</v>
      </c>
      <c r="U682" s="229">
        <v>3</v>
      </c>
      <c r="V682" s="511">
        <f>SUM(S682-(S682*U682/100))</f>
        <v>605280</v>
      </c>
      <c r="W682" s="511">
        <f>SUM(J682+V682)</f>
        <v>636480</v>
      </c>
      <c r="X682" s="688">
        <f>W682</f>
        <v>636480</v>
      </c>
      <c r="Y682" s="229">
        <v>10</v>
      </c>
      <c r="Z682" s="229">
        <v>0</v>
      </c>
      <c r="AA682" s="229">
        <v>0.02</v>
      </c>
      <c r="AB682" s="229" t="s">
        <v>1407</v>
      </c>
    </row>
    <row r="683" spans="1:28" ht="17.25" x14ac:dyDescent="0.3">
      <c r="A683" s="229">
        <v>396</v>
      </c>
      <c r="B683" s="230" t="s">
        <v>4</v>
      </c>
      <c r="C683" s="229">
        <v>233</v>
      </c>
      <c r="D683" s="229">
        <v>0</v>
      </c>
      <c r="E683" s="229">
        <v>0</v>
      </c>
      <c r="F683" s="229">
        <v>65</v>
      </c>
      <c r="G683" s="229">
        <v>2</v>
      </c>
      <c r="H683" s="484">
        <f>SUM((D683*400)+(E683*100)+F683)</f>
        <v>65</v>
      </c>
      <c r="I683" s="229">
        <v>75</v>
      </c>
      <c r="J683" s="689">
        <f>SUM(H683*I683)</f>
        <v>4875</v>
      </c>
      <c r="K683" s="229"/>
      <c r="L683" s="505"/>
      <c r="M683" s="230" t="s">
        <v>10</v>
      </c>
      <c r="N683" s="230" t="s">
        <v>1406</v>
      </c>
      <c r="O683" s="229">
        <v>285</v>
      </c>
      <c r="P683" s="229"/>
      <c r="Q683" s="229"/>
      <c r="R683" s="229">
        <v>6500</v>
      </c>
      <c r="S683" s="511">
        <f>SUM(O683*R683)</f>
        <v>1852500</v>
      </c>
      <c r="T683" s="229">
        <v>22</v>
      </c>
      <c r="U683" s="229">
        <v>85</v>
      </c>
      <c r="V683" s="511">
        <f>SUM(S683-(S683*U683/100))</f>
        <v>277875</v>
      </c>
      <c r="W683" s="511">
        <f>SUM(J683+V683)</f>
        <v>282750</v>
      </c>
      <c r="X683" s="688">
        <f>W683</f>
        <v>282750</v>
      </c>
      <c r="Y683" s="229">
        <v>10</v>
      </c>
      <c r="Z683" s="229">
        <v>0</v>
      </c>
      <c r="AA683" s="229">
        <v>0.02</v>
      </c>
      <c r="AB683" s="229"/>
    </row>
    <row r="684" spans="1:28" ht="17.25" x14ac:dyDescent="0.3">
      <c r="A684" s="229"/>
      <c r="B684" s="230"/>
      <c r="C684" s="229"/>
      <c r="D684" s="229"/>
      <c r="E684" s="229"/>
      <c r="F684" s="229"/>
      <c r="G684" s="229"/>
      <c r="H684" s="484"/>
      <c r="I684" s="229"/>
      <c r="J684" s="689">
        <f>SUM(H684*I684)</f>
        <v>0</v>
      </c>
      <c r="K684" s="229"/>
      <c r="L684" s="505"/>
      <c r="M684" s="230" t="s">
        <v>10</v>
      </c>
      <c r="N684" s="230" t="s">
        <v>1406</v>
      </c>
      <c r="O684" s="229">
        <v>290</v>
      </c>
      <c r="P684" s="229"/>
      <c r="Q684" s="229"/>
      <c r="R684" s="229">
        <v>6500</v>
      </c>
      <c r="S684" s="511">
        <f>SUM(O684*R684)</f>
        <v>1885000</v>
      </c>
      <c r="T684" s="229">
        <v>22</v>
      </c>
      <c r="U684" s="229">
        <v>85</v>
      </c>
      <c r="V684" s="511">
        <f>SUM(S684-(S684*U684/100))</f>
        <v>282750</v>
      </c>
      <c r="W684" s="511">
        <f>SUM(J684+V684)</f>
        <v>282750</v>
      </c>
      <c r="X684" s="688">
        <f>W684</f>
        <v>282750</v>
      </c>
      <c r="Y684" s="229">
        <v>10</v>
      </c>
      <c r="Z684" s="229">
        <v>0</v>
      </c>
      <c r="AA684" s="229">
        <v>0.02</v>
      </c>
      <c r="AB684" s="229"/>
    </row>
    <row r="685" spans="1:28" ht="17.25" x14ac:dyDescent="0.3">
      <c r="A685" s="494">
        <v>397</v>
      </c>
      <c r="B685" s="498" t="s">
        <v>14</v>
      </c>
      <c r="C685" s="494">
        <v>5827</v>
      </c>
      <c r="D685" s="494">
        <v>8</v>
      </c>
      <c r="E685" s="494">
        <v>2</v>
      </c>
      <c r="F685" s="494">
        <v>50</v>
      </c>
      <c r="G685" s="229">
        <v>1</v>
      </c>
      <c r="H685" s="484">
        <f>SUM((D685*400)+(E685*100)+F685)</f>
        <v>3450</v>
      </c>
      <c r="I685" s="229">
        <v>75</v>
      </c>
      <c r="J685" s="689">
        <f>SUM(H685*I685)</f>
        <v>258750</v>
      </c>
      <c r="K685" s="229"/>
      <c r="L685" s="643"/>
      <c r="M685" s="498"/>
      <c r="N685" s="498"/>
      <c r="O685" s="494"/>
      <c r="P685" s="494"/>
      <c r="Q685" s="229"/>
      <c r="R685" s="229"/>
      <c r="S685" s="511">
        <f>SUM(O685*R685)</f>
        <v>0</v>
      </c>
      <c r="T685" s="494"/>
      <c r="U685" s="229"/>
      <c r="V685" s="511">
        <f>SUM(S685-(S685*U685/100))</f>
        <v>0</v>
      </c>
      <c r="W685" s="511">
        <f>SUM(J685+V685)</f>
        <v>258750</v>
      </c>
      <c r="X685" s="688">
        <f>W685</f>
        <v>258750</v>
      </c>
      <c r="Y685" s="229">
        <v>50</v>
      </c>
      <c r="Z685" s="229">
        <v>0</v>
      </c>
      <c r="AA685" s="229">
        <v>0.01</v>
      </c>
      <c r="AB685" s="494"/>
    </row>
    <row r="686" spans="1:28" ht="17.25" x14ac:dyDescent="0.3">
      <c r="A686" s="494">
        <v>398</v>
      </c>
      <c r="B686" s="498" t="s">
        <v>5</v>
      </c>
      <c r="C686" s="494"/>
      <c r="D686" s="494">
        <v>9</v>
      </c>
      <c r="E686" s="494">
        <v>0</v>
      </c>
      <c r="F686" s="494">
        <v>0</v>
      </c>
      <c r="G686" s="229">
        <v>1</v>
      </c>
      <c r="H686" s="484">
        <f>SUM((D686*400)+(E686*100)+F686)</f>
        <v>3600</v>
      </c>
      <c r="I686" s="229">
        <v>75</v>
      </c>
      <c r="J686" s="689">
        <f>SUM(H686*I686)</f>
        <v>270000</v>
      </c>
      <c r="K686" s="229"/>
      <c r="L686" s="643"/>
      <c r="M686" s="498"/>
      <c r="N686" s="498"/>
      <c r="O686" s="494"/>
      <c r="P686" s="494"/>
      <c r="Q686" s="229"/>
      <c r="R686" s="229"/>
      <c r="S686" s="511">
        <f>SUM(O686*R686)</f>
        <v>0</v>
      </c>
      <c r="T686" s="494"/>
      <c r="U686" s="229"/>
      <c r="V686" s="511">
        <f>SUM(S686-(S686*U686/100))</f>
        <v>0</v>
      </c>
      <c r="W686" s="511">
        <f>SUM(J686+V686)</f>
        <v>270000</v>
      </c>
      <c r="X686" s="688">
        <f>W686</f>
        <v>270000</v>
      </c>
      <c r="Y686" s="229">
        <v>50</v>
      </c>
      <c r="Z686" s="229">
        <v>0</v>
      </c>
      <c r="AA686" s="229">
        <v>0.01</v>
      </c>
      <c r="AB686" s="494"/>
    </row>
    <row r="687" spans="1:28" ht="17.25" x14ac:dyDescent="0.3">
      <c r="A687" s="229">
        <v>399</v>
      </c>
      <c r="B687" s="230" t="s">
        <v>4</v>
      </c>
      <c r="C687" s="229">
        <v>21149</v>
      </c>
      <c r="D687" s="229">
        <v>10</v>
      </c>
      <c r="E687" s="229">
        <v>1</v>
      </c>
      <c r="F687" s="229">
        <v>32</v>
      </c>
      <c r="G687" s="229">
        <v>1</v>
      </c>
      <c r="H687" s="484">
        <f>SUM((D687*400)+(E687*100)+F687)</f>
        <v>4132</v>
      </c>
      <c r="I687" s="229">
        <v>75</v>
      </c>
      <c r="J687" s="689">
        <f>SUM(H687*I687)</f>
        <v>309900</v>
      </c>
      <c r="K687" s="229"/>
      <c r="L687" s="505"/>
      <c r="M687" s="230"/>
      <c r="N687" s="230"/>
      <c r="O687" s="229"/>
      <c r="P687" s="229"/>
      <c r="Q687" s="229"/>
      <c r="R687" s="229"/>
      <c r="S687" s="511">
        <f>SUM(O687*R687)</f>
        <v>0</v>
      </c>
      <c r="T687" s="229"/>
      <c r="U687" s="229"/>
      <c r="V687" s="511">
        <f>SUM(S687-(S687*U687/100))</f>
        <v>0</v>
      </c>
      <c r="W687" s="511">
        <f>SUM(J687+V687)</f>
        <v>309900</v>
      </c>
      <c r="X687" s="688">
        <f>W687</f>
        <v>309900</v>
      </c>
      <c r="Y687" s="229">
        <v>50</v>
      </c>
      <c r="Z687" s="229">
        <v>0</v>
      </c>
      <c r="AA687" s="229">
        <v>0.01</v>
      </c>
      <c r="AB687" s="229"/>
    </row>
    <row r="688" spans="1:28" ht="17.25" x14ac:dyDescent="0.3">
      <c r="A688" s="229">
        <v>400</v>
      </c>
      <c r="B688" s="230" t="s">
        <v>4</v>
      </c>
      <c r="C688" s="229">
        <v>21055</v>
      </c>
      <c r="D688" s="229">
        <v>25</v>
      </c>
      <c r="E688" s="229">
        <v>1</v>
      </c>
      <c r="F688" s="229">
        <v>47</v>
      </c>
      <c r="G688" s="229">
        <v>1</v>
      </c>
      <c r="H688" s="484">
        <f>SUM((D688*400)+(E688*100)+F688)</f>
        <v>10147</v>
      </c>
      <c r="I688" s="229">
        <v>75</v>
      </c>
      <c r="J688" s="689">
        <f>SUM(H688*I688)</f>
        <v>761025</v>
      </c>
      <c r="K688" s="229"/>
      <c r="L688" s="505"/>
      <c r="M688" s="230"/>
      <c r="N688" s="230"/>
      <c r="O688" s="229"/>
      <c r="P688" s="229"/>
      <c r="Q688" s="229"/>
      <c r="R688" s="229"/>
      <c r="S688" s="511">
        <f>SUM(O688*R688)</f>
        <v>0</v>
      </c>
      <c r="T688" s="229"/>
      <c r="U688" s="229"/>
      <c r="V688" s="511">
        <f>SUM(S688-(S688*U688/100))</f>
        <v>0</v>
      </c>
      <c r="W688" s="511">
        <f>SUM(J688+V688)</f>
        <v>761025</v>
      </c>
      <c r="X688" s="688">
        <f>W688</f>
        <v>761025</v>
      </c>
      <c r="Y688" s="229">
        <v>50</v>
      </c>
      <c r="Z688" s="229">
        <v>0</v>
      </c>
      <c r="AA688" s="229">
        <v>0.01</v>
      </c>
      <c r="AB688" s="229"/>
    </row>
    <row r="689" spans="1:28" ht="17.25" x14ac:dyDescent="0.3">
      <c r="A689" s="229">
        <v>401</v>
      </c>
      <c r="B689" s="230" t="s">
        <v>4</v>
      </c>
      <c r="C689" s="229">
        <v>9949</v>
      </c>
      <c r="D689" s="229">
        <v>7</v>
      </c>
      <c r="E689" s="229">
        <v>2</v>
      </c>
      <c r="F689" s="229">
        <v>40</v>
      </c>
      <c r="G689" s="229">
        <v>1</v>
      </c>
      <c r="H689" s="484">
        <f>SUM((D689*400)+(E689*100)+F689)</f>
        <v>3040</v>
      </c>
      <c r="I689" s="229">
        <v>130</v>
      </c>
      <c r="J689" s="689">
        <f>SUM(H689*I689)</f>
        <v>395200</v>
      </c>
      <c r="K689" s="229"/>
      <c r="L689" s="505"/>
      <c r="M689" s="230"/>
      <c r="N689" s="230"/>
      <c r="O689" s="229"/>
      <c r="P689" s="229"/>
      <c r="Q689" s="229"/>
      <c r="R689" s="229"/>
      <c r="S689" s="511">
        <f>SUM(O689*R689)</f>
        <v>0</v>
      </c>
      <c r="T689" s="229"/>
      <c r="U689" s="229"/>
      <c r="V689" s="511">
        <f>SUM(S689-(S689*U689/100))</f>
        <v>0</v>
      </c>
      <c r="W689" s="511">
        <f>SUM(J689+V689)</f>
        <v>395200</v>
      </c>
      <c r="X689" s="688">
        <f>W689</f>
        <v>395200</v>
      </c>
      <c r="Y689" s="229">
        <v>50</v>
      </c>
      <c r="Z689" s="229">
        <v>0</v>
      </c>
      <c r="AA689" s="229">
        <v>0.01</v>
      </c>
      <c r="AB689" s="229"/>
    </row>
    <row r="690" spans="1:28" ht="17.25" x14ac:dyDescent="0.3">
      <c r="A690" s="229">
        <v>402</v>
      </c>
      <c r="B690" s="230" t="s">
        <v>4</v>
      </c>
      <c r="C690" s="229">
        <v>21089</v>
      </c>
      <c r="D690" s="229">
        <v>2</v>
      </c>
      <c r="E690" s="229">
        <v>3</v>
      </c>
      <c r="F690" s="229">
        <v>26</v>
      </c>
      <c r="G690" s="229">
        <v>2</v>
      </c>
      <c r="H690" s="484">
        <f>SUM((D690*400)+(E690*100)+F690)</f>
        <v>1126</v>
      </c>
      <c r="I690" s="229">
        <v>75</v>
      </c>
      <c r="J690" s="689">
        <f>SUM(H690*I690)</f>
        <v>84450</v>
      </c>
      <c r="K690" s="229"/>
      <c r="L690" s="505" t="s">
        <v>55</v>
      </c>
      <c r="M690" s="230" t="s">
        <v>3</v>
      </c>
      <c r="N690" s="230" t="s">
        <v>2</v>
      </c>
      <c r="O690" s="229">
        <v>180</v>
      </c>
      <c r="P690" s="229"/>
      <c r="Q690" s="229"/>
      <c r="R690" s="229">
        <v>6500</v>
      </c>
      <c r="S690" s="511">
        <f>SUM(O690*R690)</f>
        <v>1170000</v>
      </c>
      <c r="T690" s="229">
        <v>20</v>
      </c>
      <c r="U690" s="229">
        <v>30</v>
      </c>
      <c r="V690" s="511">
        <f>SUM(S690-(S690*U690/100))</f>
        <v>819000</v>
      </c>
      <c r="W690" s="511">
        <f>SUM(J690+V690)</f>
        <v>903450</v>
      </c>
      <c r="X690" s="688">
        <f>W690</f>
        <v>903450</v>
      </c>
      <c r="Y690" s="229">
        <v>10</v>
      </c>
      <c r="Z690" s="229">
        <v>0</v>
      </c>
      <c r="AA690" s="229">
        <v>0.02</v>
      </c>
      <c r="AB690" s="229"/>
    </row>
    <row r="691" spans="1:28" ht="17.25" x14ac:dyDescent="0.3">
      <c r="A691" s="229"/>
      <c r="B691" s="230"/>
      <c r="C691" s="229"/>
      <c r="D691" s="229"/>
      <c r="E691" s="229"/>
      <c r="F691" s="229"/>
      <c r="G691" s="229"/>
      <c r="H691" s="484"/>
      <c r="I691" s="229"/>
      <c r="J691" s="689">
        <f>SUM(H691*I691)</f>
        <v>0</v>
      </c>
      <c r="K691" s="229"/>
      <c r="L691" s="505"/>
      <c r="M691" s="230" t="s">
        <v>8</v>
      </c>
      <c r="N691" s="230" t="s">
        <v>0</v>
      </c>
      <c r="O691" s="229">
        <v>30</v>
      </c>
      <c r="P691" s="229"/>
      <c r="Q691" s="229"/>
      <c r="R691" s="229">
        <v>5400</v>
      </c>
      <c r="S691" s="511">
        <f>SUM(O691*R691)</f>
        <v>162000</v>
      </c>
      <c r="T691" s="229">
        <v>20</v>
      </c>
      <c r="U691" s="229">
        <v>93</v>
      </c>
      <c r="V691" s="511">
        <f>SUM(S691-(S691*U691/100))</f>
        <v>11340</v>
      </c>
      <c r="W691" s="511">
        <f>SUM(J691+V691)</f>
        <v>11340</v>
      </c>
      <c r="X691" s="688">
        <f>W691</f>
        <v>11340</v>
      </c>
      <c r="Y691" s="229">
        <v>50</v>
      </c>
      <c r="Z691" s="229">
        <v>0</v>
      </c>
      <c r="AA691" s="229">
        <v>0.01</v>
      </c>
      <c r="AB691" s="229"/>
    </row>
    <row r="692" spans="1:28" ht="17.25" x14ac:dyDescent="0.3">
      <c r="A692" s="229"/>
      <c r="B692" s="230"/>
      <c r="C692" s="229"/>
      <c r="D692" s="229"/>
      <c r="E692" s="229"/>
      <c r="F692" s="229"/>
      <c r="G692" s="229"/>
      <c r="H692" s="484"/>
      <c r="I692" s="229"/>
      <c r="J692" s="689"/>
      <c r="K692" s="229"/>
      <c r="L692" s="505"/>
      <c r="M692" s="230" t="s">
        <v>1038</v>
      </c>
      <c r="N692" s="230" t="s">
        <v>0</v>
      </c>
      <c r="O692" s="229">
        <v>12</v>
      </c>
      <c r="P692" s="229"/>
      <c r="Q692" s="229"/>
      <c r="R692" s="229">
        <v>5900</v>
      </c>
      <c r="S692" s="511">
        <f>SUM(O692*R692)</f>
        <v>70800</v>
      </c>
      <c r="T692" s="229">
        <v>20</v>
      </c>
      <c r="U692" s="229">
        <v>93</v>
      </c>
      <c r="V692" s="511">
        <f>SUM(S692-(S692*U692/100))</f>
        <v>4956</v>
      </c>
      <c r="W692" s="511">
        <f>SUM(J692+V692)</f>
        <v>4956</v>
      </c>
      <c r="X692" s="688">
        <f>W692</f>
        <v>4956</v>
      </c>
      <c r="Y692" s="229">
        <v>50</v>
      </c>
      <c r="Z692" s="229">
        <v>0</v>
      </c>
      <c r="AA692" s="229">
        <v>0.01</v>
      </c>
      <c r="AB692" s="229"/>
    </row>
    <row r="693" spans="1:28" ht="17.25" x14ac:dyDescent="0.3">
      <c r="A693" s="229"/>
      <c r="B693" s="230"/>
      <c r="C693" s="229"/>
      <c r="D693" s="229"/>
      <c r="E693" s="229"/>
      <c r="F693" s="229"/>
      <c r="G693" s="229"/>
      <c r="H693" s="484"/>
      <c r="I693" s="229"/>
      <c r="J693" s="689">
        <f>SUM(H693*I693)</f>
        <v>0</v>
      </c>
      <c r="K693" s="229"/>
      <c r="L693" s="505"/>
      <c r="M693" s="230" t="s">
        <v>1265</v>
      </c>
      <c r="N693" s="230"/>
      <c r="O693" s="229"/>
      <c r="P693" s="229"/>
      <c r="Q693" s="229"/>
      <c r="R693" s="229"/>
      <c r="S693" s="511">
        <f>SUM(O693*R693)</f>
        <v>0</v>
      </c>
      <c r="T693" s="229"/>
      <c r="U693" s="229"/>
      <c r="V693" s="511">
        <f>SUM(S693-(S693*U693/100))</f>
        <v>0</v>
      </c>
      <c r="W693" s="511">
        <f>SUM(J693+V693)</f>
        <v>0</v>
      </c>
      <c r="X693" s="688">
        <f>W693</f>
        <v>0</v>
      </c>
      <c r="Y693" s="229"/>
      <c r="Z693" s="229"/>
      <c r="AA693" s="229"/>
      <c r="AB693" s="229"/>
    </row>
    <row r="694" spans="1:28" ht="17.25" x14ac:dyDescent="0.3">
      <c r="A694" s="229">
        <v>403</v>
      </c>
      <c r="B694" s="230" t="s">
        <v>4</v>
      </c>
      <c r="C694" s="229">
        <v>9950</v>
      </c>
      <c r="D694" s="229">
        <v>11</v>
      </c>
      <c r="E694" s="229">
        <v>2</v>
      </c>
      <c r="F694" s="229">
        <v>6</v>
      </c>
      <c r="G694" s="229">
        <v>1</v>
      </c>
      <c r="H694" s="484">
        <f>SUM((D694*400)+(E694*100)+F694)</f>
        <v>4606</v>
      </c>
      <c r="I694" s="229">
        <v>75</v>
      </c>
      <c r="J694" s="689">
        <f>SUM(H694*I694)</f>
        <v>345450</v>
      </c>
      <c r="K694" s="229"/>
      <c r="L694" s="505"/>
      <c r="M694" s="230"/>
      <c r="N694" s="230"/>
      <c r="O694" s="229"/>
      <c r="P694" s="229"/>
      <c r="Q694" s="229"/>
      <c r="R694" s="229"/>
      <c r="S694" s="511">
        <f>SUM(O694*R694)</f>
        <v>0</v>
      </c>
      <c r="T694" s="229"/>
      <c r="U694" s="229"/>
      <c r="V694" s="511">
        <f>SUM(S694-(S694*U694/100))</f>
        <v>0</v>
      </c>
      <c r="W694" s="511">
        <f>SUM(J694+V694)</f>
        <v>345450</v>
      </c>
      <c r="X694" s="688">
        <f>W694</f>
        <v>345450</v>
      </c>
      <c r="Y694" s="229">
        <v>50</v>
      </c>
      <c r="Z694" s="229">
        <v>0</v>
      </c>
      <c r="AA694" s="229">
        <v>0.01</v>
      </c>
      <c r="AB694" s="229"/>
    </row>
    <row r="695" spans="1:28" ht="17.25" x14ac:dyDescent="0.3">
      <c r="A695" s="229">
        <v>404</v>
      </c>
      <c r="B695" s="230" t="s">
        <v>4</v>
      </c>
      <c r="C695" s="229">
        <v>20331</v>
      </c>
      <c r="D695" s="229">
        <v>6</v>
      </c>
      <c r="E695" s="229">
        <v>3</v>
      </c>
      <c r="F695" s="229">
        <v>26</v>
      </c>
      <c r="G695" s="229">
        <v>1</v>
      </c>
      <c r="H695" s="484">
        <f>SUM((D695*400)+(E695*100)+F695)</f>
        <v>2726</v>
      </c>
      <c r="I695" s="229">
        <v>75</v>
      </c>
      <c r="J695" s="689">
        <f>SUM(H695*I695)</f>
        <v>204450</v>
      </c>
      <c r="K695" s="229"/>
      <c r="L695" s="505"/>
      <c r="M695" s="230"/>
      <c r="N695" s="230"/>
      <c r="O695" s="229"/>
      <c r="P695" s="229"/>
      <c r="Q695" s="229"/>
      <c r="R695" s="229"/>
      <c r="S695" s="511">
        <f>SUM(O695*R695)</f>
        <v>0</v>
      </c>
      <c r="T695" s="229"/>
      <c r="U695" s="229"/>
      <c r="V695" s="511">
        <f>SUM(S695-(S695*U695/100))</f>
        <v>0</v>
      </c>
      <c r="W695" s="511">
        <f>SUM(J695+V695)</f>
        <v>204450</v>
      </c>
      <c r="X695" s="688">
        <f>W695</f>
        <v>204450</v>
      </c>
      <c r="Y695" s="229">
        <v>50</v>
      </c>
      <c r="Z695" s="229">
        <v>0</v>
      </c>
      <c r="AA695" s="229">
        <v>0.01</v>
      </c>
      <c r="AB695" s="229"/>
    </row>
    <row r="696" spans="1:28" ht="17.25" x14ac:dyDescent="0.3">
      <c r="A696" s="494">
        <v>405</v>
      </c>
      <c r="B696" s="498" t="s">
        <v>5</v>
      </c>
      <c r="C696" s="494"/>
      <c r="D696" s="494">
        <v>12</v>
      </c>
      <c r="E696" s="494">
        <v>1</v>
      </c>
      <c r="F696" s="494">
        <v>50</v>
      </c>
      <c r="G696" s="229">
        <v>1</v>
      </c>
      <c r="H696" s="484">
        <f>SUM((D696*400)+(E696*100)+F696)</f>
        <v>4950</v>
      </c>
      <c r="I696" s="229">
        <v>75</v>
      </c>
      <c r="J696" s="689">
        <f>SUM(H696*I696)</f>
        <v>371250</v>
      </c>
      <c r="K696" s="229"/>
      <c r="L696" s="643"/>
      <c r="M696" s="498"/>
      <c r="N696" s="498"/>
      <c r="O696" s="494"/>
      <c r="P696" s="494"/>
      <c r="Q696" s="229"/>
      <c r="R696" s="229"/>
      <c r="S696" s="511">
        <f>SUM(O696*R696)</f>
        <v>0</v>
      </c>
      <c r="T696" s="494"/>
      <c r="U696" s="229"/>
      <c r="V696" s="511">
        <f>SUM(S696-(S696*U696/100))</f>
        <v>0</v>
      </c>
      <c r="W696" s="511">
        <f>SUM(J696+V696)</f>
        <v>371250</v>
      </c>
      <c r="X696" s="688">
        <f>W696</f>
        <v>371250</v>
      </c>
      <c r="Y696" s="229">
        <v>50</v>
      </c>
      <c r="Z696" s="229">
        <v>0</v>
      </c>
      <c r="AA696" s="229">
        <v>0.01</v>
      </c>
      <c r="AB696" s="494"/>
    </row>
    <row r="697" spans="1:28" ht="17.25" x14ac:dyDescent="0.3">
      <c r="A697" s="229">
        <v>406</v>
      </c>
      <c r="B697" s="230" t="s">
        <v>4</v>
      </c>
      <c r="C697" s="229">
        <v>13936</v>
      </c>
      <c r="D697" s="229">
        <v>0</v>
      </c>
      <c r="E697" s="229">
        <v>0</v>
      </c>
      <c r="F697" s="229">
        <v>50</v>
      </c>
      <c r="G697" s="229">
        <v>2</v>
      </c>
      <c r="H697" s="484">
        <f>SUM((D697*400)+(E697*100)+F697)</f>
        <v>50</v>
      </c>
      <c r="I697" s="229">
        <v>75</v>
      </c>
      <c r="J697" s="689">
        <f>SUM(H697*I697)</f>
        <v>3750</v>
      </c>
      <c r="K697" s="229"/>
      <c r="L697" s="505" t="s">
        <v>157</v>
      </c>
      <c r="M697" s="230" t="s">
        <v>3</v>
      </c>
      <c r="N697" s="230" t="s">
        <v>2</v>
      </c>
      <c r="O697" s="229">
        <v>180</v>
      </c>
      <c r="P697" s="229"/>
      <c r="Q697" s="229"/>
      <c r="R697" s="229">
        <v>6500</v>
      </c>
      <c r="S697" s="511">
        <f>SUM(O697*R697)</f>
        <v>1170000</v>
      </c>
      <c r="T697" s="229">
        <v>20</v>
      </c>
      <c r="U697" s="229">
        <v>30</v>
      </c>
      <c r="V697" s="511">
        <f>SUM(S697-(S697*U697/100))</f>
        <v>819000</v>
      </c>
      <c r="W697" s="511">
        <f>SUM(J697+V697)</f>
        <v>822750</v>
      </c>
      <c r="X697" s="688">
        <f>W697</f>
        <v>822750</v>
      </c>
      <c r="Y697" s="229">
        <v>10</v>
      </c>
      <c r="Z697" s="229">
        <v>0</v>
      </c>
      <c r="AA697" s="229">
        <v>0.02</v>
      </c>
      <c r="AB697" s="229"/>
    </row>
    <row r="698" spans="1:28" ht="17.25" x14ac:dyDescent="0.3">
      <c r="A698" s="229"/>
      <c r="B698" s="230"/>
      <c r="C698" s="229"/>
      <c r="D698" s="229"/>
      <c r="E698" s="229"/>
      <c r="F698" s="229"/>
      <c r="G698" s="229"/>
      <c r="H698" s="484"/>
      <c r="I698" s="229"/>
      <c r="J698" s="689">
        <f>SUM(H698*I698)</f>
        <v>0</v>
      </c>
      <c r="K698" s="229"/>
      <c r="L698" s="505"/>
      <c r="M698" s="230" t="s">
        <v>11</v>
      </c>
      <c r="N698" s="230" t="s">
        <v>0</v>
      </c>
      <c r="O698" s="229">
        <v>30</v>
      </c>
      <c r="P698" s="229"/>
      <c r="Q698" s="229"/>
      <c r="R698" s="229">
        <v>2050</v>
      </c>
      <c r="S698" s="511">
        <f>SUM(O698*R698)</f>
        <v>61500</v>
      </c>
      <c r="T698" s="229">
        <v>1</v>
      </c>
      <c r="U698" s="229">
        <v>3</v>
      </c>
      <c r="V698" s="511">
        <f>SUM(S698-(S698*U698/100))</f>
        <v>59655</v>
      </c>
      <c r="W698" s="511">
        <f>SUM(J698+V698)</f>
        <v>59655</v>
      </c>
      <c r="X698" s="688">
        <f>W698</f>
        <v>59655</v>
      </c>
      <c r="Y698" s="229">
        <v>50</v>
      </c>
      <c r="Z698" s="229">
        <v>0</v>
      </c>
      <c r="AA698" s="229">
        <v>0.01</v>
      </c>
      <c r="AB698" s="229"/>
    </row>
    <row r="699" spans="1:28" ht="17.25" x14ac:dyDescent="0.3">
      <c r="A699" s="494">
        <v>407</v>
      </c>
      <c r="B699" s="498" t="s">
        <v>5</v>
      </c>
      <c r="C699" s="494"/>
      <c r="D699" s="494">
        <v>13</v>
      </c>
      <c r="E699" s="494">
        <v>0</v>
      </c>
      <c r="F699" s="494">
        <v>0</v>
      </c>
      <c r="G699" s="229">
        <v>1</v>
      </c>
      <c r="H699" s="484">
        <f>SUM((D699*400)+(E699*100)+F699)</f>
        <v>5200</v>
      </c>
      <c r="I699" s="229">
        <v>75</v>
      </c>
      <c r="J699" s="689">
        <f>SUM(H699*I699)</f>
        <v>390000</v>
      </c>
      <c r="K699" s="229"/>
      <c r="L699" s="643"/>
      <c r="M699" s="498"/>
      <c r="N699" s="498"/>
      <c r="O699" s="494"/>
      <c r="P699" s="494"/>
      <c r="Q699" s="229"/>
      <c r="R699" s="229"/>
      <c r="S699" s="511">
        <f>SUM(O699*R699)</f>
        <v>0</v>
      </c>
      <c r="T699" s="494"/>
      <c r="U699" s="229"/>
      <c r="V699" s="511">
        <f>SUM(S699-(S699*U699/100))</f>
        <v>0</v>
      </c>
      <c r="W699" s="511">
        <f>SUM(J699+V699)</f>
        <v>390000</v>
      </c>
      <c r="X699" s="688">
        <f>W699</f>
        <v>390000</v>
      </c>
      <c r="Y699" s="229">
        <v>50</v>
      </c>
      <c r="Z699" s="229">
        <v>0</v>
      </c>
      <c r="AA699" s="229">
        <v>0.01</v>
      </c>
      <c r="AB699" s="494"/>
    </row>
    <row r="700" spans="1:28" ht="17.25" x14ac:dyDescent="0.3">
      <c r="A700" s="229">
        <v>408</v>
      </c>
      <c r="B700" s="230" t="s">
        <v>4</v>
      </c>
      <c r="C700" s="229">
        <v>10786</v>
      </c>
      <c r="D700" s="229">
        <v>6</v>
      </c>
      <c r="E700" s="229">
        <v>0</v>
      </c>
      <c r="F700" s="229">
        <v>60</v>
      </c>
      <c r="G700" s="229">
        <v>1</v>
      </c>
      <c r="H700" s="484">
        <f>SUM((D700*400)+(E700*100)+F700)</f>
        <v>2460</v>
      </c>
      <c r="I700" s="229">
        <v>75</v>
      </c>
      <c r="J700" s="689">
        <f>SUM(H700*I700)</f>
        <v>184500</v>
      </c>
      <c r="K700" s="229"/>
      <c r="L700" s="505"/>
      <c r="M700" s="230"/>
      <c r="N700" s="230"/>
      <c r="O700" s="229"/>
      <c r="P700" s="229"/>
      <c r="Q700" s="229"/>
      <c r="R700" s="229"/>
      <c r="S700" s="511">
        <f>SUM(O700*R700)</f>
        <v>0</v>
      </c>
      <c r="T700" s="229"/>
      <c r="U700" s="229"/>
      <c r="V700" s="511">
        <f>SUM(S700-(S700*U700/100))</f>
        <v>0</v>
      </c>
      <c r="W700" s="511">
        <f>SUM(J700+V700)</f>
        <v>184500</v>
      </c>
      <c r="X700" s="688">
        <f>W700</f>
        <v>184500</v>
      </c>
      <c r="Y700" s="229">
        <v>50</v>
      </c>
      <c r="Z700" s="229">
        <v>0</v>
      </c>
      <c r="AA700" s="229">
        <v>0.01</v>
      </c>
      <c r="AB700" s="229"/>
    </row>
    <row r="701" spans="1:28" ht="17.25" x14ac:dyDescent="0.3">
      <c r="A701" s="229">
        <v>409</v>
      </c>
      <c r="B701" s="230" t="s">
        <v>4</v>
      </c>
      <c r="C701" s="229">
        <v>17987</v>
      </c>
      <c r="D701" s="229">
        <v>7</v>
      </c>
      <c r="E701" s="229">
        <v>0</v>
      </c>
      <c r="F701" s="229">
        <v>86</v>
      </c>
      <c r="G701" s="229">
        <v>1</v>
      </c>
      <c r="H701" s="484">
        <f>SUM((D701*400)+(E701*100)+F701)</f>
        <v>2886</v>
      </c>
      <c r="I701" s="229">
        <v>75</v>
      </c>
      <c r="J701" s="689">
        <f>SUM(H701*I701)</f>
        <v>216450</v>
      </c>
      <c r="K701" s="229"/>
      <c r="L701" s="505"/>
      <c r="M701" s="230"/>
      <c r="N701" s="230"/>
      <c r="O701" s="229"/>
      <c r="P701" s="229"/>
      <c r="Q701" s="229"/>
      <c r="R701" s="229"/>
      <c r="S701" s="511">
        <f>SUM(O701*R701)</f>
        <v>0</v>
      </c>
      <c r="T701" s="229"/>
      <c r="U701" s="229"/>
      <c r="V701" s="511">
        <f>SUM(S701-(S701*U701/100))</f>
        <v>0</v>
      </c>
      <c r="W701" s="511">
        <f>SUM(J701+V701)</f>
        <v>216450</v>
      </c>
      <c r="X701" s="688">
        <f>W701</f>
        <v>216450</v>
      </c>
      <c r="Y701" s="229">
        <v>50</v>
      </c>
      <c r="Z701" s="229">
        <v>0</v>
      </c>
      <c r="AA701" s="229">
        <v>0.01</v>
      </c>
      <c r="AB701" s="229"/>
    </row>
    <row r="702" spans="1:28" ht="17.25" x14ac:dyDescent="0.3">
      <c r="A702" s="229">
        <v>410</v>
      </c>
      <c r="B702" s="230" t="s">
        <v>4</v>
      </c>
      <c r="C702" s="229">
        <v>782</v>
      </c>
      <c r="D702" s="229">
        <v>0</v>
      </c>
      <c r="E702" s="229">
        <v>0</v>
      </c>
      <c r="F702" s="229">
        <v>65</v>
      </c>
      <c r="G702" s="229">
        <v>2</v>
      </c>
      <c r="H702" s="484">
        <f>SUM((D702*400)+(E702*100)+F702)</f>
        <v>65</v>
      </c>
      <c r="I702" s="229">
        <v>75</v>
      </c>
      <c r="J702" s="689">
        <f>SUM(H702*I702)</f>
        <v>4875</v>
      </c>
      <c r="K702" s="229"/>
      <c r="L702" s="505" t="s">
        <v>1405</v>
      </c>
      <c r="M702" s="230" t="s">
        <v>6</v>
      </c>
      <c r="N702" s="230" t="s">
        <v>2</v>
      </c>
      <c r="O702" s="229">
        <v>300</v>
      </c>
      <c r="P702" s="229"/>
      <c r="Q702" s="229"/>
      <c r="R702" s="229">
        <v>6500</v>
      </c>
      <c r="S702" s="511">
        <f>SUM(O702*R702)</f>
        <v>1950000</v>
      </c>
      <c r="T702" s="229">
        <v>7</v>
      </c>
      <c r="U702" s="229">
        <v>7</v>
      </c>
      <c r="V702" s="511">
        <f>SUM(S702-(S702*U702/100))</f>
        <v>1813500</v>
      </c>
      <c r="W702" s="511">
        <f>SUM(J702+V702)</f>
        <v>1818375</v>
      </c>
      <c r="X702" s="688">
        <f>W702</f>
        <v>1818375</v>
      </c>
      <c r="Y702" s="229">
        <v>10</v>
      </c>
      <c r="Z702" s="229">
        <v>0</v>
      </c>
      <c r="AA702" s="229">
        <v>0.02</v>
      </c>
      <c r="AB702" s="229" t="s">
        <v>1404</v>
      </c>
    </row>
    <row r="703" spans="1:28" ht="17.25" x14ac:dyDescent="0.3">
      <c r="A703" s="229"/>
      <c r="B703" s="230"/>
      <c r="C703" s="229"/>
      <c r="D703" s="229"/>
      <c r="E703" s="229"/>
      <c r="F703" s="229"/>
      <c r="G703" s="229"/>
      <c r="H703" s="484"/>
      <c r="I703" s="229"/>
      <c r="J703" s="689"/>
      <c r="K703" s="229"/>
      <c r="L703" s="505"/>
      <c r="M703" s="230" t="s">
        <v>27</v>
      </c>
      <c r="N703" s="230" t="s">
        <v>2</v>
      </c>
      <c r="O703" s="229">
        <v>24</v>
      </c>
      <c r="P703" s="229"/>
      <c r="Q703" s="229"/>
      <c r="R703" s="229">
        <v>6500</v>
      </c>
      <c r="S703" s="511">
        <f>SUM(O703*R703)</f>
        <v>156000</v>
      </c>
      <c r="T703" s="229">
        <v>7</v>
      </c>
      <c r="U703" s="229">
        <v>7</v>
      </c>
      <c r="V703" s="511">
        <f>SUM(S703-(S703*U703/100))</f>
        <v>145080</v>
      </c>
      <c r="W703" s="511">
        <f>SUM(J703+V703)</f>
        <v>145080</v>
      </c>
      <c r="X703" s="688">
        <f>W703</f>
        <v>145080</v>
      </c>
      <c r="Y703" s="229">
        <v>10</v>
      </c>
      <c r="Z703" s="229">
        <v>0</v>
      </c>
      <c r="AA703" s="229">
        <v>0.02</v>
      </c>
      <c r="AB703" s="229"/>
    </row>
    <row r="704" spans="1:28" ht="17.25" x14ac:dyDescent="0.3">
      <c r="A704" s="229"/>
      <c r="B704" s="230"/>
      <c r="C704" s="229"/>
      <c r="D704" s="229"/>
      <c r="E704" s="229"/>
      <c r="F704" s="229"/>
      <c r="G704" s="229"/>
      <c r="H704" s="484"/>
      <c r="I704" s="229"/>
      <c r="J704" s="689">
        <f>SUM(H704*I704)</f>
        <v>0</v>
      </c>
      <c r="K704" s="229"/>
      <c r="L704" s="505"/>
      <c r="M704" s="230" t="s">
        <v>8</v>
      </c>
      <c r="N704" s="230" t="s">
        <v>0</v>
      </c>
      <c r="O704" s="229">
        <v>30</v>
      </c>
      <c r="P704" s="229"/>
      <c r="Q704" s="229"/>
      <c r="R704" s="229">
        <v>5400</v>
      </c>
      <c r="S704" s="511">
        <f>SUM(O704*R704)</f>
        <v>162000</v>
      </c>
      <c r="T704" s="229">
        <v>10</v>
      </c>
      <c r="U704" s="229">
        <v>40</v>
      </c>
      <c r="V704" s="511">
        <f>SUM(S704-(S704*U704/100))</f>
        <v>97200</v>
      </c>
      <c r="W704" s="511">
        <f>SUM(J704+V704)</f>
        <v>97200</v>
      </c>
      <c r="X704" s="688">
        <f>W704</f>
        <v>97200</v>
      </c>
      <c r="Y704" s="229">
        <v>50</v>
      </c>
      <c r="Z704" s="229">
        <v>0</v>
      </c>
      <c r="AA704" s="229">
        <v>0.01</v>
      </c>
      <c r="AB704" s="229" t="s">
        <v>1404</v>
      </c>
    </row>
    <row r="705" spans="1:28" ht="17.25" x14ac:dyDescent="0.3">
      <c r="A705" s="229"/>
      <c r="B705" s="230"/>
      <c r="C705" s="229"/>
      <c r="D705" s="229"/>
      <c r="E705" s="229"/>
      <c r="F705" s="229"/>
      <c r="G705" s="229"/>
      <c r="H705" s="484"/>
      <c r="I705" s="229"/>
      <c r="J705" s="689">
        <f>SUM(H705*I705)</f>
        <v>0</v>
      </c>
      <c r="K705" s="229"/>
      <c r="L705" s="505" t="s">
        <v>109</v>
      </c>
      <c r="M705" s="230" t="s">
        <v>6</v>
      </c>
      <c r="N705" s="230" t="s">
        <v>2</v>
      </c>
      <c r="O705" s="229">
        <v>270</v>
      </c>
      <c r="P705" s="229"/>
      <c r="Q705" s="229"/>
      <c r="R705" s="229">
        <v>6500</v>
      </c>
      <c r="S705" s="511">
        <f>SUM(O705*R705)</f>
        <v>1755000</v>
      </c>
      <c r="T705" s="229">
        <v>22</v>
      </c>
      <c r="U705" s="229">
        <v>34</v>
      </c>
      <c r="V705" s="511">
        <f>SUM(S705-(S705*U705/100))</f>
        <v>1158300</v>
      </c>
      <c r="W705" s="511">
        <f>SUM(J705+V705)</f>
        <v>1158300</v>
      </c>
      <c r="X705" s="688">
        <f>W705</f>
        <v>1158300</v>
      </c>
      <c r="Y705" s="229">
        <v>10</v>
      </c>
      <c r="Z705" s="229">
        <v>0</v>
      </c>
      <c r="AA705" s="229">
        <v>0.02</v>
      </c>
      <c r="AB705" s="229" t="s">
        <v>1404</v>
      </c>
    </row>
    <row r="706" spans="1:28" ht="17.25" x14ac:dyDescent="0.3">
      <c r="A706" s="229">
        <v>411</v>
      </c>
      <c r="B706" s="230" t="s">
        <v>4</v>
      </c>
      <c r="C706" s="229">
        <v>5088</v>
      </c>
      <c r="D706" s="229">
        <v>0</v>
      </c>
      <c r="E706" s="229">
        <v>0</v>
      </c>
      <c r="F706" s="229">
        <v>61</v>
      </c>
      <c r="G706" s="229">
        <v>1</v>
      </c>
      <c r="H706" s="484">
        <f>SUM((D706*400)+(E706*100)+F706)</f>
        <v>61</v>
      </c>
      <c r="I706" s="229">
        <v>130</v>
      </c>
      <c r="J706" s="689">
        <f>SUM(H706*I706)</f>
        <v>7930</v>
      </c>
      <c r="K706" s="229"/>
      <c r="L706" s="505"/>
      <c r="M706" s="230"/>
      <c r="N706" s="230"/>
      <c r="O706" s="229"/>
      <c r="P706" s="229"/>
      <c r="Q706" s="229"/>
      <c r="R706" s="229"/>
      <c r="S706" s="511">
        <f>SUM(O706*R706)</f>
        <v>0</v>
      </c>
      <c r="T706" s="229"/>
      <c r="U706" s="229"/>
      <c r="V706" s="511">
        <f>SUM(S706-(S706*U706/100))</f>
        <v>0</v>
      </c>
      <c r="W706" s="511">
        <f>SUM(J706+V706)</f>
        <v>7930</v>
      </c>
      <c r="X706" s="688">
        <f>W706</f>
        <v>7930</v>
      </c>
      <c r="Y706" s="229">
        <v>50</v>
      </c>
      <c r="Z706" s="229">
        <v>0</v>
      </c>
      <c r="AA706" s="229">
        <v>0.01</v>
      </c>
      <c r="AB706" s="229"/>
    </row>
    <row r="707" spans="1:28" ht="17.25" x14ac:dyDescent="0.3">
      <c r="A707" s="229">
        <v>412</v>
      </c>
      <c r="B707" s="230" t="s">
        <v>4</v>
      </c>
      <c r="C707" s="229">
        <v>8656</v>
      </c>
      <c r="D707" s="229">
        <v>42</v>
      </c>
      <c r="E707" s="229">
        <v>1</v>
      </c>
      <c r="F707" s="229">
        <v>75</v>
      </c>
      <c r="G707" s="229">
        <v>1</v>
      </c>
      <c r="H707" s="484">
        <f>SUM((D707*400)+(E707*100)+F707)</f>
        <v>16975</v>
      </c>
      <c r="I707" s="229">
        <v>75</v>
      </c>
      <c r="J707" s="689">
        <f>SUM(H707*I707)</f>
        <v>1273125</v>
      </c>
      <c r="K707" s="229"/>
      <c r="L707" s="505"/>
      <c r="M707" s="230"/>
      <c r="N707" s="230"/>
      <c r="O707" s="229"/>
      <c r="P707" s="229"/>
      <c r="Q707" s="229"/>
      <c r="R707" s="229"/>
      <c r="S707" s="511">
        <f>SUM(O707*R707)</f>
        <v>0</v>
      </c>
      <c r="T707" s="229"/>
      <c r="U707" s="229"/>
      <c r="V707" s="511">
        <f>SUM(S707-(S707*U707/100))</f>
        <v>0</v>
      </c>
      <c r="W707" s="511">
        <f>SUM(J707+V707)</f>
        <v>1273125</v>
      </c>
      <c r="X707" s="688">
        <f>W707</f>
        <v>1273125</v>
      </c>
      <c r="Y707" s="229">
        <v>50</v>
      </c>
      <c r="Z707" s="229">
        <v>0</v>
      </c>
      <c r="AA707" s="229">
        <v>0.01</v>
      </c>
      <c r="AB707" s="229"/>
    </row>
    <row r="708" spans="1:28" ht="17.25" x14ac:dyDescent="0.3">
      <c r="A708" s="229">
        <v>413</v>
      </c>
      <c r="B708" s="230" t="s">
        <v>4</v>
      </c>
      <c r="C708" s="229">
        <v>9193</v>
      </c>
      <c r="D708" s="229">
        <v>5</v>
      </c>
      <c r="E708" s="229">
        <v>3</v>
      </c>
      <c r="F708" s="229">
        <v>67</v>
      </c>
      <c r="G708" s="229">
        <v>1</v>
      </c>
      <c r="H708" s="484">
        <f>SUM((D708*400)+(E708*100)+F708)</f>
        <v>2367</v>
      </c>
      <c r="I708" s="229">
        <v>75</v>
      </c>
      <c r="J708" s="689">
        <f>SUM(H708*I708)</f>
        <v>177525</v>
      </c>
      <c r="K708" s="229"/>
      <c r="L708" s="505"/>
      <c r="M708" s="230" t="s">
        <v>11</v>
      </c>
      <c r="N708" s="230" t="s">
        <v>0</v>
      </c>
      <c r="O708" s="229">
        <v>45</v>
      </c>
      <c r="P708" s="229"/>
      <c r="Q708" s="229"/>
      <c r="R708" s="229">
        <v>2050</v>
      </c>
      <c r="S708" s="511">
        <f>SUM(O708*R708)</f>
        <v>92250</v>
      </c>
      <c r="T708" s="229">
        <v>3</v>
      </c>
      <c r="U708" s="229">
        <v>9</v>
      </c>
      <c r="V708" s="511">
        <f>SUM(S708-(S708*U708/100))</f>
        <v>83947.5</v>
      </c>
      <c r="W708" s="511">
        <f>SUM(J708+V708)</f>
        <v>261472.5</v>
      </c>
      <c r="X708" s="688">
        <f>W708</f>
        <v>261472.5</v>
      </c>
      <c r="Y708" s="229">
        <v>50</v>
      </c>
      <c r="Z708" s="229">
        <v>0</v>
      </c>
      <c r="AA708" s="229">
        <v>0.01</v>
      </c>
      <c r="AB708" s="229"/>
    </row>
    <row r="709" spans="1:28" ht="17.25" x14ac:dyDescent="0.3">
      <c r="A709" s="229"/>
      <c r="B709" s="230"/>
      <c r="C709" s="229"/>
      <c r="D709" s="229"/>
      <c r="E709" s="229"/>
      <c r="F709" s="229"/>
      <c r="G709" s="229"/>
      <c r="H709" s="484"/>
      <c r="I709" s="229"/>
      <c r="J709" s="689">
        <f>SUM(H709*I709)</f>
        <v>0</v>
      </c>
      <c r="K709" s="229"/>
      <c r="L709" s="505"/>
      <c r="M709" s="230" t="s">
        <v>218</v>
      </c>
      <c r="N709" s="230" t="s">
        <v>2</v>
      </c>
      <c r="O709" s="229">
        <v>45</v>
      </c>
      <c r="P709" s="229"/>
      <c r="Q709" s="229"/>
      <c r="R709" s="229">
        <v>2050</v>
      </c>
      <c r="S709" s="511">
        <f>SUM(O709*R709)</f>
        <v>92250</v>
      </c>
      <c r="T709" s="229">
        <v>3</v>
      </c>
      <c r="U709" s="229">
        <v>3</v>
      </c>
      <c r="V709" s="511">
        <f>SUM(S709-(S709*U709/100))</f>
        <v>89482.5</v>
      </c>
      <c r="W709" s="511">
        <f>SUM(J709+V709)</f>
        <v>89482.5</v>
      </c>
      <c r="X709" s="688">
        <f>W709</f>
        <v>89482.5</v>
      </c>
      <c r="Y709" s="229">
        <v>50</v>
      </c>
      <c r="Z709" s="229">
        <v>0</v>
      </c>
      <c r="AA709" s="229">
        <v>0.01</v>
      </c>
      <c r="AB709" s="229"/>
    </row>
    <row r="710" spans="1:28" ht="17.25" x14ac:dyDescent="0.3">
      <c r="A710" s="229">
        <v>414</v>
      </c>
      <c r="B710" s="230" t="s">
        <v>4</v>
      </c>
      <c r="C710" s="229">
        <v>21084</v>
      </c>
      <c r="D710" s="229">
        <v>0</v>
      </c>
      <c r="E710" s="229">
        <v>0</v>
      </c>
      <c r="F710" s="229">
        <v>77</v>
      </c>
      <c r="G710" s="229">
        <v>2</v>
      </c>
      <c r="H710" s="484">
        <f>SUM((D710*400)+(E710*100)+F710)</f>
        <v>77</v>
      </c>
      <c r="I710" s="229">
        <v>75</v>
      </c>
      <c r="J710" s="689">
        <f>SUM(H710*I710)</f>
        <v>5775</v>
      </c>
      <c r="K710" s="229"/>
      <c r="L710" s="505" t="s">
        <v>201</v>
      </c>
      <c r="M710" s="230" t="s">
        <v>10</v>
      </c>
      <c r="N710" s="230" t="s">
        <v>9</v>
      </c>
      <c r="O710" s="229">
        <v>285</v>
      </c>
      <c r="P710" s="229"/>
      <c r="Q710" s="229"/>
      <c r="R710" s="229">
        <v>6500</v>
      </c>
      <c r="S710" s="511">
        <f>SUM(O710*R710)</f>
        <v>1852500</v>
      </c>
      <c r="T710" s="229">
        <v>31</v>
      </c>
      <c r="U710" s="229">
        <v>85</v>
      </c>
      <c r="V710" s="511">
        <f>SUM(S710-(S710*U710/100))</f>
        <v>277875</v>
      </c>
      <c r="W710" s="511">
        <f>SUM(J710+V710)</f>
        <v>283650</v>
      </c>
      <c r="X710" s="688">
        <f>W710</f>
        <v>283650</v>
      </c>
      <c r="Y710" s="229">
        <v>10</v>
      </c>
      <c r="Z710" s="229">
        <v>0</v>
      </c>
      <c r="AA710" s="229">
        <v>0.02</v>
      </c>
      <c r="AB710" s="229"/>
    </row>
    <row r="711" spans="1:28" ht="17.25" x14ac:dyDescent="0.3">
      <c r="A711" s="229"/>
      <c r="B711" s="230"/>
      <c r="C711" s="229"/>
      <c r="D711" s="229"/>
      <c r="E711" s="229"/>
      <c r="F711" s="229"/>
      <c r="G711" s="229"/>
      <c r="H711" s="484"/>
      <c r="I711" s="229"/>
      <c r="J711" s="689">
        <f>SUM(H711*I711)</f>
        <v>0</v>
      </c>
      <c r="K711" s="229"/>
      <c r="L711" s="505"/>
      <c r="M711" s="230" t="s">
        <v>8</v>
      </c>
      <c r="N711" s="230" t="s">
        <v>0</v>
      </c>
      <c r="O711" s="229">
        <v>30</v>
      </c>
      <c r="P711" s="229"/>
      <c r="Q711" s="229"/>
      <c r="R711" s="229">
        <v>5400</v>
      </c>
      <c r="S711" s="511">
        <f>SUM(O711*R711)</f>
        <v>162000</v>
      </c>
      <c r="T711" s="229">
        <v>31</v>
      </c>
      <c r="U711" s="229">
        <v>93</v>
      </c>
      <c r="V711" s="511">
        <f>SUM(S711-(S711*U711/100))</f>
        <v>11340</v>
      </c>
      <c r="W711" s="511">
        <f>SUM(J711+V711)</f>
        <v>11340</v>
      </c>
      <c r="X711" s="688">
        <f>W711</f>
        <v>11340</v>
      </c>
      <c r="Y711" s="229">
        <v>50</v>
      </c>
      <c r="Z711" s="229">
        <v>0</v>
      </c>
      <c r="AA711" s="229">
        <v>0.01</v>
      </c>
      <c r="AB711" s="229"/>
    </row>
    <row r="712" spans="1:28" ht="17.25" x14ac:dyDescent="0.3">
      <c r="A712" s="229">
        <v>415</v>
      </c>
      <c r="B712" s="230" t="s">
        <v>4</v>
      </c>
      <c r="C712" s="229">
        <v>1134</v>
      </c>
      <c r="D712" s="229">
        <v>11</v>
      </c>
      <c r="E712" s="229">
        <v>1</v>
      </c>
      <c r="F712" s="229">
        <v>40</v>
      </c>
      <c r="G712" s="229">
        <v>1</v>
      </c>
      <c r="H712" s="484">
        <f>SUM((D712*400)+(E712*100)+F712)</f>
        <v>4540</v>
      </c>
      <c r="I712" s="229">
        <v>75</v>
      </c>
      <c r="J712" s="689">
        <f>SUM(H712*I712)</f>
        <v>340500</v>
      </c>
      <c r="K712" s="229"/>
      <c r="L712" s="505"/>
      <c r="M712" s="230"/>
      <c r="N712" s="230"/>
      <c r="O712" s="229"/>
      <c r="P712" s="229"/>
      <c r="Q712" s="229"/>
      <c r="R712" s="229"/>
      <c r="S712" s="511">
        <f>SUM(O712*R712)</f>
        <v>0</v>
      </c>
      <c r="T712" s="229"/>
      <c r="U712" s="229"/>
      <c r="V712" s="511">
        <f>SUM(S712-(S712*U712/100))</f>
        <v>0</v>
      </c>
      <c r="W712" s="511">
        <f>SUM(J712+V712)</f>
        <v>340500</v>
      </c>
      <c r="X712" s="688">
        <f>W712</f>
        <v>340500</v>
      </c>
      <c r="Y712" s="229">
        <v>50</v>
      </c>
      <c r="Z712" s="229">
        <v>0</v>
      </c>
      <c r="AA712" s="229">
        <v>0.01</v>
      </c>
      <c r="AB712" s="229"/>
    </row>
    <row r="713" spans="1:28" ht="17.25" x14ac:dyDescent="0.3">
      <c r="A713" s="494">
        <v>416</v>
      </c>
      <c r="B713" s="498" t="s">
        <v>14</v>
      </c>
      <c r="C713" s="494">
        <v>199</v>
      </c>
      <c r="D713" s="494">
        <v>0</v>
      </c>
      <c r="E713" s="494">
        <v>1</v>
      </c>
      <c r="F713" s="494">
        <v>25</v>
      </c>
      <c r="G713" s="229">
        <v>2</v>
      </c>
      <c r="H713" s="484">
        <f>SUM((D713*400)+(E713*100)+F713)</f>
        <v>125</v>
      </c>
      <c r="I713" s="229">
        <v>75</v>
      </c>
      <c r="J713" s="689">
        <f>SUM(H713*I713)</f>
        <v>9375</v>
      </c>
      <c r="K713" s="229"/>
      <c r="L713" s="643" t="s">
        <v>1403</v>
      </c>
      <c r="M713" s="498" t="s">
        <v>10</v>
      </c>
      <c r="N713" s="498" t="s">
        <v>9</v>
      </c>
      <c r="O713" s="494">
        <v>285</v>
      </c>
      <c r="P713" s="494"/>
      <c r="Q713" s="229"/>
      <c r="R713" s="229">
        <v>6500</v>
      </c>
      <c r="S713" s="511">
        <f>SUM(O713*R713)</f>
        <v>1852500</v>
      </c>
      <c r="T713" s="494">
        <v>25</v>
      </c>
      <c r="U713" s="229">
        <v>85</v>
      </c>
      <c r="V713" s="511">
        <f>SUM(S713-(S713*U713/100))</f>
        <v>277875</v>
      </c>
      <c r="W713" s="511">
        <f>SUM(J713+V713)</f>
        <v>287250</v>
      </c>
      <c r="X713" s="688">
        <f>W713</f>
        <v>287250</v>
      </c>
      <c r="Y713" s="229">
        <v>10</v>
      </c>
      <c r="Z713" s="229">
        <v>0</v>
      </c>
      <c r="AA713" s="229">
        <v>0.02</v>
      </c>
      <c r="AB713" s="494"/>
    </row>
    <row r="714" spans="1:28" ht="17.25" x14ac:dyDescent="0.3">
      <c r="A714" s="229"/>
      <c r="B714" s="230"/>
      <c r="C714" s="229"/>
      <c r="D714" s="229"/>
      <c r="E714" s="229"/>
      <c r="F714" s="229"/>
      <c r="G714" s="229"/>
      <c r="H714" s="484"/>
      <c r="I714" s="229"/>
      <c r="J714" s="689">
        <f>SUM(H714*I714)</f>
        <v>0</v>
      </c>
      <c r="K714" s="229"/>
      <c r="L714" s="505"/>
      <c r="M714" s="230" t="s">
        <v>8</v>
      </c>
      <c r="N714" s="230" t="s">
        <v>0</v>
      </c>
      <c r="O714" s="229">
        <v>30</v>
      </c>
      <c r="P714" s="229"/>
      <c r="Q714" s="229"/>
      <c r="R714" s="229">
        <v>5400</v>
      </c>
      <c r="S714" s="511">
        <f>SUM(O714*R714)</f>
        <v>162000</v>
      </c>
      <c r="T714" s="229">
        <v>25</v>
      </c>
      <c r="U714" s="229">
        <v>93</v>
      </c>
      <c r="V714" s="511">
        <f>SUM(S714-(S714*U714/100))</f>
        <v>11340</v>
      </c>
      <c r="W714" s="511">
        <f>SUM(J714+V714)</f>
        <v>11340</v>
      </c>
      <c r="X714" s="688">
        <f>W714</f>
        <v>11340</v>
      </c>
      <c r="Y714" s="229">
        <v>50</v>
      </c>
      <c r="Z714" s="229">
        <v>0</v>
      </c>
      <c r="AA714" s="229">
        <v>0.01</v>
      </c>
      <c r="AB714" s="229"/>
    </row>
    <row r="715" spans="1:28" ht="17.25" x14ac:dyDescent="0.3">
      <c r="A715" s="229"/>
      <c r="B715" s="230"/>
      <c r="C715" s="229"/>
      <c r="D715" s="229"/>
      <c r="E715" s="229"/>
      <c r="F715" s="229"/>
      <c r="G715" s="229"/>
      <c r="H715" s="484"/>
      <c r="I715" s="229"/>
      <c r="J715" s="689">
        <f>SUM(H715*I715)</f>
        <v>0</v>
      </c>
      <c r="K715" s="229"/>
      <c r="L715" s="505"/>
      <c r="M715" s="230" t="s">
        <v>8</v>
      </c>
      <c r="N715" s="230" t="s">
        <v>0</v>
      </c>
      <c r="O715" s="229">
        <v>30</v>
      </c>
      <c r="P715" s="229"/>
      <c r="Q715" s="229"/>
      <c r="R715" s="229">
        <v>5400</v>
      </c>
      <c r="S715" s="511">
        <f>SUM(O715*R715)</f>
        <v>162000</v>
      </c>
      <c r="T715" s="229">
        <v>25</v>
      </c>
      <c r="U715" s="229">
        <v>93</v>
      </c>
      <c r="V715" s="511">
        <f>SUM(S715-(S715*U715/100))</f>
        <v>11340</v>
      </c>
      <c r="W715" s="511">
        <f>SUM(J715+V715)</f>
        <v>11340</v>
      </c>
      <c r="X715" s="688">
        <f>W715</f>
        <v>11340</v>
      </c>
      <c r="Y715" s="229">
        <v>50</v>
      </c>
      <c r="Z715" s="229">
        <v>0</v>
      </c>
      <c r="AA715" s="229">
        <v>0.01</v>
      </c>
      <c r="AB715" s="229"/>
    </row>
    <row r="716" spans="1:28" ht="17.25" x14ac:dyDescent="0.3">
      <c r="A716" s="494">
        <v>417</v>
      </c>
      <c r="B716" s="498" t="s">
        <v>5</v>
      </c>
      <c r="C716" s="494"/>
      <c r="D716" s="494">
        <v>1</v>
      </c>
      <c r="E716" s="494">
        <v>0</v>
      </c>
      <c r="F716" s="494">
        <v>80</v>
      </c>
      <c r="G716" s="229">
        <v>1</v>
      </c>
      <c r="H716" s="484">
        <f>SUM((D716*400)+(E716*100)+F716)</f>
        <v>480</v>
      </c>
      <c r="I716" s="229">
        <v>75</v>
      </c>
      <c r="J716" s="689">
        <f>SUM(H716*I716)</f>
        <v>36000</v>
      </c>
      <c r="K716" s="229"/>
      <c r="L716" s="643"/>
      <c r="M716" s="498"/>
      <c r="N716" s="498"/>
      <c r="O716" s="494"/>
      <c r="P716" s="494"/>
      <c r="Q716" s="229"/>
      <c r="R716" s="229"/>
      <c r="S716" s="511">
        <f>SUM(O716*R716)</f>
        <v>0</v>
      </c>
      <c r="T716" s="494"/>
      <c r="U716" s="229"/>
      <c r="V716" s="511">
        <f>SUM(S716-(S716*U716/100))</f>
        <v>0</v>
      </c>
      <c r="W716" s="511">
        <f>SUM(J716+V716)</f>
        <v>36000</v>
      </c>
      <c r="X716" s="688">
        <f>W716</f>
        <v>36000</v>
      </c>
      <c r="Y716" s="229">
        <v>50</v>
      </c>
      <c r="Z716" s="229">
        <v>0</v>
      </c>
      <c r="AA716" s="229">
        <v>0.01</v>
      </c>
      <c r="AB716" s="494"/>
    </row>
    <row r="717" spans="1:28" ht="17.25" x14ac:dyDescent="0.3">
      <c r="A717" s="494">
        <v>418</v>
      </c>
      <c r="B717" s="498" t="s">
        <v>5</v>
      </c>
      <c r="C717" s="494"/>
      <c r="D717" s="494">
        <v>2</v>
      </c>
      <c r="E717" s="494">
        <v>0</v>
      </c>
      <c r="F717" s="494">
        <v>0</v>
      </c>
      <c r="G717" s="229">
        <v>1</v>
      </c>
      <c r="H717" s="484">
        <f>SUM((D717*400)+(E717*100)+F717)</f>
        <v>800</v>
      </c>
      <c r="I717" s="229">
        <v>75</v>
      </c>
      <c r="J717" s="689">
        <f>SUM(H717*I717)</f>
        <v>60000</v>
      </c>
      <c r="K717" s="229"/>
      <c r="L717" s="643"/>
      <c r="M717" s="498"/>
      <c r="N717" s="498"/>
      <c r="O717" s="494"/>
      <c r="P717" s="494"/>
      <c r="Q717" s="229"/>
      <c r="R717" s="229"/>
      <c r="S717" s="511">
        <f>SUM(O717*R717)</f>
        <v>0</v>
      </c>
      <c r="T717" s="494"/>
      <c r="U717" s="229"/>
      <c r="V717" s="511">
        <f>SUM(S717-(S717*U717/100))</f>
        <v>0</v>
      </c>
      <c r="W717" s="511">
        <f>SUM(J717+V717)</f>
        <v>60000</v>
      </c>
      <c r="X717" s="688">
        <f>W717</f>
        <v>60000</v>
      </c>
      <c r="Y717" s="229">
        <v>50</v>
      </c>
      <c r="Z717" s="229">
        <v>0</v>
      </c>
      <c r="AA717" s="229">
        <v>0.01</v>
      </c>
      <c r="AB717" s="494"/>
    </row>
    <row r="718" spans="1:28" ht="17.25" x14ac:dyDescent="0.3">
      <c r="A718" s="494">
        <v>419</v>
      </c>
      <c r="B718" s="498" t="s">
        <v>5</v>
      </c>
      <c r="C718" s="494"/>
      <c r="D718" s="494">
        <v>1</v>
      </c>
      <c r="E718" s="494">
        <v>0</v>
      </c>
      <c r="F718" s="494">
        <v>0</v>
      </c>
      <c r="G718" s="229">
        <v>1</v>
      </c>
      <c r="H718" s="484">
        <f>SUM((D718*400)+(E718*100)+F718)</f>
        <v>400</v>
      </c>
      <c r="I718" s="229">
        <v>75</v>
      </c>
      <c r="J718" s="689">
        <f>SUM(H718*I718)</f>
        <v>30000</v>
      </c>
      <c r="K718" s="229"/>
      <c r="L718" s="643"/>
      <c r="M718" s="498"/>
      <c r="N718" s="498"/>
      <c r="O718" s="494"/>
      <c r="P718" s="494"/>
      <c r="Q718" s="229"/>
      <c r="R718" s="229"/>
      <c r="S718" s="511">
        <f>SUM(O718*R718)</f>
        <v>0</v>
      </c>
      <c r="T718" s="494"/>
      <c r="U718" s="229"/>
      <c r="V718" s="511">
        <f>SUM(S718-(S718*U718/100))</f>
        <v>0</v>
      </c>
      <c r="W718" s="511">
        <f>SUM(J718+V718)</f>
        <v>30000</v>
      </c>
      <c r="X718" s="688">
        <f>W718</f>
        <v>30000</v>
      </c>
      <c r="Y718" s="229">
        <v>50</v>
      </c>
      <c r="Z718" s="229">
        <v>0</v>
      </c>
      <c r="AA718" s="229">
        <v>0.01</v>
      </c>
      <c r="AB718" s="494"/>
    </row>
    <row r="719" spans="1:28" ht="17.25" x14ac:dyDescent="0.3">
      <c r="A719" s="229">
        <v>420</v>
      </c>
      <c r="B719" s="230" t="s">
        <v>4</v>
      </c>
      <c r="C719" s="229">
        <v>15232</v>
      </c>
      <c r="D719" s="229">
        <v>9</v>
      </c>
      <c r="E719" s="229">
        <v>3</v>
      </c>
      <c r="F719" s="229">
        <v>12</v>
      </c>
      <c r="G719" s="229">
        <v>2</v>
      </c>
      <c r="H719" s="484">
        <f>SUM((D719*400)+(E719*100)+F719)</f>
        <v>3912</v>
      </c>
      <c r="I719" s="229">
        <v>75</v>
      </c>
      <c r="J719" s="689">
        <f>SUM(H719*I719)</f>
        <v>293400</v>
      </c>
      <c r="K719" s="229"/>
      <c r="L719" s="505" t="s">
        <v>1402</v>
      </c>
      <c r="M719" s="230" t="s">
        <v>10</v>
      </c>
      <c r="N719" s="230" t="s">
        <v>53</v>
      </c>
      <c r="O719" s="229">
        <v>285</v>
      </c>
      <c r="P719" s="229"/>
      <c r="Q719" s="229"/>
      <c r="R719" s="229">
        <v>6500</v>
      </c>
      <c r="S719" s="511">
        <f>SUM(O719*R719)</f>
        <v>1852500</v>
      </c>
      <c r="T719" s="229">
        <v>30</v>
      </c>
      <c r="U719" s="229">
        <v>85</v>
      </c>
      <c r="V719" s="511">
        <f>SUM(S719-(S719*U719/100))</f>
        <v>277875</v>
      </c>
      <c r="W719" s="511">
        <f>SUM(J719+V719)</f>
        <v>571275</v>
      </c>
      <c r="X719" s="688">
        <f>W719</f>
        <v>571275</v>
      </c>
      <c r="Y719" s="229">
        <v>10</v>
      </c>
      <c r="Z719" s="229">
        <v>0</v>
      </c>
      <c r="AA719" s="229">
        <v>0.02</v>
      </c>
      <c r="AB719" s="229"/>
    </row>
    <row r="720" spans="1:28" ht="17.25" x14ac:dyDescent="0.3">
      <c r="A720" s="229"/>
      <c r="B720" s="230"/>
      <c r="C720" s="229"/>
      <c r="D720" s="229"/>
      <c r="E720" s="229"/>
      <c r="F720" s="229"/>
      <c r="G720" s="229"/>
      <c r="H720" s="484"/>
      <c r="I720" s="229"/>
      <c r="J720" s="689">
        <f>SUM(H720*I720)</f>
        <v>0</v>
      </c>
      <c r="K720" s="229"/>
      <c r="L720" s="505"/>
      <c r="M720" s="230" t="s">
        <v>11</v>
      </c>
      <c r="N720" s="230" t="s">
        <v>0</v>
      </c>
      <c r="O720" s="229">
        <v>45</v>
      </c>
      <c r="P720" s="229"/>
      <c r="Q720" s="229"/>
      <c r="R720" s="229">
        <v>2050</v>
      </c>
      <c r="S720" s="511">
        <f>SUM(O720*R720)</f>
        <v>92250</v>
      </c>
      <c r="T720" s="229">
        <v>10</v>
      </c>
      <c r="U720" s="229">
        <v>40</v>
      </c>
      <c r="V720" s="511">
        <f>SUM(S720-(S720*U720/100))</f>
        <v>55350</v>
      </c>
      <c r="W720" s="511">
        <f>SUM(J720+V720)</f>
        <v>55350</v>
      </c>
      <c r="X720" s="688">
        <f>W720</f>
        <v>55350</v>
      </c>
      <c r="Y720" s="229">
        <v>50</v>
      </c>
      <c r="Z720" s="229">
        <v>0</v>
      </c>
      <c r="AA720" s="229">
        <v>0.01</v>
      </c>
      <c r="AB720" s="229"/>
    </row>
    <row r="721" spans="1:28" ht="17.25" x14ac:dyDescent="0.3">
      <c r="A721" s="229"/>
      <c r="B721" s="230"/>
      <c r="C721" s="229"/>
      <c r="D721" s="229"/>
      <c r="E721" s="229"/>
      <c r="F721" s="229"/>
      <c r="G721" s="229"/>
      <c r="H721" s="484"/>
      <c r="I721" s="229"/>
      <c r="J721" s="689">
        <f>SUM(H721*I721)</f>
        <v>0</v>
      </c>
      <c r="K721" s="229"/>
      <c r="L721" s="505"/>
      <c r="M721" s="230" t="s">
        <v>3</v>
      </c>
      <c r="N721" s="230" t="s">
        <v>2</v>
      </c>
      <c r="O721" s="229">
        <v>180</v>
      </c>
      <c r="P721" s="229"/>
      <c r="Q721" s="229"/>
      <c r="R721" s="229">
        <v>6500</v>
      </c>
      <c r="S721" s="511">
        <f>SUM(O721*R721)</f>
        <v>1170000</v>
      </c>
      <c r="T721" s="229">
        <v>2</v>
      </c>
      <c r="U721" s="229">
        <v>2</v>
      </c>
      <c r="V721" s="511">
        <f>SUM(S721-(S721*U721/100))</f>
        <v>1146600</v>
      </c>
      <c r="W721" s="511">
        <f>SUM(J721+V721)</f>
        <v>1146600</v>
      </c>
      <c r="X721" s="688">
        <f>W721</f>
        <v>1146600</v>
      </c>
      <c r="Y721" s="229">
        <v>10</v>
      </c>
      <c r="Z721" s="229">
        <v>0</v>
      </c>
      <c r="AA721" s="229">
        <v>0.02</v>
      </c>
      <c r="AB721" s="229"/>
    </row>
    <row r="722" spans="1:28" ht="17.25" x14ac:dyDescent="0.3">
      <c r="A722" s="229">
        <v>421</v>
      </c>
      <c r="B722" s="230" t="s">
        <v>4</v>
      </c>
      <c r="C722" s="229">
        <v>2458</v>
      </c>
      <c r="D722" s="229">
        <v>12</v>
      </c>
      <c r="E722" s="229">
        <v>2</v>
      </c>
      <c r="F722" s="229">
        <v>39</v>
      </c>
      <c r="G722" s="229">
        <v>1</v>
      </c>
      <c r="H722" s="484">
        <f>SUM((D722*400)+(E722*100)+F722)</f>
        <v>5039</v>
      </c>
      <c r="I722" s="229">
        <v>110</v>
      </c>
      <c r="J722" s="689">
        <f>SUM(H722*I722)</f>
        <v>554290</v>
      </c>
      <c r="K722" s="229"/>
      <c r="L722" s="505"/>
      <c r="M722" s="230"/>
      <c r="N722" s="230"/>
      <c r="O722" s="229"/>
      <c r="P722" s="229"/>
      <c r="Q722" s="229"/>
      <c r="R722" s="229"/>
      <c r="S722" s="511">
        <f>SUM(O722*R722)</f>
        <v>0</v>
      </c>
      <c r="T722" s="229"/>
      <c r="U722" s="229"/>
      <c r="V722" s="511">
        <f>SUM(S722-(S722*U722/100))</f>
        <v>0</v>
      </c>
      <c r="W722" s="511">
        <f>SUM(J722+V722)</f>
        <v>554290</v>
      </c>
      <c r="X722" s="688">
        <f>W722</f>
        <v>554290</v>
      </c>
      <c r="Y722" s="229">
        <v>50</v>
      </c>
      <c r="Z722" s="229">
        <v>0</v>
      </c>
      <c r="AA722" s="229">
        <v>0.01</v>
      </c>
      <c r="AB722" s="229"/>
    </row>
    <row r="723" spans="1:28" ht="17.25" x14ac:dyDescent="0.3">
      <c r="A723" s="229">
        <v>422</v>
      </c>
      <c r="B723" s="230" t="s">
        <v>4</v>
      </c>
      <c r="C723" s="229">
        <v>1290</v>
      </c>
      <c r="D723" s="229">
        <v>9</v>
      </c>
      <c r="E723" s="229">
        <v>3</v>
      </c>
      <c r="F723" s="229">
        <v>80</v>
      </c>
      <c r="G723" s="229">
        <v>1</v>
      </c>
      <c r="H723" s="484">
        <f>SUM((D723*400)+(E723*100)+F723)</f>
        <v>3980</v>
      </c>
      <c r="I723" s="229">
        <v>100</v>
      </c>
      <c r="J723" s="689">
        <f>SUM(H723*I723)</f>
        <v>398000</v>
      </c>
      <c r="K723" s="229"/>
      <c r="L723" s="505"/>
      <c r="M723" s="230"/>
      <c r="N723" s="230"/>
      <c r="O723" s="229"/>
      <c r="P723" s="229"/>
      <c r="Q723" s="229"/>
      <c r="R723" s="229"/>
      <c r="S723" s="511">
        <f>SUM(O723*R723)</f>
        <v>0</v>
      </c>
      <c r="T723" s="229"/>
      <c r="U723" s="229"/>
      <c r="V723" s="511">
        <f>SUM(S723-(S723*U723/100))</f>
        <v>0</v>
      </c>
      <c r="W723" s="511">
        <f>SUM(J723+V723)</f>
        <v>398000</v>
      </c>
      <c r="X723" s="688">
        <f>W723</f>
        <v>398000</v>
      </c>
      <c r="Y723" s="229">
        <v>50</v>
      </c>
      <c r="Z723" s="229">
        <v>0</v>
      </c>
      <c r="AA723" s="229">
        <v>0.01</v>
      </c>
      <c r="AB723" s="229"/>
    </row>
    <row r="724" spans="1:28" ht="17.25" x14ac:dyDescent="0.3">
      <c r="A724" s="494">
        <v>423</v>
      </c>
      <c r="B724" s="498" t="s">
        <v>5</v>
      </c>
      <c r="C724" s="494"/>
      <c r="D724" s="494">
        <v>13</v>
      </c>
      <c r="E724" s="494">
        <v>0</v>
      </c>
      <c r="F724" s="494">
        <v>5</v>
      </c>
      <c r="G724" s="229">
        <v>1</v>
      </c>
      <c r="H724" s="484">
        <f>SUM((D724*400)+(E724*100)+F724)</f>
        <v>5205</v>
      </c>
      <c r="I724" s="229">
        <v>75</v>
      </c>
      <c r="J724" s="689">
        <f>SUM(H724*I724)</f>
        <v>390375</v>
      </c>
      <c r="K724" s="229"/>
      <c r="L724" s="643"/>
      <c r="M724" s="498"/>
      <c r="N724" s="498"/>
      <c r="O724" s="494"/>
      <c r="P724" s="494"/>
      <c r="Q724" s="229"/>
      <c r="R724" s="229"/>
      <c r="S724" s="511">
        <f>SUM(O724*R724)</f>
        <v>0</v>
      </c>
      <c r="T724" s="494"/>
      <c r="U724" s="229"/>
      <c r="V724" s="511">
        <f>SUM(S724-(S724*U724/100))</f>
        <v>0</v>
      </c>
      <c r="W724" s="511">
        <f>SUM(J724+V724)</f>
        <v>390375</v>
      </c>
      <c r="X724" s="688">
        <f>W724</f>
        <v>390375</v>
      </c>
      <c r="Y724" s="229">
        <v>50</v>
      </c>
      <c r="Z724" s="229">
        <v>0</v>
      </c>
      <c r="AA724" s="229">
        <v>0.01</v>
      </c>
      <c r="AB724" s="494"/>
    </row>
    <row r="725" spans="1:28" ht="17.25" x14ac:dyDescent="0.3">
      <c r="A725" s="494">
        <v>424</v>
      </c>
      <c r="B725" s="498" t="s">
        <v>5</v>
      </c>
      <c r="C725" s="494"/>
      <c r="D725" s="494">
        <v>4</v>
      </c>
      <c r="E725" s="494">
        <v>0</v>
      </c>
      <c r="F725" s="494">
        <v>0</v>
      </c>
      <c r="G725" s="229">
        <v>1</v>
      </c>
      <c r="H725" s="484">
        <f>SUM((D725*400)+(E725*100)+F725)</f>
        <v>1600</v>
      </c>
      <c r="I725" s="229">
        <v>75</v>
      </c>
      <c r="J725" s="689">
        <f>SUM(H725*I725)</f>
        <v>120000</v>
      </c>
      <c r="K725" s="229"/>
      <c r="L725" s="643"/>
      <c r="M725" s="498"/>
      <c r="N725" s="498"/>
      <c r="O725" s="494"/>
      <c r="P725" s="494"/>
      <c r="Q725" s="229"/>
      <c r="R725" s="229"/>
      <c r="S725" s="511">
        <f>SUM(O725*R725)</f>
        <v>0</v>
      </c>
      <c r="T725" s="494"/>
      <c r="U725" s="229"/>
      <c r="V725" s="511">
        <f>SUM(S725-(S725*U725/100))</f>
        <v>0</v>
      </c>
      <c r="W725" s="511">
        <f>SUM(J725+V725)</f>
        <v>120000</v>
      </c>
      <c r="X725" s="688">
        <f>W725</f>
        <v>120000</v>
      </c>
      <c r="Y725" s="229">
        <v>50</v>
      </c>
      <c r="Z725" s="229">
        <v>0</v>
      </c>
      <c r="AA725" s="229">
        <v>0.01</v>
      </c>
      <c r="AB725" s="494"/>
    </row>
    <row r="726" spans="1:28" ht="17.25" x14ac:dyDescent="0.3">
      <c r="A726" s="229">
        <v>425</v>
      </c>
      <c r="B726" s="230" t="s">
        <v>4</v>
      </c>
      <c r="C726" s="229">
        <v>1605</v>
      </c>
      <c r="D726" s="229">
        <v>14</v>
      </c>
      <c r="E726" s="229">
        <v>3</v>
      </c>
      <c r="F726" s="229">
        <v>69</v>
      </c>
      <c r="G726" s="229">
        <v>1</v>
      </c>
      <c r="H726" s="484">
        <f>SUM((D726*400)+(E726*100)+F726)</f>
        <v>5969</v>
      </c>
      <c r="I726" s="229">
        <v>75</v>
      </c>
      <c r="J726" s="689">
        <f>SUM(H726*I726)</f>
        <v>447675</v>
      </c>
      <c r="K726" s="229"/>
      <c r="L726" s="505"/>
      <c r="M726" s="230"/>
      <c r="N726" s="230"/>
      <c r="O726" s="229"/>
      <c r="P726" s="229"/>
      <c r="Q726" s="229"/>
      <c r="R726" s="229"/>
      <c r="S726" s="511">
        <f>SUM(O726*R726)</f>
        <v>0</v>
      </c>
      <c r="T726" s="229"/>
      <c r="U726" s="229"/>
      <c r="V726" s="511">
        <f>SUM(S726-(S726*U726/100))</f>
        <v>0</v>
      </c>
      <c r="W726" s="511">
        <f>SUM(J726+V726)</f>
        <v>447675</v>
      </c>
      <c r="X726" s="688">
        <f>W726</f>
        <v>447675</v>
      </c>
      <c r="Y726" s="229">
        <v>50</v>
      </c>
      <c r="Z726" s="229">
        <v>0</v>
      </c>
      <c r="AA726" s="229">
        <v>0.01</v>
      </c>
      <c r="AB726" s="229"/>
    </row>
    <row r="727" spans="1:28" ht="17.25" x14ac:dyDescent="0.3">
      <c r="A727" s="229">
        <v>426</v>
      </c>
      <c r="B727" s="230" t="s">
        <v>4</v>
      </c>
      <c r="C727" s="229">
        <v>5990</v>
      </c>
      <c r="D727" s="229">
        <v>0</v>
      </c>
      <c r="E727" s="229">
        <v>1</v>
      </c>
      <c r="F727" s="229">
        <v>25</v>
      </c>
      <c r="G727" s="229">
        <v>2</v>
      </c>
      <c r="H727" s="484">
        <f>SUM((D727*400)+(E727*100)+F727)</f>
        <v>125</v>
      </c>
      <c r="I727" s="229">
        <v>200</v>
      </c>
      <c r="J727" s="689">
        <f>SUM(H727*I727)</f>
        <v>25000</v>
      </c>
      <c r="K727" s="229"/>
      <c r="L727" s="505" t="s">
        <v>128</v>
      </c>
      <c r="M727" s="230" t="s">
        <v>3</v>
      </c>
      <c r="N727" s="230" t="s">
        <v>2</v>
      </c>
      <c r="O727" s="229">
        <v>180</v>
      </c>
      <c r="P727" s="229"/>
      <c r="Q727" s="229"/>
      <c r="R727" s="229">
        <v>6500</v>
      </c>
      <c r="S727" s="511">
        <f>SUM(O727*R727)</f>
        <v>1170000</v>
      </c>
      <c r="T727" s="229">
        <v>6</v>
      </c>
      <c r="U727" s="229">
        <v>6</v>
      </c>
      <c r="V727" s="511">
        <f>SUM(S727-(S727*U727/100))</f>
        <v>1099800</v>
      </c>
      <c r="W727" s="511">
        <f>SUM(J727+V727)</f>
        <v>1124800</v>
      </c>
      <c r="X727" s="688">
        <f>W727</f>
        <v>1124800</v>
      </c>
      <c r="Y727" s="229">
        <v>10</v>
      </c>
      <c r="Z727" s="229">
        <v>0</v>
      </c>
      <c r="AA727" s="229">
        <v>0.02</v>
      </c>
      <c r="AB727" s="229"/>
    </row>
    <row r="728" spans="1:28" ht="17.25" x14ac:dyDescent="0.3">
      <c r="A728" s="229"/>
      <c r="B728" s="230"/>
      <c r="C728" s="229"/>
      <c r="D728" s="229"/>
      <c r="E728" s="229"/>
      <c r="F728" s="229"/>
      <c r="G728" s="229"/>
      <c r="H728" s="484"/>
      <c r="I728" s="229"/>
      <c r="J728" s="689">
        <f>SUM(H728*I728)</f>
        <v>0</v>
      </c>
      <c r="K728" s="229"/>
      <c r="L728" s="505"/>
      <c r="M728" s="230" t="s">
        <v>11</v>
      </c>
      <c r="N728" s="230" t="s">
        <v>0</v>
      </c>
      <c r="O728" s="229">
        <v>45</v>
      </c>
      <c r="P728" s="229"/>
      <c r="Q728" s="229"/>
      <c r="R728" s="229">
        <v>2050</v>
      </c>
      <c r="S728" s="511">
        <f>SUM(O728*R728)</f>
        <v>92250</v>
      </c>
      <c r="T728" s="229">
        <v>20</v>
      </c>
      <c r="U728" s="229">
        <v>93</v>
      </c>
      <c r="V728" s="511">
        <f>SUM(S728-(S728*U728/100))</f>
        <v>6457.5</v>
      </c>
      <c r="W728" s="511">
        <f>SUM(J728+V728)</f>
        <v>6457.5</v>
      </c>
      <c r="X728" s="688">
        <f>W728</f>
        <v>6457.5</v>
      </c>
      <c r="Y728" s="229">
        <v>50</v>
      </c>
      <c r="Z728" s="229">
        <v>0</v>
      </c>
      <c r="AA728" s="229">
        <v>0.01</v>
      </c>
      <c r="AB728" s="229"/>
    </row>
    <row r="729" spans="1:28" ht="17.25" x14ac:dyDescent="0.3">
      <c r="A729" s="229"/>
      <c r="B729" s="230"/>
      <c r="C729" s="229"/>
      <c r="D729" s="229"/>
      <c r="E729" s="229"/>
      <c r="F729" s="229"/>
      <c r="G729" s="229"/>
      <c r="H729" s="484"/>
      <c r="I729" s="229"/>
      <c r="J729" s="689">
        <f>SUM(H729*I729)</f>
        <v>0</v>
      </c>
      <c r="K729" s="229"/>
      <c r="L729" s="505"/>
      <c r="M729" s="230" t="s">
        <v>8</v>
      </c>
      <c r="N729" s="230" t="s">
        <v>0</v>
      </c>
      <c r="O729" s="229">
        <v>30</v>
      </c>
      <c r="P729" s="229"/>
      <c r="Q729" s="229"/>
      <c r="R729" s="229">
        <v>2050</v>
      </c>
      <c r="S729" s="511">
        <f>SUM(O729*R729)</f>
        <v>61500</v>
      </c>
      <c r="T729" s="229">
        <v>20</v>
      </c>
      <c r="U729" s="229">
        <v>93</v>
      </c>
      <c r="V729" s="511">
        <f>SUM(S729-(S729*U729/100))</f>
        <v>4305</v>
      </c>
      <c r="W729" s="511">
        <f>SUM(J729+V729)</f>
        <v>4305</v>
      </c>
      <c r="X729" s="688">
        <f>W729</f>
        <v>4305</v>
      </c>
      <c r="Y729" s="229">
        <v>50</v>
      </c>
      <c r="Z729" s="229">
        <v>0</v>
      </c>
      <c r="AA729" s="229">
        <v>0.01</v>
      </c>
      <c r="AB729" s="229"/>
    </row>
    <row r="730" spans="1:28" ht="17.25" x14ac:dyDescent="0.3">
      <c r="A730" s="229">
        <v>427</v>
      </c>
      <c r="B730" s="230" t="s">
        <v>4</v>
      </c>
      <c r="C730" s="229">
        <v>7208</v>
      </c>
      <c r="D730" s="229">
        <v>14</v>
      </c>
      <c r="E730" s="229">
        <v>2</v>
      </c>
      <c r="F730" s="229">
        <v>12</v>
      </c>
      <c r="G730" s="229">
        <v>1</v>
      </c>
      <c r="H730" s="484">
        <f>SUM((D730*400)+(E730*100)+F730)</f>
        <v>5812</v>
      </c>
      <c r="I730" s="229">
        <v>100</v>
      </c>
      <c r="J730" s="689">
        <f>SUM(H730*I730)</f>
        <v>581200</v>
      </c>
      <c r="K730" s="229"/>
      <c r="L730" s="505"/>
      <c r="M730" s="230"/>
      <c r="N730" s="230"/>
      <c r="O730" s="229"/>
      <c r="P730" s="229"/>
      <c r="Q730" s="229"/>
      <c r="R730" s="229"/>
      <c r="S730" s="511">
        <f>SUM(O730*R730)</f>
        <v>0</v>
      </c>
      <c r="T730" s="229"/>
      <c r="U730" s="229"/>
      <c r="V730" s="511">
        <f>SUM(S730-(S730*U730/100))</f>
        <v>0</v>
      </c>
      <c r="W730" s="511">
        <f>SUM(J730+V730)</f>
        <v>581200</v>
      </c>
      <c r="X730" s="688">
        <f>W730</f>
        <v>581200</v>
      </c>
      <c r="Y730" s="229">
        <v>50</v>
      </c>
      <c r="Z730" s="229">
        <v>0</v>
      </c>
      <c r="AA730" s="229">
        <v>0.01</v>
      </c>
      <c r="AB730" s="229"/>
    </row>
    <row r="731" spans="1:28" ht="17.25" x14ac:dyDescent="0.3">
      <c r="A731" s="229">
        <v>428</v>
      </c>
      <c r="B731" s="230" t="s">
        <v>4</v>
      </c>
      <c r="C731" s="229">
        <v>1223</v>
      </c>
      <c r="D731" s="229">
        <v>12</v>
      </c>
      <c r="E731" s="229">
        <v>0</v>
      </c>
      <c r="F731" s="229">
        <v>30</v>
      </c>
      <c r="G731" s="229">
        <v>1</v>
      </c>
      <c r="H731" s="484">
        <f>SUM((D731*400)+(E731*100)+F731)</f>
        <v>4830</v>
      </c>
      <c r="I731" s="229">
        <v>75</v>
      </c>
      <c r="J731" s="689">
        <f>SUM(H731*I731)</f>
        <v>362250</v>
      </c>
      <c r="K731" s="229"/>
      <c r="L731" s="505"/>
      <c r="M731" s="230"/>
      <c r="N731" s="230"/>
      <c r="O731" s="229"/>
      <c r="P731" s="229"/>
      <c r="Q731" s="229"/>
      <c r="R731" s="229"/>
      <c r="S731" s="511">
        <f>SUM(O731*R731)</f>
        <v>0</v>
      </c>
      <c r="T731" s="229"/>
      <c r="U731" s="229"/>
      <c r="V731" s="511">
        <f>SUM(S731-(S731*U731/100))</f>
        <v>0</v>
      </c>
      <c r="W731" s="511">
        <f>SUM(J731+V731)</f>
        <v>362250</v>
      </c>
      <c r="X731" s="688">
        <f>W731</f>
        <v>362250</v>
      </c>
      <c r="Y731" s="229">
        <v>50</v>
      </c>
      <c r="Z731" s="229">
        <v>0</v>
      </c>
      <c r="AA731" s="229">
        <v>0.01</v>
      </c>
      <c r="AB731" s="229"/>
    </row>
    <row r="732" spans="1:28" ht="17.25" x14ac:dyDescent="0.3">
      <c r="A732" s="229">
        <v>429</v>
      </c>
      <c r="B732" s="230" t="s">
        <v>4</v>
      </c>
      <c r="C732" s="229">
        <v>2896</v>
      </c>
      <c r="D732" s="229">
        <v>4</v>
      </c>
      <c r="E732" s="229">
        <v>0</v>
      </c>
      <c r="F732" s="229">
        <v>0</v>
      </c>
      <c r="G732" s="229">
        <v>1</v>
      </c>
      <c r="H732" s="484">
        <f>SUM((D732*400)+(E732*100)+F732)</f>
        <v>1600</v>
      </c>
      <c r="I732" s="229">
        <v>75</v>
      </c>
      <c r="J732" s="689">
        <f>SUM(H732*I732)</f>
        <v>120000</v>
      </c>
      <c r="K732" s="229"/>
      <c r="L732" s="505"/>
      <c r="M732" s="230"/>
      <c r="N732" s="230"/>
      <c r="O732" s="229"/>
      <c r="P732" s="229"/>
      <c r="Q732" s="229"/>
      <c r="R732" s="229"/>
      <c r="S732" s="511">
        <f>SUM(O732*R732)</f>
        <v>0</v>
      </c>
      <c r="T732" s="229"/>
      <c r="U732" s="229"/>
      <c r="V732" s="511">
        <f>SUM(S732-(S732*U732/100))</f>
        <v>0</v>
      </c>
      <c r="W732" s="511">
        <f>SUM(J732+V732)</f>
        <v>120000</v>
      </c>
      <c r="X732" s="688">
        <f>W732</f>
        <v>120000</v>
      </c>
      <c r="Y732" s="229">
        <v>50</v>
      </c>
      <c r="Z732" s="229">
        <v>0</v>
      </c>
      <c r="AA732" s="229">
        <v>0.01</v>
      </c>
      <c r="AB732" s="229"/>
    </row>
    <row r="733" spans="1:28" ht="17.25" x14ac:dyDescent="0.3">
      <c r="A733" s="229">
        <v>430</v>
      </c>
      <c r="B733" s="230" t="s">
        <v>4</v>
      </c>
      <c r="C733" s="229">
        <v>11675</v>
      </c>
      <c r="D733" s="229">
        <v>0</v>
      </c>
      <c r="E733" s="229">
        <v>2</v>
      </c>
      <c r="F733" s="229">
        <v>0</v>
      </c>
      <c r="G733" s="229">
        <v>1</v>
      </c>
      <c r="H733" s="484">
        <f>SUM((D733*400)+(E733*100)+F733)</f>
        <v>200</v>
      </c>
      <c r="I733" s="229">
        <v>150</v>
      </c>
      <c r="J733" s="689">
        <f>SUM(H733*I733)</f>
        <v>30000</v>
      </c>
      <c r="K733" s="229"/>
      <c r="L733" s="505"/>
      <c r="M733" s="230"/>
      <c r="N733" s="230"/>
      <c r="O733" s="229"/>
      <c r="P733" s="229"/>
      <c r="Q733" s="229"/>
      <c r="R733" s="229"/>
      <c r="S733" s="511">
        <f>SUM(O733*R733)</f>
        <v>0</v>
      </c>
      <c r="T733" s="229"/>
      <c r="U733" s="229"/>
      <c r="V733" s="511">
        <f>SUM(S733-(S733*U733/100))</f>
        <v>0</v>
      </c>
      <c r="W733" s="511">
        <f>SUM(J733+V733)</f>
        <v>30000</v>
      </c>
      <c r="X733" s="688">
        <f>W733</f>
        <v>30000</v>
      </c>
      <c r="Y733" s="229">
        <v>50</v>
      </c>
      <c r="Z733" s="229">
        <v>0</v>
      </c>
      <c r="AA733" s="229">
        <v>0.01</v>
      </c>
      <c r="AB733" s="229"/>
    </row>
    <row r="734" spans="1:28" ht="17.25" x14ac:dyDescent="0.3">
      <c r="A734" s="229">
        <v>431</v>
      </c>
      <c r="B734" s="230" t="s">
        <v>4</v>
      </c>
      <c r="C734" s="229">
        <v>5986</v>
      </c>
      <c r="D734" s="229">
        <v>0</v>
      </c>
      <c r="E734" s="229">
        <v>1</v>
      </c>
      <c r="F734" s="229">
        <v>67</v>
      </c>
      <c r="G734" s="229">
        <v>2</v>
      </c>
      <c r="H734" s="484">
        <f>SUM((D734*400)+(E734*100)+F734)</f>
        <v>167</v>
      </c>
      <c r="I734" s="229">
        <v>150</v>
      </c>
      <c r="J734" s="689">
        <f>SUM(H734*I734)</f>
        <v>25050</v>
      </c>
      <c r="K734" s="229"/>
      <c r="L734" s="505" t="s">
        <v>1401</v>
      </c>
      <c r="M734" s="230" t="s">
        <v>10</v>
      </c>
      <c r="N734" s="230" t="s">
        <v>53</v>
      </c>
      <c r="O734" s="229">
        <v>200</v>
      </c>
      <c r="P734" s="229"/>
      <c r="Q734" s="229"/>
      <c r="R734" s="229">
        <v>6500</v>
      </c>
      <c r="S734" s="511">
        <f>SUM(O734*R734)</f>
        <v>1300000</v>
      </c>
      <c r="T734" s="229">
        <v>20</v>
      </c>
      <c r="U734" s="229">
        <v>75</v>
      </c>
      <c r="V734" s="511">
        <f>SUM(S734-(S734*U734/100))</f>
        <v>325000</v>
      </c>
      <c r="W734" s="511">
        <f>SUM(J734+V734)</f>
        <v>350050</v>
      </c>
      <c r="X734" s="688">
        <f>W734</f>
        <v>350050</v>
      </c>
      <c r="Y734" s="229">
        <v>10</v>
      </c>
      <c r="Z734" s="229">
        <v>0</v>
      </c>
      <c r="AA734" s="229">
        <v>0.02</v>
      </c>
      <c r="AB734" s="229" t="s">
        <v>1400</v>
      </c>
    </row>
    <row r="735" spans="1:28" ht="17.25" x14ac:dyDescent="0.3">
      <c r="A735" s="229"/>
      <c r="B735" s="230"/>
      <c r="C735" s="229"/>
      <c r="D735" s="229"/>
      <c r="E735" s="229"/>
      <c r="F735" s="229"/>
      <c r="G735" s="229"/>
      <c r="H735" s="484"/>
      <c r="I735" s="229"/>
      <c r="J735" s="689">
        <f>SUM(H735*I735)</f>
        <v>0</v>
      </c>
      <c r="K735" s="229"/>
      <c r="L735" s="505"/>
      <c r="M735" s="230" t="s">
        <v>8</v>
      </c>
      <c r="N735" s="230" t="s">
        <v>0</v>
      </c>
      <c r="O735" s="229">
        <v>30</v>
      </c>
      <c r="P735" s="229"/>
      <c r="Q735" s="229"/>
      <c r="R735" s="229">
        <v>5400</v>
      </c>
      <c r="S735" s="511">
        <f>SUM(O735*R735)</f>
        <v>162000</v>
      </c>
      <c r="T735" s="229">
        <v>20</v>
      </c>
      <c r="U735" s="229">
        <v>93</v>
      </c>
      <c r="V735" s="511">
        <f>SUM(S735-(S735*U735/100))</f>
        <v>11340</v>
      </c>
      <c r="W735" s="511">
        <f>SUM(J735+V735)</f>
        <v>11340</v>
      </c>
      <c r="X735" s="688">
        <f>W735</f>
        <v>11340</v>
      </c>
      <c r="Y735" s="229">
        <v>50</v>
      </c>
      <c r="Z735" s="229">
        <v>0</v>
      </c>
      <c r="AA735" s="229">
        <v>0.01</v>
      </c>
      <c r="AB735" s="229"/>
    </row>
    <row r="736" spans="1:28" ht="17.25" x14ac:dyDescent="0.3">
      <c r="A736" s="229"/>
      <c r="B736" s="230"/>
      <c r="C736" s="229"/>
      <c r="D736" s="229"/>
      <c r="E736" s="229"/>
      <c r="F736" s="229"/>
      <c r="G736" s="229"/>
      <c r="H736" s="484"/>
      <c r="I736" s="229"/>
      <c r="J736" s="689">
        <f>SUM(H736*I736)</f>
        <v>0</v>
      </c>
      <c r="K736" s="229"/>
      <c r="L736" s="505"/>
      <c r="M736" s="230" t="s">
        <v>200</v>
      </c>
      <c r="N736" s="230" t="s">
        <v>2</v>
      </c>
      <c r="O736" s="229">
        <v>100</v>
      </c>
      <c r="P736" s="229"/>
      <c r="Q736" s="229"/>
      <c r="R736" s="229">
        <v>5900</v>
      </c>
      <c r="S736" s="511">
        <f>SUM(O736*R736)</f>
        <v>590000</v>
      </c>
      <c r="T736" s="229">
        <v>10</v>
      </c>
      <c r="U736" s="229">
        <v>10</v>
      </c>
      <c r="V736" s="511">
        <f>SUM(S736-(S736*U736/100))</f>
        <v>531000</v>
      </c>
      <c r="W736" s="511">
        <f>SUM(J736+V736)</f>
        <v>531000</v>
      </c>
      <c r="X736" s="688">
        <f>W736</f>
        <v>531000</v>
      </c>
      <c r="Y736" s="229">
        <v>50</v>
      </c>
      <c r="Z736" s="229">
        <v>0</v>
      </c>
      <c r="AA736" s="229">
        <v>0.01</v>
      </c>
      <c r="AB736" s="229"/>
    </row>
    <row r="737" spans="1:28" ht="17.25" x14ac:dyDescent="0.3">
      <c r="A737" s="229"/>
      <c r="B737" s="230"/>
      <c r="C737" s="229"/>
      <c r="D737" s="229"/>
      <c r="E737" s="229"/>
      <c r="F737" s="229"/>
      <c r="G737" s="229"/>
      <c r="H737" s="484"/>
      <c r="I737" s="229"/>
      <c r="J737" s="689">
        <f>SUM(H737*I737)</f>
        <v>0</v>
      </c>
      <c r="K737" s="229"/>
      <c r="L737" s="505"/>
      <c r="M737" s="230" t="s">
        <v>16</v>
      </c>
      <c r="N737" s="230" t="s">
        <v>2</v>
      </c>
      <c r="O737" s="229">
        <v>25</v>
      </c>
      <c r="P737" s="229"/>
      <c r="Q737" s="229"/>
      <c r="R737" s="229">
        <v>2400</v>
      </c>
      <c r="S737" s="511">
        <f>SUM(O737*R737)</f>
        <v>60000</v>
      </c>
      <c r="T737" s="229">
        <v>5</v>
      </c>
      <c r="U737" s="229">
        <v>5</v>
      </c>
      <c r="V737" s="511">
        <f>SUM(S737-(S737*U737/100))</f>
        <v>57000</v>
      </c>
      <c r="W737" s="511">
        <f>SUM(J737+V737)</f>
        <v>57000</v>
      </c>
      <c r="X737" s="688">
        <f>W737</f>
        <v>57000</v>
      </c>
      <c r="Y737" s="229">
        <v>0</v>
      </c>
      <c r="Z737" s="474">
        <f>X737</f>
        <v>57000</v>
      </c>
      <c r="AA737" s="229">
        <v>0.03</v>
      </c>
      <c r="AB737" s="229"/>
    </row>
    <row r="738" spans="1:28" ht="17.25" x14ac:dyDescent="0.3">
      <c r="A738" s="229">
        <v>432</v>
      </c>
      <c r="B738" s="230" t="s">
        <v>4</v>
      </c>
      <c r="C738" s="229">
        <v>15735</v>
      </c>
      <c r="D738" s="229">
        <v>6</v>
      </c>
      <c r="E738" s="229">
        <v>1</v>
      </c>
      <c r="F738" s="690">
        <v>30.4</v>
      </c>
      <c r="G738" s="229">
        <v>1</v>
      </c>
      <c r="H738" s="484">
        <f>SUM((D738*400)+(E738*100)+F738)</f>
        <v>2530.4</v>
      </c>
      <c r="I738" s="229">
        <v>75</v>
      </c>
      <c r="J738" s="689">
        <f>SUM(H738*I738)</f>
        <v>189780</v>
      </c>
      <c r="K738" s="229"/>
      <c r="L738" s="505"/>
      <c r="M738" s="230"/>
      <c r="N738" s="230"/>
      <c r="O738" s="229"/>
      <c r="P738" s="229"/>
      <c r="Q738" s="229"/>
      <c r="R738" s="229"/>
      <c r="S738" s="511">
        <f>SUM(O738*R738)</f>
        <v>0</v>
      </c>
      <c r="T738" s="229"/>
      <c r="U738" s="229"/>
      <c r="V738" s="511">
        <f>SUM(S738-(S738*U738/100))</f>
        <v>0</v>
      </c>
      <c r="W738" s="511">
        <f>SUM(J738+V738)</f>
        <v>189780</v>
      </c>
      <c r="X738" s="688">
        <f>W738</f>
        <v>189780</v>
      </c>
      <c r="Y738" s="229">
        <v>50</v>
      </c>
      <c r="Z738" s="229">
        <v>0</v>
      </c>
      <c r="AA738" s="229">
        <v>0.01</v>
      </c>
      <c r="AB738" s="229"/>
    </row>
    <row r="739" spans="1:28" ht="17.25" x14ac:dyDescent="0.3">
      <c r="A739" s="229">
        <v>433</v>
      </c>
      <c r="B739" s="230" t="s">
        <v>4</v>
      </c>
      <c r="C739" s="229">
        <v>15734</v>
      </c>
      <c r="D739" s="229">
        <v>6</v>
      </c>
      <c r="E739" s="229">
        <v>1</v>
      </c>
      <c r="F739" s="690">
        <v>30.4</v>
      </c>
      <c r="G739" s="229">
        <v>1</v>
      </c>
      <c r="H739" s="484">
        <f>SUM((D739*400)+(E739*100)+F739)</f>
        <v>2530.4</v>
      </c>
      <c r="I739" s="229">
        <v>75</v>
      </c>
      <c r="J739" s="689">
        <f>SUM(H739*I739)</f>
        <v>189780</v>
      </c>
      <c r="K739" s="229"/>
      <c r="L739" s="505"/>
      <c r="M739" s="230"/>
      <c r="N739" s="230"/>
      <c r="O739" s="229"/>
      <c r="P739" s="229"/>
      <c r="Q739" s="229"/>
      <c r="R739" s="229"/>
      <c r="S739" s="511">
        <f>SUM(O739*R739)</f>
        <v>0</v>
      </c>
      <c r="T739" s="229"/>
      <c r="U739" s="229"/>
      <c r="V739" s="511">
        <f>SUM(S739-(S739*U739/100))</f>
        <v>0</v>
      </c>
      <c r="W739" s="511">
        <f>SUM(J739+V739)</f>
        <v>189780</v>
      </c>
      <c r="X739" s="688">
        <f>W739</f>
        <v>189780</v>
      </c>
      <c r="Y739" s="229">
        <v>50</v>
      </c>
      <c r="Z739" s="229">
        <v>0</v>
      </c>
      <c r="AA739" s="229">
        <v>0.01</v>
      </c>
      <c r="AB739" s="229"/>
    </row>
    <row r="740" spans="1:28" ht="17.25" x14ac:dyDescent="0.3">
      <c r="A740" s="229">
        <v>434</v>
      </c>
      <c r="B740" s="230" t="s">
        <v>4</v>
      </c>
      <c r="C740" s="229">
        <v>2895</v>
      </c>
      <c r="D740" s="229">
        <v>4</v>
      </c>
      <c r="E740" s="229"/>
      <c r="F740" s="229"/>
      <c r="G740" s="229">
        <v>1</v>
      </c>
      <c r="H740" s="484">
        <f>SUM((D740*400)+(E740*100)+F740)</f>
        <v>1600</v>
      </c>
      <c r="I740" s="229">
        <v>75</v>
      </c>
      <c r="J740" s="689">
        <f>SUM(H740*I740)</f>
        <v>120000</v>
      </c>
      <c r="K740" s="229"/>
      <c r="L740" s="505"/>
      <c r="M740" s="230"/>
      <c r="N740" s="230"/>
      <c r="O740" s="229"/>
      <c r="P740" s="229"/>
      <c r="Q740" s="229"/>
      <c r="R740" s="229"/>
      <c r="S740" s="511">
        <f>SUM(O740*R740)</f>
        <v>0</v>
      </c>
      <c r="T740" s="229"/>
      <c r="U740" s="229"/>
      <c r="V740" s="511">
        <f>SUM(S740-(S740*U740/100))</f>
        <v>0</v>
      </c>
      <c r="W740" s="511">
        <f>SUM(J740+V740)</f>
        <v>120000</v>
      </c>
      <c r="X740" s="688">
        <f>W740</f>
        <v>120000</v>
      </c>
      <c r="Y740" s="229">
        <v>50</v>
      </c>
      <c r="Z740" s="229">
        <v>0</v>
      </c>
      <c r="AA740" s="229">
        <v>0.01</v>
      </c>
      <c r="AB740" s="229"/>
    </row>
    <row r="741" spans="1:28" ht="17.25" x14ac:dyDescent="0.3">
      <c r="A741" s="229">
        <v>435</v>
      </c>
      <c r="B741" s="230" t="s">
        <v>4</v>
      </c>
      <c r="C741" s="229">
        <v>1622</v>
      </c>
      <c r="D741" s="229">
        <v>6</v>
      </c>
      <c r="E741" s="229">
        <v>1</v>
      </c>
      <c r="F741" s="229">
        <v>49</v>
      </c>
      <c r="G741" s="229">
        <v>1</v>
      </c>
      <c r="H741" s="484">
        <f>SUM((D741*400)+(E741*100)+F741)</f>
        <v>2549</v>
      </c>
      <c r="I741" s="229">
        <v>75</v>
      </c>
      <c r="J741" s="689">
        <f>SUM(H741*I741)</f>
        <v>191175</v>
      </c>
      <c r="K741" s="229"/>
      <c r="L741" s="505"/>
      <c r="M741" s="230"/>
      <c r="N741" s="230"/>
      <c r="O741" s="229"/>
      <c r="P741" s="229"/>
      <c r="Q741" s="229"/>
      <c r="R741" s="229"/>
      <c r="S741" s="511">
        <f>SUM(O741*R741)</f>
        <v>0</v>
      </c>
      <c r="T741" s="229"/>
      <c r="U741" s="229"/>
      <c r="V741" s="511">
        <f>SUM(S741-(S741*U741/100))</f>
        <v>0</v>
      </c>
      <c r="W741" s="511">
        <f>SUM(J741+V741)</f>
        <v>191175</v>
      </c>
      <c r="X741" s="688">
        <f>W741</f>
        <v>191175</v>
      </c>
      <c r="Y741" s="229">
        <v>50</v>
      </c>
      <c r="Z741" s="229">
        <v>0</v>
      </c>
      <c r="AA741" s="229">
        <v>0.01</v>
      </c>
      <c r="AB741" s="229"/>
    </row>
    <row r="742" spans="1:28" ht="17.25" x14ac:dyDescent="0.3">
      <c r="A742" s="229">
        <v>436</v>
      </c>
      <c r="B742" s="230" t="s">
        <v>4</v>
      </c>
      <c r="C742" s="229">
        <v>20320</v>
      </c>
      <c r="D742" s="229">
        <v>2</v>
      </c>
      <c r="E742" s="229">
        <v>1</v>
      </c>
      <c r="F742" s="229">
        <v>21</v>
      </c>
      <c r="G742" s="229">
        <v>1</v>
      </c>
      <c r="H742" s="484">
        <f>SUM((D742*400)+(E742*100)+F742)</f>
        <v>921</v>
      </c>
      <c r="I742" s="229">
        <v>75</v>
      </c>
      <c r="J742" s="689">
        <f>SUM(H742*I742)</f>
        <v>69075</v>
      </c>
      <c r="K742" s="229"/>
      <c r="L742" s="505"/>
      <c r="M742" s="230"/>
      <c r="N742" s="230"/>
      <c r="O742" s="229"/>
      <c r="P742" s="229"/>
      <c r="Q742" s="229"/>
      <c r="R742" s="229"/>
      <c r="S742" s="511">
        <f>SUM(O742*R742)</f>
        <v>0</v>
      </c>
      <c r="T742" s="229"/>
      <c r="U742" s="229"/>
      <c r="V742" s="511">
        <f>SUM(S742-(S742*U742/100))</f>
        <v>0</v>
      </c>
      <c r="W742" s="511">
        <f>SUM(J742+V742)</f>
        <v>69075</v>
      </c>
      <c r="X742" s="688">
        <f>W742</f>
        <v>69075</v>
      </c>
      <c r="Y742" s="229">
        <v>50</v>
      </c>
      <c r="Z742" s="229">
        <v>0</v>
      </c>
      <c r="AA742" s="229">
        <v>0.01</v>
      </c>
      <c r="AB742" s="229"/>
    </row>
    <row r="743" spans="1:28" ht="17.25" x14ac:dyDescent="0.3">
      <c r="A743" s="229">
        <v>437</v>
      </c>
      <c r="B743" s="230" t="s">
        <v>4</v>
      </c>
      <c r="C743" s="229">
        <v>12366</v>
      </c>
      <c r="D743" s="229">
        <v>3</v>
      </c>
      <c r="E743" s="229">
        <v>0</v>
      </c>
      <c r="F743" s="229">
        <v>25</v>
      </c>
      <c r="G743" s="229">
        <v>1</v>
      </c>
      <c r="H743" s="484">
        <f>SUM((D743*400)+(E743*100)+F743)</f>
        <v>1225</v>
      </c>
      <c r="I743" s="229">
        <v>75</v>
      </c>
      <c r="J743" s="689">
        <f>SUM(H743*I743)</f>
        <v>91875</v>
      </c>
      <c r="K743" s="229"/>
      <c r="L743" s="505"/>
      <c r="M743" s="230" t="s">
        <v>1399</v>
      </c>
      <c r="N743" s="230" t="s">
        <v>0</v>
      </c>
      <c r="O743" s="229">
        <v>24</v>
      </c>
      <c r="P743" s="229"/>
      <c r="Q743" s="229"/>
      <c r="R743" s="229">
        <v>2050</v>
      </c>
      <c r="S743" s="511">
        <f>SUM(O743*R743)</f>
        <v>49200</v>
      </c>
      <c r="T743" s="229">
        <v>5</v>
      </c>
      <c r="U743" s="229">
        <v>15</v>
      </c>
      <c r="V743" s="511">
        <f>SUM(S743-(S743*U743/100))</f>
        <v>41820</v>
      </c>
      <c r="W743" s="511">
        <f>SUM(J743+V743)</f>
        <v>133695</v>
      </c>
      <c r="X743" s="688">
        <f>W743</f>
        <v>133695</v>
      </c>
      <c r="Y743" s="229">
        <v>50</v>
      </c>
      <c r="Z743" s="229">
        <v>0</v>
      </c>
      <c r="AA743" s="229">
        <v>0.01</v>
      </c>
      <c r="AB743" s="229"/>
    </row>
    <row r="744" spans="1:28" ht="17.25" x14ac:dyDescent="0.3">
      <c r="A744" s="494">
        <v>438</v>
      </c>
      <c r="B744" s="498" t="s">
        <v>5</v>
      </c>
      <c r="C744" s="494"/>
      <c r="D744" s="494">
        <v>10</v>
      </c>
      <c r="E744" s="494">
        <v>0</v>
      </c>
      <c r="F744" s="494">
        <v>0</v>
      </c>
      <c r="G744" s="229">
        <v>1</v>
      </c>
      <c r="H744" s="484">
        <f>SUM((D744*400)+(E744*100)+F744)</f>
        <v>4000</v>
      </c>
      <c r="I744" s="229">
        <v>75</v>
      </c>
      <c r="J744" s="689">
        <f>SUM(H744*I744)</f>
        <v>300000</v>
      </c>
      <c r="K744" s="229"/>
      <c r="L744" s="643"/>
      <c r="M744" s="498"/>
      <c r="N744" s="498"/>
      <c r="O744" s="494"/>
      <c r="P744" s="494"/>
      <c r="Q744" s="229"/>
      <c r="R744" s="229"/>
      <c r="S744" s="511">
        <f>SUM(O744*R744)</f>
        <v>0</v>
      </c>
      <c r="T744" s="494"/>
      <c r="U744" s="229"/>
      <c r="V744" s="511">
        <f>SUM(S744-(S744*U744/100))</f>
        <v>0</v>
      </c>
      <c r="W744" s="511">
        <f>SUM(J744+V744)</f>
        <v>300000</v>
      </c>
      <c r="X744" s="688">
        <f>W744</f>
        <v>300000</v>
      </c>
      <c r="Y744" s="229">
        <v>50</v>
      </c>
      <c r="Z744" s="229">
        <v>0</v>
      </c>
      <c r="AA744" s="229">
        <v>0.01</v>
      </c>
      <c r="AB744" s="494"/>
    </row>
    <row r="745" spans="1:28" ht="17.25" x14ac:dyDescent="0.3">
      <c r="A745" s="494">
        <v>439</v>
      </c>
      <c r="B745" s="498" t="s">
        <v>5</v>
      </c>
      <c r="C745" s="494"/>
      <c r="D745" s="494">
        <v>0</v>
      </c>
      <c r="E745" s="494">
        <v>1</v>
      </c>
      <c r="F745" s="494">
        <v>91</v>
      </c>
      <c r="G745" s="229">
        <v>2</v>
      </c>
      <c r="H745" s="484">
        <f>SUM((D745*400)+(E745*100)+F745)</f>
        <v>191</v>
      </c>
      <c r="I745" s="229">
        <v>75</v>
      </c>
      <c r="J745" s="689">
        <f>SUM(H745*I745)</f>
        <v>14325</v>
      </c>
      <c r="K745" s="229"/>
      <c r="L745" s="643" t="s">
        <v>1398</v>
      </c>
      <c r="M745" s="498" t="s">
        <v>10</v>
      </c>
      <c r="N745" s="498" t="s">
        <v>53</v>
      </c>
      <c r="O745" s="494">
        <v>67.5</v>
      </c>
      <c r="P745" s="494"/>
      <c r="Q745" s="229"/>
      <c r="R745" s="229">
        <v>6500</v>
      </c>
      <c r="S745" s="511">
        <f>SUM(O745*R745)</f>
        <v>438750</v>
      </c>
      <c r="T745" s="494">
        <v>18</v>
      </c>
      <c r="U745" s="229">
        <v>65</v>
      </c>
      <c r="V745" s="511">
        <f>SUM(S745-(S745*U745/100))</f>
        <v>153562.5</v>
      </c>
      <c r="W745" s="511">
        <f>SUM(J745+V745)</f>
        <v>167887.5</v>
      </c>
      <c r="X745" s="688">
        <f>W745</f>
        <v>167887.5</v>
      </c>
      <c r="Y745" s="229">
        <v>10</v>
      </c>
      <c r="Z745" s="229">
        <v>0</v>
      </c>
      <c r="AA745" s="229">
        <v>0.02</v>
      </c>
      <c r="AB745" s="494"/>
    </row>
    <row r="746" spans="1:28" ht="17.25" x14ac:dyDescent="0.3">
      <c r="A746" s="229"/>
      <c r="B746" s="230"/>
      <c r="C746" s="229"/>
      <c r="D746" s="229"/>
      <c r="E746" s="229"/>
      <c r="F746" s="229"/>
      <c r="G746" s="229"/>
      <c r="H746" s="484"/>
      <c r="I746" s="229"/>
      <c r="J746" s="689">
        <f>SUM(H746*I746)</f>
        <v>0</v>
      </c>
      <c r="K746" s="229"/>
      <c r="L746" s="505"/>
      <c r="M746" s="230" t="s">
        <v>8</v>
      </c>
      <c r="N746" s="230" t="s">
        <v>0</v>
      </c>
      <c r="O746" s="229">
        <v>30</v>
      </c>
      <c r="P746" s="229"/>
      <c r="Q746" s="229"/>
      <c r="R746" s="229">
        <v>5400</v>
      </c>
      <c r="S746" s="511">
        <f>SUM(O746*R746)</f>
        <v>162000</v>
      </c>
      <c r="T746" s="229">
        <v>1</v>
      </c>
      <c r="U746" s="229">
        <v>3</v>
      </c>
      <c r="V746" s="511">
        <f>SUM(S746-(S746*U746/100))</f>
        <v>157140</v>
      </c>
      <c r="W746" s="511">
        <f>SUM(J746+V746)</f>
        <v>157140</v>
      </c>
      <c r="X746" s="688">
        <f>W746</f>
        <v>157140</v>
      </c>
      <c r="Y746" s="229">
        <v>50</v>
      </c>
      <c r="Z746" s="229">
        <v>0</v>
      </c>
      <c r="AA746" s="229">
        <v>0.01</v>
      </c>
      <c r="AB746" s="229"/>
    </row>
    <row r="747" spans="1:28" ht="17.25" x14ac:dyDescent="0.3">
      <c r="A747" s="229">
        <v>440</v>
      </c>
      <c r="B747" s="230" t="s">
        <v>4</v>
      </c>
      <c r="C747" s="229">
        <v>10293</v>
      </c>
      <c r="D747" s="229">
        <v>10</v>
      </c>
      <c r="E747" s="229">
        <v>0</v>
      </c>
      <c r="F747" s="229">
        <v>90</v>
      </c>
      <c r="G747" s="229">
        <v>1</v>
      </c>
      <c r="H747" s="484">
        <f>SUM((D747*400)+(E747*100)+F747)</f>
        <v>4090</v>
      </c>
      <c r="I747" s="229">
        <v>75</v>
      </c>
      <c r="J747" s="689">
        <f>SUM(H747*I747)</f>
        <v>306750</v>
      </c>
      <c r="K747" s="229"/>
      <c r="L747" s="505"/>
      <c r="M747" s="230"/>
      <c r="N747" s="230"/>
      <c r="O747" s="229"/>
      <c r="P747" s="229"/>
      <c r="Q747" s="229"/>
      <c r="R747" s="229"/>
      <c r="S747" s="511">
        <f>SUM(O747*R747)</f>
        <v>0</v>
      </c>
      <c r="T747" s="229"/>
      <c r="U747" s="229"/>
      <c r="V747" s="511">
        <f>SUM(S747-(S747*U747/100))</f>
        <v>0</v>
      </c>
      <c r="W747" s="511">
        <f>SUM(J747+V747)</f>
        <v>306750</v>
      </c>
      <c r="X747" s="688">
        <f>W747</f>
        <v>306750</v>
      </c>
      <c r="Y747" s="229">
        <v>50</v>
      </c>
      <c r="Z747" s="229">
        <v>0</v>
      </c>
      <c r="AA747" s="229">
        <v>0.01</v>
      </c>
      <c r="AB747" s="229"/>
    </row>
    <row r="748" spans="1:28" ht="17.25" x14ac:dyDescent="0.3">
      <c r="A748" s="494">
        <v>441</v>
      </c>
      <c r="B748" s="498" t="s">
        <v>5</v>
      </c>
      <c r="C748" s="494"/>
      <c r="D748" s="494">
        <v>2</v>
      </c>
      <c r="E748" s="494">
        <v>0</v>
      </c>
      <c r="F748" s="494">
        <v>0</v>
      </c>
      <c r="G748" s="229">
        <v>1</v>
      </c>
      <c r="H748" s="484">
        <f>SUM((D748*400)+(E748*100)+F748)</f>
        <v>800</v>
      </c>
      <c r="I748" s="229">
        <v>75</v>
      </c>
      <c r="J748" s="689">
        <f>SUM(H748*I748)</f>
        <v>60000</v>
      </c>
      <c r="K748" s="229"/>
      <c r="L748" s="643"/>
      <c r="M748" s="498"/>
      <c r="N748" s="498"/>
      <c r="O748" s="494"/>
      <c r="P748" s="494"/>
      <c r="Q748" s="229"/>
      <c r="R748" s="229"/>
      <c r="S748" s="511">
        <f>SUM(O748*R748)</f>
        <v>0</v>
      </c>
      <c r="T748" s="229"/>
      <c r="U748" s="229"/>
      <c r="V748" s="511">
        <f>SUM(S748-(S748*U748/100))</f>
        <v>0</v>
      </c>
      <c r="W748" s="511">
        <f>SUM(J748+V748)</f>
        <v>60000</v>
      </c>
      <c r="X748" s="688">
        <f>W748</f>
        <v>60000</v>
      </c>
      <c r="Y748" s="229">
        <v>50</v>
      </c>
      <c r="Z748" s="229">
        <v>0</v>
      </c>
      <c r="AA748" s="229">
        <v>0.01</v>
      </c>
      <c r="AB748" s="494"/>
    </row>
    <row r="749" spans="1:28" ht="17.25" x14ac:dyDescent="0.3">
      <c r="A749" s="229">
        <v>442</v>
      </c>
      <c r="B749" s="230" t="s">
        <v>4</v>
      </c>
      <c r="C749" s="229">
        <v>3944</v>
      </c>
      <c r="D749" s="229">
        <v>0</v>
      </c>
      <c r="E749" s="229">
        <v>0</v>
      </c>
      <c r="F749" s="229">
        <v>90</v>
      </c>
      <c r="G749" s="229">
        <v>2</v>
      </c>
      <c r="H749" s="229">
        <v>90</v>
      </c>
      <c r="I749" s="229">
        <v>200</v>
      </c>
      <c r="J749" s="689">
        <f>SUM(H749*I749)</f>
        <v>18000</v>
      </c>
      <c r="K749" s="229"/>
      <c r="L749" s="505" t="s">
        <v>1397</v>
      </c>
      <c r="M749" s="230" t="s">
        <v>3</v>
      </c>
      <c r="N749" s="230" t="s">
        <v>2</v>
      </c>
      <c r="O749" s="229">
        <v>160</v>
      </c>
      <c r="P749" s="229"/>
      <c r="Q749" s="229"/>
      <c r="R749" s="229">
        <v>6500</v>
      </c>
      <c r="S749" s="511">
        <f>SUM(O749*R749)</f>
        <v>1040000</v>
      </c>
      <c r="T749" s="229">
        <v>20</v>
      </c>
      <c r="U749" s="229">
        <v>30</v>
      </c>
      <c r="V749" s="511">
        <f>SUM(S749-(S749*U749/100))</f>
        <v>728000</v>
      </c>
      <c r="W749" s="511">
        <f>SUM(J749+V749)</f>
        <v>746000</v>
      </c>
      <c r="X749" s="688">
        <f>W749</f>
        <v>746000</v>
      </c>
      <c r="Y749" s="229">
        <v>10</v>
      </c>
      <c r="Z749" s="229">
        <v>0</v>
      </c>
      <c r="AA749" s="229">
        <v>0.01</v>
      </c>
      <c r="AB749" s="229"/>
    </row>
    <row r="750" spans="1:28" ht="17.25" x14ac:dyDescent="0.3">
      <c r="A750" s="229">
        <v>443</v>
      </c>
      <c r="B750" s="230"/>
      <c r="C750" s="229"/>
      <c r="D750" s="229"/>
      <c r="E750" s="229"/>
      <c r="F750" s="229"/>
      <c r="G750" s="229"/>
      <c r="H750" s="229"/>
      <c r="I750" s="229"/>
      <c r="J750" s="229"/>
      <c r="K750" s="229"/>
      <c r="L750" s="505" t="s">
        <v>1396</v>
      </c>
      <c r="M750" s="230" t="s">
        <v>27</v>
      </c>
      <c r="N750" s="230" t="s">
        <v>2</v>
      </c>
      <c r="O750" s="229">
        <v>12</v>
      </c>
      <c r="P750" s="229"/>
      <c r="Q750" s="229"/>
      <c r="R750" s="229">
        <v>6500</v>
      </c>
      <c r="S750" s="511">
        <f>SUM(O750*R750)</f>
        <v>78000</v>
      </c>
      <c r="T750" s="229">
        <v>10</v>
      </c>
      <c r="U750" s="229">
        <v>10</v>
      </c>
      <c r="V750" s="511">
        <f>SUM(S750-(S750*U750/100))</f>
        <v>70200</v>
      </c>
      <c r="W750" s="511">
        <f>SUM(J750+V750)</f>
        <v>70200</v>
      </c>
      <c r="X750" s="688">
        <f>W750</f>
        <v>70200</v>
      </c>
      <c r="Y750" s="229">
        <v>10</v>
      </c>
      <c r="Z750" s="229">
        <v>0</v>
      </c>
      <c r="AA750" s="229">
        <v>0.02</v>
      </c>
    </row>
    <row r="751" spans="1:28" ht="17.25" x14ac:dyDescent="0.3">
      <c r="A751" s="229"/>
      <c r="B751" s="230"/>
      <c r="C751" s="229"/>
      <c r="D751" s="229"/>
      <c r="E751" s="229"/>
      <c r="F751" s="229"/>
      <c r="G751" s="229"/>
      <c r="H751" s="229"/>
      <c r="I751" s="229"/>
      <c r="J751" s="229"/>
      <c r="K751" s="229"/>
      <c r="L751" s="229"/>
      <c r="M751" s="230"/>
      <c r="N751" s="230"/>
      <c r="O751" s="229"/>
      <c r="P751" s="229"/>
      <c r="Q751" s="229"/>
      <c r="R751" s="229"/>
      <c r="S751" s="229"/>
      <c r="T751" s="229"/>
      <c r="U751" s="229"/>
      <c r="V751" s="229"/>
      <c r="W751" s="229"/>
      <c r="X751" s="229"/>
      <c r="Y751" s="229"/>
      <c r="Z751" s="229"/>
      <c r="AA751" s="229"/>
    </row>
    <row r="752" spans="1:28" ht="17.25" x14ac:dyDescent="0.3">
      <c r="A752" s="229"/>
      <c r="B752" s="230"/>
      <c r="C752" s="229"/>
      <c r="D752" s="229"/>
      <c r="E752" s="229"/>
      <c r="F752" s="229"/>
      <c r="G752" s="229"/>
      <c r="H752" s="229"/>
      <c r="I752" s="229"/>
      <c r="J752" s="229"/>
      <c r="K752" s="229"/>
      <c r="L752" s="229"/>
      <c r="M752" s="230"/>
      <c r="N752" s="230"/>
      <c r="O752" s="229"/>
      <c r="P752" s="229"/>
      <c r="Q752" s="229"/>
      <c r="R752" s="229"/>
      <c r="S752" s="229"/>
      <c r="T752" s="229"/>
      <c r="U752" s="229"/>
      <c r="V752" s="229"/>
      <c r="W752" s="229"/>
      <c r="X752" s="229"/>
      <c r="Y752" s="229"/>
      <c r="Z752" s="229"/>
      <c r="AA752" s="229"/>
    </row>
    <row r="753" spans="1:27" ht="17.25" x14ac:dyDescent="0.3">
      <c r="A753" s="229"/>
      <c r="B753" s="230"/>
      <c r="C753" s="229"/>
      <c r="D753" s="229"/>
      <c r="E753" s="229"/>
      <c r="F753" s="229"/>
      <c r="G753" s="229"/>
      <c r="H753" s="229"/>
      <c r="I753" s="229"/>
      <c r="J753" s="229"/>
      <c r="K753" s="229"/>
      <c r="L753" s="229"/>
      <c r="M753" s="230"/>
      <c r="N753" s="230"/>
      <c r="O753" s="229"/>
      <c r="P753" s="229"/>
      <c r="Q753" s="229"/>
      <c r="R753" s="229"/>
      <c r="S753" s="229"/>
      <c r="T753" s="229"/>
      <c r="U753" s="229"/>
      <c r="V753" s="229"/>
      <c r="W753" s="229"/>
      <c r="X753" s="229"/>
      <c r="Y753" s="229"/>
      <c r="Z753" s="229"/>
      <c r="AA753" s="229"/>
    </row>
    <row r="754" spans="1:27" ht="17.25" x14ac:dyDescent="0.3">
      <c r="A754" s="229"/>
      <c r="B754" s="230"/>
      <c r="C754" s="229"/>
      <c r="D754" s="229"/>
      <c r="E754" s="229"/>
      <c r="F754" s="229"/>
      <c r="G754" s="229"/>
      <c r="H754" s="229"/>
      <c r="I754" s="229"/>
      <c r="J754" s="229"/>
      <c r="K754" s="229"/>
      <c r="L754" s="229"/>
      <c r="M754" s="230"/>
      <c r="N754" s="230"/>
      <c r="O754" s="229"/>
      <c r="P754" s="229"/>
      <c r="Q754" s="229"/>
      <c r="R754" s="229"/>
      <c r="S754" s="229"/>
      <c r="T754" s="229"/>
      <c r="U754" s="229"/>
      <c r="V754" s="229"/>
      <c r="W754" s="229"/>
      <c r="X754" s="229"/>
      <c r="Y754" s="229"/>
      <c r="Z754" s="229"/>
      <c r="AA754" s="229"/>
    </row>
    <row r="755" spans="1:27" ht="17.25" x14ac:dyDescent="0.3">
      <c r="A755" s="229"/>
      <c r="B755" s="230"/>
      <c r="C755" s="229"/>
      <c r="D755" s="229"/>
      <c r="E755" s="229"/>
      <c r="F755" s="229"/>
      <c r="G755" s="229"/>
      <c r="H755" s="229"/>
      <c r="I755" s="229"/>
      <c r="J755" s="229"/>
      <c r="K755" s="229"/>
      <c r="L755" s="229"/>
      <c r="M755" s="230"/>
      <c r="N755" s="230"/>
      <c r="O755" s="229"/>
      <c r="P755" s="229"/>
      <c r="Q755" s="229"/>
      <c r="R755" s="229"/>
      <c r="S755" s="229"/>
      <c r="T755" s="229"/>
      <c r="U755" s="229"/>
      <c r="V755" s="229"/>
      <c r="W755" s="229"/>
      <c r="X755" s="229"/>
      <c r="Y755" s="229"/>
      <c r="Z755" s="229"/>
      <c r="AA755" s="229"/>
    </row>
    <row r="756" spans="1:27" ht="17.25" x14ac:dyDescent="0.3">
      <c r="A756" s="229"/>
      <c r="B756" s="230"/>
      <c r="C756" s="229"/>
      <c r="D756" s="229"/>
      <c r="E756" s="229"/>
      <c r="F756" s="229"/>
      <c r="G756" s="229"/>
      <c r="H756" s="229"/>
      <c r="I756" s="229"/>
      <c r="J756" s="229"/>
      <c r="K756" s="229"/>
      <c r="L756" s="229"/>
      <c r="M756" s="230"/>
      <c r="N756" s="230"/>
      <c r="O756" s="229"/>
      <c r="P756" s="229"/>
      <c r="Q756" s="229"/>
      <c r="R756" s="229"/>
      <c r="S756" s="229"/>
      <c r="T756" s="229"/>
      <c r="U756" s="229"/>
      <c r="V756" s="229"/>
      <c r="W756" s="229"/>
      <c r="X756" s="229"/>
      <c r="Y756" s="229"/>
      <c r="Z756" s="229"/>
      <c r="AA756" s="229"/>
    </row>
    <row r="757" spans="1:27" ht="17.25" x14ac:dyDescent="0.3">
      <c r="A757" s="229"/>
      <c r="B757" s="230"/>
      <c r="C757" s="229"/>
      <c r="D757" s="229"/>
      <c r="E757" s="229"/>
      <c r="F757" s="229"/>
      <c r="G757" s="229"/>
      <c r="H757" s="229"/>
      <c r="I757" s="229"/>
      <c r="J757" s="229"/>
      <c r="K757" s="229"/>
      <c r="L757" s="229"/>
      <c r="M757" s="230"/>
      <c r="N757" s="230"/>
      <c r="O757" s="229"/>
      <c r="P757" s="229"/>
      <c r="Q757" s="229"/>
      <c r="R757" s="229"/>
      <c r="S757" s="229"/>
      <c r="T757" s="229"/>
      <c r="U757" s="229"/>
      <c r="V757" s="229"/>
      <c r="W757" s="229"/>
      <c r="X757" s="229"/>
      <c r="Y757" s="229"/>
      <c r="Z757" s="229"/>
      <c r="AA757" s="229"/>
    </row>
    <row r="758" spans="1:27" ht="17.25" x14ac:dyDescent="0.3">
      <c r="A758" s="229"/>
      <c r="B758" s="230"/>
      <c r="C758" s="229"/>
      <c r="D758" s="229"/>
      <c r="E758" s="229"/>
      <c r="F758" s="229"/>
      <c r="G758" s="229"/>
      <c r="H758" s="229"/>
      <c r="I758" s="229"/>
      <c r="J758" s="229"/>
      <c r="K758" s="229"/>
      <c r="L758" s="229"/>
      <c r="M758" s="230"/>
      <c r="N758" s="230"/>
      <c r="O758" s="229"/>
      <c r="P758" s="229"/>
      <c r="Q758" s="229"/>
      <c r="R758" s="229"/>
      <c r="S758" s="229"/>
      <c r="T758" s="229"/>
      <c r="U758" s="229"/>
      <c r="V758" s="229"/>
      <c r="W758" s="229"/>
      <c r="X758" s="229"/>
      <c r="Y758" s="229"/>
      <c r="Z758" s="229"/>
      <c r="AA758" s="229"/>
    </row>
    <row r="759" spans="1:27" ht="17.25" x14ac:dyDescent="0.3">
      <c r="A759" s="229"/>
      <c r="B759" s="230"/>
      <c r="C759" s="229"/>
      <c r="D759" s="229"/>
      <c r="E759" s="229"/>
      <c r="F759" s="229"/>
      <c r="G759" s="229"/>
      <c r="H759" s="229"/>
      <c r="I759" s="229"/>
      <c r="J759" s="229"/>
      <c r="K759" s="229"/>
      <c r="L759" s="229"/>
      <c r="M759" s="230"/>
      <c r="N759" s="230"/>
      <c r="O759" s="229"/>
      <c r="P759" s="229"/>
      <c r="Q759" s="229"/>
      <c r="R759" s="229"/>
      <c r="S759" s="229"/>
      <c r="T759" s="229"/>
      <c r="U759" s="229"/>
      <c r="V759" s="229"/>
      <c r="W759" s="229"/>
      <c r="X759" s="229"/>
      <c r="Y759" s="229"/>
      <c r="Z759" s="229"/>
      <c r="AA759" s="229"/>
    </row>
    <row r="760" spans="1:27" ht="17.25" x14ac:dyDescent="0.3">
      <c r="A760" s="229"/>
      <c r="B760" s="230"/>
      <c r="C760" s="229"/>
      <c r="D760" s="229"/>
      <c r="E760" s="229"/>
      <c r="F760" s="229"/>
      <c r="G760" s="229"/>
      <c r="H760" s="229"/>
      <c r="I760" s="229"/>
      <c r="J760" s="229"/>
      <c r="K760" s="229"/>
      <c r="L760" s="229"/>
      <c r="M760" s="230"/>
      <c r="N760" s="230"/>
      <c r="O760" s="229"/>
      <c r="P760" s="229"/>
      <c r="Q760" s="229"/>
      <c r="R760" s="229"/>
      <c r="S760" s="229"/>
      <c r="T760" s="229"/>
      <c r="U760" s="229"/>
      <c r="V760" s="229"/>
      <c r="W760" s="229"/>
      <c r="X760" s="229"/>
      <c r="Y760" s="229"/>
      <c r="Z760" s="229"/>
      <c r="AA760" s="229"/>
    </row>
    <row r="761" spans="1:27" ht="17.25" x14ac:dyDescent="0.3">
      <c r="A761" s="229"/>
      <c r="B761" s="230"/>
      <c r="C761" s="229"/>
      <c r="D761" s="229"/>
      <c r="E761" s="229"/>
      <c r="F761" s="229"/>
      <c r="G761" s="229"/>
      <c r="H761" s="229"/>
      <c r="I761" s="229"/>
      <c r="J761" s="229"/>
      <c r="K761" s="229"/>
      <c r="L761" s="229"/>
      <c r="M761" s="230"/>
      <c r="N761" s="230"/>
      <c r="O761" s="229"/>
      <c r="P761" s="229"/>
      <c r="Q761" s="229"/>
      <c r="R761" s="229"/>
      <c r="S761" s="229"/>
      <c r="T761" s="229"/>
      <c r="U761" s="229"/>
      <c r="V761" s="229"/>
      <c r="W761" s="229"/>
      <c r="X761" s="229"/>
      <c r="Y761" s="229"/>
      <c r="Z761" s="229"/>
      <c r="AA761" s="229"/>
    </row>
    <row r="762" spans="1:27" ht="17.25" x14ac:dyDescent="0.3">
      <c r="A762" s="229"/>
      <c r="B762" s="230"/>
      <c r="C762" s="229"/>
      <c r="D762" s="229"/>
      <c r="E762" s="229"/>
      <c r="F762" s="229"/>
      <c r="G762" s="229"/>
      <c r="H762" s="229"/>
      <c r="I762" s="229"/>
      <c r="J762" s="229"/>
      <c r="K762" s="229"/>
      <c r="L762" s="229"/>
      <c r="M762" s="230"/>
      <c r="N762" s="230"/>
      <c r="O762" s="229"/>
      <c r="P762" s="229"/>
      <c r="Q762" s="229"/>
      <c r="R762" s="229"/>
      <c r="S762" s="229"/>
      <c r="T762" s="229"/>
      <c r="U762" s="229"/>
      <c r="V762" s="229"/>
      <c r="W762" s="229"/>
      <c r="X762" s="229"/>
      <c r="Y762" s="229"/>
      <c r="Z762" s="229"/>
      <c r="AA762" s="229"/>
    </row>
    <row r="763" spans="1:27" ht="17.25" x14ac:dyDescent="0.3">
      <c r="A763" s="229"/>
      <c r="B763" s="230"/>
      <c r="C763" s="229"/>
      <c r="D763" s="229"/>
      <c r="E763" s="229"/>
      <c r="F763" s="229"/>
      <c r="G763" s="229"/>
      <c r="H763" s="229"/>
      <c r="I763" s="229"/>
      <c r="J763" s="229"/>
      <c r="K763" s="229"/>
      <c r="L763" s="229"/>
      <c r="M763" s="230"/>
      <c r="N763" s="230"/>
      <c r="O763" s="229"/>
      <c r="P763" s="229"/>
      <c r="Q763" s="229"/>
      <c r="R763" s="229"/>
      <c r="S763" s="229"/>
      <c r="T763" s="229"/>
      <c r="U763" s="229"/>
      <c r="V763" s="229"/>
      <c r="W763" s="229"/>
      <c r="X763" s="229"/>
      <c r="Y763" s="229"/>
      <c r="Z763" s="229"/>
      <c r="AA763" s="229"/>
    </row>
    <row r="764" spans="1:27" ht="17.25" x14ac:dyDescent="0.3">
      <c r="A764" s="229"/>
      <c r="B764" s="230"/>
      <c r="C764" s="229"/>
      <c r="D764" s="229"/>
      <c r="E764" s="229"/>
      <c r="F764" s="229"/>
      <c r="G764" s="229"/>
      <c r="H764" s="229"/>
      <c r="I764" s="229"/>
      <c r="J764" s="229"/>
      <c r="K764" s="229"/>
      <c r="L764" s="229"/>
      <c r="M764" s="230"/>
      <c r="N764" s="230"/>
      <c r="O764" s="229"/>
      <c r="P764" s="229"/>
      <c r="Q764" s="229"/>
      <c r="R764" s="229"/>
      <c r="S764" s="229"/>
      <c r="T764" s="229"/>
      <c r="U764" s="229"/>
      <c r="V764" s="229"/>
      <c r="W764" s="229"/>
      <c r="X764" s="229"/>
      <c r="Y764" s="229"/>
      <c r="Z764" s="229"/>
      <c r="AA764" s="229"/>
    </row>
    <row r="765" spans="1:27" ht="17.25" x14ac:dyDescent="0.3">
      <c r="A765" s="229"/>
      <c r="B765" s="230"/>
      <c r="C765" s="229"/>
      <c r="D765" s="229"/>
      <c r="E765" s="229"/>
      <c r="F765" s="229"/>
      <c r="G765" s="229"/>
      <c r="H765" s="229"/>
      <c r="I765" s="229"/>
      <c r="J765" s="229"/>
      <c r="K765" s="229"/>
      <c r="L765" s="229"/>
      <c r="M765" s="230"/>
      <c r="N765" s="230"/>
      <c r="O765" s="229"/>
      <c r="P765" s="229"/>
      <c r="Q765" s="229"/>
      <c r="R765" s="229"/>
      <c r="S765" s="229"/>
      <c r="T765" s="229"/>
      <c r="U765" s="229"/>
      <c r="V765" s="229"/>
      <c r="W765" s="229"/>
      <c r="X765" s="229"/>
      <c r="Y765" s="229"/>
      <c r="Z765" s="229"/>
      <c r="AA765" s="229"/>
    </row>
    <row r="766" spans="1:27" ht="17.25" x14ac:dyDescent="0.3">
      <c r="A766" s="229"/>
      <c r="B766" s="230"/>
      <c r="C766" s="229"/>
      <c r="D766" s="229"/>
      <c r="E766" s="229"/>
      <c r="F766" s="229"/>
      <c r="G766" s="229"/>
      <c r="H766" s="229"/>
      <c r="I766" s="229"/>
      <c r="J766" s="229"/>
      <c r="K766" s="229"/>
      <c r="L766" s="229"/>
      <c r="M766" s="230"/>
      <c r="N766" s="230"/>
      <c r="O766" s="229"/>
      <c r="P766" s="229"/>
      <c r="Q766" s="229"/>
      <c r="R766" s="229"/>
      <c r="S766" s="229"/>
      <c r="T766" s="229"/>
      <c r="U766" s="229"/>
      <c r="V766" s="229"/>
      <c r="W766" s="229"/>
      <c r="X766" s="229"/>
      <c r="Y766" s="229"/>
      <c r="Z766" s="229"/>
      <c r="AA766" s="229"/>
    </row>
    <row r="767" spans="1:27" ht="17.25" x14ac:dyDescent="0.3">
      <c r="A767" s="229"/>
      <c r="B767" s="230"/>
      <c r="C767" s="229"/>
      <c r="D767" s="229"/>
      <c r="E767" s="229"/>
      <c r="F767" s="229"/>
      <c r="G767" s="229"/>
      <c r="H767" s="229"/>
      <c r="I767" s="229"/>
      <c r="J767" s="229"/>
      <c r="K767" s="229"/>
      <c r="L767" s="229"/>
      <c r="M767" s="230"/>
      <c r="N767" s="230"/>
      <c r="O767" s="229"/>
      <c r="P767" s="229"/>
      <c r="Q767" s="229"/>
      <c r="R767" s="229"/>
      <c r="S767" s="229"/>
      <c r="T767" s="229"/>
      <c r="U767" s="229"/>
      <c r="V767" s="229"/>
      <c r="W767" s="229"/>
      <c r="X767" s="229"/>
      <c r="Y767" s="229"/>
      <c r="Z767" s="229"/>
      <c r="AA767" s="229"/>
    </row>
    <row r="768" spans="1:27" ht="17.25" x14ac:dyDescent="0.3">
      <c r="A768" s="229"/>
      <c r="B768" s="230"/>
      <c r="C768" s="229"/>
      <c r="D768" s="229"/>
      <c r="E768" s="229"/>
      <c r="F768" s="229"/>
      <c r="G768" s="229"/>
      <c r="H768" s="229"/>
      <c r="I768" s="229"/>
      <c r="J768" s="229"/>
      <c r="K768" s="229"/>
      <c r="L768" s="229"/>
      <c r="M768" s="230"/>
      <c r="N768" s="230"/>
      <c r="O768" s="229"/>
      <c r="P768" s="229"/>
      <c r="Q768" s="229"/>
      <c r="R768" s="229"/>
      <c r="S768" s="229"/>
      <c r="T768" s="229"/>
      <c r="U768" s="229"/>
      <c r="V768" s="229"/>
      <c r="W768" s="229"/>
      <c r="X768" s="229"/>
      <c r="Y768" s="229"/>
      <c r="Z768" s="229"/>
      <c r="AA768" s="229"/>
    </row>
    <row r="769" spans="1:27" ht="17.25" x14ac:dyDescent="0.3">
      <c r="A769" s="229"/>
      <c r="B769" s="230"/>
      <c r="C769" s="229"/>
      <c r="D769" s="229"/>
      <c r="E769" s="229"/>
      <c r="F769" s="229"/>
      <c r="G769" s="229"/>
      <c r="H769" s="229"/>
      <c r="I769" s="229"/>
      <c r="J769" s="229"/>
      <c r="K769" s="229"/>
      <c r="L769" s="229"/>
      <c r="M769" s="230"/>
      <c r="N769" s="230"/>
      <c r="O769" s="229"/>
      <c r="P769" s="229"/>
      <c r="Q769" s="229"/>
      <c r="R769" s="229"/>
      <c r="S769" s="229"/>
      <c r="T769" s="229"/>
      <c r="U769" s="229"/>
      <c r="V769" s="229"/>
      <c r="W769" s="229"/>
      <c r="X769" s="229"/>
      <c r="Y769" s="229"/>
      <c r="Z769" s="229"/>
      <c r="AA769" s="229"/>
    </row>
    <row r="770" spans="1:27" ht="17.25" x14ac:dyDescent="0.3">
      <c r="A770" s="229"/>
      <c r="B770" s="230"/>
      <c r="C770" s="229"/>
      <c r="D770" s="229"/>
      <c r="E770" s="229"/>
      <c r="F770" s="229"/>
      <c r="G770" s="229"/>
      <c r="H770" s="229"/>
      <c r="I770" s="229"/>
      <c r="J770" s="229"/>
      <c r="K770" s="229"/>
      <c r="L770" s="229"/>
      <c r="M770" s="230"/>
      <c r="N770" s="230"/>
      <c r="O770" s="229"/>
      <c r="P770" s="229"/>
      <c r="Q770" s="229"/>
      <c r="R770" s="229"/>
      <c r="S770" s="229"/>
      <c r="T770" s="229"/>
      <c r="U770" s="229"/>
      <c r="V770" s="229"/>
      <c r="W770" s="229"/>
      <c r="X770" s="229"/>
      <c r="Y770" s="229"/>
      <c r="Z770" s="229"/>
      <c r="AA770" s="229"/>
    </row>
    <row r="771" spans="1:27" ht="17.25" x14ac:dyDescent="0.3">
      <c r="A771" s="229"/>
      <c r="B771" s="230"/>
      <c r="C771" s="229"/>
      <c r="D771" s="229"/>
      <c r="E771" s="229"/>
      <c r="F771" s="229"/>
      <c r="G771" s="229"/>
      <c r="H771" s="229"/>
      <c r="I771" s="229"/>
      <c r="J771" s="229"/>
      <c r="K771" s="229"/>
      <c r="L771" s="229"/>
      <c r="M771" s="230"/>
      <c r="N771" s="230"/>
      <c r="O771" s="229"/>
      <c r="P771" s="229"/>
      <c r="Q771" s="229"/>
      <c r="R771" s="229"/>
      <c r="S771" s="229"/>
      <c r="T771" s="229"/>
      <c r="U771" s="229"/>
      <c r="V771" s="229"/>
      <c r="W771" s="229"/>
      <c r="X771" s="229"/>
      <c r="Y771" s="229"/>
      <c r="Z771" s="229"/>
      <c r="AA771" s="229"/>
    </row>
    <row r="772" spans="1:27" ht="17.25" x14ac:dyDescent="0.3">
      <c r="A772" s="229"/>
      <c r="B772" s="230"/>
      <c r="C772" s="229"/>
      <c r="D772" s="229"/>
      <c r="E772" s="229"/>
      <c r="F772" s="229"/>
      <c r="G772" s="229"/>
      <c r="H772" s="229"/>
      <c r="I772" s="229"/>
      <c r="J772" s="229"/>
      <c r="K772" s="229"/>
      <c r="L772" s="229"/>
      <c r="M772" s="230"/>
      <c r="N772" s="230"/>
      <c r="O772" s="229"/>
      <c r="P772" s="229"/>
      <c r="Q772" s="229"/>
      <c r="R772" s="229"/>
      <c r="S772" s="229"/>
      <c r="T772" s="229"/>
      <c r="U772" s="229"/>
      <c r="V772" s="229"/>
      <c r="W772" s="229"/>
      <c r="X772" s="229"/>
      <c r="Y772" s="229"/>
      <c r="Z772" s="229"/>
      <c r="AA772" s="229"/>
    </row>
    <row r="773" spans="1:27" ht="17.25" x14ac:dyDescent="0.3">
      <c r="A773" s="229"/>
      <c r="B773" s="230"/>
      <c r="C773" s="229"/>
      <c r="D773" s="229"/>
      <c r="E773" s="229"/>
      <c r="F773" s="229"/>
      <c r="G773" s="229"/>
      <c r="H773" s="229"/>
      <c r="I773" s="229"/>
      <c r="J773" s="229"/>
      <c r="K773" s="229"/>
      <c r="L773" s="229"/>
      <c r="M773" s="230"/>
      <c r="N773" s="230"/>
      <c r="O773" s="229"/>
      <c r="P773" s="229"/>
      <c r="Q773" s="229"/>
      <c r="R773" s="229"/>
      <c r="S773" s="229"/>
      <c r="T773" s="229"/>
      <c r="U773" s="229"/>
      <c r="V773" s="229"/>
      <c r="W773" s="229"/>
      <c r="X773" s="229"/>
      <c r="Y773" s="229"/>
      <c r="Z773" s="229"/>
      <c r="AA773" s="229"/>
    </row>
    <row r="774" spans="1:27" ht="17.25" x14ac:dyDescent="0.3">
      <c r="A774" s="229"/>
      <c r="B774" s="230"/>
      <c r="C774" s="229"/>
      <c r="D774" s="229"/>
      <c r="E774" s="229"/>
      <c r="F774" s="229"/>
      <c r="G774" s="229"/>
      <c r="H774" s="229"/>
      <c r="I774" s="229"/>
      <c r="J774" s="229"/>
      <c r="K774" s="229"/>
      <c r="L774" s="229"/>
      <c r="M774" s="230"/>
      <c r="N774" s="230"/>
      <c r="O774" s="229"/>
      <c r="P774" s="229"/>
      <c r="Q774" s="229"/>
      <c r="R774" s="229"/>
      <c r="S774" s="229"/>
      <c r="T774" s="229"/>
      <c r="U774" s="229"/>
      <c r="V774" s="229"/>
      <c r="W774" s="229"/>
      <c r="X774" s="229"/>
      <c r="Y774" s="229"/>
      <c r="Z774" s="229"/>
      <c r="AA774" s="229"/>
    </row>
    <row r="775" spans="1:27" ht="17.25" x14ac:dyDescent="0.3">
      <c r="A775" s="229"/>
      <c r="B775" s="230"/>
      <c r="C775" s="229"/>
      <c r="D775" s="229"/>
      <c r="E775" s="229"/>
      <c r="F775" s="229"/>
      <c r="G775" s="229"/>
      <c r="H775" s="229"/>
      <c r="I775" s="229"/>
      <c r="J775" s="229"/>
      <c r="K775" s="229"/>
      <c r="L775" s="229"/>
      <c r="M775" s="230"/>
      <c r="N775" s="230"/>
      <c r="O775" s="229"/>
      <c r="P775" s="229"/>
      <c r="Q775" s="229"/>
      <c r="R775" s="229"/>
      <c r="S775" s="229"/>
      <c r="T775" s="229"/>
      <c r="U775" s="229"/>
      <c r="V775" s="229"/>
      <c r="W775" s="229"/>
      <c r="X775" s="229"/>
      <c r="Y775" s="229"/>
      <c r="Z775" s="229"/>
      <c r="AA775" s="229"/>
    </row>
    <row r="776" spans="1:27" ht="17.25" x14ac:dyDescent="0.3">
      <c r="A776" s="229"/>
      <c r="B776" s="230"/>
      <c r="C776" s="229"/>
      <c r="D776" s="229"/>
      <c r="E776" s="229"/>
      <c r="F776" s="229"/>
      <c r="G776" s="229"/>
      <c r="H776" s="229"/>
      <c r="I776" s="229"/>
      <c r="J776" s="229"/>
      <c r="K776" s="229"/>
      <c r="L776" s="229"/>
      <c r="M776" s="230"/>
      <c r="N776" s="230"/>
      <c r="O776" s="229"/>
      <c r="P776" s="229"/>
      <c r="Q776" s="229"/>
      <c r="R776" s="229"/>
      <c r="S776" s="229"/>
      <c r="T776" s="229"/>
      <c r="U776" s="229"/>
      <c r="V776" s="229"/>
      <c r="W776" s="229"/>
      <c r="X776" s="229"/>
      <c r="Y776" s="229"/>
      <c r="Z776" s="229"/>
      <c r="AA776" s="229"/>
    </row>
    <row r="777" spans="1:27" ht="17.25" x14ac:dyDescent="0.3">
      <c r="A777" s="229"/>
      <c r="B777" s="230"/>
      <c r="C777" s="229"/>
      <c r="D777" s="229"/>
      <c r="E777" s="229"/>
      <c r="F777" s="229"/>
      <c r="G777" s="229"/>
      <c r="H777" s="229"/>
      <c r="I777" s="229"/>
      <c r="J777" s="229"/>
      <c r="K777" s="229"/>
      <c r="L777" s="229"/>
      <c r="M777" s="230"/>
      <c r="N777" s="230"/>
      <c r="O777" s="229"/>
      <c r="P777" s="229"/>
      <c r="Q777" s="229"/>
      <c r="R777" s="229"/>
      <c r="S777" s="229"/>
      <c r="T777" s="229"/>
      <c r="U777" s="229"/>
      <c r="V777" s="229"/>
      <c r="W777" s="229"/>
      <c r="X777" s="229"/>
      <c r="Y777" s="229"/>
      <c r="Z777" s="229"/>
      <c r="AA777" s="229"/>
    </row>
    <row r="778" spans="1:27" ht="17.25" x14ac:dyDescent="0.3">
      <c r="A778" s="229"/>
      <c r="B778" s="230"/>
      <c r="C778" s="229"/>
      <c r="D778" s="229"/>
      <c r="E778" s="229"/>
      <c r="F778" s="229"/>
      <c r="G778" s="229"/>
      <c r="H778" s="229"/>
      <c r="I778" s="229"/>
      <c r="J778" s="229"/>
      <c r="K778" s="229"/>
      <c r="L778" s="229"/>
      <c r="M778" s="230"/>
      <c r="N778" s="230"/>
      <c r="O778" s="229"/>
      <c r="P778" s="229"/>
      <c r="Q778" s="229"/>
      <c r="R778" s="229"/>
      <c r="S778" s="229"/>
      <c r="T778" s="229"/>
      <c r="U778" s="229"/>
      <c r="V778" s="229"/>
      <c r="W778" s="229"/>
      <c r="X778" s="229"/>
      <c r="Y778" s="229"/>
      <c r="Z778" s="229"/>
      <c r="AA778" s="229"/>
    </row>
    <row r="779" spans="1:27" ht="17.25" x14ac:dyDescent="0.3">
      <c r="A779" s="229"/>
      <c r="B779" s="230"/>
      <c r="C779" s="229"/>
      <c r="D779" s="229"/>
      <c r="E779" s="229"/>
      <c r="F779" s="229"/>
      <c r="G779" s="229"/>
      <c r="H779" s="229"/>
      <c r="I779" s="229"/>
      <c r="J779" s="229"/>
      <c r="K779" s="229"/>
      <c r="L779" s="229"/>
      <c r="M779" s="230"/>
      <c r="N779" s="230"/>
      <c r="O779" s="229"/>
      <c r="P779" s="229"/>
      <c r="Q779" s="229"/>
      <c r="R779" s="229"/>
      <c r="S779" s="229"/>
      <c r="T779" s="229"/>
      <c r="U779" s="229"/>
      <c r="V779" s="229"/>
      <c r="W779" s="229"/>
      <c r="X779" s="229"/>
      <c r="Y779" s="229"/>
      <c r="Z779" s="229"/>
      <c r="AA779" s="229"/>
    </row>
    <row r="780" spans="1:27" ht="17.25" x14ac:dyDescent="0.3">
      <c r="A780" s="229"/>
      <c r="B780" s="230"/>
      <c r="C780" s="229"/>
      <c r="D780" s="229"/>
      <c r="E780" s="229"/>
      <c r="F780" s="229"/>
      <c r="G780" s="229"/>
      <c r="H780" s="229"/>
      <c r="I780" s="229"/>
      <c r="J780" s="229"/>
      <c r="K780" s="229"/>
      <c r="L780" s="229"/>
      <c r="M780" s="230"/>
      <c r="N780" s="230"/>
      <c r="O780" s="229"/>
      <c r="P780" s="229"/>
      <c r="Q780" s="229"/>
      <c r="R780" s="229"/>
      <c r="S780" s="229"/>
      <c r="T780" s="229"/>
      <c r="U780" s="229"/>
      <c r="V780" s="229"/>
      <c r="W780" s="229"/>
      <c r="X780" s="229"/>
      <c r="Y780" s="229"/>
      <c r="Z780" s="229"/>
      <c r="AA780" s="229"/>
    </row>
    <row r="781" spans="1:27" ht="17.25" x14ac:dyDescent="0.3">
      <c r="A781" s="229"/>
      <c r="B781" s="230"/>
      <c r="C781" s="229"/>
      <c r="D781" s="229"/>
      <c r="E781" s="229"/>
      <c r="F781" s="229"/>
      <c r="G781" s="229"/>
      <c r="H781" s="229"/>
      <c r="I781" s="229"/>
      <c r="J781" s="229"/>
      <c r="K781" s="229"/>
      <c r="L781" s="229"/>
      <c r="M781" s="230"/>
      <c r="N781" s="230"/>
      <c r="O781" s="229"/>
      <c r="P781" s="229"/>
      <c r="Q781" s="229"/>
      <c r="R781" s="229"/>
      <c r="S781" s="229"/>
      <c r="T781" s="229"/>
      <c r="U781" s="229"/>
      <c r="V781" s="229"/>
      <c r="W781" s="229"/>
      <c r="X781" s="229"/>
      <c r="Y781" s="229"/>
      <c r="Z781" s="229"/>
      <c r="AA781" s="229"/>
    </row>
    <row r="782" spans="1:27" ht="17.25" x14ac:dyDescent="0.3">
      <c r="A782" s="229"/>
      <c r="B782" s="230"/>
      <c r="C782" s="229"/>
      <c r="D782" s="229"/>
      <c r="E782" s="229"/>
      <c r="F782" s="229"/>
      <c r="G782" s="229"/>
      <c r="H782" s="229"/>
      <c r="I782" s="229"/>
      <c r="J782" s="229"/>
      <c r="K782" s="229"/>
      <c r="L782" s="229"/>
      <c r="M782" s="230"/>
      <c r="N782" s="230"/>
      <c r="O782" s="229"/>
      <c r="P782" s="229"/>
      <c r="Q782" s="229"/>
      <c r="R782" s="229"/>
      <c r="S782" s="229"/>
      <c r="T782" s="229"/>
      <c r="U782" s="229"/>
      <c r="V782" s="229"/>
      <c r="W782" s="229"/>
      <c r="X782" s="229"/>
      <c r="Y782" s="229"/>
      <c r="Z782" s="229"/>
      <c r="AA782" s="229"/>
    </row>
    <row r="783" spans="1:27" ht="17.25" x14ac:dyDescent="0.3">
      <c r="A783" s="229"/>
      <c r="B783" s="230"/>
      <c r="C783" s="229"/>
      <c r="D783" s="229"/>
      <c r="E783" s="229"/>
      <c r="F783" s="229"/>
      <c r="G783" s="229"/>
      <c r="H783" s="229"/>
      <c r="I783" s="229"/>
      <c r="J783" s="229"/>
      <c r="K783" s="229"/>
      <c r="L783" s="229"/>
      <c r="M783" s="230"/>
      <c r="N783" s="230"/>
      <c r="O783" s="229"/>
      <c r="P783" s="229"/>
      <c r="Q783" s="229"/>
      <c r="R783" s="229"/>
      <c r="S783" s="229"/>
      <c r="T783" s="229"/>
      <c r="U783" s="229"/>
      <c r="V783" s="229"/>
      <c r="W783" s="229"/>
      <c r="X783" s="229"/>
      <c r="Y783" s="229"/>
      <c r="Z783" s="229"/>
      <c r="AA783" s="229"/>
    </row>
    <row r="784" spans="1:27" ht="17.25" x14ac:dyDescent="0.3">
      <c r="A784" s="229"/>
      <c r="B784" s="230"/>
      <c r="C784" s="229"/>
      <c r="D784" s="229"/>
      <c r="E784" s="229"/>
      <c r="F784" s="229"/>
      <c r="G784" s="229"/>
      <c r="H784" s="229"/>
      <c r="I784" s="229"/>
      <c r="J784" s="229"/>
      <c r="K784" s="229"/>
      <c r="L784" s="229"/>
      <c r="M784" s="230"/>
      <c r="N784" s="230"/>
      <c r="O784" s="229"/>
      <c r="P784" s="229"/>
      <c r="Q784" s="229"/>
      <c r="R784" s="229"/>
      <c r="S784" s="229"/>
      <c r="T784" s="229"/>
      <c r="U784" s="229"/>
      <c r="V784" s="229"/>
      <c r="W784" s="229"/>
      <c r="X784" s="229"/>
      <c r="Y784" s="229"/>
      <c r="Z784" s="229"/>
      <c r="AA784" s="229"/>
    </row>
    <row r="785" spans="1:27" ht="17.25" x14ac:dyDescent="0.3">
      <c r="A785" s="229"/>
      <c r="B785" s="230"/>
      <c r="C785" s="229"/>
      <c r="D785" s="229"/>
      <c r="E785" s="229"/>
      <c r="F785" s="229"/>
      <c r="G785" s="229"/>
      <c r="H785" s="229"/>
      <c r="I785" s="229"/>
      <c r="J785" s="229"/>
      <c r="K785" s="229"/>
      <c r="L785" s="229"/>
      <c r="M785" s="230"/>
      <c r="N785" s="230"/>
      <c r="O785" s="229"/>
      <c r="P785" s="229"/>
      <c r="Q785" s="229"/>
      <c r="R785" s="229"/>
      <c r="S785" s="229"/>
      <c r="T785" s="229"/>
      <c r="U785" s="229"/>
      <c r="V785" s="229"/>
      <c r="W785" s="229"/>
      <c r="X785" s="229"/>
      <c r="Y785" s="229"/>
      <c r="Z785" s="229"/>
      <c r="AA785" s="229"/>
    </row>
    <row r="786" spans="1:27" ht="17.25" x14ac:dyDescent="0.3">
      <c r="A786" s="229"/>
      <c r="B786" s="230"/>
      <c r="C786" s="229"/>
      <c r="D786" s="229"/>
      <c r="E786" s="229"/>
      <c r="F786" s="229"/>
      <c r="G786" s="229"/>
      <c r="H786" s="229"/>
      <c r="I786" s="229"/>
      <c r="J786" s="229"/>
      <c r="K786" s="229"/>
      <c r="L786" s="229"/>
      <c r="M786" s="230"/>
      <c r="N786" s="230"/>
      <c r="O786" s="229"/>
      <c r="P786" s="229"/>
      <c r="Q786" s="229"/>
      <c r="R786" s="229"/>
      <c r="S786" s="229"/>
      <c r="T786" s="229"/>
      <c r="U786" s="229"/>
      <c r="V786" s="229"/>
      <c r="W786" s="229"/>
      <c r="X786" s="229"/>
      <c r="Y786" s="229"/>
      <c r="Z786" s="229"/>
      <c r="AA786" s="229"/>
    </row>
    <row r="787" spans="1:27" ht="17.25" x14ac:dyDescent="0.3">
      <c r="A787" s="229"/>
      <c r="B787" s="230"/>
      <c r="C787" s="229"/>
      <c r="D787" s="229"/>
      <c r="E787" s="229"/>
      <c r="F787" s="229"/>
      <c r="G787" s="229"/>
      <c r="H787" s="229"/>
      <c r="I787" s="229"/>
      <c r="J787" s="229"/>
      <c r="K787" s="229"/>
      <c r="L787" s="229"/>
      <c r="M787" s="230"/>
      <c r="N787" s="230"/>
      <c r="O787" s="229"/>
      <c r="P787" s="229"/>
      <c r="Q787" s="229"/>
      <c r="R787" s="229"/>
      <c r="S787" s="229"/>
      <c r="T787" s="229"/>
      <c r="U787" s="229"/>
      <c r="V787" s="229"/>
      <c r="W787" s="229"/>
      <c r="X787" s="229"/>
      <c r="Y787" s="229"/>
      <c r="Z787" s="229"/>
      <c r="AA787" s="229"/>
    </row>
    <row r="788" spans="1:27" ht="17.25" x14ac:dyDescent="0.3">
      <c r="A788" s="229"/>
      <c r="B788" s="230"/>
      <c r="C788" s="229"/>
      <c r="D788" s="229"/>
      <c r="E788" s="229"/>
      <c r="F788" s="229"/>
      <c r="G788" s="229"/>
      <c r="H788" s="229"/>
      <c r="I788" s="229"/>
      <c r="J788" s="229"/>
      <c r="K788" s="229"/>
      <c r="L788" s="229"/>
      <c r="M788" s="230"/>
      <c r="N788" s="230"/>
      <c r="O788" s="229"/>
      <c r="P788" s="229"/>
      <c r="Q788" s="229"/>
      <c r="R788" s="229"/>
      <c r="S788" s="229"/>
      <c r="T788" s="229"/>
      <c r="U788" s="229"/>
      <c r="V788" s="229"/>
      <c r="W788" s="229"/>
      <c r="X788" s="229"/>
      <c r="Y788" s="229"/>
      <c r="Z788" s="229"/>
      <c r="AA788" s="229"/>
    </row>
    <row r="789" spans="1:27" ht="17.25" x14ac:dyDescent="0.3">
      <c r="A789" s="229"/>
      <c r="B789" s="230"/>
      <c r="C789" s="229"/>
      <c r="D789" s="229"/>
      <c r="E789" s="229"/>
      <c r="F789" s="229"/>
      <c r="G789" s="229"/>
      <c r="H789" s="229"/>
      <c r="I789" s="229"/>
      <c r="J789" s="229"/>
      <c r="K789" s="229"/>
      <c r="L789" s="229"/>
      <c r="M789" s="230"/>
      <c r="N789" s="230"/>
      <c r="O789" s="229"/>
      <c r="P789" s="229"/>
      <c r="Q789" s="229"/>
      <c r="R789" s="229"/>
      <c r="S789" s="229"/>
      <c r="T789" s="229"/>
      <c r="U789" s="229"/>
      <c r="V789" s="229"/>
      <c r="W789" s="229"/>
      <c r="X789" s="229"/>
      <c r="Y789" s="229"/>
      <c r="Z789" s="229"/>
      <c r="AA789" s="229"/>
    </row>
    <row r="790" spans="1:27" ht="17.25" x14ac:dyDescent="0.3">
      <c r="A790" s="229"/>
      <c r="B790" s="230"/>
      <c r="C790" s="229"/>
      <c r="D790" s="229"/>
      <c r="E790" s="229"/>
      <c r="F790" s="229"/>
      <c r="G790" s="229"/>
      <c r="H790" s="229"/>
      <c r="I790" s="229"/>
      <c r="J790" s="229"/>
      <c r="K790" s="229"/>
      <c r="L790" s="229"/>
      <c r="M790" s="230"/>
      <c r="N790" s="230"/>
      <c r="O790" s="229"/>
      <c r="P790" s="229"/>
      <c r="Q790" s="229"/>
      <c r="R790" s="229"/>
      <c r="S790" s="229"/>
      <c r="T790" s="229"/>
      <c r="U790" s="229"/>
      <c r="V790" s="229"/>
      <c r="W790" s="229"/>
      <c r="X790" s="229"/>
      <c r="Y790" s="229"/>
      <c r="Z790" s="229"/>
      <c r="AA790" s="229"/>
    </row>
    <row r="791" spans="1:27" ht="17.25" x14ac:dyDescent="0.3">
      <c r="A791" s="229"/>
      <c r="B791" s="230"/>
      <c r="C791" s="229"/>
      <c r="D791" s="229"/>
      <c r="E791" s="229"/>
      <c r="F791" s="229"/>
      <c r="G791" s="229"/>
      <c r="H791" s="229"/>
      <c r="I791" s="229"/>
      <c r="J791" s="229"/>
      <c r="K791" s="229"/>
      <c r="L791" s="229"/>
      <c r="M791" s="230"/>
      <c r="N791" s="230"/>
      <c r="O791" s="229"/>
      <c r="P791" s="229"/>
      <c r="Q791" s="229"/>
      <c r="R791" s="229"/>
      <c r="S791" s="229"/>
      <c r="T791" s="229"/>
      <c r="U791" s="229"/>
      <c r="V791" s="229"/>
      <c r="W791" s="229"/>
      <c r="X791" s="229"/>
      <c r="Y791" s="229"/>
      <c r="Z791" s="229"/>
      <c r="AA791" s="229"/>
    </row>
    <row r="792" spans="1:27" ht="17.25" x14ac:dyDescent="0.3">
      <c r="A792" s="229"/>
      <c r="B792" s="230"/>
      <c r="C792" s="229"/>
      <c r="D792" s="229"/>
      <c r="E792" s="229"/>
      <c r="F792" s="229"/>
      <c r="G792" s="229"/>
      <c r="H792" s="229"/>
      <c r="I792" s="229"/>
      <c r="J792" s="229"/>
      <c r="K792" s="229"/>
      <c r="L792" s="229"/>
      <c r="M792" s="230"/>
      <c r="N792" s="230"/>
      <c r="O792" s="229"/>
      <c r="P792" s="229"/>
      <c r="Q792" s="229"/>
      <c r="R792" s="229"/>
      <c r="S792" s="229"/>
      <c r="T792" s="229"/>
      <c r="U792" s="229"/>
      <c r="V792" s="229"/>
      <c r="W792" s="229"/>
      <c r="X792" s="229"/>
      <c r="Y792" s="229"/>
      <c r="Z792" s="229"/>
      <c r="AA792" s="229"/>
    </row>
    <row r="793" spans="1:27" ht="17.25" x14ac:dyDescent="0.3">
      <c r="A793" s="229"/>
      <c r="B793" s="230"/>
      <c r="C793" s="229"/>
      <c r="D793" s="229"/>
      <c r="E793" s="229"/>
      <c r="F793" s="229"/>
      <c r="G793" s="229"/>
      <c r="H793" s="229"/>
      <c r="I793" s="229"/>
      <c r="J793" s="229"/>
      <c r="K793" s="229"/>
      <c r="L793" s="229"/>
      <c r="M793" s="230"/>
      <c r="N793" s="230"/>
      <c r="O793" s="229"/>
      <c r="P793" s="229"/>
      <c r="Q793" s="229"/>
      <c r="R793" s="229"/>
      <c r="S793" s="229"/>
      <c r="T793" s="229"/>
      <c r="U793" s="229"/>
      <c r="V793" s="229"/>
      <c r="W793" s="229"/>
      <c r="X793" s="229"/>
      <c r="Y793" s="229"/>
      <c r="Z793" s="229"/>
      <c r="AA793" s="229"/>
    </row>
    <row r="794" spans="1:27" ht="17.25" x14ac:dyDescent="0.3">
      <c r="A794" s="229"/>
      <c r="B794" s="230"/>
      <c r="C794" s="229"/>
      <c r="D794" s="229"/>
      <c r="E794" s="229"/>
      <c r="F794" s="229"/>
      <c r="G794" s="229"/>
      <c r="H794" s="229"/>
      <c r="I794" s="229"/>
      <c r="J794" s="229"/>
      <c r="K794" s="229"/>
      <c r="L794" s="229"/>
      <c r="M794" s="230"/>
      <c r="N794" s="230"/>
      <c r="O794" s="229"/>
      <c r="P794" s="229"/>
      <c r="Q794" s="229"/>
      <c r="R794" s="229"/>
      <c r="S794" s="229"/>
      <c r="T794" s="229"/>
      <c r="U794" s="229"/>
      <c r="V794" s="229"/>
      <c r="W794" s="229"/>
      <c r="X794" s="229"/>
      <c r="Y794" s="229"/>
      <c r="Z794" s="229"/>
      <c r="AA794" s="229"/>
    </row>
    <row r="795" spans="1:27" ht="17.25" x14ac:dyDescent="0.3">
      <c r="A795" s="229"/>
      <c r="B795" s="230"/>
      <c r="C795" s="229"/>
      <c r="D795" s="229"/>
      <c r="E795" s="229"/>
      <c r="F795" s="229"/>
      <c r="G795" s="229"/>
      <c r="H795" s="229"/>
      <c r="I795" s="229"/>
      <c r="J795" s="229"/>
      <c r="K795" s="229"/>
      <c r="L795" s="229"/>
      <c r="M795" s="230"/>
      <c r="N795" s="230"/>
      <c r="O795" s="229"/>
      <c r="P795" s="229"/>
      <c r="Q795" s="229"/>
      <c r="R795" s="229"/>
      <c r="S795" s="229"/>
      <c r="T795" s="229"/>
      <c r="U795" s="229"/>
      <c r="V795" s="229"/>
      <c r="W795" s="229"/>
      <c r="X795" s="229"/>
      <c r="Y795" s="229"/>
      <c r="Z795" s="229"/>
      <c r="AA795" s="229"/>
    </row>
    <row r="796" spans="1:27" ht="17.25" x14ac:dyDescent="0.3">
      <c r="A796" s="229"/>
      <c r="B796" s="230"/>
      <c r="C796" s="229"/>
      <c r="D796" s="229"/>
      <c r="E796" s="229"/>
      <c r="F796" s="229"/>
      <c r="G796" s="229"/>
      <c r="H796" s="229"/>
      <c r="I796" s="229"/>
      <c r="J796" s="229"/>
      <c r="K796" s="229"/>
      <c r="L796" s="229"/>
      <c r="M796" s="230"/>
      <c r="N796" s="230"/>
      <c r="O796" s="229"/>
      <c r="P796" s="229"/>
      <c r="Q796" s="229"/>
      <c r="R796" s="229"/>
      <c r="S796" s="229"/>
      <c r="T796" s="229"/>
      <c r="U796" s="229"/>
      <c r="V796" s="229"/>
      <c r="W796" s="229"/>
      <c r="X796" s="229"/>
      <c r="Y796" s="229"/>
      <c r="Z796" s="229"/>
      <c r="AA796" s="229"/>
    </row>
    <row r="797" spans="1:27" ht="17.25" x14ac:dyDescent="0.3">
      <c r="A797" s="229"/>
      <c r="B797" s="230"/>
      <c r="C797" s="229"/>
      <c r="D797" s="229"/>
      <c r="E797" s="229"/>
      <c r="F797" s="229"/>
      <c r="G797" s="229"/>
      <c r="H797" s="229"/>
      <c r="I797" s="229"/>
      <c r="J797" s="229"/>
      <c r="K797" s="229"/>
      <c r="L797" s="229"/>
      <c r="M797" s="230"/>
      <c r="N797" s="230"/>
      <c r="O797" s="229"/>
      <c r="P797" s="229"/>
      <c r="Q797" s="229"/>
      <c r="R797" s="229"/>
      <c r="S797" s="229"/>
      <c r="T797" s="229"/>
      <c r="U797" s="229"/>
      <c r="V797" s="229"/>
      <c r="W797" s="229"/>
      <c r="X797" s="229"/>
      <c r="Y797" s="229"/>
      <c r="Z797" s="229"/>
      <c r="AA797" s="229"/>
    </row>
    <row r="798" spans="1:27" ht="17.25" x14ac:dyDescent="0.3">
      <c r="A798" s="229"/>
      <c r="B798" s="230"/>
      <c r="C798" s="229"/>
      <c r="D798" s="229"/>
      <c r="E798" s="229"/>
      <c r="F798" s="229"/>
      <c r="G798" s="229"/>
      <c r="H798" s="229"/>
      <c r="I798" s="229"/>
      <c r="J798" s="229"/>
      <c r="K798" s="229"/>
      <c r="L798" s="229"/>
      <c r="M798" s="230"/>
      <c r="N798" s="230"/>
      <c r="O798" s="229"/>
      <c r="P798" s="229"/>
      <c r="Q798" s="229"/>
      <c r="R798" s="229"/>
      <c r="S798" s="229"/>
      <c r="T798" s="229"/>
      <c r="U798" s="229"/>
      <c r="V798" s="229"/>
      <c r="W798" s="229"/>
      <c r="X798" s="229"/>
      <c r="Y798" s="229"/>
      <c r="Z798" s="229"/>
      <c r="AA798" s="229"/>
    </row>
  </sheetData>
  <mergeCells count="31">
    <mergeCell ref="V5:V8"/>
    <mergeCell ref="Q5:Q8"/>
    <mergeCell ref="R5:R8"/>
    <mergeCell ref="S5:S8"/>
    <mergeCell ref="T5:U5"/>
    <mergeCell ref="A1:W1"/>
    <mergeCell ref="A2:Z2"/>
    <mergeCell ref="A4:J4"/>
    <mergeCell ref="K4:V4"/>
    <mergeCell ref="W4:W8"/>
    <mergeCell ref="X4:X8"/>
    <mergeCell ref="Y4:Y8"/>
    <mergeCell ref="Z4:Z8"/>
    <mergeCell ref="N5:N8"/>
    <mergeCell ref="O5:O8"/>
    <mergeCell ref="D6:D8"/>
    <mergeCell ref="E6:E8"/>
    <mergeCell ref="F6:F8"/>
    <mergeCell ref="T6:T8"/>
    <mergeCell ref="U6:U8"/>
    <mergeCell ref="P5:P8"/>
    <mergeCell ref="AA4:AA8"/>
    <mergeCell ref="A5:A8"/>
    <mergeCell ref="C5:C8"/>
    <mergeCell ref="D5:F5"/>
    <mergeCell ref="G5:G8"/>
    <mergeCell ref="H5:H8"/>
    <mergeCell ref="I5:I8"/>
    <mergeCell ref="J5:J8"/>
    <mergeCell ref="K5:K8"/>
    <mergeCell ref="M5:M8"/>
  </mergeCells>
  <pageMargins left="0.16" right="0.38" top="0.28999999999999998" bottom="0.16" header="0.31496062992125984" footer="0.16"/>
  <pageSetup paperSize="9" scale="6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C181"/>
  <sheetViews>
    <sheetView tabSelected="1" topLeftCell="D1" zoomScale="80" zoomScaleNormal="80" workbookViewId="0">
      <pane ySplit="8" topLeftCell="A33" activePane="bottomLeft" state="frozen"/>
      <selection activeCell="I1" sqref="I1"/>
      <selection pane="bottomLeft" activeCell="O83" sqref="O83"/>
    </sheetView>
  </sheetViews>
  <sheetFormatPr defaultRowHeight="14.25" x14ac:dyDescent="0.2"/>
  <cols>
    <col min="1" max="1" width="4.75" customWidth="1"/>
    <col min="2" max="2" width="7.25" customWidth="1"/>
    <col min="3" max="3" width="6.375" customWidth="1"/>
    <col min="4" max="5" width="5.375" customWidth="1"/>
    <col min="6" max="6" width="5.75" customWidth="1"/>
    <col min="11" max="12" width="4.5" customWidth="1"/>
    <col min="13" max="13" width="9" style="708"/>
    <col min="14" max="14" width="10" style="708" customWidth="1"/>
    <col min="15" max="16" width="8.5" customWidth="1"/>
    <col min="17" max="17" width="9.25" customWidth="1"/>
    <col min="18" max="18" width="10.25" customWidth="1"/>
    <col min="19" max="19" width="10" customWidth="1"/>
    <col min="20" max="21" width="9" customWidth="1"/>
    <col min="22" max="22" width="10" customWidth="1"/>
    <col min="23" max="23" width="9" customWidth="1"/>
    <col min="24" max="24" width="11.5" customWidth="1"/>
    <col min="25" max="26" width="9" customWidth="1"/>
    <col min="27" max="27" width="6.625" customWidth="1"/>
    <col min="28" max="28" width="15.375" customWidth="1"/>
  </cols>
  <sheetData>
    <row r="1" spans="1:29" ht="21" x14ac:dyDescent="0.35">
      <c r="A1" s="640" t="s">
        <v>294</v>
      </c>
      <c r="B1" s="640"/>
      <c r="C1" s="640"/>
      <c r="D1" s="640"/>
      <c r="E1" s="640"/>
      <c r="F1" s="640"/>
      <c r="G1" s="640"/>
      <c r="H1" s="640"/>
      <c r="I1" s="640"/>
      <c r="J1" s="640"/>
      <c r="K1" s="640"/>
      <c r="L1" s="640"/>
      <c r="M1" s="640"/>
      <c r="N1" s="640"/>
      <c r="O1" s="640"/>
      <c r="P1" s="640"/>
      <c r="Q1" s="640"/>
      <c r="R1" s="640"/>
      <c r="S1" s="640"/>
      <c r="T1" s="640"/>
      <c r="U1" s="640"/>
      <c r="V1" s="640"/>
      <c r="W1" s="640"/>
      <c r="X1" s="640"/>
      <c r="Y1" s="640"/>
      <c r="Z1" s="640"/>
      <c r="AA1" s="640"/>
      <c r="AB1" s="748"/>
      <c r="AC1" s="723"/>
    </row>
    <row r="2" spans="1:29" ht="21" x14ac:dyDescent="0.35">
      <c r="A2" s="640" t="s">
        <v>293</v>
      </c>
      <c r="B2" s="640"/>
      <c r="C2" s="640"/>
      <c r="D2" s="640"/>
      <c r="E2" s="640"/>
      <c r="F2" s="640"/>
      <c r="G2" s="640"/>
      <c r="H2" s="640"/>
      <c r="I2" s="640"/>
      <c r="J2" s="640"/>
      <c r="K2" s="640"/>
      <c r="L2" s="640"/>
      <c r="M2" s="640"/>
      <c r="N2" s="640"/>
      <c r="O2" s="640"/>
      <c r="P2" s="640"/>
      <c r="Q2" s="640"/>
      <c r="R2" s="640"/>
      <c r="S2" s="640"/>
      <c r="T2" s="640"/>
      <c r="U2" s="640"/>
      <c r="V2" s="640"/>
      <c r="W2" s="640"/>
      <c r="X2" s="640"/>
      <c r="Y2" s="640"/>
      <c r="Z2" s="640"/>
      <c r="AA2" s="640"/>
      <c r="AB2" s="748"/>
      <c r="AC2" s="736"/>
    </row>
    <row r="3" spans="1:29" ht="17.25" x14ac:dyDescent="0.3">
      <c r="A3" s="723"/>
      <c r="B3" s="723"/>
      <c r="C3" s="723"/>
      <c r="D3" s="723"/>
      <c r="E3" s="723"/>
      <c r="F3" s="723"/>
      <c r="G3" s="723"/>
      <c r="H3" s="723"/>
      <c r="I3" s="723"/>
      <c r="J3" s="723"/>
      <c r="K3" s="723"/>
      <c r="L3" s="723"/>
      <c r="M3" s="723"/>
      <c r="N3" s="723"/>
      <c r="O3" s="723"/>
      <c r="P3" s="723"/>
      <c r="Q3" s="723"/>
      <c r="R3" s="723"/>
      <c r="S3" s="723"/>
      <c r="T3" s="723"/>
      <c r="U3" s="723"/>
      <c r="V3" s="723"/>
      <c r="W3" s="723"/>
      <c r="X3" s="723"/>
      <c r="Y3" s="723"/>
      <c r="Z3" s="723"/>
      <c r="AA3" s="723"/>
      <c r="AB3" s="723"/>
      <c r="AC3" s="723"/>
    </row>
    <row r="4" spans="1:29" ht="17.25" x14ac:dyDescent="0.3">
      <c r="A4" s="747" t="s">
        <v>292</v>
      </c>
      <c r="B4" s="746"/>
      <c r="C4" s="746"/>
      <c r="D4" s="746"/>
      <c r="E4" s="746"/>
      <c r="F4" s="746"/>
      <c r="G4" s="746"/>
      <c r="H4" s="746"/>
      <c r="I4" s="746"/>
      <c r="J4" s="745"/>
      <c r="K4" s="744" t="s">
        <v>291</v>
      </c>
      <c r="L4" s="743"/>
      <c r="M4" s="743"/>
      <c r="N4" s="743"/>
      <c r="O4" s="743"/>
      <c r="P4" s="743"/>
      <c r="Q4" s="743"/>
      <c r="R4" s="743"/>
      <c r="S4" s="743"/>
      <c r="T4" s="743"/>
      <c r="U4" s="743"/>
      <c r="V4" s="743"/>
      <c r="W4" s="631" t="s">
        <v>298</v>
      </c>
      <c r="X4" s="631" t="s">
        <v>299</v>
      </c>
      <c r="Y4" s="631" t="s">
        <v>300</v>
      </c>
      <c r="Z4" s="631" t="s">
        <v>301</v>
      </c>
      <c r="AA4" s="631" t="s">
        <v>302</v>
      </c>
      <c r="AC4" s="723"/>
    </row>
    <row r="5" spans="1:29" ht="17.25" customHeight="1" x14ac:dyDescent="0.3">
      <c r="A5" s="707" t="s">
        <v>284</v>
      </c>
      <c r="B5" s="742"/>
      <c r="C5" s="741" t="s">
        <v>286</v>
      </c>
      <c r="D5" s="740" t="s">
        <v>285</v>
      </c>
      <c r="E5" s="739"/>
      <c r="F5" s="738"/>
      <c r="G5" s="707" t="s">
        <v>309</v>
      </c>
      <c r="H5" s="707" t="s">
        <v>1279</v>
      </c>
      <c r="I5" s="707" t="s">
        <v>305</v>
      </c>
      <c r="J5" s="707" t="s">
        <v>306</v>
      </c>
      <c r="K5" s="613" t="s">
        <v>284</v>
      </c>
      <c r="L5" s="706" t="s">
        <v>15</v>
      </c>
      <c r="M5" s="613" t="s">
        <v>307</v>
      </c>
      <c r="N5" s="613" t="s">
        <v>308</v>
      </c>
      <c r="O5" s="613" t="s">
        <v>283</v>
      </c>
      <c r="P5" s="613" t="s">
        <v>309</v>
      </c>
      <c r="Q5" s="622" t="s">
        <v>310</v>
      </c>
      <c r="R5" s="614" t="s">
        <v>311</v>
      </c>
      <c r="S5" s="614" t="s">
        <v>312</v>
      </c>
      <c r="T5" s="621" t="s">
        <v>232</v>
      </c>
      <c r="U5" s="620"/>
      <c r="V5" s="614" t="s">
        <v>313</v>
      </c>
      <c r="W5" s="602"/>
      <c r="X5" s="602"/>
      <c r="Y5" s="602"/>
      <c r="Z5" s="602"/>
      <c r="AA5" s="602"/>
      <c r="AC5" s="736"/>
    </row>
    <row r="6" spans="1:29" ht="17.25" customHeight="1" x14ac:dyDescent="0.3">
      <c r="A6" s="705"/>
      <c r="B6" s="735" t="s">
        <v>278</v>
      </c>
      <c r="C6" s="734"/>
      <c r="D6" s="737" t="s">
        <v>277</v>
      </c>
      <c r="E6" s="737" t="s">
        <v>276</v>
      </c>
      <c r="F6" s="737" t="s">
        <v>238</v>
      </c>
      <c r="G6" s="704"/>
      <c r="H6" s="705"/>
      <c r="I6" s="704"/>
      <c r="J6" s="704"/>
      <c r="K6" s="605"/>
      <c r="L6" s="703" t="s">
        <v>314</v>
      </c>
      <c r="M6" s="605"/>
      <c r="N6" s="605"/>
      <c r="O6" s="605"/>
      <c r="P6" s="605"/>
      <c r="Q6" s="607"/>
      <c r="R6" s="606"/>
      <c r="S6" s="606"/>
      <c r="T6" s="613" t="s">
        <v>315</v>
      </c>
      <c r="U6" s="613" t="s">
        <v>316</v>
      </c>
      <c r="V6" s="606"/>
      <c r="W6" s="602"/>
      <c r="X6" s="602"/>
      <c r="Y6" s="602"/>
      <c r="Z6" s="602"/>
      <c r="AA6" s="602"/>
      <c r="AC6" s="736"/>
    </row>
    <row r="7" spans="1:29" ht="17.25" customHeight="1" x14ac:dyDescent="0.3">
      <c r="A7" s="705"/>
      <c r="B7" s="735" t="s">
        <v>237</v>
      </c>
      <c r="C7" s="734"/>
      <c r="D7" s="704"/>
      <c r="E7" s="704"/>
      <c r="F7" s="704"/>
      <c r="G7" s="704"/>
      <c r="H7" s="705"/>
      <c r="I7" s="704"/>
      <c r="J7" s="704"/>
      <c r="K7" s="605"/>
      <c r="L7" s="703" t="s">
        <v>284</v>
      </c>
      <c r="M7" s="605"/>
      <c r="N7" s="605"/>
      <c r="O7" s="605"/>
      <c r="P7" s="605"/>
      <c r="Q7" s="607"/>
      <c r="R7" s="606"/>
      <c r="S7" s="606"/>
      <c r="T7" s="605"/>
      <c r="U7" s="605"/>
      <c r="V7" s="606"/>
      <c r="W7" s="602"/>
      <c r="X7" s="602"/>
      <c r="Y7" s="602"/>
      <c r="Z7" s="602"/>
      <c r="AA7" s="602"/>
      <c r="AC7" s="723"/>
    </row>
    <row r="8" spans="1:29" ht="29.25" customHeight="1" x14ac:dyDescent="0.3">
      <c r="A8" s="702"/>
      <c r="B8" s="733"/>
      <c r="C8" s="732"/>
      <c r="D8" s="701"/>
      <c r="E8" s="701"/>
      <c r="F8" s="701"/>
      <c r="G8" s="701"/>
      <c r="H8" s="702"/>
      <c r="I8" s="701"/>
      <c r="J8" s="701"/>
      <c r="K8" s="593"/>
      <c r="L8" s="700"/>
      <c r="M8" s="593"/>
      <c r="N8" s="593"/>
      <c r="O8" s="593"/>
      <c r="P8" s="593"/>
      <c r="Q8" s="595"/>
      <c r="R8" s="594"/>
      <c r="S8" s="594"/>
      <c r="T8" s="593"/>
      <c r="U8" s="593"/>
      <c r="V8" s="594"/>
      <c r="W8" s="590"/>
      <c r="X8" s="590"/>
      <c r="Y8" s="590"/>
      <c r="Z8" s="590"/>
      <c r="AA8" s="590"/>
      <c r="AC8" s="723"/>
    </row>
    <row r="9" spans="1:29" ht="17.25" x14ac:dyDescent="0.3">
      <c r="A9" s="423">
        <v>1</v>
      </c>
      <c r="B9" s="657" t="s">
        <v>4</v>
      </c>
      <c r="C9" s="423">
        <v>7085</v>
      </c>
      <c r="D9" s="423">
        <v>0</v>
      </c>
      <c r="E9" s="423">
        <v>1</v>
      </c>
      <c r="F9" s="423">
        <v>34</v>
      </c>
      <c r="G9" s="727"/>
      <c r="H9" s="727">
        <f>SUM((D9*400)+(E9*100)+F9)</f>
        <v>134</v>
      </c>
      <c r="I9" s="727">
        <v>150</v>
      </c>
      <c r="J9" s="731">
        <f>SUM(H9*I9)</f>
        <v>20100</v>
      </c>
      <c r="K9" s="423">
        <v>1</v>
      </c>
      <c r="L9" s="423">
        <v>2</v>
      </c>
      <c r="M9" s="657" t="s">
        <v>15</v>
      </c>
      <c r="N9" s="657" t="s">
        <v>2</v>
      </c>
      <c r="O9" s="656">
        <v>99.2</v>
      </c>
      <c r="P9" s="656"/>
      <c r="Q9" s="730"/>
      <c r="R9" s="729">
        <v>6500</v>
      </c>
      <c r="S9" s="473">
        <f>SUM(O9*R9)</f>
        <v>644800</v>
      </c>
      <c r="T9" s="423">
        <v>14</v>
      </c>
      <c r="U9" s="727">
        <v>18</v>
      </c>
      <c r="V9" s="686">
        <f>SUM(S9-(S9*18/100))</f>
        <v>528736</v>
      </c>
      <c r="W9" s="728">
        <f>SUM(J9+V9)</f>
        <v>548836</v>
      </c>
      <c r="X9" s="727"/>
      <c r="Y9" s="727"/>
      <c r="Z9" s="727"/>
      <c r="AA9" s="727"/>
      <c r="AC9" s="723"/>
    </row>
    <row r="10" spans="1:29" ht="17.25" x14ac:dyDescent="0.3">
      <c r="A10" s="484"/>
      <c r="B10" s="380"/>
      <c r="C10" s="484"/>
      <c r="D10" s="484"/>
      <c r="E10" s="484"/>
      <c r="F10" s="484"/>
      <c r="G10" s="724"/>
      <c r="H10" s="724"/>
      <c r="I10" s="724"/>
      <c r="J10" s="724"/>
      <c r="K10" s="484"/>
      <c r="L10" s="484"/>
      <c r="M10" s="380" t="s">
        <v>12</v>
      </c>
      <c r="N10" s="380" t="s">
        <v>0</v>
      </c>
      <c r="O10" s="513">
        <v>8</v>
      </c>
      <c r="P10" s="513"/>
      <c r="Q10" s="726"/>
      <c r="R10" s="725">
        <v>5400</v>
      </c>
      <c r="S10" s="473">
        <f>SUM(O10*R10)</f>
        <v>43200</v>
      </c>
      <c r="T10" s="484">
        <v>5</v>
      </c>
      <c r="U10" s="724">
        <v>15</v>
      </c>
      <c r="V10" s="473">
        <f>SUM(S10-(S10*15/100))</f>
        <v>36720</v>
      </c>
      <c r="W10" s="710">
        <f>SUM(J10+V10)</f>
        <v>36720</v>
      </c>
      <c r="X10" s="724"/>
      <c r="Y10" s="724"/>
      <c r="Z10" s="724"/>
      <c r="AA10" s="724"/>
      <c r="AC10" s="723"/>
    </row>
    <row r="11" spans="1:29" ht="17.25" x14ac:dyDescent="0.3">
      <c r="A11" s="229"/>
      <c r="B11" s="380"/>
      <c r="C11" s="484"/>
      <c r="D11" s="484"/>
      <c r="E11" s="484"/>
      <c r="F11" s="484"/>
      <c r="G11" s="709"/>
      <c r="H11" s="709"/>
      <c r="I11" s="709"/>
      <c r="J11" s="709"/>
      <c r="K11" s="229"/>
      <c r="L11" s="229"/>
      <c r="M11" s="230" t="s">
        <v>11</v>
      </c>
      <c r="N11" s="230" t="s">
        <v>0</v>
      </c>
      <c r="O11" s="507">
        <v>25</v>
      </c>
      <c r="P11" s="507"/>
      <c r="Q11" s="721"/>
      <c r="R11" s="722">
        <v>2050</v>
      </c>
      <c r="S11" s="473">
        <f>SUM(O11*R11)</f>
        <v>51250</v>
      </c>
      <c r="T11" s="229">
        <v>2</v>
      </c>
      <c r="U11" s="724">
        <v>6</v>
      </c>
      <c r="V11" s="511">
        <f>SUM(S11-(S11*6/100))</f>
        <v>48175</v>
      </c>
      <c r="W11" s="710">
        <f>SUM(J11+V11)</f>
        <v>48175</v>
      </c>
      <c r="X11" s="724"/>
      <c r="Y11" s="724"/>
      <c r="Z11" s="724"/>
      <c r="AA11" s="724"/>
      <c r="AC11" s="723"/>
    </row>
    <row r="12" spans="1:29" ht="17.25" x14ac:dyDescent="0.3">
      <c r="A12" s="229"/>
      <c r="B12" s="230"/>
      <c r="C12" s="229"/>
      <c r="D12" s="229"/>
      <c r="E12" s="229"/>
      <c r="F12" s="229"/>
      <c r="G12" s="709"/>
      <c r="H12" s="709"/>
      <c r="I12" s="709"/>
      <c r="J12" s="709"/>
      <c r="K12" s="229"/>
      <c r="L12" s="229"/>
      <c r="M12" s="230" t="s">
        <v>13</v>
      </c>
      <c r="N12" s="230" t="s">
        <v>0</v>
      </c>
      <c r="O12" s="507">
        <v>4</v>
      </c>
      <c r="P12" s="507"/>
      <c r="Q12" s="721"/>
      <c r="R12" s="722">
        <v>2050</v>
      </c>
      <c r="S12" s="473">
        <f>SUM(O12*R12)</f>
        <v>8200</v>
      </c>
      <c r="T12" s="229">
        <v>2</v>
      </c>
      <c r="U12" s="724">
        <v>6</v>
      </c>
      <c r="V12" s="473">
        <f>SUM(S12-(S12*6/100))</f>
        <v>7708</v>
      </c>
      <c r="W12" s="710">
        <f>SUM(J12+V12)</f>
        <v>7708</v>
      </c>
      <c r="X12" s="724"/>
      <c r="Y12" s="724"/>
      <c r="Z12" s="724"/>
      <c r="AA12" s="724"/>
      <c r="AC12" s="723"/>
    </row>
    <row r="13" spans="1:29" ht="17.25" x14ac:dyDescent="0.3">
      <c r="A13" s="494">
        <v>2</v>
      </c>
      <c r="B13" s="498" t="s">
        <v>51</v>
      </c>
      <c r="C13" s="494">
        <v>5354</v>
      </c>
      <c r="D13" s="494">
        <v>5</v>
      </c>
      <c r="E13" s="494">
        <v>0</v>
      </c>
      <c r="F13" s="494">
        <v>56</v>
      </c>
      <c r="G13" s="709"/>
      <c r="H13" s="709">
        <f>SUM((D13*400)+(E13*100)+F13)</f>
        <v>2056</v>
      </c>
      <c r="I13" s="709">
        <v>75</v>
      </c>
      <c r="J13" s="475">
        <f>SUM(H13*I13)</f>
        <v>154200</v>
      </c>
      <c r="K13" s="494"/>
      <c r="L13" s="494"/>
      <c r="M13" s="498"/>
      <c r="N13" s="498"/>
      <c r="O13" s="509"/>
      <c r="P13" s="509"/>
      <c r="Q13" s="721"/>
      <c r="R13" s="721"/>
      <c r="S13" s="473">
        <f>SUM(O13*R13)</f>
        <v>0</v>
      </c>
      <c r="T13" s="494"/>
      <c r="U13" s="724"/>
      <c r="V13" s="473"/>
      <c r="W13" s="710">
        <f>SUM(J13+V13)</f>
        <v>154200</v>
      </c>
      <c r="X13" s="724"/>
      <c r="Y13" s="724"/>
      <c r="Z13" s="724"/>
      <c r="AA13" s="724"/>
      <c r="AC13" s="723"/>
    </row>
    <row r="14" spans="1:29" ht="17.25" x14ac:dyDescent="0.3">
      <c r="A14" s="229">
        <v>3</v>
      </c>
      <c r="B14" s="230" t="s">
        <v>4</v>
      </c>
      <c r="C14" s="229">
        <v>10631</v>
      </c>
      <c r="D14" s="229">
        <v>0</v>
      </c>
      <c r="E14" s="229">
        <v>2</v>
      </c>
      <c r="F14" s="229">
        <v>0</v>
      </c>
      <c r="G14" s="709"/>
      <c r="H14" s="709">
        <f>SUM((D14*400)+(E14*100)+F14)</f>
        <v>200</v>
      </c>
      <c r="I14" s="709">
        <v>200</v>
      </c>
      <c r="J14" s="475">
        <f>SUM(H14*I14)</f>
        <v>40000</v>
      </c>
      <c r="K14" s="229">
        <v>2</v>
      </c>
      <c r="L14" s="229">
        <v>13</v>
      </c>
      <c r="M14" s="230" t="s">
        <v>15</v>
      </c>
      <c r="N14" s="230" t="s">
        <v>2</v>
      </c>
      <c r="O14" s="507">
        <v>146.05000000000001</v>
      </c>
      <c r="P14" s="507"/>
      <c r="Q14" s="721"/>
      <c r="R14" s="722">
        <v>6500</v>
      </c>
      <c r="S14" s="473">
        <f>SUM(O14*R14)</f>
        <v>949325.00000000012</v>
      </c>
      <c r="T14" s="229"/>
      <c r="U14" s="709"/>
      <c r="V14" s="473">
        <f>SUM(S14)</f>
        <v>949325.00000000012</v>
      </c>
      <c r="W14" s="710">
        <f>SUM(J14+V14)</f>
        <v>989325.00000000012</v>
      </c>
      <c r="X14" s="709"/>
      <c r="Y14" s="709"/>
      <c r="Z14" s="709"/>
      <c r="AA14" s="709"/>
      <c r="AC14" s="723"/>
    </row>
    <row r="15" spans="1:29" ht="17.25" x14ac:dyDescent="0.3">
      <c r="A15" s="229"/>
      <c r="B15" s="230"/>
      <c r="C15" s="229"/>
      <c r="D15" s="229"/>
      <c r="E15" s="229"/>
      <c r="F15" s="229"/>
      <c r="G15" s="709"/>
      <c r="H15" s="709"/>
      <c r="I15" s="709"/>
      <c r="J15" s="475"/>
      <c r="K15" s="229"/>
      <c r="L15" s="229"/>
      <c r="M15" s="230" t="s">
        <v>11</v>
      </c>
      <c r="N15" s="230" t="s">
        <v>0</v>
      </c>
      <c r="O15" s="507">
        <v>72</v>
      </c>
      <c r="P15" s="507"/>
      <c r="Q15" s="721"/>
      <c r="R15" s="722">
        <v>2050</v>
      </c>
      <c r="S15" s="473">
        <f>SUM(O15*R15)</f>
        <v>147600</v>
      </c>
      <c r="T15" s="229"/>
      <c r="U15" s="709"/>
      <c r="V15" s="473">
        <f>SUM(S15)</f>
        <v>147600</v>
      </c>
      <c r="W15" s="710">
        <f>SUM(J15+V15)</f>
        <v>147600</v>
      </c>
      <c r="X15" s="709"/>
      <c r="Y15" s="709"/>
      <c r="Z15" s="709"/>
      <c r="AA15" s="709"/>
    </row>
    <row r="16" spans="1:29" ht="17.25" x14ac:dyDescent="0.3">
      <c r="A16" s="494">
        <v>4</v>
      </c>
      <c r="B16" s="498" t="s">
        <v>1448</v>
      </c>
      <c r="C16" s="494"/>
      <c r="D16" s="494">
        <v>18</v>
      </c>
      <c r="E16" s="494">
        <v>2</v>
      </c>
      <c r="F16" s="494">
        <v>28</v>
      </c>
      <c r="G16" s="709"/>
      <c r="H16" s="709">
        <f>SUM((D16*400)+(E16*100)+F16)</f>
        <v>7428</v>
      </c>
      <c r="I16" s="709"/>
      <c r="J16" s="475">
        <f>SUM(H16*I16)</f>
        <v>0</v>
      </c>
      <c r="K16" s="494"/>
      <c r="L16" s="494">
        <v>13</v>
      </c>
      <c r="M16" s="498"/>
      <c r="N16" s="498"/>
      <c r="O16" s="509"/>
      <c r="P16" s="509"/>
      <c r="Q16" s="721"/>
      <c r="R16" s="721"/>
      <c r="S16" s="473">
        <f>SUM(O16*R16)</f>
        <v>0</v>
      </c>
      <c r="T16" s="494"/>
      <c r="U16" s="709"/>
      <c r="V16" s="473"/>
      <c r="W16" s="710">
        <f>SUM(J16+V16)</f>
        <v>0</v>
      </c>
      <c r="X16" s="709"/>
      <c r="Y16" s="709"/>
      <c r="Z16" s="709"/>
      <c r="AA16" s="709"/>
    </row>
    <row r="17" spans="1:27" ht="17.25" x14ac:dyDescent="0.3">
      <c r="A17" s="229">
        <v>5</v>
      </c>
      <c r="B17" s="230" t="s">
        <v>4</v>
      </c>
      <c r="C17" s="229">
        <v>1778</v>
      </c>
      <c r="D17" s="229">
        <v>1</v>
      </c>
      <c r="E17" s="229">
        <v>2</v>
      </c>
      <c r="F17" s="229">
        <v>1</v>
      </c>
      <c r="G17" s="709"/>
      <c r="H17" s="709">
        <f>SUM((D17*400)+(E17*100)+F17)</f>
        <v>601</v>
      </c>
      <c r="I17" s="709">
        <v>150</v>
      </c>
      <c r="J17" s="475">
        <f>SUM(H17*I17)</f>
        <v>90150</v>
      </c>
      <c r="K17" s="229">
        <v>3</v>
      </c>
      <c r="L17" s="229">
        <v>17</v>
      </c>
      <c r="M17" s="230" t="s">
        <v>15</v>
      </c>
      <c r="N17" s="230" t="s">
        <v>9</v>
      </c>
      <c r="O17" s="507">
        <v>507</v>
      </c>
      <c r="P17" s="507"/>
      <c r="Q17" s="721"/>
      <c r="R17" s="722">
        <v>6500</v>
      </c>
      <c r="S17" s="473">
        <f>SUM(O17*R17)</f>
        <v>3295500</v>
      </c>
      <c r="T17" s="229">
        <v>10</v>
      </c>
      <c r="U17" s="709">
        <v>30</v>
      </c>
      <c r="V17" s="473">
        <f>SUM(S17-(S17*30/100))</f>
        <v>2306850</v>
      </c>
      <c r="W17" s="710">
        <f>SUM(J17+V17)</f>
        <v>2397000</v>
      </c>
      <c r="X17" s="709"/>
      <c r="Y17" s="709"/>
      <c r="Z17" s="709"/>
      <c r="AA17" s="709"/>
    </row>
    <row r="18" spans="1:27" ht="17.25" x14ac:dyDescent="0.3">
      <c r="A18" s="229"/>
      <c r="B18" s="230"/>
      <c r="C18" s="229"/>
      <c r="D18" s="229"/>
      <c r="E18" s="229"/>
      <c r="F18" s="229"/>
      <c r="G18" s="709"/>
      <c r="H18" s="709"/>
      <c r="I18" s="709"/>
      <c r="J18" s="475"/>
      <c r="K18" s="229"/>
      <c r="L18" s="229"/>
      <c r="M18" s="230" t="s">
        <v>35</v>
      </c>
      <c r="N18" s="230" t="s">
        <v>2</v>
      </c>
      <c r="O18" s="507">
        <v>363</v>
      </c>
      <c r="P18" s="507"/>
      <c r="Q18" s="721"/>
      <c r="R18" s="722"/>
      <c r="S18" s="473">
        <f>SUM(O18*R18)</f>
        <v>0</v>
      </c>
      <c r="T18" s="229"/>
      <c r="U18" s="709"/>
      <c r="V18" s="473"/>
      <c r="W18" s="710">
        <f>SUM(J18+V18)</f>
        <v>0</v>
      </c>
      <c r="X18" s="709"/>
      <c r="Y18" s="709"/>
      <c r="Z18" s="709"/>
      <c r="AA18" s="709"/>
    </row>
    <row r="19" spans="1:27" ht="17.25" x14ac:dyDescent="0.3">
      <c r="A19" s="229"/>
      <c r="B19" s="230"/>
      <c r="C19" s="229"/>
      <c r="D19" s="229"/>
      <c r="E19" s="229"/>
      <c r="F19" s="229"/>
      <c r="G19" s="709"/>
      <c r="H19" s="709"/>
      <c r="I19" s="709"/>
      <c r="J19" s="475"/>
      <c r="K19" s="229"/>
      <c r="L19" s="229"/>
      <c r="M19" s="230" t="s">
        <v>37</v>
      </c>
      <c r="N19" s="230" t="s">
        <v>0</v>
      </c>
      <c r="O19" s="507">
        <v>144</v>
      </c>
      <c r="P19" s="507"/>
      <c r="Q19" s="721"/>
      <c r="R19" s="722"/>
      <c r="S19" s="473">
        <f>SUM(O19*R19)</f>
        <v>0</v>
      </c>
      <c r="U19" s="709"/>
      <c r="V19" s="473"/>
      <c r="W19" s="710">
        <f>SUM(J19+V19)</f>
        <v>0</v>
      </c>
      <c r="X19" s="709"/>
      <c r="Y19" s="709"/>
      <c r="Z19" s="709"/>
      <c r="AA19" s="709"/>
    </row>
    <row r="20" spans="1:27" ht="17.25" x14ac:dyDescent="0.3">
      <c r="A20" s="229"/>
      <c r="B20" s="230"/>
      <c r="C20" s="229"/>
      <c r="D20" s="229"/>
      <c r="E20" s="229"/>
      <c r="F20" s="229"/>
      <c r="G20" s="709"/>
      <c r="H20" s="709"/>
      <c r="I20" s="709"/>
      <c r="J20" s="475"/>
      <c r="K20" s="229"/>
      <c r="L20" s="229"/>
      <c r="M20" s="230" t="s">
        <v>12</v>
      </c>
      <c r="N20" s="230" t="s">
        <v>0</v>
      </c>
      <c r="O20" s="507">
        <v>15.54</v>
      </c>
      <c r="P20" s="507"/>
      <c r="Q20" s="721"/>
      <c r="R20" s="722">
        <v>5400</v>
      </c>
      <c r="S20" s="473">
        <f>SUM(O20*R20)</f>
        <v>83916</v>
      </c>
      <c r="T20" s="229">
        <v>8</v>
      </c>
      <c r="U20" s="709">
        <v>30</v>
      </c>
      <c r="V20" s="719">
        <f>SUM(S20-(S20*U20/100))</f>
        <v>58741.2</v>
      </c>
      <c r="W20" s="710">
        <f>SUM(J20+V20)</f>
        <v>58741.2</v>
      </c>
      <c r="X20" s="709"/>
      <c r="Y20" s="709"/>
      <c r="Z20" s="709"/>
      <c r="AA20" s="709"/>
    </row>
    <row r="21" spans="1:27" ht="17.25" x14ac:dyDescent="0.3">
      <c r="A21" s="229"/>
      <c r="B21" s="230"/>
      <c r="C21" s="229"/>
      <c r="D21" s="229"/>
      <c r="E21" s="229"/>
      <c r="F21" s="229"/>
      <c r="G21" s="709"/>
      <c r="H21" s="709"/>
      <c r="I21" s="709"/>
      <c r="J21" s="475"/>
      <c r="K21" s="229"/>
      <c r="L21" s="229"/>
      <c r="M21" s="230" t="s">
        <v>1455</v>
      </c>
      <c r="N21" s="230"/>
      <c r="O21" s="507">
        <v>15.54</v>
      </c>
      <c r="P21" s="507"/>
      <c r="Q21" s="721"/>
      <c r="R21" s="722">
        <v>5400</v>
      </c>
      <c r="S21" s="473">
        <f>SUM(O21*R21)</f>
        <v>83916</v>
      </c>
      <c r="T21" s="229">
        <v>5</v>
      </c>
      <c r="U21" s="709">
        <v>5</v>
      </c>
      <c r="V21" s="719">
        <f>SUM(S21-(S21*U21/100))</f>
        <v>79720.2</v>
      </c>
      <c r="W21" s="710">
        <f>SUM(J21+V21)</f>
        <v>79720.2</v>
      </c>
      <c r="X21" s="709"/>
      <c r="Y21" s="709"/>
      <c r="Z21" s="709"/>
      <c r="AA21" s="709"/>
    </row>
    <row r="22" spans="1:27" ht="17.25" x14ac:dyDescent="0.3">
      <c r="A22" s="229"/>
      <c r="B22" s="230"/>
      <c r="C22" s="229"/>
      <c r="D22" s="229"/>
      <c r="E22" s="229"/>
      <c r="F22" s="229"/>
      <c r="G22" s="709"/>
      <c r="H22" s="709"/>
      <c r="I22" s="709"/>
      <c r="J22" s="475"/>
      <c r="K22" s="229">
        <v>4</v>
      </c>
      <c r="L22" s="229">
        <v>125</v>
      </c>
      <c r="M22" s="230" t="s">
        <v>15</v>
      </c>
      <c r="N22" s="230" t="s">
        <v>2</v>
      </c>
      <c r="O22" s="507">
        <v>119</v>
      </c>
      <c r="P22" s="507"/>
      <c r="Q22" s="721"/>
      <c r="R22" s="722">
        <v>6500</v>
      </c>
      <c r="S22" s="473">
        <f>SUM(O22*R22)</f>
        <v>773500</v>
      </c>
      <c r="T22" s="229">
        <v>32</v>
      </c>
      <c r="U22" s="709">
        <v>54</v>
      </c>
      <c r="V22" s="473">
        <f>SUM(S22-(S22*54/100))</f>
        <v>355810</v>
      </c>
      <c r="W22" s="710">
        <f>SUM(J22+V22)</f>
        <v>355810</v>
      </c>
      <c r="X22" s="709"/>
      <c r="Y22" s="709"/>
      <c r="Z22" s="709"/>
      <c r="AA22" s="709"/>
    </row>
    <row r="23" spans="1:27" ht="17.25" x14ac:dyDescent="0.3">
      <c r="A23" s="229"/>
      <c r="B23" s="230"/>
      <c r="C23" s="229"/>
      <c r="D23" s="229"/>
      <c r="E23" s="229"/>
      <c r="F23" s="229"/>
      <c r="G23" s="709"/>
      <c r="H23" s="709"/>
      <c r="I23" s="709"/>
      <c r="J23" s="475"/>
      <c r="K23" s="229">
        <v>5</v>
      </c>
      <c r="L23" s="229">
        <v>18</v>
      </c>
      <c r="M23" s="230" t="s">
        <v>15</v>
      </c>
      <c r="N23" s="230" t="s">
        <v>9</v>
      </c>
      <c r="O23" s="507">
        <v>255.6</v>
      </c>
      <c r="P23" s="507"/>
      <c r="Q23" s="721"/>
      <c r="R23" s="722">
        <v>6500</v>
      </c>
      <c r="S23" s="473">
        <f>SUM(O23*R23)</f>
        <v>1661400</v>
      </c>
      <c r="T23" s="229"/>
      <c r="U23" s="709"/>
      <c r="V23" s="473">
        <f>SUM(S23)</f>
        <v>1661400</v>
      </c>
      <c r="W23" s="710">
        <f>SUM(J23+V23)</f>
        <v>1661400</v>
      </c>
      <c r="X23" s="709"/>
      <c r="Y23" s="709"/>
      <c r="Z23" s="709"/>
      <c r="AA23" s="709"/>
    </row>
    <row r="24" spans="1:27" ht="17.25" x14ac:dyDescent="0.3">
      <c r="A24" s="229"/>
      <c r="B24" s="230"/>
      <c r="C24" s="229"/>
      <c r="D24" s="229"/>
      <c r="E24" s="229"/>
      <c r="F24" s="229"/>
      <c r="G24" s="709"/>
      <c r="H24" s="709"/>
      <c r="I24" s="709"/>
      <c r="J24" s="475"/>
      <c r="K24" s="229"/>
      <c r="L24" s="229"/>
      <c r="M24" s="230" t="s">
        <v>35</v>
      </c>
      <c r="N24" s="230" t="s">
        <v>2</v>
      </c>
      <c r="O24" s="507"/>
      <c r="P24" s="507"/>
      <c r="Q24" s="721"/>
      <c r="R24" s="721"/>
      <c r="S24" s="473">
        <f>SUM(O24*R24)</f>
        <v>0</v>
      </c>
      <c r="T24" s="229"/>
      <c r="U24" s="709"/>
      <c r="V24" s="473"/>
      <c r="W24" s="710">
        <f>SUM(J24+V24)</f>
        <v>0</v>
      </c>
      <c r="X24" s="709"/>
      <c r="Y24" s="709"/>
      <c r="Z24" s="709"/>
      <c r="AA24" s="709"/>
    </row>
    <row r="25" spans="1:27" ht="17.25" x14ac:dyDescent="0.3">
      <c r="A25" s="229"/>
      <c r="B25" s="230"/>
      <c r="C25" s="229"/>
      <c r="D25" s="229"/>
      <c r="E25" s="229"/>
      <c r="F25" s="229"/>
      <c r="G25" s="709"/>
      <c r="H25" s="709"/>
      <c r="I25" s="709"/>
      <c r="J25" s="475"/>
      <c r="K25" s="229"/>
      <c r="L25" s="229"/>
      <c r="M25" s="230" t="s">
        <v>37</v>
      </c>
      <c r="N25" s="230" t="s">
        <v>0</v>
      </c>
      <c r="O25" s="507"/>
      <c r="P25" s="507"/>
      <c r="Q25" s="721"/>
      <c r="R25" s="721"/>
      <c r="S25" s="473">
        <f>SUM(O25*R25)</f>
        <v>0</v>
      </c>
      <c r="T25" s="229"/>
      <c r="U25" s="709"/>
      <c r="V25" s="473"/>
      <c r="W25" s="710">
        <f>SUM(J25+V25)</f>
        <v>0</v>
      </c>
      <c r="X25" s="709"/>
      <c r="Y25" s="709"/>
      <c r="Z25" s="709"/>
      <c r="AA25" s="709"/>
    </row>
    <row r="26" spans="1:27" ht="17.25" x14ac:dyDescent="0.3">
      <c r="A26" s="494">
        <v>6</v>
      </c>
      <c r="B26" s="498" t="s">
        <v>26</v>
      </c>
      <c r="C26" s="494"/>
      <c r="D26" s="494">
        <v>129</v>
      </c>
      <c r="E26" s="494">
        <v>2</v>
      </c>
      <c r="F26" s="494">
        <v>70</v>
      </c>
      <c r="G26" s="709"/>
      <c r="H26" s="709">
        <f>SUM((D26*400)+(E26*100)+F26)</f>
        <v>51870</v>
      </c>
      <c r="I26" s="709"/>
      <c r="J26" s="475">
        <f>SUM(H26*I26)</f>
        <v>0</v>
      </c>
      <c r="K26" s="494"/>
      <c r="L26" s="494"/>
      <c r="M26" s="498"/>
      <c r="N26" s="498"/>
      <c r="O26" s="509"/>
      <c r="P26" s="509"/>
      <c r="Q26" s="721"/>
      <c r="R26" s="721"/>
      <c r="S26" s="473">
        <f>SUM(O26*R26)</f>
        <v>0</v>
      </c>
      <c r="T26" s="494"/>
      <c r="U26" s="709"/>
      <c r="V26" s="473"/>
      <c r="W26" s="710">
        <f>SUM(J26+V26)</f>
        <v>0</v>
      </c>
      <c r="X26" s="709"/>
      <c r="Y26" s="709"/>
      <c r="Z26" s="709"/>
      <c r="AA26" s="709"/>
    </row>
    <row r="27" spans="1:27" ht="17.25" x14ac:dyDescent="0.3">
      <c r="A27" s="229">
        <v>7</v>
      </c>
      <c r="B27" s="230" t="s">
        <v>4</v>
      </c>
      <c r="C27" s="229">
        <v>6216</v>
      </c>
      <c r="D27" s="229">
        <v>3</v>
      </c>
      <c r="E27" s="229">
        <v>0</v>
      </c>
      <c r="F27" s="229">
        <v>15</v>
      </c>
      <c r="G27" s="709"/>
      <c r="H27" s="709">
        <f>SUM((D27*400)+(E27*100)+F27)</f>
        <v>1215</v>
      </c>
      <c r="I27" s="709">
        <v>75</v>
      </c>
      <c r="J27" s="475">
        <f>SUM(H27*I27)</f>
        <v>91125</v>
      </c>
      <c r="K27" s="229"/>
      <c r="L27" s="229"/>
      <c r="M27" s="230"/>
      <c r="N27" s="230"/>
      <c r="O27" s="507"/>
      <c r="P27" s="507"/>
      <c r="Q27" s="721"/>
      <c r="R27" s="721"/>
      <c r="S27" s="473">
        <f>SUM(O27*R27)</f>
        <v>0</v>
      </c>
      <c r="T27" s="229"/>
      <c r="U27" s="709"/>
      <c r="V27" s="473"/>
      <c r="W27" s="710">
        <f>SUM(J27+V27)</f>
        <v>91125</v>
      </c>
      <c r="X27" s="709"/>
      <c r="Y27" s="709"/>
      <c r="Z27" s="709"/>
      <c r="AA27" s="709"/>
    </row>
    <row r="28" spans="1:27" ht="17.25" x14ac:dyDescent="0.3">
      <c r="A28" s="229">
        <v>8</v>
      </c>
      <c r="B28" s="230" t="s">
        <v>4</v>
      </c>
      <c r="C28" s="229">
        <v>1780</v>
      </c>
      <c r="D28" s="229">
        <v>26</v>
      </c>
      <c r="E28" s="229">
        <v>0</v>
      </c>
      <c r="F28" s="229">
        <v>68</v>
      </c>
      <c r="G28" s="709"/>
      <c r="H28" s="709">
        <f>SUM((D28*400)+(E28*100)+F28)</f>
        <v>10468</v>
      </c>
      <c r="I28" s="709">
        <v>75</v>
      </c>
      <c r="J28" s="475">
        <f>SUM(H28*I28)</f>
        <v>785100</v>
      </c>
      <c r="K28" s="229"/>
      <c r="L28" s="229"/>
      <c r="M28" s="230"/>
      <c r="N28" s="230"/>
      <c r="O28" s="507"/>
      <c r="P28" s="507"/>
      <c r="Q28" s="721"/>
      <c r="R28" s="721"/>
      <c r="S28" s="473">
        <f>SUM(O28*R28)</f>
        <v>0</v>
      </c>
      <c r="T28" s="229"/>
      <c r="U28" s="709"/>
      <c r="V28" s="473"/>
      <c r="W28" s="710">
        <f>SUM(J28+V28)</f>
        <v>785100</v>
      </c>
      <c r="X28" s="709"/>
      <c r="Y28" s="709"/>
      <c r="Z28" s="709"/>
      <c r="AA28" s="709"/>
    </row>
    <row r="29" spans="1:27" ht="17.25" x14ac:dyDescent="0.3">
      <c r="A29" s="229">
        <v>9</v>
      </c>
      <c r="B29" s="230" t="s">
        <v>4</v>
      </c>
      <c r="C29" s="229">
        <v>1754</v>
      </c>
      <c r="D29" s="229">
        <v>0</v>
      </c>
      <c r="E29" s="229">
        <v>0</v>
      </c>
      <c r="F29" s="505" t="s">
        <v>187</v>
      </c>
      <c r="G29" s="709"/>
      <c r="H29" s="709">
        <f>SUM((D29*400)+(E29*100)+F29)</f>
        <v>74</v>
      </c>
      <c r="I29" s="709">
        <v>200</v>
      </c>
      <c r="J29" s="475">
        <f>SUM(H29*I29)</f>
        <v>14800</v>
      </c>
      <c r="K29" s="229">
        <v>6</v>
      </c>
      <c r="L29" s="229">
        <v>53</v>
      </c>
      <c r="M29" s="230" t="s">
        <v>9</v>
      </c>
      <c r="N29" s="230"/>
      <c r="O29" s="507">
        <v>139.63999999999999</v>
      </c>
      <c r="P29" s="507"/>
      <c r="Q29" s="721"/>
      <c r="R29" s="722">
        <v>6500</v>
      </c>
      <c r="S29" s="473">
        <f>SUM(O29*R29)</f>
        <v>907659.99999999988</v>
      </c>
      <c r="T29" s="229"/>
      <c r="U29" s="709">
        <v>85</v>
      </c>
      <c r="V29" s="473">
        <f>SUM(S29-(S29*85/100))</f>
        <v>136149</v>
      </c>
      <c r="W29" s="710">
        <f>SUM(J29+V29)</f>
        <v>150949</v>
      </c>
      <c r="X29" s="709"/>
      <c r="Y29" s="709"/>
      <c r="Z29" s="709"/>
      <c r="AA29" s="709"/>
    </row>
    <row r="30" spans="1:27" ht="17.25" x14ac:dyDescent="0.3">
      <c r="A30" s="229"/>
      <c r="B30" s="230"/>
      <c r="C30" s="229"/>
      <c r="D30" s="229"/>
      <c r="E30" s="229"/>
      <c r="F30" s="229"/>
      <c r="G30" s="709"/>
      <c r="H30" s="709"/>
      <c r="I30" s="709"/>
      <c r="J30" s="475"/>
      <c r="K30" s="229"/>
      <c r="L30" s="229"/>
      <c r="M30" s="230" t="s">
        <v>35</v>
      </c>
      <c r="N30" s="230" t="s">
        <v>2</v>
      </c>
      <c r="O30" s="507">
        <v>75.64</v>
      </c>
      <c r="P30" s="507"/>
      <c r="Q30" s="721"/>
      <c r="R30" s="722"/>
      <c r="S30" s="473">
        <f>SUM(O30*R30)</f>
        <v>0</v>
      </c>
      <c r="T30" s="229">
        <v>25</v>
      </c>
      <c r="U30" s="709"/>
      <c r="V30" s="473"/>
      <c r="W30" s="710">
        <f>SUM(J30+V30)</f>
        <v>0</v>
      </c>
      <c r="X30" s="709"/>
      <c r="Y30" s="709"/>
      <c r="Z30" s="709"/>
      <c r="AA30" s="709"/>
    </row>
    <row r="31" spans="1:27" ht="17.25" x14ac:dyDescent="0.3">
      <c r="A31" s="229"/>
      <c r="B31" s="230"/>
      <c r="C31" s="229"/>
      <c r="D31" s="229"/>
      <c r="E31" s="229"/>
      <c r="F31" s="229"/>
      <c r="G31" s="709"/>
      <c r="H31" s="709"/>
      <c r="I31" s="709"/>
      <c r="J31" s="475"/>
      <c r="K31" s="229"/>
      <c r="L31" s="229"/>
      <c r="M31" s="230" t="s">
        <v>37</v>
      </c>
      <c r="N31" s="230" t="s">
        <v>0</v>
      </c>
      <c r="O31" s="507">
        <v>64</v>
      </c>
      <c r="P31" s="507"/>
      <c r="Q31" s="721"/>
      <c r="R31" s="722"/>
      <c r="S31" s="473">
        <f>SUM(O31*R31)</f>
        <v>0</v>
      </c>
      <c r="T31" s="229">
        <v>25</v>
      </c>
      <c r="U31" s="709"/>
      <c r="V31" s="473"/>
      <c r="W31" s="710">
        <f>SUM(J31+V31)</f>
        <v>0</v>
      </c>
      <c r="X31" s="709"/>
      <c r="Y31" s="709"/>
      <c r="Z31" s="709"/>
      <c r="AA31" s="709"/>
    </row>
    <row r="32" spans="1:27" ht="17.25" x14ac:dyDescent="0.3">
      <c r="A32" s="229"/>
      <c r="B32" s="230"/>
      <c r="C32" s="229"/>
      <c r="D32" s="229"/>
      <c r="E32" s="229"/>
      <c r="F32" s="229"/>
      <c r="G32" s="709"/>
      <c r="H32" s="709"/>
      <c r="I32" s="709"/>
      <c r="J32" s="475"/>
      <c r="K32" s="229"/>
      <c r="L32" s="229"/>
      <c r="M32" s="230" t="s">
        <v>12</v>
      </c>
      <c r="N32" s="230" t="s">
        <v>0</v>
      </c>
      <c r="O32" s="507">
        <v>7</v>
      </c>
      <c r="P32" s="507"/>
      <c r="Q32" s="721"/>
      <c r="R32" s="722">
        <v>5400</v>
      </c>
      <c r="S32" s="473">
        <f>SUM(O32*R32)</f>
        <v>37800</v>
      </c>
      <c r="T32" s="229">
        <v>10</v>
      </c>
      <c r="U32" s="709">
        <v>40</v>
      </c>
      <c r="V32" s="473">
        <f>SUM(S32-(S32*40/100))</f>
        <v>22680</v>
      </c>
      <c r="W32" s="710">
        <f>SUM(J32+V32)</f>
        <v>22680</v>
      </c>
      <c r="X32" s="709"/>
      <c r="Y32" s="709"/>
      <c r="Z32" s="709"/>
      <c r="AA32" s="709"/>
    </row>
    <row r="33" spans="1:27" ht="17.25" x14ac:dyDescent="0.3">
      <c r="A33" s="229"/>
      <c r="B33" s="230"/>
      <c r="C33" s="229"/>
      <c r="D33" s="229"/>
      <c r="E33" s="229"/>
      <c r="F33" s="229"/>
      <c r="G33" s="709"/>
      <c r="H33" s="709"/>
      <c r="I33" s="709"/>
      <c r="J33" s="475"/>
      <c r="K33" s="229"/>
      <c r="L33" s="229"/>
      <c r="M33" s="230" t="s">
        <v>11</v>
      </c>
      <c r="N33" s="230"/>
      <c r="O33" s="507">
        <v>51</v>
      </c>
      <c r="P33" s="507"/>
      <c r="Q33" s="721"/>
      <c r="R33" s="722">
        <v>2050</v>
      </c>
      <c r="S33" s="473">
        <f>SUM(O33*R33)</f>
        <v>104550</v>
      </c>
      <c r="T33" s="229">
        <v>2</v>
      </c>
      <c r="U33" s="709">
        <v>6</v>
      </c>
      <c r="V33" s="473">
        <f>SUM(S33-(S33*6/100))</f>
        <v>98277</v>
      </c>
      <c r="W33" s="710">
        <f>SUM(J33+V33)</f>
        <v>98277</v>
      </c>
      <c r="X33" s="709"/>
      <c r="Y33" s="709"/>
      <c r="Z33" s="709"/>
      <c r="AA33" s="709"/>
    </row>
    <row r="34" spans="1:27" ht="17.25" x14ac:dyDescent="0.3">
      <c r="A34" s="494">
        <v>10</v>
      </c>
      <c r="B34" s="498" t="s">
        <v>26</v>
      </c>
      <c r="C34" s="494"/>
      <c r="D34" s="494">
        <v>12</v>
      </c>
      <c r="E34" s="494">
        <v>0</v>
      </c>
      <c r="F34" s="494">
        <v>0</v>
      </c>
      <c r="G34" s="709"/>
      <c r="H34" s="709">
        <f>SUM((D34*400)+(E34*100)+F34)</f>
        <v>4800</v>
      </c>
      <c r="I34" s="709"/>
      <c r="J34" s="475">
        <f>SUM(H34*I34)</f>
        <v>0</v>
      </c>
      <c r="K34" s="494"/>
      <c r="L34" s="494"/>
      <c r="M34" s="498"/>
      <c r="N34" s="498"/>
      <c r="O34" s="509"/>
      <c r="P34" s="509"/>
      <c r="Q34" s="721"/>
      <c r="R34" s="721"/>
      <c r="S34" s="473">
        <f>SUM(O34*R34)</f>
        <v>0</v>
      </c>
      <c r="T34" s="494"/>
      <c r="U34" s="709"/>
      <c r="V34" s="473"/>
      <c r="W34" s="710">
        <f>SUM(J34+V34)</f>
        <v>0</v>
      </c>
      <c r="X34" s="709"/>
      <c r="Y34" s="709"/>
      <c r="Z34" s="709"/>
      <c r="AA34" s="709"/>
    </row>
    <row r="35" spans="1:27" ht="17.25" x14ac:dyDescent="0.3">
      <c r="A35" s="494">
        <v>11</v>
      </c>
      <c r="B35" s="498" t="s">
        <v>24</v>
      </c>
      <c r="C35" s="494">
        <v>20</v>
      </c>
      <c r="D35" s="494">
        <v>0</v>
      </c>
      <c r="E35" s="494">
        <v>1</v>
      </c>
      <c r="F35" s="494">
        <v>40</v>
      </c>
      <c r="G35" s="709"/>
      <c r="H35" s="709">
        <f>SUM((D35*400)+(E35*100)+F35)</f>
        <v>140</v>
      </c>
      <c r="I35" s="709"/>
      <c r="J35" s="475">
        <f>SUM(H35*I35)</f>
        <v>0</v>
      </c>
      <c r="K35" s="494"/>
      <c r="L35" s="494"/>
      <c r="M35" s="498"/>
      <c r="N35" s="498"/>
      <c r="O35" s="509"/>
      <c r="P35" s="509"/>
      <c r="Q35" s="721"/>
      <c r="R35" s="721"/>
      <c r="S35" s="473">
        <f>SUM(O35*R35)</f>
        <v>0</v>
      </c>
      <c r="T35" s="494"/>
      <c r="U35" s="709"/>
      <c r="V35" s="473"/>
      <c r="W35" s="710">
        <f>SUM(J35+V35)</f>
        <v>0</v>
      </c>
      <c r="X35" s="709"/>
      <c r="Y35" s="709"/>
      <c r="Z35" s="709"/>
      <c r="AA35" s="709"/>
    </row>
    <row r="36" spans="1:27" ht="17.25" x14ac:dyDescent="0.3">
      <c r="A36" s="494">
        <v>12</v>
      </c>
      <c r="B36" s="498" t="s">
        <v>26</v>
      </c>
      <c r="C36" s="494"/>
      <c r="D36" s="494">
        <v>20</v>
      </c>
      <c r="E36" s="494">
        <v>0</v>
      </c>
      <c r="F36" s="494">
        <v>0</v>
      </c>
      <c r="G36" s="709"/>
      <c r="H36" s="709">
        <f>SUM((D36*400)+(E36*100)+F36)</f>
        <v>8000</v>
      </c>
      <c r="I36" s="709"/>
      <c r="J36" s="475">
        <f>SUM(H36*I36)</f>
        <v>0</v>
      </c>
      <c r="K36" s="494"/>
      <c r="L36" s="494" t="s">
        <v>1454</v>
      </c>
      <c r="M36" s="498"/>
      <c r="N36" s="498"/>
      <c r="O36" s="494"/>
      <c r="P36" s="494"/>
      <c r="Q36" s="709"/>
      <c r="R36" s="709"/>
      <c r="S36" s="473">
        <f>SUM(O36*R36)</f>
        <v>0</v>
      </c>
      <c r="T36" s="494"/>
      <c r="U36" s="709"/>
      <c r="V36" s="473"/>
      <c r="W36" s="710">
        <f>SUM(J36+V36)</f>
        <v>0</v>
      </c>
      <c r="X36" s="709"/>
      <c r="Y36" s="709"/>
      <c r="Z36" s="709"/>
      <c r="AA36" s="709"/>
    </row>
    <row r="37" spans="1:27" ht="17.25" x14ac:dyDescent="0.3">
      <c r="A37" s="229">
        <v>13</v>
      </c>
      <c r="B37" s="230" t="s">
        <v>4</v>
      </c>
      <c r="C37" s="229">
        <v>1777</v>
      </c>
      <c r="D37" s="229">
        <v>0</v>
      </c>
      <c r="E37" s="229">
        <v>1</v>
      </c>
      <c r="F37" s="229">
        <v>48</v>
      </c>
      <c r="G37" s="709"/>
      <c r="H37" s="709">
        <f>SUM((D37*400)+(E37*100)+F37)</f>
        <v>148</v>
      </c>
      <c r="I37" s="709">
        <v>200</v>
      </c>
      <c r="J37" s="475">
        <f>SUM(H37*I37)</f>
        <v>29600</v>
      </c>
      <c r="K37" s="229"/>
      <c r="L37" s="229"/>
      <c r="M37" s="230"/>
      <c r="N37" s="230"/>
      <c r="O37" s="229"/>
      <c r="P37" s="229"/>
      <c r="Q37" s="709"/>
      <c r="R37" s="709"/>
      <c r="S37" s="473">
        <f>SUM(O37*R37)</f>
        <v>0</v>
      </c>
      <c r="T37" s="229"/>
      <c r="U37" s="709"/>
      <c r="V37" s="473"/>
      <c r="W37" s="710">
        <f>SUM(J37+V37)</f>
        <v>29600</v>
      </c>
      <c r="X37" s="709"/>
      <c r="Y37" s="709"/>
      <c r="Z37" s="709"/>
      <c r="AA37" s="709"/>
    </row>
    <row r="38" spans="1:27" ht="17.25" x14ac:dyDescent="0.3">
      <c r="A38" s="229">
        <v>14</v>
      </c>
      <c r="B38" s="230" t="s">
        <v>4</v>
      </c>
      <c r="C38" s="229">
        <v>15123</v>
      </c>
      <c r="D38" s="229">
        <v>2</v>
      </c>
      <c r="E38" s="229">
        <v>3</v>
      </c>
      <c r="F38" s="229">
        <v>16</v>
      </c>
      <c r="G38" s="709"/>
      <c r="H38" s="709">
        <f>SUM((D38*400)+(E38*100)+F38)</f>
        <v>1116</v>
      </c>
      <c r="I38" s="709"/>
      <c r="J38" s="475">
        <f>SUM(H38*I38)</f>
        <v>0</v>
      </c>
      <c r="K38" s="229"/>
      <c r="L38" s="229"/>
      <c r="M38" s="230"/>
      <c r="N38" s="230"/>
      <c r="O38" s="229"/>
      <c r="P38" s="229"/>
      <c r="Q38" s="709"/>
      <c r="R38" s="709"/>
      <c r="S38" s="473">
        <f>SUM(O38*R38)</f>
        <v>0</v>
      </c>
      <c r="T38" s="229"/>
      <c r="U38" s="709"/>
      <c r="V38" s="473"/>
      <c r="W38" s="710">
        <f>SUM(J38+V38)</f>
        <v>0</v>
      </c>
      <c r="X38" s="709"/>
      <c r="Y38" s="709"/>
      <c r="Z38" s="709"/>
      <c r="AA38" s="709"/>
    </row>
    <row r="39" spans="1:27" ht="17.25" x14ac:dyDescent="0.3">
      <c r="A39" s="229">
        <v>15</v>
      </c>
      <c r="B39" s="230" t="s">
        <v>4</v>
      </c>
      <c r="C39" s="229">
        <v>10222</v>
      </c>
      <c r="D39" s="229">
        <v>9</v>
      </c>
      <c r="E39" s="229">
        <v>1</v>
      </c>
      <c r="F39" s="229">
        <v>31</v>
      </c>
      <c r="G39" s="709"/>
      <c r="H39" s="709">
        <f>SUM((D39*400)+(E39*100)+F39)</f>
        <v>3731</v>
      </c>
      <c r="I39" s="709">
        <v>100</v>
      </c>
      <c r="J39" s="475">
        <f>SUM(H39*I39)</f>
        <v>373100</v>
      </c>
      <c r="K39" s="229"/>
      <c r="L39" s="229"/>
      <c r="M39" s="230"/>
      <c r="N39" s="230"/>
      <c r="O39" s="229"/>
      <c r="P39" s="229"/>
      <c r="Q39" s="709"/>
      <c r="R39" s="709"/>
      <c r="S39" s="473">
        <f>SUM(O39*R39)</f>
        <v>0</v>
      </c>
      <c r="T39" s="229"/>
      <c r="U39" s="709"/>
      <c r="V39" s="473"/>
      <c r="W39" s="710">
        <f>SUM(J39+V39)</f>
        <v>373100</v>
      </c>
      <c r="X39" s="709"/>
      <c r="Y39" s="709"/>
      <c r="Z39" s="709"/>
      <c r="AA39" s="709"/>
    </row>
    <row r="40" spans="1:27" ht="17.25" x14ac:dyDescent="0.3">
      <c r="A40" s="229">
        <v>16</v>
      </c>
      <c r="B40" s="230" t="s">
        <v>4</v>
      </c>
      <c r="C40" s="229">
        <v>1769</v>
      </c>
      <c r="D40" s="229">
        <v>2</v>
      </c>
      <c r="E40" s="229">
        <v>3</v>
      </c>
      <c r="F40" s="229">
        <v>30</v>
      </c>
      <c r="G40" s="709"/>
      <c r="H40" s="709">
        <f>SUM((D40*400)+(E40*100)+F40)</f>
        <v>1130</v>
      </c>
      <c r="I40" s="709">
        <v>75</v>
      </c>
      <c r="J40" s="475">
        <f>SUM(H40*I40)</f>
        <v>84750</v>
      </c>
      <c r="K40" s="229"/>
      <c r="L40" s="229"/>
      <c r="M40" s="230"/>
      <c r="N40" s="230"/>
      <c r="O40" s="229"/>
      <c r="P40" s="229"/>
      <c r="Q40" s="709"/>
      <c r="R40" s="709"/>
      <c r="S40" s="473">
        <f>SUM(O40*R40)</f>
        <v>0</v>
      </c>
      <c r="T40" s="229"/>
      <c r="U40" s="709"/>
      <c r="V40" s="473"/>
      <c r="W40" s="710">
        <f>SUM(J40+V40)</f>
        <v>84750</v>
      </c>
      <c r="X40" s="709"/>
      <c r="Y40" s="709"/>
      <c r="Z40" s="709"/>
      <c r="AA40" s="709"/>
    </row>
    <row r="41" spans="1:27" ht="17.25" x14ac:dyDescent="0.3">
      <c r="A41" s="229">
        <v>17</v>
      </c>
      <c r="B41" s="230" t="s">
        <v>4</v>
      </c>
      <c r="C41" s="229">
        <v>10287</v>
      </c>
      <c r="D41" s="229">
        <v>16</v>
      </c>
      <c r="E41" s="229">
        <v>3</v>
      </c>
      <c r="F41" s="229">
        <v>18</v>
      </c>
      <c r="G41" s="709"/>
      <c r="H41" s="709">
        <f>SUM((D41*400)+(E41*100)+F41)</f>
        <v>6718</v>
      </c>
      <c r="I41" s="709">
        <v>100</v>
      </c>
      <c r="J41" s="475">
        <f>SUM(H41*I41)</f>
        <v>671800</v>
      </c>
      <c r="K41" s="229"/>
      <c r="L41" s="229"/>
      <c r="M41" s="230"/>
      <c r="N41" s="230"/>
      <c r="O41" s="229"/>
      <c r="P41" s="229"/>
      <c r="Q41" s="709"/>
      <c r="R41" s="709"/>
      <c r="S41" s="473">
        <f>SUM(O41*R41)</f>
        <v>0</v>
      </c>
      <c r="T41" s="229"/>
      <c r="U41" s="709"/>
      <c r="V41" s="473"/>
      <c r="W41" s="710">
        <f>SUM(J41+V41)</f>
        <v>671800</v>
      </c>
      <c r="X41" s="709"/>
      <c r="Y41" s="709"/>
      <c r="Z41" s="709"/>
      <c r="AA41" s="709"/>
    </row>
    <row r="42" spans="1:27" ht="17.25" x14ac:dyDescent="0.3">
      <c r="A42" s="229">
        <v>18</v>
      </c>
      <c r="B42" s="230" t="s">
        <v>4</v>
      </c>
      <c r="C42" s="229">
        <v>9378</v>
      </c>
      <c r="D42" s="229">
        <v>0</v>
      </c>
      <c r="E42" s="229">
        <v>1</v>
      </c>
      <c r="F42" s="229">
        <v>82</v>
      </c>
      <c r="G42" s="709"/>
      <c r="H42" s="709">
        <f>SUM((D42*400)+(E42*100)+F42)</f>
        <v>182</v>
      </c>
      <c r="I42" s="709">
        <v>75</v>
      </c>
      <c r="J42" s="475">
        <f>SUM(H42*I42)</f>
        <v>13650</v>
      </c>
      <c r="K42" s="229">
        <v>7</v>
      </c>
      <c r="L42" s="229">
        <v>119</v>
      </c>
      <c r="M42" s="230" t="s">
        <v>15</v>
      </c>
      <c r="N42" s="230" t="s">
        <v>2</v>
      </c>
      <c r="O42" s="229">
        <v>143</v>
      </c>
      <c r="P42" s="229"/>
      <c r="Q42" s="709"/>
      <c r="R42" s="709">
        <v>6500</v>
      </c>
      <c r="S42" s="473">
        <f>SUM(O42*R42)</f>
        <v>929500</v>
      </c>
      <c r="T42" s="229">
        <v>5</v>
      </c>
      <c r="U42" s="709">
        <v>5</v>
      </c>
      <c r="V42" s="473">
        <f>SUM(S42-(S42*5/100))</f>
        <v>883025</v>
      </c>
      <c r="W42" s="710">
        <f>SUM(J42+V42)</f>
        <v>896675</v>
      </c>
      <c r="X42" s="709"/>
      <c r="Y42" s="709"/>
      <c r="Z42" s="709"/>
      <c r="AA42" s="709"/>
    </row>
    <row r="43" spans="1:27" ht="17.25" x14ac:dyDescent="0.3">
      <c r="A43" s="229"/>
      <c r="B43" s="230"/>
      <c r="C43" s="229"/>
      <c r="D43" s="229"/>
      <c r="E43" s="229"/>
      <c r="F43" s="229"/>
      <c r="G43" s="709"/>
      <c r="H43" s="709"/>
      <c r="I43" s="709"/>
      <c r="J43" s="475"/>
      <c r="K43" s="229"/>
      <c r="L43" s="229"/>
      <c r="M43" s="230" t="s">
        <v>15</v>
      </c>
      <c r="N43" s="230" t="s">
        <v>0</v>
      </c>
      <c r="O43" s="229">
        <v>330</v>
      </c>
      <c r="P43" s="229"/>
      <c r="Q43" s="709"/>
      <c r="R43" s="709">
        <v>6500</v>
      </c>
      <c r="S43" s="473">
        <f>SUM(O43*R43)</f>
        <v>2145000</v>
      </c>
      <c r="T43" s="229">
        <v>4</v>
      </c>
      <c r="U43" s="709">
        <v>12</v>
      </c>
      <c r="V43" s="473">
        <f>SUM(S43-(S43*12/100))</f>
        <v>1887600</v>
      </c>
      <c r="W43" s="710">
        <f>SUM(J43+V43)</f>
        <v>1887600</v>
      </c>
      <c r="X43" s="709"/>
      <c r="Y43" s="709"/>
      <c r="Z43" s="709"/>
      <c r="AA43" s="709"/>
    </row>
    <row r="44" spans="1:27" ht="17.25" x14ac:dyDescent="0.3">
      <c r="A44" s="229"/>
      <c r="B44" s="230"/>
      <c r="C44" s="229"/>
      <c r="D44" s="229"/>
      <c r="E44" s="229"/>
      <c r="F44" s="229"/>
      <c r="G44" s="709"/>
      <c r="H44" s="709"/>
      <c r="I44" s="709"/>
      <c r="J44" s="475"/>
      <c r="K44" s="229"/>
      <c r="L44" s="229"/>
      <c r="M44" s="230" t="s">
        <v>17</v>
      </c>
      <c r="N44" s="230" t="s">
        <v>0</v>
      </c>
      <c r="O44" s="229">
        <v>36</v>
      </c>
      <c r="P44" s="229"/>
      <c r="Q44" s="709"/>
      <c r="R44" s="709">
        <v>6500</v>
      </c>
      <c r="S44" s="473">
        <f>SUM(O44*R44)</f>
        <v>234000</v>
      </c>
      <c r="T44" s="229">
        <v>4</v>
      </c>
      <c r="U44" s="709">
        <v>12</v>
      </c>
      <c r="V44" s="473">
        <f>SUM(S44-(S44*12/100))</f>
        <v>205920</v>
      </c>
      <c r="W44" s="710">
        <f>SUM(J44+V44)</f>
        <v>205920</v>
      </c>
      <c r="X44" s="709"/>
      <c r="Y44" s="709"/>
      <c r="Z44" s="709"/>
      <c r="AA44" s="709"/>
    </row>
    <row r="45" spans="1:27" ht="17.25" x14ac:dyDescent="0.3">
      <c r="A45" s="229"/>
      <c r="B45" s="230"/>
      <c r="C45" s="229"/>
      <c r="D45" s="229"/>
      <c r="E45" s="229"/>
      <c r="F45" s="229"/>
      <c r="G45" s="709"/>
      <c r="H45" s="709"/>
      <c r="I45" s="709"/>
      <c r="J45" s="475"/>
      <c r="K45" s="229"/>
      <c r="L45" s="229"/>
      <c r="M45" s="230" t="s">
        <v>12</v>
      </c>
      <c r="N45" s="230" t="s">
        <v>0</v>
      </c>
      <c r="O45" s="229">
        <v>14.4</v>
      </c>
      <c r="P45" s="229"/>
      <c r="Q45" s="709"/>
      <c r="R45" s="709">
        <v>5400</v>
      </c>
      <c r="S45" s="473">
        <f>SUM(O45*R45)</f>
        <v>77760</v>
      </c>
      <c r="T45" s="229">
        <v>4</v>
      </c>
      <c r="U45" s="709">
        <v>12</v>
      </c>
      <c r="V45" s="473">
        <f>SUM(S45-(S45*12/100))</f>
        <v>68428.800000000003</v>
      </c>
      <c r="W45" s="710">
        <f>SUM(J45+V45)</f>
        <v>68428.800000000003</v>
      </c>
      <c r="X45" s="709"/>
      <c r="Y45" s="709"/>
      <c r="Z45" s="709"/>
      <c r="AA45" s="709"/>
    </row>
    <row r="46" spans="1:27" ht="17.25" x14ac:dyDescent="0.3">
      <c r="A46" s="494">
        <v>19</v>
      </c>
      <c r="B46" s="498" t="s">
        <v>26</v>
      </c>
      <c r="C46" s="494"/>
      <c r="D46" s="494">
        <v>16</v>
      </c>
      <c r="E46" s="494">
        <v>0</v>
      </c>
      <c r="F46" s="494">
        <v>0</v>
      </c>
      <c r="G46" s="709"/>
      <c r="H46" s="709">
        <f>SUM((D46*400)+(E46*100)+F46)</f>
        <v>6400</v>
      </c>
      <c r="I46" s="709"/>
      <c r="J46" s="475">
        <f>SUM(H46*I46)</f>
        <v>0</v>
      </c>
      <c r="K46" s="494"/>
      <c r="L46" s="494"/>
      <c r="M46" s="498"/>
      <c r="N46" s="498"/>
      <c r="O46" s="494"/>
      <c r="P46" s="494"/>
      <c r="Q46" s="709"/>
      <c r="R46" s="709"/>
      <c r="S46" s="473">
        <f>SUM(O46*R46)</f>
        <v>0</v>
      </c>
      <c r="T46" s="494"/>
      <c r="U46" s="709"/>
      <c r="V46" s="473"/>
      <c r="W46" s="710">
        <f>SUM(J46+V46)</f>
        <v>0</v>
      </c>
      <c r="X46" s="709"/>
      <c r="Y46" s="709"/>
      <c r="Z46" s="709"/>
      <c r="AA46" s="709"/>
    </row>
    <row r="47" spans="1:27" ht="17.25" x14ac:dyDescent="0.3">
      <c r="A47" s="229">
        <v>20</v>
      </c>
      <c r="B47" s="230" t="s">
        <v>4</v>
      </c>
      <c r="C47" s="229">
        <v>9179</v>
      </c>
      <c r="D47" s="229">
        <v>2</v>
      </c>
      <c r="E47" s="229">
        <v>1</v>
      </c>
      <c r="F47" s="505" t="s">
        <v>109</v>
      </c>
      <c r="G47" s="709"/>
      <c r="H47" s="709">
        <f>SUM((D47*400)+(E47*100)+F47)</f>
        <v>919</v>
      </c>
      <c r="I47" s="709"/>
      <c r="J47" s="475">
        <f>SUM(H47*I47)</f>
        <v>0</v>
      </c>
      <c r="K47" s="229"/>
      <c r="L47" s="229"/>
      <c r="M47" s="230"/>
      <c r="N47" s="230"/>
      <c r="O47" s="229"/>
      <c r="P47" s="229"/>
      <c r="Q47" s="709"/>
      <c r="R47" s="709"/>
      <c r="S47" s="473">
        <f>SUM(O47*R47)</f>
        <v>0</v>
      </c>
      <c r="T47" s="229"/>
      <c r="U47" s="709"/>
      <c r="V47" s="473"/>
      <c r="W47" s="710">
        <f>SUM(J47+V47)</f>
        <v>0</v>
      </c>
      <c r="X47" s="709"/>
      <c r="Y47" s="709"/>
      <c r="Z47" s="709"/>
      <c r="AA47" s="709"/>
    </row>
    <row r="48" spans="1:27" ht="17.25" x14ac:dyDescent="0.3">
      <c r="A48" s="494">
        <v>21</v>
      </c>
      <c r="B48" s="498" t="s">
        <v>24</v>
      </c>
      <c r="C48" s="494">
        <v>40</v>
      </c>
      <c r="D48" s="494">
        <v>1</v>
      </c>
      <c r="E48" s="494">
        <v>0</v>
      </c>
      <c r="F48" s="494">
        <v>0</v>
      </c>
      <c r="G48" s="709"/>
      <c r="H48" s="709">
        <f>SUM((D48*400)+(E48*100)+F48)</f>
        <v>400</v>
      </c>
      <c r="I48" s="709"/>
      <c r="J48" s="475">
        <f>SUM(H48*I48)</f>
        <v>0</v>
      </c>
      <c r="K48" s="494">
        <v>8</v>
      </c>
      <c r="L48" s="494">
        <v>125</v>
      </c>
      <c r="M48" s="498" t="s">
        <v>11</v>
      </c>
      <c r="N48" s="498" t="s">
        <v>0</v>
      </c>
      <c r="O48" s="494">
        <v>63</v>
      </c>
      <c r="P48" s="494"/>
      <c r="Q48" s="709"/>
      <c r="R48" s="709"/>
      <c r="S48" s="473">
        <f>SUM(O48*R48)</f>
        <v>0</v>
      </c>
      <c r="T48" s="494">
        <v>20</v>
      </c>
      <c r="U48" s="709">
        <v>93</v>
      </c>
      <c r="V48" s="719">
        <f>SUM(S48-(S48*93/100))</f>
        <v>0</v>
      </c>
      <c r="W48" s="710">
        <f>SUM(J48+V48)</f>
        <v>0</v>
      </c>
      <c r="X48" s="709"/>
      <c r="Y48" s="709"/>
      <c r="Z48" s="709"/>
      <c r="AA48" s="709"/>
    </row>
    <row r="49" spans="1:27" ht="17.25" x14ac:dyDescent="0.3">
      <c r="A49" s="229">
        <v>22</v>
      </c>
      <c r="B49" s="230" t="s">
        <v>4</v>
      </c>
      <c r="C49" s="229">
        <v>1781</v>
      </c>
      <c r="D49" s="229">
        <v>0</v>
      </c>
      <c r="E49" s="229">
        <v>3</v>
      </c>
      <c r="F49" s="229">
        <v>54</v>
      </c>
      <c r="G49" s="709"/>
      <c r="H49" s="709">
        <f>SUM((D49*400)+(E49*100)+F49)</f>
        <v>354</v>
      </c>
      <c r="I49" s="709">
        <v>75</v>
      </c>
      <c r="J49" s="475">
        <f>SUM(H49*I49)</f>
        <v>26550</v>
      </c>
      <c r="K49" s="229"/>
      <c r="L49" s="229"/>
      <c r="M49" s="230"/>
      <c r="N49" s="230"/>
      <c r="O49" s="229"/>
      <c r="P49" s="229"/>
      <c r="Q49" s="709"/>
      <c r="R49" s="709"/>
      <c r="S49" s="473">
        <f>SUM(O49*R49)</f>
        <v>0</v>
      </c>
      <c r="T49" s="229"/>
      <c r="U49" s="709"/>
      <c r="V49" s="473"/>
      <c r="W49" s="710">
        <f>SUM(J49+V49)</f>
        <v>26550</v>
      </c>
      <c r="X49" s="709"/>
      <c r="Y49" s="709"/>
      <c r="Z49" s="709"/>
      <c r="AA49" s="709"/>
    </row>
    <row r="50" spans="1:27" ht="17.25" x14ac:dyDescent="0.3">
      <c r="A50" s="494">
        <v>23</v>
      </c>
      <c r="B50" s="498" t="s">
        <v>26</v>
      </c>
      <c r="C50" s="494"/>
      <c r="D50" s="494">
        <v>13</v>
      </c>
      <c r="E50" s="494">
        <v>0</v>
      </c>
      <c r="F50" s="643" t="s">
        <v>164</v>
      </c>
      <c r="G50" s="709"/>
      <c r="H50" s="709">
        <f>SUM((D50*400)+(E50*100)+F50)</f>
        <v>5254</v>
      </c>
      <c r="I50" s="709"/>
      <c r="J50" s="475">
        <f>SUM(H50*I50)</f>
        <v>0</v>
      </c>
      <c r="K50" s="494"/>
      <c r="L50" s="494"/>
      <c r="M50" s="498"/>
      <c r="N50" s="498"/>
      <c r="O50" s="494"/>
      <c r="P50" s="494"/>
      <c r="Q50" s="709"/>
      <c r="R50" s="709"/>
      <c r="S50" s="473">
        <f>SUM(O50*R50)</f>
        <v>0</v>
      </c>
      <c r="T50" s="494"/>
      <c r="U50" s="709"/>
      <c r="V50" s="473"/>
      <c r="W50" s="710">
        <f>SUM(J50+V50)</f>
        <v>0</v>
      </c>
      <c r="X50" s="709"/>
      <c r="Y50" s="709"/>
      <c r="Z50" s="709"/>
      <c r="AA50" s="709"/>
    </row>
    <row r="51" spans="1:27" ht="17.25" x14ac:dyDescent="0.3">
      <c r="A51" s="229">
        <v>24</v>
      </c>
      <c r="B51" s="230" t="s">
        <v>24</v>
      </c>
      <c r="C51" s="229">
        <v>17</v>
      </c>
      <c r="D51" s="229">
        <v>0</v>
      </c>
      <c r="E51" s="229">
        <v>2</v>
      </c>
      <c r="F51" s="229">
        <v>0</v>
      </c>
      <c r="G51" s="709"/>
      <c r="H51" s="709">
        <f>SUM((D51*400)+(E51*100)+F51)</f>
        <v>200</v>
      </c>
      <c r="I51" s="709"/>
      <c r="J51" s="475">
        <f>SUM(H51*I51)</f>
        <v>0</v>
      </c>
      <c r="K51" s="229">
        <v>9</v>
      </c>
      <c r="L51" s="229">
        <v>127</v>
      </c>
      <c r="M51" s="230" t="s">
        <v>15</v>
      </c>
      <c r="N51" s="230" t="s">
        <v>2</v>
      </c>
      <c r="O51" s="229">
        <v>78.2</v>
      </c>
      <c r="P51" s="229"/>
      <c r="Q51" s="709"/>
      <c r="R51" s="709">
        <v>6500</v>
      </c>
      <c r="S51" s="473">
        <f>SUM(O51*R51)</f>
        <v>508300</v>
      </c>
      <c r="T51" s="229">
        <v>3</v>
      </c>
      <c r="U51" s="709">
        <v>3</v>
      </c>
      <c r="V51" s="473">
        <f>SUM(S51-(S51*3/100))</f>
        <v>493051</v>
      </c>
      <c r="W51" s="710">
        <f>SUM(J51+V51)</f>
        <v>493051</v>
      </c>
      <c r="X51" s="709"/>
      <c r="Y51" s="709"/>
      <c r="Z51" s="709"/>
      <c r="AA51" s="709"/>
    </row>
    <row r="52" spans="1:27" ht="17.25" x14ac:dyDescent="0.3">
      <c r="A52" s="229"/>
      <c r="B52" s="230"/>
      <c r="C52" s="229"/>
      <c r="D52" s="229"/>
      <c r="E52" s="229"/>
      <c r="F52" s="229"/>
      <c r="G52" s="709"/>
      <c r="H52" s="709"/>
      <c r="I52" s="709"/>
      <c r="J52" s="475"/>
      <c r="K52" s="229"/>
      <c r="L52" s="229"/>
      <c r="M52" s="230" t="s">
        <v>12</v>
      </c>
      <c r="N52" s="230" t="s">
        <v>0</v>
      </c>
      <c r="O52" s="229">
        <v>13.5</v>
      </c>
      <c r="P52" s="229"/>
      <c r="Q52" s="709"/>
      <c r="R52" s="709">
        <v>5400</v>
      </c>
      <c r="S52" s="473">
        <f>SUM(O52*R52)</f>
        <v>72900</v>
      </c>
      <c r="T52" s="229">
        <v>20</v>
      </c>
      <c r="U52" s="709">
        <v>93</v>
      </c>
      <c r="V52" s="719">
        <f>SUM(S52-(S52*93/100))</f>
        <v>5103</v>
      </c>
      <c r="W52" s="710">
        <f>SUM(J52+V52)</f>
        <v>5103</v>
      </c>
      <c r="X52" s="709"/>
      <c r="Y52" s="709"/>
      <c r="Z52" s="709"/>
      <c r="AA52" s="709"/>
    </row>
    <row r="53" spans="1:27" ht="17.25" x14ac:dyDescent="0.3">
      <c r="A53" s="229"/>
      <c r="B53" s="230"/>
      <c r="C53" s="229"/>
      <c r="D53" s="229"/>
      <c r="E53" s="229"/>
      <c r="F53" s="229"/>
      <c r="G53" s="709"/>
      <c r="H53" s="709"/>
      <c r="I53" s="709"/>
      <c r="J53" s="475"/>
      <c r="K53" s="229"/>
      <c r="L53" s="229"/>
      <c r="M53" s="230" t="s">
        <v>22</v>
      </c>
      <c r="N53" s="230" t="s">
        <v>0</v>
      </c>
      <c r="O53" s="229">
        <v>6</v>
      </c>
      <c r="P53" s="229"/>
      <c r="Q53" s="709"/>
      <c r="R53" s="709">
        <v>2050</v>
      </c>
      <c r="S53" s="473">
        <f>SUM(O53*R53)</f>
        <v>12300</v>
      </c>
      <c r="T53" s="229">
        <v>20</v>
      </c>
      <c r="U53" s="709">
        <v>93</v>
      </c>
      <c r="V53" s="473">
        <f>SUM(S53-(S53*93/100))</f>
        <v>861</v>
      </c>
      <c r="W53" s="710">
        <f>SUM(J53+V53)</f>
        <v>861</v>
      </c>
      <c r="X53" s="709"/>
      <c r="Y53" s="709"/>
      <c r="Z53" s="709"/>
      <c r="AA53" s="709"/>
    </row>
    <row r="54" spans="1:27" ht="17.25" x14ac:dyDescent="0.3">
      <c r="A54" s="229">
        <v>25</v>
      </c>
      <c r="B54" s="230" t="s">
        <v>4</v>
      </c>
      <c r="C54" s="229">
        <v>1762</v>
      </c>
      <c r="D54" s="229">
        <v>4</v>
      </c>
      <c r="E54" s="229">
        <v>3</v>
      </c>
      <c r="F54" s="229">
        <v>71</v>
      </c>
      <c r="G54" s="709"/>
      <c r="H54" s="709">
        <f>SUM((D54*400)+(E54*100)+F54)</f>
        <v>1971</v>
      </c>
      <c r="I54" s="709">
        <v>220</v>
      </c>
      <c r="J54" s="475">
        <f>SUM(H54*I54)</f>
        <v>433620</v>
      </c>
      <c r="K54" s="229"/>
      <c r="L54" s="229"/>
      <c r="M54" s="230"/>
      <c r="N54" s="230"/>
      <c r="O54" s="229"/>
      <c r="P54" s="229"/>
      <c r="Q54" s="709"/>
      <c r="R54" s="709"/>
      <c r="S54" s="473">
        <f>SUM(O54*R54)</f>
        <v>0</v>
      </c>
      <c r="T54" s="229"/>
      <c r="U54" s="709"/>
      <c r="V54" s="473"/>
      <c r="W54" s="710">
        <f>SUM(J54+V54)</f>
        <v>433620</v>
      </c>
      <c r="X54" s="709"/>
      <c r="Y54" s="709"/>
      <c r="Z54" s="709"/>
      <c r="AA54" s="709"/>
    </row>
    <row r="55" spans="1:27" ht="17.25" x14ac:dyDescent="0.3">
      <c r="A55" s="494">
        <v>26</v>
      </c>
      <c r="B55" s="498" t="s">
        <v>26</v>
      </c>
      <c r="C55" s="494"/>
      <c r="D55" s="494">
        <v>26</v>
      </c>
      <c r="E55" s="494">
        <v>2</v>
      </c>
      <c r="F55" s="494">
        <v>70</v>
      </c>
      <c r="G55" s="709"/>
      <c r="H55" s="709">
        <f>SUM((D55*400)+(E55*100)+F55)</f>
        <v>10670</v>
      </c>
      <c r="I55" s="709"/>
      <c r="J55" s="475">
        <f>SUM(H55*I55)</f>
        <v>0</v>
      </c>
      <c r="K55" s="494"/>
      <c r="L55" s="494"/>
      <c r="M55" s="498"/>
      <c r="N55" s="498"/>
      <c r="O55" s="494"/>
      <c r="P55" s="494"/>
      <c r="Q55" s="709"/>
      <c r="R55" s="709"/>
      <c r="S55" s="473">
        <f>SUM(O55*R55)</f>
        <v>0</v>
      </c>
      <c r="T55" s="494"/>
      <c r="U55" s="709"/>
      <c r="V55" s="473"/>
      <c r="W55" s="710">
        <f>SUM(J55+V55)</f>
        <v>0</v>
      </c>
      <c r="X55" s="709"/>
      <c r="Y55" s="709"/>
      <c r="Z55" s="709"/>
      <c r="AA55" s="709"/>
    </row>
    <row r="56" spans="1:27" ht="17.25" x14ac:dyDescent="0.3">
      <c r="A56" s="494">
        <v>27</v>
      </c>
      <c r="B56" s="498" t="s">
        <v>26</v>
      </c>
      <c r="C56" s="494"/>
      <c r="D56" s="494">
        <v>15</v>
      </c>
      <c r="E56" s="494">
        <v>3</v>
      </c>
      <c r="F56" s="494">
        <v>71</v>
      </c>
      <c r="G56" s="709"/>
      <c r="H56" s="709">
        <f>SUM((D56*400)+(E56*100)+F56)</f>
        <v>6371</v>
      </c>
      <c r="I56" s="709"/>
      <c r="J56" s="475">
        <f>SUM(H56*I56)</f>
        <v>0</v>
      </c>
      <c r="K56" s="494"/>
      <c r="L56" s="494"/>
      <c r="M56" s="498"/>
      <c r="N56" s="498"/>
      <c r="O56" s="494"/>
      <c r="P56" s="494"/>
      <c r="Q56" s="709"/>
      <c r="R56" s="709"/>
      <c r="S56" s="473">
        <f>SUM(O56*R56)</f>
        <v>0</v>
      </c>
      <c r="T56" s="494"/>
      <c r="U56" s="709"/>
      <c r="V56" s="473"/>
      <c r="W56" s="710">
        <f>SUM(J56+V56)</f>
        <v>0</v>
      </c>
      <c r="X56" s="709"/>
      <c r="Y56" s="709"/>
      <c r="Z56" s="709"/>
      <c r="AA56" s="709"/>
    </row>
    <row r="57" spans="1:27" ht="17.25" x14ac:dyDescent="0.3">
      <c r="A57" s="229">
        <v>28</v>
      </c>
      <c r="B57" s="230" t="s">
        <v>4</v>
      </c>
      <c r="C57" s="229">
        <v>7292</v>
      </c>
      <c r="D57" s="229">
        <v>1</v>
      </c>
      <c r="E57" s="229">
        <v>1</v>
      </c>
      <c r="F57" s="229">
        <v>61</v>
      </c>
      <c r="G57" s="709"/>
      <c r="H57" s="709">
        <f>SUM((D57*400)+(E57*100)+F57)</f>
        <v>561</v>
      </c>
      <c r="I57" s="709">
        <v>130</v>
      </c>
      <c r="J57" s="475">
        <f>SUM(H57*I57)</f>
        <v>72930</v>
      </c>
      <c r="K57" s="229">
        <v>10</v>
      </c>
      <c r="L57" s="229" t="s">
        <v>1453</v>
      </c>
      <c r="M57" s="230" t="s">
        <v>15</v>
      </c>
      <c r="N57" s="230" t="s">
        <v>9</v>
      </c>
      <c r="O57" s="229">
        <v>492.5</v>
      </c>
      <c r="P57" s="229"/>
      <c r="Q57" s="709"/>
      <c r="R57" s="709">
        <v>6500</v>
      </c>
      <c r="S57" s="473">
        <f>SUM(O57*R57)</f>
        <v>3201250</v>
      </c>
      <c r="T57" s="229">
        <v>27</v>
      </c>
      <c r="U57" s="709">
        <v>85</v>
      </c>
      <c r="V57" s="719">
        <f>SUM(S57-(S57*85/100))</f>
        <v>480187.5</v>
      </c>
      <c r="W57" s="710">
        <f>SUM(J57+V57)</f>
        <v>553117.5</v>
      </c>
      <c r="X57" s="709"/>
      <c r="Y57" s="709"/>
      <c r="Z57" s="709"/>
      <c r="AA57" s="709"/>
    </row>
    <row r="58" spans="1:27" ht="17.25" x14ac:dyDescent="0.3">
      <c r="A58" s="229"/>
      <c r="B58" s="230"/>
      <c r="C58" s="229"/>
      <c r="D58" s="229"/>
      <c r="E58" s="229"/>
      <c r="F58" s="229"/>
      <c r="G58" s="709"/>
      <c r="H58" s="709"/>
      <c r="I58" s="709"/>
      <c r="J58" s="475"/>
      <c r="K58" s="229"/>
      <c r="L58" s="229"/>
      <c r="M58" s="230" t="s">
        <v>35</v>
      </c>
      <c r="N58" s="230" t="s">
        <v>2</v>
      </c>
      <c r="O58" s="229">
        <v>348.5</v>
      </c>
      <c r="P58" s="229"/>
      <c r="Q58" s="709"/>
      <c r="R58" s="709"/>
      <c r="S58" s="473">
        <f>SUM(O58*R58)</f>
        <v>0</v>
      </c>
      <c r="T58" s="229"/>
      <c r="U58" s="709"/>
      <c r="V58" s="473"/>
      <c r="W58" s="710">
        <f>SUM(J58+V58)</f>
        <v>0</v>
      </c>
      <c r="X58" s="709"/>
      <c r="Y58" s="709"/>
      <c r="Z58" s="709"/>
      <c r="AA58" s="709"/>
    </row>
    <row r="59" spans="1:27" ht="17.25" x14ac:dyDescent="0.3">
      <c r="A59" s="229"/>
      <c r="B59" s="230"/>
      <c r="C59" s="229"/>
      <c r="D59" s="229"/>
      <c r="E59" s="229"/>
      <c r="F59" s="229"/>
      <c r="G59" s="709"/>
      <c r="H59" s="709"/>
      <c r="I59" s="709"/>
      <c r="J59" s="475"/>
      <c r="K59" s="229"/>
      <c r="L59" s="229"/>
      <c r="M59" s="230" t="s">
        <v>37</v>
      </c>
      <c r="N59" s="230" t="s">
        <v>0</v>
      </c>
      <c r="O59" s="229">
        <v>144</v>
      </c>
      <c r="P59" s="229"/>
      <c r="Q59" s="709"/>
      <c r="R59" s="709"/>
      <c r="S59" s="473">
        <f>SUM(O59*R59)</f>
        <v>0</v>
      </c>
      <c r="T59" s="229"/>
      <c r="U59" s="709"/>
      <c r="V59" s="473"/>
      <c r="W59" s="710">
        <f>SUM(J59+V59)</f>
        <v>0</v>
      </c>
      <c r="X59" s="709"/>
      <c r="Y59" s="709"/>
      <c r="Z59" s="709"/>
      <c r="AA59" s="709"/>
    </row>
    <row r="60" spans="1:27" ht="17.25" x14ac:dyDescent="0.3">
      <c r="A60" s="229"/>
      <c r="B60" s="230"/>
      <c r="C60" s="229"/>
      <c r="D60" s="229"/>
      <c r="E60" s="229"/>
      <c r="F60" s="229"/>
      <c r="G60" s="709"/>
      <c r="H60" s="709"/>
      <c r="I60" s="709"/>
      <c r="J60" s="475"/>
      <c r="K60" s="229"/>
      <c r="L60" s="229"/>
      <c r="M60" s="230" t="s">
        <v>12</v>
      </c>
      <c r="N60" s="230" t="s">
        <v>0</v>
      </c>
      <c r="O60" s="229">
        <v>7.5</v>
      </c>
      <c r="P60" s="229"/>
      <c r="Q60" s="709"/>
      <c r="R60" s="709">
        <v>5400</v>
      </c>
      <c r="S60" s="473">
        <f>SUM(O60*R60)</f>
        <v>40500</v>
      </c>
      <c r="T60" s="229">
        <v>27</v>
      </c>
      <c r="U60" s="709">
        <v>93</v>
      </c>
      <c r="V60" s="473">
        <f>SUM(S60-(S60*93/100))</f>
        <v>2835</v>
      </c>
      <c r="W60" s="710">
        <f>SUM(J60+V60)</f>
        <v>2835</v>
      </c>
      <c r="X60" s="709"/>
      <c r="Y60" s="709"/>
      <c r="Z60" s="709"/>
      <c r="AA60" s="709"/>
    </row>
    <row r="61" spans="1:27" ht="17.25" x14ac:dyDescent="0.3">
      <c r="A61" s="229"/>
      <c r="B61" s="230"/>
      <c r="C61" s="229"/>
      <c r="D61" s="229"/>
      <c r="E61" s="229"/>
      <c r="F61" s="229"/>
      <c r="G61" s="709"/>
      <c r="H61" s="709"/>
      <c r="I61" s="709"/>
      <c r="J61" s="475"/>
      <c r="K61" s="229"/>
      <c r="L61" s="229"/>
      <c r="M61" s="230" t="s">
        <v>13</v>
      </c>
      <c r="N61" s="230" t="s">
        <v>0</v>
      </c>
      <c r="O61" s="229">
        <v>6</v>
      </c>
      <c r="P61" s="229"/>
      <c r="Q61" s="709"/>
      <c r="R61" s="709">
        <v>2050</v>
      </c>
      <c r="S61" s="473">
        <f>SUM(O61*R61)</f>
        <v>12300</v>
      </c>
      <c r="T61" s="229">
        <v>27</v>
      </c>
      <c r="U61" s="709">
        <v>93</v>
      </c>
      <c r="V61" s="473">
        <f>SUM(S61-(S61*93/100))</f>
        <v>861</v>
      </c>
      <c r="W61" s="710">
        <f>SUM(J61+V61)</f>
        <v>861</v>
      </c>
      <c r="X61" s="709"/>
      <c r="Y61" s="709"/>
      <c r="Z61" s="709"/>
      <c r="AA61" s="709"/>
    </row>
    <row r="62" spans="1:27" ht="17.25" x14ac:dyDescent="0.3">
      <c r="A62" s="229"/>
      <c r="B62" s="230"/>
      <c r="C62" s="229"/>
      <c r="D62" s="229"/>
      <c r="E62" s="229"/>
      <c r="F62" s="229"/>
      <c r="G62" s="709"/>
      <c r="H62" s="709"/>
      <c r="I62" s="709"/>
      <c r="J62" s="475"/>
      <c r="K62" s="229"/>
      <c r="L62" s="229"/>
      <c r="M62" s="230" t="s">
        <v>12</v>
      </c>
      <c r="N62" s="230" t="s">
        <v>0</v>
      </c>
      <c r="O62" s="229">
        <v>7.5</v>
      </c>
      <c r="P62" s="229"/>
      <c r="Q62" s="709"/>
      <c r="R62" s="709">
        <v>5400</v>
      </c>
      <c r="S62" s="473">
        <f>SUM(O62*R62)</f>
        <v>40500</v>
      </c>
      <c r="T62" s="229">
        <v>27</v>
      </c>
      <c r="U62" s="709">
        <v>93</v>
      </c>
      <c r="V62" s="473">
        <f>SUM(S62-(S62*93/100))</f>
        <v>2835</v>
      </c>
      <c r="W62" s="710">
        <f>SUM(J62+V62)</f>
        <v>2835</v>
      </c>
      <c r="X62" s="709"/>
      <c r="Y62" s="709"/>
      <c r="Z62" s="709"/>
      <c r="AA62" s="709"/>
    </row>
    <row r="63" spans="1:27" ht="17.25" x14ac:dyDescent="0.3">
      <c r="A63" s="229">
        <v>29</v>
      </c>
      <c r="B63" s="230" t="s">
        <v>4</v>
      </c>
      <c r="C63" s="229">
        <v>8271</v>
      </c>
      <c r="D63" s="229">
        <v>0</v>
      </c>
      <c r="E63" s="229">
        <v>1</v>
      </c>
      <c r="F63" s="229">
        <v>61</v>
      </c>
      <c r="G63" s="709"/>
      <c r="H63" s="709">
        <f>SUM((D63*400)+(E63*100)+F63)</f>
        <v>161</v>
      </c>
      <c r="I63" s="709"/>
      <c r="J63" s="475">
        <f>SUM(H63*I63)</f>
        <v>0</v>
      </c>
      <c r="K63" s="229">
        <v>11</v>
      </c>
      <c r="L63" s="229" t="s">
        <v>1453</v>
      </c>
      <c r="M63" s="230" t="s">
        <v>16</v>
      </c>
      <c r="N63" s="230" t="s">
        <v>0</v>
      </c>
      <c r="O63" s="229">
        <v>49</v>
      </c>
      <c r="P63" s="229"/>
      <c r="Q63" s="709"/>
      <c r="R63" s="709">
        <v>2400</v>
      </c>
      <c r="S63" s="473">
        <f>SUM(O63*R63)</f>
        <v>117600</v>
      </c>
      <c r="T63" s="229">
        <v>5</v>
      </c>
      <c r="U63" s="709">
        <v>15</v>
      </c>
      <c r="V63" s="473">
        <f>SUM(S63-(S63*15/100))</f>
        <v>99960</v>
      </c>
      <c r="W63" s="710">
        <f>SUM(J63+V63)</f>
        <v>99960</v>
      </c>
      <c r="X63" s="709"/>
      <c r="Y63" s="709"/>
      <c r="Z63" s="709"/>
      <c r="AA63" s="709"/>
    </row>
    <row r="64" spans="1:27" ht="17.25" x14ac:dyDescent="0.3">
      <c r="A64" s="229"/>
      <c r="B64" s="230"/>
      <c r="C64" s="229"/>
      <c r="D64" s="229"/>
      <c r="E64" s="229"/>
      <c r="F64" s="229"/>
      <c r="G64" s="709"/>
      <c r="H64" s="709"/>
      <c r="I64" s="709"/>
      <c r="J64" s="475"/>
      <c r="K64" s="229"/>
      <c r="L64" s="229"/>
      <c r="M64" s="230" t="s">
        <v>11</v>
      </c>
      <c r="N64" s="230" t="s">
        <v>0</v>
      </c>
      <c r="O64" s="229">
        <v>56</v>
      </c>
      <c r="P64" s="229"/>
      <c r="Q64" s="709"/>
      <c r="R64" s="709">
        <v>2050</v>
      </c>
      <c r="S64" s="473">
        <f>SUM(O64*R64)</f>
        <v>114800</v>
      </c>
      <c r="T64" s="229">
        <v>5</v>
      </c>
      <c r="U64" s="709">
        <v>15</v>
      </c>
      <c r="V64" s="473">
        <f>SUM(S64-(S64*15/100))</f>
        <v>97580</v>
      </c>
      <c r="W64" s="710">
        <f>SUM(J64+V64)</f>
        <v>97580</v>
      </c>
      <c r="X64" s="709"/>
      <c r="Y64" s="709"/>
      <c r="Z64" s="709"/>
      <c r="AA64" s="709"/>
    </row>
    <row r="65" spans="1:27" ht="17.25" x14ac:dyDescent="0.3">
      <c r="A65" s="494">
        <v>30</v>
      </c>
      <c r="B65" s="498" t="s">
        <v>26</v>
      </c>
      <c r="C65" s="494"/>
      <c r="D65" s="494">
        <v>30</v>
      </c>
      <c r="E65" s="494">
        <v>0</v>
      </c>
      <c r="F65" s="494">
        <v>0</v>
      </c>
      <c r="G65" s="709"/>
      <c r="H65" s="709">
        <f>SUM((D65*400)+(E65*100)+F65)</f>
        <v>12000</v>
      </c>
      <c r="I65" s="709"/>
      <c r="J65" s="475">
        <f>SUM(H65*I65)</f>
        <v>0</v>
      </c>
      <c r="K65" s="494"/>
      <c r="L65" s="494"/>
      <c r="M65" s="498"/>
      <c r="N65" s="498"/>
      <c r="O65" s="494"/>
      <c r="P65" s="494"/>
      <c r="Q65" s="709"/>
      <c r="R65" s="709"/>
      <c r="S65" s="473">
        <f>SUM(O65*R65)</f>
        <v>0</v>
      </c>
      <c r="T65" s="494"/>
      <c r="U65" s="709"/>
      <c r="V65" s="473"/>
      <c r="W65" s="710">
        <f>SUM(J65+V65)</f>
        <v>0</v>
      </c>
      <c r="X65" s="709"/>
      <c r="Y65" s="709"/>
      <c r="Z65" s="709"/>
      <c r="AA65" s="709"/>
    </row>
    <row r="66" spans="1:27" ht="17.25" x14ac:dyDescent="0.3">
      <c r="A66" s="229">
        <v>31</v>
      </c>
      <c r="B66" s="230" t="s">
        <v>4</v>
      </c>
      <c r="C66" s="229">
        <v>1765</v>
      </c>
      <c r="D66" s="229">
        <v>10</v>
      </c>
      <c r="E66" s="229">
        <v>0</v>
      </c>
      <c r="F66" s="229">
        <v>26</v>
      </c>
      <c r="G66" s="709"/>
      <c r="H66" s="709">
        <f>SUM((D66*400)+(E66*100)+F66)</f>
        <v>4026</v>
      </c>
      <c r="I66" s="709"/>
      <c r="J66" s="475">
        <f>SUM(H66*I66)</f>
        <v>0</v>
      </c>
      <c r="K66" s="229"/>
      <c r="L66" s="229"/>
      <c r="M66" s="230"/>
      <c r="N66" s="230"/>
      <c r="O66" s="229"/>
      <c r="P66" s="229"/>
      <c r="Q66" s="709"/>
      <c r="R66" s="709"/>
      <c r="S66" s="473">
        <f>SUM(O66*R66)</f>
        <v>0</v>
      </c>
      <c r="T66" s="229"/>
      <c r="U66" s="709"/>
      <c r="V66" s="473"/>
      <c r="W66" s="710">
        <f>SUM(J66+V66)</f>
        <v>0</v>
      </c>
      <c r="X66" s="709"/>
      <c r="Y66" s="709"/>
      <c r="Z66" s="709"/>
      <c r="AA66" s="709"/>
    </row>
    <row r="67" spans="1:27" ht="17.25" x14ac:dyDescent="0.3">
      <c r="A67" s="229">
        <v>32</v>
      </c>
      <c r="B67" s="230" t="s">
        <v>4</v>
      </c>
      <c r="C67" s="229">
        <v>6642</v>
      </c>
      <c r="D67" s="229">
        <v>1</v>
      </c>
      <c r="E67" s="229">
        <v>1</v>
      </c>
      <c r="F67" s="229">
        <v>0</v>
      </c>
      <c r="G67" s="709"/>
      <c r="H67" s="709">
        <f>SUM((D67*400)+(E67*100)+F67)</f>
        <v>500</v>
      </c>
      <c r="I67" s="709">
        <v>250</v>
      </c>
      <c r="J67" s="475">
        <f>SUM(H67*I67)</f>
        <v>125000</v>
      </c>
      <c r="K67" s="229"/>
      <c r="L67" s="229"/>
      <c r="M67" s="230"/>
      <c r="N67" s="230"/>
      <c r="O67" s="229"/>
      <c r="P67" s="229"/>
      <c r="Q67" s="709"/>
      <c r="R67" s="709"/>
      <c r="S67" s="473">
        <f>SUM(O67*R67)</f>
        <v>0</v>
      </c>
      <c r="T67" s="229"/>
      <c r="U67" s="709"/>
      <c r="V67" s="473"/>
      <c r="W67" s="710">
        <f>SUM(J67+V67)</f>
        <v>125000</v>
      </c>
      <c r="X67" s="709"/>
      <c r="Y67" s="709"/>
      <c r="Z67" s="709"/>
      <c r="AA67" s="709"/>
    </row>
    <row r="68" spans="1:27" ht="17.25" x14ac:dyDescent="0.3">
      <c r="A68" s="229">
        <v>33</v>
      </c>
      <c r="B68" s="230" t="s">
        <v>4</v>
      </c>
      <c r="C68" s="229">
        <v>1580</v>
      </c>
      <c r="D68" s="229">
        <v>4</v>
      </c>
      <c r="E68" s="229">
        <v>3</v>
      </c>
      <c r="F68" s="229">
        <v>19</v>
      </c>
      <c r="G68" s="709"/>
      <c r="H68" s="709">
        <f>SUM((D68*400)+(E68*100)+F68)</f>
        <v>1919</v>
      </c>
      <c r="I68" s="709">
        <v>110</v>
      </c>
      <c r="J68" s="475">
        <f>SUM(H68*I68)</f>
        <v>211090</v>
      </c>
      <c r="K68" s="229"/>
      <c r="L68" s="229"/>
      <c r="M68" s="230"/>
      <c r="N68" s="230"/>
      <c r="O68" s="229"/>
      <c r="P68" s="229"/>
      <c r="Q68" s="709"/>
      <c r="R68" s="709"/>
      <c r="S68" s="473">
        <f>SUM(O68*R68)</f>
        <v>0</v>
      </c>
      <c r="T68" s="229"/>
      <c r="U68" s="709"/>
      <c r="V68" s="473"/>
      <c r="W68" s="710">
        <f>SUM(J68+V68)</f>
        <v>211090</v>
      </c>
      <c r="X68" s="709"/>
      <c r="Y68" s="709"/>
      <c r="Z68" s="709"/>
      <c r="AA68" s="709"/>
    </row>
    <row r="69" spans="1:27" ht="17.25" x14ac:dyDescent="0.3">
      <c r="A69" s="229">
        <v>34</v>
      </c>
      <c r="B69" s="230" t="s">
        <v>4</v>
      </c>
      <c r="C69" s="229">
        <v>20827</v>
      </c>
      <c r="D69" s="229">
        <v>12</v>
      </c>
      <c r="E69" s="229">
        <v>0</v>
      </c>
      <c r="F69" s="229">
        <v>60</v>
      </c>
      <c r="G69" s="709"/>
      <c r="H69" s="709">
        <f>SUM((D69*400)+(E69*100)+F69)</f>
        <v>4860</v>
      </c>
      <c r="I69" s="709"/>
      <c r="J69" s="475">
        <f>SUM(H69*I69)</f>
        <v>0</v>
      </c>
      <c r="K69" s="229"/>
      <c r="L69" s="229"/>
      <c r="M69" s="230"/>
      <c r="N69" s="230"/>
      <c r="O69" s="229"/>
      <c r="P69" s="229"/>
      <c r="Q69" s="709"/>
      <c r="R69" s="709"/>
      <c r="S69" s="473">
        <f>SUM(O69*R69)</f>
        <v>0</v>
      </c>
      <c r="T69" s="229"/>
      <c r="U69" s="709"/>
      <c r="V69" s="473"/>
      <c r="W69" s="710">
        <f>SUM(J69+V69)</f>
        <v>0</v>
      </c>
      <c r="X69" s="709"/>
      <c r="Y69" s="709"/>
      <c r="Z69" s="709"/>
      <c r="AA69" s="709"/>
    </row>
    <row r="70" spans="1:27" ht="17.25" x14ac:dyDescent="0.3">
      <c r="A70" s="229">
        <v>35</v>
      </c>
      <c r="B70" s="230" t="s">
        <v>4</v>
      </c>
      <c r="C70" s="229">
        <v>14207</v>
      </c>
      <c r="D70" s="229">
        <v>0</v>
      </c>
      <c r="E70" s="229">
        <v>1</v>
      </c>
      <c r="F70" s="229">
        <v>40</v>
      </c>
      <c r="G70" s="709"/>
      <c r="H70" s="709">
        <f>SUM((D70*400)+(E70*100)+F70)</f>
        <v>140</v>
      </c>
      <c r="I70" s="709">
        <v>200</v>
      </c>
      <c r="J70" s="475">
        <f>SUM(H70*I70)</f>
        <v>28000</v>
      </c>
      <c r="K70" s="229"/>
      <c r="L70" s="229"/>
      <c r="M70" s="230"/>
      <c r="N70" s="230"/>
      <c r="O70" s="229"/>
      <c r="P70" s="229"/>
      <c r="Q70" s="709"/>
      <c r="R70" s="709"/>
      <c r="S70" s="473">
        <f>SUM(O70*R70)</f>
        <v>0</v>
      </c>
      <c r="T70" s="229"/>
      <c r="U70" s="709"/>
      <c r="V70" s="473"/>
      <c r="W70" s="710">
        <f>SUM(J70+V70)</f>
        <v>28000</v>
      </c>
      <c r="X70" s="709"/>
      <c r="Y70" s="709"/>
      <c r="Z70" s="709"/>
      <c r="AA70" s="709"/>
    </row>
    <row r="71" spans="1:27" ht="17.25" x14ac:dyDescent="0.3">
      <c r="A71" s="229">
        <v>36</v>
      </c>
      <c r="B71" s="230" t="s">
        <v>4</v>
      </c>
      <c r="C71" s="229">
        <v>7217</v>
      </c>
      <c r="D71" s="229">
        <v>0</v>
      </c>
      <c r="E71" s="229">
        <v>3</v>
      </c>
      <c r="F71" s="229">
        <v>91</v>
      </c>
      <c r="G71" s="709"/>
      <c r="H71" s="709">
        <f>SUM((D71*400)+(E71*100)+F71)</f>
        <v>391</v>
      </c>
      <c r="I71" s="709">
        <v>200</v>
      </c>
      <c r="J71" s="475">
        <f>SUM(H71*I71)</f>
        <v>78200</v>
      </c>
      <c r="K71" s="229"/>
      <c r="L71" s="229"/>
      <c r="M71" s="230"/>
      <c r="N71" s="230"/>
      <c r="O71" s="229"/>
      <c r="P71" s="229"/>
      <c r="Q71" s="709"/>
      <c r="R71" s="709"/>
      <c r="S71" s="473">
        <f>SUM(O71*R71)</f>
        <v>0</v>
      </c>
      <c r="T71" s="229"/>
      <c r="U71" s="709"/>
      <c r="V71" s="473"/>
      <c r="W71" s="710">
        <f>SUM(J71+V71)</f>
        <v>78200</v>
      </c>
      <c r="X71" s="709"/>
      <c r="Y71" s="709"/>
      <c r="Z71" s="709"/>
      <c r="AA71" s="709"/>
    </row>
    <row r="72" spans="1:27" ht="17.25" x14ac:dyDescent="0.3">
      <c r="A72" s="229">
        <v>37</v>
      </c>
      <c r="B72" s="230" t="s">
        <v>4</v>
      </c>
      <c r="C72" s="229">
        <v>1935</v>
      </c>
      <c r="D72" s="229">
        <v>0</v>
      </c>
      <c r="E72" s="229">
        <v>1</v>
      </c>
      <c r="F72" s="229">
        <v>18</v>
      </c>
      <c r="G72" s="709"/>
      <c r="H72" s="709">
        <f>SUM((D72*400)+(E72*100)+F72)</f>
        <v>118</v>
      </c>
      <c r="I72" s="709">
        <v>200</v>
      </c>
      <c r="J72" s="475">
        <f>SUM(H72*I72)</f>
        <v>23600</v>
      </c>
      <c r="K72" s="229">
        <v>12</v>
      </c>
      <c r="L72" s="229">
        <v>128</v>
      </c>
      <c r="M72" s="230" t="s">
        <v>15</v>
      </c>
      <c r="N72" s="230" t="s">
        <v>9</v>
      </c>
      <c r="O72" s="229">
        <v>495</v>
      </c>
      <c r="P72" s="229"/>
      <c r="Q72" s="709"/>
      <c r="R72" s="709">
        <v>6500</v>
      </c>
      <c r="S72" s="473">
        <f>SUM(O72*R72)</f>
        <v>3217500</v>
      </c>
      <c r="T72" s="229">
        <v>27</v>
      </c>
      <c r="U72" s="709">
        <v>85</v>
      </c>
      <c r="V72" s="473">
        <f>SUM(S72-(S72*85/100))</f>
        <v>482625</v>
      </c>
      <c r="W72" s="710">
        <f>SUM(J72+V72)</f>
        <v>506225</v>
      </c>
      <c r="X72" s="709"/>
      <c r="Y72" s="709"/>
      <c r="Z72" s="709"/>
      <c r="AA72" s="709"/>
    </row>
    <row r="73" spans="1:27" ht="17.25" x14ac:dyDescent="0.3">
      <c r="A73" s="229"/>
      <c r="B73" s="230"/>
      <c r="C73" s="229"/>
      <c r="D73" s="229"/>
      <c r="E73" s="229"/>
      <c r="F73" s="229"/>
      <c r="G73" s="709"/>
      <c r="H73" s="709"/>
      <c r="I73" s="709"/>
      <c r="J73" s="475"/>
      <c r="K73" s="229"/>
      <c r="L73" s="229"/>
      <c r="M73" s="230" t="s">
        <v>35</v>
      </c>
      <c r="N73" s="230" t="s">
        <v>2</v>
      </c>
      <c r="O73" s="229">
        <v>351</v>
      </c>
      <c r="P73" s="229"/>
      <c r="Q73" s="709"/>
      <c r="R73" s="709"/>
      <c r="S73" s="473">
        <f>SUM(O73*R73)</f>
        <v>0</v>
      </c>
      <c r="T73" s="229"/>
      <c r="U73" s="709"/>
      <c r="V73" s="473"/>
      <c r="W73" s="710">
        <f>SUM(J73+V73)</f>
        <v>0</v>
      </c>
      <c r="X73" s="709"/>
      <c r="Y73" s="709"/>
      <c r="Z73" s="709"/>
      <c r="AA73" s="709"/>
    </row>
    <row r="74" spans="1:27" ht="17.25" x14ac:dyDescent="0.3">
      <c r="A74" s="229"/>
      <c r="B74" s="230"/>
      <c r="C74" s="229"/>
      <c r="D74" s="229"/>
      <c r="E74" s="229"/>
      <c r="F74" s="229"/>
      <c r="G74" s="709"/>
      <c r="H74" s="709"/>
      <c r="I74" s="709"/>
      <c r="J74" s="475"/>
      <c r="K74" s="229"/>
      <c r="L74" s="229"/>
      <c r="M74" s="230" t="s">
        <v>37</v>
      </c>
      <c r="N74" s="230" t="s">
        <v>0</v>
      </c>
      <c r="O74" s="229">
        <v>144</v>
      </c>
      <c r="P74" s="229"/>
      <c r="Q74" s="709"/>
      <c r="R74" s="709"/>
      <c r="S74" s="473">
        <f>SUM(O74*R74)</f>
        <v>0</v>
      </c>
      <c r="T74" s="229"/>
      <c r="U74" s="709"/>
      <c r="V74" s="473"/>
      <c r="W74" s="710">
        <f>SUM(J74+V74)</f>
        <v>0</v>
      </c>
      <c r="X74" s="709"/>
      <c r="Y74" s="709"/>
      <c r="Z74" s="709"/>
      <c r="AA74" s="709"/>
    </row>
    <row r="75" spans="1:27" ht="17.25" x14ac:dyDescent="0.3">
      <c r="A75" s="229"/>
      <c r="B75" s="230"/>
      <c r="C75" s="229"/>
      <c r="D75" s="229"/>
      <c r="E75" s="229"/>
      <c r="F75" s="229"/>
      <c r="G75" s="709"/>
      <c r="H75" s="709"/>
      <c r="I75" s="709"/>
      <c r="J75" s="475"/>
      <c r="K75" s="229"/>
      <c r="L75" s="229"/>
      <c r="M75" s="230" t="s">
        <v>12</v>
      </c>
      <c r="N75" s="230" t="s">
        <v>0</v>
      </c>
      <c r="O75" s="229">
        <v>15</v>
      </c>
      <c r="P75" s="229"/>
      <c r="Q75" s="709"/>
      <c r="R75" s="709">
        <v>5400</v>
      </c>
      <c r="S75" s="473">
        <f>SUM(O75*R75)</f>
        <v>81000</v>
      </c>
      <c r="T75" s="229">
        <v>27</v>
      </c>
      <c r="U75" s="709">
        <v>93</v>
      </c>
      <c r="V75" s="473">
        <f>SUM(S75-(S75*93/100))</f>
        <v>5670</v>
      </c>
      <c r="W75" s="710">
        <f>SUM(J75+V75)</f>
        <v>5670</v>
      </c>
      <c r="X75" s="709"/>
      <c r="Y75" s="709"/>
      <c r="Z75" s="709"/>
      <c r="AA75" s="709"/>
    </row>
    <row r="76" spans="1:27" ht="17.25" x14ac:dyDescent="0.3">
      <c r="A76" s="229"/>
      <c r="B76" s="230"/>
      <c r="C76" s="229"/>
      <c r="D76" s="229"/>
      <c r="E76" s="229"/>
      <c r="F76" s="505"/>
      <c r="G76" s="709"/>
      <c r="H76" s="709"/>
      <c r="I76" s="709"/>
      <c r="J76" s="475"/>
      <c r="K76" s="229"/>
      <c r="L76" s="229"/>
      <c r="M76" s="230" t="s">
        <v>13</v>
      </c>
      <c r="N76" s="230" t="s">
        <v>0</v>
      </c>
      <c r="O76" s="229">
        <v>15.4</v>
      </c>
      <c r="P76" s="229"/>
      <c r="Q76" s="709"/>
      <c r="R76" s="709">
        <v>2050</v>
      </c>
      <c r="S76" s="473">
        <f>SUM(O76*R76)</f>
        <v>31570</v>
      </c>
      <c r="T76" s="229">
        <v>1</v>
      </c>
      <c r="U76" s="709">
        <v>3</v>
      </c>
      <c r="V76" s="719">
        <f>SUM(S76-(S76*3/100))</f>
        <v>30622.9</v>
      </c>
      <c r="W76" s="710">
        <f>SUM(J76+V76)</f>
        <v>30622.9</v>
      </c>
      <c r="X76" s="709"/>
      <c r="Y76" s="709"/>
      <c r="Z76" s="709"/>
      <c r="AA76" s="709"/>
    </row>
    <row r="77" spans="1:27" ht="17.25" x14ac:dyDescent="0.3">
      <c r="A77" s="229">
        <v>38</v>
      </c>
      <c r="B77" s="230" t="s">
        <v>4</v>
      </c>
      <c r="C77" s="229">
        <v>1755</v>
      </c>
      <c r="D77" s="229">
        <v>0</v>
      </c>
      <c r="E77" s="229">
        <v>2</v>
      </c>
      <c r="F77" s="229">
        <v>98</v>
      </c>
      <c r="G77" s="709"/>
      <c r="H77" s="709">
        <f>SUM((D77*400)+(E77*100)+F77)</f>
        <v>298</v>
      </c>
      <c r="I77" s="709">
        <v>200</v>
      </c>
      <c r="J77" s="475">
        <f>SUM(H77*I77)</f>
        <v>59600</v>
      </c>
      <c r="K77" s="229"/>
      <c r="L77" s="229"/>
      <c r="M77" s="230"/>
      <c r="N77" s="230"/>
      <c r="O77" s="229"/>
      <c r="P77" s="229"/>
      <c r="Q77" s="709"/>
      <c r="R77" s="709"/>
      <c r="S77" s="473">
        <f>SUM(O77*R77)</f>
        <v>0</v>
      </c>
      <c r="T77" s="229"/>
      <c r="U77" s="709"/>
      <c r="V77" s="719"/>
      <c r="W77" s="710">
        <f>SUM(J77+V77)</f>
        <v>59600</v>
      </c>
      <c r="X77" s="709"/>
      <c r="Y77" s="709"/>
      <c r="Z77" s="709"/>
      <c r="AA77" s="709"/>
    </row>
    <row r="78" spans="1:27" ht="17.25" x14ac:dyDescent="0.3">
      <c r="A78" s="229">
        <v>39</v>
      </c>
      <c r="B78" s="230" t="s">
        <v>4</v>
      </c>
      <c r="C78" s="229">
        <v>1264</v>
      </c>
      <c r="D78" s="229">
        <v>12</v>
      </c>
      <c r="E78" s="229">
        <v>0</v>
      </c>
      <c r="F78" s="229">
        <v>50</v>
      </c>
      <c r="G78" s="709"/>
      <c r="H78" s="709">
        <f>SUM((D78*400)+(E78*100)+F78)</f>
        <v>4850</v>
      </c>
      <c r="I78" s="709">
        <v>75</v>
      </c>
      <c r="J78" s="475">
        <f>SUM(H78*I78)</f>
        <v>363750</v>
      </c>
      <c r="K78" s="229"/>
      <c r="L78" s="229"/>
      <c r="M78" s="230"/>
      <c r="N78" s="230"/>
      <c r="O78" s="229"/>
      <c r="P78" s="229"/>
      <c r="Q78" s="709"/>
      <c r="R78" s="709"/>
      <c r="S78" s="473">
        <f>SUM(O78*R78)</f>
        <v>0</v>
      </c>
      <c r="T78" s="229"/>
      <c r="U78" s="709"/>
      <c r="V78" s="719"/>
      <c r="W78" s="710">
        <f>SUM(J78+V78)</f>
        <v>363750</v>
      </c>
      <c r="X78" s="709"/>
      <c r="Y78" s="709"/>
      <c r="Z78" s="709"/>
      <c r="AA78" s="709"/>
    </row>
    <row r="79" spans="1:27" ht="17.25" x14ac:dyDescent="0.3">
      <c r="A79" s="229">
        <v>40</v>
      </c>
      <c r="B79" s="230" t="s">
        <v>4</v>
      </c>
      <c r="C79" s="229">
        <v>826</v>
      </c>
      <c r="D79" s="229">
        <v>9</v>
      </c>
      <c r="E79" s="229">
        <v>0</v>
      </c>
      <c r="F79" s="229">
        <v>96</v>
      </c>
      <c r="G79" s="709"/>
      <c r="H79" s="709">
        <f>SUM((D79*400)+(E79*100)+F79)</f>
        <v>3696</v>
      </c>
      <c r="I79" s="709">
        <v>75</v>
      </c>
      <c r="J79" s="475">
        <f>SUM(H79*I79)</f>
        <v>277200</v>
      </c>
      <c r="K79" s="229"/>
      <c r="L79" s="229"/>
      <c r="M79" s="230"/>
      <c r="N79" s="230"/>
      <c r="O79" s="229"/>
      <c r="P79" s="229"/>
      <c r="Q79" s="709"/>
      <c r="R79" s="709"/>
      <c r="S79" s="473">
        <f>SUM(O79*R79)</f>
        <v>0</v>
      </c>
      <c r="T79" s="229"/>
      <c r="U79" s="709"/>
      <c r="V79" s="719"/>
      <c r="W79" s="710">
        <f>SUM(J79+V79)</f>
        <v>277200</v>
      </c>
      <c r="X79" s="709"/>
      <c r="Y79" s="709"/>
      <c r="Z79" s="709"/>
      <c r="AA79" s="709"/>
    </row>
    <row r="80" spans="1:27" ht="17.25" x14ac:dyDescent="0.3">
      <c r="A80" s="229">
        <v>41</v>
      </c>
      <c r="B80" s="230" t="s">
        <v>4</v>
      </c>
      <c r="C80" s="229">
        <v>14208</v>
      </c>
      <c r="D80" s="229">
        <v>0</v>
      </c>
      <c r="E80" s="229">
        <v>2</v>
      </c>
      <c r="F80" s="229">
        <v>0</v>
      </c>
      <c r="G80" s="709"/>
      <c r="H80" s="709">
        <f>SUM((D80*400)+(E80*100)+F80)</f>
        <v>200</v>
      </c>
      <c r="I80" s="709">
        <v>200</v>
      </c>
      <c r="J80" s="475">
        <f>SUM(H80*I80)</f>
        <v>40000</v>
      </c>
      <c r="K80" s="229"/>
      <c r="L80" s="229"/>
      <c r="M80" s="230"/>
      <c r="N80" s="230"/>
      <c r="O80" s="229"/>
      <c r="P80" s="229"/>
      <c r="Q80" s="709"/>
      <c r="R80" s="709"/>
      <c r="S80" s="473">
        <f>SUM(O80*R80)</f>
        <v>0</v>
      </c>
      <c r="T80" s="229"/>
      <c r="U80" s="709"/>
      <c r="V80" s="719"/>
      <c r="W80" s="710">
        <f>SUM(J80+V80)</f>
        <v>40000</v>
      </c>
      <c r="X80" s="709"/>
      <c r="Y80" s="709"/>
      <c r="Z80" s="709"/>
      <c r="AA80" s="709"/>
    </row>
    <row r="81" spans="1:27" ht="17.25" x14ac:dyDescent="0.3">
      <c r="A81" s="720">
        <v>42</v>
      </c>
      <c r="B81" s="648" t="s">
        <v>4</v>
      </c>
      <c r="C81" s="720">
        <v>1789</v>
      </c>
      <c r="D81" s="720">
        <v>0</v>
      </c>
      <c r="E81" s="720">
        <v>3</v>
      </c>
      <c r="F81" s="720">
        <v>13</v>
      </c>
      <c r="G81" s="582"/>
      <c r="H81" s="709">
        <f>SUM((D81*400)+(E81*100)+F81)</f>
        <v>313</v>
      </c>
      <c r="I81" s="582">
        <v>180</v>
      </c>
      <c r="J81" s="475">
        <f>SUM(H81*I81)</f>
        <v>56340</v>
      </c>
      <c r="K81" s="720"/>
      <c r="L81" s="720"/>
      <c r="M81" s="648"/>
      <c r="N81" s="648"/>
      <c r="O81" s="720"/>
      <c r="P81" s="720"/>
      <c r="Q81" s="582"/>
      <c r="R81" s="582"/>
      <c r="S81" s="473">
        <f>SUM(O81*R81)</f>
        <v>0</v>
      </c>
      <c r="T81" s="720"/>
      <c r="U81" s="582"/>
      <c r="V81" s="719"/>
      <c r="W81" s="710">
        <f>SUM(J81+V81)</f>
        <v>56340</v>
      </c>
      <c r="X81" s="582"/>
      <c r="Y81" s="582"/>
      <c r="Z81" s="582"/>
      <c r="AA81" s="582"/>
    </row>
    <row r="82" spans="1:27" ht="17.25" x14ac:dyDescent="0.3">
      <c r="A82" s="229">
        <v>43</v>
      </c>
      <c r="B82" s="230" t="s">
        <v>4</v>
      </c>
      <c r="C82" s="229">
        <v>7294</v>
      </c>
      <c r="D82" s="229">
        <v>1</v>
      </c>
      <c r="E82" s="229">
        <v>0</v>
      </c>
      <c r="F82" s="229">
        <v>44</v>
      </c>
      <c r="G82" s="709"/>
      <c r="H82" s="709">
        <f>SUM((D82*400)+(E82*100)+F82)</f>
        <v>444</v>
      </c>
      <c r="I82" s="709">
        <v>150</v>
      </c>
      <c r="J82" s="475">
        <f>SUM(H82*I82)</f>
        <v>66600</v>
      </c>
      <c r="K82" s="229">
        <v>13</v>
      </c>
      <c r="L82" s="229">
        <v>141</v>
      </c>
      <c r="M82" s="230" t="s">
        <v>15</v>
      </c>
      <c r="N82" s="230" t="s">
        <v>9</v>
      </c>
      <c r="O82" s="229">
        <v>360</v>
      </c>
      <c r="P82" s="229"/>
      <c r="Q82" s="709"/>
      <c r="R82" s="709">
        <v>6500</v>
      </c>
      <c r="S82" s="473">
        <f>SUM(O82*R82)</f>
        <v>2340000</v>
      </c>
      <c r="T82" s="229"/>
      <c r="U82" s="709">
        <v>85</v>
      </c>
      <c r="V82" s="473">
        <f>SUM(S82-(S82*85/100))</f>
        <v>351000</v>
      </c>
      <c r="W82" s="710">
        <f>SUM(J82+V82)</f>
        <v>417600</v>
      </c>
      <c r="X82" s="709"/>
      <c r="Y82" s="709"/>
      <c r="Z82" s="709"/>
      <c r="AA82" s="709"/>
    </row>
    <row r="83" spans="1:27" ht="17.25" x14ac:dyDescent="0.3">
      <c r="A83" s="229"/>
      <c r="B83" s="230"/>
      <c r="C83" s="229"/>
      <c r="D83" s="229"/>
      <c r="E83" s="229"/>
      <c r="F83" s="229"/>
      <c r="G83" s="709"/>
      <c r="H83" s="709"/>
      <c r="I83" s="709"/>
      <c r="J83" s="475"/>
      <c r="K83" s="229"/>
      <c r="L83" s="229"/>
      <c r="M83" s="230" t="s">
        <v>35</v>
      </c>
      <c r="N83" s="230" t="s">
        <v>2</v>
      </c>
      <c r="O83" s="229">
        <v>216</v>
      </c>
      <c r="P83" s="229"/>
      <c r="Q83" s="709"/>
      <c r="R83" s="709"/>
      <c r="S83" s="473">
        <f>SUM(O83*R83)</f>
        <v>0</v>
      </c>
      <c r="T83" s="229">
        <v>22</v>
      </c>
      <c r="U83" s="709"/>
      <c r="V83" s="719"/>
      <c r="W83" s="710">
        <f>SUM(J83+V83)</f>
        <v>0</v>
      </c>
      <c r="X83" s="709"/>
      <c r="Y83" s="709"/>
      <c r="Z83" s="709"/>
      <c r="AA83" s="709"/>
    </row>
    <row r="84" spans="1:27" ht="17.25" x14ac:dyDescent="0.3">
      <c r="A84" s="229"/>
      <c r="B84" s="230"/>
      <c r="C84" s="229"/>
      <c r="D84" s="229"/>
      <c r="E84" s="229"/>
      <c r="F84" s="229"/>
      <c r="G84" s="709"/>
      <c r="H84" s="709"/>
      <c r="I84" s="709"/>
      <c r="J84" s="475"/>
      <c r="K84" s="229"/>
      <c r="L84" s="229"/>
      <c r="M84" s="230" t="s">
        <v>37</v>
      </c>
      <c r="N84" s="230" t="s">
        <v>0</v>
      </c>
      <c r="O84" s="229">
        <v>144</v>
      </c>
      <c r="P84" s="229"/>
      <c r="Q84" s="709"/>
      <c r="R84" s="709"/>
      <c r="S84" s="473">
        <f>SUM(O84*R84)</f>
        <v>0</v>
      </c>
      <c r="T84" s="229">
        <v>22</v>
      </c>
      <c r="U84" s="709"/>
      <c r="V84" s="719"/>
      <c r="W84" s="710">
        <f>SUM(J84+V84)</f>
        <v>0</v>
      </c>
      <c r="X84" s="709"/>
      <c r="Y84" s="709"/>
      <c r="Z84" s="709"/>
      <c r="AA84" s="709"/>
    </row>
    <row r="85" spans="1:27" ht="17.25" x14ac:dyDescent="0.3">
      <c r="A85" s="229"/>
      <c r="B85" s="230"/>
      <c r="C85" s="229"/>
      <c r="D85" s="229"/>
      <c r="E85" s="229"/>
      <c r="F85" s="229"/>
      <c r="G85" s="709"/>
      <c r="H85" s="709"/>
      <c r="I85" s="709"/>
      <c r="J85" s="475"/>
      <c r="K85" s="229"/>
      <c r="L85" s="229"/>
      <c r="M85" s="230" t="s">
        <v>12</v>
      </c>
      <c r="N85" s="230" t="s">
        <v>0</v>
      </c>
      <c r="O85" s="229">
        <v>12</v>
      </c>
      <c r="P85" s="229"/>
      <c r="Q85" s="709"/>
      <c r="R85" s="709">
        <v>5400</v>
      </c>
      <c r="S85" s="473">
        <f>SUM(O85*R85)</f>
        <v>64800</v>
      </c>
      <c r="T85" s="229">
        <v>17</v>
      </c>
      <c r="U85" s="709">
        <v>60</v>
      </c>
      <c r="V85" s="473">
        <f>SUM(S85-(S85*60/100))</f>
        <v>25920</v>
      </c>
      <c r="W85" s="710">
        <f>SUM(J85+V85)</f>
        <v>25920</v>
      </c>
      <c r="X85" s="709"/>
      <c r="Y85" s="709"/>
      <c r="Z85" s="709"/>
      <c r="AA85" s="709"/>
    </row>
    <row r="86" spans="1:27" ht="17.25" x14ac:dyDescent="0.3">
      <c r="A86" s="229"/>
      <c r="B86" s="230"/>
      <c r="C86" s="229"/>
      <c r="D86" s="229"/>
      <c r="E86" s="229"/>
      <c r="F86" s="229"/>
      <c r="G86" s="709"/>
      <c r="H86" s="709"/>
      <c r="I86" s="709"/>
      <c r="J86" s="475"/>
      <c r="K86" s="229"/>
      <c r="L86" s="229"/>
      <c r="M86" s="230" t="s">
        <v>12</v>
      </c>
      <c r="N86" s="230" t="s">
        <v>0</v>
      </c>
      <c r="O86" s="229">
        <v>12</v>
      </c>
      <c r="P86" s="229"/>
      <c r="Q86" s="709"/>
      <c r="R86" s="709">
        <v>5400</v>
      </c>
      <c r="S86" s="473">
        <f>SUM(O86*R86)</f>
        <v>64800</v>
      </c>
      <c r="T86" s="229">
        <v>17</v>
      </c>
      <c r="U86" s="709">
        <v>60</v>
      </c>
      <c r="V86" s="473">
        <f>SUM(S86-(S86*60/100))</f>
        <v>25920</v>
      </c>
      <c r="W86" s="710">
        <f>SUM(J86+V86)</f>
        <v>25920</v>
      </c>
      <c r="X86" s="709"/>
      <c r="Y86" s="709"/>
      <c r="Z86" s="709"/>
      <c r="AA86" s="709"/>
    </row>
    <row r="87" spans="1:27" ht="17.25" x14ac:dyDescent="0.3">
      <c r="A87" s="229"/>
      <c r="B87" s="230"/>
      <c r="C87" s="229"/>
      <c r="D87" s="229"/>
      <c r="E87" s="229"/>
      <c r="F87" s="229"/>
      <c r="G87" s="709"/>
      <c r="H87" s="709"/>
      <c r="I87" s="709"/>
      <c r="J87" s="475"/>
      <c r="K87" s="229"/>
      <c r="L87" s="229"/>
      <c r="M87" s="230" t="s">
        <v>11</v>
      </c>
      <c r="N87" s="230" t="s">
        <v>0</v>
      </c>
      <c r="O87" s="229">
        <v>45.2</v>
      </c>
      <c r="P87" s="229"/>
      <c r="Q87" s="709"/>
      <c r="R87" s="709">
        <v>2050</v>
      </c>
      <c r="S87" s="473">
        <f>SUM(O87*R87)</f>
        <v>92660</v>
      </c>
      <c r="T87" s="229">
        <v>10</v>
      </c>
      <c r="U87" s="709">
        <v>40</v>
      </c>
      <c r="V87" s="473">
        <f>SUM(S87-(S87*40/100))</f>
        <v>55596</v>
      </c>
      <c r="W87" s="710">
        <f>SUM(J87+V87)</f>
        <v>55596</v>
      </c>
      <c r="X87" s="709"/>
      <c r="Y87" s="709"/>
      <c r="Z87" s="709"/>
      <c r="AA87" s="709"/>
    </row>
    <row r="88" spans="1:27" ht="17.25" x14ac:dyDescent="0.3">
      <c r="A88" s="229"/>
      <c r="B88" s="230"/>
      <c r="C88" s="229"/>
      <c r="D88" s="229"/>
      <c r="E88" s="229"/>
      <c r="F88" s="229"/>
      <c r="G88" s="709"/>
      <c r="H88" s="709"/>
      <c r="I88" s="709"/>
      <c r="J88" s="475"/>
      <c r="K88" s="229"/>
      <c r="L88" s="229"/>
      <c r="M88" s="230" t="s">
        <v>13</v>
      </c>
      <c r="N88" s="230" t="s">
        <v>0</v>
      </c>
      <c r="O88" s="229">
        <v>4</v>
      </c>
      <c r="P88" s="229"/>
      <c r="Q88" s="709"/>
      <c r="R88" s="709">
        <v>2050</v>
      </c>
      <c r="S88" s="473">
        <f>SUM(O88*R88)</f>
        <v>8200</v>
      </c>
      <c r="T88" s="229">
        <v>5</v>
      </c>
      <c r="U88" s="709">
        <v>15</v>
      </c>
      <c r="V88" s="473">
        <f>SUM(S88-(S88*15/100))</f>
        <v>6970</v>
      </c>
      <c r="W88" s="710">
        <f>SUM(J88+V88)</f>
        <v>6970</v>
      </c>
      <c r="X88" s="709"/>
      <c r="Y88" s="709"/>
      <c r="Z88" s="709"/>
      <c r="AA88" s="709"/>
    </row>
    <row r="89" spans="1:27" ht="17.25" x14ac:dyDescent="0.3">
      <c r="A89" s="229"/>
      <c r="B89" s="230"/>
      <c r="C89" s="229"/>
      <c r="D89" s="229"/>
      <c r="E89" s="229"/>
      <c r="F89" s="229"/>
      <c r="G89" s="709"/>
      <c r="H89" s="709"/>
      <c r="I89" s="709"/>
      <c r="J89" s="475"/>
      <c r="K89" s="229"/>
      <c r="L89" s="503"/>
      <c r="M89" s="230" t="s">
        <v>527</v>
      </c>
      <c r="N89" s="230" t="s">
        <v>2</v>
      </c>
      <c r="O89" s="229">
        <v>12.6</v>
      </c>
      <c r="P89" s="229"/>
      <c r="Q89" s="709"/>
      <c r="R89" s="709">
        <v>6500</v>
      </c>
      <c r="S89" s="473">
        <f>SUM(O89*R89)</f>
        <v>81900</v>
      </c>
      <c r="T89" s="229">
        <v>5</v>
      </c>
      <c r="U89" s="709">
        <v>15</v>
      </c>
      <c r="V89" s="473">
        <f>SUM(S89-(S89*15/100))</f>
        <v>69615</v>
      </c>
      <c r="W89" s="710">
        <f>SUM(J89+V89)</f>
        <v>69615</v>
      </c>
      <c r="X89" s="709"/>
      <c r="Y89" s="709"/>
      <c r="Z89" s="709"/>
      <c r="AA89" s="709"/>
    </row>
    <row r="90" spans="1:27" ht="17.25" x14ac:dyDescent="0.3">
      <c r="A90" s="229">
        <v>44</v>
      </c>
      <c r="B90" s="230" t="s">
        <v>4</v>
      </c>
      <c r="C90" s="229">
        <v>15114</v>
      </c>
      <c r="D90" s="229">
        <v>3</v>
      </c>
      <c r="E90" s="229">
        <v>0</v>
      </c>
      <c r="F90" s="229">
        <v>0</v>
      </c>
      <c r="G90" s="709"/>
      <c r="H90" s="709">
        <f>SUM((D90*400)+(E90*100)+F90)</f>
        <v>1200</v>
      </c>
      <c r="I90" s="709"/>
      <c r="J90" s="475">
        <f>SUM(H90*I90)</f>
        <v>0</v>
      </c>
      <c r="K90" s="229"/>
      <c r="L90" s="503"/>
      <c r="M90" s="230"/>
      <c r="N90" s="230"/>
      <c r="O90" s="229"/>
      <c r="P90" s="229"/>
      <c r="Q90" s="709"/>
      <c r="R90" s="709"/>
      <c r="S90" s="473">
        <f>SUM(O90*R90)</f>
        <v>0</v>
      </c>
      <c r="T90" s="229"/>
      <c r="U90" s="709"/>
      <c r="V90" s="473"/>
      <c r="W90" s="710">
        <f>SUM(J90+V90)</f>
        <v>0</v>
      </c>
      <c r="X90" s="709"/>
      <c r="Y90" s="709"/>
      <c r="Z90" s="709"/>
      <c r="AA90" s="709"/>
    </row>
    <row r="91" spans="1:27" ht="17.25" x14ac:dyDescent="0.3">
      <c r="A91" s="229">
        <v>45</v>
      </c>
      <c r="B91" s="230" t="s">
        <v>4</v>
      </c>
      <c r="C91" s="229">
        <v>14206</v>
      </c>
      <c r="D91" s="229">
        <v>0</v>
      </c>
      <c r="E91" s="229">
        <v>2</v>
      </c>
      <c r="F91" s="229">
        <v>0</v>
      </c>
      <c r="G91" s="709"/>
      <c r="H91" s="709">
        <f>SUM((D91*400)+(E91*100)+F91)</f>
        <v>200</v>
      </c>
      <c r="I91" s="709"/>
      <c r="J91" s="475">
        <f>SUM(H91*I91)</f>
        <v>0</v>
      </c>
      <c r="K91" s="229"/>
      <c r="L91" s="229"/>
      <c r="M91" s="230"/>
      <c r="N91" s="230"/>
      <c r="O91" s="229"/>
      <c r="P91" s="229"/>
      <c r="Q91" s="709"/>
      <c r="R91" s="709"/>
      <c r="S91" s="473">
        <f>SUM(O91*R91)</f>
        <v>0</v>
      </c>
      <c r="T91" s="229"/>
      <c r="U91" s="709"/>
      <c r="V91" s="473"/>
      <c r="W91" s="710">
        <f>SUM(J91+V91)</f>
        <v>0</v>
      </c>
      <c r="X91" s="709"/>
      <c r="Y91" s="709"/>
      <c r="Z91" s="709"/>
      <c r="AA91" s="709"/>
    </row>
    <row r="92" spans="1:27" ht="17.25" x14ac:dyDescent="0.3">
      <c r="A92" s="494">
        <v>46</v>
      </c>
      <c r="B92" s="498" t="s">
        <v>26</v>
      </c>
      <c r="C92" s="494"/>
      <c r="D92" s="494">
        <v>10</v>
      </c>
      <c r="E92" s="494">
        <v>2</v>
      </c>
      <c r="F92" s="494">
        <v>6</v>
      </c>
      <c r="G92" s="709"/>
      <c r="H92" s="709">
        <f>SUM((D92*400)+(E92*100)+F92)</f>
        <v>4206</v>
      </c>
      <c r="I92" s="709"/>
      <c r="J92" s="475">
        <f>SUM(H92*I92)</f>
        <v>0</v>
      </c>
      <c r="K92" s="494"/>
      <c r="L92" s="494"/>
      <c r="M92" s="498"/>
      <c r="N92" s="498"/>
      <c r="O92" s="494"/>
      <c r="P92" s="494"/>
      <c r="Q92" s="709"/>
      <c r="R92" s="709"/>
      <c r="S92" s="473">
        <f>SUM(O92*R92)</f>
        <v>0</v>
      </c>
      <c r="T92" s="494"/>
      <c r="U92" s="709"/>
      <c r="V92" s="473"/>
      <c r="W92" s="710">
        <f>SUM(J92+V92)</f>
        <v>0</v>
      </c>
      <c r="X92" s="709"/>
      <c r="Y92" s="709"/>
      <c r="Z92" s="709"/>
      <c r="AA92" s="709"/>
    </row>
    <row r="93" spans="1:27" ht="17.25" x14ac:dyDescent="0.3">
      <c r="A93" s="229">
        <v>47</v>
      </c>
      <c r="B93" s="230" t="s">
        <v>4</v>
      </c>
      <c r="C93" s="229">
        <v>10713</v>
      </c>
      <c r="D93" s="229">
        <v>0</v>
      </c>
      <c r="E93" s="229">
        <v>1</v>
      </c>
      <c r="F93" s="229">
        <v>44</v>
      </c>
      <c r="G93" s="709"/>
      <c r="H93" s="709">
        <f>SUM((D93*400)+(E93*100)+F93)</f>
        <v>144</v>
      </c>
      <c r="I93" s="709">
        <v>200</v>
      </c>
      <c r="J93" s="475">
        <f>SUM(H93*I93)</f>
        <v>28800</v>
      </c>
      <c r="K93" s="229">
        <v>14</v>
      </c>
      <c r="L93" s="229">
        <v>142</v>
      </c>
      <c r="M93" s="230" t="s">
        <v>15</v>
      </c>
      <c r="N93" s="230" t="s">
        <v>9</v>
      </c>
      <c r="O93" s="229">
        <v>262.56</v>
      </c>
      <c r="P93" s="229"/>
      <c r="Q93" s="709"/>
      <c r="R93" s="709">
        <v>6500</v>
      </c>
      <c r="S93" s="473">
        <f>SUM(O93*R93)</f>
        <v>1706640</v>
      </c>
      <c r="T93" s="229">
        <v>10</v>
      </c>
      <c r="U93" s="709">
        <v>30</v>
      </c>
      <c r="V93" s="473">
        <f>SUM(S93-(S93*30/100))</f>
        <v>1194648</v>
      </c>
      <c r="W93" s="710">
        <f>SUM(J93+V93)</f>
        <v>1223448</v>
      </c>
      <c r="X93" s="709"/>
      <c r="Y93" s="709"/>
      <c r="Z93" s="709"/>
      <c r="AA93" s="709"/>
    </row>
    <row r="94" spans="1:27" ht="17.25" x14ac:dyDescent="0.3">
      <c r="A94" s="229"/>
      <c r="B94" s="230"/>
      <c r="C94" s="229"/>
      <c r="D94" s="229"/>
      <c r="E94" s="229"/>
      <c r="F94" s="229"/>
      <c r="G94" s="709"/>
      <c r="H94" s="709"/>
      <c r="I94" s="709"/>
      <c r="J94" s="475">
        <f>SUM(H94*I94)</f>
        <v>0</v>
      </c>
      <c r="K94" s="229"/>
      <c r="L94" s="229"/>
      <c r="M94" s="230" t="s">
        <v>35</v>
      </c>
      <c r="N94" s="230" t="s">
        <v>2</v>
      </c>
      <c r="O94" s="229">
        <v>166.56</v>
      </c>
      <c r="P94" s="229"/>
      <c r="Q94" s="709"/>
      <c r="R94" s="709"/>
      <c r="S94" s="473">
        <f>SUM(O94*R94)</f>
        <v>0</v>
      </c>
      <c r="T94" s="229">
        <v>10</v>
      </c>
      <c r="U94" s="709"/>
      <c r="V94" s="473"/>
      <c r="W94" s="710">
        <f>SUM(J94+V94)</f>
        <v>0</v>
      </c>
      <c r="X94" s="709"/>
      <c r="Y94" s="709"/>
      <c r="Z94" s="709"/>
      <c r="AA94" s="709"/>
    </row>
    <row r="95" spans="1:27" ht="17.25" x14ac:dyDescent="0.3">
      <c r="A95" s="229"/>
      <c r="B95" s="230"/>
      <c r="C95" s="229"/>
      <c r="D95" s="229"/>
      <c r="E95" s="229"/>
      <c r="F95" s="229"/>
      <c r="G95" s="709"/>
      <c r="H95" s="709"/>
      <c r="I95" s="709"/>
      <c r="J95" s="475">
        <f>SUM(H95*I95)</f>
        <v>0</v>
      </c>
      <c r="K95" s="229"/>
      <c r="L95" s="229"/>
      <c r="M95" s="230" t="s">
        <v>37</v>
      </c>
      <c r="N95" s="230" t="s">
        <v>0</v>
      </c>
      <c r="O95" s="229">
        <v>96</v>
      </c>
      <c r="P95" s="229"/>
      <c r="Q95" s="709"/>
      <c r="R95" s="709"/>
      <c r="S95" s="473">
        <f>SUM(O95*R95)</f>
        <v>0</v>
      </c>
      <c r="T95" s="229">
        <v>10</v>
      </c>
      <c r="U95" s="709"/>
      <c r="V95" s="473"/>
      <c r="W95" s="710">
        <f>SUM(J95+V95)</f>
        <v>0</v>
      </c>
      <c r="X95" s="709"/>
      <c r="Y95" s="709"/>
      <c r="Z95" s="709"/>
      <c r="AA95" s="709"/>
    </row>
    <row r="96" spans="1:27" ht="17.25" x14ac:dyDescent="0.3">
      <c r="A96" s="229"/>
      <c r="B96" s="230"/>
      <c r="C96" s="229"/>
      <c r="D96" s="229"/>
      <c r="E96" s="229"/>
      <c r="F96" s="229"/>
      <c r="G96" s="709"/>
      <c r="H96" s="709"/>
      <c r="I96" s="709"/>
      <c r="J96" s="475">
        <f>SUM(H96*I96)</f>
        <v>0</v>
      </c>
      <c r="K96" s="229"/>
      <c r="L96" s="229"/>
      <c r="M96" s="230" t="s">
        <v>12</v>
      </c>
      <c r="N96" s="230" t="s">
        <v>0</v>
      </c>
      <c r="O96" s="229">
        <v>12</v>
      </c>
      <c r="P96" s="229"/>
      <c r="Q96" s="709"/>
      <c r="R96" s="709">
        <v>5400</v>
      </c>
      <c r="S96" s="473">
        <f>SUM(O96*R96)</f>
        <v>64800</v>
      </c>
      <c r="T96" s="229">
        <v>15</v>
      </c>
      <c r="U96" s="709">
        <v>65</v>
      </c>
      <c r="V96" s="473">
        <f>SUM(S96-(S96*65/100))</f>
        <v>22680</v>
      </c>
      <c r="W96" s="710">
        <f>SUM(J96+V96)</f>
        <v>22680</v>
      </c>
      <c r="X96" s="709"/>
      <c r="Y96" s="709"/>
      <c r="Z96" s="709"/>
      <c r="AA96" s="709"/>
    </row>
    <row r="97" spans="1:27" ht="17.25" x14ac:dyDescent="0.3">
      <c r="A97" s="494">
        <v>48</v>
      </c>
      <c r="B97" s="498" t="s">
        <v>26</v>
      </c>
      <c r="C97" s="494"/>
      <c r="D97" s="494">
        <v>11</v>
      </c>
      <c r="E97" s="494">
        <v>0</v>
      </c>
      <c r="F97" s="494">
        <v>0</v>
      </c>
      <c r="G97" s="709"/>
      <c r="H97" s="709">
        <f>SUM((D97*400)+(E97*100)+F97)</f>
        <v>4400</v>
      </c>
      <c r="I97" s="709"/>
      <c r="J97" s="475">
        <f>SUM(H97*I97)</f>
        <v>0</v>
      </c>
      <c r="K97" s="494"/>
      <c r="L97" s="494"/>
      <c r="M97" s="498"/>
      <c r="N97" s="498"/>
      <c r="O97" s="494"/>
      <c r="P97" s="494"/>
      <c r="Q97" s="709"/>
      <c r="R97" s="709"/>
      <c r="S97" s="473">
        <f>SUM(O97*R97)</f>
        <v>0</v>
      </c>
      <c r="T97" s="494"/>
      <c r="U97" s="709"/>
      <c r="V97" s="473"/>
      <c r="W97" s="710">
        <f>SUM(J97+V97)</f>
        <v>0</v>
      </c>
      <c r="X97" s="709"/>
      <c r="Y97" s="709"/>
      <c r="Z97" s="709"/>
      <c r="AA97" s="709"/>
    </row>
    <row r="98" spans="1:27" ht="17.25" x14ac:dyDescent="0.3">
      <c r="A98" s="229">
        <v>49</v>
      </c>
      <c r="B98" s="230" t="s">
        <v>4</v>
      </c>
      <c r="C98" s="229">
        <v>1773</v>
      </c>
      <c r="D98" s="229">
        <v>0</v>
      </c>
      <c r="E98" s="229">
        <v>2</v>
      </c>
      <c r="F98" s="229">
        <v>1</v>
      </c>
      <c r="G98" s="709"/>
      <c r="H98" s="709">
        <f>SUM((D98*400)+(E98*100)+F98)</f>
        <v>201</v>
      </c>
      <c r="I98" s="709"/>
      <c r="J98" s="475">
        <f>SUM(H98*I98)</f>
        <v>0</v>
      </c>
      <c r="K98" s="229">
        <v>15</v>
      </c>
      <c r="L98" s="229">
        <v>77</v>
      </c>
      <c r="M98" s="230" t="s">
        <v>15</v>
      </c>
      <c r="N98" s="230" t="s">
        <v>9</v>
      </c>
      <c r="O98" s="229">
        <v>398.4</v>
      </c>
      <c r="P98" s="229"/>
      <c r="Q98" s="709"/>
      <c r="R98" s="709">
        <v>6500</v>
      </c>
      <c r="S98" s="473">
        <f>SUM(O98*R98)</f>
        <v>2589600</v>
      </c>
      <c r="T98" s="229"/>
      <c r="U98" s="709">
        <v>25</v>
      </c>
      <c r="V98" s="473">
        <f>SUM(S98-(S98*25/100))</f>
        <v>1942200</v>
      </c>
      <c r="W98" s="710">
        <f>SUM(J98+V98)</f>
        <v>1942200</v>
      </c>
      <c r="X98" s="709"/>
      <c r="Y98" s="709"/>
      <c r="Z98" s="709"/>
      <c r="AA98" s="709"/>
    </row>
    <row r="99" spans="1:27" ht="17.25" x14ac:dyDescent="0.3">
      <c r="A99" s="229"/>
      <c r="B99" s="230"/>
      <c r="C99" s="229"/>
      <c r="D99" s="229"/>
      <c r="E99" s="229"/>
      <c r="F99" s="229"/>
      <c r="G99" s="709"/>
      <c r="H99" s="709"/>
      <c r="I99" s="709"/>
      <c r="J99" s="475"/>
      <c r="K99" s="229"/>
      <c r="L99" s="229"/>
      <c r="M99" s="230" t="s">
        <v>35</v>
      </c>
      <c r="N99" s="230" t="s">
        <v>2</v>
      </c>
      <c r="O99" s="229">
        <v>254.4</v>
      </c>
      <c r="P99" s="229"/>
      <c r="Q99" s="709"/>
      <c r="R99" s="709"/>
      <c r="S99" s="473">
        <f>SUM(O99*R99)</f>
        <v>0</v>
      </c>
      <c r="T99" s="229">
        <v>7</v>
      </c>
      <c r="U99" s="709"/>
      <c r="V99" s="473"/>
      <c r="W99" s="710">
        <f>SUM(J99+V99)</f>
        <v>0</v>
      </c>
      <c r="X99" s="709"/>
      <c r="Y99" s="709"/>
      <c r="Z99" s="709"/>
      <c r="AA99" s="709"/>
    </row>
    <row r="100" spans="1:27" ht="17.25" x14ac:dyDescent="0.3">
      <c r="A100" s="229"/>
      <c r="B100" s="230"/>
      <c r="C100" s="229"/>
      <c r="D100" s="229"/>
      <c r="E100" s="229"/>
      <c r="F100" s="229"/>
      <c r="G100" s="709"/>
      <c r="H100" s="709"/>
      <c r="I100" s="709"/>
      <c r="J100" s="475"/>
      <c r="K100" s="229"/>
      <c r="L100" s="229"/>
      <c r="M100" s="230" t="s">
        <v>37</v>
      </c>
      <c r="N100" s="230" t="s">
        <v>0</v>
      </c>
      <c r="O100" s="229">
        <v>144</v>
      </c>
      <c r="P100" s="229"/>
      <c r="Q100" s="709"/>
      <c r="R100" s="709"/>
      <c r="S100" s="473">
        <f>SUM(O100*R100)</f>
        <v>0</v>
      </c>
      <c r="T100" s="229">
        <v>7</v>
      </c>
      <c r="U100" s="709"/>
      <c r="V100" s="473"/>
      <c r="W100" s="710">
        <f>SUM(J100+V100)</f>
        <v>0</v>
      </c>
      <c r="X100" s="709"/>
      <c r="Y100" s="709"/>
      <c r="Z100" s="709"/>
      <c r="AA100" s="709"/>
    </row>
    <row r="101" spans="1:27" ht="17.25" x14ac:dyDescent="0.3">
      <c r="A101" s="229"/>
      <c r="B101" s="230"/>
      <c r="C101" s="229"/>
      <c r="D101" s="229"/>
      <c r="E101" s="229"/>
      <c r="F101" s="229"/>
      <c r="G101" s="709"/>
      <c r="H101" s="709"/>
      <c r="I101" s="709"/>
      <c r="J101" s="475"/>
      <c r="K101" s="229"/>
      <c r="L101" s="229"/>
      <c r="M101" s="230" t="s">
        <v>12</v>
      </c>
      <c r="N101" s="230" t="s">
        <v>0</v>
      </c>
      <c r="O101" s="229">
        <v>18</v>
      </c>
      <c r="P101" s="229"/>
      <c r="Q101" s="709"/>
      <c r="R101" s="709">
        <v>5400</v>
      </c>
      <c r="S101" s="473">
        <f>SUM(O101*R101)</f>
        <v>97200</v>
      </c>
      <c r="T101" s="229">
        <v>26</v>
      </c>
      <c r="U101" s="709">
        <v>93</v>
      </c>
      <c r="V101" s="473">
        <f>SUM(S101-(S101*93/100))</f>
        <v>6804</v>
      </c>
      <c r="W101" s="710">
        <f>SUM(J101+V101)</f>
        <v>6804</v>
      </c>
      <c r="X101" s="709"/>
      <c r="Y101" s="709"/>
      <c r="Z101" s="709"/>
      <c r="AA101" s="709"/>
    </row>
    <row r="102" spans="1:27" ht="17.25" x14ac:dyDescent="0.3">
      <c r="A102" s="229"/>
      <c r="B102" s="230"/>
      <c r="C102" s="229"/>
      <c r="D102" s="229"/>
      <c r="E102" s="229"/>
      <c r="F102" s="229"/>
      <c r="G102" s="709"/>
      <c r="H102" s="709"/>
      <c r="I102" s="709"/>
      <c r="J102" s="475"/>
      <c r="K102" s="229"/>
      <c r="L102" s="229"/>
      <c r="M102" s="230" t="s">
        <v>11</v>
      </c>
      <c r="N102" s="230" t="s">
        <v>0</v>
      </c>
      <c r="O102" s="229">
        <v>30</v>
      </c>
      <c r="P102" s="229"/>
      <c r="Q102" s="709"/>
      <c r="R102" s="709">
        <v>2050</v>
      </c>
      <c r="S102" s="473">
        <f>SUM(O102*R102)</f>
        <v>61500</v>
      </c>
      <c r="T102" s="229">
        <v>4</v>
      </c>
      <c r="U102" s="709">
        <v>12</v>
      </c>
      <c r="V102" s="473">
        <f>SUM(S102-(S102*12/100))</f>
        <v>54120</v>
      </c>
      <c r="W102" s="710">
        <f>SUM(J102+V102)</f>
        <v>54120</v>
      </c>
      <c r="X102" s="709"/>
      <c r="Y102" s="709"/>
      <c r="Z102" s="709"/>
      <c r="AA102" s="709"/>
    </row>
    <row r="103" spans="1:27" ht="17.25" x14ac:dyDescent="0.3">
      <c r="A103" s="229">
        <v>50</v>
      </c>
      <c r="B103" s="230" t="s">
        <v>4</v>
      </c>
      <c r="C103" s="229">
        <v>1775</v>
      </c>
      <c r="D103" s="229">
        <v>5</v>
      </c>
      <c r="E103" s="229">
        <v>3</v>
      </c>
      <c r="F103" s="229">
        <v>76</v>
      </c>
      <c r="G103" s="709"/>
      <c r="H103" s="709">
        <f>SUM((D103*400)+(E103*100)+F103)</f>
        <v>2376</v>
      </c>
      <c r="I103" s="709">
        <v>150</v>
      </c>
      <c r="J103" s="475">
        <f>SUM(H103*I103)</f>
        <v>356400</v>
      </c>
      <c r="K103" s="229"/>
      <c r="L103" s="229"/>
      <c r="M103" s="230"/>
      <c r="N103" s="230"/>
      <c r="O103" s="229"/>
      <c r="P103" s="229"/>
      <c r="Q103" s="709"/>
      <c r="R103" s="709"/>
      <c r="S103" s="473">
        <f>SUM(O103*R103)</f>
        <v>0</v>
      </c>
      <c r="T103" s="229"/>
      <c r="U103" s="709"/>
      <c r="V103" s="473"/>
      <c r="W103" s="710">
        <f>SUM(J103+V103)</f>
        <v>356400</v>
      </c>
      <c r="X103" s="709"/>
      <c r="Y103" s="709"/>
      <c r="Z103" s="709"/>
      <c r="AA103" s="709"/>
    </row>
    <row r="104" spans="1:27" ht="17.25" x14ac:dyDescent="0.3">
      <c r="A104" s="494">
        <v>51</v>
      </c>
      <c r="B104" s="498" t="s">
        <v>26</v>
      </c>
      <c r="C104" s="494"/>
      <c r="D104" s="494">
        <v>50</v>
      </c>
      <c r="E104" s="494">
        <v>0</v>
      </c>
      <c r="F104" s="494">
        <v>37</v>
      </c>
      <c r="G104" s="709"/>
      <c r="H104" s="709">
        <f>SUM((D104*400)+(E104*100)+F104)</f>
        <v>20037</v>
      </c>
      <c r="I104" s="709"/>
      <c r="J104" s="475">
        <f>SUM(H104*I104)</f>
        <v>0</v>
      </c>
      <c r="K104" s="494"/>
      <c r="L104" s="494"/>
      <c r="M104" s="498"/>
      <c r="N104" s="498"/>
      <c r="O104" s="494"/>
      <c r="P104" s="494"/>
      <c r="Q104" s="709"/>
      <c r="R104" s="709"/>
      <c r="S104" s="473">
        <f>SUM(O104*R104)</f>
        <v>0</v>
      </c>
      <c r="T104" s="494"/>
      <c r="U104" s="709"/>
      <c r="V104" s="473"/>
      <c r="W104" s="710">
        <f>SUM(J104+V104)</f>
        <v>0</v>
      </c>
      <c r="X104" s="709"/>
      <c r="Y104" s="709"/>
      <c r="Z104" s="709"/>
      <c r="AA104" s="709"/>
    </row>
    <row r="105" spans="1:27" ht="17.25" x14ac:dyDescent="0.3">
      <c r="A105" s="229">
        <v>52</v>
      </c>
      <c r="B105" s="230" t="s">
        <v>4</v>
      </c>
      <c r="C105" s="229">
        <v>1772</v>
      </c>
      <c r="D105" s="229">
        <v>2</v>
      </c>
      <c r="E105" s="229">
        <v>0</v>
      </c>
      <c r="F105" s="229">
        <v>23</v>
      </c>
      <c r="G105" s="709"/>
      <c r="H105" s="709">
        <f>SUM((D105*400)+(E105*100)+F105)</f>
        <v>823</v>
      </c>
      <c r="I105" s="709"/>
      <c r="J105" s="475">
        <f>SUM(H105*I105)</f>
        <v>0</v>
      </c>
      <c r="K105" s="229"/>
      <c r="L105" s="229"/>
      <c r="M105" s="230"/>
      <c r="N105" s="230"/>
      <c r="O105" s="229"/>
      <c r="P105" s="229"/>
      <c r="Q105" s="709"/>
      <c r="R105" s="709"/>
      <c r="S105" s="473">
        <f>SUM(O105*R105)</f>
        <v>0</v>
      </c>
      <c r="T105" s="229"/>
      <c r="U105" s="709"/>
      <c r="V105" s="473"/>
      <c r="W105" s="710">
        <f>SUM(J105+V105)</f>
        <v>0</v>
      </c>
      <c r="X105" s="709"/>
      <c r="Y105" s="709"/>
      <c r="Z105" s="709"/>
      <c r="AA105" s="709"/>
    </row>
    <row r="106" spans="1:27" ht="17.25" x14ac:dyDescent="0.3">
      <c r="A106" s="229">
        <v>53</v>
      </c>
      <c r="B106" s="230" t="s">
        <v>4</v>
      </c>
      <c r="C106" s="229">
        <v>1767</v>
      </c>
      <c r="D106" s="229">
        <v>5</v>
      </c>
      <c r="E106" s="229">
        <v>0</v>
      </c>
      <c r="F106" s="229">
        <v>97</v>
      </c>
      <c r="G106" s="709"/>
      <c r="H106" s="709">
        <f>SUM((D106*400)+(E106*100)+F106)</f>
        <v>2097</v>
      </c>
      <c r="I106" s="709">
        <v>75</v>
      </c>
      <c r="J106" s="475">
        <f>SUM(H106*I106)</f>
        <v>157275</v>
      </c>
      <c r="K106" s="229"/>
      <c r="L106" s="229"/>
      <c r="M106" s="230"/>
      <c r="N106" s="230"/>
      <c r="O106" s="229"/>
      <c r="P106" s="229"/>
      <c r="Q106" s="709"/>
      <c r="R106" s="709"/>
      <c r="S106" s="473">
        <f>SUM(O106*R106)</f>
        <v>0</v>
      </c>
      <c r="T106" s="229"/>
      <c r="U106" s="709"/>
      <c r="V106" s="473"/>
      <c r="W106" s="710">
        <f>SUM(J106+V106)</f>
        <v>157275</v>
      </c>
      <c r="X106" s="709"/>
      <c r="Y106" s="709"/>
      <c r="Z106" s="709"/>
      <c r="AA106" s="709"/>
    </row>
    <row r="107" spans="1:27" ht="17.25" x14ac:dyDescent="0.3">
      <c r="A107" s="229">
        <v>54</v>
      </c>
      <c r="B107" s="230" t="s">
        <v>4</v>
      </c>
      <c r="C107" s="229">
        <v>5675</v>
      </c>
      <c r="D107" s="229">
        <v>3</v>
      </c>
      <c r="E107" s="229">
        <v>0</v>
      </c>
      <c r="F107" s="229">
        <v>0</v>
      </c>
      <c r="G107" s="709"/>
      <c r="H107" s="709">
        <f>SUM((D107*400)+(E107*100)+F107)</f>
        <v>1200</v>
      </c>
      <c r="I107" s="709"/>
      <c r="J107" s="475">
        <f>SUM(H107*I107)</f>
        <v>0</v>
      </c>
      <c r="K107" s="229"/>
      <c r="L107" s="229"/>
      <c r="M107" s="230"/>
      <c r="N107" s="230"/>
      <c r="O107" s="229"/>
      <c r="P107" s="229"/>
      <c r="Q107" s="709"/>
      <c r="R107" s="709"/>
      <c r="S107" s="473">
        <f>SUM(O107*R107)</f>
        <v>0</v>
      </c>
      <c r="T107" s="229"/>
      <c r="U107" s="709"/>
      <c r="V107" s="473"/>
      <c r="W107" s="710">
        <f>SUM(J107+V107)</f>
        <v>0</v>
      </c>
      <c r="X107" s="709"/>
      <c r="Y107" s="709"/>
      <c r="Z107" s="709"/>
      <c r="AA107" s="709"/>
    </row>
    <row r="108" spans="1:27" ht="17.25" x14ac:dyDescent="0.3">
      <c r="A108" s="229">
        <v>55</v>
      </c>
      <c r="B108" s="230" t="s">
        <v>4</v>
      </c>
      <c r="C108" s="229">
        <v>221</v>
      </c>
      <c r="D108" s="229">
        <v>0</v>
      </c>
      <c r="E108" s="229">
        <v>3</v>
      </c>
      <c r="F108" s="229">
        <v>80</v>
      </c>
      <c r="G108" s="716"/>
      <c r="H108" s="709">
        <f>SUM((D108*400)+(E108*100)+F108)</f>
        <v>380</v>
      </c>
      <c r="I108" s="716"/>
      <c r="J108" s="475">
        <f>SUM(H108*I108)</f>
        <v>0</v>
      </c>
      <c r="K108" s="229">
        <v>16</v>
      </c>
      <c r="L108" s="229">
        <v>3</v>
      </c>
      <c r="M108" s="230" t="s">
        <v>15</v>
      </c>
      <c r="N108" s="230" t="s">
        <v>1329</v>
      </c>
      <c r="O108" s="229">
        <v>63</v>
      </c>
      <c r="P108" s="229"/>
      <c r="Q108" s="716"/>
      <c r="R108" s="716">
        <v>6500</v>
      </c>
      <c r="S108" s="473">
        <f>SUM(O108*R108)</f>
        <v>409500</v>
      </c>
      <c r="T108" s="229">
        <v>22</v>
      </c>
      <c r="U108" s="716">
        <v>8</v>
      </c>
      <c r="V108" s="473">
        <f>SUM(S108-(S108*12/100))</f>
        <v>360360</v>
      </c>
      <c r="W108" s="710">
        <f>SUM(J108+V108)</f>
        <v>360360</v>
      </c>
      <c r="X108" s="716"/>
      <c r="Y108" s="716"/>
      <c r="Z108" s="716"/>
      <c r="AA108" s="716"/>
    </row>
    <row r="109" spans="1:27" ht="17.25" x14ac:dyDescent="0.3">
      <c r="A109" s="229"/>
      <c r="B109" s="230"/>
      <c r="C109" s="229"/>
      <c r="D109" s="229"/>
      <c r="E109" s="229"/>
      <c r="F109" s="229"/>
      <c r="G109" s="716"/>
      <c r="H109" s="709"/>
      <c r="I109" s="716"/>
      <c r="J109" s="475"/>
      <c r="K109" s="229"/>
      <c r="L109" s="229"/>
      <c r="M109" s="230" t="s">
        <v>35</v>
      </c>
      <c r="N109" s="230" t="s">
        <v>2</v>
      </c>
      <c r="O109" s="229"/>
      <c r="P109" s="229"/>
      <c r="Q109" s="716"/>
      <c r="R109" s="716"/>
      <c r="S109" s="473">
        <f>SUM(O109*R109)</f>
        <v>0</v>
      </c>
      <c r="T109" s="229"/>
      <c r="U109" s="716"/>
      <c r="V109" s="473"/>
      <c r="W109" s="710">
        <f>SUM(J109+V109)</f>
        <v>0</v>
      </c>
      <c r="X109" s="716"/>
      <c r="Y109" s="716"/>
      <c r="Z109" s="716"/>
      <c r="AA109" s="716"/>
    </row>
    <row r="110" spans="1:27" ht="17.25" x14ac:dyDescent="0.3">
      <c r="A110" s="229"/>
      <c r="B110" s="230"/>
      <c r="C110" s="229"/>
      <c r="D110" s="229"/>
      <c r="E110" s="229"/>
      <c r="F110" s="229"/>
      <c r="G110" s="716"/>
      <c r="H110" s="709"/>
      <c r="I110" s="716"/>
      <c r="J110" s="475"/>
      <c r="K110" s="229"/>
      <c r="L110" s="229"/>
      <c r="M110" s="230" t="s">
        <v>37</v>
      </c>
      <c r="N110" s="230" t="s">
        <v>0</v>
      </c>
      <c r="O110" s="229"/>
      <c r="P110" s="229"/>
      <c r="Q110" s="716"/>
      <c r="R110" s="716"/>
      <c r="S110" s="473">
        <f>SUM(O110*R110)</f>
        <v>0</v>
      </c>
      <c r="T110" s="229"/>
      <c r="U110" s="716"/>
      <c r="V110" s="473"/>
      <c r="W110" s="710">
        <f>SUM(J110+V110)</f>
        <v>0</v>
      </c>
      <c r="X110" s="716"/>
      <c r="Y110" s="716"/>
      <c r="Z110" s="716"/>
      <c r="AA110" s="716"/>
    </row>
    <row r="111" spans="1:27" ht="17.25" x14ac:dyDescent="0.3">
      <c r="A111" s="717"/>
      <c r="B111" s="718"/>
      <c r="C111" s="717"/>
      <c r="D111" s="717"/>
      <c r="E111" s="717"/>
      <c r="F111" s="717"/>
      <c r="G111" s="709"/>
      <c r="H111" s="709"/>
      <c r="I111" s="709"/>
      <c r="J111" s="475"/>
      <c r="K111" s="717"/>
      <c r="L111" s="717"/>
      <c r="M111" s="230" t="s">
        <v>16</v>
      </c>
      <c r="N111" s="230" t="s">
        <v>2</v>
      </c>
      <c r="O111" s="229">
        <v>30</v>
      </c>
      <c r="P111" s="229"/>
      <c r="Q111" s="709"/>
      <c r="R111" s="709">
        <v>2400</v>
      </c>
      <c r="S111" s="473">
        <f>SUM(O111*R111)</f>
        <v>72000</v>
      </c>
      <c r="T111" s="229">
        <v>20</v>
      </c>
      <c r="U111" s="709">
        <v>48</v>
      </c>
      <c r="V111" s="473">
        <f>SUM(S111-(S111*48/100))</f>
        <v>37440</v>
      </c>
      <c r="W111" s="710">
        <f>SUM(J111+V111)</f>
        <v>37440</v>
      </c>
      <c r="X111" s="709"/>
      <c r="Y111" s="709"/>
      <c r="Z111" s="709"/>
      <c r="AA111" s="709"/>
    </row>
    <row r="112" spans="1:27" ht="17.25" x14ac:dyDescent="0.3">
      <c r="A112" s="717"/>
      <c r="B112" s="718"/>
      <c r="C112" s="717"/>
      <c r="D112" s="717"/>
      <c r="E112" s="717"/>
      <c r="F112" s="717"/>
      <c r="G112" s="709"/>
      <c r="H112" s="709"/>
      <c r="I112" s="709"/>
      <c r="J112" s="475"/>
      <c r="K112" s="717"/>
      <c r="L112" s="717"/>
      <c r="M112" s="230" t="s">
        <v>8</v>
      </c>
      <c r="N112" s="230" t="s">
        <v>0</v>
      </c>
      <c r="O112" s="229">
        <v>30</v>
      </c>
      <c r="P112" s="229"/>
      <c r="Q112" s="709"/>
      <c r="R112" s="709">
        <v>5400</v>
      </c>
      <c r="S112" s="473">
        <f>SUM(O112*R112)</f>
        <v>162000</v>
      </c>
      <c r="T112" s="229">
        <v>20</v>
      </c>
      <c r="U112" s="709">
        <v>6</v>
      </c>
      <c r="V112" s="473">
        <f>SUM(S112-(S112*6/100))</f>
        <v>152280</v>
      </c>
      <c r="W112" s="710">
        <f>SUM(J112+V112)</f>
        <v>152280</v>
      </c>
      <c r="X112" s="709"/>
      <c r="Y112" s="709"/>
      <c r="Z112" s="709"/>
      <c r="AA112" s="709"/>
    </row>
    <row r="113" spans="1:27" ht="17.25" x14ac:dyDescent="0.3">
      <c r="A113" s="717"/>
      <c r="B113" s="718"/>
      <c r="C113" s="717"/>
      <c r="D113" s="717"/>
      <c r="E113" s="717"/>
      <c r="F113" s="717"/>
      <c r="G113" s="709"/>
      <c r="H113" s="709"/>
      <c r="I113" s="709"/>
      <c r="J113" s="475"/>
      <c r="K113" s="717"/>
      <c r="L113" s="717"/>
      <c r="M113" s="230" t="s">
        <v>11</v>
      </c>
      <c r="N113" s="230" t="s">
        <v>0</v>
      </c>
      <c r="O113" s="229">
        <v>30</v>
      </c>
      <c r="P113" s="229"/>
      <c r="Q113" s="709"/>
      <c r="R113" s="709">
        <v>2050</v>
      </c>
      <c r="S113" s="473">
        <f>SUM(O113*R113)</f>
        <v>61500</v>
      </c>
      <c r="T113" s="229">
        <v>5</v>
      </c>
      <c r="U113" s="709">
        <v>15</v>
      </c>
      <c r="V113" s="473">
        <f>SUM(S113-(S113*U113/100))</f>
        <v>52275</v>
      </c>
      <c r="W113" s="710">
        <f>SUM(J113+V113)</f>
        <v>52275</v>
      </c>
      <c r="X113" s="709"/>
      <c r="Y113" s="709"/>
      <c r="Z113" s="709"/>
      <c r="AA113" s="709"/>
    </row>
    <row r="114" spans="1:27" ht="17.25" x14ac:dyDescent="0.3">
      <c r="A114" s="229">
        <v>56</v>
      </c>
      <c r="B114" s="230" t="s">
        <v>4</v>
      </c>
      <c r="C114" s="229">
        <v>1746</v>
      </c>
      <c r="D114" s="229">
        <v>0</v>
      </c>
      <c r="E114" s="229">
        <v>2</v>
      </c>
      <c r="F114" s="229">
        <v>51</v>
      </c>
      <c r="G114" s="709"/>
      <c r="H114" s="709">
        <f>SUM((D114*400)+(E114*100)+F114)</f>
        <v>251</v>
      </c>
      <c r="I114" s="709">
        <v>200</v>
      </c>
      <c r="J114" s="475">
        <f>SUM(H114*I114)</f>
        <v>50200</v>
      </c>
      <c r="K114" s="229">
        <v>17</v>
      </c>
      <c r="L114" s="229">
        <v>129</v>
      </c>
      <c r="M114" s="230" t="s">
        <v>15</v>
      </c>
      <c r="N114" s="230" t="s">
        <v>2</v>
      </c>
      <c r="O114" s="229">
        <v>72</v>
      </c>
      <c r="P114" s="229"/>
      <c r="Q114" s="709"/>
      <c r="R114" s="709">
        <v>6500</v>
      </c>
      <c r="S114" s="473">
        <f>SUM(O114*R114)</f>
        <v>468000</v>
      </c>
      <c r="T114" s="229">
        <v>29</v>
      </c>
      <c r="U114" s="709">
        <v>48</v>
      </c>
      <c r="V114" s="473">
        <f>SUM(S114-(S114*U114/100))</f>
        <v>243360</v>
      </c>
      <c r="W114" s="710">
        <f>SUM(J114+V114)</f>
        <v>293560</v>
      </c>
      <c r="X114" s="709"/>
      <c r="Y114" s="709"/>
      <c r="Z114" s="709"/>
      <c r="AA114" s="709"/>
    </row>
    <row r="115" spans="1:27" ht="17.25" x14ac:dyDescent="0.3">
      <c r="A115" s="229"/>
      <c r="B115" s="230"/>
      <c r="C115" s="229"/>
      <c r="D115" s="229"/>
      <c r="E115" s="229"/>
      <c r="F115" s="229"/>
      <c r="G115" s="716"/>
      <c r="H115" s="709"/>
      <c r="I115" s="716"/>
      <c r="J115" s="475">
        <f>SUM(H115*I115)</f>
        <v>0</v>
      </c>
      <c r="K115" s="229"/>
      <c r="L115" s="229"/>
      <c r="M115" s="230" t="s">
        <v>11</v>
      </c>
      <c r="N115" s="230" t="s">
        <v>0</v>
      </c>
      <c r="O115" s="229">
        <v>20</v>
      </c>
      <c r="P115" s="229"/>
      <c r="Q115" s="716"/>
      <c r="R115" s="716">
        <v>2050</v>
      </c>
      <c r="S115" s="473">
        <f>SUM(O115*R115)</f>
        <v>41000</v>
      </c>
      <c r="T115" s="229">
        <v>2</v>
      </c>
      <c r="U115" s="716">
        <v>6</v>
      </c>
      <c r="V115" s="473">
        <f>SUM(S115-(S115*U115/100))</f>
        <v>38540</v>
      </c>
      <c r="W115" s="710">
        <f>SUM(J115+V115)</f>
        <v>38540</v>
      </c>
      <c r="X115" s="716"/>
      <c r="Y115" s="716"/>
      <c r="Z115" s="716"/>
      <c r="AA115" s="716"/>
    </row>
    <row r="116" spans="1:27" ht="17.25" x14ac:dyDescent="0.3">
      <c r="A116" s="229">
        <v>57</v>
      </c>
      <c r="B116" s="230" t="s">
        <v>4</v>
      </c>
      <c r="C116" s="229">
        <v>1779</v>
      </c>
      <c r="D116" s="229">
        <v>19</v>
      </c>
      <c r="E116" s="229">
        <v>3</v>
      </c>
      <c r="F116" s="229">
        <v>54</v>
      </c>
      <c r="G116" s="709"/>
      <c r="H116" s="709">
        <f>SUM((D116*400)+(E116*100)+F116)</f>
        <v>7954</v>
      </c>
      <c r="I116" s="709"/>
      <c r="J116" s="475">
        <f>SUM(H116*I116)</f>
        <v>0</v>
      </c>
      <c r="K116" s="229"/>
      <c r="L116" s="229"/>
      <c r="M116" s="230"/>
      <c r="N116" s="230"/>
      <c r="O116" s="229"/>
      <c r="P116" s="229"/>
      <c r="Q116" s="709"/>
      <c r="R116" s="709"/>
      <c r="S116" s="473">
        <f>SUM(O116*R116)</f>
        <v>0</v>
      </c>
      <c r="T116" s="229"/>
      <c r="U116" s="709"/>
      <c r="V116" s="473"/>
      <c r="W116" s="710">
        <f>SUM(J116+V116)</f>
        <v>0</v>
      </c>
      <c r="X116" s="709"/>
      <c r="Y116" s="709"/>
      <c r="Z116" s="709"/>
      <c r="AA116" s="709"/>
    </row>
    <row r="117" spans="1:27" ht="17.25" x14ac:dyDescent="0.3">
      <c r="A117" s="494">
        <v>58</v>
      </c>
      <c r="B117" s="498" t="s">
        <v>26</v>
      </c>
      <c r="C117" s="494"/>
      <c r="D117" s="494">
        <v>5</v>
      </c>
      <c r="E117" s="494">
        <v>0</v>
      </c>
      <c r="F117" s="494">
        <v>0</v>
      </c>
      <c r="G117" s="709"/>
      <c r="H117" s="709">
        <f>SUM((D117*400)+(E117*100)+F117)</f>
        <v>2000</v>
      </c>
      <c r="I117" s="709"/>
      <c r="J117" s="475">
        <f>SUM(H117*I117)</f>
        <v>0</v>
      </c>
      <c r="K117" s="494"/>
      <c r="L117" s="494"/>
      <c r="M117" s="498"/>
      <c r="N117" s="498"/>
      <c r="O117" s="494"/>
      <c r="P117" s="494"/>
      <c r="Q117" s="709"/>
      <c r="R117" s="709"/>
      <c r="S117" s="473">
        <f>SUM(O117*R117)</f>
        <v>0</v>
      </c>
      <c r="T117" s="494"/>
      <c r="U117" s="709"/>
      <c r="V117" s="473"/>
      <c r="W117" s="710">
        <f>SUM(J117+V117)</f>
        <v>0</v>
      </c>
      <c r="X117" s="709"/>
      <c r="Y117" s="709"/>
      <c r="Z117" s="709"/>
      <c r="AA117" s="709"/>
    </row>
    <row r="118" spans="1:27" ht="17.25" x14ac:dyDescent="0.3">
      <c r="A118" s="229">
        <v>59</v>
      </c>
      <c r="B118" s="230" t="s">
        <v>4</v>
      </c>
      <c r="C118" s="229">
        <v>1745</v>
      </c>
      <c r="D118" s="229">
        <v>10</v>
      </c>
      <c r="E118" s="229">
        <v>2</v>
      </c>
      <c r="F118" s="229">
        <v>70</v>
      </c>
      <c r="G118" s="709"/>
      <c r="H118" s="709">
        <f>SUM((D118*400)+(E118*100)+F118)</f>
        <v>4270</v>
      </c>
      <c r="I118" s="709"/>
      <c r="J118" s="475">
        <f>SUM(H118*I118)</f>
        <v>0</v>
      </c>
      <c r="K118" s="229">
        <v>18</v>
      </c>
      <c r="L118" s="229">
        <v>96</v>
      </c>
      <c r="M118" s="230" t="s">
        <v>180</v>
      </c>
      <c r="N118" s="230" t="s">
        <v>2</v>
      </c>
      <c r="O118" s="229">
        <v>485.74</v>
      </c>
      <c r="P118" s="229"/>
      <c r="Q118" s="709"/>
      <c r="R118" s="709">
        <v>6500</v>
      </c>
      <c r="S118" s="473">
        <f>SUM(O118*R118)</f>
        <v>3157310</v>
      </c>
      <c r="T118" s="229">
        <v>4</v>
      </c>
      <c r="U118" s="709">
        <v>4</v>
      </c>
      <c r="V118" s="473">
        <f>SUM(S118-(S118*U118/100))</f>
        <v>3031017.6</v>
      </c>
      <c r="W118" s="710">
        <f>SUM(J118+V118)</f>
        <v>3031017.6</v>
      </c>
      <c r="X118" s="709"/>
      <c r="Y118" s="709"/>
      <c r="Z118" s="709"/>
      <c r="AA118" s="709"/>
    </row>
    <row r="119" spans="1:27" ht="17.25" x14ac:dyDescent="0.3">
      <c r="A119" s="229"/>
      <c r="B119" s="230"/>
      <c r="C119" s="229"/>
      <c r="D119" s="229"/>
      <c r="E119" s="229"/>
      <c r="F119" s="229"/>
      <c r="G119" s="709"/>
      <c r="H119" s="709">
        <f>SUM((D119*400)+(E119*100)+F119)</f>
        <v>0</v>
      </c>
      <c r="I119" s="709"/>
      <c r="J119" s="475">
        <f>SUM(H119*I119)</f>
        <v>0</v>
      </c>
      <c r="K119" s="229"/>
      <c r="L119" s="229"/>
      <c r="M119" s="230" t="s">
        <v>1452</v>
      </c>
      <c r="N119" s="230" t="s">
        <v>2</v>
      </c>
      <c r="O119" s="229">
        <v>96.32</v>
      </c>
      <c r="P119" s="229"/>
      <c r="Q119" s="709"/>
      <c r="R119" s="709">
        <v>5100</v>
      </c>
      <c r="S119" s="473">
        <f>SUM(O119*R119)</f>
        <v>491231.99999999994</v>
      </c>
      <c r="T119" s="229">
        <v>4</v>
      </c>
      <c r="U119" s="709">
        <v>4</v>
      </c>
      <c r="V119" s="473">
        <f>SUM(S119-(S119*U119/100))</f>
        <v>471582.71999999997</v>
      </c>
      <c r="W119" s="710">
        <f>SUM(J119+V119)</f>
        <v>471582.71999999997</v>
      </c>
      <c r="X119" s="709"/>
      <c r="Y119" s="709"/>
      <c r="Z119" s="709"/>
      <c r="AA119" s="709"/>
    </row>
    <row r="120" spans="1:27" ht="17.25" x14ac:dyDescent="0.3">
      <c r="A120" s="229"/>
      <c r="B120" s="230"/>
      <c r="C120" s="229"/>
      <c r="D120" s="229"/>
      <c r="E120" s="229"/>
      <c r="F120" s="229"/>
      <c r="G120" s="709"/>
      <c r="H120" s="709">
        <f>SUM((D120*400)+(E120*100)+F120)</f>
        <v>0</v>
      </c>
      <c r="I120" s="709"/>
      <c r="J120" s="475">
        <f>SUM(H120*I120)</f>
        <v>0</v>
      </c>
      <c r="K120" s="229"/>
      <c r="L120" s="229"/>
      <c r="M120" s="230" t="s">
        <v>27</v>
      </c>
      <c r="N120" s="230" t="s">
        <v>2</v>
      </c>
      <c r="O120" s="229">
        <v>121</v>
      </c>
      <c r="P120" s="229"/>
      <c r="Q120" s="709"/>
      <c r="R120" s="709">
        <v>6500</v>
      </c>
      <c r="S120" s="473">
        <f>SUM(O120*R120)</f>
        <v>786500</v>
      </c>
      <c r="T120" s="229">
        <v>4</v>
      </c>
      <c r="U120" s="709">
        <v>4</v>
      </c>
      <c r="V120" s="473">
        <f>SUM(S120-(S120*U120/100))</f>
        <v>755040</v>
      </c>
      <c r="W120" s="710">
        <f>SUM(J120+V120)</f>
        <v>755040</v>
      </c>
      <c r="X120" s="709"/>
      <c r="Y120" s="709"/>
      <c r="Z120" s="709"/>
      <c r="AA120" s="709"/>
    </row>
    <row r="121" spans="1:27" ht="17.25" x14ac:dyDescent="0.3">
      <c r="A121" s="229"/>
      <c r="B121" s="230"/>
      <c r="C121" s="229"/>
      <c r="D121" s="229"/>
      <c r="E121" s="229"/>
      <c r="F121" s="229"/>
      <c r="G121" s="709"/>
      <c r="H121" s="709">
        <f>SUM((D121*400)+(E121*100)+F121)</f>
        <v>0</v>
      </c>
      <c r="I121" s="709"/>
      <c r="J121" s="475">
        <f>SUM(H121*I121)</f>
        <v>0</v>
      </c>
      <c r="K121" s="229"/>
      <c r="L121" s="229"/>
      <c r="M121" s="230" t="s">
        <v>1451</v>
      </c>
      <c r="N121" s="230" t="s">
        <v>2</v>
      </c>
      <c r="O121" s="229">
        <v>41.81</v>
      </c>
      <c r="P121" s="229"/>
      <c r="Q121" s="709"/>
      <c r="R121" s="709">
        <v>5100</v>
      </c>
      <c r="S121" s="473">
        <f>SUM(O121*R121)</f>
        <v>213231</v>
      </c>
      <c r="T121" s="229">
        <v>4</v>
      </c>
      <c r="U121" s="709">
        <v>4</v>
      </c>
      <c r="V121" s="473">
        <f>SUM(S121-(S121*U121/100))</f>
        <v>204701.76</v>
      </c>
      <c r="W121" s="710">
        <f>SUM(J121+V121)</f>
        <v>204701.76</v>
      </c>
      <c r="X121" s="709"/>
      <c r="Y121" s="709"/>
      <c r="Z121" s="709"/>
      <c r="AA121" s="709"/>
    </row>
    <row r="122" spans="1:27" ht="17.25" x14ac:dyDescent="0.3">
      <c r="A122" s="494">
        <v>60</v>
      </c>
      <c r="B122" s="498" t="s">
        <v>26</v>
      </c>
      <c r="C122" s="494"/>
      <c r="D122" s="494">
        <v>7</v>
      </c>
      <c r="E122" s="494">
        <v>0</v>
      </c>
      <c r="F122" s="494">
        <v>0</v>
      </c>
      <c r="G122" s="709"/>
      <c r="H122" s="709">
        <f>SUM((D122*400)+(E122*100)+F122)</f>
        <v>2800</v>
      </c>
      <c r="I122" s="709"/>
      <c r="J122" s="475">
        <f>SUM(H122*I122)</f>
        <v>0</v>
      </c>
      <c r="K122" s="494"/>
      <c r="L122" s="494"/>
      <c r="M122" s="498"/>
      <c r="N122" s="498"/>
      <c r="O122" s="494"/>
      <c r="P122" s="494"/>
      <c r="Q122" s="709"/>
      <c r="R122" s="709"/>
      <c r="S122" s="473">
        <f>SUM(O122*R122)</f>
        <v>0</v>
      </c>
      <c r="T122" s="494"/>
      <c r="U122" s="709"/>
      <c r="V122" s="473"/>
      <c r="W122" s="710">
        <f>SUM(J122+V122)</f>
        <v>0</v>
      </c>
      <c r="X122" s="709"/>
      <c r="Y122" s="709"/>
      <c r="Z122" s="709"/>
      <c r="AA122" s="709"/>
    </row>
    <row r="123" spans="1:27" ht="17.25" x14ac:dyDescent="0.3">
      <c r="A123" s="229">
        <v>61</v>
      </c>
      <c r="B123" s="230" t="s">
        <v>4</v>
      </c>
      <c r="C123" s="229">
        <v>15393</v>
      </c>
      <c r="D123" s="229">
        <v>0</v>
      </c>
      <c r="E123" s="229">
        <v>0</v>
      </c>
      <c r="F123" s="229">
        <v>97.9</v>
      </c>
      <c r="G123" s="709"/>
      <c r="H123" s="709">
        <f>SUM((D123*400)+(E123*100)+F123)</f>
        <v>97.9</v>
      </c>
      <c r="I123" s="709"/>
      <c r="J123" s="475">
        <f>SUM(H123*I123)</f>
        <v>0</v>
      </c>
      <c r="K123" s="229">
        <v>19</v>
      </c>
      <c r="L123" s="229">
        <v>136</v>
      </c>
      <c r="M123" s="230" t="s">
        <v>15</v>
      </c>
      <c r="N123" s="230" t="s">
        <v>2</v>
      </c>
      <c r="O123" s="229">
        <v>158.1</v>
      </c>
      <c r="P123" s="229"/>
      <c r="Q123" s="709"/>
      <c r="R123" s="709">
        <v>6500</v>
      </c>
      <c r="S123" s="473">
        <f>SUM(O123*R123)</f>
        <v>1027650</v>
      </c>
      <c r="T123" s="229">
        <v>30</v>
      </c>
      <c r="U123" s="709">
        <v>50</v>
      </c>
      <c r="V123" s="473">
        <f>SUM(S123-(S123*U123/100))</f>
        <v>513825</v>
      </c>
      <c r="W123" s="710">
        <f>SUM(J123+V123)</f>
        <v>513825</v>
      </c>
      <c r="X123" s="709"/>
      <c r="Y123" s="709"/>
      <c r="Z123" s="709"/>
      <c r="AA123" s="709"/>
    </row>
    <row r="124" spans="1:27" ht="17.25" x14ac:dyDescent="0.3">
      <c r="A124" s="494">
        <v>62</v>
      </c>
      <c r="B124" s="498" t="s">
        <v>1448</v>
      </c>
      <c r="C124" s="715"/>
      <c r="D124" s="494">
        <v>15</v>
      </c>
      <c r="E124" s="494">
        <v>0</v>
      </c>
      <c r="F124" s="494">
        <v>0</v>
      </c>
      <c r="G124" s="709"/>
      <c r="H124" s="709">
        <f>SUM((D124*400)+(E124*100)+F124)</f>
        <v>6000</v>
      </c>
      <c r="I124" s="709"/>
      <c r="J124" s="475">
        <f>SUM(H124*I124)</f>
        <v>0</v>
      </c>
      <c r="K124" s="494"/>
      <c r="L124" s="494"/>
      <c r="M124" s="498"/>
      <c r="N124" s="498"/>
      <c r="O124" s="494"/>
      <c r="P124" s="494"/>
      <c r="Q124" s="709"/>
      <c r="R124" s="709"/>
      <c r="S124" s="473">
        <f>SUM(O124*R124)</f>
        <v>0</v>
      </c>
      <c r="T124" s="494"/>
      <c r="U124" s="709"/>
      <c r="V124" s="473"/>
      <c r="W124" s="710">
        <f>SUM(J124+V124)</f>
        <v>0</v>
      </c>
      <c r="X124" s="709"/>
      <c r="Y124" s="709"/>
      <c r="Z124" s="709"/>
      <c r="AA124" s="709"/>
    </row>
    <row r="125" spans="1:27" ht="17.25" x14ac:dyDescent="0.3">
      <c r="A125" s="494">
        <v>63</v>
      </c>
      <c r="B125" s="498" t="s">
        <v>1448</v>
      </c>
      <c r="C125" s="494"/>
      <c r="D125" s="494">
        <v>10</v>
      </c>
      <c r="E125" s="494">
        <v>0</v>
      </c>
      <c r="F125" s="494">
        <v>0</v>
      </c>
      <c r="G125" s="709"/>
      <c r="H125" s="709">
        <f>SUM((D125*400)+(E125*100)+F125)</f>
        <v>4000</v>
      </c>
      <c r="I125" s="709"/>
      <c r="J125" s="475">
        <f>SUM(H125*I125)</f>
        <v>0</v>
      </c>
      <c r="K125" s="494"/>
      <c r="L125" s="494"/>
      <c r="M125" s="498"/>
      <c r="N125" s="498"/>
      <c r="O125" s="494"/>
      <c r="P125" s="494"/>
      <c r="Q125" s="709"/>
      <c r="R125" s="709"/>
      <c r="S125" s="473">
        <f>SUM(O125*R125)</f>
        <v>0</v>
      </c>
      <c r="T125" s="494"/>
      <c r="U125" s="709"/>
      <c r="V125" s="473"/>
      <c r="W125" s="710">
        <f>SUM(J125+V125)</f>
        <v>0</v>
      </c>
      <c r="X125" s="709"/>
      <c r="Y125" s="709"/>
      <c r="Z125" s="709"/>
      <c r="AA125" s="709"/>
    </row>
    <row r="126" spans="1:27" ht="17.25" x14ac:dyDescent="0.3">
      <c r="A126" s="494">
        <v>64</v>
      </c>
      <c r="B126" s="498" t="s">
        <v>1448</v>
      </c>
      <c r="C126" s="494"/>
      <c r="D126" s="494">
        <v>9</v>
      </c>
      <c r="E126" s="494">
        <v>0</v>
      </c>
      <c r="F126" s="494">
        <v>0</v>
      </c>
      <c r="G126" s="709"/>
      <c r="H126" s="709">
        <f>SUM((D126*400)+(E126*100)+F126)</f>
        <v>3600</v>
      </c>
      <c r="I126" s="709"/>
      <c r="J126" s="475">
        <f>SUM(H126*I126)</f>
        <v>0</v>
      </c>
      <c r="K126" s="494"/>
      <c r="L126" s="494"/>
      <c r="M126" s="498"/>
      <c r="N126" s="498"/>
      <c r="O126" s="494"/>
      <c r="P126" s="494"/>
      <c r="Q126" s="709"/>
      <c r="R126" s="709"/>
      <c r="S126" s="473">
        <f>SUM(O126*R126)</f>
        <v>0</v>
      </c>
      <c r="T126" s="494"/>
      <c r="U126" s="714"/>
      <c r="V126" s="473"/>
      <c r="W126" s="710">
        <f>SUM(J126+V126)</f>
        <v>0</v>
      </c>
      <c r="X126" s="714"/>
      <c r="Y126" s="714"/>
      <c r="Z126" s="714"/>
      <c r="AA126" s="714"/>
    </row>
    <row r="127" spans="1:27" ht="17.25" x14ac:dyDescent="0.3">
      <c r="A127" s="229">
        <v>65</v>
      </c>
      <c r="B127" s="230" t="s">
        <v>4</v>
      </c>
      <c r="C127" s="229">
        <v>9236</v>
      </c>
      <c r="D127" s="229">
        <v>3</v>
      </c>
      <c r="E127" s="229">
        <v>3</v>
      </c>
      <c r="F127" s="229">
        <v>59</v>
      </c>
      <c r="G127" s="709"/>
      <c r="H127" s="709">
        <f>SUM((D127*400)+(E127*100)+F127)</f>
        <v>1559</v>
      </c>
      <c r="I127" s="709"/>
      <c r="J127" s="475">
        <f>SUM(H127*I127)</f>
        <v>0</v>
      </c>
      <c r="K127" s="229"/>
      <c r="L127" s="229"/>
      <c r="M127" s="230"/>
      <c r="N127" s="230"/>
      <c r="O127" s="229"/>
      <c r="P127" s="229"/>
      <c r="Q127" s="709"/>
      <c r="R127" s="709"/>
      <c r="S127" s="473">
        <f>SUM(O127*R127)</f>
        <v>0</v>
      </c>
      <c r="T127" s="229"/>
      <c r="U127" s="714"/>
      <c r="V127" s="473"/>
      <c r="W127" s="710">
        <f>SUM(J127+V127)</f>
        <v>0</v>
      </c>
      <c r="X127" s="714"/>
      <c r="Y127" s="714"/>
      <c r="Z127" s="714"/>
      <c r="AA127" s="714"/>
    </row>
    <row r="128" spans="1:27" ht="17.25" x14ac:dyDescent="0.3">
      <c r="A128" s="494">
        <v>66</v>
      </c>
      <c r="B128" s="498" t="s">
        <v>26</v>
      </c>
      <c r="C128" s="494"/>
      <c r="D128" s="494">
        <v>10</v>
      </c>
      <c r="E128" s="494">
        <v>0</v>
      </c>
      <c r="F128" s="494">
        <v>0</v>
      </c>
      <c r="G128" s="709"/>
      <c r="H128" s="709">
        <f>SUM((D128*400)+(E128*100)+F128)</f>
        <v>4000</v>
      </c>
      <c r="I128" s="709"/>
      <c r="J128" s="475">
        <f>SUM(H128*I128)</f>
        <v>0</v>
      </c>
      <c r="K128" s="494"/>
      <c r="L128" s="713" t="s">
        <v>1450</v>
      </c>
      <c r="M128" s="498" t="s">
        <v>1449</v>
      </c>
      <c r="N128" s="498"/>
      <c r="O128" s="494"/>
      <c r="P128" s="494"/>
      <c r="Q128" s="709"/>
      <c r="R128" s="709"/>
      <c r="S128" s="473">
        <f>SUM(O128*R128)</f>
        <v>0</v>
      </c>
      <c r="T128" s="494"/>
      <c r="U128" s="709"/>
      <c r="V128" s="473"/>
      <c r="W128" s="710">
        <f>SUM(J128+V128)</f>
        <v>0</v>
      </c>
      <c r="X128" s="709"/>
      <c r="Y128" s="709"/>
      <c r="Z128" s="709"/>
      <c r="AA128" s="709"/>
    </row>
    <row r="129" spans="1:27" ht="17.25" x14ac:dyDescent="0.3">
      <c r="A129" s="494">
        <v>67</v>
      </c>
      <c r="B129" s="498" t="s">
        <v>1448</v>
      </c>
      <c r="C129" s="494"/>
      <c r="D129" s="494">
        <v>11</v>
      </c>
      <c r="E129" s="494">
        <v>0</v>
      </c>
      <c r="F129" s="494">
        <v>0</v>
      </c>
      <c r="G129" s="709"/>
      <c r="H129" s="709">
        <f>SUM((D129*400)+(E129*100)+F129)</f>
        <v>4400</v>
      </c>
      <c r="I129" s="709"/>
      <c r="J129" s="475">
        <f>SUM(H129*I129)</f>
        <v>0</v>
      </c>
      <c r="K129" s="494"/>
      <c r="L129" s="494"/>
      <c r="M129" s="498"/>
      <c r="N129" s="498"/>
      <c r="O129" s="530"/>
      <c r="P129" s="530"/>
      <c r="Q129" s="709"/>
      <c r="R129" s="709"/>
      <c r="S129" s="473">
        <f>SUM(O129*R129)</f>
        <v>0</v>
      </c>
      <c r="T129" s="494"/>
      <c r="U129" s="709"/>
      <c r="V129" s="473"/>
      <c r="W129" s="710">
        <f>SUM(J129+V129)</f>
        <v>0</v>
      </c>
      <c r="X129" s="709"/>
      <c r="Y129" s="709"/>
      <c r="Z129" s="709"/>
      <c r="AA129" s="709"/>
    </row>
    <row r="130" spans="1:27" ht="17.25" x14ac:dyDescent="0.3">
      <c r="A130" s="229">
        <v>68</v>
      </c>
      <c r="B130" s="230" t="s">
        <v>4</v>
      </c>
      <c r="C130" s="229">
        <v>1752</v>
      </c>
      <c r="D130" s="229">
        <v>1</v>
      </c>
      <c r="E130" s="229">
        <v>1</v>
      </c>
      <c r="F130" s="229">
        <v>12</v>
      </c>
      <c r="G130" s="709"/>
      <c r="H130" s="709">
        <f>SUM((D130*400)+(E130*100)+F130)</f>
        <v>512</v>
      </c>
      <c r="I130" s="709">
        <v>75</v>
      </c>
      <c r="J130" s="475">
        <f>SUM(H130*I130)</f>
        <v>38400</v>
      </c>
      <c r="K130" s="229">
        <v>20</v>
      </c>
      <c r="L130" s="229">
        <v>122</v>
      </c>
      <c r="M130" s="217" t="s">
        <v>15</v>
      </c>
      <c r="N130" s="217" t="s">
        <v>2</v>
      </c>
      <c r="O130" s="502">
        <v>92</v>
      </c>
      <c r="P130" s="502"/>
      <c r="Q130" s="709"/>
      <c r="R130" s="709">
        <v>6500</v>
      </c>
      <c r="S130" s="473">
        <f>SUM(O130*R130)</f>
        <v>598000</v>
      </c>
      <c r="T130" s="215">
        <v>6</v>
      </c>
      <c r="U130" s="709">
        <v>6</v>
      </c>
      <c r="V130" s="473">
        <f>SUM(S130-(S130*U130/100))</f>
        <v>562120</v>
      </c>
      <c r="W130" s="710">
        <f>SUM(J130+V130)</f>
        <v>600520</v>
      </c>
      <c r="X130" s="709"/>
      <c r="Y130" s="709"/>
      <c r="Z130" s="709"/>
      <c r="AA130" s="709"/>
    </row>
    <row r="131" spans="1:27" ht="17.25" x14ac:dyDescent="0.3">
      <c r="A131" s="229"/>
      <c r="B131" s="230"/>
      <c r="C131" s="229"/>
      <c r="D131" s="229"/>
      <c r="E131" s="229"/>
      <c r="F131" s="229"/>
      <c r="G131" s="709"/>
      <c r="H131" s="709"/>
      <c r="I131" s="709"/>
      <c r="J131" s="475"/>
      <c r="K131" s="229"/>
      <c r="L131" s="229"/>
      <c r="M131" s="230" t="s">
        <v>12</v>
      </c>
      <c r="N131" s="230" t="s">
        <v>0</v>
      </c>
      <c r="O131" s="229">
        <v>20</v>
      </c>
      <c r="P131" s="229"/>
      <c r="Q131" s="709"/>
      <c r="R131" s="709">
        <v>5400</v>
      </c>
      <c r="S131" s="473">
        <f>SUM(O131*R131)</f>
        <v>108000</v>
      </c>
      <c r="T131" s="229">
        <v>3</v>
      </c>
      <c r="U131" s="709">
        <v>9</v>
      </c>
      <c r="V131" s="473">
        <f>SUM(S131-(S131*U131/100))</f>
        <v>98280</v>
      </c>
      <c r="W131" s="710">
        <f>SUM(J131+V131)</f>
        <v>98280</v>
      </c>
      <c r="X131" s="709"/>
      <c r="Y131" s="709"/>
      <c r="Z131" s="709"/>
      <c r="AA131" s="709"/>
    </row>
    <row r="132" spans="1:27" ht="17.25" x14ac:dyDescent="0.3">
      <c r="A132" s="494">
        <v>69</v>
      </c>
      <c r="B132" s="498" t="s">
        <v>26</v>
      </c>
      <c r="C132" s="494"/>
      <c r="D132" s="494">
        <v>12</v>
      </c>
      <c r="E132" s="494">
        <v>0</v>
      </c>
      <c r="F132" s="494">
        <v>0</v>
      </c>
      <c r="G132" s="709"/>
      <c r="H132" s="709">
        <f>SUM((D132*400)+(E132*100)+F132)</f>
        <v>4800</v>
      </c>
      <c r="I132" s="709"/>
      <c r="J132" s="475">
        <f>SUM(H132*I132)</f>
        <v>0</v>
      </c>
      <c r="K132" s="494"/>
      <c r="L132" s="494">
        <v>132</v>
      </c>
      <c r="M132" s="498"/>
      <c r="N132" s="498"/>
      <c r="O132" s="494"/>
      <c r="P132" s="494"/>
      <c r="Q132" s="709"/>
      <c r="R132" s="709"/>
      <c r="S132" s="473">
        <f>SUM(O132*R132)</f>
        <v>0</v>
      </c>
      <c r="T132" s="494"/>
      <c r="U132" s="709"/>
      <c r="V132" s="473"/>
      <c r="W132" s="710">
        <f>SUM(J132+V132)</f>
        <v>0</v>
      </c>
      <c r="X132" s="709"/>
      <c r="Y132" s="709"/>
      <c r="Z132" s="709"/>
      <c r="AA132" s="709"/>
    </row>
    <row r="133" spans="1:27" ht="17.25" x14ac:dyDescent="0.3">
      <c r="A133" s="229">
        <v>70</v>
      </c>
      <c r="B133" s="230" t="s">
        <v>4</v>
      </c>
      <c r="C133" s="229">
        <v>10715</v>
      </c>
      <c r="D133" s="229">
        <v>0</v>
      </c>
      <c r="E133" s="229">
        <v>3</v>
      </c>
      <c r="F133" s="229">
        <v>43</v>
      </c>
      <c r="G133" s="709"/>
      <c r="H133" s="709">
        <f>SUM((D133*400)+(E133*100)+F133)</f>
        <v>343</v>
      </c>
      <c r="I133" s="709"/>
      <c r="J133" s="475">
        <f>SUM(H133*I133)</f>
        <v>0</v>
      </c>
      <c r="K133" s="229">
        <v>21</v>
      </c>
      <c r="L133" s="229">
        <v>121</v>
      </c>
      <c r="M133" s="230" t="s">
        <v>15</v>
      </c>
      <c r="N133" s="230" t="s">
        <v>20</v>
      </c>
      <c r="O133" s="229">
        <v>214</v>
      </c>
      <c r="P133" s="229"/>
      <c r="Q133" s="709"/>
      <c r="R133" s="709">
        <v>6500</v>
      </c>
      <c r="S133" s="473">
        <f>SUM(O133*R133)</f>
        <v>1391000</v>
      </c>
      <c r="T133" s="229">
        <v>30</v>
      </c>
      <c r="U133" s="709">
        <v>85</v>
      </c>
      <c r="V133" s="473">
        <f>SUM(S133-(S133*U133/100))</f>
        <v>208650</v>
      </c>
      <c r="W133" s="710">
        <f>SUM(J133+V133)</f>
        <v>208650</v>
      </c>
      <c r="X133" s="709"/>
      <c r="Y133" s="709"/>
      <c r="Z133" s="709"/>
      <c r="AA133" s="709"/>
    </row>
    <row r="134" spans="1:27" ht="17.25" x14ac:dyDescent="0.3">
      <c r="A134" s="229"/>
      <c r="B134" s="230"/>
      <c r="C134" s="229"/>
      <c r="D134" s="229"/>
      <c r="E134" s="229"/>
      <c r="F134" s="229"/>
      <c r="G134" s="709"/>
      <c r="H134" s="709"/>
      <c r="I134" s="709"/>
      <c r="J134" s="475"/>
      <c r="K134" s="229"/>
      <c r="L134" s="229"/>
      <c r="M134" s="230"/>
      <c r="N134" s="230" t="s">
        <v>2</v>
      </c>
      <c r="O134" s="229"/>
      <c r="P134" s="229"/>
      <c r="Q134" s="709"/>
      <c r="R134" s="709"/>
      <c r="S134" s="473">
        <f>SUM(O134*R134)</f>
        <v>0</v>
      </c>
      <c r="T134" s="229"/>
      <c r="U134" s="709"/>
      <c r="V134" s="473"/>
      <c r="W134" s="710">
        <f>SUM(J134+V134)</f>
        <v>0</v>
      </c>
      <c r="X134" s="709"/>
      <c r="Y134" s="709"/>
      <c r="Z134" s="709"/>
      <c r="AA134" s="709"/>
    </row>
    <row r="135" spans="1:27" ht="17.25" x14ac:dyDescent="0.3">
      <c r="A135" s="229"/>
      <c r="B135" s="230"/>
      <c r="C135" s="229"/>
      <c r="D135" s="229"/>
      <c r="E135" s="229"/>
      <c r="F135" s="229"/>
      <c r="G135" s="709"/>
      <c r="H135" s="709"/>
      <c r="I135" s="709"/>
      <c r="J135" s="475"/>
      <c r="K135" s="229"/>
      <c r="L135" s="229"/>
      <c r="M135" s="230"/>
      <c r="N135" s="230" t="s">
        <v>0</v>
      </c>
      <c r="O135" s="229"/>
      <c r="P135" s="229"/>
      <c r="Q135" s="709"/>
      <c r="R135" s="709"/>
      <c r="S135" s="473">
        <f>SUM(O135*R135)</f>
        <v>0</v>
      </c>
      <c r="T135" s="229"/>
      <c r="U135" s="709"/>
      <c r="V135" s="473"/>
      <c r="W135" s="710">
        <f>SUM(J135+V135)</f>
        <v>0</v>
      </c>
      <c r="X135" s="709"/>
      <c r="Y135" s="709"/>
      <c r="Z135" s="709"/>
      <c r="AA135" s="709"/>
    </row>
    <row r="136" spans="1:27" ht="17.25" x14ac:dyDescent="0.3">
      <c r="A136" s="229"/>
      <c r="B136" s="230"/>
      <c r="C136" s="229"/>
      <c r="D136" s="229"/>
      <c r="E136" s="229"/>
      <c r="F136" s="229"/>
      <c r="G136" s="709"/>
      <c r="H136" s="709"/>
      <c r="I136" s="709"/>
      <c r="J136" s="475"/>
      <c r="K136" s="229"/>
      <c r="L136" s="229"/>
      <c r="M136" s="230" t="s">
        <v>12</v>
      </c>
      <c r="N136" s="230" t="s">
        <v>0</v>
      </c>
      <c r="O136" s="229">
        <v>10.36</v>
      </c>
      <c r="P136" s="229"/>
      <c r="Q136" s="709"/>
      <c r="R136" s="709">
        <v>5400</v>
      </c>
      <c r="S136" s="473">
        <f>SUM(O136*R136)</f>
        <v>55944</v>
      </c>
      <c r="T136" s="229">
        <v>30</v>
      </c>
      <c r="U136" s="709">
        <v>93</v>
      </c>
      <c r="V136" s="473">
        <f>SUM(S136-(S136*U136/100))</f>
        <v>3916.0800000000017</v>
      </c>
      <c r="W136" s="710">
        <f>SUM(J136+V136)</f>
        <v>3916.0800000000017</v>
      </c>
      <c r="X136" s="709"/>
      <c r="Y136" s="709"/>
      <c r="Z136" s="709"/>
      <c r="AA136" s="709"/>
    </row>
    <row r="137" spans="1:27" ht="17.25" x14ac:dyDescent="0.3">
      <c r="A137" s="500">
        <v>71</v>
      </c>
      <c r="B137" s="501" t="s">
        <v>26</v>
      </c>
      <c r="C137" s="500"/>
      <c r="D137" s="500">
        <v>15</v>
      </c>
      <c r="E137" s="500">
        <v>3</v>
      </c>
      <c r="F137" s="500">
        <v>43</v>
      </c>
      <c r="G137" s="709"/>
      <c r="H137" s="709">
        <f>SUM((D137*400)+(E137*100)+F137)</f>
        <v>6343</v>
      </c>
      <c r="I137" s="709"/>
      <c r="J137" s="475">
        <f>SUM(H137*I137)</f>
        <v>0</v>
      </c>
      <c r="K137" s="500"/>
      <c r="L137" s="500"/>
      <c r="M137" s="501"/>
      <c r="N137" s="501"/>
      <c r="O137" s="500"/>
      <c r="P137" s="500"/>
      <c r="Q137" s="709"/>
      <c r="R137" s="709"/>
      <c r="S137" s="473">
        <f>SUM(O137*R137)</f>
        <v>0</v>
      </c>
      <c r="T137" s="500"/>
      <c r="U137" s="709"/>
      <c r="V137" s="473"/>
      <c r="W137" s="710">
        <f>SUM(J137+V137)</f>
        <v>0</v>
      </c>
      <c r="X137" s="709"/>
      <c r="Y137" s="709"/>
      <c r="Z137" s="709"/>
      <c r="AA137" s="709"/>
    </row>
    <row r="138" spans="1:27" ht="17.25" x14ac:dyDescent="0.3">
      <c r="A138" s="229">
        <v>72</v>
      </c>
      <c r="B138" s="230" t="s">
        <v>4</v>
      </c>
      <c r="C138" s="229">
        <v>1766</v>
      </c>
      <c r="D138" s="229">
        <v>6</v>
      </c>
      <c r="E138" s="229">
        <v>3</v>
      </c>
      <c r="F138" s="229">
        <v>24</v>
      </c>
      <c r="G138" s="709"/>
      <c r="H138" s="709">
        <f>SUM((D138*400)+(E138*100)+F138)</f>
        <v>2724</v>
      </c>
      <c r="I138" s="709">
        <v>180</v>
      </c>
      <c r="J138" s="475">
        <f>SUM(H138*I138)</f>
        <v>490320</v>
      </c>
      <c r="K138" s="229"/>
      <c r="L138" s="229"/>
      <c r="M138" s="230"/>
      <c r="N138" s="230"/>
      <c r="O138" s="229"/>
      <c r="P138" s="229"/>
      <c r="Q138" s="709"/>
      <c r="R138" s="709"/>
      <c r="S138" s="473">
        <f>SUM(O138*R138)</f>
        <v>0</v>
      </c>
      <c r="T138" s="229"/>
      <c r="U138" s="712"/>
      <c r="V138" s="473"/>
      <c r="W138" s="710">
        <f>SUM(J138+V138)</f>
        <v>490320</v>
      </c>
      <c r="X138" s="709"/>
      <c r="Y138" s="709"/>
      <c r="Z138" s="709"/>
      <c r="AA138" s="709"/>
    </row>
    <row r="139" spans="1:27" ht="17.25" x14ac:dyDescent="0.3">
      <c r="A139" s="229">
        <v>74</v>
      </c>
      <c r="B139" s="230" t="s">
        <v>4</v>
      </c>
      <c r="C139" s="229">
        <v>7293</v>
      </c>
      <c r="D139" s="229">
        <v>0</v>
      </c>
      <c r="E139" s="229">
        <v>2</v>
      </c>
      <c r="F139" s="229">
        <v>88</v>
      </c>
      <c r="G139" s="709"/>
      <c r="H139" s="709">
        <f>SUM((D139*400)+(E139*100)+F139)</f>
        <v>288</v>
      </c>
      <c r="I139" s="709">
        <v>75</v>
      </c>
      <c r="J139" s="475">
        <f>SUM(H139*I139)</f>
        <v>21600</v>
      </c>
      <c r="K139" s="229">
        <v>22</v>
      </c>
      <c r="L139" s="229">
        <v>131</v>
      </c>
      <c r="M139" s="230" t="s">
        <v>15</v>
      </c>
      <c r="N139" s="230" t="s">
        <v>20</v>
      </c>
      <c r="O139" s="229">
        <v>403</v>
      </c>
      <c r="P139" s="229"/>
      <c r="Q139" s="709"/>
      <c r="R139" s="709">
        <v>6500</v>
      </c>
      <c r="S139" s="473">
        <f>SUM(O139*R139)</f>
        <v>2619500</v>
      </c>
      <c r="T139" s="229">
        <v>15</v>
      </c>
      <c r="U139" s="709">
        <v>50</v>
      </c>
      <c r="V139" s="473">
        <f>SUM(S139-(S139*U139/100))</f>
        <v>1309750</v>
      </c>
      <c r="W139" s="710">
        <f>SUM(J139+V139)</f>
        <v>1331350</v>
      </c>
      <c r="X139" s="709"/>
      <c r="Y139" s="709"/>
      <c r="Z139" s="709"/>
      <c r="AA139" s="709"/>
    </row>
    <row r="140" spans="1:27" ht="17.25" x14ac:dyDescent="0.3">
      <c r="A140" s="229"/>
      <c r="B140" s="230"/>
      <c r="C140" s="229"/>
      <c r="D140" s="229"/>
      <c r="E140" s="229"/>
      <c r="F140" s="229"/>
      <c r="G140" s="709"/>
      <c r="H140" s="709"/>
      <c r="I140" s="709"/>
      <c r="J140" s="475"/>
      <c r="K140" s="229"/>
      <c r="L140" s="229"/>
      <c r="M140" s="230" t="s">
        <v>35</v>
      </c>
      <c r="N140" s="230" t="s">
        <v>2</v>
      </c>
      <c r="O140" s="229">
        <v>259</v>
      </c>
      <c r="P140" s="229"/>
      <c r="Q140" s="709"/>
      <c r="R140" s="709"/>
      <c r="S140" s="473">
        <f>SUM(O140*R140)</f>
        <v>0</v>
      </c>
      <c r="T140" s="229"/>
      <c r="U140" s="709"/>
      <c r="V140" s="473">
        <f>SUM(S140-(S140*U140/100))</f>
        <v>0</v>
      </c>
      <c r="W140" s="710">
        <f>SUM(J140+V140)</f>
        <v>0</v>
      </c>
      <c r="X140" s="709"/>
      <c r="Y140" s="709"/>
      <c r="Z140" s="709"/>
      <c r="AA140" s="709"/>
    </row>
    <row r="141" spans="1:27" ht="17.25" x14ac:dyDescent="0.3">
      <c r="A141" s="229"/>
      <c r="B141" s="230"/>
      <c r="C141" s="229"/>
      <c r="D141" s="229"/>
      <c r="E141" s="229"/>
      <c r="F141" s="229"/>
      <c r="G141" s="709"/>
      <c r="H141" s="709"/>
      <c r="I141" s="709"/>
      <c r="J141" s="475"/>
      <c r="K141" s="229"/>
      <c r="L141" s="229"/>
      <c r="M141" s="230" t="s">
        <v>37</v>
      </c>
      <c r="N141" s="230" t="s">
        <v>0</v>
      </c>
      <c r="O141" s="229">
        <v>144</v>
      </c>
      <c r="P141" s="229"/>
      <c r="Q141" s="709"/>
      <c r="R141" s="709"/>
      <c r="S141" s="473">
        <f>SUM(O141*R141)</f>
        <v>0</v>
      </c>
      <c r="T141" s="229"/>
      <c r="U141" s="709"/>
      <c r="V141" s="473">
        <f>SUM(S141-(S141*U141/100))</f>
        <v>0</v>
      </c>
      <c r="W141" s="710">
        <f>SUM(J141+V141)</f>
        <v>0</v>
      </c>
      <c r="X141" s="709"/>
      <c r="Y141" s="709"/>
      <c r="Z141" s="709"/>
      <c r="AA141" s="709"/>
    </row>
    <row r="142" spans="1:27" ht="17.25" x14ac:dyDescent="0.3">
      <c r="A142" s="229"/>
      <c r="B142" s="230"/>
      <c r="C142" s="229"/>
      <c r="D142" s="229"/>
      <c r="E142" s="229"/>
      <c r="F142" s="229"/>
      <c r="G142" s="709"/>
      <c r="H142" s="709"/>
      <c r="I142" s="709"/>
      <c r="J142" s="475"/>
      <c r="K142" s="229"/>
      <c r="L142" s="229"/>
      <c r="M142" s="230" t="s">
        <v>12</v>
      </c>
      <c r="N142" s="230" t="s">
        <v>0</v>
      </c>
      <c r="O142" s="229">
        <v>14</v>
      </c>
      <c r="P142" s="229"/>
      <c r="Q142" s="709"/>
      <c r="R142" s="709">
        <v>5400</v>
      </c>
      <c r="S142" s="473">
        <f>SUM(O142*R142)</f>
        <v>75600</v>
      </c>
      <c r="T142" s="229">
        <v>15</v>
      </c>
      <c r="U142" s="709">
        <v>65</v>
      </c>
      <c r="V142" s="473">
        <f>SUM(S142-(S142*U142/100))</f>
        <v>26460</v>
      </c>
      <c r="W142" s="710">
        <f>SUM(J142+V142)</f>
        <v>26460</v>
      </c>
      <c r="X142" s="709"/>
      <c r="Y142" s="709"/>
      <c r="Z142" s="709"/>
      <c r="AA142" s="709"/>
    </row>
    <row r="143" spans="1:27" ht="17.25" x14ac:dyDescent="0.3">
      <c r="A143" s="229"/>
      <c r="B143" s="230"/>
      <c r="C143" s="229"/>
      <c r="D143" s="229"/>
      <c r="E143" s="229"/>
      <c r="F143" s="229"/>
      <c r="G143" s="709"/>
      <c r="H143" s="709"/>
      <c r="I143" s="709"/>
      <c r="J143" s="475"/>
      <c r="K143" s="229"/>
      <c r="L143" s="229"/>
      <c r="M143" s="230" t="s">
        <v>200</v>
      </c>
      <c r="N143" s="230" t="s">
        <v>0</v>
      </c>
      <c r="O143" s="229">
        <v>52.8</v>
      </c>
      <c r="P143" s="229"/>
      <c r="Q143" s="709"/>
      <c r="R143" s="709">
        <v>5900</v>
      </c>
      <c r="S143" s="473">
        <f>SUM(O143*R143)</f>
        <v>311520</v>
      </c>
      <c r="T143" s="229">
        <v>5</v>
      </c>
      <c r="U143" s="709">
        <v>15</v>
      </c>
      <c r="V143" s="473">
        <f>SUM(S143-(S143*U143/100))</f>
        <v>264792</v>
      </c>
      <c r="W143" s="710">
        <f>SUM(J143+V143)</f>
        <v>264792</v>
      </c>
      <c r="X143" s="709"/>
      <c r="Y143" s="709"/>
      <c r="Z143" s="709"/>
      <c r="AA143" s="709"/>
    </row>
    <row r="144" spans="1:27" ht="17.25" x14ac:dyDescent="0.3">
      <c r="A144" s="229"/>
      <c r="B144" s="230"/>
      <c r="C144" s="229"/>
      <c r="D144" s="229"/>
      <c r="E144" s="229"/>
      <c r="F144" s="229"/>
      <c r="G144" s="709"/>
      <c r="H144" s="709"/>
      <c r="I144" s="709"/>
      <c r="J144" s="475"/>
      <c r="K144" s="229"/>
      <c r="L144" s="229"/>
      <c r="M144" s="230" t="s">
        <v>218</v>
      </c>
      <c r="N144" s="230" t="s">
        <v>0</v>
      </c>
      <c r="O144" s="229">
        <v>67.5</v>
      </c>
      <c r="P144" s="229"/>
      <c r="Q144" s="709"/>
      <c r="R144" s="709">
        <v>2050</v>
      </c>
      <c r="S144" s="473">
        <f>SUM(O144*R144)</f>
        <v>138375</v>
      </c>
      <c r="T144" s="229">
        <v>3</v>
      </c>
      <c r="U144" s="709">
        <v>9</v>
      </c>
      <c r="V144" s="473">
        <f>SUM(S144-(S144*U144/100))</f>
        <v>125921.25</v>
      </c>
      <c r="W144" s="710">
        <f>SUM(J144+V144)</f>
        <v>125921.25</v>
      </c>
      <c r="X144" s="709"/>
      <c r="Y144" s="709"/>
      <c r="Z144" s="709"/>
      <c r="AA144" s="709"/>
    </row>
    <row r="145" spans="1:27" ht="17.25" x14ac:dyDescent="0.3">
      <c r="A145" s="229"/>
      <c r="B145" s="230"/>
      <c r="C145" s="229"/>
      <c r="D145" s="229"/>
      <c r="E145" s="229"/>
      <c r="F145" s="229"/>
      <c r="G145" s="709"/>
      <c r="H145" s="709"/>
      <c r="I145" s="709"/>
      <c r="J145" s="475"/>
      <c r="K145" s="229"/>
      <c r="L145" s="229"/>
      <c r="M145" s="230" t="s">
        <v>13</v>
      </c>
      <c r="N145" s="230" t="s">
        <v>0</v>
      </c>
      <c r="O145" s="229">
        <v>4</v>
      </c>
      <c r="P145" s="229"/>
      <c r="Q145" s="709"/>
      <c r="R145" s="709">
        <v>2050</v>
      </c>
      <c r="S145" s="473">
        <f>SUM(O145*R145)</f>
        <v>8200</v>
      </c>
      <c r="T145" s="229">
        <v>2</v>
      </c>
      <c r="U145" s="709">
        <v>6</v>
      </c>
      <c r="V145" s="473">
        <f>SUM(S145-(S145*U145/100))</f>
        <v>7708</v>
      </c>
      <c r="W145" s="710">
        <f>SUM(J145+V145)</f>
        <v>7708</v>
      </c>
      <c r="X145" s="709"/>
      <c r="Y145" s="709"/>
      <c r="Z145" s="709"/>
      <c r="AA145" s="709"/>
    </row>
    <row r="146" spans="1:27" ht="17.25" x14ac:dyDescent="0.3">
      <c r="A146" s="229">
        <v>75</v>
      </c>
      <c r="B146" s="230" t="s">
        <v>4</v>
      </c>
      <c r="C146" s="229">
        <v>14209</v>
      </c>
      <c r="D146" s="229">
        <v>0</v>
      </c>
      <c r="E146" s="229">
        <v>2</v>
      </c>
      <c r="F146" s="229">
        <v>0</v>
      </c>
      <c r="G146" s="709"/>
      <c r="H146" s="709">
        <f>SUM((D146*400)+(E146*100)+F146)</f>
        <v>200</v>
      </c>
      <c r="I146" s="709">
        <v>200</v>
      </c>
      <c r="J146" s="475">
        <f>SUM(H146*I146)</f>
        <v>40000</v>
      </c>
      <c r="K146" s="229"/>
      <c r="L146" s="229"/>
      <c r="M146" s="230"/>
      <c r="N146" s="230"/>
      <c r="O146" s="229"/>
      <c r="P146" s="229"/>
      <c r="Q146" s="709"/>
      <c r="R146" s="709"/>
      <c r="S146" s="473">
        <f>SUM(O146*R146)</f>
        <v>0</v>
      </c>
      <c r="T146" s="229"/>
      <c r="U146" s="709"/>
      <c r="V146" s="473">
        <f>SUM(S146-(S146*U146/100))</f>
        <v>0</v>
      </c>
      <c r="W146" s="710">
        <f>SUM(J146+V146)</f>
        <v>40000</v>
      </c>
      <c r="X146" s="709"/>
      <c r="Y146" s="709"/>
      <c r="Z146" s="709"/>
      <c r="AA146" s="709"/>
    </row>
    <row r="147" spans="1:27" ht="17.25" x14ac:dyDescent="0.3">
      <c r="A147" s="229">
        <v>76</v>
      </c>
      <c r="B147" s="230" t="s">
        <v>4</v>
      </c>
      <c r="C147" s="229">
        <v>14205</v>
      </c>
      <c r="D147" s="229">
        <v>0</v>
      </c>
      <c r="E147" s="229">
        <v>1</v>
      </c>
      <c r="F147" s="229">
        <v>0</v>
      </c>
      <c r="G147" s="709"/>
      <c r="H147" s="709">
        <f>SUM((D147*400)+(E147*100)+F147)</f>
        <v>100</v>
      </c>
      <c r="I147" s="709"/>
      <c r="J147" s="475">
        <f>SUM(H147*I147)</f>
        <v>0</v>
      </c>
      <c r="K147" s="229"/>
      <c r="L147" s="229"/>
      <c r="M147" s="230"/>
      <c r="N147" s="230"/>
      <c r="O147" s="229"/>
      <c r="P147" s="229"/>
      <c r="Q147" s="709"/>
      <c r="R147" s="709"/>
      <c r="S147" s="473">
        <f>SUM(O147*R147)</f>
        <v>0</v>
      </c>
      <c r="T147" s="229"/>
      <c r="U147" s="709"/>
      <c r="V147" s="473">
        <f>SUM(S147-(S147*U147/100))</f>
        <v>0</v>
      </c>
      <c r="W147" s="710">
        <f>SUM(J147+V147)</f>
        <v>0</v>
      </c>
      <c r="X147" s="709"/>
      <c r="Y147" s="709"/>
      <c r="Z147" s="709"/>
      <c r="AA147" s="709"/>
    </row>
    <row r="148" spans="1:27" ht="17.25" x14ac:dyDescent="0.3">
      <c r="A148" s="229">
        <v>77</v>
      </c>
      <c r="B148" s="230" t="s">
        <v>4</v>
      </c>
      <c r="C148" s="229">
        <v>1764</v>
      </c>
      <c r="D148" s="229">
        <v>0</v>
      </c>
      <c r="E148" s="229">
        <v>0</v>
      </c>
      <c r="F148" s="229">
        <v>92</v>
      </c>
      <c r="G148" s="709"/>
      <c r="H148" s="709">
        <f>SUM((D148*400)+(E148*100)+F148)</f>
        <v>92</v>
      </c>
      <c r="I148" s="709">
        <v>250</v>
      </c>
      <c r="J148" s="475">
        <f>SUM(H148*I148)</f>
        <v>23000</v>
      </c>
      <c r="K148" s="229"/>
      <c r="L148" s="229"/>
      <c r="M148" s="230"/>
      <c r="N148" s="230"/>
      <c r="O148" s="229"/>
      <c r="P148" s="229"/>
      <c r="Q148" s="709"/>
      <c r="R148" s="709"/>
      <c r="S148" s="473">
        <f>SUM(O148*R148)</f>
        <v>0</v>
      </c>
      <c r="T148" s="229"/>
      <c r="U148" s="709"/>
      <c r="V148" s="473">
        <f>SUM(S148-(S148*U148/100))</f>
        <v>0</v>
      </c>
      <c r="W148" s="710">
        <f>SUM(J148+V148)</f>
        <v>23000</v>
      </c>
      <c r="X148" s="709"/>
      <c r="Y148" s="709"/>
      <c r="Z148" s="709"/>
      <c r="AA148" s="709"/>
    </row>
    <row r="149" spans="1:27" ht="17.25" x14ac:dyDescent="0.3">
      <c r="A149" s="229">
        <v>78</v>
      </c>
      <c r="B149" s="230" t="s">
        <v>4</v>
      </c>
      <c r="C149" s="229">
        <v>1756</v>
      </c>
      <c r="D149" s="229">
        <v>0</v>
      </c>
      <c r="E149" s="229">
        <v>3</v>
      </c>
      <c r="F149" s="229">
        <v>91</v>
      </c>
      <c r="G149" s="709"/>
      <c r="H149" s="709">
        <f>SUM((D149*400)+(E149*100)+F149)</f>
        <v>391</v>
      </c>
      <c r="I149" s="709">
        <v>180</v>
      </c>
      <c r="J149" s="475">
        <f>SUM(H149*I149)</f>
        <v>70380</v>
      </c>
      <c r="K149" s="229"/>
      <c r="L149" s="229"/>
      <c r="M149" s="230"/>
      <c r="N149" s="230"/>
      <c r="O149" s="229"/>
      <c r="P149" s="229"/>
      <c r="Q149" s="709"/>
      <c r="R149" s="709"/>
      <c r="S149" s="473">
        <f>SUM(O149*R149)</f>
        <v>0</v>
      </c>
      <c r="T149" s="229"/>
      <c r="U149" s="709"/>
      <c r="V149" s="473">
        <f>SUM(S149-(S149*U149/100))</f>
        <v>0</v>
      </c>
      <c r="W149" s="710">
        <f>SUM(J149+V149)</f>
        <v>70380</v>
      </c>
      <c r="X149" s="709"/>
      <c r="Y149" s="709"/>
      <c r="Z149" s="709"/>
      <c r="AA149" s="709"/>
    </row>
    <row r="150" spans="1:27" ht="17.25" x14ac:dyDescent="0.3">
      <c r="A150" s="229">
        <v>79</v>
      </c>
      <c r="B150" s="230" t="s">
        <v>4</v>
      </c>
      <c r="C150" s="229">
        <v>1750</v>
      </c>
      <c r="D150" s="229">
        <v>2</v>
      </c>
      <c r="E150" s="229">
        <v>3</v>
      </c>
      <c r="F150" s="229">
        <v>92</v>
      </c>
      <c r="G150" s="709"/>
      <c r="H150" s="709">
        <f>SUM((D150*400)+(E150*100)+F150)</f>
        <v>1192</v>
      </c>
      <c r="I150" s="709">
        <v>180</v>
      </c>
      <c r="J150" s="475">
        <f>SUM(H150*I150)</f>
        <v>214560</v>
      </c>
      <c r="K150" s="229"/>
      <c r="L150" s="229" t="s">
        <v>1447</v>
      </c>
      <c r="M150" s="230"/>
      <c r="N150" s="230"/>
      <c r="O150" s="229"/>
      <c r="P150" s="229"/>
      <c r="Q150" s="709"/>
      <c r="R150" s="709"/>
      <c r="S150" s="473">
        <f>SUM(O150*R150)</f>
        <v>0</v>
      </c>
      <c r="T150" s="229"/>
      <c r="U150" s="709"/>
      <c r="V150" s="473">
        <f>SUM(S150-(S150*U150/100))</f>
        <v>0</v>
      </c>
      <c r="W150" s="710">
        <f>SUM(J150+V150)</f>
        <v>214560</v>
      </c>
      <c r="X150" s="709"/>
      <c r="Y150" s="709"/>
      <c r="Z150" s="709"/>
      <c r="AA150" s="709"/>
    </row>
    <row r="151" spans="1:27" ht="17.25" x14ac:dyDescent="0.3">
      <c r="A151" s="229">
        <v>80</v>
      </c>
      <c r="B151" s="230" t="s">
        <v>4</v>
      </c>
      <c r="C151" s="229">
        <v>9235</v>
      </c>
      <c r="D151" s="229">
        <v>3</v>
      </c>
      <c r="E151" s="229">
        <v>3</v>
      </c>
      <c r="F151" s="229">
        <v>8</v>
      </c>
      <c r="G151" s="709"/>
      <c r="H151" s="709">
        <f>SUM((D151*400)+(E151*100)+F151)</f>
        <v>1508</v>
      </c>
      <c r="I151" s="709"/>
      <c r="J151" s="475">
        <f>SUM(H151*I151)</f>
        <v>0</v>
      </c>
      <c r="K151" s="229"/>
      <c r="L151" s="229" t="s">
        <v>1447</v>
      </c>
      <c r="M151" s="230"/>
      <c r="N151" s="230"/>
      <c r="O151" s="229"/>
      <c r="P151" s="229"/>
      <c r="Q151" s="709"/>
      <c r="R151" s="709"/>
      <c r="S151" s="473">
        <f>SUM(O151*R151)</f>
        <v>0</v>
      </c>
      <c r="T151" s="229"/>
      <c r="U151" s="709"/>
      <c r="V151" s="473">
        <f>SUM(S151-(S151*U151/100))</f>
        <v>0</v>
      </c>
      <c r="W151" s="710">
        <f>SUM(J151+V151)</f>
        <v>0</v>
      </c>
      <c r="X151" s="709"/>
      <c r="Y151" s="709"/>
      <c r="Z151" s="709"/>
      <c r="AA151" s="709"/>
    </row>
    <row r="152" spans="1:27" ht="17.25" x14ac:dyDescent="0.3">
      <c r="A152" s="229">
        <v>81</v>
      </c>
      <c r="B152" s="230" t="s">
        <v>4</v>
      </c>
      <c r="C152" s="229">
        <v>1751</v>
      </c>
      <c r="D152" s="229">
        <v>0</v>
      </c>
      <c r="E152" s="229">
        <v>1</v>
      </c>
      <c r="F152" s="229">
        <v>70</v>
      </c>
      <c r="G152" s="709"/>
      <c r="H152" s="709">
        <f>SUM((D152*400)+(E152*100)+F152)</f>
        <v>170</v>
      </c>
      <c r="I152" s="709">
        <v>200</v>
      </c>
      <c r="J152" s="475">
        <f>SUM(H152*I152)</f>
        <v>34000</v>
      </c>
      <c r="K152" s="229">
        <v>23</v>
      </c>
      <c r="L152" s="229">
        <v>10</v>
      </c>
      <c r="M152" s="230" t="s">
        <v>15</v>
      </c>
      <c r="N152" s="230" t="s">
        <v>2</v>
      </c>
      <c r="O152" s="229">
        <v>124.8</v>
      </c>
      <c r="P152" s="229"/>
      <c r="Q152" s="709"/>
      <c r="R152" s="709">
        <v>6500</v>
      </c>
      <c r="S152" s="473">
        <f>SUM(O152*R152)</f>
        <v>811200</v>
      </c>
      <c r="T152" s="229">
        <v>15</v>
      </c>
      <c r="U152" s="709">
        <v>20</v>
      </c>
      <c r="V152" s="473">
        <f>SUM(S152-(S152*U152/100))</f>
        <v>648960</v>
      </c>
      <c r="W152" s="710">
        <f>SUM(J152+V152)</f>
        <v>682960</v>
      </c>
      <c r="X152" s="709"/>
      <c r="Y152" s="709"/>
      <c r="Z152" s="709"/>
      <c r="AA152" s="709"/>
    </row>
    <row r="153" spans="1:27" ht="17.25" x14ac:dyDescent="0.3">
      <c r="A153" s="229"/>
      <c r="B153" s="230"/>
      <c r="C153" s="229"/>
      <c r="D153" s="229"/>
      <c r="E153" s="229"/>
      <c r="F153" s="229"/>
      <c r="G153" s="709"/>
      <c r="H153" s="709"/>
      <c r="I153" s="709"/>
      <c r="J153" s="475">
        <f>SUM(H153*I153)</f>
        <v>0</v>
      </c>
      <c r="K153" s="229"/>
      <c r="L153" s="229"/>
      <c r="M153" s="230" t="s">
        <v>12</v>
      </c>
      <c r="N153" s="230" t="s">
        <v>0</v>
      </c>
      <c r="O153" s="229">
        <v>6</v>
      </c>
      <c r="P153" s="229"/>
      <c r="Q153" s="709"/>
      <c r="R153" s="709">
        <v>5400</v>
      </c>
      <c r="S153" s="473">
        <f>SUM(O153*R153)</f>
        <v>32400</v>
      </c>
      <c r="T153" s="229">
        <v>15</v>
      </c>
      <c r="U153" s="709">
        <v>65</v>
      </c>
      <c r="V153" s="473">
        <f>SUM(S153-(S153*U153/100))</f>
        <v>11340</v>
      </c>
      <c r="W153" s="710">
        <f>SUM(J153+V153)</f>
        <v>11340</v>
      </c>
      <c r="X153" s="709"/>
      <c r="Y153" s="709"/>
      <c r="Z153" s="709"/>
      <c r="AA153" s="709"/>
    </row>
    <row r="154" spans="1:27" ht="17.25" x14ac:dyDescent="0.3">
      <c r="A154" s="229"/>
      <c r="B154" s="230"/>
      <c r="C154" s="229"/>
      <c r="D154" s="229"/>
      <c r="E154" s="229"/>
      <c r="F154" s="229"/>
      <c r="G154" s="709"/>
      <c r="H154" s="709"/>
      <c r="I154" s="709"/>
      <c r="J154" s="475">
        <f>SUM(H154*I154)</f>
        <v>0</v>
      </c>
      <c r="K154" s="229"/>
      <c r="L154" s="229"/>
      <c r="M154" s="230" t="s">
        <v>13</v>
      </c>
      <c r="N154" s="230" t="s">
        <v>0</v>
      </c>
      <c r="O154" s="229">
        <v>4</v>
      </c>
      <c r="P154" s="229"/>
      <c r="Q154" s="709"/>
      <c r="R154" s="709">
        <v>2050</v>
      </c>
      <c r="S154" s="473">
        <f>SUM(O154*R154)</f>
        <v>8200</v>
      </c>
      <c r="T154" s="229">
        <v>2</v>
      </c>
      <c r="U154" s="709">
        <v>6</v>
      </c>
      <c r="V154" s="473">
        <f>SUM(S154-(S154*U154/100))</f>
        <v>7708</v>
      </c>
      <c r="W154" s="710">
        <f>SUM(J154+V154)</f>
        <v>7708</v>
      </c>
      <c r="X154" s="709"/>
      <c r="Y154" s="709"/>
      <c r="Z154" s="709"/>
      <c r="AA154" s="709"/>
    </row>
    <row r="155" spans="1:27" ht="17.25" x14ac:dyDescent="0.3">
      <c r="A155" s="229">
        <v>82</v>
      </c>
      <c r="B155" s="230" t="s">
        <v>4</v>
      </c>
      <c r="C155" s="229">
        <v>1759</v>
      </c>
      <c r="D155" s="229"/>
      <c r="E155" s="229">
        <v>2</v>
      </c>
      <c r="F155" s="229">
        <v>8</v>
      </c>
      <c r="G155" s="709"/>
      <c r="H155" s="709">
        <f>SUM((D155*400)+(E155*100)+F155)</f>
        <v>208</v>
      </c>
      <c r="I155" s="709">
        <v>200</v>
      </c>
      <c r="J155" s="475">
        <f>SUM(H155*I155)</f>
        <v>41600</v>
      </c>
      <c r="K155" s="229"/>
      <c r="L155" s="229"/>
      <c r="M155" s="230"/>
      <c r="N155" s="230"/>
      <c r="O155" s="229"/>
      <c r="P155" s="229"/>
      <c r="Q155" s="709"/>
      <c r="R155" s="709"/>
      <c r="S155" s="473">
        <f>SUM(O155*R155)</f>
        <v>0</v>
      </c>
      <c r="T155" s="229"/>
      <c r="U155" s="709"/>
      <c r="V155" s="473">
        <f>SUM(S155-(S155*U155/100))</f>
        <v>0</v>
      </c>
      <c r="W155" s="710">
        <f>SUM(J155+V155)</f>
        <v>41600</v>
      </c>
      <c r="X155" s="709"/>
      <c r="Y155" s="709"/>
      <c r="Z155" s="709"/>
      <c r="AA155" s="709"/>
    </row>
    <row r="156" spans="1:27" ht="17.25" x14ac:dyDescent="0.3">
      <c r="A156" s="494">
        <v>83</v>
      </c>
      <c r="B156" s="498" t="s">
        <v>26</v>
      </c>
      <c r="C156" s="494"/>
      <c r="D156" s="494">
        <v>12</v>
      </c>
      <c r="E156" s="494">
        <v>0</v>
      </c>
      <c r="F156" s="494">
        <v>0</v>
      </c>
      <c r="G156" s="709"/>
      <c r="H156" s="709">
        <f>SUM((D156*400)+(E156*100)+F156)</f>
        <v>4800</v>
      </c>
      <c r="I156" s="709"/>
      <c r="J156" s="475">
        <f>SUM(H156*I156)</f>
        <v>0</v>
      </c>
      <c r="K156" s="494"/>
      <c r="L156" s="494"/>
      <c r="M156" s="498"/>
      <c r="N156" s="498"/>
      <c r="O156" s="494"/>
      <c r="P156" s="494"/>
      <c r="Q156" s="709"/>
      <c r="R156" s="709"/>
      <c r="S156" s="473">
        <f>SUM(O156*R156)</f>
        <v>0</v>
      </c>
      <c r="T156" s="494"/>
      <c r="U156" s="709"/>
      <c r="V156" s="473">
        <f>SUM(S156-(S156*U156/100))</f>
        <v>0</v>
      </c>
      <c r="W156" s="710">
        <f>SUM(J156+V156)</f>
        <v>0</v>
      </c>
      <c r="X156" s="709"/>
      <c r="Y156" s="709"/>
      <c r="Z156" s="709"/>
      <c r="AA156" s="709"/>
    </row>
    <row r="157" spans="1:27" ht="17.25" x14ac:dyDescent="0.3">
      <c r="A157" s="494">
        <v>84</v>
      </c>
      <c r="B157" s="498" t="s">
        <v>26</v>
      </c>
      <c r="C157" s="494"/>
      <c r="D157" s="494">
        <v>18</v>
      </c>
      <c r="E157" s="494">
        <v>0</v>
      </c>
      <c r="F157" s="494">
        <v>0</v>
      </c>
      <c r="G157" s="709"/>
      <c r="H157" s="709">
        <f>SUM((D157*400)+(E157*100)+F157)</f>
        <v>7200</v>
      </c>
      <c r="I157" s="709"/>
      <c r="J157" s="475">
        <f>SUM(H157*I157)</f>
        <v>0</v>
      </c>
      <c r="K157" s="494"/>
      <c r="L157" s="494" t="s">
        <v>1446</v>
      </c>
      <c r="M157" s="498"/>
      <c r="N157" s="498"/>
      <c r="O157" s="494"/>
      <c r="P157" s="494"/>
      <c r="Q157" s="709"/>
      <c r="R157" s="709"/>
      <c r="S157" s="473">
        <f>SUM(O157*R157)</f>
        <v>0</v>
      </c>
      <c r="T157" s="494"/>
      <c r="U157" s="709"/>
      <c r="V157" s="473">
        <f>SUM(S157-(S157*U157/100))</f>
        <v>0</v>
      </c>
      <c r="W157" s="710">
        <f>SUM(J157+V157)</f>
        <v>0</v>
      </c>
      <c r="X157" s="709"/>
      <c r="Y157" s="709"/>
      <c r="Z157" s="709"/>
      <c r="AA157" s="709"/>
    </row>
    <row r="158" spans="1:27" ht="17.25" x14ac:dyDescent="0.3">
      <c r="A158" s="229">
        <v>85</v>
      </c>
      <c r="B158" s="230" t="s">
        <v>4</v>
      </c>
      <c r="C158" s="229">
        <v>11875</v>
      </c>
      <c r="D158" s="229">
        <v>4</v>
      </c>
      <c r="E158" s="229">
        <v>0</v>
      </c>
      <c r="F158" s="229">
        <v>43</v>
      </c>
      <c r="G158" s="711"/>
      <c r="H158" s="709">
        <f>SUM((D158*400)+(E158*100)+F158)</f>
        <v>1643</v>
      </c>
      <c r="I158" s="709"/>
      <c r="J158" s="475">
        <f>SUM(H158*I158)</f>
        <v>0</v>
      </c>
      <c r="K158" s="229"/>
      <c r="L158" s="229"/>
      <c r="M158" s="230"/>
      <c r="N158" s="230"/>
      <c r="O158" s="229"/>
      <c r="P158" s="229"/>
      <c r="Q158" s="711"/>
      <c r="R158" s="711"/>
      <c r="S158" s="473">
        <f>SUM(O158*R158)</f>
        <v>0</v>
      </c>
      <c r="T158" s="229"/>
      <c r="U158" s="711"/>
      <c r="V158" s="473">
        <f>SUM(S158-(S158*U158/100))</f>
        <v>0</v>
      </c>
      <c r="W158" s="710">
        <f>SUM(J158+V158)</f>
        <v>0</v>
      </c>
      <c r="X158" s="711"/>
      <c r="Y158" s="711"/>
      <c r="Z158" s="711"/>
      <c r="AA158" s="711"/>
    </row>
    <row r="159" spans="1:27" ht="17.25" x14ac:dyDescent="0.3">
      <c r="A159" s="229">
        <v>86</v>
      </c>
      <c r="B159" s="230" t="s">
        <v>4</v>
      </c>
      <c r="C159" s="229">
        <v>13719</v>
      </c>
      <c r="D159" s="229">
        <v>11</v>
      </c>
      <c r="E159" s="229">
        <v>1</v>
      </c>
      <c r="F159" s="229">
        <v>16</v>
      </c>
      <c r="G159" s="709"/>
      <c r="H159" s="709">
        <f>SUM((D159*400)+(E159*100)+F159)</f>
        <v>4516</v>
      </c>
      <c r="I159" s="709"/>
      <c r="J159" s="475">
        <f>SUM(H159*I159)</f>
        <v>0</v>
      </c>
      <c r="K159" s="229"/>
      <c r="L159" s="229"/>
      <c r="M159" s="230"/>
      <c r="N159" s="230"/>
      <c r="O159" s="229"/>
      <c r="P159" s="229"/>
      <c r="Q159" s="709"/>
      <c r="R159" s="709"/>
      <c r="S159" s="473">
        <f>SUM(O159*R159)</f>
        <v>0</v>
      </c>
      <c r="T159" s="229"/>
      <c r="U159" s="709"/>
      <c r="V159" s="473">
        <f>SUM(S159-(S159*U159/100))</f>
        <v>0</v>
      </c>
      <c r="W159" s="710">
        <f>SUM(J159+V159)</f>
        <v>0</v>
      </c>
      <c r="X159" s="709"/>
      <c r="Y159" s="709"/>
      <c r="Z159" s="709"/>
      <c r="AA159" s="709"/>
    </row>
    <row r="160" spans="1:27" ht="17.25" x14ac:dyDescent="0.3">
      <c r="A160" s="229">
        <v>87</v>
      </c>
      <c r="B160" s="230" t="s">
        <v>4</v>
      </c>
      <c r="C160" s="229"/>
      <c r="D160" s="229">
        <v>1</v>
      </c>
      <c r="E160" s="229">
        <v>1</v>
      </c>
      <c r="F160" s="229">
        <v>36</v>
      </c>
      <c r="G160" s="709"/>
      <c r="H160" s="709">
        <f>SUM((D160*400)+(E160*100)+F160)</f>
        <v>536</v>
      </c>
      <c r="I160" s="709"/>
      <c r="J160" s="475">
        <f>SUM(H160*I160)</f>
        <v>0</v>
      </c>
      <c r="K160" s="229"/>
      <c r="L160" s="229"/>
      <c r="M160" s="230"/>
      <c r="N160" s="230"/>
      <c r="O160" s="229"/>
      <c r="P160" s="229"/>
      <c r="Q160" s="709"/>
      <c r="R160" s="709"/>
      <c r="S160" s="473">
        <f>SUM(O160*R160)</f>
        <v>0</v>
      </c>
      <c r="T160" s="229"/>
      <c r="U160" s="709"/>
      <c r="V160" s="473">
        <f>SUM(S160-(S160*U160/100))</f>
        <v>0</v>
      </c>
      <c r="W160" s="710">
        <f>SUM(J160+V160)</f>
        <v>0</v>
      </c>
      <c r="X160" s="709"/>
      <c r="Y160" s="709"/>
      <c r="Z160" s="709"/>
      <c r="AA160" s="709"/>
    </row>
    <row r="161" spans="1:27" ht="17.25" x14ac:dyDescent="0.3">
      <c r="A161" s="400">
        <v>88</v>
      </c>
      <c r="B161" s="684" t="s">
        <v>4</v>
      </c>
      <c r="C161" s="400">
        <v>11245</v>
      </c>
      <c r="D161" s="400">
        <v>6</v>
      </c>
      <c r="E161" s="400">
        <v>0</v>
      </c>
      <c r="F161" s="400">
        <v>0</v>
      </c>
      <c r="G161" s="709"/>
      <c r="H161" s="709">
        <f>SUM((D161*400)+(E161*100)+F161)</f>
        <v>2400</v>
      </c>
      <c r="I161" s="711">
        <v>100</v>
      </c>
      <c r="J161" s="475">
        <f>SUM(H161*I161)</f>
        <v>240000</v>
      </c>
      <c r="K161" s="400"/>
      <c r="L161" s="400" t="s">
        <v>1445</v>
      </c>
      <c r="M161" s="684"/>
      <c r="N161" s="684"/>
      <c r="O161" s="400"/>
      <c r="P161" s="400"/>
      <c r="Q161" s="709"/>
      <c r="R161" s="709"/>
      <c r="S161" s="473">
        <f>SUM(O161*R161)</f>
        <v>0</v>
      </c>
      <c r="T161" s="400"/>
      <c r="U161" s="709"/>
      <c r="V161" s="473">
        <f>SUM(S161-(S161*U161/100))</f>
        <v>0</v>
      </c>
      <c r="W161" s="710">
        <f>SUM(J161+V161)</f>
        <v>240000</v>
      </c>
      <c r="X161" s="709"/>
      <c r="Y161" s="709"/>
      <c r="Z161" s="709"/>
      <c r="AA161" s="709"/>
    </row>
    <row r="162" spans="1:27" ht="17.25" x14ac:dyDescent="0.3">
      <c r="A162" s="229">
        <v>89</v>
      </c>
      <c r="B162" s="230" t="s">
        <v>4</v>
      </c>
      <c r="C162" s="229">
        <v>29930</v>
      </c>
      <c r="D162" s="229">
        <v>4</v>
      </c>
      <c r="E162" s="229">
        <v>0</v>
      </c>
      <c r="F162" s="229">
        <v>79</v>
      </c>
      <c r="G162" s="709"/>
      <c r="H162" s="709">
        <f>SUM((D162*400)+(E162*100)+F162)</f>
        <v>1679</v>
      </c>
      <c r="I162" s="709"/>
      <c r="J162" s="475">
        <f>SUM(H162*I162)</f>
        <v>0</v>
      </c>
      <c r="K162" s="229"/>
      <c r="L162" s="229"/>
      <c r="M162" s="230"/>
      <c r="N162" s="230"/>
      <c r="O162" s="229"/>
      <c r="P162" s="229"/>
      <c r="Q162" s="709"/>
      <c r="R162" s="709"/>
      <c r="S162" s="473">
        <f>SUM(O162*R162)</f>
        <v>0</v>
      </c>
      <c r="T162" s="229"/>
      <c r="U162" s="709"/>
      <c r="V162" s="473">
        <f>SUM(S162-(S162*U162/100))</f>
        <v>0</v>
      </c>
      <c r="W162" s="710">
        <f>SUM(J162+V162)</f>
        <v>0</v>
      </c>
      <c r="X162" s="709"/>
      <c r="Y162" s="709"/>
      <c r="Z162" s="709"/>
      <c r="AA162" s="709"/>
    </row>
    <row r="163" spans="1:27" ht="17.25" x14ac:dyDescent="0.3">
      <c r="A163" s="229">
        <v>90</v>
      </c>
      <c r="B163" s="230" t="s">
        <v>4</v>
      </c>
      <c r="C163" s="229">
        <v>29928</v>
      </c>
      <c r="D163" s="229">
        <v>4</v>
      </c>
      <c r="E163" s="229">
        <v>1</v>
      </c>
      <c r="F163" s="229">
        <v>1</v>
      </c>
      <c r="G163" s="709"/>
      <c r="H163" s="709">
        <f>SUM((D163*400)+(E163*100)+F163)</f>
        <v>1701</v>
      </c>
      <c r="I163" s="709"/>
      <c r="J163" s="475">
        <f>SUM(H163*I163)</f>
        <v>0</v>
      </c>
      <c r="K163" s="229"/>
      <c r="L163" s="229"/>
      <c r="M163" s="230"/>
      <c r="N163" s="230"/>
      <c r="O163" s="229"/>
      <c r="P163" s="229"/>
      <c r="Q163" s="709"/>
      <c r="R163" s="709"/>
      <c r="S163" s="473">
        <f>SUM(O163*R163)</f>
        <v>0</v>
      </c>
      <c r="T163" s="229"/>
      <c r="U163" s="709"/>
      <c r="V163" s="473">
        <f>SUM(S163-(S163*U163/100))</f>
        <v>0</v>
      </c>
      <c r="W163" s="710">
        <f>SUM(J163+V163)</f>
        <v>0</v>
      </c>
      <c r="X163" s="709"/>
      <c r="Y163" s="709"/>
      <c r="Z163" s="709"/>
      <c r="AA163" s="709"/>
    </row>
    <row r="164" spans="1:27" ht="17.25" x14ac:dyDescent="0.3">
      <c r="A164" s="494">
        <v>91</v>
      </c>
      <c r="B164" s="498" t="s">
        <v>5</v>
      </c>
      <c r="C164" s="494"/>
      <c r="D164" s="494">
        <v>58</v>
      </c>
      <c r="E164" s="494">
        <v>0</v>
      </c>
      <c r="F164" s="494">
        <v>0</v>
      </c>
      <c r="G164" s="709"/>
      <c r="H164" s="709">
        <f>SUM((D164*400)+(E164*100)+F164)</f>
        <v>23200</v>
      </c>
      <c r="I164" s="709"/>
      <c r="J164" s="475">
        <f>SUM(H164*I164)</f>
        <v>0</v>
      </c>
      <c r="K164" s="494"/>
      <c r="L164" s="494"/>
      <c r="M164" s="498"/>
      <c r="N164" s="498"/>
      <c r="O164" s="494"/>
      <c r="P164" s="494"/>
      <c r="Q164" s="709"/>
      <c r="R164" s="709"/>
      <c r="S164" s="473">
        <f>SUM(O164*R164)</f>
        <v>0</v>
      </c>
      <c r="T164" s="494"/>
      <c r="U164" s="709"/>
      <c r="V164" s="473">
        <f>SUM(S164-(S164*U164/100))</f>
        <v>0</v>
      </c>
      <c r="W164" s="710">
        <f>SUM(J164+V164)</f>
        <v>0</v>
      </c>
      <c r="X164" s="709"/>
      <c r="Y164" s="709"/>
      <c r="Z164" s="709"/>
      <c r="AA164" s="709"/>
    </row>
    <row r="165" spans="1:27" ht="17.25" x14ac:dyDescent="0.3">
      <c r="A165" s="494">
        <v>92</v>
      </c>
      <c r="B165" s="498" t="s">
        <v>5</v>
      </c>
      <c r="C165" s="494"/>
      <c r="D165" s="494">
        <v>46</v>
      </c>
      <c r="E165" s="494">
        <v>0</v>
      </c>
      <c r="F165" s="494">
        <v>0</v>
      </c>
      <c r="G165" s="709"/>
      <c r="H165" s="709">
        <f>SUM((D165*400)+(E165*100)+F165)</f>
        <v>18400</v>
      </c>
      <c r="I165" s="709"/>
      <c r="J165" s="475">
        <f>SUM(H165*I165)</f>
        <v>0</v>
      </c>
      <c r="K165" s="494"/>
      <c r="L165" s="494"/>
      <c r="M165" s="498"/>
      <c r="N165" s="498"/>
      <c r="O165" s="494"/>
      <c r="P165" s="494"/>
      <c r="Q165" s="709"/>
      <c r="R165" s="709"/>
      <c r="S165" s="473">
        <f>SUM(O165*R165)</f>
        <v>0</v>
      </c>
      <c r="T165" s="494"/>
      <c r="U165" s="709"/>
      <c r="V165" s="473">
        <f>SUM(S165-(S165*U165/100))</f>
        <v>0</v>
      </c>
      <c r="W165" s="710">
        <f>SUM(J165+V165)</f>
        <v>0</v>
      </c>
      <c r="X165" s="709"/>
      <c r="Y165" s="709"/>
      <c r="Z165" s="709"/>
      <c r="AA165" s="709"/>
    </row>
    <row r="166" spans="1:27" ht="17.25" x14ac:dyDescent="0.3">
      <c r="A166" s="229">
        <v>93</v>
      </c>
      <c r="B166" s="230" t="s">
        <v>4</v>
      </c>
      <c r="C166" s="229">
        <v>20489</v>
      </c>
      <c r="D166" s="229">
        <v>21</v>
      </c>
      <c r="E166" s="229">
        <v>3</v>
      </c>
      <c r="F166" s="229">
        <v>61</v>
      </c>
      <c r="G166" s="709"/>
      <c r="H166" s="709">
        <f>SUM((D166*400)+(E166*100)+F166)</f>
        <v>8761</v>
      </c>
      <c r="I166" s="709"/>
      <c r="J166" s="475">
        <f>SUM(H166*I166)</f>
        <v>0</v>
      </c>
      <c r="K166" s="229"/>
      <c r="L166" s="229"/>
      <c r="M166" s="230"/>
      <c r="N166" s="230"/>
      <c r="O166" s="229"/>
      <c r="P166" s="229"/>
      <c r="Q166" s="709"/>
      <c r="R166" s="709"/>
      <c r="S166" s="473">
        <f>SUM(O166*R166)</f>
        <v>0</v>
      </c>
      <c r="T166" s="229"/>
      <c r="U166" s="709"/>
      <c r="V166" s="473">
        <f>SUM(S166-(S166*U166/100))</f>
        <v>0</v>
      </c>
      <c r="W166" s="710">
        <f>SUM(J166+V166)</f>
        <v>0</v>
      </c>
      <c r="X166" s="709"/>
      <c r="Y166" s="709"/>
      <c r="Z166" s="709"/>
      <c r="AA166" s="709"/>
    </row>
    <row r="167" spans="1:27" ht="17.25" x14ac:dyDescent="0.3">
      <c r="A167" s="229">
        <v>94</v>
      </c>
      <c r="B167" s="230" t="s">
        <v>4</v>
      </c>
      <c r="C167" s="229">
        <v>20487</v>
      </c>
      <c r="D167" s="229">
        <v>12</v>
      </c>
      <c r="E167" s="229">
        <v>3</v>
      </c>
      <c r="F167" s="229">
        <v>75</v>
      </c>
      <c r="G167" s="709"/>
      <c r="H167" s="709">
        <f>SUM((D167*400)+(E167*100)+F167)</f>
        <v>5175</v>
      </c>
      <c r="I167" s="709"/>
      <c r="J167" s="475">
        <f>SUM(H167*I167)</f>
        <v>0</v>
      </c>
      <c r="K167" s="229"/>
      <c r="L167" s="229"/>
      <c r="M167" s="230"/>
      <c r="N167" s="230"/>
      <c r="O167" s="229"/>
      <c r="P167" s="229"/>
      <c r="Q167" s="709"/>
      <c r="R167" s="709"/>
      <c r="S167" s="473">
        <f>SUM(O167*R167)</f>
        <v>0</v>
      </c>
      <c r="T167" s="229"/>
      <c r="U167" s="709"/>
      <c r="V167" s="473">
        <f>SUM(S167-(S167*U167/100))</f>
        <v>0</v>
      </c>
      <c r="W167" s="710">
        <f>SUM(J167+V167)</f>
        <v>0</v>
      </c>
      <c r="X167" s="709"/>
      <c r="Y167" s="709"/>
      <c r="Z167" s="709"/>
      <c r="AA167" s="709"/>
    </row>
    <row r="168" spans="1:27" ht="17.25" x14ac:dyDescent="0.3">
      <c r="A168" s="494">
        <v>95</v>
      </c>
      <c r="B168" s="498" t="s">
        <v>5</v>
      </c>
      <c r="C168" s="494"/>
      <c r="D168" s="494">
        <v>5</v>
      </c>
      <c r="E168" s="494">
        <v>0</v>
      </c>
      <c r="F168" s="494">
        <v>0</v>
      </c>
      <c r="G168" s="709"/>
      <c r="H168" s="709">
        <f>SUM((D168*400)+(E168*100)+F168)</f>
        <v>2000</v>
      </c>
      <c r="I168" s="709"/>
      <c r="J168" s="475">
        <f>SUM(H168*I168)</f>
        <v>0</v>
      </c>
      <c r="K168" s="494"/>
      <c r="L168" s="494"/>
      <c r="M168" s="498"/>
      <c r="N168" s="498"/>
      <c r="O168" s="494"/>
      <c r="P168" s="494"/>
      <c r="Q168" s="709"/>
      <c r="R168" s="709"/>
      <c r="S168" s="473">
        <f>SUM(O168*R168)</f>
        <v>0</v>
      </c>
      <c r="T168" s="494"/>
      <c r="U168" s="709"/>
      <c r="V168" s="473">
        <f>SUM(S168-(S168*U168/100))</f>
        <v>0</v>
      </c>
      <c r="W168" s="710">
        <f>SUM(J168+V168)</f>
        <v>0</v>
      </c>
      <c r="X168" s="709"/>
      <c r="Y168" s="709"/>
      <c r="Z168" s="709"/>
      <c r="AA168" s="709"/>
    </row>
    <row r="169" spans="1:27" ht="17.25" x14ac:dyDescent="0.3">
      <c r="A169" s="494">
        <v>96</v>
      </c>
      <c r="B169" s="498" t="s">
        <v>5</v>
      </c>
      <c r="C169" s="494"/>
      <c r="D169" s="494">
        <v>5</v>
      </c>
      <c r="E169" s="494">
        <v>0</v>
      </c>
      <c r="F169" s="494">
        <v>0</v>
      </c>
      <c r="G169" s="709"/>
      <c r="H169" s="709">
        <f>SUM((D169*400)+(E169*100)+F169)</f>
        <v>2000</v>
      </c>
      <c r="I169" s="709"/>
      <c r="J169" s="475">
        <f>SUM(H169*I169)</f>
        <v>0</v>
      </c>
      <c r="K169" s="494"/>
      <c r="L169" s="494"/>
      <c r="M169" s="498"/>
      <c r="N169" s="498"/>
      <c r="O169" s="494"/>
      <c r="P169" s="494"/>
      <c r="Q169" s="709"/>
      <c r="R169" s="709"/>
      <c r="S169" s="473">
        <f>SUM(O169*R169)</f>
        <v>0</v>
      </c>
      <c r="T169" s="494"/>
      <c r="U169" s="709"/>
      <c r="V169" s="473">
        <f>SUM(S169-(S169*U169/100))</f>
        <v>0</v>
      </c>
      <c r="W169" s="710">
        <f>SUM(J169+V169)</f>
        <v>0</v>
      </c>
      <c r="X169" s="709"/>
      <c r="Y169" s="709"/>
      <c r="Z169" s="709"/>
      <c r="AA169" s="709"/>
    </row>
    <row r="170" spans="1:27" ht="17.25" x14ac:dyDescent="0.3">
      <c r="A170" s="494">
        <v>97</v>
      </c>
      <c r="B170" s="498" t="s">
        <v>5</v>
      </c>
      <c r="C170" s="494"/>
      <c r="D170" s="494">
        <v>5</v>
      </c>
      <c r="E170" s="494">
        <v>0</v>
      </c>
      <c r="F170" s="494">
        <v>0</v>
      </c>
      <c r="G170" s="709"/>
      <c r="H170" s="709">
        <f>SUM((D170*400)+(E170*100)+F170)</f>
        <v>2000</v>
      </c>
      <c r="I170" s="709"/>
      <c r="J170" s="475">
        <f>SUM(H170*I170)</f>
        <v>0</v>
      </c>
      <c r="K170" s="494"/>
      <c r="L170" s="494"/>
      <c r="M170" s="498"/>
      <c r="N170" s="498"/>
      <c r="O170" s="494"/>
      <c r="P170" s="494"/>
      <c r="Q170" s="709"/>
      <c r="R170" s="709"/>
      <c r="S170" s="473">
        <f>SUM(O170*R170)</f>
        <v>0</v>
      </c>
      <c r="T170" s="494"/>
      <c r="U170" s="709"/>
      <c r="V170" s="473">
        <f>SUM(S170-(S170*U170/100))</f>
        <v>0</v>
      </c>
      <c r="W170" s="710">
        <f>SUM(J170+V170)</f>
        <v>0</v>
      </c>
      <c r="X170" s="709"/>
      <c r="Y170" s="709"/>
      <c r="Z170" s="709"/>
      <c r="AA170" s="709"/>
    </row>
    <row r="171" spans="1:27" ht="17.25" x14ac:dyDescent="0.3">
      <c r="A171" s="229">
        <v>98</v>
      </c>
      <c r="B171" s="230" t="s">
        <v>4</v>
      </c>
      <c r="C171" s="229">
        <v>7294</v>
      </c>
      <c r="D171" s="229">
        <v>1</v>
      </c>
      <c r="E171" s="229">
        <v>0</v>
      </c>
      <c r="F171" s="229">
        <v>44</v>
      </c>
      <c r="G171" s="709"/>
      <c r="H171" s="709">
        <f>SUM((D171*400)+(E171*100)+F171)</f>
        <v>444</v>
      </c>
      <c r="I171" s="709">
        <v>150</v>
      </c>
      <c r="J171" s="475">
        <f>SUM(H171*I171)</f>
        <v>66600</v>
      </c>
      <c r="K171" s="229"/>
      <c r="L171" s="230">
        <v>141</v>
      </c>
      <c r="M171" s="230" t="s">
        <v>10</v>
      </c>
      <c r="N171" s="230" t="s">
        <v>9</v>
      </c>
      <c r="O171" s="229">
        <v>285</v>
      </c>
      <c r="P171" s="229"/>
      <c r="Q171" s="709"/>
      <c r="R171" s="709">
        <v>6500</v>
      </c>
      <c r="S171" s="473">
        <f>SUM(O171*R171)</f>
        <v>1852500</v>
      </c>
      <c r="T171" s="229">
        <v>20</v>
      </c>
      <c r="U171" s="709">
        <v>75</v>
      </c>
      <c r="V171" s="473">
        <f>SUM(S171-(S171*U171/100))</f>
        <v>463125</v>
      </c>
      <c r="W171" s="710">
        <f>SUM(J171+V171)</f>
        <v>529725</v>
      </c>
      <c r="X171" s="709"/>
      <c r="Y171" s="709"/>
      <c r="Z171" s="709"/>
      <c r="AA171" s="709"/>
    </row>
    <row r="172" spans="1:27" ht="17.25" x14ac:dyDescent="0.3">
      <c r="A172" s="229"/>
      <c r="B172" s="230"/>
      <c r="C172" s="229"/>
      <c r="D172" s="229"/>
      <c r="E172" s="229"/>
      <c r="F172" s="229"/>
      <c r="G172" s="709"/>
      <c r="H172" s="709"/>
      <c r="I172" s="709"/>
      <c r="J172" s="475"/>
      <c r="K172" s="229"/>
      <c r="L172" s="230"/>
      <c r="M172" s="230" t="s">
        <v>8</v>
      </c>
      <c r="N172" s="230" t="s">
        <v>0</v>
      </c>
      <c r="O172" s="229">
        <v>30</v>
      </c>
      <c r="P172" s="229"/>
      <c r="Q172" s="709"/>
      <c r="R172" s="709">
        <v>5400</v>
      </c>
      <c r="S172" s="473">
        <f>SUM(O172*R172)</f>
        <v>162000</v>
      </c>
      <c r="T172" s="229">
        <v>15</v>
      </c>
      <c r="U172" s="709">
        <v>65</v>
      </c>
      <c r="V172" s="473">
        <f>SUM(S172-(S172*U172/100))</f>
        <v>56700</v>
      </c>
      <c r="W172" s="710">
        <f>SUM(J172+V172)</f>
        <v>56700</v>
      </c>
      <c r="X172" s="709"/>
      <c r="Y172" s="709"/>
      <c r="Z172" s="709"/>
      <c r="AA172" s="709"/>
    </row>
    <row r="173" spans="1:27" ht="17.25" x14ac:dyDescent="0.3">
      <c r="A173" s="229"/>
      <c r="B173" s="230"/>
      <c r="C173" s="229"/>
      <c r="D173" s="229"/>
      <c r="E173" s="229"/>
      <c r="F173" s="229"/>
      <c r="G173" s="709"/>
      <c r="H173" s="709"/>
      <c r="I173" s="709"/>
      <c r="J173" s="475"/>
      <c r="K173" s="229"/>
      <c r="L173" s="230"/>
      <c r="M173" s="230" t="s">
        <v>11</v>
      </c>
      <c r="N173" s="230" t="s">
        <v>0</v>
      </c>
      <c r="O173" s="229">
        <v>30</v>
      </c>
      <c r="P173" s="229"/>
      <c r="Q173" s="709"/>
      <c r="R173" s="709">
        <v>2050</v>
      </c>
      <c r="S173" s="473">
        <f>SUM(O173*R173)</f>
        <v>61500</v>
      </c>
      <c r="T173" s="229">
        <v>10</v>
      </c>
      <c r="U173" s="709">
        <v>40</v>
      </c>
      <c r="V173" s="473">
        <f>SUM(S173-(S173*U173/100))</f>
        <v>36900</v>
      </c>
      <c r="W173" s="710">
        <f>SUM(J173+V173)</f>
        <v>36900</v>
      </c>
      <c r="X173" s="709"/>
      <c r="Y173" s="709"/>
      <c r="Z173" s="709"/>
      <c r="AA173" s="709"/>
    </row>
    <row r="174" spans="1:27" ht="17.25" x14ac:dyDescent="0.3">
      <c r="A174" s="229">
        <v>99</v>
      </c>
      <c r="B174" s="230" t="s">
        <v>4</v>
      </c>
      <c r="C174" s="229">
        <v>14207</v>
      </c>
      <c r="D174" s="229">
        <v>0</v>
      </c>
      <c r="E174" s="229">
        <v>1</v>
      </c>
      <c r="F174" s="229">
        <v>40</v>
      </c>
      <c r="G174" s="709"/>
      <c r="H174" s="709">
        <f>SUM((D174*400)+(E174*100)+F174)</f>
        <v>140</v>
      </c>
      <c r="I174" s="709">
        <v>200</v>
      </c>
      <c r="J174" s="475">
        <f>SUM(H174*I174)</f>
        <v>28000</v>
      </c>
      <c r="K174" s="229"/>
      <c r="L174" s="229"/>
      <c r="M174" s="230"/>
      <c r="N174" s="230"/>
      <c r="O174" s="229"/>
      <c r="P174" s="229"/>
      <c r="Q174" s="709"/>
      <c r="R174" s="709"/>
      <c r="S174" s="473">
        <f>SUM(O174*R174)</f>
        <v>0</v>
      </c>
      <c r="T174" s="229"/>
      <c r="U174" s="709"/>
      <c r="V174" s="473">
        <f>SUM(S174-(S174*U174/100))</f>
        <v>0</v>
      </c>
      <c r="W174" s="710">
        <f>SUM(J174+V174)</f>
        <v>28000</v>
      </c>
      <c r="X174" s="709"/>
      <c r="Y174" s="709"/>
      <c r="Z174" s="709"/>
      <c r="AA174" s="709"/>
    </row>
    <row r="175" spans="1:27" ht="17.25" x14ac:dyDescent="0.3">
      <c r="A175" s="494">
        <v>100</v>
      </c>
      <c r="B175" s="498" t="s">
        <v>5</v>
      </c>
      <c r="C175" s="494"/>
      <c r="D175" s="494">
        <v>4</v>
      </c>
      <c r="E175" s="494">
        <v>1</v>
      </c>
      <c r="F175" s="494">
        <v>18</v>
      </c>
      <c r="G175" s="709"/>
      <c r="H175" s="709">
        <f>SUM((D175*400)+(E175*100)+F175)</f>
        <v>1718</v>
      </c>
      <c r="I175" s="709"/>
      <c r="J175" s="475">
        <f>SUM(H175*I175)</f>
        <v>0</v>
      </c>
      <c r="K175" s="494"/>
      <c r="L175" s="494"/>
      <c r="M175" s="498"/>
      <c r="N175" s="498"/>
      <c r="O175" s="494"/>
      <c r="P175" s="494"/>
      <c r="Q175" s="709"/>
      <c r="R175" s="709"/>
      <c r="S175" s="473">
        <f>SUM(O175*R175)</f>
        <v>0</v>
      </c>
      <c r="T175" s="494"/>
      <c r="U175" s="709"/>
      <c r="V175" s="473">
        <f>SUM(S175-(S175*U175/100))</f>
        <v>0</v>
      </c>
      <c r="W175" s="710">
        <f>SUM(J175+V175)</f>
        <v>0</v>
      </c>
      <c r="X175" s="709"/>
      <c r="Y175" s="709"/>
      <c r="Z175" s="709"/>
      <c r="AA175" s="709"/>
    </row>
    <row r="176" spans="1:27" ht="17.25" x14ac:dyDescent="0.3">
      <c r="A176" s="229">
        <v>101</v>
      </c>
      <c r="B176" s="230" t="s">
        <v>4</v>
      </c>
      <c r="C176" s="229">
        <v>14206</v>
      </c>
      <c r="D176" s="229">
        <v>0</v>
      </c>
      <c r="E176" s="229">
        <v>2</v>
      </c>
      <c r="F176" s="229">
        <v>0</v>
      </c>
      <c r="G176" s="229"/>
      <c r="H176" s="709">
        <f>SUM((D176*400)+(E176*100)+F176)</f>
        <v>200</v>
      </c>
      <c r="I176" s="229"/>
      <c r="J176" s="475">
        <f>SUM(H176*I176)</f>
        <v>0</v>
      </c>
      <c r="K176" s="229"/>
      <c r="L176" s="229"/>
      <c r="M176" s="230" t="s">
        <v>1256</v>
      </c>
      <c r="N176" s="230" t="s">
        <v>0</v>
      </c>
      <c r="O176" s="229">
        <v>30</v>
      </c>
      <c r="P176" s="229"/>
      <c r="Q176" s="229"/>
      <c r="R176" s="229">
        <v>2050</v>
      </c>
      <c r="S176" s="473">
        <f>SUM(O176*R176)</f>
        <v>61500</v>
      </c>
      <c r="T176" s="229"/>
      <c r="U176" s="229"/>
      <c r="V176" s="473">
        <f>SUM(S176-(S176*U176/100))</f>
        <v>61500</v>
      </c>
      <c r="W176" s="710">
        <f>SUM(J176+V176)</f>
        <v>61500</v>
      </c>
      <c r="X176" s="229"/>
      <c r="Y176" s="229"/>
      <c r="Z176" s="229"/>
      <c r="AA176" s="229"/>
    </row>
    <row r="177" spans="1:27" ht="17.25" x14ac:dyDescent="0.3">
      <c r="A177" s="229">
        <v>102</v>
      </c>
      <c r="B177" s="230" t="s">
        <v>4</v>
      </c>
      <c r="C177" s="229">
        <v>15114</v>
      </c>
      <c r="D177" s="229">
        <v>3</v>
      </c>
      <c r="E177" s="229">
        <v>0</v>
      </c>
      <c r="F177" s="229">
        <v>0</v>
      </c>
      <c r="G177" s="229"/>
      <c r="H177" s="709">
        <f>SUM((D177*400)+(E177*100)+F177)</f>
        <v>1200</v>
      </c>
      <c r="I177" s="229"/>
      <c r="J177" s="475">
        <f>SUM(H177*I177)</f>
        <v>0</v>
      </c>
      <c r="K177" s="229"/>
      <c r="L177" s="229"/>
      <c r="M177" s="230"/>
      <c r="N177" s="230"/>
      <c r="O177" s="229"/>
      <c r="P177" s="229"/>
      <c r="Q177" s="229"/>
      <c r="R177" s="229"/>
      <c r="S177" s="229"/>
      <c r="T177" s="229"/>
      <c r="U177" s="229"/>
      <c r="V177" s="229"/>
      <c r="W177" s="229"/>
      <c r="X177" s="229"/>
      <c r="Y177" s="229"/>
      <c r="Z177" s="229"/>
      <c r="AA177" s="229"/>
    </row>
    <row r="178" spans="1:27" ht="17.25" x14ac:dyDescent="0.3">
      <c r="A178" s="229">
        <v>103</v>
      </c>
      <c r="B178" s="230" t="s">
        <v>5</v>
      </c>
      <c r="C178" s="229"/>
      <c r="D178" s="229">
        <v>20</v>
      </c>
      <c r="E178" s="229">
        <v>0</v>
      </c>
      <c r="F178" s="229">
        <v>0</v>
      </c>
      <c r="G178" s="229"/>
      <c r="H178" s="709">
        <f>SUM((D178*400)+(E178*100)+F178)</f>
        <v>8000</v>
      </c>
      <c r="I178" s="229"/>
      <c r="J178" s="475">
        <f>SUM(H178*I178)</f>
        <v>0</v>
      </c>
      <c r="K178" s="229"/>
      <c r="L178" s="229"/>
      <c r="M178" s="230"/>
      <c r="N178" s="230"/>
      <c r="O178" s="229"/>
      <c r="P178" s="229"/>
      <c r="Q178" s="229"/>
      <c r="R178" s="229"/>
      <c r="S178" s="229"/>
      <c r="T178" s="229"/>
      <c r="U178" s="229"/>
      <c r="V178" s="229"/>
      <c r="W178" s="229"/>
      <c r="X178" s="229"/>
      <c r="Y178" s="229"/>
      <c r="Z178" s="229"/>
      <c r="AA178" s="229"/>
    </row>
    <row r="179" spans="1:27" ht="17.25" x14ac:dyDescent="0.3">
      <c r="A179" s="229">
        <v>104</v>
      </c>
      <c r="B179" s="230" t="s">
        <v>4</v>
      </c>
      <c r="C179" s="229">
        <v>9237</v>
      </c>
      <c r="D179" s="229">
        <v>0</v>
      </c>
      <c r="E179" s="229">
        <v>0</v>
      </c>
      <c r="F179" s="229">
        <v>98</v>
      </c>
      <c r="G179" s="229"/>
      <c r="H179" s="709">
        <f>SUM((D179*400)+(E179*100)+F179)</f>
        <v>98</v>
      </c>
      <c r="I179" s="229"/>
      <c r="J179" s="475">
        <f>SUM(H179*I179)</f>
        <v>0</v>
      </c>
      <c r="K179" s="229"/>
      <c r="L179" s="229"/>
      <c r="M179" s="230"/>
      <c r="N179" s="230"/>
      <c r="O179" s="229"/>
      <c r="P179" s="229"/>
      <c r="Q179" s="229"/>
      <c r="R179" s="229"/>
      <c r="S179" s="229"/>
      <c r="T179" s="229"/>
      <c r="U179" s="229"/>
      <c r="V179" s="229"/>
      <c r="W179" s="229"/>
      <c r="X179" s="229"/>
      <c r="Y179" s="229"/>
      <c r="Z179" s="229"/>
      <c r="AA179" s="229"/>
    </row>
    <row r="180" spans="1:27" ht="17.25" x14ac:dyDescent="0.3">
      <c r="L180" s="229"/>
    </row>
    <row r="181" spans="1:27" ht="17.25" x14ac:dyDescent="0.3">
      <c r="L181" s="229"/>
    </row>
  </sheetData>
  <mergeCells count="31">
    <mergeCell ref="K5:K8"/>
    <mergeCell ref="Y4:Y8"/>
    <mergeCell ref="Z4:Z8"/>
    <mergeCell ref="AA4:AA8"/>
    <mergeCell ref="A5:A8"/>
    <mergeCell ref="C5:C8"/>
    <mergeCell ref="D5:F5"/>
    <mergeCell ref="G5:G8"/>
    <mergeCell ref="J5:J8"/>
    <mergeCell ref="P5:P8"/>
    <mergeCell ref="R5:R8"/>
    <mergeCell ref="D6:D8"/>
    <mergeCell ref="E6:E8"/>
    <mergeCell ref="F6:F8"/>
    <mergeCell ref="I5:I8"/>
    <mergeCell ref="H5:H8"/>
    <mergeCell ref="X4:X8"/>
    <mergeCell ref="M5:M8"/>
    <mergeCell ref="N5:N8"/>
    <mergeCell ref="O5:O8"/>
    <mergeCell ref="Q5:Q8"/>
    <mergeCell ref="A1:AA1"/>
    <mergeCell ref="A2:AA2"/>
    <mergeCell ref="A4:J4"/>
    <mergeCell ref="K4:V4"/>
    <mergeCell ref="W4:W8"/>
    <mergeCell ref="T6:T8"/>
    <mergeCell ref="U6:U8"/>
    <mergeCell ref="S5:S8"/>
    <mergeCell ref="T5:U5"/>
    <mergeCell ref="V5:V8"/>
  </mergeCell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AE675"/>
  <sheetViews>
    <sheetView zoomScale="71" zoomScaleNormal="71" workbookViewId="0">
      <selection activeCell="AG13" sqref="AG13"/>
    </sheetView>
  </sheetViews>
  <sheetFormatPr defaultRowHeight="14.25" x14ac:dyDescent="0.2"/>
  <cols>
    <col min="1" max="1" width="3.875" customWidth="1"/>
    <col min="2" max="2" width="6.375" customWidth="1"/>
    <col min="3" max="3" width="6.625" customWidth="1"/>
    <col min="4" max="4" width="4.25" customWidth="1"/>
    <col min="5" max="5" width="4.75" customWidth="1"/>
    <col min="6" max="6" width="4.875" customWidth="1"/>
    <col min="7" max="7" width="8.25" customWidth="1"/>
    <col min="8" max="8" width="6.875" customWidth="1"/>
    <col min="9" max="9" width="8.875" customWidth="1"/>
    <col min="10" max="10" width="10" customWidth="1"/>
    <col min="11" max="11" width="3.875" customWidth="1"/>
    <col min="12" max="12" width="5.125" customWidth="1"/>
    <col min="14" max="14" width="10.125" customWidth="1"/>
    <col min="15" max="15" width="9.375" customWidth="1"/>
    <col min="16" max="16" width="8.5" customWidth="1"/>
    <col min="17" max="17" width="10.125" customWidth="1"/>
    <col min="18" max="18" width="10.375" customWidth="1"/>
    <col min="19" max="19" width="10.75" customWidth="1"/>
    <col min="20" max="21" width="8.375" customWidth="1"/>
    <col min="22" max="22" width="11.375" customWidth="1"/>
    <col min="23" max="23" width="11.5" customWidth="1"/>
    <col min="24" max="24" width="13.125" customWidth="1"/>
    <col min="25" max="25" width="10.25" customWidth="1"/>
    <col min="26" max="26" width="9" customWidth="1"/>
    <col min="27" max="27" width="11.5" customWidth="1"/>
  </cols>
  <sheetData>
    <row r="1" spans="1:31" ht="21" x14ac:dyDescent="0.35">
      <c r="A1" s="161" t="s">
        <v>296</v>
      </c>
      <c r="B1" s="161"/>
      <c r="C1" s="161"/>
      <c r="D1" s="153" t="s">
        <v>297</v>
      </c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61" t="s">
        <v>295</v>
      </c>
      <c r="Z1" s="161"/>
      <c r="AA1" s="161"/>
    </row>
    <row r="2" spans="1:31" ht="21" x14ac:dyDescent="0.35">
      <c r="A2" s="153" t="s">
        <v>293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61"/>
      <c r="AC2" s="161"/>
      <c r="AD2" s="161"/>
      <c r="AE2" s="161"/>
    </row>
    <row r="3" spans="1:31" ht="17.25" x14ac:dyDescent="0.3">
      <c r="A3" s="162"/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  <c r="AA3" s="162"/>
    </row>
    <row r="4" spans="1:31" ht="17.25" x14ac:dyDescent="0.3">
      <c r="A4" s="163" t="s">
        <v>292</v>
      </c>
      <c r="B4" s="164"/>
      <c r="C4" s="164"/>
      <c r="D4" s="164"/>
      <c r="E4" s="164"/>
      <c r="F4" s="164"/>
      <c r="G4" s="164"/>
      <c r="H4" s="164"/>
      <c r="I4" s="165"/>
      <c r="J4" s="165"/>
      <c r="K4" s="166" t="s">
        <v>291</v>
      </c>
      <c r="L4" s="167"/>
      <c r="M4" s="167"/>
      <c r="N4" s="167"/>
      <c r="O4" s="167"/>
      <c r="P4" s="167"/>
      <c r="Q4" s="167"/>
      <c r="R4" s="167"/>
      <c r="S4" s="167"/>
      <c r="T4" s="167"/>
      <c r="U4" s="167"/>
      <c r="V4" s="168"/>
      <c r="W4" s="169" t="s">
        <v>298</v>
      </c>
      <c r="X4" s="169" t="s">
        <v>299</v>
      </c>
      <c r="Y4" s="169" t="s">
        <v>300</v>
      </c>
      <c r="Z4" s="169" t="s">
        <v>301</v>
      </c>
      <c r="AA4" s="169" t="s">
        <v>302</v>
      </c>
    </row>
    <row r="5" spans="1:31" ht="17.25" customHeight="1" x14ac:dyDescent="0.3">
      <c r="A5" s="170" t="s">
        <v>284</v>
      </c>
      <c r="B5" s="171"/>
      <c r="C5" s="172" t="s">
        <v>286</v>
      </c>
      <c r="D5" s="173" t="s">
        <v>285</v>
      </c>
      <c r="E5" s="174"/>
      <c r="F5" s="175"/>
      <c r="G5" s="172" t="s">
        <v>303</v>
      </c>
      <c r="H5" s="170" t="s">
        <v>304</v>
      </c>
      <c r="I5" s="170" t="s">
        <v>305</v>
      </c>
      <c r="J5" s="170" t="s">
        <v>306</v>
      </c>
      <c r="K5" s="176" t="s">
        <v>284</v>
      </c>
      <c r="L5" s="177" t="s">
        <v>15</v>
      </c>
      <c r="M5" s="176" t="s">
        <v>307</v>
      </c>
      <c r="N5" s="176" t="s">
        <v>308</v>
      </c>
      <c r="O5" s="176" t="s">
        <v>283</v>
      </c>
      <c r="P5" s="176" t="s">
        <v>309</v>
      </c>
      <c r="Q5" s="178" t="s">
        <v>310</v>
      </c>
      <c r="R5" s="179" t="s">
        <v>311</v>
      </c>
      <c r="S5" s="179" t="s">
        <v>312</v>
      </c>
      <c r="T5" s="180" t="s">
        <v>232</v>
      </c>
      <c r="U5" s="181"/>
      <c r="V5" s="179" t="s">
        <v>313</v>
      </c>
      <c r="W5" s="182"/>
      <c r="X5" s="182"/>
      <c r="Y5" s="182"/>
      <c r="Z5" s="182"/>
      <c r="AA5" s="182"/>
    </row>
    <row r="6" spans="1:31" ht="17.25" customHeight="1" x14ac:dyDescent="0.2">
      <c r="A6" s="183"/>
      <c r="B6" s="184" t="s">
        <v>278</v>
      </c>
      <c r="C6" s="185"/>
      <c r="D6" s="186" t="s">
        <v>277</v>
      </c>
      <c r="E6" s="186" t="s">
        <v>276</v>
      </c>
      <c r="F6" s="186" t="s">
        <v>238</v>
      </c>
      <c r="G6" s="185"/>
      <c r="H6" s="183"/>
      <c r="I6" s="187"/>
      <c r="J6" s="187"/>
      <c r="K6" s="188"/>
      <c r="L6" s="189" t="s">
        <v>314</v>
      </c>
      <c r="M6" s="188"/>
      <c r="N6" s="188"/>
      <c r="O6" s="188"/>
      <c r="P6" s="188"/>
      <c r="Q6" s="190"/>
      <c r="R6" s="191"/>
      <c r="S6" s="191"/>
      <c r="T6" s="176" t="s">
        <v>315</v>
      </c>
      <c r="U6" s="176" t="s">
        <v>316</v>
      </c>
      <c r="V6" s="191"/>
      <c r="W6" s="182"/>
      <c r="X6" s="182"/>
      <c r="Y6" s="182"/>
      <c r="Z6" s="182"/>
      <c r="AA6" s="182"/>
    </row>
    <row r="7" spans="1:31" ht="17.25" x14ac:dyDescent="0.2">
      <c r="A7" s="183"/>
      <c r="B7" s="184" t="s">
        <v>237</v>
      </c>
      <c r="C7" s="185"/>
      <c r="D7" s="187"/>
      <c r="E7" s="187"/>
      <c r="F7" s="187"/>
      <c r="G7" s="185"/>
      <c r="H7" s="183"/>
      <c r="I7" s="187"/>
      <c r="J7" s="187"/>
      <c r="K7" s="188"/>
      <c r="L7" s="189" t="s">
        <v>284</v>
      </c>
      <c r="M7" s="188"/>
      <c r="N7" s="188"/>
      <c r="O7" s="188"/>
      <c r="P7" s="188"/>
      <c r="Q7" s="190"/>
      <c r="R7" s="191"/>
      <c r="S7" s="191"/>
      <c r="T7" s="188"/>
      <c r="U7" s="188"/>
      <c r="V7" s="191"/>
      <c r="W7" s="182"/>
      <c r="X7" s="182"/>
      <c r="Y7" s="182"/>
      <c r="Z7" s="182"/>
      <c r="AA7" s="182"/>
    </row>
    <row r="8" spans="1:31" ht="17.25" x14ac:dyDescent="0.2">
      <c r="A8" s="192"/>
      <c r="B8" s="193"/>
      <c r="C8" s="194"/>
      <c r="D8" s="195"/>
      <c r="E8" s="195"/>
      <c r="F8" s="195"/>
      <c r="G8" s="194"/>
      <c r="H8" s="192"/>
      <c r="I8" s="195"/>
      <c r="J8" s="195"/>
      <c r="K8" s="196"/>
      <c r="L8" s="197"/>
      <c r="M8" s="196"/>
      <c r="N8" s="196"/>
      <c r="O8" s="196"/>
      <c r="P8" s="196"/>
      <c r="Q8" s="198"/>
      <c r="R8" s="199"/>
      <c r="S8" s="199"/>
      <c r="T8" s="196"/>
      <c r="U8" s="196"/>
      <c r="V8" s="199"/>
      <c r="W8" s="200"/>
      <c r="X8" s="200"/>
      <c r="Y8" s="200"/>
      <c r="Z8" s="200"/>
      <c r="AA8" s="200"/>
    </row>
    <row r="9" spans="1:31" ht="17.25" x14ac:dyDescent="0.3">
      <c r="A9" s="201">
        <v>1</v>
      </c>
      <c r="B9" s="202" t="s">
        <v>4</v>
      </c>
      <c r="C9" s="201">
        <v>2064</v>
      </c>
      <c r="D9" s="201">
        <v>8</v>
      </c>
      <c r="E9" s="201">
        <v>2</v>
      </c>
      <c r="F9" s="201">
        <v>70</v>
      </c>
      <c r="G9" s="203">
        <f>SUM((D9*400)+(E9*100)+F9)</f>
        <v>3470</v>
      </c>
      <c r="H9" s="204">
        <v>1</v>
      </c>
      <c r="I9" s="204">
        <v>75</v>
      </c>
      <c r="J9" s="205">
        <f t="shared" ref="J9:J10" si="0">SUM(G9*I9)</f>
        <v>260250</v>
      </c>
      <c r="K9" s="201"/>
      <c r="L9" s="201"/>
      <c r="M9" s="202"/>
      <c r="N9" s="202"/>
      <c r="O9" s="206"/>
      <c r="P9" s="206"/>
      <c r="Q9" s="206"/>
      <c r="R9" s="206"/>
      <c r="S9" s="206"/>
      <c r="T9" s="201"/>
      <c r="U9" s="201"/>
      <c r="V9" s="201"/>
      <c r="W9" s="207">
        <f t="shared" ref="W9:W72" si="1">SUM(J9+V9)</f>
        <v>260250</v>
      </c>
      <c r="X9" s="208">
        <f>W9</f>
        <v>260250</v>
      </c>
      <c r="Y9" s="201">
        <v>50</v>
      </c>
      <c r="Z9" s="201">
        <v>0</v>
      </c>
      <c r="AA9" s="201">
        <v>0.01</v>
      </c>
    </row>
    <row r="10" spans="1:31" ht="17.25" x14ac:dyDescent="0.3">
      <c r="A10" s="209">
        <v>2</v>
      </c>
      <c r="B10" s="210" t="s">
        <v>14</v>
      </c>
      <c r="C10" s="209">
        <v>6312</v>
      </c>
      <c r="D10" s="209">
        <v>0</v>
      </c>
      <c r="E10" s="209">
        <v>0</v>
      </c>
      <c r="F10" s="209">
        <v>92</v>
      </c>
      <c r="G10" s="211">
        <f>SUM((D10*400)+(E10*100)+F10)</f>
        <v>92</v>
      </c>
      <c r="H10" s="211">
        <v>1</v>
      </c>
      <c r="I10" s="211">
        <v>75</v>
      </c>
      <c r="J10" s="205">
        <f t="shared" si="0"/>
        <v>6900</v>
      </c>
      <c r="K10" s="209"/>
      <c r="L10" s="209">
        <v>85</v>
      </c>
      <c r="M10" s="210" t="s">
        <v>8</v>
      </c>
      <c r="N10" s="210" t="s">
        <v>0</v>
      </c>
      <c r="O10" s="212">
        <v>35.200000000000003</v>
      </c>
      <c r="P10" s="212"/>
      <c r="Q10" s="212"/>
      <c r="R10" s="212"/>
      <c r="S10" s="211">
        <f>SUM(O10*5400)</f>
        <v>190080.00000000003</v>
      </c>
      <c r="T10" s="209">
        <v>40</v>
      </c>
      <c r="U10" s="209">
        <v>93</v>
      </c>
      <c r="V10" s="213">
        <f t="shared" ref="V10:V17" si="2">SUM(S10-(S10*U10/100))</f>
        <v>13305.600000000006</v>
      </c>
      <c r="W10" s="207">
        <f t="shared" si="1"/>
        <v>20205.600000000006</v>
      </c>
      <c r="X10" s="208">
        <f t="shared" ref="X10:X73" si="3">W10</f>
        <v>20205.600000000006</v>
      </c>
      <c r="Y10" s="209">
        <v>50</v>
      </c>
      <c r="Z10" s="201">
        <v>0</v>
      </c>
      <c r="AA10" s="201">
        <v>0.01</v>
      </c>
      <c r="AB10" s="214"/>
    </row>
    <row r="11" spans="1:31" ht="17.25" x14ac:dyDescent="0.3">
      <c r="A11" s="215"/>
      <c r="B11" s="210"/>
      <c r="C11" s="209"/>
      <c r="D11" s="209"/>
      <c r="E11" s="209"/>
      <c r="F11" s="209"/>
      <c r="G11" s="211"/>
      <c r="H11" s="216"/>
      <c r="I11" s="216"/>
      <c r="J11" s="205"/>
      <c r="K11" s="215"/>
      <c r="L11" s="215"/>
      <c r="M11" s="217" t="s">
        <v>11</v>
      </c>
      <c r="N11" s="217" t="s">
        <v>0</v>
      </c>
      <c r="O11" s="218">
        <v>53.4</v>
      </c>
      <c r="P11" s="218"/>
      <c r="Q11" s="218"/>
      <c r="R11" s="218"/>
      <c r="S11" s="211">
        <f>SUM(O11*2050)</f>
        <v>109470</v>
      </c>
      <c r="T11" s="215">
        <v>35</v>
      </c>
      <c r="U11" s="209">
        <v>93</v>
      </c>
      <c r="V11" s="213">
        <f t="shared" si="2"/>
        <v>7662.8999999999942</v>
      </c>
      <c r="W11" s="207">
        <f t="shared" si="1"/>
        <v>7662.8999999999942</v>
      </c>
      <c r="X11" s="208">
        <f t="shared" si="3"/>
        <v>7662.8999999999942</v>
      </c>
      <c r="Y11" s="209">
        <v>50</v>
      </c>
      <c r="Z11" s="201">
        <v>0</v>
      </c>
      <c r="AA11" s="201">
        <v>0.01</v>
      </c>
    </row>
    <row r="12" spans="1:31" ht="17.25" x14ac:dyDescent="0.3">
      <c r="A12" s="215">
        <v>3</v>
      </c>
      <c r="B12" s="217" t="s">
        <v>4</v>
      </c>
      <c r="C12" s="215">
        <v>13935</v>
      </c>
      <c r="D12" s="215">
        <v>3</v>
      </c>
      <c r="E12" s="215">
        <v>2</v>
      </c>
      <c r="F12" s="215">
        <v>30</v>
      </c>
      <c r="G12" s="211">
        <f>SUM((D12*400)+(E12*100)+F12)</f>
        <v>1430</v>
      </c>
      <c r="H12" s="216">
        <v>1</v>
      </c>
      <c r="I12" s="216"/>
      <c r="J12" s="205">
        <f>SUM(G12*I12)</f>
        <v>0</v>
      </c>
      <c r="K12" s="215"/>
      <c r="L12" s="215">
        <v>67</v>
      </c>
      <c r="M12" s="217" t="s">
        <v>11</v>
      </c>
      <c r="N12" s="217" t="s">
        <v>0</v>
      </c>
      <c r="O12" s="218">
        <v>48</v>
      </c>
      <c r="P12" s="218"/>
      <c r="Q12" s="218"/>
      <c r="R12" s="218"/>
      <c r="S12" s="211">
        <f>SUM(O12*2050)</f>
        <v>98400</v>
      </c>
      <c r="T12" s="215">
        <v>5</v>
      </c>
      <c r="U12" s="215">
        <v>15</v>
      </c>
      <c r="V12" s="213">
        <f t="shared" si="2"/>
        <v>83640</v>
      </c>
      <c r="W12" s="207">
        <f t="shared" si="1"/>
        <v>83640</v>
      </c>
      <c r="X12" s="208">
        <f>W12</f>
        <v>83640</v>
      </c>
      <c r="Y12" s="215">
        <v>50</v>
      </c>
      <c r="Z12" s="201">
        <v>0</v>
      </c>
      <c r="AA12" s="201">
        <v>0.01</v>
      </c>
    </row>
    <row r="13" spans="1:31" ht="17.25" x14ac:dyDescent="0.3">
      <c r="A13" s="215"/>
      <c r="B13" s="217"/>
      <c r="C13" s="215"/>
      <c r="D13" s="215"/>
      <c r="E13" s="215"/>
      <c r="F13" s="215"/>
      <c r="G13" s="211"/>
      <c r="H13" s="216"/>
      <c r="I13" s="216"/>
      <c r="J13" s="205"/>
      <c r="K13" s="215"/>
      <c r="L13" s="215"/>
      <c r="M13" s="217" t="s">
        <v>13</v>
      </c>
      <c r="N13" s="217" t="s">
        <v>0</v>
      </c>
      <c r="O13" s="218">
        <v>140.80000000000001</v>
      </c>
      <c r="P13" s="218"/>
      <c r="Q13" s="218"/>
      <c r="R13" s="218"/>
      <c r="S13" s="211">
        <f>SUM(O13*2050)</f>
        <v>288640</v>
      </c>
      <c r="T13" s="215">
        <v>5</v>
      </c>
      <c r="U13" s="215">
        <v>15</v>
      </c>
      <c r="V13" s="213">
        <f t="shared" si="2"/>
        <v>245344</v>
      </c>
      <c r="W13" s="207">
        <f t="shared" si="1"/>
        <v>245344</v>
      </c>
      <c r="X13" s="208">
        <f t="shared" si="3"/>
        <v>245344</v>
      </c>
      <c r="Y13" s="215">
        <v>50</v>
      </c>
      <c r="Z13" s="201">
        <v>0</v>
      </c>
      <c r="AA13" s="201">
        <v>0.01</v>
      </c>
    </row>
    <row r="14" spans="1:31" ht="17.25" x14ac:dyDescent="0.3">
      <c r="A14" s="215"/>
      <c r="B14" s="217"/>
      <c r="C14" s="215"/>
      <c r="D14" s="215"/>
      <c r="E14" s="215"/>
      <c r="F14" s="215"/>
      <c r="G14" s="211"/>
      <c r="H14" s="216"/>
      <c r="I14" s="216"/>
      <c r="J14" s="205"/>
      <c r="K14" s="215"/>
      <c r="L14" s="215"/>
      <c r="M14" s="217"/>
      <c r="N14" s="217"/>
      <c r="O14" s="218"/>
      <c r="P14" s="218"/>
      <c r="Q14" s="218"/>
      <c r="R14" s="218"/>
      <c r="S14" s="211"/>
      <c r="T14" s="215"/>
      <c r="U14" s="215"/>
      <c r="V14" s="213"/>
      <c r="W14" s="207"/>
      <c r="X14" s="208">
        <f t="shared" si="3"/>
        <v>0</v>
      </c>
      <c r="Y14" s="215"/>
      <c r="Z14" s="215"/>
      <c r="AA14" s="215"/>
    </row>
    <row r="15" spans="1:31" ht="17.25" x14ac:dyDescent="0.3">
      <c r="A15" s="215">
        <v>4</v>
      </c>
      <c r="B15" s="217" t="s">
        <v>4</v>
      </c>
      <c r="C15" s="215">
        <v>11725</v>
      </c>
      <c r="D15" s="215">
        <v>0</v>
      </c>
      <c r="E15" s="215">
        <v>0</v>
      </c>
      <c r="F15" s="215">
        <v>84</v>
      </c>
      <c r="G15" s="211">
        <f t="shared" ref="G15:G75" si="4">SUM((D15*400)+(E15*100)+F15)</f>
        <v>84</v>
      </c>
      <c r="H15" s="216">
        <v>2</v>
      </c>
      <c r="I15" s="216">
        <v>200</v>
      </c>
      <c r="J15" s="205">
        <f t="shared" ref="J15:J75" si="5">SUM(G15*I15)</f>
        <v>16800</v>
      </c>
      <c r="K15" s="215"/>
      <c r="L15" s="215">
        <v>67</v>
      </c>
      <c r="M15" s="217" t="s">
        <v>39</v>
      </c>
      <c r="N15" s="217" t="s">
        <v>2</v>
      </c>
      <c r="O15" s="218">
        <v>134.30000000000001</v>
      </c>
      <c r="P15" s="218"/>
      <c r="Q15" s="218"/>
      <c r="R15" s="218"/>
      <c r="S15" s="211">
        <f>SUM(O15*6500)</f>
        <v>872950.00000000012</v>
      </c>
      <c r="T15" s="215">
        <v>1</v>
      </c>
      <c r="U15" s="215">
        <v>1</v>
      </c>
      <c r="V15" s="213">
        <f t="shared" si="2"/>
        <v>864220.50000000012</v>
      </c>
      <c r="W15" s="207">
        <f t="shared" si="1"/>
        <v>881020.50000000012</v>
      </c>
      <c r="X15" s="208">
        <f t="shared" si="3"/>
        <v>881020.50000000012</v>
      </c>
      <c r="Y15" s="215">
        <v>10</v>
      </c>
      <c r="Z15" s="215">
        <v>0</v>
      </c>
      <c r="AA15" s="215">
        <v>0.02</v>
      </c>
    </row>
    <row r="16" spans="1:31" ht="17.25" x14ac:dyDescent="0.3">
      <c r="A16" s="215"/>
      <c r="B16" s="217"/>
      <c r="C16" s="215"/>
      <c r="D16" s="215"/>
      <c r="E16" s="215"/>
      <c r="F16" s="215"/>
      <c r="G16" s="211"/>
      <c r="H16" s="216"/>
      <c r="I16" s="216"/>
      <c r="J16" s="205"/>
      <c r="K16" s="215"/>
      <c r="L16" s="215"/>
      <c r="M16" s="217" t="s">
        <v>16</v>
      </c>
      <c r="N16" s="217" t="s">
        <v>2</v>
      </c>
      <c r="O16" s="218">
        <v>50.56</v>
      </c>
      <c r="P16" s="218"/>
      <c r="Q16" s="218"/>
      <c r="R16" s="218"/>
      <c r="S16" s="211">
        <f>SUM(O16*2400)</f>
        <v>121344</v>
      </c>
      <c r="T16" s="215">
        <v>1</v>
      </c>
      <c r="U16" s="215">
        <v>1</v>
      </c>
      <c r="V16" s="213">
        <f t="shared" si="2"/>
        <v>120130.56</v>
      </c>
      <c r="W16" s="207">
        <f t="shared" si="1"/>
        <v>120130.56</v>
      </c>
      <c r="X16" s="208">
        <f t="shared" si="3"/>
        <v>120130.56</v>
      </c>
      <c r="Y16" s="215">
        <v>0</v>
      </c>
      <c r="Z16" s="219">
        <f>X16</f>
        <v>120130.56</v>
      </c>
      <c r="AA16" s="215">
        <v>0.03</v>
      </c>
    </row>
    <row r="17" spans="1:28" ht="17.25" x14ac:dyDescent="0.3">
      <c r="A17" s="215"/>
      <c r="B17" s="217"/>
      <c r="C17" s="215"/>
      <c r="D17" s="215"/>
      <c r="E17" s="215"/>
      <c r="F17" s="215"/>
      <c r="G17" s="211"/>
      <c r="H17" s="216"/>
      <c r="I17" s="216"/>
      <c r="J17" s="205"/>
      <c r="K17" s="215"/>
      <c r="L17" s="215"/>
      <c r="M17" s="217" t="s">
        <v>11</v>
      </c>
      <c r="N17" s="217" t="s">
        <v>0</v>
      </c>
      <c r="O17" s="218">
        <v>39.200000000000003</v>
      </c>
      <c r="P17" s="218"/>
      <c r="Q17" s="218"/>
      <c r="R17" s="218"/>
      <c r="S17" s="211">
        <f>SUM(O17*2050)</f>
        <v>80360</v>
      </c>
      <c r="T17" s="215">
        <v>1</v>
      </c>
      <c r="U17" s="215">
        <v>3</v>
      </c>
      <c r="V17" s="213">
        <f t="shared" si="2"/>
        <v>77949.2</v>
      </c>
      <c r="W17" s="207">
        <f t="shared" si="1"/>
        <v>77949.2</v>
      </c>
      <c r="X17" s="208">
        <f t="shared" si="3"/>
        <v>77949.2</v>
      </c>
      <c r="Y17" s="215">
        <v>50</v>
      </c>
      <c r="Z17" s="215">
        <v>0</v>
      </c>
      <c r="AA17" s="215">
        <v>0.01</v>
      </c>
    </row>
    <row r="18" spans="1:28" ht="17.25" x14ac:dyDescent="0.3">
      <c r="A18" s="215">
        <v>5</v>
      </c>
      <c r="B18" s="217" t="s">
        <v>4</v>
      </c>
      <c r="C18" s="215">
        <v>2070</v>
      </c>
      <c r="D18" s="215">
        <v>5</v>
      </c>
      <c r="E18" s="215">
        <v>1</v>
      </c>
      <c r="F18" s="215">
        <v>6</v>
      </c>
      <c r="G18" s="211">
        <f t="shared" si="4"/>
        <v>2106</v>
      </c>
      <c r="H18" s="216">
        <v>1</v>
      </c>
      <c r="I18" s="216">
        <v>75</v>
      </c>
      <c r="J18" s="205">
        <f t="shared" si="5"/>
        <v>157950</v>
      </c>
      <c r="K18" s="215"/>
      <c r="L18" s="215"/>
      <c r="M18" s="217"/>
      <c r="N18" s="217"/>
      <c r="O18" s="218"/>
      <c r="P18" s="218"/>
      <c r="Q18" s="218"/>
      <c r="R18" s="218"/>
      <c r="S18" s="211"/>
      <c r="T18" s="215"/>
      <c r="U18" s="215"/>
      <c r="V18" s="213"/>
      <c r="W18" s="207">
        <f t="shared" si="1"/>
        <v>157950</v>
      </c>
      <c r="X18" s="208">
        <f t="shared" si="3"/>
        <v>157950</v>
      </c>
      <c r="Y18" s="215">
        <v>50</v>
      </c>
      <c r="Z18" s="215">
        <v>0</v>
      </c>
      <c r="AA18" s="215">
        <v>0.01</v>
      </c>
    </row>
    <row r="19" spans="1:28" ht="17.25" x14ac:dyDescent="0.3">
      <c r="A19" s="215">
        <v>6</v>
      </c>
      <c r="B19" s="217" t="s">
        <v>4</v>
      </c>
      <c r="C19" s="215">
        <v>15023</v>
      </c>
      <c r="D19" s="215">
        <v>9</v>
      </c>
      <c r="E19" s="215">
        <v>1</v>
      </c>
      <c r="F19" s="215">
        <v>93</v>
      </c>
      <c r="G19" s="211">
        <f t="shared" si="4"/>
        <v>3793</v>
      </c>
      <c r="H19" s="216">
        <v>1</v>
      </c>
      <c r="I19" s="216">
        <v>75</v>
      </c>
      <c r="J19" s="205">
        <f t="shared" si="5"/>
        <v>284475</v>
      </c>
      <c r="K19" s="215"/>
      <c r="L19" s="215"/>
      <c r="M19" s="217"/>
      <c r="N19" s="217"/>
      <c r="O19" s="218"/>
      <c r="P19" s="218"/>
      <c r="Q19" s="218"/>
      <c r="R19" s="218"/>
      <c r="S19" s="211"/>
      <c r="T19" s="215"/>
      <c r="U19" s="215"/>
      <c r="V19" s="213"/>
      <c r="W19" s="207">
        <f t="shared" si="1"/>
        <v>284475</v>
      </c>
      <c r="X19" s="208">
        <f t="shared" si="3"/>
        <v>284475</v>
      </c>
      <c r="Y19" s="215">
        <v>50</v>
      </c>
      <c r="Z19" s="215">
        <v>0</v>
      </c>
      <c r="AA19" s="215">
        <v>0.01</v>
      </c>
    </row>
    <row r="20" spans="1:28" ht="17.25" x14ac:dyDescent="0.3">
      <c r="A20" s="215">
        <v>7</v>
      </c>
      <c r="B20" s="217" t="s">
        <v>4</v>
      </c>
      <c r="C20" s="215">
        <v>18616</v>
      </c>
      <c r="D20" s="215">
        <v>6</v>
      </c>
      <c r="E20" s="215">
        <v>1</v>
      </c>
      <c r="F20" s="215">
        <v>39</v>
      </c>
      <c r="G20" s="211">
        <f t="shared" si="4"/>
        <v>2539</v>
      </c>
      <c r="H20" s="216">
        <v>1</v>
      </c>
      <c r="I20" s="216"/>
      <c r="J20" s="205">
        <f t="shared" si="5"/>
        <v>0</v>
      </c>
      <c r="K20" s="215"/>
      <c r="L20" s="215"/>
      <c r="M20" s="217"/>
      <c r="N20" s="217"/>
      <c r="O20" s="218"/>
      <c r="P20" s="218"/>
      <c r="Q20" s="218"/>
      <c r="R20" s="218"/>
      <c r="S20" s="211"/>
      <c r="T20" s="215"/>
      <c r="U20" s="215"/>
      <c r="V20" s="213"/>
      <c r="W20" s="207">
        <f t="shared" si="1"/>
        <v>0</v>
      </c>
      <c r="X20" s="208">
        <f t="shared" si="3"/>
        <v>0</v>
      </c>
      <c r="Y20" s="215">
        <v>50</v>
      </c>
      <c r="Z20" s="215">
        <v>0</v>
      </c>
      <c r="AA20" s="215">
        <v>0.01</v>
      </c>
    </row>
    <row r="21" spans="1:28" ht="17.25" x14ac:dyDescent="0.3">
      <c r="A21" s="215">
        <v>8</v>
      </c>
      <c r="B21" s="217" t="s">
        <v>4</v>
      </c>
      <c r="C21" s="215">
        <v>14536</v>
      </c>
      <c r="D21" s="215">
        <v>5</v>
      </c>
      <c r="E21" s="215">
        <v>3</v>
      </c>
      <c r="F21" s="215">
        <v>39</v>
      </c>
      <c r="G21" s="211">
        <f t="shared" si="4"/>
        <v>2339</v>
      </c>
      <c r="H21" s="216">
        <v>1</v>
      </c>
      <c r="I21" s="216">
        <v>75</v>
      </c>
      <c r="J21" s="205">
        <f t="shared" si="5"/>
        <v>175425</v>
      </c>
      <c r="K21" s="215"/>
      <c r="L21" s="215"/>
      <c r="M21" s="217"/>
      <c r="N21" s="217"/>
      <c r="O21" s="218"/>
      <c r="P21" s="218"/>
      <c r="Q21" s="218"/>
      <c r="R21" s="218"/>
      <c r="S21" s="211"/>
      <c r="T21" s="215"/>
      <c r="U21" s="215"/>
      <c r="V21" s="213"/>
      <c r="W21" s="207">
        <f t="shared" si="1"/>
        <v>175425</v>
      </c>
      <c r="X21" s="208">
        <f t="shared" si="3"/>
        <v>175425</v>
      </c>
      <c r="Y21" s="215">
        <v>50</v>
      </c>
      <c r="Z21" s="215">
        <v>0</v>
      </c>
      <c r="AA21" s="215">
        <v>0.01</v>
      </c>
    </row>
    <row r="22" spans="1:28" ht="17.25" x14ac:dyDescent="0.3">
      <c r="A22" s="215">
        <v>9</v>
      </c>
      <c r="B22" s="217" t="s">
        <v>14</v>
      </c>
      <c r="C22" s="215">
        <v>6320</v>
      </c>
      <c r="D22" s="215">
        <v>0</v>
      </c>
      <c r="E22" s="215">
        <v>1</v>
      </c>
      <c r="F22" s="215">
        <v>25</v>
      </c>
      <c r="G22" s="211">
        <f t="shared" si="4"/>
        <v>125</v>
      </c>
      <c r="H22" s="216">
        <v>2</v>
      </c>
      <c r="I22" s="216">
        <v>75</v>
      </c>
      <c r="J22" s="205">
        <f t="shared" si="5"/>
        <v>9375</v>
      </c>
      <c r="K22" s="215"/>
      <c r="L22" s="215">
        <v>91</v>
      </c>
      <c r="M22" s="217" t="s">
        <v>44</v>
      </c>
      <c r="N22" s="217" t="s">
        <v>9</v>
      </c>
      <c r="O22" s="218">
        <v>222.5</v>
      </c>
      <c r="P22" s="218"/>
      <c r="Q22" s="218"/>
      <c r="R22" s="218"/>
      <c r="S22" s="211">
        <f>SUM(O22*6500)</f>
        <v>1446250</v>
      </c>
      <c r="T22" s="215">
        <v>28</v>
      </c>
      <c r="U22" s="215">
        <v>85</v>
      </c>
      <c r="V22" s="213">
        <f>SUM(S22-(S22*U22/100))</f>
        <v>216937.5</v>
      </c>
      <c r="W22" s="207">
        <f t="shared" si="1"/>
        <v>226312.5</v>
      </c>
      <c r="X22" s="208">
        <f t="shared" si="3"/>
        <v>226312.5</v>
      </c>
      <c r="Y22" s="215">
        <v>10</v>
      </c>
      <c r="Z22" s="215">
        <v>0</v>
      </c>
      <c r="AA22" s="215">
        <v>0.02</v>
      </c>
      <c r="AB22" s="214"/>
    </row>
    <row r="23" spans="1:28" ht="17.25" x14ac:dyDescent="0.3">
      <c r="A23" s="215"/>
      <c r="B23" s="217"/>
      <c r="C23" s="215"/>
      <c r="D23" s="215"/>
      <c r="E23" s="215"/>
      <c r="F23" s="215"/>
      <c r="G23" s="211"/>
      <c r="H23" s="216"/>
      <c r="I23" s="216"/>
      <c r="J23" s="205"/>
      <c r="K23" s="215"/>
      <c r="L23" s="215"/>
      <c r="M23" s="217" t="s">
        <v>317</v>
      </c>
      <c r="N23" s="217"/>
      <c r="O23" s="218"/>
      <c r="P23" s="218"/>
      <c r="Q23" s="218"/>
      <c r="R23" s="218"/>
      <c r="S23" s="211"/>
      <c r="T23" s="215"/>
      <c r="U23" s="215"/>
      <c r="V23" s="213"/>
      <c r="W23" s="207">
        <f t="shared" si="1"/>
        <v>0</v>
      </c>
      <c r="X23" s="208">
        <f t="shared" si="3"/>
        <v>0</v>
      </c>
      <c r="Y23" s="215"/>
      <c r="Z23" s="215"/>
      <c r="AA23" s="215"/>
    </row>
    <row r="24" spans="1:28" ht="17.25" x14ac:dyDescent="0.3">
      <c r="A24" s="215"/>
      <c r="B24" s="217"/>
      <c r="C24" s="215"/>
      <c r="D24" s="215"/>
      <c r="E24" s="215"/>
      <c r="F24" s="215"/>
      <c r="G24" s="211"/>
      <c r="H24" s="216"/>
      <c r="I24" s="216"/>
      <c r="J24" s="205"/>
      <c r="K24" s="215"/>
      <c r="L24" s="215"/>
      <c r="M24" s="217" t="s">
        <v>318</v>
      </c>
      <c r="N24" s="217"/>
      <c r="O24" s="218"/>
      <c r="P24" s="218"/>
      <c r="Q24" s="218"/>
      <c r="R24" s="218"/>
      <c r="S24" s="211"/>
      <c r="T24" s="215"/>
      <c r="U24" s="215"/>
      <c r="V24" s="213"/>
      <c r="W24" s="207">
        <f t="shared" si="1"/>
        <v>0</v>
      </c>
      <c r="X24" s="208">
        <f t="shared" si="3"/>
        <v>0</v>
      </c>
      <c r="Y24" s="215"/>
      <c r="Z24" s="215"/>
      <c r="AA24" s="215"/>
    </row>
    <row r="25" spans="1:28" ht="17.25" x14ac:dyDescent="0.3">
      <c r="A25" s="215">
        <v>10</v>
      </c>
      <c r="B25" s="217" t="s">
        <v>4</v>
      </c>
      <c r="C25" s="215">
        <v>5234</v>
      </c>
      <c r="D25" s="215">
        <v>1</v>
      </c>
      <c r="E25" s="215">
        <v>0</v>
      </c>
      <c r="F25" s="215">
        <v>70</v>
      </c>
      <c r="G25" s="211">
        <f t="shared" si="4"/>
        <v>470</v>
      </c>
      <c r="H25" s="216">
        <v>1</v>
      </c>
      <c r="I25" s="216">
        <v>75</v>
      </c>
      <c r="J25" s="205">
        <f t="shared" si="5"/>
        <v>35250</v>
      </c>
      <c r="K25" s="215"/>
      <c r="L25" s="215"/>
      <c r="M25" s="217"/>
      <c r="N25" s="217"/>
      <c r="O25" s="218"/>
      <c r="P25" s="218"/>
      <c r="Q25" s="218"/>
      <c r="R25" s="218"/>
      <c r="S25" s="211"/>
      <c r="T25" s="215"/>
      <c r="U25" s="215"/>
      <c r="V25" s="213"/>
      <c r="W25" s="207">
        <f t="shared" si="1"/>
        <v>35250</v>
      </c>
      <c r="X25" s="208">
        <f t="shared" si="3"/>
        <v>35250</v>
      </c>
      <c r="Y25" s="215">
        <v>50</v>
      </c>
      <c r="Z25" s="215">
        <v>0</v>
      </c>
      <c r="AA25" s="215">
        <v>0.01</v>
      </c>
    </row>
    <row r="26" spans="1:28" ht="17.25" x14ac:dyDescent="0.3">
      <c r="A26" s="215">
        <v>11</v>
      </c>
      <c r="B26" s="217" t="s">
        <v>4</v>
      </c>
      <c r="C26" s="215">
        <v>5232</v>
      </c>
      <c r="D26" s="215">
        <v>0</v>
      </c>
      <c r="E26" s="215">
        <v>0</v>
      </c>
      <c r="F26" s="215">
        <v>24</v>
      </c>
      <c r="G26" s="211">
        <f t="shared" si="4"/>
        <v>24</v>
      </c>
      <c r="H26" s="216">
        <v>1</v>
      </c>
      <c r="I26" s="216">
        <v>75</v>
      </c>
      <c r="J26" s="205">
        <f t="shared" si="5"/>
        <v>1800</v>
      </c>
      <c r="K26" s="215"/>
      <c r="L26" s="215"/>
      <c r="M26" s="217"/>
      <c r="N26" s="217"/>
      <c r="O26" s="218"/>
      <c r="P26" s="218"/>
      <c r="Q26" s="218"/>
      <c r="R26" s="218"/>
      <c r="S26" s="211"/>
      <c r="T26" s="215"/>
      <c r="U26" s="215"/>
      <c r="V26" s="213"/>
      <c r="W26" s="207">
        <f t="shared" si="1"/>
        <v>1800</v>
      </c>
      <c r="X26" s="208">
        <f t="shared" si="3"/>
        <v>1800</v>
      </c>
      <c r="Y26" s="215">
        <v>50</v>
      </c>
      <c r="Z26" s="215">
        <v>0</v>
      </c>
      <c r="AA26" s="215">
        <v>0.01</v>
      </c>
    </row>
    <row r="27" spans="1:28" ht="17.25" x14ac:dyDescent="0.3">
      <c r="A27" s="215">
        <v>12</v>
      </c>
      <c r="B27" s="217" t="s">
        <v>4</v>
      </c>
      <c r="C27" s="215">
        <v>5230</v>
      </c>
      <c r="D27" s="215">
        <v>4</v>
      </c>
      <c r="E27" s="215">
        <v>1</v>
      </c>
      <c r="F27" s="220">
        <v>56</v>
      </c>
      <c r="G27" s="211">
        <f t="shared" si="4"/>
        <v>1756</v>
      </c>
      <c r="H27" s="216">
        <v>1</v>
      </c>
      <c r="I27" s="216">
        <v>130</v>
      </c>
      <c r="J27" s="205">
        <f t="shared" si="5"/>
        <v>228280</v>
      </c>
      <c r="K27" s="215"/>
      <c r="L27" s="221"/>
      <c r="M27" s="217"/>
      <c r="N27" s="217"/>
      <c r="O27" s="218"/>
      <c r="P27" s="218"/>
      <c r="Q27" s="218"/>
      <c r="R27" s="218"/>
      <c r="S27" s="211"/>
      <c r="T27" s="215"/>
      <c r="U27" s="215"/>
      <c r="V27" s="213"/>
      <c r="W27" s="207">
        <f t="shared" si="1"/>
        <v>228280</v>
      </c>
      <c r="X27" s="208">
        <f t="shared" si="3"/>
        <v>228280</v>
      </c>
      <c r="Y27" s="215">
        <v>50</v>
      </c>
      <c r="Z27" s="215">
        <v>0</v>
      </c>
      <c r="AA27" s="215">
        <v>0.01</v>
      </c>
    </row>
    <row r="28" spans="1:28" ht="17.25" x14ac:dyDescent="0.3">
      <c r="A28" s="215">
        <v>13</v>
      </c>
      <c r="B28" s="217" t="s">
        <v>4</v>
      </c>
      <c r="C28" s="215">
        <v>13706</v>
      </c>
      <c r="D28" s="215">
        <v>0</v>
      </c>
      <c r="E28" s="215">
        <v>2</v>
      </c>
      <c r="F28" s="215">
        <v>14</v>
      </c>
      <c r="G28" s="211">
        <f t="shared" si="4"/>
        <v>214</v>
      </c>
      <c r="H28" s="216">
        <v>2</v>
      </c>
      <c r="I28" s="216">
        <v>75</v>
      </c>
      <c r="J28" s="205">
        <f t="shared" si="5"/>
        <v>16050</v>
      </c>
      <c r="K28" s="215"/>
      <c r="L28" s="215">
        <v>74</v>
      </c>
      <c r="M28" s="217" t="s">
        <v>39</v>
      </c>
      <c r="N28" s="217" t="s">
        <v>2</v>
      </c>
      <c r="O28" s="218">
        <v>59.89</v>
      </c>
      <c r="P28" s="218"/>
      <c r="Q28" s="218"/>
      <c r="R28" s="218"/>
      <c r="S28" s="211">
        <f>SUM(O28*6500)</f>
        <v>389285</v>
      </c>
      <c r="T28" s="215">
        <v>14</v>
      </c>
      <c r="U28" s="215">
        <v>18</v>
      </c>
      <c r="V28" s="213">
        <f>SUM(S28-(S28*U28/100))</f>
        <v>319213.7</v>
      </c>
      <c r="W28" s="207">
        <f t="shared" si="1"/>
        <v>335263.7</v>
      </c>
      <c r="X28" s="208">
        <f t="shared" si="3"/>
        <v>335263.7</v>
      </c>
      <c r="Y28" s="215">
        <v>10</v>
      </c>
      <c r="Z28" s="215">
        <v>0</v>
      </c>
      <c r="AA28" s="215">
        <v>0.02</v>
      </c>
    </row>
    <row r="29" spans="1:28" ht="17.25" x14ac:dyDescent="0.3">
      <c r="A29" s="215"/>
      <c r="B29" s="217"/>
      <c r="C29" s="215"/>
      <c r="D29" s="215"/>
      <c r="E29" s="215"/>
      <c r="F29" s="215"/>
      <c r="G29" s="211"/>
      <c r="H29" s="216"/>
      <c r="I29" s="216"/>
      <c r="J29" s="205"/>
      <c r="K29" s="215"/>
      <c r="L29" s="215"/>
      <c r="M29" s="217" t="s">
        <v>12</v>
      </c>
      <c r="N29" s="217" t="s">
        <v>0</v>
      </c>
      <c r="O29" s="218">
        <v>21.5</v>
      </c>
      <c r="P29" s="218"/>
      <c r="Q29" s="218"/>
      <c r="R29" s="218"/>
      <c r="S29" s="211">
        <f>SUM(O29*5400)</f>
        <v>116100</v>
      </c>
      <c r="T29" s="215">
        <v>14</v>
      </c>
      <c r="U29" s="215">
        <v>60</v>
      </c>
      <c r="V29" s="213">
        <f>SUM(S29-(S29*U29/100))</f>
        <v>46440</v>
      </c>
      <c r="W29" s="207">
        <f t="shared" si="1"/>
        <v>46440</v>
      </c>
      <c r="X29" s="208">
        <f t="shared" si="3"/>
        <v>46440</v>
      </c>
      <c r="Y29" s="215">
        <v>50</v>
      </c>
      <c r="Z29" s="215">
        <v>0</v>
      </c>
      <c r="AA29" s="215">
        <v>0.01</v>
      </c>
    </row>
    <row r="30" spans="1:28" ht="17.25" x14ac:dyDescent="0.3">
      <c r="A30" s="215">
        <v>14</v>
      </c>
      <c r="B30" s="217" t="s">
        <v>4</v>
      </c>
      <c r="C30" s="215">
        <v>14069</v>
      </c>
      <c r="D30" s="215">
        <v>3</v>
      </c>
      <c r="E30" s="215">
        <v>2</v>
      </c>
      <c r="F30" s="215">
        <v>97</v>
      </c>
      <c r="G30" s="211">
        <f t="shared" si="4"/>
        <v>1497</v>
      </c>
      <c r="H30" s="216">
        <v>1</v>
      </c>
      <c r="I30" s="216">
        <v>75</v>
      </c>
      <c r="J30" s="205">
        <f t="shared" si="5"/>
        <v>112275</v>
      </c>
      <c r="K30" s="215"/>
      <c r="L30" s="215"/>
      <c r="M30" s="217"/>
      <c r="N30" s="217"/>
      <c r="O30" s="218"/>
      <c r="P30" s="218"/>
      <c r="Q30" s="218"/>
      <c r="R30" s="218"/>
      <c r="S30" s="211"/>
      <c r="T30" s="215"/>
      <c r="U30" s="215"/>
      <c r="V30" s="213"/>
      <c r="W30" s="207">
        <f t="shared" si="1"/>
        <v>112275</v>
      </c>
      <c r="X30" s="208">
        <f t="shared" si="3"/>
        <v>112275</v>
      </c>
      <c r="Y30" s="215">
        <v>50</v>
      </c>
      <c r="Z30" s="215">
        <v>0</v>
      </c>
      <c r="AA30" s="215">
        <v>0.01</v>
      </c>
    </row>
    <row r="31" spans="1:28" ht="17.25" x14ac:dyDescent="0.3">
      <c r="A31" s="215">
        <v>15</v>
      </c>
      <c r="B31" s="217" t="s">
        <v>4</v>
      </c>
      <c r="C31" s="215">
        <v>2445</v>
      </c>
      <c r="D31" s="215">
        <v>14</v>
      </c>
      <c r="E31" s="215">
        <v>3</v>
      </c>
      <c r="F31" s="215">
        <v>49</v>
      </c>
      <c r="G31" s="211">
        <f t="shared" si="4"/>
        <v>5949</v>
      </c>
      <c r="H31" s="216">
        <v>1</v>
      </c>
      <c r="I31" s="216">
        <v>75</v>
      </c>
      <c r="J31" s="205">
        <f t="shared" si="5"/>
        <v>446175</v>
      </c>
      <c r="K31" s="215"/>
      <c r="L31" s="215"/>
      <c r="M31" s="217"/>
      <c r="N31" s="217"/>
      <c r="O31" s="218"/>
      <c r="P31" s="218"/>
      <c r="Q31" s="218"/>
      <c r="R31" s="218"/>
      <c r="S31" s="211"/>
      <c r="T31" s="215"/>
      <c r="U31" s="215"/>
      <c r="V31" s="213"/>
      <c r="W31" s="207">
        <f t="shared" si="1"/>
        <v>446175</v>
      </c>
      <c r="X31" s="208">
        <f t="shared" si="3"/>
        <v>446175</v>
      </c>
      <c r="Y31" s="215">
        <v>50</v>
      </c>
      <c r="Z31" s="215">
        <v>0</v>
      </c>
      <c r="AA31" s="215">
        <v>0.01</v>
      </c>
    </row>
    <row r="32" spans="1:28" ht="17.25" x14ac:dyDescent="0.3">
      <c r="A32" s="215">
        <v>16</v>
      </c>
      <c r="B32" s="217" t="s">
        <v>4</v>
      </c>
      <c r="C32" s="215">
        <v>7027</v>
      </c>
      <c r="D32" s="215">
        <v>10</v>
      </c>
      <c r="E32" s="215">
        <v>0</v>
      </c>
      <c r="F32" s="215">
        <v>0</v>
      </c>
      <c r="G32" s="211">
        <f t="shared" si="4"/>
        <v>4000</v>
      </c>
      <c r="H32" s="222">
        <v>1</v>
      </c>
      <c r="I32" s="223">
        <v>100</v>
      </c>
      <c r="J32" s="205">
        <f t="shared" si="5"/>
        <v>400000</v>
      </c>
      <c r="K32" s="215"/>
      <c r="L32" s="215"/>
      <c r="M32" s="217"/>
      <c r="N32" s="217"/>
      <c r="O32" s="218"/>
      <c r="P32" s="218"/>
      <c r="Q32" s="218"/>
      <c r="R32" s="218"/>
      <c r="S32" s="211"/>
      <c r="T32" s="215"/>
      <c r="U32" s="215"/>
      <c r="V32" s="213"/>
      <c r="W32" s="207">
        <f t="shared" si="1"/>
        <v>400000</v>
      </c>
      <c r="X32" s="208">
        <f t="shared" si="3"/>
        <v>400000</v>
      </c>
      <c r="Y32" s="215">
        <v>50</v>
      </c>
      <c r="Z32" s="215">
        <v>0</v>
      </c>
      <c r="AA32" s="215">
        <v>0.01</v>
      </c>
    </row>
    <row r="33" spans="1:28" ht="17.25" x14ac:dyDescent="0.3">
      <c r="A33" s="215">
        <v>17</v>
      </c>
      <c r="B33" s="217" t="s">
        <v>4</v>
      </c>
      <c r="C33" s="215">
        <v>2142</v>
      </c>
      <c r="D33" s="215">
        <v>5</v>
      </c>
      <c r="E33" s="215">
        <v>1</v>
      </c>
      <c r="F33" s="215">
        <v>85</v>
      </c>
      <c r="G33" s="211">
        <f t="shared" si="4"/>
        <v>2185</v>
      </c>
      <c r="H33" s="217">
        <v>1</v>
      </c>
      <c r="I33" s="217">
        <v>75</v>
      </c>
      <c r="J33" s="205">
        <f t="shared" si="5"/>
        <v>163875</v>
      </c>
      <c r="K33" s="215"/>
      <c r="L33" s="215"/>
      <c r="M33" s="217"/>
      <c r="N33" s="217"/>
      <c r="O33" s="218"/>
      <c r="P33" s="218"/>
      <c r="Q33" s="218"/>
      <c r="R33" s="218"/>
      <c r="S33" s="211"/>
      <c r="T33" s="215"/>
      <c r="U33" s="215"/>
      <c r="V33" s="213"/>
      <c r="W33" s="207">
        <f t="shared" si="1"/>
        <v>163875</v>
      </c>
      <c r="X33" s="208">
        <f t="shared" si="3"/>
        <v>163875</v>
      </c>
      <c r="Y33" s="215">
        <v>50</v>
      </c>
      <c r="Z33" s="215">
        <v>0</v>
      </c>
      <c r="AA33" s="215">
        <v>0.01</v>
      </c>
    </row>
    <row r="34" spans="1:28" ht="17.25" x14ac:dyDescent="0.3">
      <c r="A34" s="215">
        <v>18</v>
      </c>
      <c r="B34" s="217" t="s">
        <v>14</v>
      </c>
      <c r="C34" s="215">
        <v>6316</v>
      </c>
      <c r="D34" s="215">
        <v>0</v>
      </c>
      <c r="E34" s="215">
        <v>0</v>
      </c>
      <c r="F34" s="215">
        <v>47</v>
      </c>
      <c r="G34" s="211">
        <f t="shared" si="4"/>
        <v>47</v>
      </c>
      <c r="H34" s="224">
        <v>1</v>
      </c>
      <c r="I34" s="224">
        <v>75</v>
      </c>
      <c r="J34" s="205">
        <f t="shared" si="5"/>
        <v>3525</v>
      </c>
      <c r="K34" s="215"/>
      <c r="L34" s="215"/>
      <c r="M34" s="217"/>
      <c r="N34" s="217"/>
      <c r="O34" s="215"/>
      <c r="P34" s="215"/>
      <c r="Q34" s="215"/>
      <c r="R34" s="215"/>
      <c r="S34" s="211"/>
      <c r="T34" s="215"/>
      <c r="U34" s="215"/>
      <c r="V34" s="213"/>
      <c r="W34" s="207">
        <f t="shared" si="1"/>
        <v>3525</v>
      </c>
      <c r="X34" s="208">
        <f t="shared" si="3"/>
        <v>3525</v>
      </c>
      <c r="Y34" s="215">
        <v>50</v>
      </c>
      <c r="Z34" s="215">
        <v>0</v>
      </c>
      <c r="AA34" s="215">
        <v>0.01</v>
      </c>
      <c r="AB34" s="214"/>
    </row>
    <row r="35" spans="1:28" ht="17.25" x14ac:dyDescent="0.3">
      <c r="A35" s="215">
        <v>19</v>
      </c>
      <c r="B35" s="217" t="s">
        <v>4</v>
      </c>
      <c r="C35" s="215">
        <v>6315</v>
      </c>
      <c r="D35" s="215">
        <v>0</v>
      </c>
      <c r="E35" s="215">
        <v>0</v>
      </c>
      <c r="F35" s="215">
        <v>44</v>
      </c>
      <c r="G35" s="211">
        <f t="shared" si="4"/>
        <v>44</v>
      </c>
      <c r="H35" s="224">
        <v>1</v>
      </c>
      <c r="I35" s="224">
        <v>75</v>
      </c>
      <c r="J35" s="205">
        <f t="shared" si="5"/>
        <v>3300</v>
      </c>
      <c r="K35" s="215"/>
      <c r="L35" s="215">
        <v>61</v>
      </c>
      <c r="M35" s="217" t="s">
        <v>44</v>
      </c>
      <c r="N35" s="217" t="s">
        <v>0</v>
      </c>
      <c r="O35" s="215">
        <v>141.1</v>
      </c>
      <c r="P35" s="215"/>
      <c r="Q35" s="215"/>
      <c r="R35" s="215"/>
      <c r="S35" s="211">
        <f>SUM(O35*6500)</f>
        <v>917150</v>
      </c>
      <c r="T35" s="215">
        <v>40</v>
      </c>
      <c r="U35" s="215">
        <v>93</v>
      </c>
      <c r="V35" s="213">
        <f t="shared" ref="V35:V98" si="6">SUM(S35-(S35*U35/100))</f>
        <v>64200.5</v>
      </c>
      <c r="W35" s="207">
        <f t="shared" si="1"/>
        <v>67500.5</v>
      </c>
      <c r="X35" s="208">
        <f t="shared" si="3"/>
        <v>67500.5</v>
      </c>
      <c r="Y35" s="215">
        <v>10</v>
      </c>
      <c r="Z35" s="215">
        <v>0</v>
      </c>
      <c r="AA35" s="215">
        <v>0.02</v>
      </c>
    </row>
    <row r="36" spans="1:28" ht="17.25" x14ac:dyDescent="0.3">
      <c r="A36" s="215"/>
      <c r="B36" s="217"/>
      <c r="C36" s="215"/>
      <c r="D36" s="215"/>
      <c r="E36" s="215"/>
      <c r="F36" s="215"/>
      <c r="G36" s="211"/>
      <c r="H36" s="224"/>
      <c r="I36" s="224"/>
      <c r="J36" s="205"/>
      <c r="K36" s="215"/>
      <c r="L36" s="215"/>
      <c r="M36" s="217" t="s">
        <v>317</v>
      </c>
      <c r="N36" s="217"/>
      <c r="O36" s="215"/>
      <c r="P36" s="215"/>
      <c r="Q36" s="215"/>
      <c r="R36" s="215"/>
      <c r="S36" s="211"/>
      <c r="T36" s="215"/>
      <c r="U36" s="215"/>
      <c r="V36" s="213">
        <f t="shared" si="6"/>
        <v>0</v>
      </c>
      <c r="W36" s="207">
        <f t="shared" si="1"/>
        <v>0</v>
      </c>
      <c r="X36" s="208">
        <f t="shared" si="3"/>
        <v>0</v>
      </c>
      <c r="Y36" s="215"/>
      <c r="Z36" s="215"/>
      <c r="AA36" s="215"/>
    </row>
    <row r="37" spans="1:28" ht="17.25" x14ac:dyDescent="0.3">
      <c r="A37" s="215"/>
      <c r="B37" s="217"/>
      <c r="C37" s="215"/>
      <c r="D37" s="215"/>
      <c r="E37" s="215"/>
      <c r="F37" s="215"/>
      <c r="G37" s="211"/>
      <c r="H37" s="224"/>
      <c r="I37" s="224"/>
      <c r="J37" s="205"/>
      <c r="K37" s="215"/>
      <c r="L37" s="215"/>
      <c r="M37" s="217" t="s">
        <v>318</v>
      </c>
      <c r="N37" s="217"/>
      <c r="O37" s="215"/>
      <c r="P37" s="215"/>
      <c r="Q37" s="215"/>
      <c r="R37" s="215"/>
      <c r="S37" s="211"/>
      <c r="T37" s="215"/>
      <c r="U37" s="215"/>
      <c r="V37" s="213">
        <f t="shared" si="6"/>
        <v>0</v>
      </c>
      <c r="W37" s="207">
        <f t="shared" si="1"/>
        <v>0</v>
      </c>
      <c r="X37" s="208">
        <f t="shared" si="3"/>
        <v>0</v>
      </c>
      <c r="Y37" s="215"/>
      <c r="Z37" s="215"/>
      <c r="AA37" s="215"/>
    </row>
    <row r="38" spans="1:28" ht="17.25" x14ac:dyDescent="0.3">
      <c r="A38" s="215">
        <v>20</v>
      </c>
      <c r="B38" s="217" t="s">
        <v>4</v>
      </c>
      <c r="C38" s="215">
        <v>18101</v>
      </c>
      <c r="D38" s="215">
        <v>0</v>
      </c>
      <c r="E38" s="215">
        <v>1</v>
      </c>
      <c r="F38" s="215">
        <v>80</v>
      </c>
      <c r="G38" s="211">
        <f t="shared" si="4"/>
        <v>180</v>
      </c>
      <c r="H38" s="215">
        <v>2</v>
      </c>
      <c r="I38" s="215">
        <v>75</v>
      </c>
      <c r="J38" s="205">
        <f t="shared" si="5"/>
        <v>13500</v>
      </c>
      <c r="K38" s="215"/>
      <c r="L38" s="215">
        <v>114</v>
      </c>
      <c r="M38" s="217" t="s">
        <v>39</v>
      </c>
      <c r="N38" s="217" t="s">
        <v>2</v>
      </c>
      <c r="O38" s="215">
        <v>255</v>
      </c>
      <c r="P38" s="215"/>
      <c r="Q38" s="215"/>
      <c r="R38" s="215"/>
      <c r="S38" s="211">
        <f>SUM(O38*6500)</f>
        <v>1657500</v>
      </c>
      <c r="T38" s="215">
        <v>2</v>
      </c>
      <c r="U38" s="215">
        <v>2</v>
      </c>
      <c r="V38" s="213">
        <f t="shared" si="6"/>
        <v>1624350</v>
      </c>
      <c r="W38" s="207">
        <f t="shared" si="1"/>
        <v>1637850</v>
      </c>
      <c r="X38" s="208">
        <f t="shared" si="3"/>
        <v>1637850</v>
      </c>
      <c r="Y38" s="215">
        <v>10</v>
      </c>
      <c r="Z38" s="215">
        <v>0</v>
      </c>
      <c r="AA38" s="215">
        <v>0.02</v>
      </c>
    </row>
    <row r="39" spans="1:28" ht="17.25" x14ac:dyDescent="0.3">
      <c r="A39" s="215"/>
      <c r="B39" s="217"/>
      <c r="C39" s="215"/>
      <c r="D39" s="215"/>
      <c r="E39" s="215"/>
      <c r="F39" s="215"/>
      <c r="G39" s="211"/>
      <c r="H39" s="215"/>
      <c r="I39" s="215"/>
      <c r="J39" s="205"/>
      <c r="K39" s="215"/>
      <c r="L39" s="215"/>
      <c r="M39" s="217" t="s">
        <v>16</v>
      </c>
      <c r="N39" s="217" t="s">
        <v>2</v>
      </c>
      <c r="O39" s="215">
        <v>76.5</v>
      </c>
      <c r="P39" s="215"/>
      <c r="Q39" s="215"/>
      <c r="R39" s="215"/>
      <c r="S39" s="211">
        <f>SUM(O39*2400)</f>
        <v>183600</v>
      </c>
      <c r="T39" s="215">
        <v>3</v>
      </c>
      <c r="U39" s="215">
        <v>3</v>
      </c>
      <c r="V39" s="213">
        <f t="shared" si="6"/>
        <v>178092</v>
      </c>
      <c r="W39" s="207">
        <f t="shared" si="1"/>
        <v>178092</v>
      </c>
      <c r="X39" s="208">
        <f t="shared" si="3"/>
        <v>178092</v>
      </c>
      <c r="Y39" s="215">
        <v>0</v>
      </c>
      <c r="Z39" s="219">
        <f>X39</f>
        <v>178092</v>
      </c>
      <c r="AA39" s="215">
        <v>0.03</v>
      </c>
    </row>
    <row r="40" spans="1:28" s="214" customFormat="1" ht="17.25" x14ac:dyDescent="0.3">
      <c r="A40" s="215">
        <v>21</v>
      </c>
      <c r="B40" s="217" t="s">
        <v>14</v>
      </c>
      <c r="C40" s="215">
        <v>6113</v>
      </c>
      <c r="D40" s="215">
        <v>17</v>
      </c>
      <c r="E40" s="215">
        <v>3</v>
      </c>
      <c r="F40" s="215">
        <v>60</v>
      </c>
      <c r="G40" s="211">
        <f t="shared" si="4"/>
        <v>7160</v>
      </c>
      <c r="H40" s="215">
        <v>1</v>
      </c>
      <c r="I40" s="215">
        <v>75</v>
      </c>
      <c r="J40" s="205">
        <f t="shared" si="5"/>
        <v>537000</v>
      </c>
      <c r="K40" s="215"/>
      <c r="L40" s="215">
        <v>9</v>
      </c>
      <c r="M40" s="217"/>
      <c r="N40" s="217"/>
      <c r="O40" s="215"/>
      <c r="P40" s="215"/>
      <c r="Q40" s="215"/>
      <c r="R40" s="215"/>
      <c r="S40" s="211"/>
      <c r="T40" s="215"/>
      <c r="U40" s="215"/>
      <c r="V40" s="213">
        <f t="shared" si="6"/>
        <v>0</v>
      </c>
      <c r="W40" s="207">
        <f t="shared" si="1"/>
        <v>537000</v>
      </c>
      <c r="X40" s="208">
        <f t="shared" si="3"/>
        <v>537000</v>
      </c>
      <c r="Y40" s="215">
        <v>50</v>
      </c>
      <c r="Z40" s="215">
        <v>0</v>
      </c>
      <c r="AA40" s="215">
        <v>0.01</v>
      </c>
    </row>
    <row r="41" spans="1:28" s="214" customFormat="1" ht="17.25" x14ac:dyDescent="0.3">
      <c r="A41" s="215">
        <v>22</v>
      </c>
      <c r="B41" s="217" t="s">
        <v>14</v>
      </c>
      <c r="C41" s="215">
        <v>6114</v>
      </c>
      <c r="D41" s="215">
        <v>8</v>
      </c>
      <c r="E41" s="215">
        <v>3</v>
      </c>
      <c r="F41" s="215">
        <v>40</v>
      </c>
      <c r="G41" s="211">
        <f t="shared" si="4"/>
        <v>3540</v>
      </c>
      <c r="H41" s="215">
        <v>1</v>
      </c>
      <c r="I41" s="215">
        <v>75</v>
      </c>
      <c r="J41" s="205">
        <f t="shared" si="5"/>
        <v>265500</v>
      </c>
      <c r="K41" s="215"/>
      <c r="L41" s="215"/>
      <c r="M41" s="217"/>
      <c r="N41" s="217"/>
      <c r="O41" s="215"/>
      <c r="P41" s="215"/>
      <c r="Q41" s="215"/>
      <c r="R41" s="215"/>
      <c r="S41" s="211"/>
      <c r="T41" s="215"/>
      <c r="U41" s="215"/>
      <c r="V41" s="213">
        <f t="shared" si="6"/>
        <v>0</v>
      </c>
      <c r="W41" s="207">
        <f t="shared" si="1"/>
        <v>265500</v>
      </c>
      <c r="X41" s="208">
        <f t="shared" si="3"/>
        <v>265500</v>
      </c>
      <c r="Y41" s="215">
        <v>50</v>
      </c>
      <c r="Z41" s="215">
        <v>0</v>
      </c>
      <c r="AA41" s="215">
        <v>0.01</v>
      </c>
    </row>
    <row r="42" spans="1:28" ht="17.25" x14ac:dyDescent="0.3">
      <c r="A42" s="215">
        <v>23</v>
      </c>
      <c r="B42" s="217" t="s">
        <v>4</v>
      </c>
      <c r="C42" s="215">
        <v>2447</v>
      </c>
      <c r="D42" s="215">
        <v>3</v>
      </c>
      <c r="E42" s="215">
        <v>2</v>
      </c>
      <c r="F42" s="215">
        <v>30</v>
      </c>
      <c r="G42" s="211">
        <f t="shared" si="4"/>
        <v>1430</v>
      </c>
      <c r="H42" s="215">
        <v>1</v>
      </c>
      <c r="I42" s="215">
        <v>75</v>
      </c>
      <c r="J42" s="205">
        <f t="shared" si="5"/>
        <v>107250</v>
      </c>
      <c r="K42" s="215"/>
      <c r="L42" s="215"/>
      <c r="M42" s="217"/>
      <c r="N42" s="217"/>
      <c r="O42" s="215"/>
      <c r="P42" s="215"/>
      <c r="Q42" s="215"/>
      <c r="R42" s="215"/>
      <c r="S42" s="211"/>
      <c r="T42" s="215"/>
      <c r="U42" s="215"/>
      <c r="V42" s="213">
        <f t="shared" si="6"/>
        <v>0</v>
      </c>
      <c r="W42" s="207">
        <f t="shared" si="1"/>
        <v>107250</v>
      </c>
      <c r="X42" s="208">
        <f t="shared" si="3"/>
        <v>107250</v>
      </c>
      <c r="Y42" s="215">
        <v>50</v>
      </c>
      <c r="Z42" s="215">
        <v>0</v>
      </c>
      <c r="AA42" s="215">
        <v>0.01</v>
      </c>
    </row>
    <row r="43" spans="1:28" ht="17.25" x14ac:dyDescent="0.3">
      <c r="A43" s="215">
        <v>24</v>
      </c>
      <c r="B43" s="217" t="s">
        <v>4</v>
      </c>
      <c r="C43" s="215">
        <v>13934</v>
      </c>
      <c r="D43" s="215">
        <v>3</v>
      </c>
      <c r="E43" s="215">
        <v>2</v>
      </c>
      <c r="F43" s="215">
        <v>30</v>
      </c>
      <c r="G43" s="211">
        <f t="shared" si="4"/>
        <v>1430</v>
      </c>
      <c r="H43" s="215">
        <v>1</v>
      </c>
      <c r="I43" s="215">
        <v>75</v>
      </c>
      <c r="J43" s="205">
        <f t="shared" si="5"/>
        <v>107250</v>
      </c>
      <c r="K43" s="215"/>
      <c r="L43" s="215"/>
      <c r="M43" s="217"/>
      <c r="N43" s="217"/>
      <c r="O43" s="215"/>
      <c r="P43" s="215"/>
      <c r="Q43" s="215"/>
      <c r="R43" s="215"/>
      <c r="S43" s="211"/>
      <c r="T43" s="215"/>
      <c r="U43" s="215"/>
      <c r="V43" s="213">
        <f t="shared" si="6"/>
        <v>0</v>
      </c>
      <c r="W43" s="207">
        <f t="shared" si="1"/>
        <v>107250</v>
      </c>
      <c r="X43" s="208">
        <f t="shared" si="3"/>
        <v>107250</v>
      </c>
      <c r="Y43" s="215">
        <v>50</v>
      </c>
      <c r="Z43" s="215">
        <v>0</v>
      </c>
      <c r="AA43" s="215">
        <v>0.01</v>
      </c>
    </row>
    <row r="44" spans="1:28" s="214" customFormat="1" ht="17.25" x14ac:dyDescent="0.3">
      <c r="A44" s="215">
        <v>25</v>
      </c>
      <c r="B44" s="217" t="s">
        <v>14</v>
      </c>
      <c r="C44" s="215">
        <v>13731</v>
      </c>
      <c r="D44" s="215">
        <v>0</v>
      </c>
      <c r="E44" s="215">
        <v>2</v>
      </c>
      <c r="F44" s="215">
        <v>14</v>
      </c>
      <c r="G44" s="211">
        <f t="shared" si="4"/>
        <v>214</v>
      </c>
      <c r="H44" s="215">
        <v>2</v>
      </c>
      <c r="I44" s="215">
        <v>75</v>
      </c>
      <c r="J44" s="205">
        <f t="shared" si="5"/>
        <v>16050</v>
      </c>
      <c r="K44" s="215"/>
      <c r="L44" s="215">
        <v>110</v>
      </c>
      <c r="M44" s="217" t="s">
        <v>39</v>
      </c>
      <c r="N44" s="217" t="s">
        <v>2</v>
      </c>
      <c r="O44" s="215">
        <v>222</v>
      </c>
      <c r="P44" s="215"/>
      <c r="Q44" s="215"/>
      <c r="R44" s="215"/>
      <c r="S44" s="211">
        <f>SUM(O44*6500)</f>
        <v>1443000</v>
      </c>
      <c r="T44" s="215">
        <v>4</v>
      </c>
      <c r="U44" s="215">
        <v>4</v>
      </c>
      <c r="V44" s="213">
        <f t="shared" si="6"/>
        <v>1385280</v>
      </c>
      <c r="W44" s="207">
        <f t="shared" si="1"/>
        <v>1401330</v>
      </c>
      <c r="X44" s="208">
        <f t="shared" si="3"/>
        <v>1401330</v>
      </c>
      <c r="Y44" s="215">
        <v>10</v>
      </c>
      <c r="Z44" s="215">
        <v>0</v>
      </c>
      <c r="AA44" s="215">
        <v>0.02</v>
      </c>
    </row>
    <row r="45" spans="1:28" ht="17.25" x14ac:dyDescent="0.3">
      <c r="A45" s="215"/>
      <c r="B45" s="217"/>
      <c r="C45" s="215"/>
      <c r="D45" s="215"/>
      <c r="E45" s="215"/>
      <c r="F45" s="225"/>
      <c r="G45" s="211"/>
      <c r="H45" s="215"/>
      <c r="I45" s="215"/>
      <c r="J45" s="205"/>
      <c r="K45" s="215"/>
      <c r="L45" s="215"/>
      <c r="M45" s="217" t="s">
        <v>12</v>
      </c>
      <c r="N45" s="217" t="s">
        <v>0</v>
      </c>
      <c r="O45" s="215">
        <v>27.95</v>
      </c>
      <c r="P45" s="215"/>
      <c r="Q45" s="215"/>
      <c r="R45" s="215"/>
      <c r="S45" s="211">
        <f>SUM(O45*5400)</f>
        <v>150930</v>
      </c>
      <c r="T45" s="215">
        <v>4</v>
      </c>
      <c r="U45" s="215">
        <v>12</v>
      </c>
      <c r="V45" s="213">
        <f t="shared" si="6"/>
        <v>132818.4</v>
      </c>
      <c r="W45" s="207">
        <f t="shared" si="1"/>
        <v>132818.4</v>
      </c>
      <c r="X45" s="208">
        <f t="shared" si="3"/>
        <v>132818.4</v>
      </c>
      <c r="Y45" s="215">
        <v>50</v>
      </c>
      <c r="Z45" s="219">
        <v>0</v>
      </c>
      <c r="AA45" s="215">
        <v>0.01</v>
      </c>
    </row>
    <row r="46" spans="1:28" ht="17.25" x14ac:dyDescent="0.3">
      <c r="A46" s="215"/>
      <c r="B46" s="217"/>
      <c r="C46" s="215"/>
      <c r="D46" s="215"/>
      <c r="E46" s="215"/>
      <c r="F46" s="215"/>
      <c r="G46" s="211"/>
      <c r="H46" s="215"/>
      <c r="I46" s="215"/>
      <c r="J46" s="205"/>
      <c r="K46" s="215"/>
      <c r="L46" s="215"/>
      <c r="M46" s="217" t="s">
        <v>16</v>
      </c>
      <c r="N46" s="217" t="s">
        <v>0</v>
      </c>
      <c r="O46" s="215">
        <v>22.75</v>
      </c>
      <c r="P46" s="215"/>
      <c r="Q46" s="215"/>
      <c r="R46" s="215"/>
      <c r="S46" s="211">
        <f>SUM(O46*2400)</f>
        <v>54600</v>
      </c>
      <c r="T46" s="215">
        <v>4</v>
      </c>
      <c r="U46" s="215">
        <v>12</v>
      </c>
      <c r="V46" s="213">
        <f t="shared" si="6"/>
        <v>48048</v>
      </c>
      <c r="W46" s="207">
        <f t="shared" si="1"/>
        <v>48048</v>
      </c>
      <c r="X46" s="208">
        <f t="shared" si="3"/>
        <v>48048</v>
      </c>
      <c r="Y46" s="215">
        <v>0</v>
      </c>
      <c r="Z46" s="219">
        <f>X46</f>
        <v>48048</v>
      </c>
      <c r="AA46" s="215">
        <v>0.03</v>
      </c>
    </row>
    <row r="47" spans="1:28" ht="17.25" x14ac:dyDescent="0.3">
      <c r="A47" s="215"/>
      <c r="B47" s="217"/>
      <c r="C47" s="215"/>
      <c r="D47" s="215"/>
      <c r="E47" s="215"/>
      <c r="F47" s="215"/>
      <c r="G47" s="211"/>
      <c r="H47" s="215"/>
      <c r="I47" s="215"/>
      <c r="J47" s="205"/>
      <c r="K47" s="215"/>
      <c r="L47" s="215">
        <v>8</v>
      </c>
      <c r="M47" s="217" t="s">
        <v>39</v>
      </c>
      <c r="N47" s="217" t="s">
        <v>2</v>
      </c>
      <c r="O47" s="215">
        <v>78.400000000000006</v>
      </c>
      <c r="P47" s="215"/>
      <c r="Q47" s="215"/>
      <c r="R47" s="215"/>
      <c r="S47" s="211">
        <f>SUM(O47*6500)</f>
        <v>509600.00000000006</v>
      </c>
      <c r="T47" s="215">
        <v>1</v>
      </c>
      <c r="U47" s="215">
        <v>1</v>
      </c>
      <c r="V47" s="213">
        <f t="shared" si="6"/>
        <v>504504.00000000006</v>
      </c>
      <c r="W47" s="207">
        <f t="shared" si="1"/>
        <v>504504.00000000006</v>
      </c>
      <c r="X47" s="208">
        <f t="shared" si="3"/>
        <v>504504.00000000006</v>
      </c>
      <c r="Y47" s="215">
        <v>10</v>
      </c>
      <c r="Z47" s="215">
        <v>0</v>
      </c>
      <c r="AA47" s="215">
        <v>0.02</v>
      </c>
    </row>
    <row r="48" spans="1:28" ht="17.25" x14ac:dyDescent="0.3">
      <c r="A48" s="215"/>
      <c r="B48" s="217"/>
      <c r="C48" s="215"/>
      <c r="D48" s="215"/>
      <c r="E48" s="215"/>
      <c r="F48" s="225"/>
      <c r="G48" s="211"/>
      <c r="H48" s="215"/>
      <c r="I48" s="215"/>
      <c r="J48" s="205"/>
      <c r="K48" s="215"/>
      <c r="L48" s="215"/>
      <c r="M48" s="217" t="s">
        <v>16</v>
      </c>
      <c r="N48" s="217" t="s">
        <v>0</v>
      </c>
      <c r="O48" s="215">
        <v>110.39</v>
      </c>
      <c r="P48" s="215"/>
      <c r="Q48" s="215"/>
      <c r="R48" s="215"/>
      <c r="S48" s="211">
        <f>SUM(O48*2400)</f>
        <v>264936</v>
      </c>
      <c r="T48" s="215">
        <v>1</v>
      </c>
      <c r="U48" s="215">
        <v>3</v>
      </c>
      <c r="V48" s="213">
        <f t="shared" si="6"/>
        <v>256987.92</v>
      </c>
      <c r="W48" s="207">
        <f t="shared" si="1"/>
        <v>256987.92</v>
      </c>
      <c r="X48" s="208">
        <f t="shared" si="3"/>
        <v>256987.92</v>
      </c>
      <c r="Y48" s="215">
        <v>0</v>
      </c>
      <c r="Z48" s="219">
        <f>X48</f>
        <v>256987.92</v>
      </c>
      <c r="AA48" s="215">
        <v>0.03</v>
      </c>
    </row>
    <row r="49" spans="1:27" ht="17.25" x14ac:dyDescent="0.3">
      <c r="A49" s="215">
        <v>26</v>
      </c>
      <c r="B49" s="217" t="s">
        <v>4</v>
      </c>
      <c r="C49" s="215">
        <v>6308</v>
      </c>
      <c r="D49" s="215">
        <v>0</v>
      </c>
      <c r="E49" s="215">
        <v>1</v>
      </c>
      <c r="F49" s="215">
        <v>22</v>
      </c>
      <c r="G49" s="211">
        <f t="shared" si="4"/>
        <v>122</v>
      </c>
      <c r="H49" s="215">
        <v>1</v>
      </c>
      <c r="I49" s="215">
        <v>100</v>
      </c>
      <c r="J49" s="205">
        <f t="shared" si="5"/>
        <v>12200</v>
      </c>
      <c r="K49" s="215"/>
      <c r="L49" s="215">
        <v>16</v>
      </c>
      <c r="M49" s="217" t="s">
        <v>39</v>
      </c>
      <c r="N49" s="217" t="s">
        <v>2</v>
      </c>
      <c r="O49" s="215">
        <v>135.85</v>
      </c>
      <c r="P49" s="215"/>
      <c r="Q49" s="215"/>
      <c r="R49" s="215"/>
      <c r="S49" s="211">
        <f>SUM(O49*6500)</f>
        <v>883025</v>
      </c>
      <c r="T49" s="215">
        <v>19</v>
      </c>
      <c r="U49" s="215">
        <v>28</v>
      </c>
      <c r="V49" s="213">
        <f t="shared" si="6"/>
        <v>635778</v>
      </c>
      <c r="W49" s="207">
        <f t="shared" si="1"/>
        <v>647978</v>
      </c>
      <c r="X49" s="208">
        <f t="shared" si="3"/>
        <v>647978</v>
      </c>
      <c r="Y49" s="215">
        <v>10</v>
      </c>
      <c r="Z49" s="215">
        <v>0</v>
      </c>
      <c r="AA49" s="215">
        <v>0.02</v>
      </c>
    </row>
    <row r="50" spans="1:27" ht="17.25" x14ac:dyDescent="0.3">
      <c r="A50" s="215"/>
      <c r="B50" s="217"/>
      <c r="C50" s="215"/>
      <c r="D50" s="215"/>
      <c r="E50" s="215"/>
      <c r="F50" s="215"/>
      <c r="G50" s="211"/>
      <c r="H50" s="215"/>
      <c r="I50" s="215"/>
      <c r="J50" s="205"/>
      <c r="K50" s="215"/>
      <c r="L50" s="215">
        <v>26</v>
      </c>
      <c r="M50" s="217" t="s">
        <v>44</v>
      </c>
      <c r="N50" s="217" t="s">
        <v>9</v>
      </c>
      <c r="O50" s="215">
        <v>120.75</v>
      </c>
      <c r="P50" s="215"/>
      <c r="Q50" s="215"/>
      <c r="R50" s="215"/>
      <c r="S50" s="211">
        <f>SUM(O50*6500)</f>
        <v>784875</v>
      </c>
      <c r="T50" s="215">
        <v>15</v>
      </c>
      <c r="U50" s="215">
        <v>50</v>
      </c>
      <c r="V50" s="213">
        <f t="shared" si="6"/>
        <v>392437.5</v>
      </c>
      <c r="W50" s="207">
        <f t="shared" si="1"/>
        <v>392437.5</v>
      </c>
      <c r="X50" s="208">
        <f t="shared" si="3"/>
        <v>392437.5</v>
      </c>
      <c r="Y50" s="215">
        <v>10</v>
      </c>
      <c r="Z50" s="215">
        <v>0</v>
      </c>
      <c r="AA50" s="215">
        <v>0.02</v>
      </c>
    </row>
    <row r="51" spans="1:27" ht="17.25" x14ac:dyDescent="0.3">
      <c r="A51" s="215"/>
      <c r="B51" s="217"/>
      <c r="C51" s="215"/>
      <c r="D51" s="215"/>
      <c r="E51" s="215"/>
      <c r="F51" s="215"/>
      <c r="G51" s="211"/>
      <c r="H51" s="215"/>
      <c r="I51" s="215"/>
      <c r="J51" s="205"/>
      <c r="K51" s="215"/>
      <c r="L51" s="215"/>
      <c r="M51" s="217" t="s">
        <v>317</v>
      </c>
      <c r="N51" s="217"/>
      <c r="O51" s="215"/>
      <c r="P51" s="215"/>
      <c r="Q51" s="215"/>
      <c r="R51" s="215"/>
      <c r="S51" s="211"/>
      <c r="T51" s="215"/>
      <c r="U51" s="215"/>
      <c r="V51" s="213">
        <f t="shared" si="6"/>
        <v>0</v>
      </c>
      <c r="W51" s="207">
        <f t="shared" si="1"/>
        <v>0</v>
      </c>
      <c r="X51" s="208">
        <f t="shared" si="3"/>
        <v>0</v>
      </c>
      <c r="Y51" s="215"/>
      <c r="Z51" s="215"/>
      <c r="AA51" s="215"/>
    </row>
    <row r="52" spans="1:27" ht="17.25" x14ac:dyDescent="0.3">
      <c r="A52" s="215"/>
      <c r="B52" s="217"/>
      <c r="C52" s="215"/>
      <c r="D52" s="215"/>
      <c r="E52" s="215"/>
      <c r="F52" s="215"/>
      <c r="G52" s="211"/>
      <c r="H52" s="215"/>
      <c r="I52" s="215"/>
      <c r="J52" s="205"/>
      <c r="K52" s="215"/>
      <c r="L52" s="215"/>
      <c r="M52" s="217" t="s">
        <v>318</v>
      </c>
      <c r="N52" s="217"/>
      <c r="O52" s="215"/>
      <c r="P52" s="215"/>
      <c r="Q52" s="215"/>
      <c r="R52" s="215"/>
      <c r="S52" s="211"/>
      <c r="T52" s="215"/>
      <c r="U52" s="215"/>
      <c r="V52" s="213">
        <f t="shared" si="6"/>
        <v>0</v>
      </c>
      <c r="W52" s="207">
        <f t="shared" si="1"/>
        <v>0</v>
      </c>
      <c r="X52" s="208">
        <f t="shared" si="3"/>
        <v>0</v>
      </c>
      <c r="Y52" s="215"/>
      <c r="Z52" s="215"/>
      <c r="AA52" s="215"/>
    </row>
    <row r="53" spans="1:27" ht="17.25" x14ac:dyDescent="0.3">
      <c r="A53" s="215"/>
      <c r="B53" s="217"/>
      <c r="C53" s="215"/>
      <c r="D53" s="215"/>
      <c r="E53" s="215"/>
      <c r="F53" s="215"/>
      <c r="G53" s="211"/>
      <c r="H53" s="215"/>
      <c r="I53" s="215"/>
      <c r="J53" s="205"/>
      <c r="K53" s="215"/>
      <c r="L53" s="215">
        <v>22</v>
      </c>
      <c r="M53" s="217" t="s">
        <v>44</v>
      </c>
      <c r="N53" s="217" t="s">
        <v>9</v>
      </c>
      <c r="O53" s="215">
        <v>123.68</v>
      </c>
      <c r="P53" s="215"/>
      <c r="Q53" s="215"/>
      <c r="R53" s="215"/>
      <c r="S53" s="211">
        <f>SUM(O53*6500)</f>
        <v>803920</v>
      </c>
      <c r="T53" s="215">
        <v>30</v>
      </c>
      <c r="U53" s="215">
        <v>85</v>
      </c>
      <c r="V53" s="213">
        <f t="shared" si="6"/>
        <v>120588</v>
      </c>
      <c r="W53" s="207">
        <f t="shared" si="1"/>
        <v>120588</v>
      </c>
      <c r="X53" s="208">
        <f t="shared" si="3"/>
        <v>120588</v>
      </c>
      <c r="Y53" s="215">
        <v>10</v>
      </c>
      <c r="Z53" s="215">
        <v>0</v>
      </c>
      <c r="AA53" s="215">
        <v>0.02</v>
      </c>
    </row>
    <row r="54" spans="1:27" ht="17.25" x14ac:dyDescent="0.3">
      <c r="A54" s="215"/>
      <c r="B54" s="217"/>
      <c r="C54" s="215"/>
      <c r="D54" s="215"/>
      <c r="E54" s="215"/>
      <c r="F54" s="215"/>
      <c r="G54" s="211"/>
      <c r="H54" s="215"/>
      <c r="I54" s="215"/>
      <c r="J54" s="205"/>
      <c r="K54" s="215"/>
      <c r="L54" s="215"/>
      <c r="M54" s="217" t="s">
        <v>317</v>
      </c>
      <c r="N54" s="217"/>
      <c r="O54" s="215"/>
      <c r="P54" s="215"/>
      <c r="Q54" s="215"/>
      <c r="R54" s="215"/>
      <c r="S54" s="211"/>
      <c r="T54" s="215"/>
      <c r="U54" s="215"/>
      <c r="V54" s="213">
        <f t="shared" si="6"/>
        <v>0</v>
      </c>
      <c r="W54" s="207">
        <f t="shared" si="1"/>
        <v>0</v>
      </c>
      <c r="X54" s="208">
        <f t="shared" si="3"/>
        <v>0</v>
      </c>
      <c r="Y54" s="215"/>
      <c r="Z54" s="215"/>
      <c r="AA54" s="215"/>
    </row>
    <row r="55" spans="1:27" ht="17.25" x14ac:dyDescent="0.3">
      <c r="A55" s="215"/>
      <c r="B55" s="217"/>
      <c r="C55" s="215"/>
      <c r="D55" s="215"/>
      <c r="E55" s="215"/>
      <c r="F55" s="215"/>
      <c r="G55" s="211"/>
      <c r="H55" s="215"/>
      <c r="I55" s="215"/>
      <c r="J55" s="205"/>
      <c r="K55" s="215"/>
      <c r="L55" s="215"/>
      <c r="M55" s="217" t="s">
        <v>318</v>
      </c>
      <c r="N55" s="217"/>
      <c r="O55" s="215"/>
      <c r="P55" s="215"/>
      <c r="Q55" s="215"/>
      <c r="R55" s="215"/>
      <c r="S55" s="211"/>
      <c r="T55" s="215"/>
      <c r="U55" s="215"/>
      <c r="V55" s="213">
        <f t="shared" si="6"/>
        <v>0</v>
      </c>
      <c r="W55" s="207">
        <f t="shared" si="1"/>
        <v>0</v>
      </c>
      <c r="X55" s="208">
        <f t="shared" si="3"/>
        <v>0</v>
      </c>
      <c r="Y55" s="215"/>
      <c r="Z55" s="215"/>
      <c r="AA55" s="215"/>
    </row>
    <row r="56" spans="1:27" ht="17.25" x14ac:dyDescent="0.3">
      <c r="A56" s="215"/>
      <c r="B56" s="217"/>
      <c r="C56" s="215"/>
      <c r="D56" s="215"/>
      <c r="E56" s="215"/>
      <c r="F56" s="215"/>
      <c r="G56" s="211"/>
      <c r="H56" s="215"/>
      <c r="I56" s="215"/>
      <c r="J56" s="205"/>
      <c r="K56" s="215"/>
      <c r="L56" s="215"/>
      <c r="M56" s="217" t="s">
        <v>8</v>
      </c>
      <c r="N56" s="217" t="s">
        <v>0</v>
      </c>
      <c r="O56" s="215">
        <v>21.24</v>
      </c>
      <c r="P56" s="215"/>
      <c r="Q56" s="215"/>
      <c r="R56" s="215"/>
      <c r="S56" s="211">
        <f>SUM(O56*5400)</f>
        <v>114695.99999999999</v>
      </c>
      <c r="T56" s="215">
        <v>30</v>
      </c>
      <c r="U56" s="215">
        <v>93</v>
      </c>
      <c r="V56" s="213">
        <f t="shared" si="6"/>
        <v>8028.7200000000012</v>
      </c>
      <c r="W56" s="207">
        <f t="shared" si="1"/>
        <v>8028.7200000000012</v>
      </c>
      <c r="X56" s="208">
        <f t="shared" si="3"/>
        <v>8028.7200000000012</v>
      </c>
      <c r="Y56" s="215">
        <v>50</v>
      </c>
      <c r="Z56" s="215">
        <v>0</v>
      </c>
      <c r="AA56" s="215">
        <v>0.01</v>
      </c>
    </row>
    <row r="57" spans="1:27" s="214" customFormat="1" ht="17.25" x14ac:dyDescent="0.3">
      <c r="A57" s="215">
        <v>27</v>
      </c>
      <c r="B57" s="217" t="s">
        <v>14</v>
      </c>
      <c r="C57" s="215">
        <v>6115</v>
      </c>
      <c r="D57" s="215">
        <v>0</v>
      </c>
      <c r="E57" s="215">
        <v>0</v>
      </c>
      <c r="F57" s="215">
        <v>90</v>
      </c>
      <c r="G57" s="211">
        <f t="shared" si="4"/>
        <v>90</v>
      </c>
      <c r="H57" s="215">
        <v>1</v>
      </c>
      <c r="I57" s="215">
        <v>75</v>
      </c>
      <c r="J57" s="205">
        <f t="shared" si="5"/>
        <v>6750</v>
      </c>
      <c r="K57" s="215"/>
      <c r="L57" s="215"/>
      <c r="M57" s="217"/>
      <c r="N57" s="217"/>
      <c r="O57" s="215"/>
      <c r="P57" s="215"/>
      <c r="Q57" s="215"/>
      <c r="R57" s="215"/>
      <c r="S57" s="211"/>
      <c r="T57" s="215"/>
      <c r="U57" s="215"/>
      <c r="V57" s="213">
        <f t="shared" si="6"/>
        <v>0</v>
      </c>
      <c r="W57" s="207">
        <f t="shared" si="1"/>
        <v>6750</v>
      </c>
      <c r="X57" s="208">
        <f t="shared" si="3"/>
        <v>6750</v>
      </c>
      <c r="Y57" s="215">
        <v>50</v>
      </c>
      <c r="Z57" s="215">
        <v>0</v>
      </c>
      <c r="AA57" s="215">
        <v>0.01</v>
      </c>
    </row>
    <row r="58" spans="1:27" ht="17.25" x14ac:dyDescent="0.3">
      <c r="A58" s="215">
        <v>28</v>
      </c>
      <c r="B58" s="217" t="s">
        <v>4</v>
      </c>
      <c r="C58" s="215">
        <v>18593</v>
      </c>
      <c r="D58" s="215">
        <v>0</v>
      </c>
      <c r="E58" s="215">
        <v>0</v>
      </c>
      <c r="F58" s="215">
        <v>91</v>
      </c>
      <c r="G58" s="211">
        <f t="shared" si="4"/>
        <v>91</v>
      </c>
      <c r="H58" s="215">
        <v>1</v>
      </c>
      <c r="I58" s="215">
        <v>75</v>
      </c>
      <c r="J58" s="205">
        <f t="shared" si="5"/>
        <v>6825</v>
      </c>
      <c r="K58" s="215"/>
      <c r="L58" s="215"/>
      <c r="M58" s="217"/>
      <c r="N58" s="217"/>
      <c r="O58" s="215"/>
      <c r="P58" s="215"/>
      <c r="Q58" s="215"/>
      <c r="R58" s="215"/>
      <c r="S58" s="211"/>
      <c r="T58" s="215"/>
      <c r="U58" s="215"/>
      <c r="V58" s="213">
        <f t="shared" si="6"/>
        <v>0</v>
      </c>
      <c r="W58" s="207">
        <f t="shared" si="1"/>
        <v>6825</v>
      </c>
      <c r="X58" s="208">
        <f t="shared" si="3"/>
        <v>6825</v>
      </c>
      <c r="Y58" s="215">
        <v>50</v>
      </c>
      <c r="Z58" s="215">
        <v>0</v>
      </c>
      <c r="AA58" s="215">
        <v>0.01</v>
      </c>
    </row>
    <row r="59" spans="1:27" ht="17.25" x14ac:dyDescent="0.3">
      <c r="A59" s="215">
        <v>29</v>
      </c>
      <c r="B59" s="217" t="s">
        <v>4</v>
      </c>
      <c r="C59" s="215">
        <v>6116</v>
      </c>
      <c r="D59" s="215">
        <v>0</v>
      </c>
      <c r="E59" s="215">
        <v>1</v>
      </c>
      <c r="F59" s="215">
        <v>54</v>
      </c>
      <c r="G59" s="211">
        <f t="shared" si="4"/>
        <v>154</v>
      </c>
      <c r="H59" s="215">
        <v>1</v>
      </c>
      <c r="I59" s="215">
        <v>75</v>
      </c>
      <c r="J59" s="205">
        <f t="shared" si="5"/>
        <v>11550</v>
      </c>
      <c r="K59" s="215"/>
      <c r="L59" s="215"/>
      <c r="M59" s="217"/>
      <c r="N59" s="217"/>
      <c r="O59" s="215"/>
      <c r="P59" s="215"/>
      <c r="Q59" s="215"/>
      <c r="R59" s="215"/>
      <c r="S59" s="211"/>
      <c r="T59" s="215"/>
      <c r="U59" s="215"/>
      <c r="V59" s="213">
        <f t="shared" si="6"/>
        <v>0</v>
      </c>
      <c r="W59" s="207">
        <f t="shared" si="1"/>
        <v>11550</v>
      </c>
      <c r="X59" s="208">
        <f t="shared" si="3"/>
        <v>11550</v>
      </c>
      <c r="Y59" s="215">
        <v>50</v>
      </c>
      <c r="Z59" s="215">
        <v>0</v>
      </c>
      <c r="AA59" s="215">
        <v>0.01</v>
      </c>
    </row>
    <row r="60" spans="1:27" ht="17.25" x14ac:dyDescent="0.3">
      <c r="A60" s="215">
        <v>30</v>
      </c>
      <c r="B60" s="217" t="s">
        <v>4</v>
      </c>
      <c r="C60" s="215">
        <v>18560</v>
      </c>
      <c r="D60" s="215">
        <v>13</v>
      </c>
      <c r="E60" s="215">
        <v>1</v>
      </c>
      <c r="F60" s="215">
        <v>17</v>
      </c>
      <c r="G60" s="211">
        <f t="shared" si="4"/>
        <v>5317</v>
      </c>
      <c r="H60" s="215">
        <v>1</v>
      </c>
      <c r="I60" s="215">
        <v>75</v>
      </c>
      <c r="J60" s="205">
        <f t="shared" si="5"/>
        <v>398775</v>
      </c>
      <c r="K60" s="215"/>
      <c r="L60" s="215"/>
      <c r="M60" s="217"/>
      <c r="N60" s="217"/>
      <c r="O60" s="215"/>
      <c r="P60" s="215"/>
      <c r="Q60" s="215"/>
      <c r="R60" s="215"/>
      <c r="S60" s="211"/>
      <c r="T60" s="215"/>
      <c r="U60" s="215"/>
      <c r="V60" s="213">
        <f t="shared" si="6"/>
        <v>0</v>
      </c>
      <c r="W60" s="207">
        <f t="shared" si="1"/>
        <v>398775</v>
      </c>
      <c r="X60" s="208">
        <f t="shared" si="3"/>
        <v>398775</v>
      </c>
      <c r="Y60" s="215">
        <v>50</v>
      </c>
      <c r="Z60" s="215">
        <v>0</v>
      </c>
      <c r="AA60" s="215">
        <v>0.01</v>
      </c>
    </row>
    <row r="61" spans="1:27" ht="17.25" x14ac:dyDescent="0.3">
      <c r="A61" s="215">
        <v>31</v>
      </c>
      <c r="B61" s="217" t="s">
        <v>4</v>
      </c>
      <c r="C61" s="215">
        <v>11515</v>
      </c>
      <c r="D61" s="215">
        <v>14</v>
      </c>
      <c r="E61" s="215">
        <v>0</v>
      </c>
      <c r="F61" s="215">
        <v>31</v>
      </c>
      <c r="G61" s="211">
        <f t="shared" si="4"/>
        <v>5631</v>
      </c>
      <c r="H61" s="215">
        <v>1</v>
      </c>
      <c r="I61" s="215">
        <v>100</v>
      </c>
      <c r="J61" s="205">
        <f t="shared" si="5"/>
        <v>563100</v>
      </c>
      <c r="K61" s="215"/>
      <c r="L61" s="215"/>
      <c r="M61" s="217"/>
      <c r="N61" s="217"/>
      <c r="O61" s="215"/>
      <c r="P61" s="215"/>
      <c r="Q61" s="215"/>
      <c r="R61" s="215"/>
      <c r="S61" s="211"/>
      <c r="T61" s="215"/>
      <c r="U61" s="215"/>
      <c r="V61" s="213">
        <f t="shared" si="6"/>
        <v>0</v>
      </c>
      <c r="W61" s="207">
        <f t="shared" si="1"/>
        <v>563100</v>
      </c>
      <c r="X61" s="208">
        <f t="shared" si="3"/>
        <v>563100</v>
      </c>
      <c r="Y61" s="215">
        <v>50</v>
      </c>
      <c r="Z61" s="215">
        <v>0</v>
      </c>
      <c r="AA61" s="215">
        <v>0.01</v>
      </c>
    </row>
    <row r="62" spans="1:27" ht="17.25" x14ac:dyDescent="0.3">
      <c r="A62" s="215">
        <v>32</v>
      </c>
      <c r="B62" s="217" t="s">
        <v>4</v>
      </c>
      <c r="C62" s="215">
        <v>2113</v>
      </c>
      <c r="D62" s="215">
        <v>0</v>
      </c>
      <c r="E62" s="215">
        <v>1</v>
      </c>
      <c r="F62" s="215">
        <v>15</v>
      </c>
      <c r="G62" s="211">
        <f t="shared" si="4"/>
        <v>115</v>
      </c>
      <c r="H62" s="215">
        <v>2</v>
      </c>
      <c r="I62" s="215">
        <v>75</v>
      </c>
      <c r="J62" s="205">
        <f t="shared" si="5"/>
        <v>8625</v>
      </c>
      <c r="K62" s="215"/>
      <c r="L62" s="215">
        <v>55</v>
      </c>
      <c r="M62" s="217" t="s">
        <v>44</v>
      </c>
      <c r="N62" s="217" t="s">
        <v>9</v>
      </c>
      <c r="O62" s="215">
        <v>143.69999999999999</v>
      </c>
      <c r="P62" s="215"/>
      <c r="Q62" s="215"/>
      <c r="R62" s="215"/>
      <c r="S62" s="211">
        <f>SUM(O62*6500)</f>
        <v>934049.99999999988</v>
      </c>
      <c r="T62" s="215">
        <v>32</v>
      </c>
      <c r="U62" s="215">
        <v>85</v>
      </c>
      <c r="V62" s="213">
        <f t="shared" si="6"/>
        <v>140107.5</v>
      </c>
      <c r="W62" s="207">
        <f t="shared" si="1"/>
        <v>148732.5</v>
      </c>
      <c r="X62" s="208">
        <f t="shared" si="3"/>
        <v>148732.5</v>
      </c>
      <c r="Y62" s="215">
        <v>10</v>
      </c>
      <c r="Z62" s="215">
        <v>0</v>
      </c>
      <c r="AA62" s="215">
        <v>0.02</v>
      </c>
    </row>
    <row r="63" spans="1:27" ht="17.25" x14ac:dyDescent="0.3">
      <c r="A63" s="215"/>
      <c r="B63" s="217"/>
      <c r="C63" s="215"/>
      <c r="D63" s="215"/>
      <c r="E63" s="215"/>
      <c r="F63" s="215"/>
      <c r="G63" s="211"/>
      <c r="H63" s="215"/>
      <c r="I63" s="215"/>
      <c r="J63" s="205"/>
      <c r="K63" s="215"/>
      <c r="L63" s="215"/>
      <c r="M63" s="217" t="s">
        <v>317</v>
      </c>
      <c r="N63" s="217"/>
      <c r="O63" s="215"/>
      <c r="P63" s="215"/>
      <c r="Q63" s="215"/>
      <c r="R63" s="215"/>
      <c r="S63" s="211"/>
      <c r="T63" s="215"/>
      <c r="U63" s="215"/>
      <c r="V63" s="213">
        <f t="shared" si="6"/>
        <v>0</v>
      </c>
      <c r="W63" s="207">
        <f t="shared" si="1"/>
        <v>0</v>
      </c>
      <c r="X63" s="208">
        <f t="shared" si="3"/>
        <v>0</v>
      </c>
      <c r="Y63" s="215"/>
      <c r="Z63" s="215"/>
      <c r="AA63" s="215"/>
    </row>
    <row r="64" spans="1:27" ht="17.25" x14ac:dyDescent="0.3">
      <c r="A64" s="215"/>
      <c r="B64" s="217"/>
      <c r="C64" s="215"/>
      <c r="D64" s="215"/>
      <c r="E64" s="215"/>
      <c r="F64" s="215"/>
      <c r="G64" s="211"/>
      <c r="H64" s="215"/>
      <c r="I64" s="215"/>
      <c r="J64" s="205"/>
      <c r="K64" s="215"/>
      <c r="L64" s="215"/>
      <c r="M64" s="217" t="s">
        <v>318</v>
      </c>
      <c r="N64" s="217"/>
      <c r="O64" s="215"/>
      <c r="P64" s="215"/>
      <c r="Q64" s="215"/>
      <c r="R64" s="215"/>
      <c r="S64" s="211"/>
      <c r="T64" s="215"/>
      <c r="U64" s="215"/>
      <c r="V64" s="213">
        <f t="shared" si="6"/>
        <v>0</v>
      </c>
      <c r="W64" s="207">
        <f t="shared" si="1"/>
        <v>0</v>
      </c>
      <c r="X64" s="208">
        <f t="shared" si="3"/>
        <v>0</v>
      </c>
      <c r="Y64" s="215"/>
      <c r="Z64" s="215"/>
      <c r="AA64" s="215"/>
    </row>
    <row r="65" spans="1:27" ht="17.25" x14ac:dyDescent="0.3">
      <c r="A65" s="215"/>
      <c r="B65" s="217"/>
      <c r="C65" s="215"/>
      <c r="D65" s="215"/>
      <c r="E65" s="215"/>
      <c r="F65" s="215"/>
      <c r="G65" s="211"/>
      <c r="H65" s="215"/>
      <c r="I65" s="215"/>
      <c r="J65" s="205"/>
      <c r="K65" s="215"/>
      <c r="L65" s="215"/>
      <c r="M65" s="217" t="s">
        <v>16</v>
      </c>
      <c r="N65" s="217" t="s">
        <v>0</v>
      </c>
      <c r="O65" s="215">
        <v>49.5</v>
      </c>
      <c r="P65" s="215"/>
      <c r="Q65" s="215"/>
      <c r="R65" s="215"/>
      <c r="S65" s="211">
        <f>SUM(O65*2400)</f>
        <v>118800</v>
      </c>
      <c r="T65" s="215">
        <v>30</v>
      </c>
      <c r="U65" s="215">
        <v>93</v>
      </c>
      <c r="V65" s="213">
        <f t="shared" si="6"/>
        <v>8316</v>
      </c>
      <c r="W65" s="207">
        <f t="shared" si="1"/>
        <v>8316</v>
      </c>
      <c r="X65" s="208">
        <f t="shared" si="3"/>
        <v>8316</v>
      </c>
      <c r="Y65" s="215">
        <v>0</v>
      </c>
      <c r="Z65" s="219">
        <f>X65</f>
        <v>8316</v>
      </c>
      <c r="AA65" s="215">
        <v>0.03</v>
      </c>
    </row>
    <row r="66" spans="1:27" ht="17.25" x14ac:dyDescent="0.3">
      <c r="A66" s="215"/>
      <c r="B66" s="217"/>
      <c r="C66" s="215"/>
      <c r="D66" s="215"/>
      <c r="E66" s="215"/>
      <c r="F66" s="215"/>
      <c r="G66" s="211"/>
      <c r="H66" s="215"/>
      <c r="I66" s="215"/>
      <c r="J66" s="205"/>
      <c r="K66" s="215"/>
      <c r="L66" s="215"/>
      <c r="M66" s="217" t="s">
        <v>12</v>
      </c>
      <c r="N66" s="217" t="s">
        <v>0</v>
      </c>
      <c r="O66" s="215">
        <v>28.38</v>
      </c>
      <c r="P66" s="215"/>
      <c r="Q66" s="215"/>
      <c r="R66" s="215"/>
      <c r="S66" s="211">
        <f>SUM(O66*5400)</f>
        <v>153252</v>
      </c>
      <c r="T66" s="215">
        <v>30</v>
      </c>
      <c r="U66" s="215">
        <v>93</v>
      </c>
      <c r="V66" s="213">
        <f t="shared" si="6"/>
        <v>10727.640000000014</v>
      </c>
      <c r="W66" s="207">
        <f t="shared" si="1"/>
        <v>10727.640000000014</v>
      </c>
      <c r="X66" s="208">
        <f t="shared" si="3"/>
        <v>10727.640000000014</v>
      </c>
      <c r="Y66" s="215">
        <v>50</v>
      </c>
      <c r="Z66" s="215">
        <v>0</v>
      </c>
      <c r="AA66" s="215">
        <v>0.01</v>
      </c>
    </row>
    <row r="67" spans="1:27" ht="17.25" x14ac:dyDescent="0.3">
      <c r="A67" s="215">
        <v>33</v>
      </c>
      <c r="B67" s="217" t="s">
        <v>4</v>
      </c>
      <c r="C67" s="215">
        <v>14456</v>
      </c>
      <c r="D67" s="215">
        <v>5</v>
      </c>
      <c r="E67" s="215">
        <v>3</v>
      </c>
      <c r="F67" s="215">
        <v>34</v>
      </c>
      <c r="G67" s="211">
        <f t="shared" si="4"/>
        <v>2334</v>
      </c>
      <c r="H67" s="215">
        <v>1</v>
      </c>
      <c r="I67" s="215">
        <v>75</v>
      </c>
      <c r="J67" s="205">
        <f t="shared" si="5"/>
        <v>175050</v>
      </c>
      <c r="K67" s="215"/>
      <c r="L67" s="215"/>
      <c r="M67" s="217"/>
      <c r="N67" s="217"/>
      <c r="O67" s="215"/>
      <c r="P67" s="215"/>
      <c r="Q67" s="215"/>
      <c r="R67" s="215"/>
      <c r="S67" s="211"/>
      <c r="T67" s="215"/>
      <c r="U67" s="215"/>
      <c r="V67" s="213">
        <f t="shared" si="6"/>
        <v>0</v>
      </c>
      <c r="W67" s="207">
        <f t="shared" si="1"/>
        <v>175050</v>
      </c>
      <c r="X67" s="208">
        <f t="shared" si="3"/>
        <v>175050</v>
      </c>
      <c r="Y67" s="215">
        <v>50</v>
      </c>
      <c r="Z67" s="215">
        <v>0</v>
      </c>
      <c r="AA67" s="215">
        <v>0.01</v>
      </c>
    </row>
    <row r="68" spans="1:27" ht="17.25" x14ac:dyDescent="0.3">
      <c r="A68" s="215">
        <v>34</v>
      </c>
      <c r="B68" s="217" t="s">
        <v>4</v>
      </c>
      <c r="C68" s="215">
        <v>2068</v>
      </c>
      <c r="D68" s="215">
        <v>2</v>
      </c>
      <c r="E68" s="215">
        <v>1</v>
      </c>
      <c r="F68" s="215">
        <v>66</v>
      </c>
      <c r="G68" s="211">
        <f t="shared" si="4"/>
        <v>966</v>
      </c>
      <c r="H68" s="215">
        <v>1</v>
      </c>
      <c r="I68" s="215">
        <v>75</v>
      </c>
      <c r="J68" s="205">
        <f t="shared" si="5"/>
        <v>72450</v>
      </c>
      <c r="K68" s="215"/>
      <c r="L68" s="215"/>
      <c r="M68" s="217"/>
      <c r="N68" s="217"/>
      <c r="O68" s="215"/>
      <c r="P68" s="215"/>
      <c r="Q68" s="215"/>
      <c r="R68" s="215"/>
      <c r="S68" s="211"/>
      <c r="T68" s="215"/>
      <c r="U68" s="215"/>
      <c r="V68" s="213">
        <f t="shared" si="6"/>
        <v>0</v>
      </c>
      <c r="W68" s="207">
        <f t="shared" si="1"/>
        <v>72450</v>
      </c>
      <c r="X68" s="208">
        <f t="shared" si="3"/>
        <v>72450</v>
      </c>
      <c r="Y68" s="215">
        <v>50</v>
      </c>
      <c r="Z68" s="215">
        <v>0</v>
      </c>
      <c r="AA68" s="215">
        <v>0.01</v>
      </c>
    </row>
    <row r="69" spans="1:27" ht="17.25" x14ac:dyDescent="0.3">
      <c r="A69" s="215">
        <v>35</v>
      </c>
      <c r="B69" s="217" t="s">
        <v>4</v>
      </c>
      <c r="C69" s="215">
        <v>2074</v>
      </c>
      <c r="D69" s="215">
        <v>4</v>
      </c>
      <c r="E69" s="215">
        <v>2</v>
      </c>
      <c r="F69" s="215">
        <v>15</v>
      </c>
      <c r="G69" s="211">
        <f t="shared" si="4"/>
        <v>1815</v>
      </c>
      <c r="H69" s="215">
        <v>1</v>
      </c>
      <c r="I69" s="215">
        <v>75</v>
      </c>
      <c r="J69" s="205">
        <f t="shared" si="5"/>
        <v>136125</v>
      </c>
      <c r="K69" s="215"/>
      <c r="L69" s="215"/>
      <c r="M69" s="217"/>
      <c r="N69" s="217"/>
      <c r="O69" s="215"/>
      <c r="P69" s="215"/>
      <c r="Q69" s="215"/>
      <c r="R69" s="215"/>
      <c r="S69" s="211"/>
      <c r="T69" s="215"/>
      <c r="U69" s="215"/>
      <c r="V69" s="213">
        <f t="shared" si="6"/>
        <v>0</v>
      </c>
      <c r="W69" s="207">
        <f t="shared" si="1"/>
        <v>136125</v>
      </c>
      <c r="X69" s="208">
        <f t="shared" si="3"/>
        <v>136125</v>
      </c>
      <c r="Y69" s="215">
        <v>50</v>
      </c>
      <c r="Z69" s="215">
        <v>0</v>
      </c>
      <c r="AA69" s="215">
        <v>0.01</v>
      </c>
    </row>
    <row r="70" spans="1:27" ht="17.25" x14ac:dyDescent="0.3">
      <c r="A70" s="215">
        <v>36</v>
      </c>
      <c r="B70" s="217" t="s">
        <v>4</v>
      </c>
      <c r="C70" s="215">
        <v>14455</v>
      </c>
      <c r="D70" s="215">
        <v>0</v>
      </c>
      <c r="E70" s="215">
        <v>0</v>
      </c>
      <c r="F70" s="215">
        <v>66</v>
      </c>
      <c r="G70" s="211">
        <f t="shared" si="4"/>
        <v>66</v>
      </c>
      <c r="H70" s="215">
        <v>2</v>
      </c>
      <c r="I70" s="215">
        <v>75</v>
      </c>
      <c r="J70" s="205">
        <f t="shared" si="5"/>
        <v>4950</v>
      </c>
      <c r="K70" s="215"/>
      <c r="L70" s="215">
        <v>44</v>
      </c>
      <c r="M70" s="217" t="s">
        <v>39</v>
      </c>
      <c r="N70" s="217" t="s">
        <v>2</v>
      </c>
      <c r="O70" s="215">
        <v>154.28</v>
      </c>
      <c r="P70" s="215"/>
      <c r="Q70" s="215"/>
      <c r="R70" s="215"/>
      <c r="S70" s="211">
        <f>SUM(O70*6500)</f>
        <v>1002820</v>
      </c>
      <c r="T70" s="215">
        <v>20</v>
      </c>
      <c r="U70" s="215">
        <v>30</v>
      </c>
      <c r="V70" s="213">
        <f t="shared" si="6"/>
        <v>701974</v>
      </c>
      <c r="W70" s="207">
        <f t="shared" si="1"/>
        <v>706924</v>
      </c>
      <c r="X70" s="208">
        <f t="shared" si="3"/>
        <v>706924</v>
      </c>
      <c r="Y70" s="215">
        <v>10</v>
      </c>
      <c r="Z70" s="215">
        <v>0</v>
      </c>
      <c r="AA70" s="215">
        <v>0.01</v>
      </c>
    </row>
    <row r="71" spans="1:27" ht="17.25" x14ac:dyDescent="0.3">
      <c r="A71" s="215"/>
      <c r="B71" s="217"/>
      <c r="C71" s="215"/>
      <c r="D71" s="215"/>
      <c r="E71" s="215"/>
      <c r="F71" s="215"/>
      <c r="G71" s="211"/>
      <c r="H71" s="215"/>
      <c r="I71" s="215"/>
      <c r="J71" s="205"/>
      <c r="K71" s="215"/>
      <c r="L71" s="215"/>
      <c r="M71" s="217" t="s">
        <v>12</v>
      </c>
      <c r="N71" s="217" t="s">
        <v>0</v>
      </c>
      <c r="O71" s="215">
        <v>33</v>
      </c>
      <c r="P71" s="215"/>
      <c r="Q71" s="215"/>
      <c r="R71" s="215"/>
      <c r="S71" s="211">
        <f>SUM(O71*5400)</f>
        <v>178200</v>
      </c>
      <c r="T71" s="215">
        <v>15</v>
      </c>
      <c r="U71" s="215">
        <v>65</v>
      </c>
      <c r="V71" s="213">
        <f t="shared" si="6"/>
        <v>62370</v>
      </c>
      <c r="W71" s="207">
        <f t="shared" si="1"/>
        <v>62370</v>
      </c>
      <c r="X71" s="208">
        <f t="shared" si="3"/>
        <v>62370</v>
      </c>
      <c r="Y71" s="215">
        <v>50</v>
      </c>
      <c r="Z71" s="215">
        <v>0</v>
      </c>
      <c r="AA71" s="215">
        <v>0.01</v>
      </c>
    </row>
    <row r="72" spans="1:27" s="214" customFormat="1" ht="17.25" x14ac:dyDescent="0.3">
      <c r="A72" s="215">
        <v>37</v>
      </c>
      <c r="B72" s="217" t="s">
        <v>14</v>
      </c>
      <c r="C72" s="215">
        <v>6115</v>
      </c>
      <c r="D72" s="215">
        <v>6</v>
      </c>
      <c r="E72" s="215">
        <v>2</v>
      </c>
      <c r="F72" s="215">
        <v>20</v>
      </c>
      <c r="G72" s="211">
        <f t="shared" si="4"/>
        <v>2620</v>
      </c>
      <c r="H72" s="215">
        <v>1</v>
      </c>
      <c r="I72" s="215">
        <v>75</v>
      </c>
      <c r="J72" s="205">
        <f t="shared" si="5"/>
        <v>196500</v>
      </c>
      <c r="K72" s="215"/>
      <c r="L72" s="215"/>
      <c r="M72" s="217"/>
      <c r="N72" s="217"/>
      <c r="O72" s="215"/>
      <c r="P72" s="215"/>
      <c r="Q72" s="215"/>
      <c r="R72" s="215"/>
      <c r="S72" s="211"/>
      <c r="T72" s="215"/>
      <c r="U72" s="215"/>
      <c r="V72" s="213">
        <f t="shared" si="6"/>
        <v>0</v>
      </c>
      <c r="W72" s="207">
        <f t="shared" si="1"/>
        <v>196500</v>
      </c>
      <c r="X72" s="208">
        <f t="shared" si="3"/>
        <v>196500</v>
      </c>
      <c r="Y72" s="215">
        <v>50</v>
      </c>
      <c r="Z72" s="215">
        <v>0</v>
      </c>
      <c r="AA72" s="215">
        <v>0.01</v>
      </c>
    </row>
    <row r="73" spans="1:27" ht="17.25" x14ac:dyDescent="0.3">
      <c r="A73" s="215">
        <v>38</v>
      </c>
      <c r="B73" s="217" t="s">
        <v>4</v>
      </c>
      <c r="C73" s="215">
        <v>6034</v>
      </c>
      <c r="D73" s="215">
        <v>5</v>
      </c>
      <c r="E73" s="215">
        <v>0</v>
      </c>
      <c r="F73" s="215">
        <v>94</v>
      </c>
      <c r="G73" s="211">
        <f t="shared" si="4"/>
        <v>2094</v>
      </c>
      <c r="H73" s="225" t="s">
        <v>60</v>
      </c>
      <c r="I73" s="225" t="s">
        <v>179</v>
      </c>
      <c r="J73" s="205">
        <f t="shared" si="5"/>
        <v>157050</v>
      </c>
      <c r="K73" s="215"/>
      <c r="L73" s="215"/>
      <c r="M73" s="217"/>
      <c r="N73" s="217"/>
      <c r="O73" s="215"/>
      <c r="P73" s="215"/>
      <c r="Q73" s="215"/>
      <c r="R73" s="215"/>
      <c r="S73" s="211"/>
      <c r="T73" s="215"/>
      <c r="U73" s="215"/>
      <c r="V73" s="213">
        <f t="shared" si="6"/>
        <v>0</v>
      </c>
      <c r="W73" s="207">
        <f t="shared" ref="W73:W136" si="7">SUM(J73+V73)</f>
        <v>157050</v>
      </c>
      <c r="X73" s="208">
        <f t="shared" si="3"/>
        <v>157050</v>
      </c>
      <c r="Y73" s="215">
        <v>50</v>
      </c>
      <c r="Z73" s="215">
        <v>0</v>
      </c>
      <c r="AA73" s="215">
        <v>0.01</v>
      </c>
    </row>
    <row r="74" spans="1:27" ht="17.25" x14ac:dyDescent="0.3">
      <c r="A74" s="215">
        <v>39</v>
      </c>
      <c r="B74" s="217" t="s">
        <v>4</v>
      </c>
      <c r="C74" s="215">
        <v>2011</v>
      </c>
      <c r="D74" s="215">
        <v>1</v>
      </c>
      <c r="E74" s="215">
        <v>2</v>
      </c>
      <c r="F74" s="225" t="s">
        <v>87</v>
      </c>
      <c r="G74" s="211">
        <f t="shared" si="4"/>
        <v>635</v>
      </c>
      <c r="H74" s="215">
        <v>1</v>
      </c>
      <c r="I74" s="215">
        <v>75</v>
      </c>
      <c r="J74" s="205">
        <f t="shared" si="5"/>
        <v>47625</v>
      </c>
      <c r="K74" s="215"/>
      <c r="L74" s="215"/>
      <c r="M74" s="217"/>
      <c r="N74" s="217"/>
      <c r="O74" s="215"/>
      <c r="P74" s="215"/>
      <c r="Q74" s="215"/>
      <c r="R74" s="215"/>
      <c r="S74" s="211"/>
      <c r="T74" s="215"/>
      <c r="U74" s="215"/>
      <c r="V74" s="213">
        <f t="shared" si="6"/>
        <v>0</v>
      </c>
      <c r="W74" s="207">
        <f t="shared" si="7"/>
        <v>47625</v>
      </c>
      <c r="X74" s="208">
        <f t="shared" ref="X74:X137" si="8">W74</f>
        <v>47625</v>
      </c>
      <c r="Y74" s="215">
        <v>50</v>
      </c>
      <c r="Z74" s="215">
        <v>0</v>
      </c>
      <c r="AA74" s="215">
        <v>0.01</v>
      </c>
    </row>
    <row r="75" spans="1:27" ht="17.25" x14ac:dyDescent="0.3">
      <c r="A75" s="215">
        <v>40</v>
      </c>
      <c r="B75" s="217" t="s">
        <v>4</v>
      </c>
      <c r="C75" s="215">
        <v>6299</v>
      </c>
      <c r="D75" s="215">
        <v>0</v>
      </c>
      <c r="E75" s="215">
        <v>0</v>
      </c>
      <c r="F75" s="215">
        <v>91</v>
      </c>
      <c r="G75" s="211">
        <f t="shared" si="4"/>
        <v>91</v>
      </c>
      <c r="H75" s="215">
        <v>2</v>
      </c>
      <c r="I75" s="215">
        <v>75</v>
      </c>
      <c r="J75" s="205">
        <f t="shared" si="5"/>
        <v>6825</v>
      </c>
      <c r="K75" s="215"/>
      <c r="L75" s="215">
        <v>71</v>
      </c>
      <c r="M75" s="217" t="s">
        <v>44</v>
      </c>
      <c r="N75" s="217" t="s">
        <v>9</v>
      </c>
      <c r="O75" s="215">
        <v>282.66000000000003</v>
      </c>
      <c r="P75" s="215"/>
      <c r="Q75" s="215"/>
      <c r="R75" s="215"/>
      <c r="S75" s="211">
        <f>SUM(O75*6500)</f>
        <v>1837290.0000000002</v>
      </c>
      <c r="T75" s="215">
        <v>36</v>
      </c>
      <c r="U75" s="215">
        <v>85</v>
      </c>
      <c r="V75" s="213">
        <f t="shared" si="6"/>
        <v>275593.5</v>
      </c>
      <c r="W75" s="207">
        <f t="shared" si="7"/>
        <v>282418.5</v>
      </c>
      <c r="X75" s="208">
        <f t="shared" si="8"/>
        <v>282418.5</v>
      </c>
      <c r="Y75" s="215">
        <v>10</v>
      </c>
      <c r="Z75" s="215">
        <v>0</v>
      </c>
      <c r="AA75" s="215">
        <v>0.02</v>
      </c>
    </row>
    <row r="76" spans="1:27" ht="17.25" x14ac:dyDescent="0.3">
      <c r="A76" s="215"/>
      <c r="B76" s="217"/>
      <c r="C76" s="215"/>
      <c r="D76" s="215"/>
      <c r="E76" s="215"/>
      <c r="F76" s="215"/>
      <c r="G76" s="211"/>
      <c r="H76" s="215"/>
      <c r="I76" s="215"/>
      <c r="J76" s="205"/>
      <c r="K76" s="215"/>
      <c r="L76" s="215"/>
      <c r="M76" s="217" t="s">
        <v>317</v>
      </c>
      <c r="N76" s="217"/>
      <c r="O76" s="215"/>
      <c r="P76" s="215"/>
      <c r="Q76" s="215"/>
      <c r="R76" s="215"/>
      <c r="S76" s="211"/>
      <c r="T76" s="215"/>
      <c r="U76" s="215"/>
      <c r="V76" s="213">
        <f t="shared" si="6"/>
        <v>0</v>
      </c>
      <c r="W76" s="207">
        <f t="shared" si="7"/>
        <v>0</v>
      </c>
      <c r="X76" s="208">
        <f t="shared" si="8"/>
        <v>0</v>
      </c>
      <c r="Y76" s="215"/>
      <c r="Z76" s="215"/>
      <c r="AA76" s="215"/>
    </row>
    <row r="77" spans="1:27" ht="17.25" x14ac:dyDescent="0.3">
      <c r="A77" s="215"/>
      <c r="B77" s="217"/>
      <c r="C77" s="215"/>
      <c r="D77" s="215"/>
      <c r="E77" s="215"/>
      <c r="F77" s="215"/>
      <c r="G77" s="211"/>
      <c r="H77" s="215"/>
      <c r="I77" s="215"/>
      <c r="J77" s="205"/>
      <c r="K77" s="215"/>
      <c r="L77" s="215"/>
      <c r="M77" s="217" t="s">
        <v>318</v>
      </c>
      <c r="N77" s="217"/>
      <c r="O77" s="215"/>
      <c r="P77" s="215"/>
      <c r="Q77" s="215"/>
      <c r="R77" s="215"/>
      <c r="S77" s="211"/>
      <c r="T77" s="215"/>
      <c r="U77" s="215"/>
      <c r="V77" s="213">
        <f t="shared" si="6"/>
        <v>0</v>
      </c>
      <c r="W77" s="207">
        <f t="shared" si="7"/>
        <v>0</v>
      </c>
      <c r="X77" s="208">
        <f t="shared" si="8"/>
        <v>0</v>
      </c>
      <c r="Y77" s="215"/>
      <c r="Z77" s="215"/>
      <c r="AA77" s="215"/>
    </row>
    <row r="78" spans="1:27" ht="17.25" x14ac:dyDescent="0.3">
      <c r="A78" s="215"/>
      <c r="B78" s="217"/>
      <c r="C78" s="215"/>
      <c r="D78" s="215"/>
      <c r="E78" s="215"/>
      <c r="F78" s="215"/>
      <c r="G78" s="211"/>
      <c r="H78" s="215"/>
      <c r="I78" s="215"/>
      <c r="J78" s="205"/>
      <c r="K78" s="215"/>
      <c r="L78" s="215"/>
      <c r="M78" s="217" t="s">
        <v>12</v>
      </c>
      <c r="N78" s="217" t="s">
        <v>0</v>
      </c>
      <c r="O78" s="215">
        <v>20.14</v>
      </c>
      <c r="P78" s="215"/>
      <c r="Q78" s="215"/>
      <c r="R78" s="215"/>
      <c r="S78" s="211">
        <f>SUM(O78*5400)</f>
        <v>108756</v>
      </c>
      <c r="T78" s="215">
        <v>36</v>
      </c>
      <c r="U78" s="215">
        <v>93</v>
      </c>
      <c r="V78" s="213">
        <f t="shared" si="6"/>
        <v>7612.9199999999983</v>
      </c>
      <c r="W78" s="207">
        <f t="shared" si="7"/>
        <v>7612.9199999999983</v>
      </c>
      <c r="X78" s="208">
        <f t="shared" si="8"/>
        <v>7612.9199999999983</v>
      </c>
      <c r="Y78" s="215">
        <v>50</v>
      </c>
      <c r="Z78" s="215">
        <v>0</v>
      </c>
      <c r="AA78" s="215">
        <v>0.01</v>
      </c>
    </row>
    <row r="79" spans="1:27" ht="17.25" x14ac:dyDescent="0.3">
      <c r="A79" s="215">
        <v>41</v>
      </c>
      <c r="B79" s="217" t="s">
        <v>4</v>
      </c>
      <c r="C79" s="215">
        <v>1882</v>
      </c>
      <c r="D79" s="215">
        <v>0</v>
      </c>
      <c r="E79" s="215">
        <v>1</v>
      </c>
      <c r="F79" s="215">
        <v>80</v>
      </c>
      <c r="G79" s="211">
        <f t="shared" ref="G79:G142" si="9">SUM((D79*400)+(E79*100)+F79)</f>
        <v>180</v>
      </c>
      <c r="H79" s="215">
        <v>1</v>
      </c>
      <c r="I79" s="215">
        <v>220</v>
      </c>
      <c r="J79" s="205">
        <f t="shared" ref="J79:J142" si="10">SUM(G79*I79)</f>
        <v>39600</v>
      </c>
      <c r="K79" s="215"/>
      <c r="L79" s="215"/>
      <c r="M79" s="217"/>
      <c r="N79" s="217"/>
      <c r="O79" s="215"/>
      <c r="P79" s="215"/>
      <c r="Q79" s="215"/>
      <c r="R79" s="215"/>
      <c r="S79" s="211"/>
      <c r="T79" s="215"/>
      <c r="U79" s="215"/>
      <c r="V79" s="213">
        <f t="shared" si="6"/>
        <v>0</v>
      </c>
      <c r="W79" s="207">
        <f t="shared" si="7"/>
        <v>39600</v>
      </c>
      <c r="X79" s="208">
        <f t="shared" si="8"/>
        <v>39600</v>
      </c>
      <c r="Y79" s="215">
        <v>50</v>
      </c>
      <c r="Z79" s="215">
        <v>0</v>
      </c>
      <c r="AA79" s="215">
        <v>0.01</v>
      </c>
    </row>
    <row r="80" spans="1:27" s="214" customFormat="1" ht="17.25" x14ac:dyDescent="0.3">
      <c r="A80" s="215">
        <v>42</v>
      </c>
      <c r="B80" s="217" t="s">
        <v>14</v>
      </c>
      <c r="C80" s="215">
        <v>2117</v>
      </c>
      <c r="D80" s="215">
        <v>6</v>
      </c>
      <c r="E80" s="215">
        <v>0</v>
      </c>
      <c r="F80" s="215">
        <v>91</v>
      </c>
      <c r="G80" s="211">
        <f t="shared" si="9"/>
        <v>2491</v>
      </c>
      <c r="H80" s="215">
        <v>1</v>
      </c>
      <c r="I80" s="215">
        <v>75</v>
      </c>
      <c r="J80" s="205">
        <f t="shared" si="10"/>
        <v>186825</v>
      </c>
      <c r="K80" s="215"/>
      <c r="L80" s="215"/>
      <c r="M80" s="217"/>
      <c r="N80" s="217"/>
      <c r="O80" s="215"/>
      <c r="P80" s="215"/>
      <c r="Q80" s="215"/>
      <c r="R80" s="215"/>
      <c r="S80" s="211"/>
      <c r="T80" s="215"/>
      <c r="U80" s="215"/>
      <c r="V80" s="213">
        <f t="shared" si="6"/>
        <v>0</v>
      </c>
      <c r="W80" s="207">
        <f t="shared" si="7"/>
        <v>186825</v>
      </c>
      <c r="X80" s="208">
        <f t="shared" si="8"/>
        <v>186825</v>
      </c>
      <c r="Y80" s="215">
        <v>50</v>
      </c>
      <c r="Z80" s="215">
        <v>0</v>
      </c>
      <c r="AA80" s="215">
        <v>0.01</v>
      </c>
    </row>
    <row r="81" spans="1:27" ht="17.25" x14ac:dyDescent="0.3">
      <c r="A81" s="215">
        <v>43</v>
      </c>
      <c r="B81" s="217" t="s">
        <v>4</v>
      </c>
      <c r="C81" s="215">
        <v>16672</v>
      </c>
      <c r="D81" s="215">
        <v>0</v>
      </c>
      <c r="E81" s="215">
        <v>0</v>
      </c>
      <c r="F81" s="215">
        <v>76</v>
      </c>
      <c r="G81" s="211">
        <f t="shared" si="9"/>
        <v>76</v>
      </c>
      <c r="H81" s="215">
        <v>2</v>
      </c>
      <c r="I81" s="215">
        <v>75</v>
      </c>
      <c r="J81" s="205">
        <f t="shared" si="10"/>
        <v>5700</v>
      </c>
      <c r="K81" s="215"/>
      <c r="L81" s="215">
        <v>43</v>
      </c>
      <c r="M81" s="217" t="s">
        <v>44</v>
      </c>
      <c r="N81" s="217" t="s">
        <v>9</v>
      </c>
      <c r="O81" s="215">
        <v>279.3</v>
      </c>
      <c r="P81" s="215"/>
      <c r="Q81" s="215"/>
      <c r="R81" s="215"/>
      <c r="S81" s="211">
        <f>SUM(O81*6500)</f>
        <v>1815450</v>
      </c>
      <c r="T81" s="215">
        <v>35</v>
      </c>
      <c r="U81" s="215">
        <v>85</v>
      </c>
      <c r="V81" s="213">
        <f t="shared" si="6"/>
        <v>272317.5</v>
      </c>
      <c r="W81" s="207">
        <f t="shared" si="7"/>
        <v>278017.5</v>
      </c>
      <c r="X81" s="208">
        <f t="shared" si="8"/>
        <v>278017.5</v>
      </c>
      <c r="Y81" s="215">
        <v>10</v>
      </c>
      <c r="Z81" s="215">
        <v>0</v>
      </c>
      <c r="AA81" s="215">
        <v>0.02</v>
      </c>
    </row>
    <row r="82" spans="1:27" ht="17.25" x14ac:dyDescent="0.3">
      <c r="A82" s="215"/>
      <c r="B82" s="217"/>
      <c r="C82" s="215"/>
      <c r="D82" s="215"/>
      <c r="E82" s="215"/>
      <c r="F82" s="215"/>
      <c r="G82" s="211"/>
      <c r="H82" s="215"/>
      <c r="I82" s="215"/>
      <c r="J82" s="205"/>
      <c r="K82" s="215"/>
      <c r="L82" s="215"/>
      <c r="M82" s="217" t="s">
        <v>317</v>
      </c>
      <c r="N82" s="217"/>
      <c r="O82" s="215"/>
      <c r="P82" s="215"/>
      <c r="Q82" s="215"/>
      <c r="R82" s="215"/>
      <c r="S82" s="211"/>
      <c r="T82" s="215"/>
      <c r="U82" s="215"/>
      <c r="V82" s="213">
        <f t="shared" si="6"/>
        <v>0</v>
      </c>
      <c r="W82" s="207">
        <f t="shared" si="7"/>
        <v>0</v>
      </c>
      <c r="X82" s="208">
        <f t="shared" si="8"/>
        <v>0</v>
      </c>
      <c r="Y82" s="215"/>
      <c r="Z82" s="215"/>
      <c r="AA82" s="215"/>
    </row>
    <row r="83" spans="1:27" ht="17.25" x14ac:dyDescent="0.3">
      <c r="A83" s="215"/>
      <c r="B83" s="217"/>
      <c r="C83" s="215"/>
      <c r="D83" s="215"/>
      <c r="E83" s="215"/>
      <c r="F83" s="215"/>
      <c r="G83" s="211"/>
      <c r="H83" s="215"/>
      <c r="I83" s="215"/>
      <c r="J83" s="205"/>
      <c r="K83" s="215"/>
      <c r="L83" s="215"/>
      <c r="M83" s="217" t="s">
        <v>318</v>
      </c>
      <c r="N83" s="217"/>
      <c r="O83" s="215"/>
      <c r="P83" s="215"/>
      <c r="Q83" s="215"/>
      <c r="R83" s="215"/>
      <c r="S83" s="211"/>
      <c r="T83" s="215"/>
      <c r="U83" s="215"/>
      <c r="V83" s="213">
        <f t="shared" si="6"/>
        <v>0</v>
      </c>
      <c r="W83" s="207">
        <f t="shared" si="7"/>
        <v>0</v>
      </c>
      <c r="X83" s="208">
        <f t="shared" si="8"/>
        <v>0</v>
      </c>
      <c r="Y83" s="215"/>
      <c r="Z83" s="215"/>
      <c r="AA83" s="215"/>
    </row>
    <row r="84" spans="1:27" s="214" customFormat="1" ht="17.25" x14ac:dyDescent="0.3">
      <c r="A84" s="215">
        <v>44</v>
      </c>
      <c r="B84" s="217" t="s">
        <v>14</v>
      </c>
      <c r="C84" s="215">
        <v>18599</v>
      </c>
      <c r="D84" s="215">
        <v>9</v>
      </c>
      <c r="E84" s="215">
        <v>3</v>
      </c>
      <c r="F84" s="215">
        <v>93</v>
      </c>
      <c r="G84" s="211">
        <f t="shared" si="9"/>
        <v>3993</v>
      </c>
      <c r="H84" s="215">
        <v>1</v>
      </c>
      <c r="I84" s="215">
        <v>75</v>
      </c>
      <c r="J84" s="205">
        <f t="shared" si="10"/>
        <v>299475</v>
      </c>
      <c r="K84" s="215"/>
      <c r="L84" s="215"/>
      <c r="M84" s="217"/>
      <c r="N84" s="217"/>
      <c r="O84" s="215"/>
      <c r="P84" s="215"/>
      <c r="Q84" s="215"/>
      <c r="R84" s="215"/>
      <c r="S84" s="211"/>
      <c r="T84" s="215"/>
      <c r="U84" s="215"/>
      <c r="V84" s="213">
        <f t="shared" si="6"/>
        <v>0</v>
      </c>
      <c r="W84" s="207">
        <f t="shared" si="7"/>
        <v>299475</v>
      </c>
      <c r="X84" s="208">
        <f t="shared" si="8"/>
        <v>299475</v>
      </c>
      <c r="Y84" s="215">
        <v>50</v>
      </c>
      <c r="Z84" s="215">
        <v>0</v>
      </c>
      <c r="AA84" s="215">
        <v>0.01</v>
      </c>
    </row>
    <row r="85" spans="1:27" ht="17.25" x14ac:dyDescent="0.3">
      <c r="A85" s="215">
        <v>45</v>
      </c>
      <c r="B85" s="217" t="s">
        <v>4</v>
      </c>
      <c r="C85" s="215">
        <v>2801</v>
      </c>
      <c r="D85" s="215">
        <v>0</v>
      </c>
      <c r="E85" s="215">
        <v>0</v>
      </c>
      <c r="F85" s="215">
        <v>29</v>
      </c>
      <c r="G85" s="211">
        <f t="shared" si="9"/>
        <v>29</v>
      </c>
      <c r="H85" s="215">
        <v>2</v>
      </c>
      <c r="I85" s="215">
        <v>75</v>
      </c>
      <c r="J85" s="205">
        <f t="shared" si="10"/>
        <v>2175</v>
      </c>
      <c r="K85" s="215"/>
      <c r="L85" s="215">
        <v>102</v>
      </c>
      <c r="M85" s="217" t="s">
        <v>39</v>
      </c>
      <c r="N85" s="217" t="s">
        <v>2</v>
      </c>
      <c r="O85" s="215">
        <v>149</v>
      </c>
      <c r="P85" s="215"/>
      <c r="Q85" s="215"/>
      <c r="R85" s="215"/>
      <c r="S85" s="211">
        <f>SUM(O85*6500)</f>
        <v>968500</v>
      </c>
      <c r="T85" s="215">
        <v>19</v>
      </c>
      <c r="U85" s="215">
        <v>28</v>
      </c>
      <c r="V85" s="213">
        <f t="shared" si="6"/>
        <v>697320</v>
      </c>
      <c r="W85" s="207">
        <f t="shared" si="7"/>
        <v>699495</v>
      </c>
      <c r="X85" s="208">
        <f t="shared" si="8"/>
        <v>699495</v>
      </c>
      <c r="Y85" s="215">
        <v>10</v>
      </c>
      <c r="Z85" s="215">
        <v>0</v>
      </c>
      <c r="AA85" s="215">
        <v>0.02</v>
      </c>
    </row>
    <row r="86" spans="1:27" ht="17.25" x14ac:dyDescent="0.3">
      <c r="A86" s="215">
        <v>46</v>
      </c>
      <c r="B86" s="217" t="s">
        <v>4</v>
      </c>
      <c r="C86" s="215">
        <v>2088</v>
      </c>
      <c r="D86" s="215">
        <v>7</v>
      </c>
      <c r="E86" s="215">
        <v>2</v>
      </c>
      <c r="F86" s="215">
        <v>56</v>
      </c>
      <c r="G86" s="211">
        <f t="shared" si="9"/>
        <v>3056</v>
      </c>
      <c r="H86" s="215">
        <v>1</v>
      </c>
      <c r="I86" s="215">
        <v>75</v>
      </c>
      <c r="J86" s="205">
        <f t="shared" si="10"/>
        <v>229200</v>
      </c>
      <c r="K86" s="215"/>
      <c r="L86" s="215"/>
      <c r="M86" s="217"/>
      <c r="N86" s="217"/>
      <c r="O86" s="215"/>
      <c r="P86" s="215"/>
      <c r="Q86" s="215"/>
      <c r="R86" s="215"/>
      <c r="S86" s="211"/>
      <c r="T86" s="215"/>
      <c r="U86" s="215"/>
      <c r="V86" s="213">
        <f t="shared" si="6"/>
        <v>0</v>
      </c>
      <c r="W86" s="207">
        <f t="shared" si="7"/>
        <v>229200</v>
      </c>
      <c r="X86" s="208">
        <f t="shared" si="8"/>
        <v>229200</v>
      </c>
      <c r="Y86" s="215">
        <v>50</v>
      </c>
      <c r="Z86" s="215">
        <v>0</v>
      </c>
      <c r="AA86" s="215">
        <v>0.01</v>
      </c>
    </row>
    <row r="87" spans="1:27" ht="17.25" x14ac:dyDescent="0.3">
      <c r="A87" s="215">
        <v>47</v>
      </c>
      <c r="B87" s="217" t="s">
        <v>4</v>
      </c>
      <c r="C87" s="215">
        <v>530</v>
      </c>
      <c r="D87" s="215">
        <v>3</v>
      </c>
      <c r="E87" s="215">
        <v>1</v>
      </c>
      <c r="F87" s="215">
        <v>50</v>
      </c>
      <c r="G87" s="211">
        <f t="shared" si="9"/>
        <v>1350</v>
      </c>
      <c r="H87" s="215">
        <v>1</v>
      </c>
      <c r="I87" s="215">
        <v>100</v>
      </c>
      <c r="J87" s="205">
        <f t="shared" si="10"/>
        <v>135000</v>
      </c>
      <c r="K87" s="215"/>
      <c r="L87" s="221"/>
      <c r="M87" s="217"/>
      <c r="N87" s="217"/>
      <c r="O87" s="215"/>
      <c r="P87" s="215"/>
      <c r="Q87" s="215"/>
      <c r="R87" s="215"/>
      <c r="S87" s="211"/>
      <c r="T87" s="215"/>
      <c r="U87" s="215"/>
      <c r="V87" s="213">
        <f t="shared" si="6"/>
        <v>0</v>
      </c>
      <c r="W87" s="207">
        <f t="shared" si="7"/>
        <v>135000</v>
      </c>
      <c r="X87" s="208">
        <f t="shared" si="8"/>
        <v>135000</v>
      </c>
      <c r="Y87" s="215">
        <v>50</v>
      </c>
      <c r="Z87" s="215">
        <v>0</v>
      </c>
      <c r="AA87" s="215">
        <v>0.01</v>
      </c>
    </row>
    <row r="88" spans="1:27" ht="17.25" x14ac:dyDescent="0.3">
      <c r="A88" s="215">
        <v>48</v>
      </c>
      <c r="B88" s="217" t="s">
        <v>4</v>
      </c>
      <c r="C88" s="215">
        <v>528</v>
      </c>
      <c r="D88" s="215">
        <v>5</v>
      </c>
      <c r="E88" s="215">
        <v>3</v>
      </c>
      <c r="F88" s="215">
        <v>35</v>
      </c>
      <c r="G88" s="211">
        <f t="shared" si="9"/>
        <v>2335</v>
      </c>
      <c r="H88" s="215">
        <v>1</v>
      </c>
      <c r="I88" s="215">
        <v>100</v>
      </c>
      <c r="J88" s="205">
        <f t="shared" si="10"/>
        <v>233500</v>
      </c>
      <c r="K88" s="215"/>
      <c r="L88" s="221"/>
      <c r="M88" s="217"/>
      <c r="N88" s="217"/>
      <c r="O88" s="215"/>
      <c r="P88" s="215"/>
      <c r="Q88" s="215"/>
      <c r="R88" s="215"/>
      <c r="S88" s="211"/>
      <c r="T88" s="215"/>
      <c r="U88" s="215"/>
      <c r="V88" s="213">
        <f t="shared" si="6"/>
        <v>0</v>
      </c>
      <c r="W88" s="207">
        <f t="shared" si="7"/>
        <v>233500</v>
      </c>
      <c r="X88" s="208">
        <f t="shared" si="8"/>
        <v>233500</v>
      </c>
      <c r="Y88" s="215">
        <v>50</v>
      </c>
      <c r="Z88" s="215">
        <v>0</v>
      </c>
      <c r="AA88" s="215">
        <v>0.01</v>
      </c>
    </row>
    <row r="89" spans="1:27" ht="17.25" x14ac:dyDescent="0.3">
      <c r="A89" s="215">
        <v>49</v>
      </c>
      <c r="B89" s="217" t="s">
        <v>4</v>
      </c>
      <c r="C89" s="215">
        <v>6314</v>
      </c>
      <c r="D89" s="215">
        <v>0</v>
      </c>
      <c r="E89" s="215">
        <v>0</v>
      </c>
      <c r="F89" s="215">
        <v>63</v>
      </c>
      <c r="G89" s="211">
        <f t="shared" si="9"/>
        <v>63</v>
      </c>
      <c r="H89" s="215">
        <v>2</v>
      </c>
      <c r="I89" s="215">
        <v>75</v>
      </c>
      <c r="J89" s="205">
        <f t="shared" si="10"/>
        <v>4725</v>
      </c>
      <c r="K89" s="215"/>
      <c r="L89" s="215">
        <v>31</v>
      </c>
      <c r="M89" s="217" t="s">
        <v>44</v>
      </c>
      <c r="N89" s="217" t="s">
        <v>0</v>
      </c>
      <c r="O89" s="215">
        <v>131.66</v>
      </c>
      <c r="P89" s="215"/>
      <c r="Q89" s="215"/>
      <c r="R89" s="215"/>
      <c r="S89" s="211">
        <f>SUM(O89*6500)</f>
        <v>855790</v>
      </c>
      <c r="T89" s="215">
        <v>30</v>
      </c>
      <c r="U89" s="215">
        <v>93</v>
      </c>
      <c r="V89" s="213">
        <f t="shared" si="6"/>
        <v>59905.300000000047</v>
      </c>
      <c r="W89" s="207">
        <f t="shared" si="7"/>
        <v>64630.300000000047</v>
      </c>
      <c r="X89" s="208">
        <f t="shared" si="8"/>
        <v>64630.300000000047</v>
      </c>
      <c r="Y89" s="215">
        <v>10</v>
      </c>
      <c r="Z89" s="215">
        <v>0</v>
      </c>
      <c r="AA89" s="215">
        <v>0.02</v>
      </c>
    </row>
    <row r="90" spans="1:27" ht="17.25" x14ac:dyDescent="0.3">
      <c r="A90" s="215"/>
      <c r="B90" s="217"/>
      <c r="C90" s="215"/>
      <c r="D90" s="215"/>
      <c r="E90" s="215"/>
      <c r="F90" s="215"/>
      <c r="G90" s="211"/>
      <c r="H90" s="215"/>
      <c r="I90" s="215"/>
      <c r="J90" s="205"/>
      <c r="K90" s="215"/>
      <c r="L90" s="215"/>
      <c r="M90" s="217" t="s">
        <v>317</v>
      </c>
      <c r="N90" s="217"/>
      <c r="O90" s="215"/>
      <c r="P90" s="215"/>
      <c r="Q90" s="215"/>
      <c r="R90" s="215"/>
      <c r="S90" s="211"/>
      <c r="T90" s="215"/>
      <c r="U90" s="215"/>
      <c r="V90" s="213">
        <f t="shared" si="6"/>
        <v>0</v>
      </c>
      <c r="W90" s="207">
        <f t="shared" si="7"/>
        <v>0</v>
      </c>
      <c r="X90" s="208">
        <f t="shared" si="8"/>
        <v>0</v>
      </c>
      <c r="Y90" s="215"/>
      <c r="Z90" s="215"/>
      <c r="AA90" s="215"/>
    </row>
    <row r="91" spans="1:27" ht="17.25" x14ac:dyDescent="0.3">
      <c r="A91" s="215"/>
      <c r="B91" s="217"/>
      <c r="C91" s="215"/>
      <c r="D91" s="215"/>
      <c r="E91" s="215"/>
      <c r="F91" s="215"/>
      <c r="G91" s="211"/>
      <c r="H91" s="215"/>
      <c r="I91" s="215"/>
      <c r="J91" s="205"/>
      <c r="K91" s="215"/>
      <c r="L91" s="215"/>
      <c r="M91" s="217" t="s">
        <v>318</v>
      </c>
      <c r="N91" s="217"/>
      <c r="O91" s="215"/>
      <c r="P91" s="215"/>
      <c r="Q91" s="215"/>
      <c r="R91" s="215"/>
      <c r="S91" s="211"/>
      <c r="T91" s="215"/>
      <c r="U91" s="215"/>
      <c r="V91" s="213">
        <f t="shared" si="6"/>
        <v>0</v>
      </c>
      <c r="W91" s="207">
        <f t="shared" si="7"/>
        <v>0</v>
      </c>
      <c r="X91" s="208">
        <f t="shared" si="8"/>
        <v>0</v>
      </c>
      <c r="Y91" s="215"/>
      <c r="Z91" s="215"/>
      <c r="AA91" s="215"/>
    </row>
    <row r="92" spans="1:27" ht="17.25" x14ac:dyDescent="0.3">
      <c r="A92" s="215"/>
      <c r="B92" s="217"/>
      <c r="C92" s="215"/>
      <c r="D92" s="215"/>
      <c r="E92" s="215"/>
      <c r="F92" s="215"/>
      <c r="G92" s="211"/>
      <c r="H92" s="215"/>
      <c r="I92" s="215"/>
      <c r="J92" s="205"/>
      <c r="K92" s="215"/>
      <c r="L92" s="215"/>
      <c r="M92" s="217" t="s">
        <v>12</v>
      </c>
      <c r="N92" s="217" t="s">
        <v>0</v>
      </c>
      <c r="O92" s="215">
        <v>27.09</v>
      </c>
      <c r="P92" s="215"/>
      <c r="Q92" s="215"/>
      <c r="R92" s="215"/>
      <c r="S92" s="211">
        <f>SUM(O92*5400)</f>
        <v>146286</v>
      </c>
      <c r="T92" s="215">
        <v>15</v>
      </c>
      <c r="U92" s="215">
        <v>65</v>
      </c>
      <c r="V92" s="213">
        <f t="shared" si="6"/>
        <v>51200.100000000006</v>
      </c>
      <c r="W92" s="207">
        <f t="shared" si="7"/>
        <v>51200.100000000006</v>
      </c>
      <c r="X92" s="208">
        <f t="shared" si="8"/>
        <v>51200.100000000006</v>
      </c>
      <c r="Y92" s="215">
        <v>50</v>
      </c>
      <c r="Z92" s="215">
        <v>0</v>
      </c>
      <c r="AA92" s="215">
        <v>0.01</v>
      </c>
    </row>
    <row r="93" spans="1:27" ht="17.25" x14ac:dyDescent="0.3">
      <c r="A93" s="215">
        <v>50</v>
      </c>
      <c r="B93" s="217" t="s">
        <v>4</v>
      </c>
      <c r="C93" s="215">
        <v>2072</v>
      </c>
      <c r="D93" s="215">
        <v>8</v>
      </c>
      <c r="E93" s="215">
        <v>2</v>
      </c>
      <c r="F93" s="215">
        <v>23</v>
      </c>
      <c r="G93" s="211">
        <f t="shared" si="9"/>
        <v>3423</v>
      </c>
      <c r="H93" s="215">
        <v>1</v>
      </c>
      <c r="I93" s="215">
        <v>75</v>
      </c>
      <c r="J93" s="205">
        <f t="shared" si="10"/>
        <v>256725</v>
      </c>
      <c r="K93" s="215"/>
      <c r="L93" s="215"/>
      <c r="M93" s="217"/>
      <c r="N93" s="217"/>
      <c r="O93" s="215"/>
      <c r="P93" s="215"/>
      <c r="Q93" s="215"/>
      <c r="R93" s="215"/>
      <c r="S93" s="211"/>
      <c r="T93" s="215"/>
      <c r="U93" s="215"/>
      <c r="V93" s="213">
        <f t="shared" si="6"/>
        <v>0</v>
      </c>
      <c r="W93" s="207">
        <f t="shared" si="7"/>
        <v>256725</v>
      </c>
      <c r="X93" s="208">
        <f t="shared" si="8"/>
        <v>256725</v>
      </c>
      <c r="Y93" s="215">
        <v>50</v>
      </c>
      <c r="Z93" s="215">
        <v>0</v>
      </c>
      <c r="AA93" s="215">
        <v>0.01</v>
      </c>
    </row>
    <row r="94" spans="1:27" ht="17.25" x14ac:dyDescent="0.3">
      <c r="A94" s="215">
        <v>51</v>
      </c>
      <c r="B94" s="217" t="s">
        <v>4</v>
      </c>
      <c r="C94" s="215">
        <v>18550</v>
      </c>
      <c r="D94" s="215">
        <v>11</v>
      </c>
      <c r="E94" s="215">
        <v>2</v>
      </c>
      <c r="F94" s="215">
        <v>68</v>
      </c>
      <c r="G94" s="211">
        <f t="shared" si="9"/>
        <v>4668</v>
      </c>
      <c r="H94" s="215">
        <v>1</v>
      </c>
      <c r="I94" s="215">
        <v>110</v>
      </c>
      <c r="J94" s="205">
        <f t="shared" si="10"/>
        <v>513480</v>
      </c>
      <c r="K94" s="215"/>
      <c r="L94" s="215"/>
      <c r="M94" s="217"/>
      <c r="N94" s="217"/>
      <c r="O94" s="215"/>
      <c r="P94" s="215"/>
      <c r="Q94" s="215"/>
      <c r="R94" s="215"/>
      <c r="S94" s="211"/>
      <c r="T94" s="215"/>
      <c r="U94" s="215"/>
      <c r="V94" s="213">
        <f t="shared" si="6"/>
        <v>0</v>
      </c>
      <c r="W94" s="207">
        <f t="shared" si="7"/>
        <v>513480</v>
      </c>
      <c r="X94" s="208">
        <f t="shared" si="8"/>
        <v>513480</v>
      </c>
      <c r="Y94" s="215">
        <v>50</v>
      </c>
      <c r="Z94" s="215">
        <v>0</v>
      </c>
      <c r="AA94" s="215">
        <v>0.01</v>
      </c>
    </row>
    <row r="95" spans="1:27" ht="17.25" x14ac:dyDescent="0.3">
      <c r="A95" s="215">
        <v>52</v>
      </c>
      <c r="B95" s="217" t="s">
        <v>4</v>
      </c>
      <c r="C95" s="215">
        <v>13707</v>
      </c>
      <c r="D95" s="215">
        <v>0</v>
      </c>
      <c r="E95" s="215">
        <v>1</v>
      </c>
      <c r="F95" s="215">
        <v>92</v>
      </c>
      <c r="G95" s="211">
        <f t="shared" si="9"/>
        <v>192</v>
      </c>
      <c r="H95" s="215">
        <v>2</v>
      </c>
      <c r="I95" s="215">
        <v>200</v>
      </c>
      <c r="J95" s="205">
        <f t="shared" si="10"/>
        <v>38400</v>
      </c>
      <c r="K95" s="215"/>
      <c r="L95" s="215">
        <v>51</v>
      </c>
      <c r="M95" s="217" t="s">
        <v>44</v>
      </c>
      <c r="N95" s="217" t="s">
        <v>9</v>
      </c>
      <c r="O95" s="215">
        <v>155.35</v>
      </c>
      <c r="P95" s="215"/>
      <c r="Q95" s="215"/>
      <c r="R95" s="215"/>
      <c r="S95" s="211">
        <f>SUM(O95*6500)</f>
        <v>1009775</v>
      </c>
      <c r="T95" s="215">
        <v>20</v>
      </c>
      <c r="U95" s="215">
        <v>75</v>
      </c>
      <c r="V95" s="213">
        <f t="shared" si="6"/>
        <v>252443.75</v>
      </c>
      <c r="W95" s="207">
        <f t="shared" si="7"/>
        <v>290843.75</v>
      </c>
      <c r="X95" s="208">
        <f t="shared" si="8"/>
        <v>290843.75</v>
      </c>
      <c r="Y95" s="215">
        <v>50</v>
      </c>
      <c r="Z95" s="215">
        <v>0</v>
      </c>
      <c r="AA95" s="215">
        <v>0.02</v>
      </c>
    </row>
    <row r="96" spans="1:27" ht="17.25" x14ac:dyDescent="0.3">
      <c r="A96" s="215"/>
      <c r="B96" s="217"/>
      <c r="C96" s="215"/>
      <c r="D96" s="215"/>
      <c r="E96" s="215"/>
      <c r="F96" s="215"/>
      <c r="G96" s="211"/>
      <c r="H96" s="215"/>
      <c r="I96" s="215"/>
      <c r="J96" s="205"/>
      <c r="K96" s="215"/>
      <c r="L96" s="215"/>
      <c r="M96" s="217" t="s">
        <v>317</v>
      </c>
      <c r="N96" s="217"/>
      <c r="O96" s="215"/>
      <c r="P96" s="215"/>
      <c r="Q96" s="215"/>
      <c r="R96" s="215"/>
      <c r="S96" s="211"/>
      <c r="T96" s="215"/>
      <c r="U96" s="215"/>
      <c r="V96" s="213">
        <f t="shared" si="6"/>
        <v>0</v>
      </c>
      <c r="W96" s="207">
        <f t="shared" si="7"/>
        <v>0</v>
      </c>
      <c r="X96" s="208">
        <f t="shared" si="8"/>
        <v>0</v>
      </c>
      <c r="Y96" s="215"/>
      <c r="Z96" s="215"/>
      <c r="AA96" s="215"/>
    </row>
    <row r="97" spans="1:27" ht="17.25" x14ac:dyDescent="0.3">
      <c r="A97" s="215"/>
      <c r="B97" s="217"/>
      <c r="C97" s="215"/>
      <c r="D97" s="215"/>
      <c r="E97" s="215"/>
      <c r="F97" s="215"/>
      <c r="G97" s="211"/>
      <c r="H97" s="215"/>
      <c r="I97" s="215"/>
      <c r="J97" s="205"/>
      <c r="K97" s="215"/>
      <c r="L97" s="215"/>
      <c r="M97" s="217" t="s">
        <v>318</v>
      </c>
      <c r="N97" s="217"/>
      <c r="O97" s="215"/>
      <c r="P97" s="215"/>
      <c r="Q97" s="215"/>
      <c r="R97" s="215"/>
      <c r="S97" s="211"/>
      <c r="T97" s="215"/>
      <c r="U97" s="215"/>
      <c r="V97" s="213">
        <f t="shared" si="6"/>
        <v>0</v>
      </c>
      <c r="W97" s="207">
        <f t="shared" si="7"/>
        <v>0</v>
      </c>
      <c r="X97" s="208">
        <f t="shared" si="8"/>
        <v>0</v>
      </c>
      <c r="Y97" s="215"/>
      <c r="Z97" s="215"/>
      <c r="AA97" s="215"/>
    </row>
    <row r="98" spans="1:27" ht="17.25" x14ac:dyDescent="0.3">
      <c r="A98" s="215"/>
      <c r="B98" s="217"/>
      <c r="C98" s="215"/>
      <c r="D98" s="215"/>
      <c r="E98" s="215"/>
      <c r="F98" s="215"/>
      <c r="G98" s="211"/>
      <c r="H98" s="215"/>
      <c r="I98" s="215"/>
      <c r="J98" s="205"/>
      <c r="K98" s="215"/>
      <c r="L98" s="215"/>
      <c r="M98" s="217" t="s">
        <v>12</v>
      </c>
      <c r="N98" s="217" t="s">
        <v>0</v>
      </c>
      <c r="O98" s="215">
        <v>19.079999999999998</v>
      </c>
      <c r="P98" s="215"/>
      <c r="Q98" s="215"/>
      <c r="R98" s="215"/>
      <c r="S98" s="211">
        <f>SUM(O98*5400)</f>
        <v>103031.99999999999</v>
      </c>
      <c r="T98" s="215">
        <v>30</v>
      </c>
      <c r="U98" s="215">
        <v>93</v>
      </c>
      <c r="V98" s="213">
        <f t="shared" si="6"/>
        <v>7212.2400000000052</v>
      </c>
      <c r="W98" s="207">
        <f t="shared" si="7"/>
        <v>7212.2400000000052</v>
      </c>
      <c r="X98" s="208">
        <f t="shared" si="8"/>
        <v>7212.2400000000052</v>
      </c>
      <c r="Y98" s="215">
        <v>50</v>
      </c>
      <c r="Z98" s="215">
        <v>0</v>
      </c>
      <c r="AA98" s="215">
        <v>0.01</v>
      </c>
    </row>
    <row r="99" spans="1:27" ht="17.25" x14ac:dyDescent="0.3">
      <c r="A99" s="215"/>
      <c r="B99" s="217"/>
      <c r="C99" s="215"/>
      <c r="D99" s="215"/>
      <c r="E99" s="215"/>
      <c r="F99" s="215"/>
      <c r="G99" s="211"/>
      <c r="H99" s="215"/>
      <c r="I99" s="215"/>
      <c r="J99" s="205"/>
      <c r="K99" s="215"/>
      <c r="L99" s="215"/>
      <c r="M99" s="217" t="s">
        <v>16</v>
      </c>
      <c r="N99" s="217" t="s">
        <v>0</v>
      </c>
      <c r="O99" s="215">
        <v>20.79</v>
      </c>
      <c r="P99" s="215"/>
      <c r="Q99" s="215"/>
      <c r="R99" s="215"/>
      <c r="S99" s="211">
        <f>SUM(O99*2400)</f>
        <v>49896</v>
      </c>
      <c r="T99" s="215">
        <v>1</v>
      </c>
      <c r="U99" s="215">
        <v>3</v>
      </c>
      <c r="V99" s="213">
        <f t="shared" ref="V99:V130" si="11">SUM(S99-(S99*U99/100))</f>
        <v>48399.12</v>
      </c>
      <c r="W99" s="207">
        <f t="shared" si="7"/>
        <v>48399.12</v>
      </c>
      <c r="X99" s="208">
        <f t="shared" si="8"/>
        <v>48399.12</v>
      </c>
      <c r="Y99" s="215">
        <v>0</v>
      </c>
      <c r="Z99" s="219">
        <f>X99</f>
        <v>48399.12</v>
      </c>
      <c r="AA99" s="215">
        <v>0.03</v>
      </c>
    </row>
    <row r="100" spans="1:27" ht="17.25" x14ac:dyDescent="0.3">
      <c r="A100" s="215"/>
      <c r="B100" s="217"/>
      <c r="C100" s="215"/>
      <c r="D100" s="215"/>
      <c r="E100" s="215"/>
      <c r="F100" s="215"/>
      <c r="G100" s="211"/>
      <c r="H100" s="215"/>
      <c r="I100" s="215"/>
      <c r="J100" s="205"/>
      <c r="K100" s="215"/>
      <c r="L100" s="215">
        <v>49</v>
      </c>
      <c r="M100" s="217" t="s">
        <v>44</v>
      </c>
      <c r="N100" s="217" t="s">
        <v>9</v>
      </c>
      <c r="O100" s="215">
        <v>213.42</v>
      </c>
      <c r="P100" s="215"/>
      <c r="Q100" s="215"/>
      <c r="R100" s="215"/>
      <c r="S100" s="211">
        <f>SUM(O100*6500)</f>
        <v>1387230</v>
      </c>
      <c r="T100" s="215">
        <v>20</v>
      </c>
      <c r="U100" s="215">
        <v>75</v>
      </c>
      <c r="V100" s="213">
        <f t="shared" si="11"/>
        <v>346807.5</v>
      </c>
      <c r="W100" s="207">
        <f t="shared" si="7"/>
        <v>346807.5</v>
      </c>
      <c r="X100" s="208">
        <f t="shared" si="8"/>
        <v>346807.5</v>
      </c>
      <c r="Y100" s="215"/>
      <c r="Z100" s="215"/>
      <c r="AA100" s="215"/>
    </row>
    <row r="101" spans="1:27" ht="17.25" x14ac:dyDescent="0.3">
      <c r="A101" s="215"/>
      <c r="B101" s="217"/>
      <c r="C101" s="215"/>
      <c r="D101" s="215"/>
      <c r="E101" s="215"/>
      <c r="F101" s="215"/>
      <c r="G101" s="211"/>
      <c r="H101" s="215"/>
      <c r="I101" s="215"/>
      <c r="J101" s="205"/>
      <c r="K101" s="215"/>
      <c r="L101" s="215"/>
      <c r="M101" s="217" t="s">
        <v>317</v>
      </c>
      <c r="N101" s="217"/>
      <c r="O101" s="215"/>
      <c r="P101" s="215"/>
      <c r="Q101" s="215"/>
      <c r="R101" s="215"/>
      <c r="S101" s="211"/>
      <c r="T101" s="215"/>
      <c r="U101" s="215"/>
      <c r="V101" s="213">
        <f t="shared" si="11"/>
        <v>0</v>
      </c>
      <c r="W101" s="207">
        <f t="shared" si="7"/>
        <v>0</v>
      </c>
      <c r="X101" s="208">
        <f t="shared" si="8"/>
        <v>0</v>
      </c>
      <c r="Y101" s="215"/>
      <c r="Z101" s="215"/>
      <c r="AA101" s="215"/>
    </row>
    <row r="102" spans="1:27" ht="17.25" x14ac:dyDescent="0.3">
      <c r="A102" s="215"/>
      <c r="B102" s="217"/>
      <c r="C102" s="215"/>
      <c r="D102" s="215"/>
      <c r="E102" s="215"/>
      <c r="F102" s="215"/>
      <c r="G102" s="211"/>
      <c r="H102" s="215"/>
      <c r="I102" s="215"/>
      <c r="J102" s="205"/>
      <c r="K102" s="215"/>
      <c r="L102" s="215"/>
      <c r="M102" s="217" t="s">
        <v>318</v>
      </c>
      <c r="N102" s="217"/>
      <c r="O102" s="215"/>
      <c r="P102" s="215"/>
      <c r="Q102" s="215"/>
      <c r="R102" s="215"/>
      <c r="S102" s="211"/>
      <c r="T102" s="215"/>
      <c r="U102" s="215"/>
      <c r="V102" s="213">
        <f t="shared" si="11"/>
        <v>0</v>
      </c>
      <c r="W102" s="207">
        <f t="shared" si="7"/>
        <v>0</v>
      </c>
      <c r="X102" s="208">
        <f t="shared" si="8"/>
        <v>0</v>
      </c>
      <c r="Y102" s="215"/>
      <c r="Z102" s="215"/>
      <c r="AA102" s="215"/>
    </row>
    <row r="103" spans="1:27" ht="17.25" x14ac:dyDescent="0.3">
      <c r="A103" s="215"/>
      <c r="B103" s="217"/>
      <c r="C103" s="215"/>
      <c r="D103" s="215"/>
      <c r="E103" s="215"/>
      <c r="F103" s="215"/>
      <c r="G103" s="211"/>
      <c r="H103" s="215"/>
      <c r="I103" s="215"/>
      <c r="J103" s="205"/>
      <c r="K103" s="215"/>
      <c r="L103" s="215"/>
      <c r="M103" s="217" t="s">
        <v>12</v>
      </c>
      <c r="N103" s="217" t="s">
        <v>0</v>
      </c>
      <c r="O103" s="215">
        <v>23.32</v>
      </c>
      <c r="P103" s="215"/>
      <c r="Q103" s="215"/>
      <c r="R103" s="215"/>
      <c r="S103" s="211">
        <f>SUM(O103*5400)</f>
        <v>125928</v>
      </c>
      <c r="T103" s="215">
        <v>30</v>
      </c>
      <c r="U103" s="215">
        <v>93</v>
      </c>
      <c r="V103" s="213">
        <f t="shared" si="11"/>
        <v>8814.9600000000064</v>
      </c>
      <c r="W103" s="207">
        <f t="shared" si="7"/>
        <v>8814.9600000000064</v>
      </c>
      <c r="X103" s="208">
        <f t="shared" si="8"/>
        <v>8814.9600000000064</v>
      </c>
      <c r="Y103" s="215">
        <v>50</v>
      </c>
      <c r="Z103" s="215">
        <v>0</v>
      </c>
      <c r="AA103" s="215">
        <v>0.01</v>
      </c>
    </row>
    <row r="104" spans="1:27" ht="17.25" x14ac:dyDescent="0.3">
      <c r="A104" s="215">
        <v>53</v>
      </c>
      <c r="B104" s="217" t="s">
        <v>4</v>
      </c>
      <c r="C104" s="215">
        <v>24485</v>
      </c>
      <c r="D104" s="215">
        <v>4</v>
      </c>
      <c r="E104" s="215">
        <v>3</v>
      </c>
      <c r="F104" s="215">
        <v>41</v>
      </c>
      <c r="G104" s="211">
        <f t="shared" si="9"/>
        <v>1941</v>
      </c>
      <c r="H104" s="215">
        <v>1</v>
      </c>
      <c r="I104" s="215">
        <v>75</v>
      </c>
      <c r="J104" s="205">
        <f t="shared" si="10"/>
        <v>145575</v>
      </c>
      <c r="K104" s="215"/>
      <c r="L104" s="215"/>
      <c r="M104" s="217"/>
      <c r="N104" s="217"/>
      <c r="O104" s="215"/>
      <c r="P104" s="215"/>
      <c r="Q104" s="215"/>
      <c r="R104" s="215"/>
      <c r="S104" s="211"/>
      <c r="T104" s="215"/>
      <c r="U104" s="215"/>
      <c r="V104" s="213">
        <f t="shared" si="11"/>
        <v>0</v>
      </c>
      <c r="W104" s="207">
        <f t="shared" si="7"/>
        <v>145575</v>
      </c>
      <c r="X104" s="208">
        <f t="shared" si="8"/>
        <v>145575</v>
      </c>
      <c r="Y104" s="215">
        <v>50</v>
      </c>
      <c r="Z104" s="215">
        <v>0</v>
      </c>
      <c r="AA104" s="215">
        <v>0.01</v>
      </c>
    </row>
    <row r="105" spans="1:27" ht="17.25" x14ac:dyDescent="0.3">
      <c r="A105" s="215">
        <v>54</v>
      </c>
      <c r="B105" s="217" t="s">
        <v>4</v>
      </c>
      <c r="C105" s="215">
        <v>2802</v>
      </c>
      <c r="D105" s="215">
        <v>0</v>
      </c>
      <c r="E105" s="215">
        <v>0</v>
      </c>
      <c r="F105" s="215">
        <v>44</v>
      </c>
      <c r="G105" s="211">
        <f t="shared" si="9"/>
        <v>44</v>
      </c>
      <c r="H105" s="215">
        <v>2</v>
      </c>
      <c r="I105" s="215">
        <v>75</v>
      </c>
      <c r="J105" s="205">
        <f t="shared" si="10"/>
        <v>3300</v>
      </c>
      <c r="K105" s="215"/>
      <c r="L105" s="215">
        <v>80</v>
      </c>
      <c r="M105" s="217" t="s">
        <v>39</v>
      </c>
      <c r="N105" s="217" t="s">
        <v>2</v>
      </c>
      <c r="O105" s="215">
        <v>412.3</v>
      </c>
      <c r="P105" s="215"/>
      <c r="Q105" s="215"/>
      <c r="R105" s="215"/>
      <c r="S105" s="211">
        <f>SUM(O105*6500)</f>
        <v>2679950</v>
      </c>
      <c r="T105" s="215">
        <v>10</v>
      </c>
      <c r="U105" s="215">
        <v>10</v>
      </c>
      <c r="V105" s="213">
        <f t="shared" si="11"/>
        <v>2411955</v>
      </c>
      <c r="W105" s="207">
        <f t="shared" si="7"/>
        <v>2415255</v>
      </c>
      <c r="X105" s="208">
        <f t="shared" si="8"/>
        <v>2415255</v>
      </c>
      <c r="Y105" s="215">
        <v>10</v>
      </c>
      <c r="Z105" s="215">
        <v>0</v>
      </c>
      <c r="AA105" s="215">
        <v>0.02</v>
      </c>
    </row>
    <row r="106" spans="1:27" ht="17.25" x14ac:dyDescent="0.3">
      <c r="A106" s="215">
        <v>55</v>
      </c>
      <c r="B106" s="217" t="s">
        <v>4</v>
      </c>
      <c r="C106" s="215">
        <v>13727</v>
      </c>
      <c r="D106" s="215">
        <v>0</v>
      </c>
      <c r="E106" s="215">
        <v>1</v>
      </c>
      <c r="F106" s="215">
        <v>31</v>
      </c>
      <c r="G106" s="211">
        <f t="shared" si="9"/>
        <v>131</v>
      </c>
      <c r="H106" s="215">
        <v>2</v>
      </c>
      <c r="I106" s="215">
        <v>75</v>
      </c>
      <c r="J106" s="205">
        <f t="shared" si="10"/>
        <v>9825</v>
      </c>
      <c r="K106" s="215"/>
      <c r="L106" s="215">
        <v>104</v>
      </c>
      <c r="M106" s="217" t="s">
        <v>39</v>
      </c>
      <c r="N106" s="217" t="s">
        <v>2</v>
      </c>
      <c r="O106" s="215">
        <v>135</v>
      </c>
      <c r="P106" s="215"/>
      <c r="Q106" s="215"/>
      <c r="R106" s="215"/>
      <c r="S106" s="211">
        <f>SUM(O106*6500)</f>
        <v>877500</v>
      </c>
      <c r="T106" s="215">
        <v>15</v>
      </c>
      <c r="U106" s="215">
        <v>20</v>
      </c>
      <c r="V106" s="213">
        <f t="shared" si="11"/>
        <v>702000</v>
      </c>
      <c r="W106" s="207">
        <f t="shared" si="7"/>
        <v>711825</v>
      </c>
      <c r="X106" s="208">
        <f t="shared" si="8"/>
        <v>711825</v>
      </c>
      <c r="Y106" s="215">
        <v>10</v>
      </c>
      <c r="Z106" s="215">
        <v>0</v>
      </c>
      <c r="AA106" s="215">
        <v>0.02</v>
      </c>
    </row>
    <row r="107" spans="1:27" ht="17.25" x14ac:dyDescent="0.3">
      <c r="A107" s="215">
        <v>56</v>
      </c>
      <c r="B107" s="217" t="s">
        <v>4</v>
      </c>
      <c r="C107" s="215">
        <v>4083</v>
      </c>
      <c r="D107" s="215">
        <v>0</v>
      </c>
      <c r="E107" s="215">
        <v>1</v>
      </c>
      <c r="F107" s="215">
        <v>75</v>
      </c>
      <c r="G107" s="211">
        <f t="shared" si="9"/>
        <v>175</v>
      </c>
      <c r="H107" s="215">
        <v>1</v>
      </c>
      <c r="I107" s="215">
        <v>75</v>
      </c>
      <c r="J107" s="205">
        <f t="shared" si="10"/>
        <v>13125</v>
      </c>
      <c r="K107" s="215"/>
      <c r="L107" s="215"/>
      <c r="M107" s="217"/>
      <c r="N107" s="217"/>
      <c r="O107" s="215"/>
      <c r="P107" s="215"/>
      <c r="Q107" s="215"/>
      <c r="R107" s="215"/>
      <c r="S107" s="211"/>
      <c r="T107" s="215"/>
      <c r="U107" s="215"/>
      <c r="V107" s="213">
        <f t="shared" si="11"/>
        <v>0</v>
      </c>
      <c r="W107" s="207">
        <f t="shared" si="7"/>
        <v>13125</v>
      </c>
      <c r="X107" s="208">
        <f t="shared" si="8"/>
        <v>13125</v>
      </c>
      <c r="Y107" s="215">
        <v>50</v>
      </c>
      <c r="Z107" s="215">
        <v>0</v>
      </c>
      <c r="AA107" s="215">
        <v>0.01</v>
      </c>
    </row>
    <row r="108" spans="1:27" ht="17.25" x14ac:dyDescent="0.3">
      <c r="A108" s="215">
        <v>57</v>
      </c>
      <c r="B108" s="217" t="s">
        <v>4</v>
      </c>
      <c r="C108" s="215">
        <v>14974</v>
      </c>
      <c r="D108" s="215">
        <v>14</v>
      </c>
      <c r="E108" s="215">
        <v>2</v>
      </c>
      <c r="F108" s="215">
        <v>89</v>
      </c>
      <c r="G108" s="211">
        <f t="shared" si="9"/>
        <v>5889</v>
      </c>
      <c r="H108" s="215">
        <v>1</v>
      </c>
      <c r="I108" s="215">
        <v>100</v>
      </c>
      <c r="J108" s="205">
        <f t="shared" si="10"/>
        <v>588900</v>
      </c>
      <c r="K108" s="215"/>
      <c r="L108" s="215"/>
      <c r="M108" s="217"/>
      <c r="N108" s="217"/>
      <c r="O108" s="215"/>
      <c r="P108" s="215"/>
      <c r="Q108" s="215"/>
      <c r="R108" s="215"/>
      <c r="S108" s="211"/>
      <c r="T108" s="215"/>
      <c r="U108" s="215"/>
      <c r="V108" s="213">
        <f t="shared" si="11"/>
        <v>0</v>
      </c>
      <c r="W108" s="207">
        <f t="shared" si="7"/>
        <v>588900</v>
      </c>
      <c r="X108" s="208">
        <f t="shared" si="8"/>
        <v>588900</v>
      </c>
      <c r="Y108" s="215">
        <v>50</v>
      </c>
      <c r="Z108" s="215">
        <v>0</v>
      </c>
      <c r="AA108" s="215">
        <v>0.01</v>
      </c>
    </row>
    <row r="109" spans="1:27" ht="17.25" x14ac:dyDescent="0.3">
      <c r="A109" s="215">
        <v>58</v>
      </c>
      <c r="B109" s="217" t="s">
        <v>4</v>
      </c>
      <c r="C109" s="215">
        <v>18538</v>
      </c>
      <c r="D109" s="215">
        <v>6</v>
      </c>
      <c r="E109" s="215">
        <v>1</v>
      </c>
      <c r="F109" s="215">
        <v>63</v>
      </c>
      <c r="G109" s="211">
        <f t="shared" si="9"/>
        <v>2563</v>
      </c>
      <c r="H109" s="215">
        <v>1</v>
      </c>
      <c r="I109" s="215">
        <v>130</v>
      </c>
      <c r="J109" s="205">
        <f t="shared" si="10"/>
        <v>333190</v>
      </c>
      <c r="K109" s="215"/>
      <c r="L109" s="215"/>
      <c r="M109" s="217"/>
      <c r="N109" s="217"/>
      <c r="O109" s="215"/>
      <c r="P109" s="215"/>
      <c r="Q109" s="215"/>
      <c r="R109" s="215"/>
      <c r="S109" s="211"/>
      <c r="T109" s="215"/>
      <c r="U109" s="215"/>
      <c r="V109" s="213">
        <f t="shared" si="11"/>
        <v>0</v>
      </c>
      <c r="W109" s="207">
        <f t="shared" si="7"/>
        <v>333190</v>
      </c>
      <c r="X109" s="208">
        <f t="shared" si="8"/>
        <v>333190</v>
      </c>
      <c r="Y109" s="215">
        <v>50</v>
      </c>
      <c r="Z109" s="215">
        <v>0</v>
      </c>
      <c r="AA109" s="215">
        <v>0.01</v>
      </c>
    </row>
    <row r="110" spans="1:27" ht="17.25" x14ac:dyDescent="0.3">
      <c r="A110" s="215">
        <v>59</v>
      </c>
      <c r="B110" s="217" t="s">
        <v>4</v>
      </c>
      <c r="C110" s="215">
        <v>15800</v>
      </c>
      <c r="D110" s="215">
        <v>7</v>
      </c>
      <c r="E110" s="215">
        <v>0</v>
      </c>
      <c r="F110" s="215">
        <v>45</v>
      </c>
      <c r="G110" s="211">
        <f t="shared" si="9"/>
        <v>2845</v>
      </c>
      <c r="H110" s="215">
        <v>1</v>
      </c>
      <c r="I110" s="215">
        <v>75</v>
      </c>
      <c r="J110" s="205">
        <f t="shared" si="10"/>
        <v>213375</v>
      </c>
      <c r="K110" s="215"/>
      <c r="L110" s="215"/>
      <c r="M110" s="217"/>
      <c r="N110" s="217"/>
      <c r="O110" s="215"/>
      <c r="P110" s="215"/>
      <c r="Q110" s="215"/>
      <c r="R110" s="215"/>
      <c r="S110" s="211"/>
      <c r="T110" s="215"/>
      <c r="U110" s="215"/>
      <c r="V110" s="213">
        <f t="shared" si="11"/>
        <v>0</v>
      </c>
      <c r="W110" s="207">
        <f t="shared" si="7"/>
        <v>213375</v>
      </c>
      <c r="X110" s="208">
        <f t="shared" si="8"/>
        <v>213375</v>
      </c>
      <c r="Y110" s="215">
        <v>50</v>
      </c>
      <c r="Z110" s="215">
        <v>0</v>
      </c>
      <c r="AA110" s="215">
        <v>0.01</v>
      </c>
    </row>
    <row r="111" spans="1:27" ht="17.25" x14ac:dyDescent="0.3">
      <c r="A111" s="215">
        <v>60</v>
      </c>
      <c r="B111" s="217" t="s">
        <v>4</v>
      </c>
      <c r="C111" s="215">
        <v>6210</v>
      </c>
      <c r="D111" s="215">
        <v>11</v>
      </c>
      <c r="E111" s="215">
        <v>0</v>
      </c>
      <c r="F111" s="215">
        <v>0</v>
      </c>
      <c r="G111" s="211">
        <f t="shared" si="9"/>
        <v>4400</v>
      </c>
      <c r="H111" s="215">
        <v>1</v>
      </c>
      <c r="I111" s="215">
        <v>75</v>
      </c>
      <c r="J111" s="205">
        <f t="shared" si="10"/>
        <v>330000</v>
      </c>
      <c r="K111" s="215"/>
      <c r="L111" s="215"/>
      <c r="M111" s="217"/>
      <c r="N111" s="217"/>
      <c r="O111" s="215"/>
      <c r="P111" s="215"/>
      <c r="Q111" s="215"/>
      <c r="R111" s="215"/>
      <c r="S111" s="211"/>
      <c r="T111" s="215"/>
      <c r="U111" s="215"/>
      <c r="V111" s="213">
        <f t="shared" si="11"/>
        <v>0</v>
      </c>
      <c r="W111" s="207">
        <f t="shared" si="7"/>
        <v>330000</v>
      </c>
      <c r="X111" s="208">
        <f t="shared" si="8"/>
        <v>330000</v>
      </c>
      <c r="Y111" s="215">
        <v>50</v>
      </c>
      <c r="Z111" s="215">
        <v>0</v>
      </c>
      <c r="AA111" s="215">
        <v>0.01</v>
      </c>
    </row>
    <row r="112" spans="1:27" ht="17.25" x14ac:dyDescent="0.3">
      <c r="A112" s="215">
        <v>61</v>
      </c>
      <c r="B112" s="217" t="s">
        <v>4</v>
      </c>
      <c r="C112" s="215">
        <v>15799</v>
      </c>
      <c r="D112" s="215">
        <v>0</v>
      </c>
      <c r="E112" s="215">
        <v>1</v>
      </c>
      <c r="F112" s="215">
        <v>7</v>
      </c>
      <c r="G112" s="211">
        <f t="shared" si="9"/>
        <v>107</v>
      </c>
      <c r="H112" s="215">
        <v>2</v>
      </c>
      <c r="I112" s="215">
        <v>75</v>
      </c>
      <c r="J112" s="205">
        <f t="shared" si="10"/>
        <v>8025</v>
      </c>
      <c r="K112" s="215"/>
      <c r="L112" s="215">
        <v>39</v>
      </c>
      <c r="M112" s="217" t="s">
        <v>44</v>
      </c>
      <c r="N112" s="217" t="s">
        <v>9</v>
      </c>
      <c r="O112" s="215">
        <v>287</v>
      </c>
      <c r="P112" s="215"/>
      <c r="Q112" s="215"/>
      <c r="R112" s="215"/>
      <c r="S112" s="211">
        <f>SUM(O112*6500)</f>
        <v>1865500</v>
      </c>
      <c r="T112" s="215">
        <v>20</v>
      </c>
      <c r="U112" s="215">
        <v>75</v>
      </c>
      <c r="V112" s="213">
        <f t="shared" si="11"/>
        <v>466375</v>
      </c>
      <c r="W112" s="207">
        <f t="shared" si="7"/>
        <v>474400</v>
      </c>
      <c r="X112" s="208">
        <f t="shared" si="8"/>
        <v>474400</v>
      </c>
      <c r="Y112" s="215">
        <v>10</v>
      </c>
      <c r="Z112" s="215">
        <v>0</v>
      </c>
      <c r="AA112" s="215">
        <v>0.02</v>
      </c>
    </row>
    <row r="113" spans="1:27" ht="17.25" x14ac:dyDescent="0.3">
      <c r="A113" s="215"/>
      <c r="B113" s="217"/>
      <c r="C113" s="215"/>
      <c r="D113" s="215"/>
      <c r="E113" s="215"/>
      <c r="F113" s="215"/>
      <c r="G113" s="211"/>
      <c r="H113" s="215"/>
      <c r="I113" s="215"/>
      <c r="J113" s="205"/>
      <c r="K113" s="215"/>
      <c r="L113" s="215"/>
      <c r="M113" s="217" t="s">
        <v>317</v>
      </c>
      <c r="N113" s="226"/>
      <c r="O113" s="215"/>
      <c r="P113" s="215"/>
      <c r="Q113" s="215"/>
      <c r="R113" s="215"/>
      <c r="S113" s="211"/>
      <c r="T113" s="215"/>
      <c r="U113" s="215"/>
      <c r="V113" s="213">
        <f t="shared" si="11"/>
        <v>0</v>
      </c>
      <c r="W113" s="207">
        <f t="shared" si="7"/>
        <v>0</v>
      </c>
      <c r="X113" s="208">
        <f t="shared" si="8"/>
        <v>0</v>
      </c>
      <c r="Y113" s="215"/>
      <c r="Z113" s="215"/>
      <c r="AA113" s="215"/>
    </row>
    <row r="114" spans="1:27" ht="17.25" x14ac:dyDescent="0.3">
      <c r="A114" s="215"/>
      <c r="B114" s="217"/>
      <c r="C114" s="215"/>
      <c r="D114" s="215"/>
      <c r="E114" s="215"/>
      <c r="F114" s="215"/>
      <c r="G114" s="211"/>
      <c r="H114" s="215"/>
      <c r="I114" s="215"/>
      <c r="J114" s="205"/>
      <c r="K114" s="215"/>
      <c r="L114" s="215"/>
      <c r="M114" s="217" t="s">
        <v>318</v>
      </c>
      <c r="N114" s="226"/>
      <c r="O114" s="215"/>
      <c r="P114" s="215"/>
      <c r="Q114" s="215"/>
      <c r="R114" s="215"/>
      <c r="S114" s="211"/>
      <c r="T114" s="215"/>
      <c r="U114" s="215"/>
      <c r="V114" s="213">
        <f t="shared" si="11"/>
        <v>0</v>
      </c>
      <c r="W114" s="207">
        <f t="shared" si="7"/>
        <v>0</v>
      </c>
      <c r="X114" s="208">
        <f t="shared" si="8"/>
        <v>0</v>
      </c>
      <c r="Y114" s="215"/>
      <c r="Z114" s="215"/>
      <c r="AA114" s="215"/>
    </row>
    <row r="115" spans="1:27" ht="17.25" x14ac:dyDescent="0.3">
      <c r="A115" s="215"/>
      <c r="B115" s="217"/>
      <c r="C115" s="215"/>
      <c r="D115" s="215"/>
      <c r="E115" s="215"/>
      <c r="F115" s="215"/>
      <c r="G115" s="211"/>
      <c r="H115" s="215"/>
      <c r="I115" s="215"/>
      <c r="J115" s="205"/>
      <c r="K115" s="215"/>
      <c r="L115" s="215"/>
      <c r="M115" s="217" t="s">
        <v>12</v>
      </c>
      <c r="N115" s="227" t="s">
        <v>0</v>
      </c>
      <c r="O115" s="215">
        <v>24.48</v>
      </c>
      <c r="P115" s="215"/>
      <c r="Q115" s="215"/>
      <c r="R115" s="215"/>
      <c r="S115" s="211">
        <f>SUM(O115*5400)</f>
        <v>132192</v>
      </c>
      <c r="T115" s="215">
        <v>8</v>
      </c>
      <c r="U115" s="215">
        <v>30</v>
      </c>
      <c r="V115" s="213">
        <f t="shared" si="11"/>
        <v>92534.399999999994</v>
      </c>
      <c r="W115" s="207">
        <f t="shared" si="7"/>
        <v>92534.399999999994</v>
      </c>
      <c r="X115" s="208">
        <f t="shared" si="8"/>
        <v>92534.399999999994</v>
      </c>
      <c r="Y115" s="215">
        <v>50</v>
      </c>
      <c r="Z115" s="215">
        <v>0</v>
      </c>
      <c r="AA115" s="215">
        <v>0.01</v>
      </c>
    </row>
    <row r="116" spans="1:27" ht="17.25" x14ac:dyDescent="0.3">
      <c r="A116" s="215">
        <v>62</v>
      </c>
      <c r="B116" s="217" t="s">
        <v>4</v>
      </c>
      <c r="C116" s="215">
        <v>2069</v>
      </c>
      <c r="D116" s="215">
        <v>18</v>
      </c>
      <c r="E116" s="215">
        <v>1</v>
      </c>
      <c r="F116" s="215">
        <v>27</v>
      </c>
      <c r="G116" s="211">
        <f t="shared" si="9"/>
        <v>7327</v>
      </c>
      <c r="H116" s="215">
        <v>1</v>
      </c>
      <c r="I116" s="215">
        <v>75</v>
      </c>
      <c r="J116" s="205">
        <f t="shared" si="10"/>
        <v>549525</v>
      </c>
      <c r="K116" s="215"/>
      <c r="L116" s="215"/>
      <c r="M116" s="217"/>
      <c r="N116" s="217"/>
      <c r="O116" s="215"/>
      <c r="P116" s="215"/>
      <c r="Q116" s="215"/>
      <c r="R116" s="215"/>
      <c r="S116" s="211"/>
      <c r="T116" s="215"/>
      <c r="U116" s="215"/>
      <c r="V116" s="213">
        <f t="shared" si="11"/>
        <v>0</v>
      </c>
      <c r="W116" s="207">
        <f t="shared" si="7"/>
        <v>549525</v>
      </c>
      <c r="X116" s="208">
        <f t="shared" si="8"/>
        <v>549525</v>
      </c>
      <c r="Y116" s="215">
        <v>50</v>
      </c>
      <c r="Z116" s="215">
        <v>0</v>
      </c>
      <c r="AA116" s="215">
        <v>0.01</v>
      </c>
    </row>
    <row r="117" spans="1:27" s="214" customFormat="1" ht="17.25" x14ac:dyDescent="0.3">
      <c r="A117" s="215">
        <v>63</v>
      </c>
      <c r="B117" s="217" t="s">
        <v>14</v>
      </c>
      <c r="C117" s="215">
        <v>688</v>
      </c>
      <c r="D117" s="215">
        <v>0</v>
      </c>
      <c r="E117" s="215">
        <v>0</v>
      </c>
      <c r="F117" s="215">
        <v>61</v>
      </c>
      <c r="G117" s="211">
        <f t="shared" si="9"/>
        <v>61</v>
      </c>
      <c r="H117" s="215">
        <v>2</v>
      </c>
      <c r="I117" s="215">
        <v>75</v>
      </c>
      <c r="J117" s="205">
        <f t="shared" si="10"/>
        <v>4575</v>
      </c>
      <c r="K117" s="215"/>
      <c r="L117" s="215">
        <v>53</v>
      </c>
      <c r="M117" s="217" t="s">
        <v>319</v>
      </c>
      <c r="N117" s="217" t="s">
        <v>2</v>
      </c>
      <c r="O117" s="215">
        <v>174.3</v>
      </c>
      <c r="P117" s="215"/>
      <c r="Q117" s="215"/>
      <c r="R117" s="215"/>
      <c r="S117" s="211">
        <f>SUM(O117*6500)</f>
        <v>1132950</v>
      </c>
      <c r="T117" s="215">
        <v>30</v>
      </c>
      <c r="U117" s="215">
        <v>50</v>
      </c>
      <c r="V117" s="213">
        <f t="shared" si="11"/>
        <v>566475</v>
      </c>
      <c r="W117" s="207">
        <f t="shared" si="7"/>
        <v>571050</v>
      </c>
      <c r="X117" s="208">
        <f t="shared" si="8"/>
        <v>571050</v>
      </c>
      <c r="Y117" s="215">
        <v>10</v>
      </c>
      <c r="Z117" s="215">
        <v>0</v>
      </c>
      <c r="AA117" s="215">
        <v>0.02</v>
      </c>
    </row>
    <row r="118" spans="1:27" ht="17.25" x14ac:dyDescent="0.3">
      <c r="A118" s="215">
        <v>64</v>
      </c>
      <c r="B118" s="217" t="s">
        <v>4</v>
      </c>
      <c r="C118" s="215">
        <v>2110</v>
      </c>
      <c r="D118" s="215">
        <v>20</v>
      </c>
      <c r="E118" s="215">
        <v>0</v>
      </c>
      <c r="F118" s="215">
        <v>38</v>
      </c>
      <c r="G118" s="211">
        <f t="shared" si="9"/>
        <v>8038</v>
      </c>
      <c r="H118" s="215">
        <v>1</v>
      </c>
      <c r="I118" s="215">
        <v>75</v>
      </c>
      <c r="J118" s="205">
        <f t="shared" si="10"/>
        <v>602850</v>
      </c>
      <c r="K118" s="215"/>
      <c r="L118" s="215"/>
      <c r="M118" s="217"/>
      <c r="N118" s="217"/>
      <c r="O118" s="215"/>
      <c r="P118" s="215"/>
      <c r="Q118" s="215"/>
      <c r="R118" s="215"/>
      <c r="S118" s="211"/>
      <c r="T118" s="215"/>
      <c r="U118" s="215"/>
      <c r="V118" s="213">
        <f t="shared" si="11"/>
        <v>0</v>
      </c>
      <c r="W118" s="207">
        <f t="shared" si="7"/>
        <v>602850</v>
      </c>
      <c r="X118" s="208">
        <f t="shared" si="8"/>
        <v>602850</v>
      </c>
      <c r="Y118" s="215">
        <v>50</v>
      </c>
      <c r="Z118" s="215">
        <v>0</v>
      </c>
      <c r="AA118" s="215">
        <v>0.01</v>
      </c>
    </row>
    <row r="119" spans="1:27" ht="17.25" x14ac:dyDescent="0.3">
      <c r="A119" s="215">
        <v>65</v>
      </c>
      <c r="B119" s="217" t="s">
        <v>4</v>
      </c>
      <c r="C119" s="215">
        <v>7549</v>
      </c>
      <c r="D119" s="215">
        <v>12</v>
      </c>
      <c r="E119" s="215">
        <v>1</v>
      </c>
      <c r="F119" s="215">
        <v>78</v>
      </c>
      <c r="G119" s="211">
        <f t="shared" si="9"/>
        <v>4978</v>
      </c>
      <c r="H119" s="215">
        <v>1</v>
      </c>
      <c r="I119" s="215">
        <v>75</v>
      </c>
      <c r="J119" s="205">
        <f t="shared" si="10"/>
        <v>373350</v>
      </c>
      <c r="K119" s="215"/>
      <c r="L119" s="215"/>
      <c r="M119" s="217"/>
      <c r="N119" s="217"/>
      <c r="O119" s="215"/>
      <c r="P119" s="215"/>
      <c r="Q119" s="215"/>
      <c r="R119" s="215"/>
      <c r="S119" s="211"/>
      <c r="T119" s="215"/>
      <c r="U119" s="215"/>
      <c r="V119" s="213">
        <f t="shared" si="11"/>
        <v>0</v>
      </c>
      <c r="W119" s="207">
        <f t="shared" si="7"/>
        <v>373350</v>
      </c>
      <c r="X119" s="208">
        <f t="shared" si="8"/>
        <v>373350</v>
      </c>
      <c r="Y119" s="215">
        <v>50</v>
      </c>
      <c r="Z119" s="215">
        <v>0</v>
      </c>
      <c r="AA119" s="215">
        <v>0.01</v>
      </c>
    </row>
    <row r="120" spans="1:27" ht="17.25" x14ac:dyDescent="0.3">
      <c r="A120" s="215">
        <v>66</v>
      </c>
      <c r="B120" s="217" t="s">
        <v>4</v>
      </c>
      <c r="C120" s="215">
        <v>5231</v>
      </c>
      <c r="D120" s="215">
        <v>4</v>
      </c>
      <c r="E120" s="215">
        <v>2</v>
      </c>
      <c r="F120" s="215">
        <v>85</v>
      </c>
      <c r="G120" s="211">
        <f t="shared" si="9"/>
        <v>1885</v>
      </c>
      <c r="H120" s="215">
        <v>1</v>
      </c>
      <c r="I120" s="215">
        <v>75</v>
      </c>
      <c r="J120" s="205">
        <f t="shared" si="10"/>
        <v>141375</v>
      </c>
      <c r="K120" s="215"/>
      <c r="L120" s="215"/>
      <c r="M120" s="217"/>
      <c r="N120" s="217"/>
      <c r="O120" s="215"/>
      <c r="P120" s="215"/>
      <c r="Q120" s="215"/>
      <c r="R120" s="215"/>
      <c r="S120" s="211"/>
      <c r="T120" s="215"/>
      <c r="U120" s="215"/>
      <c r="V120" s="213">
        <f t="shared" si="11"/>
        <v>0</v>
      </c>
      <c r="W120" s="207">
        <f t="shared" si="7"/>
        <v>141375</v>
      </c>
      <c r="X120" s="208">
        <f t="shared" si="8"/>
        <v>141375</v>
      </c>
      <c r="Y120" s="215">
        <v>50</v>
      </c>
      <c r="Z120" s="215">
        <v>0</v>
      </c>
      <c r="AA120" s="215">
        <v>0.01</v>
      </c>
    </row>
    <row r="121" spans="1:27" ht="17.25" x14ac:dyDescent="0.3">
      <c r="A121" s="215">
        <v>67</v>
      </c>
      <c r="B121" s="217" t="s">
        <v>4</v>
      </c>
      <c r="C121" s="215">
        <v>5745</v>
      </c>
      <c r="D121" s="215">
        <v>7</v>
      </c>
      <c r="E121" s="215">
        <v>0</v>
      </c>
      <c r="F121" s="215">
        <v>0</v>
      </c>
      <c r="G121" s="211">
        <f t="shared" si="9"/>
        <v>2800</v>
      </c>
      <c r="H121" s="215">
        <v>1</v>
      </c>
      <c r="I121" s="215">
        <v>100</v>
      </c>
      <c r="J121" s="205">
        <f t="shared" si="10"/>
        <v>280000</v>
      </c>
      <c r="K121" s="215"/>
      <c r="L121" s="215"/>
      <c r="M121" s="217"/>
      <c r="N121" s="217"/>
      <c r="O121" s="215"/>
      <c r="P121" s="215"/>
      <c r="Q121" s="215"/>
      <c r="R121" s="215"/>
      <c r="S121" s="211"/>
      <c r="T121" s="215"/>
      <c r="U121" s="215"/>
      <c r="V121" s="213">
        <f t="shared" si="11"/>
        <v>0</v>
      </c>
      <c r="W121" s="207">
        <f t="shared" si="7"/>
        <v>280000</v>
      </c>
      <c r="X121" s="208">
        <f t="shared" si="8"/>
        <v>280000</v>
      </c>
      <c r="Y121" s="215">
        <v>50</v>
      </c>
      <c r="Z121" s="215">
        <v>0</v>
      </c>
      <c r="AA121" s="215">
        <v>0.01</v>
      </c>
    </row>
    <row r="122" spans="1:27" s="214" customFormat="1" ht="17.25" x14ac:dyDescent="0.3">
      <c r="A122" s="215">
        <v>68</v>
      </c>
      <c r="B122" s="217" t="s">
        <v>320</v>
      </c>
      <c r="C122" s="215"/>
      <c r="D122" s="215">
        <v>1</v>
      </c>
      <c r="E122" s="215">
        <v>0</v>
      </c>
      <c r="F122" s="215">
        <v>0</v>
      </c>
      <c r="G122" s="211">
        <f t="shared" si="9"/>
        <v>400</v>
      </c>
      <c r="H122" s="215">
        <v>1</v>
      </c>
      <c r="I122" s="215">
        <v>75</v>
      </c>
      <c r="J122" s="205">
        <f t="shared" si="10"/>
        <v>30000</v>
      </c>
      <c r="K122" s="215"/>
      <c r="L122" s="215"/>
      <c r="M122" s="217"/>
      <c r="N122" s="217"/>
      <c r="O122" s="215"/>
      <c r="P122" s="215"/>
      <c r="Q122" s="215"/>
      <c r="R122" s="215"/>
      <c r="S122" s="211"/>
      <c r="T122" s="215"/>
      <c r="U122" s="215"/>
      <c r="V122" s="213">
        <f t="shared" si="11"/>
        <v>0</v>
      </c>
      <c r="W122" s="207">
        <f t="shared" si="7"/>
        <v>30000</v>
      </c>
      <c r="X122" s="208">
        <f t="shared" si="8"/>
        <v>30000</v>
      </c>
      <c r="Y122" s="215">
        <v>50</v>
      </c>
      <c r="Z122" s="215">
        <v>0</v>
      </c>
      <c r="AA122" s="215">
        <v>0.01</v>
      </c>
    </row>
    <row r="123" spans="1:27" ht="17.25" x14ac:dyDescent="0.3">
      <c r="A123" s="215">
        <v>69</v>
      </c>
      <c r="B123" s="217" t="s">
        <v>4</v>
      </c>
      <c r="C123" s="215">
        <v>6940</v>
      </c>
      <c r="D123" s="215">
        <v>8</v>
      </c>
      <c r="E123" s="215">
        <v>2</v>
      </c>
      <c r="F123" s="215">
        <v>53</v>
      </c>
      <c r="G123" s="211">
        <f t="shared" si="9"/>
        <v>3453</v>
      </c>
      <c r="H123" s="215">
        <v>1</v>
      </c>
      <c r="I123" s="215">
        <v>75</v>
      </c>
      <c r="J123" s="205">
        <f t="shared" si="10"/>
        <v>258975</v>
      </c>
      <c r="K123" s="215"/>
      <c r="L123" s="215"/>
      <c r="M123" s="217"/>
      <c r="N123" s="217"/>
      <c r="O123" s="215"/>
      <c r="P123" s="215"/>
      <c r="Q123" s="215"/>
      <c r="R123" s="215"/>
      <c r="S123" s="211"/>
      <c r="T123" s="215"/>
      <c r="U123" s="215"/>
      <c r="V123" s="213">
        <f t="shared" si="11"/>
        <v>0</v>
      </c>
      <c r="W123" s="207">
        <f t="shared" si="7"/>
        <v>258975</v>
      </c>
      <c r="X123" s="208">
        <f t="shared" si="8"/>
        <v>258975</v>
      </c>
      <c r="Y123" s="215">
        <v>50</v>
      </c>
      <c r="Z123" s="215">
        <v>0</v>
      </c>
      <c r="AA123" s="215">
        <v>0.01</v>
      </c>
    </row>
    <row r="124" spans="1:27" ht="17.25" x14ac:dyDescent="0.3">
      <c r="A124" s="215">
        <v>70</v>
      </c>
      <c r="B124" s="217" t="s">
        <v>4</v>
      </c>
      <c r="C124" s="215">
        <v>2119</v>
      </c>
      <c r="D124" s="215">
        <v>13</v>
      </c>
      <c r="E124" s="215">
        <v>2</v>
      </c>
      <c r="F124" s="215">
        <v>85</v>
      </c>
      <c r="G124" s="211">
        <f t="shared" si="9"/>
        <v>5485</v>
      </c>
      <c r="H124" s="215">
        <v>1</v>
      </c>
      <c r="I124" s="215">
        <v>100</v>
      </c>
      <c r="J124" s="205">
        <f t="shared" si="10"/>
        <v>548500</v>
      </c>
      <c r="K124" s="215"/>
      <c r="L124" s="215"/>
      <c r="M124" s="217"/>
      <c r="N124" s="217"/>
      <c r="O124" s="215"/>
      <c r="P124" s="215"/>
      <c r="Q124" s="215"/>
      <c r="R124" s="215"/>
      <c r="S124" s="211"/>
      <c r="T124" s="215"/>
      <c r="U124" s="215"/>
      <c r="V124" s="213">
        <f t="shared" si="11"/>
        <v>0</v>
      </c>
      <c r="W124" s="207">
        <f t="shared" si="7"/>
        <v>548500</v>
      </c>
      <c r="X124" s="208">
        <f t="shared" si="8"/>
        <v>548500</v>
      </c>
      <c r="Y124" s="215">
        <v>50</v>
      </c>
      <c r="Z124" s="215">
        <v>0</v>
      </c>
      <c r="AA124" s="215">
        <v>0.01</v>
      </c>
    </row>
    <row r="125" spans="1:27" s="214" customFormat="1" ht="17.25" x14ac:dyDescent="0.3">
      <c r="A125" s="215">
        <v>71</v>
      </c>
      <c r="B125" s="217" t="s">
        <v>14</v>
      </c>
      <c r="C125" s="215">
        <v>6177</v>
      </c>
      <c r="D125" s="215">
        <v>10</v>
      </c>
      <c r="E125" s="215">
        <v>0</v>
      </c>
      <c r="F125" s="215">
        <v>20</v>
      </c>
      <c r="G125" s="211">
        <f t="shared" si="9"/>
        <v>4020</v>
      </c>
      <c r="H125" s="215">
        <v>1</v>
      </c>
      <c r="I125" s="215">
        <v>75</v>
      </c>
      <c r="J125" s="205">
        <f t="shared" si="10"/>
        <v>301500</v>
      </c>
      <c r="K125" s="215"/>
      <c r="L125" s="215"/>
      <c r="M125" s="217"/>
      <c r="N125" s="217"/>
      <c r="O125" s="224"/>
      <c r="P125" s="224"/>
      <c r="Q125" s="224"/>
      <c r="R125" s="224"/>
      <c r="S125" s="211"/>
      <c r="T125" s="215"/>
      <c r="U125" s="215"/>
      <c r="V125" s="213">
        <f t="shared" si="11"/>
        <v>0</v>
      </c>
      <c r="W125" s="207">
        <f t="shared" si="7"/>
        <v>301500</v>
      </c>
      <c r="X125" s="208">
        <f t="shared" si="8"/>
        <v>301500</v>
      </c>
      <c r="Y125" s="215">
        <v>50</v>
      </c>
      <c r="Z125" s="215">
        <v>0</v>
      </c>
      <c r="AA125" s="215">
        <v>0.01</v>
      </c>
    </row>
    <row r="126" spans="1:27" ht="17.25" x14ac:dyDescent="0.3">
      <c r="A126" s="215">
        <v>72</v>
      </c>
      <c r="B126" s="217" t="s">
        <v>4</v>
      </c>
      <c r="C126" s="215">
        <v>9619</v>
      </c>
      <c r="D126" s="215">
        <v>8</v>
      </c>
      <c r="E126" s="215">
        <v>1</v>
      </c>
      <c r="F126" s="215">
        <v>84</v>
      </c>
      <c r="G126" s="211">
        <f t="shared" si="9"/>
        <v>3384</v>
      </c>
      <c r="H126" s="215">
        <v>1</v>
      </c>
      <c r="I126" s="215">
        <v>75</v>
      </c>
      <c r="J126" s="205">
        <f t="shared" si="10"/>
        <v>253800</v>
      </c>
      <c r="K126" s="215"/>
      <c r="L126" s="215"/>
      <c r="M126" s="217"/>
      <c r="N126" s="217"/>
      <c r="O126" s="224"/>
      <c r="P126" s="224"/>
      <c r="Q126" s="224"/>
      <c r="R126" s="224"/>
      <c r="S126" s="211"/>
      <c r="T126" s="215"/>
      <c r="U126" s="215"/>
      <c r="V126" s="213">
        <f t="shared" si="11"/>
        <v>0</v>
      </c>
      <c r="W126" s="207">
        <f t="shared" si="7"/>
        <v>253800</v>
      </c>
      <c r="X126" s="208">
        <f t="shared" si="8"/>
        <v>253800</v>
      </c>
      <c r="Y126" s="215">
        <v>50</v>
      </c>
      <c r="Z126" s="215">
        <v>0</v>
      </c>
      <c r="AA126" s="215">
        <v>0.01</v>
      </c>
    </row>
    <row r="127" spans="1:27" ht="17.25" x14ac:dyDescent="0.3">
      <c r="A127" s="215">
        <v>73</v>
      </c>
      <c r="B127" s="217" t="s">
        <v>4</v>
      </c>
      <c r="C127" s="215">
        <v>9081</v>
      </c>
      <c r="D127" s="215">
        <v>3</v>
      </c>
      <c r="E127" s="215">
        <v>1</v>
      </c>
      <c r="F127" s="215">
        <v>54</v>
      </c>
      <c r="G127" s="211">
        <f t="shared" si="9"/>
        <v>1354</v>
      </c>
      <c r="H127" s="215">
        <v>1</v>
      </c>
      <c r="I127" s="215">
        <v>150</v>
      </c>
      <c r="J127" s="205">
        <f t="shared" si="10"/>
        <v>203100</v>
      </c>
      <c r="K127" s="215"/>
      <c r="L127" s="215"/>
      <c r="M127" s="217"/>
      <c r="N127" s="217"/>
      <c r="O127" s="215"/>
      <c r="P127" s="215"/>
      <c r="Q127" s="215"/>
      <c r="R127" s="215"/>
      <c r="S127" s="211"/>
      <c r="T127" s="215"/>
      <c r="U127" s="215"/>
      <c r="V127" s="213">
        <f t="shared" si="11"/>
        <v>0</v>
      </c>
      <c r="W127" s="207">
        <f t="shared" si="7"/>
        <v>203100</v>
      </c>
      <c r="X127" s="208">
        <f t="shared" si="8"/>
        <v>203100</v>
      </c>
      <c r="Y127" s="215">
        <v>50</v>
      </c>
      <c r="Z127" s="215">
        <v>0</v>
      </c>
      <c r="AA127" s="215">
        <v>0.01</v>
      </c>
    </row>
    <row r="128" spans="1:27" ht="17.25" x14ac:dyDescent="0.3">
      <c r="A128" s="215">
        <v>74</v>
      </c>
      <c r="B128" s="217" t="s">
        <v>4</v>
      </c>
      <c r="C128" s="215">
        <v>2108</v>
      </c>
      <c r="D128" s="215">
        <v>2</v>
      </c>
      <c r="E128" s="215">
        <v>2</v>
      </c>
      <c r="F128" s="215">
        <v>36</v>
      </c>
      <c r="G128" s="211">
        <f t="shared" si="9"/>
        <v>1036</v>
      </c>
      <c r="H128" s="215">
        <v>1</v>
      </c>
      <c r="I128" s="215">
        <v>150</v>
      </c>
      <c r="J128" s="205">
        <f t="shared" si="10"/>
        <v>155400</v>
      </c>
      <c r="K128" s="215"/>
      <c r="L128" s="215"/>
      <c r="M128" s="217" t="s">
        <v>22</v>
      </c>
      <c r="N128" s="217" t="s">
        <v>0</v>
      </c>
      <c r="O128" s="215">
        <v>12</v>
      </c>
      <c r="P128" s="215"/>
      <c r="Q128" s="215"/>
      <c r="R128" s="215"/>
      <c r="S128" s="211">
        <f>SUM(O128*2050)</f>
        <v>24600</v>
      </c>
      <c r="T128" s="215">
        <v>10</v>
      </c>
      <c r="U128" s="215">
        <v>40</v>
      </c>
      <c r="V128" s="213">
        <f t="shared" si="11"/>
        <v>14760</v>
      </c>
      <c r="W128" s="207">
        <f t="shared" si="7"/>
        <v>170160</v>
      </c>
      <c r="X128" s="208">
        <f t="shared" si="8"/>
        <v>170160</v>
      </c>
      <c r="Y128" s="215">
        <v>50</v>
      </c>
      <c r="Z128" s="215">
        <v>0</v>
      </c>
      <c r="AA128" s="215">
        <v>0.01</v>
      </c>
    </row>
    <row r="129" spans="1:27" ht="17.25" x14ac:dyDescent="0.3">
      <c r="A129" s="215">
        <v>75</v>
      </c>
      <c r="B129" s="217" t="s">
        <v>4</v>
      </c>
      <c r="C129" s="215">
        <v>6318</v>
      </c>
      <c r="D129" s="215">
        <v>0</v>
      </c>
      <c r="E129" s="215">
        <v>1</v>
      </c>
      <c r="F129" s="215">
        <v>50</v>
      </c>
      <c r="G129" s="211">
        <f t="shared" si="9"/>
        <v>150</v>
      </c>
      <c r="H129" s="215">
        <v>2</v>
      </c>
      <c r="I129" s="215">
        <v>200</v>
      </c>
      <c r="J129" s="205">
        <f t="shared" si="10"/>
        <v>30000</v>
      </c>
      <c r="K129" s="215"/>
      <c r="L129" s="215">
        <v>15</v>
      </c>
      <c r="M129" s="217" t="s">
        <v>39</v>
      </c>
      <c r="N129" s="217" t="s">
        <v>2</v>
      </c>
      <c r="O129" s="215">
        <v>234</v>
      </c>
      <c r="P129" s="215"/>
      <c r="Q129" s="215"/>
      <c r="R129" s="215"/>
      <c r="S129" s="211">
        <f>SUM(O129*6500)</f>
        <v>1521000</v>
      </c>
      <c r="T129" s="215">
        <v>6</v>
      </c>
      <c r="U129" s="215">
        <v>6</v>
      </c>
      <c r="V129" s="213">
        <f t="shared" si="11"/>
        <v>1429740</v>
      </c>
      <c r="W129" s="207">
        <f t="shared" si="7"/>
        <v>1459740</v>
      </c>
      <c r="X129" s="208">
        <f t="shared" si="8"/>
        <v>1459740</v>
      </c>
      <c r="Y129" s="215">
        <v>10</v>
      </c>
      <c r="Z129" s="215">
        <v>0</v>
      </c>
      <c r="AA129" s="215">
        <v>0.02</v>
      </c>
    </row>
    <row r="130" spans="1:27" ht="17.25" x14ac:dyDescent="0.3">
      <c r="A130" s="215"/>
      <c r="B130" s="217"/>
      <c r="C130" s="215"/>
      <c r="D130" s="215"/>
      <c r="E130" s="215"/>
      <c r="F130" s="215"/>
      <c r="G130" s="211"/>
      <c r="H130" s="215"/>
      <c r="I130" s="215"/>
      <c r="J130" s="205"/>
      <c r="K130" s="215"/>
      <c r="L130" s="215"/>
      <c r="M130" s="217" t="s">
        <v>200</v>
      </c>
      <c r="N130" s="217" t="s">
        <v>2</v>
      </c>
      <c r="O130" s="215">
        <v>140.4</v>
      </c>
      <c r="P130" s="215"/>
      <c r="Q130" s="215"/>
      <c r="R130" s="215"/>
      <c r="S130" s="211">
        <f>SUM(O130*5400)</f>
        <v>758160</v>
      </c>
      <c r="T130" s="215">
        <v>6</v>
      </c>
      <c r="U130" s="215">
        <v>6</v>
      </c>
      <c r="V130" s="213">
        <f t="shared" si="11"/>
        <v>712670.4</v>
      </c>
      <c r="W130" s="207">
        <f t="shared" si="7"/>
        <v>712670.4</v>
      </c>
      <c r="X130" s="208">
        <f t="shared" si="8"/>
        <v>712670.4</v>
      </c>
      <c r="Y130" s="215">
        <v>50</v>
      </c>
      <c r="Z130" s="215">
        <v>0</v>
      </c>
      <c r="AA130" s="215">
        <v>0.01</v>
      </c>
    </row>
    <row r="131" spans="1:27" ht="17.25" x14ac:dyDescent="0.3">
      <c r="A131" s="215"/>
      <c r="B131" s="217"/>
      <c r="C131" s="215"/>
      <c r="D131" s="215"/>
      <c r="E131" s="215"/>
      <c r="F131" s="215"/>
      <c r="G131" s="211"/>
      <c r="H131" s="215"/>
      <c r="I131" s="215"/>
      <c r="J131" s="205"/>
      <c r="K131" s="215"/>
      <c r="L131" s="215"/>
      <c r="M131" s="217" t="s">
        <v>16</v>
      </c>
      <c r="N131" s="217" t="s">
        <v>0</v>
      </c>
      <c r="O131" s="215">
        <v>85</v>
      </c>
      <c r="P131" s="215"/>
      <c r="Q131" s="215"/>
      <c r="R131" s="215"/>
      <c r="S131" s="211">
        <f>SUM(O131*6500)</f>
        <v>552500</v>
      </c>
      <c r="T131" s="215">
        <v>2</v>
      </c>
      <c r="U131" s="215">
        <v>6</v>
      </c>
      <c r="V131" s="213">
        <f t="shared" ref="V131:V145" si="12">SUM(S131-(S131*U131/100))</f>
        <v>519350</v>
      </c>
      <c r="W131" s="207">
        <f t="shared" si="7"/>
        <v>519350</v>
      </c>
      <c r="X131" s="208">
        <f t="shared" si="8"/>
        <v>519350</v>
      </c>
      <c r="Y131" s="215">
        <v>0</v>
      </c>
      <c r="Z131" s="219">
        <f>X131</f>
        <v>519350</v>
      </c>
      <c r="AA131" s="215">
        <v>0.03</v>
      </c>
    </row>
    <row r="132" spans="1:27" ht="17.25" x14ac:dyDescent="0.3">
      <c r="A132" s="215">
        <v>76</v>
      </c>
      <c r="B132" s="217" t="s">
        <v>4</v>
      </c>
      <c r="C132" s="215">
        <v>6122</v>
      </c>
      <c r="D132" s="215">
        <v>0</v>
      </c>
      <c r="E132" s="215">
        <v>0</v>
      </c>
      <c r="F132" s="215">
        <v>76</v>
      </c>
      <c r="G132" s="211">
        <f t="shared" si="9"/>
        <v>76</v>
      </c>
      <c r="H132" s="215">
        <v>1</v>
      </c>
      <c r="I132" s="215">
        <v>75</v>
      </c>
      <c r="J132" s="205">
        <f t="shared" si="10"/>
        <v>5700</v>
      </c>
      <c r="K132" s="215"/>
      <c r="L132" s="215"/>
      <c r="M132" s="217"/>
      <c r="N132" s="217"/>
      <c r="O132" s="215"/>
      <c r="P132" s="215"/>
      <c r="Q132" s="215"/>
      <c r="R132" s="215"/>
      <c r="S132" s="211"/>
      <c r="T132" s="215"/>
      <c r="U132" s="215"/>
      <c r="V132" s="213">
        <f t="shared" si="12"/>
        <v>0</v>
      </c>
      <c r="W132" s="207">
        <f t="shared" si="7"/>
        <v>5700</v>
      </c>
      <c r="X132" s="208">
        <f t="shared" si="8"/>
        <v>5700</v>
      </c>
      <c r="Y132" s="215">
        <v>50</v>
      </c>
      <c r="Z132" s="215">
        <v>0</v>
      </c>
      <c r="AA132" s="215">
        <v>0.01</v>
      </c>
    </row>
    <row r="133" spans="1:27" ht="17.25" x14ac:dyDescent="0.3">
      <c r="A133" s="215">
        <v>77</v>
      </c>
      <c r="B133" s="217" t="s">
        <v>4</v>
      </c>
      <c r="C133" s="215">
        <v>18090</v>
      </c>
      <c r="D133" s="215">
        <v>14</v>
      </c>
      <c r="E133" s="215">
        <v>2</v>
      </c>
      <c r="F133" s="215">
        <v>65</v>
      </c>
      <c r="G133" s="211">
        <f t="shared" si="9"/>
        <v>5865</v>
      </c>
      <c r="H133" s="215">
        <v>1</v>
      </c>
      <c r="I133" s="215">
        <v>110</v>
      </c>
      <c r="J133" s="205">
        <f t="shared" si="10"/>
        <v>645150</v>
      </c>
      <c r="K133" s="215"/>
      <c r="L133" s="215"/>
      <c r="M133" s="217"/>
      <c r="N133" s="217"/>
      <c r="O133" s="215"/>
      <c r="P133" s="215"/>
      <c r="Q133" s="215"/>
      <c r="R133" s="215"/>
      <c r="S133" s="211"/>
      <c r="T133" s="215"/>
      <c r="U133" s="215"/>
      <c r="V133" s="213">
        <f t="shared" si="12"/>
        <v>0</v>
      </c>
      <c r="W133" s="207">
        <f t="shared" si="7"/>
        <v>645150</v>
      </c>
      <c r="X133" s="208">
        <f t="shared" si="8"/>
        <v>645150</v>
      </c>
      <c r="Y133" s="215">
        <v>50</v>
      </c>
      <c r="Z133" s="215">
        <v>0</v>
      </c>
      <c r="AA133" s="215">
        <v>0.01</v>
      </c>
    </row>
    <row r="134" spans="1:27" s="214" customFormat="1" ht="17.25" x14ac:dyDescent="0.3">
      <c r="A134" s="215">
        <v>78</v>
      </c>
      <c r="B134" s="217" t="s">
        <v>14</v>
      </c>
      <c r="C134" s="215">
        <v>6121</v>
      </c>
      <c r="D134" s="215">
        <v>0</v>
      </c>
      <c r="E134" s="215">
        <v>0</v>
      </c>
      <c r="F134" s="215">
        <v>97</v>
      </c>
      <c r="G134" s="211">
        <f t="shared" si="9"/>
        <v>97</v>
      </c>
      <c r="H134" s="215">
        <v>2</v>
      </c>
      <c r="I134" s="215">
        <v>75</v>
      </c>
      <c r="J134" s="205">
        <f t="shared" si="10"/>
        <v>7275</v>
      </c>
      <c r="K134" s="215"/>
      <c r="L134" s="215">
        <v>9</v>
      </c>
      <c r="M134" s="217" t="s">
        <v>15</v>
      </c>
      <c r="N134" s="217" t="s">
        <v>2</v>
      </c>
      <c r="O134" s="215">
        <v>123.2</v>
      </c>
      <c r="P134" s="215"/>
      <c r="Q134" s="215"/>
      <c r="R134" s="215"/>
      <c r="S134" s="211">
        <f>SUM(O134*6500)</f>
        <v>800800</v>
      </c>
      <c r="T134" s="215">
        <v>1</v>
      </c>
      <c r="U134" s="215">
        <v>1</v>
      </c>
      <c r="V134" s="213">
        <f t="shared" si="12"/>
        <v>792792</v>
      </c>
      <c r="W134" s="207">
        <f t="shared" si="7"/>
        <v>800067</v>
      </c>
      <c r="X134" s="208">
        <f t="shared" si="8"/>
        <v>800067</v>
      </c>
      <c r="Y134" s="215">
        <v>10</v>
      </c>
      <c r="Z134" s="215">
        <v>0</v>
      </c>
      <c r="AA134" s="215">
        <v>0.02</v>
      </c>
    </row>
    <row r="135" spans="1:27" ht="17.25" x14ac:dyDescent="0.3">
      <c r="A135" s="215">
        <v>79</v>
      </c>
      <c r="B135" s="217" t="s">
        <v>4</v>
      </c>
      <c r="C135" s="215">
        <v>18103</v>
      </c>
      <c r="D135" s="215">
        <v>0</v>
      </c>
      <c r="E135" s="215">
        <v>2</v>
      </c>
      <c r="F135" s="215">
        <v>76</v>
      </c>
      <c r="G135" s="211">
        <f t="shared" si="9"/>
        <v>276</v>
      </c>
      <c r="H135" s="215">
        <v>1</v>
      </c>
      <c r="I135" s="215">
        <v>200</v>
      </c>
      <c r="J135" s="205">
        <f t="shared" si="10"/>
        <v>55200</v>
      </c>
      <c r="K135" s="215"/>
      <c r="L135" s="215">
        <v>9</v>
      </c>
      <c r="M135" s="217" t="s">
        <v>12</v>
      </c>
      <c r="N135" s="217" t="s">
        <v>0</v>
      </c>
      <c r="O135" s="215">
        <v>28.12</v>
      </c>
      <c r="P135" s="215"/>
      <c r="Q135" s="215"/>
      <c r="R135" s="215"/>
      <c r="S135" s="211">
        <f>SUM(O135*5400)</f>
        <v>151848</v>
      </c>
      <c r="T135" s="215">
        <v>14</v>
      </c>
      <c r="U135" s="215">
        <v>60</v>
      </c>
      <c r="V135" s="213">
        <f t="shared" si="12"/>
        <v>60739.199999999997</v>
      </c>
      <c r="W135" s="207">
        <f t="shared" si="7"/>
        <v>115939.2</v>
      </c>
      <c r="X135" s="208">
        <f t="shared" si="8"/>
        <v>115939.2</v>
      </c>
      <c r="Y135" s="215">
        <v>50</v>
      </c>
      <c r="Z135" s="215">
        <v>0</v>
      </c>
      <c r="AA135" s="215">
        <v>0.01</v>
      </c>
    </row>
    <row r="136" spans="1:27" ht="17.25" x14ac:dyDescent="0.3">
      <c r="A136" s="215">
        <v>80</v>
      </c>
      <c r="B136" s="217" t="s">
        <v>4</v>
      </c>
      <c r="C136" s="215">
        <v>494</v>
      </c>
      <c r="D136" s="215">
        <v>9</v>
      </c>
      <c r="E136" s="215">
        <v>1</v>
      </c>
      <c r="F136" s="215">
        <v>20</v>
      </c>
      <c r="G136" s="211">
        <f t="shared" si="9"/>
        <v>3720</v>
      </c>
      <c r="H136" s="215">
        <v>1</v>
      </c>
      <c r="I136" s="215">
        <v>100</v>
      </c>
      <c r="J136" s="205">
        <f t="shared" si="10"/>
        <v>372000</v>
      </c>
      <c r="K136" s="215"/>
      <c r="L136" s="215"/>
      <c r="M136" s="217"/>
      <c r="N136" s="217"/>
      <c r="O136" s="215"/>
      <c r="P136" s="215"/>
      <c r="Q136" s="215"/>
      <c r="R136" s="215"/>
      <c r="S136" s="211"/>
      <c r="T136" s="215"/>
      <c r="U136" s="215"/>
      <c r="V136" s="213">
        <f t="shared" si="12"/>
        <v>0</v>
      </c>
      <c r="W136" s="207">
        <f t="shared" si="7"/>
        <v>372000</v>
      </c>
      <c r="X136" s="208">
        <f t="shared" si="8"/>
        <v>372000</v>
      </c>
      <c r="Y136" s="215">
        <v>50</v>
      </c>
      <c r="Z136" s="215">
        <v>0</v>
      </c>
      <c r="AA136" s="215">
        <v>0.01</v>
      </c>
    </row>
    <row r="137" spans="1:27" ht="17.25" x14ac:dyDescent="0.3">
      <c r="A137" s="215">
        <v>81</v>
      </c>
      <c r="B137" s="217" t="s">
        <v>4</v>
      </c>
      <c r="C137" s="215">
        <v>2089</v>
      </c>
      <c r="D137" s="215">
        <v>8</v>
      </c>
      <c r="E137" s="215">
        <v>1</v>
      </c>
      <c r="F137" s="215">
        <v>41</v>
      </c>
      <c r="G137" s="211">
        <f t="shared" si="9"/>
        <v>3341</v>
      </c>
      <c r="H137" s="215">
        <v>1</v>
      </c>
      <c r="I137" s="215">
        <v>75</v>
      </c>
      <c r="J137" s="205">
        <f t="shared" si="10"/>
        <v>250575</v>
      </c>
      <c r="K137" s="215"/>
      <c r="L137" s="215"/>
      <c r="M137" s="217"/>
      <c r="N137" s="217"/>
      <c r="O137" s="215"/>
      <c r="P137" s="215"/>
      <c r="Q137" s="215"/>
      <c r="R137" s="215"/>
      <c r="S137" s="211"/>
      <c r="T137" s="215"/>
      <c r="U137" s="215"/>
      <c r="V137" s="213">
        <f t="shared" si="12"/>
        <v>0</v>
      </c>
      <c r="W137" s="207">
        <f t="shared" ref="W137:W197" si="13">SUM(J137+V137)</f>
        <v>250575</v>
      </c>
      <c r="X137" s="208">
        <f t="shared" si="8"/>
        <v>250575</v>
      </c>
      <c r="Y137" s="215">
        <v>50</v>
      </c>
      <c r="Z137" s="215">
        <v>0</v>
      </c>
      <c r="AA137" s="215">
        <v>0.01</v>
      </c>
    </row>
    <row r="138" spans="1:27" ht="17.25" x14ac:dyDescent="0.3">
      <c r="A138" s="215">
        <v>82</v>
      </c>
      <c r="B138" s="217" t="s">
        <v>4</v>
      </c>
      <c r="C138" s="215">
        <v>2066</v>
      </c>
      <c r="D138" s="215">
        <v>0</v>
      </c>
      <c r="E138" s="215">
        <v>2</v>
      </c>
      <c r="F138" s="215">
        <v>16</v>
      </c>
      <c r="G138" s="211">
        <f t="shared" si="9"/>
        <v>216</v>
      </c>
      <c r="H138" s="215">
        <v>1</v>
      </c>
      <c r="I138" s="215">
        <v>150</v>
      </c>
      <c r="J138" s="205">
        <f t="shared" si="10"/>
        <v>32400</v>
      </c>
      <c r="K138" s="215"/>
      <c r="L138" s="215"/>
      <c r="M138" s="217"/>
      <c r="N138" s="217"/>
      <c r="O138" s="215"/>
      <c r="P138" s="215"/>
      <c r="Q138" s="215"/>
      <c r="R138" s="215"/>
      <c r="S138" s="211"/>
      <c r="T138" s="215"/>
      <c r="U138" s="215"/>
      <c r="V138" s="213">
        <f t="shared" si="12"/>
        <v>0</v>
      </c>
      <c r="W138" s="207">
        <f t="shared" si="13"/>
        <v>32400</v>
      </c>
      <c r="X138" s="208">
        <f t="shared" ref="X138:X201" si="14">W138</f>
        <v>32400</v>
      </c>
      <c r="Y138" s="215">
        <v>50</v>
      </c>
      <c r="Z138" s="215">
        <v>0</v>
      </c>
      <c r="AA138" s="215">
        <v>0.01</v>
      </c>
    </row>
    <row r="139" spans="1:27" ht="17.25" x14ac:dyDescent="0.3">
      <c r="A139" s="215">
        <v>83</v>
      </c>
      <c r="B139" s="217" t="s">
        <v>4</v>
      </c>
      <c r="C139" s="215">
        <v>2065</v>
      </c>
      <c r="D139" s="215">
        <v>3</v>
      </c>
      <c r="E139" s="215">
        <v>1</v>
      </c>
      <c r="F139" s="215">
        <v>44</v>
      </c>
      <c r="G139" s="211">
        <f t="shared" si="9"/>
        <v>1344</v>
      </c>
      <c r="H139" s="215">
        <v>1</v>
      </c>
      <c r="I139" s="215">
        <v>100</v>
      </c>
      <c r="J139" s="205">
        <f t="shared" si="10"/>
        <v>134400</v>
      </c>
      <c r="K139" s="215"/>
      <c r="L139" s="215"/>
      <c r="M139" s="217"/>
      <c r="N139" s="217"/>
      <c r="O139" s="215"/>
      <c r="P139" s="215"/>
      <c r="Q139" s="215"/>
      <c r="R139" s="215"/>
      <c r="S139" s="211"/>
      <c r="T139" s="215"/>
      <c r="U139" s="215"/>
      <c r="V139" s="213">
        <f t="shared" si="12"/>
        <v>0</v>
      </c>
      <c r="W139" s="207">
        <f t="shared" si="13"/>
        <v>134400</v>
      </c>
      <c r="X139" s="208">
        <f t="shared" si="14"/>
        <v>134400</v>
      </c>
      <c r="Y139" s="215">
        <v>50</v>
      </c>
      <c r="Z139" s="215">
        <v>0</v>
      </c>
      <c r="AA139" s="215">
        <v>0.01</v>
      </c>
    </row>
    <row r="140" spans="1:27" ht="17.25" x14ac:dyDescent="0.3">
      <c r="A140" s="215">
        <v>84</v>
      </c>
      <c r="B140" s="217" t="s">
        <v>4</v>
      </c>
      <c r="C140" s="215">
        <v>2149</v>
      </c>
      <c r="D140" s="215">
        <v>5</v>
      </c>
      <c r="E140" s="215">
        <v>3</v>
      </c>
      <c r="F140" s="215">
        <v>39</v>
      </c>
      <c r="G140" s="211">
        <f t="shared" si="9"/>
        <v>2339</v>
      </c>
      <c r="H140" s="215">
        <v>1</v>
      </c>
      <c r="I140" s="215">
        <v>75</v>
      </c>
      <c r="J140" s="205">
        <f t="shared" si="10"/>
        <v>175425</v>
      </c>
      <c r="K140" s="215"/>
      <c r="L140" s="215"/>
      <c r="M140" s="217"/>
      <c r="N140" s="217"/>
      <c r="O140" s="215"/>
      <c r="P140" s="215"/>
      <c r="Q140" s="215"/>
      <c r="R140" s="215"/>
      <c r="S140" s="211"/>
      <c r="T140" s="215"/>
      <c r="U140" s="215"/>
      <c r="V140" s="213">
        <f t="shared" si="12"/>
        <v>0</v>
      </c>
      <c r="W140" s="207">
        <f t="shared" si="13"/>
        <v>175425</v>
      </c>
      <c r="X140" s="208">
        <f t="shared" si="14"/>
        <v>175425</v>
      </c>
      <c r="Y140" s="215">
        <v>50</v>
      </c>
      <c r="Z140" s="215">
        <v>0</v>
      </c>
      <c r="AA140" s="215">
        <v>0.01</v>
      </c>
    </row>
    <row r="141" spans="1:27" s="214" customFormat="1" ht="17.25" x14ac:dyDescent="0.3">
      <c r="A141" s="215">
        <v>85</v>
      </c>
      <c r="B141" s="217" t="s">
        <v>14</v>
      </c>
      <c r="C141" s="215">
        <v>6196</v>
      </c>
      <c r="D141" s="215">
        <v>9</v>
      </c>
      <c r="E141" s="215">
        <v>1</v>
      </c>
      <c r="F141" s="215">
        <v>80</v>
      </c>
      <c r="G141" s="211">
        <f t="shared" si="9"/>
        <v>3780</v>
      </c>
      <c r="H141" s="215">
        <v>1</v>
      </c>
      <c r="I141" s="215">
        <v>75</v>
      </c>
      <c r="J141" s="205">
        <f t="shared" si="10"/>
        <v>283500</v>
      </c>
      <c r="K141" s="215"/>
      <c r="L141" s="215"/>
      <c r="M141" s="217"/>
      <c r="N141" s="217"/>
      <c r="O141" s="215"/>
      <c r="P141" s="215"/>
      <c r="Q141" s="215"/>
      <c r="R141" s="215"/>
      <c r="S141" s="211"/>
      <c r="T141" s="215"/>
      <c r="U141" s="215"/>
      <c r="V141" s="213">
        <f t="shared" si="12"/>
        <v>0</v>
      </c>
      <c r="W141" s="207">
        <f t="shared" si="13"/>
        <v>283500</v>
      </c>
      <c r="X141" s="208">
        <f t="shared" si="14"/>
        <v>283500</v>
      </c>
      <c r="Y141" s="215">
        <v>50</v>
      </c>
      <c r="Z141" s="215">
        <v>0</v>
      </c>
      <c r="AA141" s="215">
        <v>0.01</v>
      </c>
    </row>
    <row r="142" spans="1:27" ht="17.25" x14ac:dyDescent="0.3">
      <c r="A142" s="215">
        <v>86</v>
      </c>
      <c r="B142" s="217" t="s">
        <v>4</v>
      </c>
      <c r="C142" s="215">
        <v>13751</v>
      </c>
      <c r="D142" s="215">
        <v>0</v>
      </c>
      <c r="E142" s="215">
        <v>1</v>
      </c>
      <c r="F142" s="215">
        <v>43</v>
      </c>
      <c r="G142" s="211">
        <f t="shared" si="9"/>
        <v>143</v>
      </c>
      <c r="H142" s="215">
        <v>2</v>
      </c>
      <c r="I142" s="215">
        <v>75</v>
      </c>
      <c r="J142" s="205">
        <f t="shared" si="10"/>
        <v>10725</v>
      </c>
      <c r="K142" s="215"/>
      <c r="L142" s="215">
        <v>45</v>
      </c>
      <c r="M142" s="217" t="s">
        <v>39</v>
      </c>
      <c r="N142" s="217" t="s">
        <v>9</v>
      </c>
      <c r="O142" s="215">
        <v>159.6</v>
      </c>
      <c r="P142" s="215"/>
      <c r="Q142" s="215"/>
      <c r="R142" s="215"/>
      <c r="S142" s="211">
        <f>SUM(O142*6500)</f>
        <v>1037400</v>
      </c>
      <c r="T142" s="215">
        <v>10</v>
      </c>
      <c r="U142" s="215">
        <v>30</v>
      </c>
      <c r="V142" s="213">
        <f t="shared" si="12"/>
        <v>726180</v>
      </c>
      <c r="W142" s="207">
        <f t="shared" si="13"/>
        <v>736905</v>
      </c>
      <c r="X142" s="208">
        <f t="shared" si="14"/>
        <v>736905</v>
      </c>
      <c r="Y142" s="215">
        <v>10</v>
      </c>
      <c r="Z142" s="215">
        <v>0</v>
      </c>
      <c r="AA142" s="215">
        <v>0.02</v>
      </c>
    </row>
    <row r="143" spans="1:27" ht="17.25" x14ac:dyDescent="0.3">
      <c r="A143" s="215">
        <v>87</v>
      </c>
      <c r="B143" s="217" t="s">
        <v>4</v>
      </c>
      <c r="C143" s="215">
        <v>13750</v>
      </c>
      <c r="D143" s="215">
        <v>0</v>
      </c>
      <c r="E143" s="215">
        <v>0</v>
      </c>
      <c r="F143" s="215">
        <v>34</v>
      </c>
      <c r="G143" s="211">
        <f t="shared" ref="G143:G198" si="15">SUM((D143*400)+(E143*100)+F143)</f>
        <v>34</v>
      </c>
      <c r="H143" s="215">
        <v>1</v>
      </c>
      <c r="I143" s="215">
        <v>75</v>
      </c>
      <c r="J143" s="205">
        <f t="shared" ref="J143:J147" si="16">SUM(G143*I143)</f>
        <v>2550</v>
      </c>
      <c r="K143" s="215"/>
      <c r="L143" s="215"/>
      <c r="M143" s="217"/>
      <c r="N143" s="217"/>
      <c r="O143" s="215"/>
      <c r="P143" s="215"/>
      <c r="Q143" s="215"/>
      <c r="R143" s="215"/>
      <c r="S143" s="211"/>
      <c r="T143" s="215"/>
      <c r="U143" s="215"/>
      <c r="V143" s="213">
        <f t="shared" si="12"/>
        <v>0</v>
      </c>
      <c r="W143" s="207">
        <f t="shared" si="13"/>
        <v>2550</v>
      </c>
      <c r="X143" s="208">
        <f t="shared" si="14"/>
        <v>2550</v>
      </c>
      <c r="Y143" s="215">
        <v>50</v>
      </c>
      <c r="Z143" s="215">
        <v>0</v>
      </c>
      <c r="AA143" s="215">
        <v>0.01</v>
      </c>
    </row>
    <row r="144" spans="1:27" ht="17.25" x14ac:dyDescent="0.3">
      <c r="A144" s="215">
        <v>88</v>
      </c>
      <c r="B144" s="217" t="s">
        <v>4</v>
      </c>
      <c r="C144" s="215">
        <v>2151</v>
      </c>
      <c r="D144" s="215">
        <v>0</v>
      </c>
      <c r="E144" s="215">
        <v>0</v>
      </c>
      <c r="F144" s="215">
        <v>50</v>
      </c>
      <c r="G144" s="211">
        <f t="shared" si="15"/>
        <v>50</v>
      </c>
      <c r="H144" s="215">
        <v>1</v>
      </c>
      <c r="I144" s="215">
        <v>75</v>
      </c>
      <c r="J144" s="205">
        <f t="shared" si="16"/>
        <v>3750</v>
      </c>
      <c r="K144" s="215"/>
      <c r="L144" s="215">
        <v>45</v>
      </c>
      <c r="M144" s="217" t="s">
        <v>12</v>
      </c>
      <c r="N144" s="217" t="s">
        <v>0</v>
      </c>
      <c r="O144" s="215">
        <v>18.239999999999998</v>
      </c>
      <c r="P144" s="215"/>
      <c r="Q144" s="215"/>
      <c r="R144" s="215"/>
      <c r="S144" s="211">
        <f>SUM(O144*5400)</f>
        <v>98495.999999999985</v>
      </c>
      <c r="T144" s="215">
        <v>30</v>
      </c>
      <c r="U144" s="215">
        <v>93</v>
      </c>
      <c r="V144" s="213">
        <f t="shared" si="12"/>
        <v>6894.7200000000012</v>
      </c>
      <c r="W144" s="207">
        <f t="shared" si="13"/>
        <v>10644.720000000001</v>
      </c>
      <c r="X144" s="208">
        <f t="shared" si="14"/>
        <v>10644.720000000001</v>
      </c>
      <c r="Y144" s="215">
        <v>50</v>
      </c>
      <c r="Z144" s="215">
        <v>0</v>
      </c>
      <c r="AA144" s="215">
        <v>0.01</v>
      </c>
    </row>
    <row r="145" spans="1:28" ht="17.25" x14ac:dyDescent="0.3">
      <c r="A145" s="215"/>
      <c r="B145" s="217"/>
      <c r="C145" s="215"/>
      <c r="D145" s="215"/>
      <c r="E145" s="215"/>
      <c r="F145" s="215"/>
      <c r="G145" s="211"/>
      <c r="H145" s="215">
        <v>2</v>
      </c>
      <c r="I145" s="215"/>
      <c r="J145" s="205">
        <f t="shared" si="16"/>
        <v>0</v>
      </c>
      <c r="K145" s="215"/>
      <c r="L145" s="215"/>
      <c r="M145" s="217" t="s">
        <v>42</v>
      </c>
      <c r="N145" s="217" t="s">
        <v>0</v>
      </c>
      <c r="O145" s="215">
        <v>25.52</v>
      </c>
      <c r="P145" s="215"/>
      <c r="Q145" s="215"/>
      <c r="R145" s="215"/>
      <c r="S145" s="211">
        <f>SUM(O145*6500)</f>
        <v>165880</v>
      </c>
      <c r="T145" s="215">
        <v>10</v>
      </c>
      <c r="U145" s="215">
        <v>40</v>
      </c>
      <c r="V145" s="213">
        <f t="shared" si="12"/>
        <v>99528</v>
      </c>
      <c r="W145" s="207">
        <f t="shared" si="13"/>
        <v>99528</v>
      </c>
      <c r="X145" s="208">
        <f t="shared" si="14"/>
        <v>99528</v>
      </c>
      <c r="Y145" s="215">
        <v>10</v>
      </c>
      <c r="Z145" s="215">
        <v>0</v>
      </c>
      <c r="AA145" s="215">
        <v>0.02</v>
      </c>
    </row>
    <row r="146" spans="1:28" ht="17.25" x14ac:dyDescent="0.3">
      <c r="A146" s="215">
        <v>89</v>
      </c>
      <c r="B146" s="217" t="s">
        <v>4</v>
      </c>
      <c r="C146" s="215">
        <v>13933</v>
      </c>
      <c r="D146" s="215">
        <v>3</v>
      </c>
      <c r="E146" s="215">
        <v>2</v>
      </c>
      <c r="F146" s="215">
        <v>30</v>
      </c>
      <c r="G146" s="211">
        <f t="shared" si="15"/>
        <v>1430</v>
      </c>
      <c r="H146" s="215">
        <v>1</v>
      </c>
      <c r="I146" s="215">
        <v>75</v>
      </c>
      <c r="J146" s="205">
        <f t="shared" si="16"/>
        <v>107250</v>
      </c>
      <c r="K146" s="215"/>
      <c r="L146" s="215"/>
      <c r="M146" s="217"/>
      <c r="N146" s="217"/>
      <c r="O146" s="215"/>
      <c r="P146" s="215"/>
      <c r="Q146" s="215"/>
      <c r="R146" s="215"/>
      <c r="S146" s="211"/>
      <c r="T146" s="215"/>
      <c r="U146" s="215"/>
      <c r="V146" s="213"/>
      <c r="W146" s="207">
        <f t="shared" si="13"/>
        <v>107250</v>
      </c>
      <c r="X146" s="208">
        <f t="shared" si="14"/>
        <v>107250</v>
      </c>
      <c r="Y146" s="215">
        <v>50</v>
      </c>
      <c r="Z146" s="215">
        <v>0</v>
      </c>
      <c r="AA146" s="215">
        <v>0.01</v>
      </c>
    </row>
    <row r="147" spans="1:28" s="214" customFormat="1" ht="17.25" x14ac:dyDescent="0.3">
      <c r="A147" s="215">
        <v>92</v>
      </c>
      <c r="B147" s="217" t="s">
        <v>14</v>
      </c>
      <c r="C147" s="215">
        <v>6317</v>
      </c>
      <c r="D147" s="215">
        <v>0</v>
      </c>
      <c r="E147" s="215">
        <v>0</v>
      </c>
      <c r="F147" s="215">
        <v>44</v>
      </c>
      <c r="G147" s="211">
        <f t="shared" si="15"/>
        <v>44</v>
      </c>
      <c r="H147" s="215">
        <v>2</v>
      </c>
      <c r="I147" s="215">
        <v>75</v>
      </c>
      <c r="J147" s="205">
        <f t="shared" si="16"/>
        <v>3300</v>
      </c>
      <c r="K147" s="215"/>
      <c r="L147" s="215">
        <v>27</v>
      </c>
      <c r="M147" s="217" t="s">
        <v>44</v>
      </c>
      <c r="N147" s="217" t="s">
        <v>9</v>
      </c>
      <c r="O147" s="215">
        <v>247.5</v>
      </c>
      <c r="P147" s="215"/>
      <c r="Q147" s="215"/>
      <c r="R147" s="215"/>
      <c r="S147" s="211">
        <f>SUM(O147*6500)</f>
        <v>1608750</v>
      </c>
      <c r="T147" s="215">
        <v>22</v>
      </c>
      <c r="U147" s="215">
        <v>85</v>
      </c>
      <c r="V147" s="213">
        <f t="shared" ref="V147:V210" si="17">SUM(S147-(S147*U147/100))</f>
        <v>241312.5</v>
      </c>
      <c r="W147" s="207">
        <f t="shared" si="13"/>
        <v>244612.5</v>
      </c>
      <c r="X147" s="208">
        <f t="shared" si="14"/>
        <v>244612.5</v>
      </c>
      <c r="Y147" s="215">
        <v>10</v>
      </c>
      <c r="Z147" s="215">
        <v>0</v>
      </c>
      <c r="AA147" s="215">
        <v>0.02</v>
      </c>
      <c r="AB147" s="214" t="s">
        <v>321</v>
      </c>
    </row>
    <row r="148" spans="1:28" ht="17.25" x14ac:dyDescent="0.3">
      <c r="A148" s="215"/>
      <c r="B148" s="217"/>
      <c r="C148" s="215"/>
      <c r="D148" s="215"/>
      <c r="E148" s="215"/>
      <c r="F148" s="215"/>
      <c r="G148" s="211"/>
      <c r="H148" s="215"/>
      <c r="I148" s="215"/>
      <c r="J148" s="215"/>
      <c r="K148" s="215"/>
      <c r="L148" s="215"/>
      <c r="M148" s="217" t="s">
        <v>317</v>
      </c>
      <c r="N148" s="217"/>
      <c r="O148" s="215"/>
      <c r="P148" s="215"/>
      <c r="Q148" s="215"/>
      <c r="R148" s="215"/>
      <c r="S148" s="211"/>
      <c r="T148" s="215"/>
      <c r="U148" s="215"/>
      <c r="V148" s="213">
        <f t="shared" si="17"/>
        <v>0</v>
      </c>
      <c r="W148" s="207">
        <f t="shared" si="13"/>
        <v>0</v>
      </c>
      <c r="X148" s="208">
        <f t="shared" si="14"/>
        <v>0</v>
      </c>
      <c r="Y148" s="215"/>
      <c r="Z148" s="215"/>
      <c r="AA148" s="215"/>
    </row>
    <row r="149" spans="1:28" ht="17.25" x14ac:dyDescent="0.3">
      <c r="A149" s="215"/>
      <c r="B149" s="217"/>
      <c r="C149" s="215"/>
      <c r="D149" s="215"/>
      <c r="E149" s="215"/>
      <c r="F149" s="215"/>
      <c r="G149" s="211"/>
      <c r="H149" s="215"/>
      <c r="I149" s="215"/>
      <c r="J149" s="215"/>
      <c r="K149" s="215"/>
      <c r="L149" s="215"/>
      <c r="M149" s="217" t="s">
        <v>318</v>
      </c>
      <c r="N149" s="217"/>
      <c r="O149" s="215"/>
      <c r="P149" s="215"/>
      <c r="Q149" s="215"/>
      <c r="R149" s="215"/>
      <c r="S149" s="211"/>
      <c r="T149" s="215"/>
      <c r="U149" s="215"/>
      <c r="V149" s="213">
        <f t="shared" si="17"/>
        <v>0</v>
      </c>
      <c r="W149" s="207">
        <f t="shared" si="13"/>
        <v>0</v>
      </c>
      <c r="X149" s="208">
        <f t="shared" si="14"/>
        <v>0</v>
      </c>
      <c r="Y149" s="215"/>
      <c r="Z149" s="215"/>
      <c r="AA149" s="215"/>
    </row>
    <row r="150" spans="1:28" ht="17.25" x14ac:dyDescent="0.3">
      <c r="A150" s="215">
        <v>93</v>
      </c>
      <c r="B150" s="217" t="s">
        <v>4</v>
      </c>
      <c r="C150" s="215">
        <v>6319</v>
      </c>
      <c r="D150" s="215">
        <v>0</v>
      </c>
      <c r="E150" s="215">
        <v>0</v>
      </c>
      <c r="F150" s="215">
        <v>60</v>
      </c>
      <c r="G150" s="211">
        <f t="shared" si="15"/>
        <v>60</v>
      </c>
      <c r="H150" s="215">
        <v>2</v>
      </c>
      <c r="I150" s="215">
        <v>75</v>
      </c>
      <c r="J150" s="205">
        <f>SUM(G150*I150)</f>
        <v>4500</v>
      </c>
      <c r="K150" s="215"/>
      <c r="L150" s="215">
        <v>11</v>
      </c>
      <c r="M150" s="217" t="s">
        <v>39</v>
      </c>
      <c r="N150" s="217" t="s">
        <v>0</v>
      </c>
      <c r="O150" s="215">
        <v>63.6</v>
      </c>
      <c r="P150" s="215"/>
      <c r="Q150" s="215"/>
      <c r="R150" s="215"/>
      <c r="S150" s="211">
        <f>SUM(O150*6500)</f>
        <v>413400</v>
      </c>
      <c r="T150" s="215">
        <v>15</v>
      </c>
      <c r="U150" s="215">
        <v>65</v>
      </c>
      <c r="V150" s="213">
        <f t="shared" si="17"/>
        <v>144690</v>
      </c>
      <c r="W150" s="207">
        <f t="shared" si="13"/>
        <v>149190</v>
      </c>
      <c r="X150" s="208">
        <f t="shared" si="14"/>
        <v>149190</v>
      </c>
      <c r="Y150" s="215">
        <v>10</v>
      </c>
      <c r="Z150" s="215">
        <v>0</v>
      </c>
      <c r="AA150" s="215">
        <v>0.02</v>
      </c>
      <c r="AB150" t="s">
        <v>322</v>
      </c>
    </row>
    <row r="151" spans="1:28" ht="17.25" x14ac:dyDescent="0.3">
      <c r="A151" s="215">
        <v>94</v>
      </c>
      <c r="B151" s="217" t="s">
        <v>4</v>
      </c>
      <c r="C151" s="215">
        <v>27587</v>
      </c>
      <c r="D151" s="215">
        <v>0</v>
      </c>
      <c r="E151" s="215">
        <v>0</v>
      </c>
      <c r="F151" s="215">
        <v>33</v>
      </c>
      <c r="G151" s="211">
        <f t="shared" si="15"/>
        <v>33</v>
      </c>
      <c r="H151" s="215">
        <v>2</v>
      </c>
      <c r="I151" s="215">
        <v>75</v>
      </c>
      <c r="J151" s="205">
        <f t="shared" ref="J151:J213" si="18">SUM(G151*I151)</f>
        <v>2475</v>
      </c>
      <c r="K151" s="215"/>
      <c r="L151" s="215">
        <v>99</v>
      </c>
      <c r="M151" s="217" t="s">
        <v>39</v>
      </c>
      <c r="N151" s="217" t="s">
        <v>2</v>
      </c>
      <c r="O151" s="215">
        <v>86.24</v>
      </c>
      <c r="P151" s="215"/>
      <c r="Q151" s="215"/>
      <c r="R151" s="215"/>
      <c r="S151" s="211">
        <f>SUM(O151*6500)</f>
        <v>560560</v>
      </c>
      <c r="T151" s="215">
        <v>5</v>
      </c>
      <c r="U151" s="215">
        <v>5</v>
      </c>
      <c r="V151" s="213">
        <f t="shared" si="17"/>
        <v>532532</v>
      </c>
      <c r="W151" s="207">
        <f t="shared" si="13"/>
        <v>535007</v>
      </c>
      <c r="X151" s="208">
        <f t="shared" si="14"/>
        <v>535007</v>
      </c>
      <c r="Y151" s="215">
        <v>10</v>
      </c>
      <c r="Z151" s="215">
        <v>0</v>
      </c>
      <c r="AA151" s="215">
        <v>0.02</v>
      </c>
      <c r="AB151" t="s">
        <v>323</v>
      </c>
    </row>
    <row r="152" spans="1:28" ht="17.25" x14ac:dyDescent="0.3">
      <c r="A152" s="215">
        <v>95</v>
      </c>
      <c r="B152" s="217" t="s">
        <v>4</v>
      </c>
      <c r="C152" s="215">
        <v>2071</v>
      </c>
      <c r="D152" s="215">
        <v>4</v>
      </c>
      <c r="E152" s="215">
        <v>2</v>
      </c>
      <c r="F152" s="215">
        <v>41</v>
      </c>
      <c r="G152" s="211">
        <f t="shared" si="15"/>
        <v>1841</v>
      </c>
      <c r="H152" s="215">
        <v>1</v>
      </c>
      <c r="I152" s="215">
        <v>75</v>
      </c>
      <c r="J152" s="205">
        <f t="shared" si="18"/>
        <v>138075</v>
      </c>
      <c r="K152" s="215"/>
      <c r="L152" s="215"/>
      <c r="M152" s="217"/>
      <c r="N152" s="217"/>
      <c r="O152" s="215"/>
      <c r="P152" s="215"/>
      <c r="Q152" s="215"/>
      <c r="R152" s="215"/>
      <c r="S152" s="211"/>
      <c r="T152" s="215"/>
      <c r="U152" s="215"/>
      <c r="V152" s="213">
        <f t="shared" si="17"/>
        <v>0</v>
      </c>
      <c r="W152" s="207">
        <f t="shared" si="13"/>
        <v>138075</v>
      </c>
      <c r="X152" s="208">
        <f t="shared" si="14"/>
        <v>138075</v>
      </c>
      <c r="Y152" s="215">
        <v>50</v>
      </c>
      <c r="Z152" s="215">
        <v>0</v>
      </c>
      <c r="AA152" s="215">
        <v>0.01</v>
      </c>
    </row>
    <row r="153" spans="1:28" ht="17.25" x14ac:dyDescent="0.3">
      <c r="A153" s="215">
        <v>96</v>
      </c>
      <c r="B153" s="217" t="s">
        <v>4</v>
      </c>
      <c r="C153" s="215">
        <v>2086</v>
      </c>
      <c r="D153" s="215">
        <v>6</v>
      </c>
      <c r="E153" s="215">
        <v>3</v>
      </c>
      <c r="F153" s="215">
        <v>87</v>
      </c>
      <c r="G153" s="211">
        <f t="shared" si="15"/>
        <v>2787</v>
      </c>
      <c r="H153" s="215">
        <v>1</v>
      </c>
      <c r="I153" s="215">
        <v>75</v>
      </c>
      <c r="J153" s="205">
        <f t="shared" si="18"/>
        <v>209025</v>
      </c>
      <c r="K153" s="215"/>
      <c r="L153" s="215"/>
      <c r="M153" s="217"/>
      <c r="N153" s="217"/>
      <c r="O153" s="215"/>
      <c r="P153" s="215"/>
      <c r="Q153" s="215"/>
      <c r="R153" s="215"/>
      <c r="S153" s="211"/>
      <c r="T153" s="215"/>
      <c r="U153" s="215"/>
      <c r="V153" s="213">
        <f t="shared" si="17"/>
        <v>0</v>
      </c>
      <c r="W153" s="207">
        <f t="shared" si="13"/>
        <v>209025</v>
      </c>
      <c r="X153" s="208">
        <f t="shared" si="14"/>
        <v>209025</v>
      </c>
      <c r="Y153" s="215">
        <v>50</v>
      </c>
      <c r="Z153" s="215">
        <v>0</v>
      </c>
      <c r="AA153" s="215">
        <v>0.01</v>
      </c>
    </row>
    <row r="154" spans="1:28" ht="17.25" x14ac:dyDescent="0.3">
      <c r="A154" s="215">
        <v>97</v>
      </c>
      <c r="B154" s="217" t="s">
        <v>4</v>
      </c>
      <c r="C154" s="215">
        <v>2118</v>
      </c>
      <c r="D154" s="215">
        <v>7</v>
      </c>
      <c r="E154" s="215">
        <v>3</v>
      </c>
      <c r="F154" s="215">
        <v>87</v>
      </c>
      <c r="G154" s="211">
        <f t="shared" si="15"/>
        <v>3187</v>
      </c>
      <c r="H154" s="215">
        <v>1</v>
      </c>
      <c r="I154" s="215">
        <v>75</v>
      </c>
      <c r="J154" s="205">
        <f t="shared" si="18"/>
        <v>239025</v>
      </c>
      <c r="K154" s="215"/>
      <c r="L154" s="215"/>
      <c r="M154" s="217"/>
      <c r="N154" s="217"/>
      <c r="O154" s="215"/>
      <c r="P154" s="215"/>
      <c r="Q154" s="215"/>
      <c r="R154" s="215"/>
      <c r="S154" s="211"/>
      <c r="T154" s="215"/>
      <c r="U154" s="215"/>
      <c r="V154" s="213">
        <f t="shared" si="17"/>
        <v>0</v>
      </c>
      <c r="W154" s="207">
        <f t="shared" si="13"/>
        <v>239025</v>
      </c>
      <c r="X154" s="208">
        <f t="shared" si="14"/>
        <v>239025</v>
      </c>
      <c r="Y154" s="215">
        <v>50</v>
      </c>
      <c r="Z154" s="215">
        <v>0</v>
      </c>
      <c r="AA154" s="215">
        <v>0.01</v>
      </c>
    </row>
    <row r="155" spans="1:28" ht="17.25" x14ac:dyDescent="0.3">
      <c r="A155" s="215">
        <v>98</v>
      </c>
      <c r="B155" s="217" t="s">
        <v>4</v>
      </c>
      <c r="C155" s="215">
        <v>2077</v>
      </c>
      <c r="D155" s="215">
        <v>14</v>
      </c>
      <c r="E155" s="215">
        <v>1</v>
      </c>
      <c r="F155" s="215">
        <v>60</v>
      </c>
      <c r="G155" s="211">
        <f t="shared" si="15"/>
        <v>5760</v>
      </c>
      <c r="H155" s="215">
        <v>1</v>
      </c>
      <c r="I155" s="215">
        <v>100</v>
      </c>
      <c r="J155" s="205">
        <f t="shared" si="18"/>
        <v>576000</v>
      </c>
      <c r="K155" s="215"/>
      <c r="L155" s="215"/>
      <c r="M155" s="217"/>
      <c r="N155" s="217"/>
      <c r="O155" s="215"/>
      <c r="P155" s="215"/>
      <c r="Q155" s="215"/>
      <c r="R155" s="215"/>
      <c r="S155" s="211"/>
      <c r="T155" s="215"/>
      <c r="U155" s="215"/>
      <c r="V155" s="213">
        <f t="shared" si="17"/>
        <v>0</v>
      </c>
      <c r="W155" s="207">
        <f t="shared" si="13"/>
        <v>576000</v>
      </c>
      <c r="X155" s="208">
        <f t="shared" si="14"/>
        <v>576000</v>
      </c>
      <c r="Y155" s="215">
        <v>50</v>
      </c>
      <c r="Z155" s="215">
        <v>0</v>
      </c>
      <c r="AA155" s="215">
        <v>0.01</v>
      </c>
    </row>
    <row r="156" spans="1:28" s="214" customFormat="1" ht="17.25" x14ac:dyDescent="0.3">
      <c r="A156" s="215">
        <v>99</v>
      </c>
      <c r="B156" s="217" t="s">
        <v>14</v>
      </c>
      <c r="C156" s="215">
        <v>6080</v>
      </c>
      <c r="D156" s="215">
        <v>0</v>
      </c>
      <c r="E156" s="215">
        <v>0</v>
      </c>
      <c r="F156" s="215">
        <v>41</v>
      </c>
      <c r="G156" s="211">
        <f t="shared" si="15"/>
        <v>41</v>
      </c>
      <c r="H156" s="215">
        <v>2</v>
      </c>
      <c r="I156" s="215">
        <v>75</v>
      </c>
      <c r="J156" s="205">
        <f t="shared" si="18"/>
        <v>3075</v>
      </c>
      <c r="K156" s="215"/>
      <c r="L156" s="215">
        <v>57</v>
      </c>
      <c r="M156" s="217" t="s">
        <v>44</v>
      </c>
      <c r="N156" s="217" t="s">
        <v>9</v>
      </c>
      <c r="O156" s="215">
        <v>258.26</v>
      </c>
      <c r="P156" s="215"/>
      <c r="Q156" s="215"/>
      <c r="R156" s="215"/>
      <c r="S156" s="211">
        <f>SUM(O156*6500)</f>
        <v>1678690</v>
      </c>
      <c r="T156" s="215">
        <v>20</v>
      </c>
      <c r="U156" s="215">
        <v>75</v>
      </c>
      <c r="V156" s="213">
        <f t="shared" si="17"/>
        <v>419672.5</v>
      </c>
      <c r="W156" s="207">
        <f t="shared" si="13"/>
        <v>422747.5</v>
      </c>
      <c r="X156" s="208">
        <f t="shared" si="14"/>
        <v>422747.5</v>
      </c>
      <c r="Y156" s="215">
        <v>10</v>
      </c>
      <c r="Z156" s="215">
        <v>0</v>
      </c>
      <c r="AA156" s="215">
        <v>0.02</v>
      </c>
    </row>
    <row r="157" spans="1:28" ht="17.25" x14ac:dyDescent="0.3">
      <c r="A157" s="215"/>
      <c r="B157" s="217"/>
      <c r="C157" s="215"/>
      <c r="D157" s="215"/>
      <c r="E157" s="215"/>
      <c r="F157" s="215"/>
      <c r="G157" s="211"/>
      <c r="H157" s="215"/>
      <c r="I157" s="215"/>
      <c r="J157" s="205"/>
      <c r="K157" s="215"/>
      <c r="L157" s="215"/>
      <c r="M157" s="217" t="s">
        <v>317</v>
      </c>
      <c r="N157" s="217"/>
      <c r="O157" s="215"/>
      <c r="P157" s="215"/>
      <c r="Q157" s="215"/>
      <c r="R157" s="215"/>
      <c r="S157" s="211"/>
      <c r="T157" s="215"/>
      <c r="U157" s="215"/>
      <c r="V157" s="213">
        <f t="shared" si="17"/>
        <v>0</v>
      </c>
      <c r="W157" s="207">
        <f t="shared" si="13"/>
        <v>0</v>
      </c>
      <c r="X157" s="208">
        <f t="shared" si="14"/>
        <v>0</v>
      </c>
      <c r="Y157" s="215"/>
      <c r="Z157" s="215">
        <v>0</v>
      </c>
      <c r="AA157" s="215"/>
    </row>
    <row r="158" spans="1:28" ht="17.25" x14ac:dyDescent="0.3">
      <c r="A158" s="215"/>
      <c r="B158" s="217"/>
      <c r="C158" s="215"/>
      <c r="D158" s="215"/>
      <c r="E158" s="215"/>
      <c r="F158" s="215"/>
      <c r="G158" s="211"/>
      <c r="H158" s="215"/>
      <c r="I158" s="215"/>
      <c r="J158" s="205"/>
      <c r="K158" s="215"/>
      <c r="L158" s="215"/>
      <c r="M158" s="217" t="s">
        <v>318</v>
      </c>
      <c r="N158" s="217"/>
      <c r="O158" s="215"/>
      <c r="P158" s="215"/>
      <c r="Q158" s="215"/>
      <c r="R158" s="215"/>
      <c r="S158" s="211"/>
      <c r="T158" s="215"/>
      <c r="U158" s="215"/>
      <c r="V158" s="213">
        <f t="shared" si="17"/>
        <v>0</v>
      </c>
      <c r="W158" s="207">
        <f t="shared" si="13"/>
        <v>0</v>
      </c>
      <c r="X158" s="208">
        <f t="shared" si="14"/>
        <v>0</v>
      </c>
      <c r="Y158" s="215"/>
      <c r="Z158" s="215">
        <v>0</v>
      </c>
      <c r="AA158" s="215"/>
    </row>
    <row r="159" spans="1:28" ht="17.25" x14ac:dyDescent="0.3">
      <c r="A159" s="215">
        <v>100</v>
      </c>
      <c r="B159" s="217" t="s">
        <v>4</v>
      </c>
      <c r="C159" s="215">
        <v>7626</v>
      </c>
      <c r="D159" s="215">
        <v>0</v>
      </c>
      <c r="E159" s="215">
        <v>1</v>
      </c>
      <c r="F159" s="215">
        <v>16</v>
      </c>
      <c r="G159" s="211">
        <f t="shared" si="15"/>
        <v>116</v>
      </c>
      <c r="H159" s="215">
        <v>1</v>
      </c>
      <c r="I159" s="215">
        <v>75</v>
      </c>
      <c r="J159" s="205">
        <f t="shared" si="18"/>
        <v>8700</v>
      </c>
      <c r="K159" s="215"/>
      <c r="L159" s="215">
        <v>57</v>
      </c>
      <c r="M159" s="217" t="s">
        <v>12</v>
      </c>
      <c r="N159" s="217" t="s">
        <v>0</v>
      </c>
      <c r="O159" s="215">
        <v>39.200000000000003</v>
      </c>
      <c r="P159" s="215"/>
      <c r="Q159" s="215"/>
      <c r="R159" s="215"/>
      <c r="S159" s="211">
        <f>SUM(O159*5400)</f>
        <v>211680.00000000003</v>
      </c>
      <c r="T159" s="215">
        <v>20</v>
      </c>
      <c r="U159" s="215">
        <v>93</v>
      </c>
      <c r="V159" s="213">
        <f t="shared" si="17"/>
        <v>14817.600000000006</v>
      </c>
      <c r="W159" s="207">
        <f t="shared" si="13"/>
        <v>23517.600000000006</v>
      </c>
      <c r="X159" s="208">
        <f t="shared" si="14"/>
        <v>23517.600000000006</v>
      </c>
      <c r="Y159" s="215">
        <v>50</v>
      </c>
      <c r="Z159" s="215">
        <v>0</v>
      </c>
      <c r="AA159" s="215">
        <v>0.01</v>
      </c>
    </row>
    <row r="160" spans="1:28" ht="17.25" x14ac:dyDescent="0.3">
      <c r="A160" s="215"/>
      <c r="B160" s="217"/>
      <c r="C160" s="215"/>
      <c r="D160" s="215"/>
      <c r="E160" s="215"/>
      <c r="F160" s="215"/>
      <c r="G160" s="211"/>
      <c r="H160" s="215"/>
      <c r="I160" s="215"/>
      <c r="J160" s="205"/>
      <c r="K160" s="215"/>
      <c r="L160" s="215"/>
      <c r="M160" s="217" t="s">
        <v>324</v>
      </c>
      <c r="N160" s="217" t="s">
        <v>0</v>
      </c>
      <c r="O160" s="215">
        <v>32.9</v>
      </c>
      <c r="P160" s="215"/>
      <c r="Q160" s="215"/>
      <c r="R160" s="215"/>
      <c r="S160" s="211">
        <f>SUM(O160*2050)</f>
        <v>67445</v>
      </c>
      <c r="T160" s="215">
        <v>20</v>
      </c>
      <c r="U160" s="215">
        <v>93</v>
      </c>
      <c r="V160" s="213">
        <f t="shared" si="17"/>
        <v>4721.1500000000015</v>
      </c>
      <c r="W160" s="207">
        <f t="shared" si="13"/>
        <v>4721.1500000000015</v>
      </c>
      <c r="X160" s="208">
        <f t="shared" si="14"/>
        <v>4721.1500000000015</v>
      </c>
      <c r="Y160" s="215">
        <v>50</v>
      </c>
      <c r="Z160" s="215">
        <v>0</v>
      </c>
      <c r="AA160" s="215">
        <v>0.01</v>
      </c>
    </row>
    <row r="161" spans="1:27" ht="17.25" x14ac:dyDescent="0.3">
      <c r="A161" s="215"/>
      <c r="B161" s="217"/>
      <c r="C161" s="215"/>
      <c r="D161" s="215"/>
      <c r="E161" s="215"/>
      <c r="F161" s="215"/>
      <c r="G161" s="211"/>
      <c r="H161" s="215"/>
      <c r="I161" s="215"/>
      <c r="J161" s="205"/>
      <c r="K161" s="215"/>
      <c r="L161" s="215"/>
      <c r="M161" s="217" t="s">
        <v>11</v>
      </c>
      <c r="N161" s="217" t="s">
        <v>0</v>
      </c>
      <c r="O161" s="215">
        <v>57.76</v>
      </c>
      <c r="P161" s="215"/>
      <c r="Q161" s="215"/>
      <c r="R161" s="215"/>
      <c r="S161" s="211">
        <f>SUM(O161*2050)</f>
        <v>118408</v>
      </c>
      <c r="T161" s="215">
        <v>20</v>
      </c>
      <c r="U161" s="215">
        <v>93</v>
      </c>
      <c r="V161" s="213">
        <f t="shared" si="17"/>
        <v>8288.5599999999977</v>
      </c>
      <c r="W161" s="207">
        <f t="shared" si="13"/>
        <v>8288.5599999999977</v>
      </c>
      <c r="X161" s="208">
        <f t="shared" si="14"/>
        <v>8288.5599999999977</v>
      </c>
      <c r="Y161" s="215">
        <v>50</v>
      </c>
      <c r="Z161" s="215">
        <v>0</v>
      </c>
      <c r="AA161" s="215">
        <v>0.01</v>
      </c>
    </row>
    <row r="162" spans="1:27" s="214" customFormat="1" ht="17.25" x14ac:dyDescent="0.3">
      <c r="A162" s="215">
        <v>101</v>
      </c>
      <c r="B162" s="217" t="s">
        <v>14</v>
      </c>
      <c r="C162" s="215">
        <v>6174</v>
      </c>
      <c r="D162" s="215">
        <v>35</v>
      </c>
      <c r="E162" s="215">
        <v>1</v>
      </c>
      <c r="F162" s="215">
        <v>60</v>
      </c>
      <c r="G162" s="211">
        <f t="shared" si="15"/>
        <v>14160</v>
      </c>
      <c r="H162" s="215">
        <v>1</v>
      </c>
      <c r="I162" s="215">
        <v>75</v>
      </c>
      <c r="J162" s="205">
        <f t="shared" si="18"/>
        <v>1062000</v>
      </c>
      <c r="K162" s="215"/>
      <c r="L162" s="215"/>
      <c r="M162" s="217"/>
      <c r="N162" s="217"/>
      <c r="O162" s="215"/>
      <c r="P162" s="215"/>
      <c r="Q162" s="215"/>
      <c r="R162" s="215"/>
      <c r="S162" s="211"/>
      <c r="T162" s="215"/>
      <c r="U162" s="215"/>
      <c r="V162" s="213">
        <f t="shared" si="17"/>
        <v>0</v>
      </c>
      <c r="W162" s="207">
        <f t="shared" si="13"/>
        <v>1062000</v>
      </c>
      <c r="X162" s="208">
        <f t="shared" si="14"/>
        <v>1062000</v>
      </c>
      <c r="Y162" s="215">
        <v>50</v>
      </c>
      <c r="Z162" s="215">
        <v>0</v>
      </c>
      <c r="AA162" s="215">
        <v>0.01</v>
      </c>
    </row>
    <row r="163" spans="1:27" ht="17.25" x14ac:dyDescent="0.3">
      <c r="A163" s="215">
        <v>102</v>
      </c>
      <c r="B163" s="217" t="s">
        <v>4</v>
      </c>
      <c r="C163" s="215">
        <v>2083</v>
      </c>
      <c r="D163" s="215">
        <v>12</v>
      </c>
      <c r="E163" s="215">
        <v>1</v>
      </c>
      <c r="F163" s="215">
        <v>55</v>
      </c>
      <c r="G163" s="211">
        <f t="shared" si="15"/>
        <v>4955</v>
      </c>
      <c r="H163" s="215">
        <v>1</v>
      </c>
      <c r="I163" s="215">
        <v>75</v>
      </c>
      <c r="J163" s="205">
        <f t="shared" si="18"/>
        <v>371625</v>
      </c>
      <c r="K163" s="215"/>
      <c r="L163" s="215"/>
      <c r="M163" s="217"/>
      <c r="N163" s="217"/>
      <c r="O163" s="215"/>
      <c r="P163" s="215"/>
      <c r="Q163" s="215"/>
      <c r="R163" s="215"/>
      <c r="S163" s="211"/>
      <c r="T163" s="215"/>
      <c r="U163" s="215"/>
      <c r="V163" s="213">
        <f t="shared" si="17"/>
        <v>0</v>
      </c>
      <c r="W163" s="207">
        <f t="shared" si="13"/>
        <v>371625</v>
      </c>
      <c r="X163" s="208">
        <f t="shared" si="14"/>
        <v>371625</v>
      </c>
      <c r="Y163" s="215">
        <v>50</v>
      </c>
      <c r="Z163" s="215">
        <v>0</v>
      </c>
      <c r="AA163" s="215">
        <v>0.01</v>
      </c>
    </row>
    <row r="164" spans="1:27" ht="17.25" x14ac:dyDescent="0.3">
      <c r="A164" s="215">
        <v>103</v>
      </c>
      <c r="B164" s="217" t="s">
        <v>4</v>
      </c>
      <c r="C164" s="215">
        <v>2085</v>
      </c>
      <c r="D164" s="215">
        <v>23</v>
      </c>
      <c r="E164" s="215">
        <v>0</v>
      </c>
      <c r="F164" s="215">
        <v>28</v>
      </c>
      <c r="G164" s="211">
        <f t="shared" si="15"/>
        <v>9228</v>
      </c>
      <c r="H164" s="215">
        <v>1</v>
      </c>
      <c r="I164" s="215">
        <v>75</v>
      </c>
      <c r="J164" s="205">
        <f t="shared" si="18"/>
        <v>692100</v>
      </c>
      <c r="K164" s="215"/>
      <c r="L164" s="221"/>
      <c r="M164" s="217"/>
      <c r="N164" s="217"/>
      <c r="O164" s="215"/>
      <c r="P164" s="215"/>
      <c r="Q164" s="215"/>
      <c r="R164" s="215"/>
      <c r="S164" s="211"/>
      <c r="T164" s="215"/>
      <c r="U164" s="215"/>
      <c r="V164" s="213">
        <f t="shared" si="17"/>
        <v>0</v>
      </c>
      <c r="W164" s="207">
        <f t="shared" si="13"/>
        <v>692100</v>
      </c>
      <c r="X164" s="208">
        <f t="shared" si="14"/>
        <v>692100</v>
      </c>
      <c r="Y164" s="215">
        <v>50</v>
      </c>
      <c r="Z164" s="215">
        <v>0</v>
      </c>
      <c r="AA164" s="215">
        <v>0.01</v>
      </c>
    </row>
    <row r="165" spans="1:27" ht="17.25" x14ac:dyDescent="0.3">
      <c r="A165" s="215">
        <v>104</v>
      </c>
      <c r="B165" s="217" t="s">
        <v>4</v>
      </c>
      <c r="C165" s="215">
        <v>4949</v>
      </c>
      <c r="D165" s="215">
        <v>0</v>
      </c>
      <c r="E165" s="215">
        <v>0</v>
      </c>
      <c r="F165" s="215">
        <v>75</v>
      </c>
      <c r="G165" s="211">
        <f t="shared" si="15"/>
        <v>75</v>
      </c>
      <c r="H165" s="215">
        <v>2</v>
      </c>
      <c r="I165" s="215">
        <v>200</v>
      </c>
      <c r="J165" s="205">
        <f t="shared" si="18"/>
        <v>15000</v>
      </c>
      <c r="K165" s="215"/>
      <c r="L165" s="215">
        <v>14</v>
      </c>
      <c r="M165" s="217" t="s">
        <v>44</v>
      </c>
      <c r="N165" s="217" t="s">
        <v>9</v>
      </c>
      <c r="O165" s="215">
        <v>395.4</v>
      </c>
      <c r="P165" s="215"/>
      <c r="Q165" s="215"/>
      <c r="R165" s="215"/>
      <c r="S165" s="211">
        <f>SUM(O165*6500)</f>
        <v>2570100</v>
      </c>
      <c r="T165" s="215">
        <v>14</v>
      </c>
      <c r="U165" s="215">
        <v>46</v>
      </c>
      <c r="V165" s="213">
        <f t="shared" si="17"/>
        <v>1387854</v>
      </c>
      <c r="W165" s="207">
        <f t="shared" si="13"/>
        <v>1402854</v>
      </c>
      <c r="X165" s="208">
        <f t="shared" si="14"/>
        <v>1402854</v>
      </c>
      <c r="Y165" s="215">
        <v>10</v>
      </c>
      <c r="Z165" s="215">
        <v>0</v>
      </c>
      <c r="AA165" s="215">
        <v>0.02</v>
      </c>
    </row>
    <row r="166" spans="1:27" ht="17.25" x14ac:dyDescent="0.3">
      <c r="A166" s="215"/>
      <c r="B166" s="217"/>
      <c r="C166" s="215"/>
      <c r="D166" s="215"/>
      <c r="E166" s="215"/>
      <c r="F166" s="215"/>
      <c r="G166" s="211"/>
      <c r="H166" s="215"/>
      <c r="I166" s="215"/>
      <c r="J166" s="205"/>
      <c r="K166" s="215"/>
      <c r="L166" s="215"/>
      <c r="M166" s="217" t="s">
        <v>317</v>
      </c>
      <c r="N166" s="217"/>
      <c r="O166" s="215"/>
      <c r="P166" s="215"/>
      <c r="Q166" s="215"/>
      <c r="R166" s="215"/>
      <c r="S166" s="211"/>
      <c r="T166" s="215"/>
      <c r="U166" s="215"/>
      <c r="V166" s="213">
        <f t="shared" si="17"/>
        <v>0</v>
      </c>
      <c r="W166" s="207">
        <f t="shared" si="13"/>
        <v>0</v>
      </c>
      <c r="X166" s="208">
        <f t="shared" si="14"/>
        <v>0</v>
      </c>
      <c r="Y166" s="215"/>
      <c r="Z166" s="215">
        <v>0</v>
      </c>
      <c r="AA166" s="215"/>
    </row>
    <row r="167" spans="1:27" ht="17.25" x14ac:dyDescent="0.3">
      <c r="A167" s="215"/>
      <c r="B167" s="217"/>
      <c r="C167" s="215"/>
      <c r="D167" s="215"/>
      <c r="E167" s="215"/>
      <c r="F167" s="215"/>
      <c r="G167" s="211"/>
      <c r="H167" s="215"/>
      <c r="I167" s="215"/>
      <c r="J167" s="205"/>
      <c r="K167" s="215"/>
      <c r="L167" s="215"/>
      <c r="M167" s="217" t="s">
        <v>318</v>
      </c>
      <c r="N167" s="217"/>
      <c r="O167" s="215"/>
      <c r="P167" s="215"/>
      <c r="Q167" s="215"/>
      <c r="R167" s="215"/>
      <c r="S167" s="211"/>
      <c r="T167" s="215"/>
      <c r="U167" s="215"/>
      <c r="V167" s="213">
        <f t="shared" si="17"/>
        <v>0</v>
      </c>
      <c r="W167" s="207">
        <f t="shared" si="13"/>
        <v>0</v>
      </c>
      <c r="X167" s="208">
        <f t="shared" si="14"/>
        <v>0</v>
      </c>
      <c r="Y167" s="215"/>
      <c r="Z167" s="215">
        <v>0</v>
      </c>
      <c r="AA167" s="215"/>
    </row>
    <row r="168" spans="1:27" ht="17.25" x14ac:dyDescent="0.3">
      <c r="A168" s="215"/>
      <c r="B168" s="217"/>
      <c r="C168" s="215"/>
      <c r="D168" s="215"/>
      <c r="E168" s="215"/>
      <c r="F168" s="215"/>
      <c r="G168" s="211"/>
      <c r="H168" s="215"/>
      <c r="I168" s="215"/>
      <c r="J168" s="205"/>
      <c r="K168" s="215"/>
      <c r="L168" s="215"/>
      <c r="M168" s="217" t="s">
        <v>18</v>
      </c>
      <c r="N168" s="217" t="s">
        <v>2</v>
      </c>
      <c r="O168" s="215">
        <v>96.72</v>
      </c>
      <c r="P168" s="215"/>
      <c r="Q168" s="215"/>
      <c r="R168" s="215"/>
      <c r="S168" s="211">
        <f>SUM(O168*2400)</f>
        <v>232128</v>
      </c>
      <c r="T168" s="215">
        <v>14</v>
      </c>
      <c r="U168" s="215">
        <v>18</v>
      </c>
      <c r="V168" s="213">
        <f t="shared" si="17"/>
        <v>190344.95999999999</v>
      </c>
      <c r="W168" s="207">
        <f t="shared" si="13"/>
        <v>190344.95999999999</v>
      </c>
      <c r="X168" s="208">
        <f t="shared" si="14"/>
        <v>190344.95999999999</v>
      </c>
      <c r="Y168" s="215">
        <v>0</v>
      </c>
      <c r="Z168" s="219">
        <f>X168</f>
        <v>190344.95999999999</v>
      </c>
      <c r="AA168" s="215">
        <v>0.03</v>
      </c>
    </row>
    <row r="169" spans="1:27" s="214" customFormat="1" ht="17.25" x14ac:dyDescent="0.3">
      <c r="A169" s="215">
        <v>105</v>
      </c>
      <c r="B169" s="217" t="s">
        <v>14</v>
      </c>
      <c r="C169" s="215">
        <v>180</v>
      </c>
      <c r="D169" s="215">
        <v>6</v>
      </c>
      <c r="E169" s="215">
        <v>1</v>
      </c>
      <c r="F169" s="215">
        <v>99</v>
      </c>
      <c r="G169" s="211">
        <f t="shared" si="15"/>
        <v>2599</v>
      </c>
      <c r="H169" s="215">
        <v>1</v>
      </c>
      <c r="I169" s="215">
        <v>75</v>
      </c>
      <c r="J169" s="205">
        <f t="shared" si="18"/>
        <v>194925</v>
      </c>
      <c r="K169" s="215"/>
      <c r="L169" s="215"/>
      <c r="M169" s="217"/>
      <c r="N169" s="217"/>
      <c r="O169" s="215"/>
      <c r="P169" s="215"/>
      <c r="Q169" s="215"/>
      <c r="R169" s="215"/>
      <c r="S169" s="211"/>
      <c r="T169" s="215"/>
      <c r="U169" s="215"/>
      <c r="V169" s="213">
        <f t="shared" si="17"/>
        <v>0</v>
      </c>
      <c r="W169" s="207">
        <f t="shared" si="13"/>
        <v>194925</v>
      </c>
      <c r="X169" s="208">
        <f t="shared" si="14"/>
        <v>194925</v>
      </c>
      <c r="Y169" s="215">
        <v>50</v>
      </c>
      <c r="Z169" s="215">
        <v>0</v>
      </c>
      <c r="AA169" s="215">
        <v>0.01</v>
      </c>
    </row>
    <row r="170" spans="1:27" ht="17.25" x14ac:dyDescent="0.3">
      <c r="A170" s="215">
        <v>106</v>
      </c>
      <c r="B170" s="217" t="s">
        <v>4</v>
      </c>
      <c r="C170" s="215">
        <v>2075</v>
      </c>
      <c r="D170" s="215">
        <v>5</v>
      </c>
      <c r="E170" s="215">
        <v>2</v>
      </c>
      <c r="F170" s="215">
        <v>32</v>
      </c>
      <c r="G170" s="211">
        <f t="shared" si="15"/>
        <v>2232</v>
      </c>
      <c r="H170" s="215">
        <v>1</v>
      </c>
      <c r="I170" s="215">
        <v>75</v>
      </c>
      <c r="J170" s="205">
        <f t="shared" si="18"/>
        <v>167400</v>
      </c>
      <c r="K170" s="215"/>
      <c r="L170" s="215"/>
      <c r="M170" s="217"/>
      <c r="N170" s="217"/>
      <c r="O170" s="215"/>
      <c r="P170" s="215"/>
      <c r="Q170" s="215"/>
      <c r="R170" s="215"/>
      <c r="S170" s="211"/>
      <c r="T170" s="215"/>
      <c r="U170" s="215"/>
      <c r="V170" s="213">
        <f t="shared" si="17"/>
        <v>0</v>
      </c>
      <c r="W170" s="207">
        <f t="shared" si="13"/>
        <v>167400</v>
      </c>
      <c r="X170" s="208">
        <f t="shared" si="14"/>
        <v>167400</v>
      </c>
      <c r="Y170" s="215">
        <v>50</v>
      </c>
      <c r="Z170" s="215">
        <v>0</v>
      </c>
      <c r="AA170" s="215">
        <v>0.01</v>
      </c>
    </row>
    <row r="171" spans="1:27" s="214" customFormat="1" ht="17.25" x14ac:dyDescent="0.3">
      <c r="A171" s="215">
        <v>107</v>
      </c>
      <c r="B171" s="217" t="s">
        <v>14</v>
      </c>
      <c r="C171" s="215">
        <v>18553</v>
      </c>
      <c r="D171" s="215">
        <v>1</v>
      </c>
      <c r="E171" s="215">
        <v>3</v>
      </c>
      <c r="F171" s="215">
        <v>80</v>
      </c>
      <c r="G171" s="211">
        <f t="shared" si="15"/>
        <v>780</v>
      </c>
      <c r="H171" s="215">
        <v>1</v>
      </c>
      <c r="I171" s="215">
        <v>75</v>
      </c>
      <c r="J171" s="205">
        <f t="shared" si="18"/>
        <v>58500</v>
      </c>
      <c r="K171" s="215"/>
      <c r="L171" s="215"/>
      <c r="M171" s="217"/>
      <c r="N171" s="217"/>
      <c r="O171" s="215"/>
      <c r="P171" s="215"/>
      <c r="Q171" s="215"/>
      <c r="R171" s="215"/>
      <c r="S171" s="211"/>
      <c r="T171" s="215"/>
      <c r="U171" s="215"/>
      <c r="V171" s="213">
        <f t="shared" si="17"/>
        <v>0</v>
      </c>
      <c r="W171" s="207">
        <f t="shared" si="13"/>
        <v>58500</v>
      </c>
      <c r="X171" s="208">
        <f t="shared" si="14"/>
        <v>58500</v>
      </c>
      <c r="Y171" s="215">
        <v>50</v>
      </c>
      <c r="Z171" s="215">
        <v>0</v>
      </c>
      <c r="AA171" s="215">
        <v>0.01</v>
      </c>
    </row>
    <row r="172" spans="1:27" ht="17.25" x14ac:dyDescent="0.3">
      <c r="A172" s="215">
        <v>108</v>
      </c>
      <c r="B172" s="217" t="s">
        <v>4</v>
      </c>
      <c r="C172" s="215">
        <v>6033</v>
      </c>
      <c r="D172" s="215">
        <v>13</v>
      </c>
      <c r="E172" s="215">
        <v>3</v>
      </c>
      <c r="F172" s="215">
        <v>76</v>
      </c>
      <c r="G172" s="211">
        <f t="shared" si="15"/>
        <v>5576</v>
      </c>
      <c r="H172" s="215">
        <v>2</v>
      </c>
      <c r="I172" s="215">
        <v>75</v>
      </c>
      <c r="J172" s="205">
        <f t="shared" si="18"/>
        <v>418200</v>
      </c>
      <c r="K172" s="215"/>
      <c r="L172" s="215">
        <v>24</v>
      </c>
      <c r="M172" s="217" t="s">
        <v>39</v>
      </c>
      <c r="N172" s="217" t="s">
        <v>2</v>
      </c>
      <c r="O172" s="215">
        <v>260.39999999999998</v>
      </c>
      <c r="P172" s="215"/>
      <c r="Q172" s="215"/>
      <c r="R172" s="215"/>
      <c r="S172" s="211">
        <f>SUM(O172*6500)</f>
        <v>1692599.9999999998</v>
      </c>
      <c r="T172" s="215">
        <v>15</v>
      </c>
      <c r="U172" s="215">
        <v>20</v>
      </c>
      <c r="V172" s="213">
        <f t="shared" si="17"/>
        <v>1354079.9999999998</v>
      </c>
      <c r="W172" s="207">
        <f t="shared" si="13"/>
        <v>1772279.9999999998</v>
      </c>
      <c r="X172" s="208">
        <f t="shared" si="14"/>
        <v>1772279.9999999998</v>
      </c>
      <c r="Y172" s="215">
        <v>10</v>
      </c>
      <c r="Z172" s="215">
        <v>0</v>
      </c>
      <c r="AA172" s="215">
        <v>0.02</v>
      </c>
    </row>
    <row r="173" spans="1:27" ht="17.25" x14ac:dyDescent="0.3">
      <c r="A173" s="215"/>
      <c r="B173" s="217"/>
      <c r="C173" s="215"/>
      <c r="D173" s="215"/>
      <c r="E173" s="215"/>
      <c r="F173" s="215"/>
      <c r="G173" s="211"/>
      <c r="H173" s="215"/>
      <c r="I173" s="215"/>
      <c r="J173" s="205"/>
      <c r="K173" s="215"/>
      <c r="L173" s="215"/>
      <c r="M173" s="217" t="s">
        <v>12</v>
      </c>
      <c r="N173" s="217" t="s">
        <v>0</v>
      </c>
      <c r="O173" s="215">
        <v>45</v>
      </c>
      <c r="P173" s="215"/>
      <c r="Q173" s="215"/>
      <c r="R173" s="215"/>
      <c r="S173" s="211">
        <f>SUM(O173*5400)</f>
        <v>243000</v>
      </c>
      <c r="T173" s="215">
        <v>15</v>
      </c>
      <c r="U173" s="215">
        <v>65</v>
      </c>
      <c r="V173" s="213">
        <f t="shared" si="17"/>
        <v>85050</v>
      </c>
      <c r="W173" s="207">
        <f t="shared" si="13"/>
        <v>85050</v>
      </c>
      <c r="X173" s="208">
        <f t="shared" si="14"/>
        <v>85050</v>
      </c>
      <c r="Y173" s="215">
        <v>50</v>
      </c>
      <c r="Z173" s="215">
        <v>0</v>
      </c>
      <c r="AA173" s="215">
        <v>0.01</v>
      </c>
    </row>
    <row r="174" spans="1:27" ht="17.25" x14ac:dyDescent="0.3">
      <c r="A174" s="215"/>
      <c r="B174" s="217"/>
      <c r="C174" s="215"/>
      <c r="D174" s="215"/>
      <c r="E174" s="215"/>
      <c r="F174" s="215"/>
      <c r="G174" s="211"/>
      <c r="H174" s="215"/>
      <c r="I174" s="215"/>
      <c r="J174" s="205"/>
      <c r="K174" s="215"/>
      <c r="L174" s="215"/>
      <c r="M174" s="217" t="s">
        <v>16</v>
      </c>
      <c r="N174" s="217" t="s">
        <v>0</v>
      </c>
      <c r="O174" s="215">
        <v>40</v>
      </c>
      <c r="P174" s="215"/>
      <c r="Q174" s="215"/>
      <c r="R174" s="215"/>
      <c r="S174" s="211">
        <f>SUM(O174*2400)</f>
        <v>96000</v>
      </c>
      <c r="T174" s="215">
        <v>15</v>
      </c>
      <c r="U174" s="215">
        <v>65</v>
      </c>
      <c r="V174" s="213">
        <f t="shared" si="17"/>
        <v>33600</v>
      </c>
      <c r="W174" s="207">
        <f t="shared" si="13"/>
        <v>33600</v>
      </c>
      <c r="X174" s="208">
        <f t="shared" si="14"/>
        <v>33600</v>
      </c>
      <c r="Y174" s="215">
        <v>0</v>
      </c>
      <c r="Z174" s="219">
        <f>X174</f>
        <v>33600</v>
      </c>
      <c r="AA174" s="215">
        <v>0.03</v>
      </c>
    </row>
    <row r="175" spans="1:27" ht="17.25" x14ac:dyDescent="0.3">
      <c r="A175" s="215">
        <v>109</v>
      </c>
      <c r="B175" s="217" t="s">
        <v>4</v>
      </c>
      <c r="C175" s="215">
        <v>11514</v>
      </c>
      <c r="D175" s="215">
        <v>0</v>
      </c>
      <c r="E175" s="215">
        <v>0</v>
      </c>
      <c r="F175" s="215">
        <v>44</v>
      </c>
      <c r="G175" s="211">
        <f t="shared" si="15"/>
        <v>44</v>
      </c>
      <c r="H175" s="215">
        <v>2</v>
      </c>
      <c r="I175" s="215">
        <v>200</v>
      </c>
      <c r="J175" s="205">
        <f t="shared" si="18"/>
        <v>8800</v>
      </c>
      <c r="K175" s="215"/>
      <c r="L175" s="215">
        <v>32</v>
      </c>
      <c r="M175" s="217" t="s">
        <v>44</v>
      </c>
      <c r="N175" s="217" t="s">
        <v>9</v>
      </c>
      <c r="O175" s="215">
        <v>202.95</v>
      </c>
      <c r="P175" s="215"/>
      <c r="Q175" s="215"/>
      <c r="R175" s="215"/>
      <c r="S175" s="211">
        <f>SUM(O175*6500)</f>
        <v>1319175</v>
      </c>
      <c r="T175" s="215">
        <v>36</v>
      </c>
      <c r="U175" s="215">
        <v>85</v>
      </c>
      <c r="V175" s="213">
        <f t="shared" si="17"/>
        <v>197876.25</v>
      </c>
      <c r="W175" s="207">
        <f t="shared" si="13"/>
        <v>206676.25</v>
      </c>
      <c r="X175" s="208">
        <f t="shared" si="14"/>
        <v>206676.25</v>
      </c>
      <c r="Y175" s="215">
        <v>10</v>
      </c>
      <c r="Z175" s="215">
        <v>0</v>
      </c>
      <c r="AA175" s="215">
        <v>0.02</v>
      </c>
    </row>
    <row r="176" spans="1:27" ht="17.25" x14ac:dyDescent="0.3">
      <c r="A176" s="215"/>
      <c r="B176" s="217"/>
      <c r="C176" s="215"/>
      <c r="D176" s="215"/>
      <c r="E176" s="215"/>
      <c r="F176" s="215"/>
      <c r="G176" s="211"/>
      <c r="H176" s="215"/>
      <c r="I176" s="215"/>
      <c r="J176" s="205"/>
      <c r="K176" s="215"/>
      <c r="L176" s="215"/>
      <c r="M176" s="217" t="s">
        <v>317</v>
      </c>
      <c r="N176" s="217"/>
      <c r="O176" s="215"/>
      <c r="P176" s="215"/>
      <c r="Q176" s="215"/>
      <c r="R176" s="215"/>
      <c r="S176" s="211"/>
      <c r="T176" s="215"/>
      <c r="U176" s="215"/>
      <c r="V176" s="213">
        <f t="shared" si="17"/>
        <v>0</v>
      </c>
      <c r="W176" s="207">
        <f t="shared" si="13"/>
        <v>0</v>
      </c>
      <c r="X176" s="208">
        <f t="shared" si="14"/>
        <v>0</v>
      </c>
      <c r="Y176" s="215"/>
      <c r="Z176" s="215">
        <v>0</v>
      </c>
      <c r="AA176" s="215"/>
    </row>
    <row r="177" spans="1:27" ht="17.25" x14ac:dyDescent="0.3">
      <c r="A177" s="215"/>
      <c r="B177" s="217"/>
      <c r="C177" s="215"/>
      <c r="D177" s="215"/>
      <c r="E177" s="215"/>
      <c r="F177" s="215"/>
      <c r="G177" s="211"/>
      <c r="H177" s="215"/>
      <c r="I177" s="215"/>
      <c r="J177" s="205"/>
      <c r="K177" s="215"/>
      <c r="L177" s="215"/>
      <c r="M177" s="217" t="s">
        <v>318</v>
      </c>
      <c r="N177" s="217"/>
      <c r="O177" s="215"/>
      <c r="P177" s="215"/>
      <c r="Q177" s="215"/>
      <c r="R177" s="215"/>
      <c r="S177" s="211"/>
      <c r="T177" s="215"/>
      <c r="U177" s="215"/>
      <c r="V177" s="213">
        <f t="shared" si="17"/>
        <v>0</v>
      </c>
      <c r="W177" s="207">
        <f t="shared" si="13"/>
        <v>0</v>
      </c>
      <c r="X177" s="208">
        <f t="shared" si="14"/>
        <v>0</v>
      </c>
      <c r="Y177" s="215"/>
      <c r="Z177" s="215">
        <v>0</v>
      </c>
      <c r="AA177" s="215"/>
    </row>
    <row r="178" spans="1:27" ht="17.25" x14ac:dyDescent="0.3">
      <c r="A178" s="215"/>
      <c r="B178" s="217"/>
      <c r="C178" s="215"/>
      <c r="D178" s="215"/>
      <c r="E178" s="215"/>
      <c r="F178" s="215"/>
      <c r="G178" s="211"/>
      <c r="H178" s="215"/>
      <c r="I178" s="215"/>
      <c r="J178" s="205"/>
      <c r="K178" s="215"/>
      <c r="L178" s="215"/>
      <c r="M178" s="217" t="s">
        <v>12</v>
      </c>
      <c r="N178" s="217" t="s">
        <v>0</v>
      </c>
      <c r="O178" s="215">
        <v>25.2</v>
      </c>
      <c r="P178" s="215"/>
      <c r="Q178" s="215"/>
      <c r="R178" s="215"/>
      <c r="S178" s="211">
        <f>SUM(O178*5400)</f>
        <v>136080</v>
      </c>
      <c r="T178" s="215"/>
      <c r="U178" s="215"/>
      <c r="V178" s="213">
        <f t="shared" si="17"/>
        <v>136080</v>
      </c>
      <c r="W178" s="207">
        <f t="shared" si="13"/>
        <v>136080</v>
      </c>
      <c r="X178" s="208">
        <f t="shared" si="14"/>
        <v>136080</v>
      </c>
      <c r="Y178" s="215">
        <v>50</v>
      </c>
      <c r="Z178" s="215">
        <v>0</v>
      </c>
      <c r="AA178" s="215">
        <v>0.01</v>
      </c>
    </row>
    <row r="179" spans="1:27" s="214" customFormat="1" ht="17.25" x14ac:dyDescent="0.3">
      <c r="A179" s="215">
        <v>110</v>
      </c>
      <c r="B179" s="217" t="s">
        <v>14</v>
      </c>
      <c r="C179" s="215">
        <v>6183</v>
      </c>
      <c r="D179" s="215">
        <v>9</v>
      </c>
      <c r="E179" s="215">
        <v>2</v>
      </c>
      <c r="F179" s="215">
        <v>5</v>
      </c>
      <c r="G179" s="211">
        <f t="shared" si="15"/>
        <v>3805</v>
      </c>
      <c r="H179" s="215">
        <v>1</v>
      </c>
      <c r="I179" s="215">
        <v>75</v>
      </c>
      <c r="J179" s="205">
        <f t="shared" si="18"/>
        <v>285375</v>
      </c>
      <c r="K179" s="215"/>
      <c r="L179" s="215"/>
      <c r="M179" s="217"/>
      <c r="N179" s="217"/>
      <c r="O179" s="215"/>
      <c r="P179" s="215"/>
      <c r="Q179" s="215"/>
      <c r="R179" s="215"/>
      <c r="S179" s="211"/>
      <c r="T179" s="215"/>
      <c r="U179" s="215"/>
      <c r="V179" s="213">
        <f t="shared" si="17"/>
        <v>0</v>
      </c>
      <c r="W179" s="207">
        <f t="shared" si="13"/>
        <v>285375</v>
      </c>
      <c r="X179" s="208">
        <f t="shared" si="14"/>
        <v>285375</v>
      </c>
      <c r="Y179" s="215">
        <v>50</v>
      </c>
      <c r="Z179" s="215">
        <v>0</v>
      </c>
      <c r="AA179" s="215">
        <v>0.01</v>
      </c>
    </row>
    <row r="180" spans="1:27" ht="17.25" x14ac:dyDescent="0.3">
      <c r="A180" s="215">
        <v>111</v>
      </c>
      <c r="B180" s="217" t="s">
        <v>4</v>
      </c>
      <c r="C180" s="215">
        <v>9080</v>
      </c>
      <c r="D180" s="215">
        <v>5</v>
      </c>
      <c r="E180" s="215">
        <v>3</v>
      </c>
      <c r="F180" s="215">
        <v>72</v>
      </c>
      <c r="G180" s="211">
        <f t="shared" si="15"/>
        <v>2372</v>
      </c>
      <c r="H180" s="215">
        <v>1</v>
      </c>
      <c r="I180" s="215">
        <v>75</v>
      </c>
      <c r="J180" s="205">
        <f t="shared" si="18"/>
        <v>177900</v>
      </c>
      <c r="K180" s="215"/>
      <c r="L180" s="215"/>
      <c r="M180" s="217"/>
      <c r="N180" s="217"/>
      <c r="O180" s="215"/>
      <c r="P180" s="215"/>
      <c r="Q180" s="215"/>
      <c r="R180" s="215"/>
      <c r="S180" s="211"/>
      <c r="T180" s="215"/>
      <c r="U180" s="215"/>
      <c r="V180" s="213">
        <f t="shared" si="17"/>
        <v>0</v>
      </c>
      <c r="W180" s="207">
        <f t="shared" si="13"/>
        <v>177900</v>
      </c>
      <c r="X180" s="208">
        <f t="shared" si="14"/>
        <v>177900</v>
      </c>
      <c r="Y180" s="215">
        <v>50</v>
      </c>
      <c r="Z180" s="215">
        <v>0</v>
      </c>
      <c r="AA180" s="215">
        <v>0.01</v>
      </c>
    </row>
    <row r="181" spans="1:27" ht="17.25" x14ac:dyDescent="0.3">
      <c r="A181" s="215">
        <v>112</v>
      </c>
      <c r="B181" s="217" t="s">
        <v>4</v>
      </c>
      <c r="C181" s="215">
        <v>18067</v>
      </c>
      <c r="D181" s="215">
        <v>10</v>
      </c>
      <c r="E181" s="215">
        <v>3</v>
      </c>
      <c r="F181" s="215">
        <v>20</v>
      </c>
      <c r="G181" s="211">
        <f t="shared" si="15"/>
        <v>4320</v>
      </c>
      <c r="H181" s="215">
        <v>1</v>
      </c>
      <c r="I181" s="215">
        <v>100</v>
      </c>
      <c r="J181" s="205">
        <f t="shared" si="18"/>
        <v>432000</v>
      </c>
      <c r="K181" s="215"/>
      <c r="L181" s="215"/>
      <c r="M181" s="217"/>
      <c r="N181" s="217"/>
      <c r="O181" s="215"/>
      <c r="P181" s="215"/>
      <c r="Q181" s="215"/>
      <c r="R181" s="215"/>
      <c r="S181" s="211"/>
      <c r="T181" s="215"/>
      <c r="U181" s="215"/>
      <c r="V181" s="213">
        <f t="shared" si="17"/>
        <v>0</v>
      </c>
      <c r="W181" s="207">
        <f t="shared" si="13"/>
        <v>432000</v>
      </c>
      <c r="X181" s="208">
        <f t="shared" si="14"/>
        <v>432000</v>
      </c>
      <c r="Y181" s="215">
        <v>50</v>
      </c>
      <c r="Z181" s="215">
        <v>0</v>
      </c>
      <c r="AA181" s="215">
        <v>0.01</v>
      </c>
    </row>
    <row r="182" spans="1:27" ht="17.25" x14ac:dyDescent="0.3">
      <c r="A182" s="215">
        <v>113</v>
      </c>
      <c r="B182" s="217" t="s">
        <v>4</v>
      </c>
      <c r="C182" s="215">
        <v>2079</v>
      </c>
      <c r="D182" s="215">
        <v>20</v>
      </c>
      <c r="E182" s="215">
        <v>2</v>
      </c>
      <c r="F182" s="215">
        <v>86</v>
      </c>
      <c r="G182" s="211">
        <f t="shared" si="15"/>
        <v>8286</v>
      </c>
      <c r="H182" s="215">
        <v>2</v>
      </c>
      <c r="I182" s="215">
        <v>75</v>
      </c>
      <c r="J182" s="205">
        <f t="shared" si="18"/>
        <v>621450</v>
      </c>
      <c r="K182" s="215"/>
      <c r="L182" s="215">
        <v>8</v>
      </c>
      <c r="M182" s="217" t="s">
        <v>39</v>
      </c>
      <c r="N182" s="217" t="s">
        <v>2</v>
      </c>
      <c r="O182" s="215">
        <v>50.35</v>
      </c>
      <c r="P182" s="215"/>
      <c r="Q182" s="215"/>
      <c r="R182" s="215"/>
      <c r="S182" s="211">
        <f>SUM(O182*6500)</f>
        <v>327275</v>
      </c>
      <c r="T182" s="215">
        <v>1</v>
      </c>
      <c r="U182" s="215">
        <v>1</v>
      </c>
      <c r="V182" s="213">
        <f t="shared" si="17"/>
        <v>324002.25</v>
      </c>
      <c r="W182" s="207">
        <f t="shared" si="13"/>
        <v>945452.25</v>
      </c>
      <c r="X182" s="208">
        <f t="shared" si="14"/>
        <v>945452.25</v>
      </c>
      <c r="Y182" s="215">
        <v>50</v>
      </c>
      <c r="Z182" s="215">
        <v>0</v>
      </c>
      <c r="AA182" s="215">
        <v>0.02</v>
      </c>
    </row>
    <row r="183" spans="1:27" ht="17.25" x14ac:dyDescent="0.3">
      <c r="A183" s="215"/>
      <c r="B183" s="217"/>
      <c r="C183" s="215"/>
      <c r="D183" s="215"/>
      <c r="E183" s="215"/>
      <c r="F183" s="215"/>
      <c r="G183" s="211"/>
      <c r="H183" s="215"/>
      <c r="I183" s="215"/>
      <c r="J183" s="205"/>
      <c r="K183" s="215"/>
      <c r="L183" s="215"/>
      <c r="M183" s="217" t="s">
        <v>48</v>
      </c>
      <c r="N183" s="217" t="s">
        <v>0</v>
      </c>
      <c r="O183" s="215">
        <v>48.75</v>
      </c>
      <c r="P183" s="215"/>
      <c r="Q183" s="215"/>
      <c r="R183" s="215"/>
      <c r="S183" s="211">
        <f>SUM(O183*6500)</f>
        <v>316875</v>
      </c>
      <c r="T183" s="215">
        <v>1</v>
      </c>
      <c r="U183" s="215">
        <v>3</v>
      </c>
      <c r="V183" s="213">
        <f t="shared" si="17"/>
        <v>307368.75</v>
      </c>
      <c r="W183" s="207">
        <f t="shared" si="13"/>
        <v>307368.75</v>
      </c>
      <c r="X183" s="208">
        <f t="shared" si="14"/>
        <v>307368.75</v>
      </c>
      <c r="Y183" s="215">
        <v>0</v>
      </c>
      <c r="Z183" s="219">
        <f>X183</f>
        <v>307368.75</v>
      </c>
      <c r="AA183" s="215">
        <v>0.03</v>
      </c>
    </row>
    <row r="184" spans="1:27" ht="17.25" x14ac:dyDescent="0.3">
      <c r="A184" s="215"/>
      <c r="B184" s="217"/>
      <c r="C184" s="215"/>
      <c r="D184" s="215"/>
      <c r="E184" s="215"/>
      <c r="F184" s="215"/>
      <c r="G184" s="211"/>
      <c r="H184" s="215"/>
      <c r="I184" s="215"/>
      <c r="J184" s="205"/>
      <c r="K184" s="215"/>
      <c r="L184" s="215"/>
      <c r="M184" s="217" t="s">
        <v>11</v>
      </c>
      <c r="N184" s="217" t="s">
        <v>0</v>
      </c>
      <c r="O184" s="215">
        <v>90.09</v>
      </c>
      <c r="P184" s="215"/>
      <c r="Q184" s="215"/>
      <c r="R184" s="215"/>
      <c r="S184" s="211">
        <f>SUM(O184*2050)</f>
        <v>184684.5</v>
      </c>
      <c r="T184" s="215">
        <v>1</v>
      </c>
      <c r="U184" s="215">
        <v>3</v>
      </c>
      <c r="V184" s="213">
        <f t="shared" si="17"/>
        <v>179143.965</v>
      </c>
      <c r="W184" s="207">
        <f t="shared" si="13"/>
        <v>179143.965</v>
      </c>
      <c r="X184" s="208">
        <f t="shared" si="14"/>
        <v>179143.965</v>
      </c>
      <c r="Y184" s="215">
        <v>50</v>
      </c>
      <c r="Z184" s="215">
        <v>0</v>
      </c>
      <c r="AA184" s="215">
        <v>0.01</v>
      </c>
    </row>
    <row r="185" spans="1:27" ht="17.25" x14ac:dyDescent="0.3">
      <c r="A185" s="215"/>
      <c r="B185" s="217"/>
      <c r="C185" s="215"/>
      <c r="D185" s="215"/>
      <c r="E185" s="215"/>
      <c r="F185" s="215"/>
      <c r="G185" s="211"/>
      <c r="H185" s="215"/>
      <c r="I185" s="215"/>
      <c r="J185" s="205"/>
      <c r="K185" s="215"/>
      <c r="L185" s="215"/>
      <c r="M185" s="217" t="s">
        <v>13</v>
      </c>
      <c r="N185" s="217" t="s">
        <v>0</v>
      </c>
      <c r="O185" s="215">
        <v>99.96</v>
      </c>
      <c r="P185" s="215"/>
      <c r="Q185" s="215"/>
      <c r="R185" s="215"/>
      <c r="S185" s="211">
        <f>SUM(O185*2050)</f>
        <v>204918</v>
      </c>
      <c r="T185" s="215">
        <v>1</v>
      </c>
      <c r="U185" s="215">
        <v>3</v>
      </c>
      <c r="V185" s="213">
        <f t="shared" si="17"/>
        <v>198770.46</v>
      </c>
      <c r="W185" s="207">
        <f t="shared" si="13"/>
        <v>198770.46</v>
      </c>
      <c r="X185" s="208">
        <f t="shared" si="14"/>
        <v>198770.46</v>
      </c>
      <c r="Y185" s="215">
        <v>50</v>
      </c>
      <c r="Z185" s="215">
        <v>0</v>
      </c>
      <c r="AA185" s="215">
        <v>0.01</v>
      </c>
    </row>
    <row r="186" spans="1:27" ht="17.25" x14ac:dyDescent="0.3">
      <c r="A186" s="215">
        <v>114</v>
      </c>
      <c r="B186" s="217" t="s">
        <v>4</v>
      </c>
      <c r="C186" s="215">
        <v>3362</v>
      </c>
      <c r="D186" s="215">
        <v>7</v>
      </c>
      <c r="E186" s="215">
        <v>0</v>
      </c>
      <c r="F186" s="215">
        <v>0</v>
      </c>
      <c r="G186" s="211">
        <f t="shared" si="15"/>
        <v>2800</v>
      </c>
      <c r="H186" s="215">
        <v>1</v>
      </c>
      <c r="I186" s="215">
        <v>100</v>
      </c>
      <c r="J186" s="205">
        <f t="shared" si="18"/>
        <v>280000</v>
      </c>
      <c r="K186" s="215"/>
      <c r="L186" s="215"/>
      <c r="M186" s="217"/>
      <c r="N186" s="217"/>
      <c r="O186" s="215"/>
      <c r="P186" s="215"/>
      <c r="Q186" s="215"/>
      <c r="R186" s="215"/>
      <c r="S186" s="211"/>
      <c r="T186" s="215"/>
      <c r="U186" s="215"/>
      <c r="V186" s="213">
        <f t="shared" si="17"/>
        <v>0</v>
      </c>
      <c r="W186" s="207">
        <f t="shared" si="13"/>
        <v>280000</v>
      </c>
      <c r="X186" s="208">
        <f t="shared" si="14"/>
        <v>280000</v>
      </c>
      <c r="Y186" s="215">
        <v>50</v>
      </c>
      <c r="Z186" s="215">
        <v>0</v>
      </c>
      <c r="AA186" s="215">
        <v>0.01</v>
      </c>
    </row>
    <row r="187" spans="1:27" ht="17.25" x14ac:dyDescent="0.3">
      <c r="A187" s="215">
        <v>115</v>
      </c>
      <c r="B187" s="217" t="s">
        <v>4</v>
      </c>
      <c r="C187" s="215">
        <v>15418</v>
      </c>
      <c r="D187" s="215">
        <v>0</v>
      </c>
      <c r="E187" s="215">
        <v>1</v>
      </c>
      <c r="F187" s="215">
        <v>23</v>
      </c>
      <c r="G187" s="211">
        <f t="shared" si="15"/>
        <v>123</v>
      </c>
      <c r="H187" s="215">
        <v>2</v>
      </c>
      <c r="I187" s="215">
        <v>75</v>
      </c>
      <c r="J187" s="205">
        <f t="shared" si="18"/>
        <v>9225</v>
      </c>
      <c r="K187" s="215"/>
      <c r="L187" s="215">
        <v>109</v>
      </c>
      <c r="M187" s="217" t="s">
        <v>39</v>
      </c>
      <c r="N187" s="217" t="s">
        <v>2</v>
      </c>
      <c r="O187" s="215">
        <v>81.599999999999994</v>
      </c>
      <c r="P187" s="215"/>
      <c r="Q187" s="215"/>
      <c r="R187" s="215"/>
      <c r="S187" s="211">
        <f>SUM(O187*6500)</f>
        <v>530400</v>
      </c>
      <c r="T187" s="215">
        <v>4</v>
      </c>
      <c r="U187" s="215">
        <v>4</v>
      </c>
      <c r="V187" s="213">
        <f t="shared" si="17"/>
        <v>509184</v>
      </c>
      <c r="W187" s="207">
        <f t="shared" si="13"/>
        <v>518409</v>
      </c>
      <c r="X187" s="208">
        <f t="shared" si="14"/>
        <v>518409</v>
      </c>
      <c r="Y187" s="215">
        <v>10</v>
      </c>
      <c r="Z187" s="215">
        <v>0</v>
      </c>
      <c r="AA187" s="215">
        <v>0.02</v>
      </c>
    </row>
    <row r="188" spans="1:27" ht="17.25" x14ac:dyDescent="0.3">
      <c r="A188" s="215"/>
      <c r="B188" s="217"/>
      <c r="C188" s="215"/>
      <c r="D188" s="215"/>
      <c r="E188" s="215"/>
      <c r="F188" s="215"/>
      <c r="G188" s="211"/>
      <c r="H188" s="215"/>
      <c r="I188" s="215"/>
      <c r="J188" s="205"/>
      <c r="K188" s="215"/>
      <c r="L188" s="215"/>
      <c r="M188" s="217" t="s">
        <v>325</v>
      </c>
      <c r="N188" s="217" t="s">
        <v>2</v>
      </c>
      <c r="O188" s="215">
        <v>87.55</v>
      </c>
      <c r="P188" s="215"/>
      <c r="Q188" s="215"/>
      <c r="R188" s="215"/>
      <c r="S188" s="211">
        <f>SUM(O188*6500)</f>
        <v>569075</v>
      </c>
      <c r="T188" s="215">
        <v>3</v>
      </c>
      <c r="U188" s="215">
        <v>3</v>
      </c>
      <c r="V188" s="213">
        <f t="shared" si="17"/>
        <v>552002.75</v>
      </c>
      <c r="W188" s="207">
        <f t="shared" si="13"/>
        <v>552002.75</v>
      </c>
      <c r="X188" s="208">
        <f t="shared" si="14"/>
        <v>552002.75</v>
      </c>
      <c r="Y188" s="215">
        <v>10</v>
      </c>
      <c r="Z188" s="215">
        <v>0</v>
      </c>
      <c r="AA188" s="215">
        <v>0.02</v>
      </c>
    </row>
    <row r="189" spans="1:27" ht="17.25" x14ac:dyDescent="0.3">
      <c r="A189" s="215"/>
      <c r="B189" s="217"/>
      <c r="C189" s="215"/>
      <c r="D189" s="215"/>
      <c r="E189" s="215"/>
      <c r="F189" s="215"/>
      <c r="G189" s="211"/>
      <c r="H189" s="215"/>
      <c r="I189" s="215"/>
      <c r="J189" s="205"/>
      <c r="K189" s="215"/>
      <c r="L189" s="215"/>
      <c r="M189" s="217" t="s">
        <v>16</v>
      </c>
      <c r="N189" s="217" t="s">
        <v>2</v>
      </c>
      <c r="O189" s="215">
        <v>61.05</v>
      </c>
      <c r="P189" s="215"/>
      <c r="Q189" s="215"/>
      <c r="R189" s="215"/>
      <c r="S189" s="211">
        <f>SUM(O189*2400)</f>
        <v>146520</v>
      </c>
      <c r="T189" s="215">
        <v>4</v>
      </c>
      <c r="U189" s="215">
        <v>4</v>
      </c>
      <c r="V189" s="213">
        <f t="shared" si="17"/>
        <v>140659.20000000001</v>
      </c>
      <c r="W189" s="207">
        <f t="shared" si="13"/>
        <v>140659.20000000001</v>
      </c>
      <c r="X189" s="208">
        <f t="shared" si="14"/>
        <v>140659.20000000001</v>
      </c>
      <c r="Y189" s="215">
        <v>0</v>
      </c>
      <c r="Z189" s="219">
        <f>X189</f>
        <v>140659.20000000001</v>
      </c>
      <c r="AA189" s="215">
        <v>0.03</v>
      </c>
    </row>
    <row r="190" spans="1:27" ht="17.25" x14ac:dyDescent="0.3">
      <c r="A190" s="215">
        <v>116</v>
      </c>
      <c r="B190" s="217" t="s">
        <v>4</v>
      </c>
      <c r="C190" s="215">
        <v>12446</v>
      </c>
      <c r="D190" s="215">
        <v>13</v>
      </c>
      <c r="E190" s="215">
        <v>0</v>
      </c>
      <c r="F190" s="215">
        <v>0</v>
      </c>
      <c r="G190" s="211">
        <f t="shared" si="15"/>
        <v>5200</v>
      </c>
      <c r="H190" s="215">
        <v>1</v>
      </c>
      <c r="I190" s="215">
        <v>110</v>
      </c>
      <c r="J190" s="205">
        <f t="shared" si="18"/>
        <v>572000</v>
      </c>
      <c r="K190" s="215"/>
      <c r="L190" s="215"/>
      <c r="M190" s="217"/>
      <c r="N190" s="217"/>
      <c r="O190" s="215"/>
      <c r="P190" s="215"/>
      <c r="Q190" s="215"/>
      <c r="R190" s="215"/>
      <c r="S190" s="211"/>
      <c r="T190" s="215"/>
      <c r="U190" s="215"/>
      <c r="V190" s="213">
        <f t="shared" si="17"/>
        <v>0</v>
      </c>
      <c r="W190" s="207">
        <f t="shared" si="13"/>
        <v>572000</v>
      </c>
      <c r="X190" s="208">
        <f t="shared" si="14"/>
        <v>572000</v>
      </c>
      <c r="Y190" s="215">
        <v>50</v>
      </c>
      <c r="Z190" s="215">
        <v>0</v>
      </c>
      <c r="AA190" s="215"/>
    </row>
    <row r="191" spans="1:27" ht="17.25" x14ac:dyDescent="0.3">
      <c r="A191" s="215">
        <v>117</v>
      </c>
      <c r="B191" s="217" t="s">
        <v>4</v>
      </c>
      <c r="C191" s="215">
        <v>14762</v>
      </c>
      <c r="D191" s="215">
        <v>12</v>
      </c>
      <c r="E191" s="215">
        <v>2</v>
      </c>
      <c r="F191" s="215">
        <v>33</v>
      </c>
      <c r="G191" s="211">
        <f t="shared" si="15"/>
        <v>5033</v>
      </c>
      <c r="H191" s="215">
        <v>1</v>
      </c>
      <c r="I191" s="215">
        <v>75</v>
      </c>
      <c r="J191" s="205">
        <f t="shared" si="18"/>
        <v>377475</v>
      </c>
      <c r="K191" s="215"/>
      <c r="L191" s="215"/>
      <c r="M191" s="217"/>
      <c r="N191" s="217"/>
      <c r="O191" s="215"/>
      <c r="P191" s="215"/>
      <c r="Q191" s="215"/>
      <c r="R191" s="215"/>
      <c r="S191" s="211"/>
      <c r="T191" s="215"/>
      <c r="U191" s="215"/>
      <c r="V191" s="213">
        <f t="shared" si="17"/>
        <v>0</v>
      </c>
      <c r="W191" s="207">
        <f t="shared" si="13"/>
        <v>377475</v>
      </c>
      <c r="X191" s="208">
        <f t="shared" si="14"/>
        <v>377475</v>
      </c>
      <c r="Y191" s="215">
        <v>50</v>
      </c>
      <c r="Z191" s="215">
        <v>0</v>
      </c>
      <c r="AA191" s="215"/>
    </row>
    <row r="192" spans="1:27" ht="17.25" x14ac:dyDescent="0.3">
      <c r="A192" s="215">
        <v>118</v>
      </c>
      <c r="B192" s="217" t="s">
        <v>4</v>
      </c>
      <c r="C192" s="215">
        <v>7999</v>
      </c>
      <c r="D192" s="215">
        <v>5</v>
      </c>
      <c r="E192" s="215">
        <v>3</v>
      </c>
      <c r="F192" s="215">
        <v>63</v>
      </c>
      <c r="G192" s="211">
        <f t="shared" si="15"/>
        <v>2363</v>
      </c>
      <c r="H192" s="215">
        <v>1</v>
      </c>
      <c r="I192" s="215">
        <v>190</v>
      </c>
      <c r="J192" s="205">
        <f t="shared" si="18"/>
        <v>448970</v>
      </c>
      <c r="K192" s="215"/>
      <c r="L192" s="215"/>
      <c r="M192" s="217"/>
      <c r="N192" s="217"/>
      <c r="O192" s="215"/>
      <c r="P192" s="215"/>
      <c r="Q192" s="215"/>
      <c r="R192" s="215"/>
      <c r="S192" s="211"/>
      <c r="T192" s="215"/>
      <c r="U192" s="215"/>
      <c r="V192" s="213">
        <f t="shared" si="17"/>
        <v>0</v>
      </c>
      <c r="W192" s="207">
        <f t="shared" si="13"/>
        <v>448970</v>
      </c>
      <c r="X192" s="208">
        <f t="shared" si="14"/>
        <v>448970</v>
      </c>
      <c r="Y192" s="215">
        <v>50</v>
      </c>
      <c r="Z192" s="215">
        <v>0</v>
      </c>
      <c r="AA192" s="215"/>
    </row>
    <row r="193" spans="1:27" ht="17.25" x14ac:dyDescent="0.3">
      <c r="A193" s="215">
        <v>119</v>
      </c>
      <c r="B193" s="217" t="s">
        <v>4</v>
      </c>
      <c r="C193" s="215">
        <v>12447</v>
      </c>
      <c r="D193" s="215">
        <v>3</v>
      </c>
      <c r="E193" s="215">
        <v>0</v>
      </c>
      <c r="F193" s="215">
        <v>0</v>
      </c>
      <c r="G193" s="211">
        <f t="shared" si="15"/>
        <v>1200</v>
      </c>
      <c r="H193" s="215">
        <v>1</v>
      </c>
      <c r="I193" s="215">
        <v>110</v>
      </c>
      <c r="J193" s="205">
        <f t="shared" si="18"/>
        <v>132000</v>
      </c>
      <c r="K193" s="215"/>
      <c r="L193" s="215"/>
      <c r="M193" s="217"/>
      <c r="N193" s="217"/>
      <c r="O193" s="215"/>
      <c r="P193" s="215"/>
      <c r="Q193" s="215"/>
      <c r="R193" s="215"/>
      <c r="S193" s="211"/>
      <c r="T193" s="215"/>
      <c r="U193" s="215"/>
      <c r="V193" s="213">
        <f t="shared" si="17"/>
        <v>0</v>
      </c>
      <c r="W193" s="207">
        <f t="shared" si="13"/>
        <v>132000</v>
      </c>
      <c r="X193" s="208">
        <f t="shared" si="14"/>
        <v>132000</v>
      </c>
      <c r="Y193" s="215">
        <v>50</v>
      </c>
      <c r="Z193" s="215">
        <v>0</v>
      </c>
      <c r="AA193" s="215">
        <v>0.01</v>
      </c>
    </row>
    <row r="194" spans="1:27" ht="17.25" x14ac:dyDescent="0.3">
      <c r="A194" s="215">
        <v>120</v>
      </c>
      <c r="B194" s="217" t="s">
        <v>4</v>
      </c>
      <c r="C194" s="215">
        <v>2112</v>
      </c>
      <c r="D194" s="215">
        <v>0</v>
      </c>
      <c r="E194" s="215">
        <v>2</v>
      </c>
      <c r="F194" s="215">
        <v>55</v>
      </c>
      <c r="G194" s="211">
        <f t="shared" si="15"/>
        <v>255</v>
      </c>
      <c r="H194" s="215">
        <v>1</v>
      </c>
      <c r="I194" s="215">
        <v>75</v>
      </c>
      <c r="J194" s="205">
        <f t="shared" si="18"/>
        <v>19125</v>
      </c>
      <c r="K194" s="215"/>
      <c r="L194" s="215">
        <v>75</v>
      </c>
      <c r="M194" s="217" t="s">
        <v>12</v>
      </c>
      <c r="N194" s="217" t="s">
        <v>0</v>
      </c>
      <c r="O194" s="215">
        <v>129.6</v>
      </c>
      <c r="P194" s="215"/>
      <c r="Q194" s="215"/>
      <c r="R194" s="215"/>
      <c r="S194" s="211">
        <f>SUM(O194*5400)</f>
        <v>699840</v>
      </c>
      <c r="T194" s="215">
        <v>50</v>
      </c>
      <c r="U194" s="215">
        <v>93</v>
      </c>
      <c r="V194" s="213">
        <f t="shared" si="17"/>
        <v>48988.800000000047</v>
      </c>
      <c r="W194" s="207">
        <f t="shared" si="13"/>
        <v>68113.800000000047</v>
      </c>
      <c r="X194" s="208">
        <f t="shared" si="14"/>
        <v>68113.800000000047</v>
      </c>
      <c r="Y194" s="215">
        <v>50</v>
      </c>
      <c r="Z194" s="215">
        <v>0</v>
      </c>
      <c r="AA194" s="215"/>
    </row>
    <row r="195" spans="1:27" ht="17.25" x14ac:dyDescent="0.3">
      <c r="A195" s="215"/>
      <c r="B195" s="217"/>
      <c r="C195" s="215"/>
      <c r="D195" s="215"/>
      <c r="E195" s="215"/>
      <c r="F195" s="215"/>
      <c r="G195" s="211"/>
      <c r="H195" s="215"/>
      <c r="I195" s="215">
        <v>75</v>
      </c>
      <c r="J195" s="205"/>
      <c r="K195" s="215"/>
      <c r="L195" s="215"/>
      <c r="M195" s="217"/>
      <c r="N195" s="217"/>
      <c r="O195" s="215"/>
      <c r="P195" s="215"/>
      <c r="Q195" s="215"/>
      <c r="R195" s="215"/>
      <c r="S195" s="211"/>
      <c r="T195" s="215"/>
      <c r="U195" s="215">
        <v>93</v>
      </c>
      <c r="V195" s="213">
        <f t="shared" si="17"/>
        <v>0</v>
      </c>
      <c r="W195" s="207">
        <f t="shared" si="13"/>
        <v>0</v>
      </c>
      <c r="X195" s="208">
        <f t="shared" si="14"/>
        <v>0</v>
      </c>
      <c r="Y195" s="215"/>
      <c r="Z195" s="215"/>
      <c r="AA195" s="215"/>
    </row>
    <row r="196" spans="1:27" ht="17.25" x14ac:dyDescent="0.3">
      <c r="A196" s="215">
        <v>121</v>
      </c>
      <c r="B196" s="217" t="s">
        <v>4</v>
      </c>
      <c r="C196" s="215">
        <v>2155</v>
      </c>
      <c r="D196" s="215">
        <v>0</v>
      </c>
      <c r="E196" s="215">
        <v>0</v>
      </c>
      <c r="F196" s="215">
        <v>53</v>
      </c>
      <c r="G196" s="211">
        <f t="shared" si="15"/>
        <v>53</v>
      </c>
      <c r="H196" s="215">
        <v>1</v>
      </c>
      <c r="I196" s="215">
        <v>200</v>
      </c>
      <c r="J196" s="205">
        <f t="shared" si="18"/>
        <v>10600</v>
      </c>
      <c r="K196" s="215"/>
      <c r="L196" s="215">
        <v>75</v>
      </c>
      <c r="M196" s="217" t="s">
        <v>39</v>
      </c>
      <c r="N196" s="217" t="s">
        <v>326</v>
      </c>
      <c r="O196" s="215">
        <v>165.1</v>
      </c>
      <c r="P196" s="215"/>
      <c r="Q196" s="215"/>
      <c r="R196" s="215"/>
      <c r="S196" s="211">
        <f>SUM(O196*6500)</f>
        <v>1073150</v>
      </c>
      <c r="T196" s="215">
        <v>32</v>
      </c>
      <c r="U196" s="215">
        <v>85</v>
      </c>
      <c r="V196" s="213">
        <f t="shared" si="17"/>
        <v>160972.5</v>
      </c>
      <c r="W196" s="207">
        <f t="shared" si="13"/>
        <v>171572.5</v>
      </c>
      <c r="X196" s="208">
        <f t="shared" si="14"/>
        <v>171572.5</v>
      </c>
      <c r="Y196" s="215">
        <v>10</v>
      </c>
      <c r="Z196" s="215">
        <v>0</v>
      </c>
      <c r="AA196" s="215">
        <v>0.02</v>
      </c>
    </row>
    <row r="197" spans="1:27" ht="17.25" x14ac:dyDescent="0.3">
      <c r="A197" s="215"/>
      <c r="B197" s="217"/>
      <c r="C197" s="215"/>
      <c r="D197" s="215"/>
      <c r="E197" s="215"/>
      <c r="F197" s="215"/>
      <c r="G197" s="211"/>
      <c r="H197" s="215"/>
      <c r="I197" s="215"/>
      <c r="J197" s="205"/>
      <c r="K197" s="215"/>
      <c r="L197" s="215"/>
      <c r="M197" s="217" t="s">
        <v>16</v>
      </c>
      <c r="N197" s="217" t="s">
        <v>2</v>
      </c>
      <c r="O197" s="215">
        <v>42.56</v>
      </c>
      <c r="P197" s="215"/>
      <c r="Q197" s="215"/>
      <c r="R197" s="215"/>
      <c r="S197" s="211">
        <f>SUM(O197*2400)</f>
        <v>102144</v>
      </c>
      <c r="T197" s="215">
        <v>20</v>
      </c>
      <c r="U197" s="215">
        <v>30</v>
      </c>
      <c r="V197" s="213">
        <f t="shared" si="17"/>
        <v>71500.800000000003</v>
      </c>
      <c r="W197" s="207">
        <f t="shared" si="13"/>
        <v>71500.800000000003</v>
      </c>
      <c r="X197" s="208">
        <f t="shared" si="14"/>
        <v>71500.800000000003</v>
      </c>
      <c r="Y197" s="215">
        <v>0</v>
      </c>
      <c r="Z197" s="219">
        <f>X197</f>
        <v>71500.800000000003</v>
      </c>
      <c r="AA197" s="215">
        <v>0.03</v>
      </c>
    </row>
    <row r="198" spans="1:27" ht="17.25" x14ac:dyDescent="0.3">
      <c r="A198" s="215">
        <v>122</v>
      </c>
      <c r="B198" s="217" t="s">
        <v>4</v>
      </c>
      <c r="C198" s="215">
        <v>10464</v>
      </c>
      <c r="D198" s="215">
        <v>0</v>
      </c>
      <c r="E198" s="215">
        <v>0</v>
      </c>
      <c r="F198" s="215">
        <v>35</v>
      </c>
      <c r="G198" s="211">
        <f t="shared" si="15"/>
        <v>35</v>
      </c>
      <c r="H198" s="215">
        <v>1</v>
      </c>
      <c r="I198" s="215">
        <v>75</v>
      </c>
      <c r="J198" s="205">
        <f t="shared" si="18"/>
        <v>2625</v>
      </c>
      <c r="K198" s="215"/>
      <c r="L198" s="215">
        <v>42</v>
      </c>
      <c r="M198" s="217" t="s">
        <v>44</v>
      </c>
      <c r="N198" s="217" t="s">
        <v>326</v>
      </c>
      <c r="O198" s="215">
        <v>109.2</v>
      </c>
      <c r="P198" s="215"/>
      <c r="Q198" s="215"/>
      <c r="R198" s="215"/>
      <c r="S198" s="211">
        <f>SUM(O198*6500)</f>
        <v>709800</v>
      </c>
      <c r="T198" s="215">
        <v>8</v>
      </c>
      <c r="U198" s="215">
        <v>22</v>
      </c>
      <c r="V198" s="213">
        <f t="shared" si="17"/>
        <v>553644</v>
      </c>
      <c r="W198" s="207">
        <f t="shared" ref="W198:W261" si="19">SUM(J198+V198)</f>
        <v>556269</v>
      </c>
      <c r="X198" s="208">
        <f t="shared" si="14"/>
        <v>556269</v>
      </c>
      <c r="Y198" s="215">
        <v>10</v>
      </c>
      <c r="Z198" s="215">
        <v>0</v>
      </c>
      <c r="AA198" s="215">
        <v>0.02</v>
      </c>
    </row>
    <row r="199" spans="1:27" ht="17.25" x14ac:dyDescent="0.3">
      <c r="A199" s="215"/>
      <c r="B199" s="217"/>
      <c r="C199" s="215"/>
      <c r="D199" s="215"/>
      <c r="E199" s="215"/>
      <c r="F199" s="215"/>
      <c r="G199" s="211"/>
      <c r="H199" s="215"/>
      <c r="I199" s="215"/>
      <c r="J199" s="205"/>
      <c r="K199" s="215"/>
      <c r="L199" s="215"/>
      <c r="M199" s="217" t="s">
        <v>317</v>
      </c>
      <c r="N199" s="217"/>
      <c r="O199" s="215"/>
      <c r="P199" s="215"/>
      <c r="Q199" s="215"/>
      <c r="R199" s="215"/>
      <c r="S199" s="211"/>
      <c r="T199" s="215"/>
      <c r="U199" s="215"/>
      <c r="V199" s="213">
        <f t="shared" si="17"/>
        <v>0</v>
      </c>
      <c r="W199" s="207">
        <f t="shared" si="19"/>
        <v>0</v>
      </c>
      <c r="X199" s="208">
        <f t="shared" si="14"/>
        <v>0</v>
      </c>
      <c r="Y199" s="215"/>
      <c r="Z199" s="215"/>
      <c r="AA199" s="215"/>
    </row>
    <row r="200" spans="1:27" ht="17.25" x14ac:dyDescent="0.3">
      <c r="A200" s="215"/>
      <c r="B200" s="217"/>
      <c r="C200" s="215"/>
      <c r="D200" s="215"/>
      <c r="E200" s="215"/>
      <c r="F200" s="215"/>
      <c r="G200" s="211"/>
      <c r="H200" s="215"/>
      <c r="I200" s="215"/>
      <c r="J200" s="205"/>
      <c r="K200" s="215"/>
      <c r="L200" s="215"/>
      <c r="M200" s="217" t="s">
        <v>318</v>
      </c>
      <c r="N200" s="217"/>
      <c r="O200" s="215"/>
      <c r="P200" s="215"/>
      <c r="Q200" s="215"/>
      <c r="R200" s="215"/>
      <c r="S200" s="211"/>
      <c r="T200" s="215"/>
      <c r="U200" s="215"/>
      <c r="V200" s="213">
        <f t="shared" si="17"/>
        <v>0</v>
      </c>
      <c r="W200" s="207">
        <f t="shared" si="19"/>
        <v>0</v>
      </c>
      <c r="X200" s="208">
        <f t="shared" si="14"/>
        <v>0</v>
      </c>
      <c r="Y200" s="215"/>
      <c r="Z200" s="215">
        <v>0</v>
      </c>
      <c r="AA200" s="215"/>
    </row>
    <row r="201" spans="1:27" ht="17.25" x14ac:dyDescent="0.3">
      <c r="A201" s="215"/>
      <c r="B201" s="217"/>
      <c r="C201" s="215"/>
      <c r="D201" s="215"/>
      <c r="E201" s="215"/>
      <c r="F201" s="215"/>
      <c r="G201" s="211"/>
      <c r="H201" s="215"/>
      <c r="I201" s="215"/>
      <c r="J201" s="205"/>
      <c r="K201" s="215"/>
      <c r="L201" s="215"/>
      <c r="M201" s="217" t="s">
        <v>12</v>
      </c>
      <c r="N201" s="217" t="s">
        <v>0</v>
      </c>
      <c r="O201" s="215">
        <v>33.92</v>
      </c>
      <c r="P201" s="215"/>
      <c r="Q201" s="215"/>
      <c r="R201" s="215"/>
      <c r="S201" s="211">
        <f>SUM(O201*5400)</f>
        <v>183168</v>
      </c>
      <c r="T201" s="215">
        <v>8</v>
      </c>
      <c r="U201" s="215">
        <v>30</v>
      </c>
      <c r="V201" s="213">
        <f t="shared" si="17"/>
        <v>128217.60000000001</v>
      </c>
      <c r="W201" s="207">
        <f t="shared" si="19"/>
        <v>128217.60000000001</v>
      </c>
      <c r="X201" s="208">
        <f t="shared" si="14"/>
        <v>128217.60000000001</v>
      </c>
      <c r="Y201" s="215">
        <v>50</v>
      </c>
      <c r="Z201" s="215">
        <v>0</v>
      </c>
      <c r="AA201" s="215"/>
    </row>
    <row r="202" spans="1:27" ht="17.25" x14ac:dyDescent="0.3">
      <c r="A202" s="215">
        <v>123</v>
      </c>
      <c r="B202" s="217" t="s">
        <v>4</v>
      </c>
      <c r="C202" s="215">
        <v>15654</v>
      </c>
      <c r="D202" s="215">
        <v>2</v>
      </c>
      <c r="E202" s="215">
        <v>2</v>
      </c>
      <c r="F202" s="215">
        <v>8</v>
      </c>
      <c r="G202" s="211">
        <f t="shared" ref="G202:G263" si="20">SUM((D202*400)+(E202*100)+F202)</f>
        <v>1008</v>
      </c>
      <c r="H202" s="215">
        <v>1</v>
      </c>
      <c r="I202" s="215">
        <v>75</v>
      </c>
      <c r="J202" s="205">
        <f t="shared" si="18"/>
        <v>75600</v>
      </c>
      <c r="K202" s="215"/>
      <c r="L202" s="215"/>
      <c r="M202" s="217" t="s">
        <v>327</v>
      </c>
      <c r="N202" s="217"/>
      <c r="O202" s="215">
        <v>49</v>
      </c>
      <c r="P202" s="215"/>
      <c r="Q202" s="215"/>
      <c r="R202" s="215"/>
      <c r="S202" s="211"/>
      <c r="T202" s="215"/>
      <c r="U202" s="215"/>
      <c r="V202" s="213">
        <f t="shared" si="17"/>
        <v>0</v>
      </c>
      <c r="W202" s="207">
        <f t="shared" si="19"/>
        <v>75600</v>
      </c>
      <c r="X202" s="208">
        <f t="shared" ref="X202:X265" si="21">W202</f>
        <v>75600</v>
      </c>
      <c r="Y202" s="215">
        <v>50</v>
      </c>
      <c r="Z202" s="215">
        <v>0</v>
      </c>
      <c r="AA202" s="215">
        <v>0.01</v>
      </c>
    </row>
    <row r="203" spans="1:27" ht="17.25" x14ac:dyDescent="0.3">
      <c r="A203" s="215">
        <v>124</v>
      </c>
      <c r="B203" s="217" t="s">
        <v>4</v>
      </c>
      <c r="C203" s="215">
        <v>14470</v>
      </c>
      <c r="D203" s="215">
        <v>7</v>
      </c>
      <c r="E203" s="215">
        <v>0</v>
      </c>
      <c r="F203" s="215">
        <v>0</v>
      </c>
      <c r="G203" s="211">
        <f t="shared" si="20"/>
        <v>2800</v>
      </c>
      <c r="H203" s="215">
        <v>1</v>
      </c>
      <c r="I203" s="215">
        <v>75</v>
      </c>
      <c r="J203" s="205">
        <f t="shared" si="18"/>
        <v>210000</v>
      </c>
      <c r="K203" s="215"/>
      <c r="L203" s="215"/>
      <c r="M203" s="217"/>
      <c r="N203" s="217"/>
      <c r="O203" s="215"/>
      <c r="P203" s="215"/>
      <c r="Q203" s="215"/>
      <c r="R203" s="215"/>
      <c r="S203" s="211"/>
      <c r="T203" s="215"/>
      <c r="U203" s="215"/>
      <c r="V203" s="213">
        <f t="shared" si="17"/>
        <v>0</v>
      </c>
      <c r="W203" s="207">
        <f t="shared" si="19"/>
        <v>210000</v>
      </c>
      <c r="X203" s="208">
        <f t="shared" si="21"/>
        <v>210000</v>
      </c>
      <c r="Y203" s="215">
        <v>50</v>
      </c>
      <c r="Z203" s="215">
        <v>0</v>
      </c>
      <c r="AA203" s="215">
        <v>0.01</v>
      </c>
    </row>
    <row r="204" spans="1:27" ht="17.25" x14ac:dyDescent="0.3">
      <c r="A204" s="215">
        <v>125</v>
      </c>
      <c r="B204" s="217" t="s">
        <v>4</v>
      </c>
      <c r="C204" s="215">
        <v>14764</v>
      </c>
      <c r="D204" s="215">
        <v>3</v>
      </c>
      <c r="E204" s="215">
        <v>0</v>
      </c>
      <c r="F204" s="215">
        <v>21</v>
      </c>
      <c r="G204" s="211">
        <f t="shared" si="20"/>
        <v>1221</v>
      </c>
      <c r="H204" s="215">
        <v>1</v>
      </c>
      <c r="I204" s="215">
        <v>75</v>
      </c>
      <c r="J204" s="205">
        <f t="shared" si="18"/>
        <v>91575</v>
      </c>
      <c r="K204" s="215"/>
      <c r="L204" s="215"/>
      <c r="M204" s="217"/>
      <c r="N204" s="217"/>
      <c r="O204" s="215"/>
      <c r="P204" s="215"/>
      <c r="Q204" s="215"/>
      <c r="R204" s="215"/>
      <c r="S204" s="211"/>
      <c r="T204" s="215"/>
      <c r="U204" s="215"/>
      <c r="V204" s="213">
        <f t="shared" si="17"/>
        <v>0</v>
      </c>
      <c r="W204" s="207">
        <f t="shared" si="19"/>
        <v>91575</v>
      </c>
      <c r="X204" s="208">
        <f t="shared" si="21"/>
        <v>91575</v>
      </c>
      <c r="Y204" s="215">
        <v>50</v>
      </c>
      <c r="Z204" s="215">
        <v>0</v>
      </c>
      <c r="AA204" s="215">
        <v>0.01</v>
      </c>
    </row>
    <row r="205" spans="1:27" ht="17.25" x14ac:dyDescent="0.3">
      <c r="A205" s="215">
        <v>126</v>
      </c>
      <c r="B205" s="217" t="s">
        <v>4</v>
      </c>
      <c r="C205" s="215">
        <v>15965</v>
      </c>
      <c r="D205" s="215">
        <v>0</v>
      </c>
      <c r="E205" s="215">
        <v>0</v>
      </c>
      <c r="F205" s="215">
        <v>75</v>
      </c>
      <c r="G205" s="211">
        <f t="shared" si="20"/>
        <v>75</v>
      </c>
      <c r="H205" s="215">
        <v>1</v>
      </c>
      <c r="I205" s="215">
        <v>75</v>
      </c>
      <c r="J205" s="205">
        <f t="shared" si="18"/>
        <v>5625</v>
      </c>
      <c r="K205" s="215"/>
      <c r="L205" s="215"/>
      <c r="M205" s="217"/>
      <c r="N205" s="217"/>
      <c r="O205" s="215"/>
      <c r="P205" s="215"/>
      <c r="Q205" s="215"/>
      <c r="R205" s="215"/>
      <c r="S205" s="211"/>
      <c r="T205" s="215"/>
      <c r="U205" s="215"/>
      <c r="V205" s="213">
        <f t="shared" si="17"/>
        <v>0</v>
      </c>
      <c r="W205" s="207">
        <f t="shared" si="19"/>
        <v>5625</v>
      </c>
      <c r="X205" s="208">
        <f t="shared" si="21"/>
        <v>5625</v>
      </c>
      <c r="Y205" s="215">
        <v>50</v>
      </c>
      <c r="Z205" s="215">
        <v>0</v>
      </c>
      <c r="AA205" s="215">
        <v>0.01</v>
      </c>
    </row>
    <row r="206" spans="1:27" ht="17.25" x14ac:dyDescent="0.3">
      <c r="A206" s="215">
        <v>127</v>
      </c>
      <c r="B206" s="217" t="s">
        <v>4</v>
      </c>
      <c r="C206" s="215">
        <v>2150</v>
      </c>
      <c r="D206" s="215">
        <v>32</v>
      </c>
      <c r="E206" s="215">
        <v>3</v>
      </c>
      <c r="F206" s="215">
        <v>29</v>
      </c>
      <c r="G206" s="211">
        <f t="shared" si="20"/>
        <v>13129</v>
      </c>
      <c r="H206" s="215">
        <v>1</v>
      </c>
      <c r="I206" s="215">
        <v>75</v>
      </c>
      <c r="J206" s="205">
        <f t="shared" si="18"/>
        <v>984675</v>
      </c>
      <c r="K206" s="215"/>
      <c r="L206" s="215"/>
      <c r="M206" s="217"/>
      <c r="N206" s="217"/>
      <c r="O206" s="215"/>
      <c r="P206" s="215"/>
      <c r="Q206" s="215"/>
      <c r="R206" s="215"/>
      <c r="S206" s="211"/>
      <c r="T206" s="215"/>
      <c r="U206" s="215"/>
      <c r="V206" s="213">
        <f t="shared" si="17"/>
        <v>0</v>
      </c>
      <c r="W206" s="207">
        <f t="shared" si="19"/>
        <v>984675</v>
      </c>
      <c r="X206" s="208">
        <f t="shared" si="21"/>
        <v>984675</v>
      </c>
      <c r="Y206" s="215">
        <v>50</v>
      </c>
      <c r="Z206" s="215">
        <v>0</v>
      </c>
      <c r="AA206" s="215">
        <v>0.01</v>
      </c>
    </row>
    <row r="207" spans="1:27" ht="17.25" x14ac:dyDescent="0.3">
      <c r="A207" s="215">
        <v>128</v>
      </c>
      <c r="B207" s="217" t="s">
        <v>4</v>
      </c>
      <c r="C207" s="215">
        <v>2080</v>
      </c>
      <c r="D207" s="215">
        <v>2</v>
      </c>
      <c r="E207" s="215">
        <v>0</v>
      </c>
      <c r="F207" s="215">
        <v>74</v>
      </c>
      <c r="G207" s="211">
        <f t="shared" si="20"/>
        <v>874</v>
      </c>
      <c r="H207" s="215">
        <v>2</v>
      </c>
      <c r="I207" s="215">
        <v>150</v>
      </c>
      <c r="J207" s="205">
        <f t="shared" si="18"/>
        <v>131100</v>
      </c>
      <c r="K207" s="215"/>
      <c r="L207" s="215">
        <v>110</v>
      </c>
      <c r="M207" s="217" t="s">
        <v>39</v>
      </c>
      <c r="N207" s="217" t="s">
        <v>0</v>
      </c>
      <c r="O207" s="215">
        <v>50.35</v>
      </c>
      <c r="P207" s="215"/>
      <c r="Q207" s="215"/>
      <c r="R207" s="215"/>
      <c r="S207" s="211">
        <f>SUM(O207*6500)</f>
        <v>327275</v>
      </c>
      <c r="T207" s="215">
        <v>10</v>
      </c>
      <c r="U207" s="215">
        <v>40</v>
      </c>
      <c r="V207" s="213">
        <f t="shared" si="17"/>
        <v>196365</v>
      </c>
      <c r="W207" s="207">
        <f t="shared" si="19"/>
        <v>327465</v>
      </c>
      <c r="X207" s="208">
        <f t="shared" si="21"/>
        <v>327465</v>
      </c>
      <c r="Y207" s="215">
        <v>10</v>
      </c>
      <c r="Z207" s="215">
        <v>0</v>
      </c>
      <c r="AA207" s="215">
        <v>0.02</v>
      </c>
    </row>
    <row r="208" spans="1:27" ht="17.25" x14ac:dyDescent="0.3">
      <c r="A208" s="215"/>
      <c r="B208" s="217"/>
      <c r="C208" s="215"/>
      <c r="D208" s="215"/>
      <c r="E208" s="215"/>
      <c r="F208" s="215"/>
      <c r="G208" s="211"/>
      <c r="H208" s="215"/>
      <c r="I208" s="215"/>
      <c r="J208" s="205"/>
      <c r="K208" s="215"/>
      <c r="L208" s="215"/>
      <c r="M208" s="217" t="s">
        <v>13</v>
      </c>
      <c r="N208" s="217" t="s">
        <v>0</v>
      </c>
      <c r="O208" s="215">
        <v>99.96</v>
      </c>
      <c r="P208" s="215"/>
      <c r="Q208" s="215"/>
      <c r="R208" s="215"/>
      <c r="S208" s="211">
        <f>SUM(O208*2050)</f>
        <v>204918</v>
      </c>
      <c r="T208" s="215">
        <v>10</v>
      </c>
      <c r="U208" s="215">
        <v>40</v>
      </c>
      <c r="V208" s="213">
        <f t="shared" si="17"/>
        <v>122950.8</v>
      </c>
      <c r="W208" s="207">
        <f t="shared" si="19"/>
        <v>122950.8</v>
      </c>
      <c r="X208" s="208">
        <f t="shared" si="21"/>
        <v>122950.8</v>
      </c>
      <c r="Y208" s="215">
        <v>50</v>
      </c>
      <c r="Z208" s="215">
        <v>0</v>
      </c>
      <c r="AA208" s="215">
        <v>0.01</v>
      </c>
    </row>
    <row r="209" spans="1:27" ht="17.25" x14ac:dyDescent="0.3">
      <c r="A209" s="215"/>
      <c r="B209" s="217"/>
      <c r="C209" s="215"/>
      <c r="D209" s="215"/>
      <c r="E209" s="215"/>
      <c r="F209" s="215"/>
      <c r="G209" s="211"/>
      <c r="H209" s="215"/>
      <c r="I209" s="215"/>
      <c r="J209" s="205"/>
      <c r="K209" s="215"/>
      <c r="L209" s="215"/>
      <c r="M209" s="217" t="s">
        <v>11</v>
      </c>
      <c r="N209" s="217" t="s">
        <v>0</v>
      </c>
      <c r="O209" s="215">
        <v>27.09</v>
      </c>
      <c r="P209" s="215"/>
      <c r="Q209" s="215"/>
      <c r="R209" s="215"/>
      <c r="S209" s="211">
        <f>SUM(O209*2050)</f>
        <v>55534.5</v>
      </c>
      <c r="T209" s="215">
        <v>10</v>
      </c>
      <c r="U209" s="215">
        <v>40</v>
      </c>
      <c r="V209" s="213">
        <f t="shared" si="17"/>
        <v>33320.699999999997</v>
      </c>
      <c r="W209" s="207">
        <f t="shared" si="19"/>
        <v>33320.699999999997</v>
      </c>
      <c r="X209" s="208">
        <f t="shared" si="21"/>
        <v>33320.699999999997</v>
      </c>
      <c r="Y209" s="215">
        <v>50</v>
      </c>
      <c r="Z209" s="215">
        <v>0</v>
      </c>
      <c r="AA209" s="215">
        <v>0.01</v>
      </c>
    </row>
    <row r="210" spans="1:27" ht="17.25" x14ac:dyDescent="0.3">
      <c r="A210" s="215">
        <v>129</v>
      </c>
      <c r="B210" s="217" t="s">
        <v>4</v>
      </c>
      <c r="C210" s="215">
        <v>2083</v>
      </c>
      <c r="D210" s="215">
        <v>6</v>
      </c>
      <c r="E210" s="215">
        <v>0</v>
      </c>
      <c r="F210" s="215">
        <v>0</v>
      </c>
      <c r="G210" s="211">
        <f t="shared" si="20"/>
        <v>2400</v>
      </c>
      <c r="H210" s="215">
        <v>1</v>
      </c>
      <c r="I210" s="215">
        <v>75</v>
      </c>
      <c r="J210" s="205">
        <f t="shared" si="18"/>
        <v>180000</v>
      </c>
      <c r="K210" s="215"/>
      <c r="L210" s="215"/>
      <c r="M210" s="217"/>
      <c r="N210" s="217"/>
      <c r="O210" s="215"/>
      <c r="P210" s="215"/>
      <c r="Q210" s="215"/>
      <c r="R210" s="215"/>
      <c r="S210" s="211"/>
      <c r="T210" s="215"/>
      <c r="U210" s="215"/>
      <c r="V210" s="213">
        <f t="shared" si="17"/>
        <v>0</v>
      </c>
      <c r="W210" s="207">
        <f t="shared" si="19"/>
        <v>180000</v>
      </c>
      <c r="X210" s="208">
        <f t="shared" si="21"/>
        <v>180000</v>
      </c>
      <c r="Y210" s="215">
        <v>50</v>
      </c>
      <c r="Z210" s="215">
        <v>0</v>
      </c>
      <c r="AA210" s="215">
        <v>0.01</v>
      </c>
    </row>
    <row r="211" spans="1:27" ht="17.25" x14ac:dyDescent="0.3">
      <c r="A211" s="215">
        <v>130</v>
      </c>
      <c r="B211" s="217" t="s">
        <v>4</v>
      </c>
      <c r="C211" s="215">
        <v>2210</v>
      </c>
      <c r="D211" s="215">
        <v>5</v>
      </c>
      <c r="E211" s="215">
        <v>3</v>
      </c>
      <c r="F211" s="215">
        <v>50</v>
      </c>
      <c r="G211" s="211">
        <f t="shared" si="20"/>
        <v>2350</v>
      </c>
      <c r="H211" s="215">
        <v>1</v>
      </c>
      <c r="I211" s="215">
        <v>110</v>
      </c>
      <c r="J211" s="205">
        <f t="shared" si="18"/>
        <v>258500</v>
      </c>
      <c r="K211" s="215"/>
      <c r="L211" s="215"/>
      <c r="M211" s="217"/>
      <c r="N211" s="217"/>
      <c r="O211" s="215"/>
      <c r="P211" s="215"/>
      <c r="Q211" s="215"/>
      <c r="R211" s="215"/>
      <c r="S211" s="211"/>
      <c r="T211" s="215"/>
      <c r="U211" s="215"/>
      <c r="V211" s="213">
        <f t="shared" ref="V211:V274" si="22">SUM(S211-(S211*U211/100))</f>
        <v>0</v>
      </c>
      <c r="W211" s="207">
        <f t="shared" si="19"/>
        <v>258500</v>
      </c>
      <c r="X211" s="208">
        <f t="shared" si="21"/>
        <v>258500</v>
      </c>
      <c r="Y211" s="215">
        <v>50</v>
      </c>
      <c r="Z211" s="215">
        <v>0</v>
      </c>
      <c r="AA211" s="215">
        <v>0.01</v>
      </c>
    </row>
    <row r="212" spans="1:27" ht="17.25" x14ac:dyDescent="0.3">
      <c r="A212" s="215">
        <v>131</v>
      </c>
      <c r="B212" s="217" t="s">
        <v>4</v>
      </c>
      <c r="C212" s="215">
        <v>18549</v>
      </c>
      <c r="D212" s="215">
        <v>11</v>
      </c>
      <c r="E212" s="215">
        <v>2</v>
      </c>
      <c r="F212" s="215">
        <v>54</v>
      </c>
      <c r="G212" s="211">
        <f t="shared" si="20"/>
        <v>4654</v>
      </c>
      <c r="H212" s="215">
        <v>1</v>
      </c>
      <c r="I212" s="215">
        <v>110</v>
      </c>
      <c r="J212" s="205">
        <f t="shared" si="18"/>
        <v>511940</v>
      </c>
      <c r="K212" s="215"/>
      <c r="L212" s="215"/>
      <c r="M212" s="217"/>
      <c r="N212" s="217"/>
      <c r="O212" s="215"/>
      <c r="P212" s="215"/>
      <c r="Q212" s="215"/>
      <c r="R212" s="215"/>
      <c r="S212" s="211"/>
      <c r="T212" s="215"/>
      <c r="U212" s="215"/>
      <c r="V212" s="213">
        <f t="shared" si="22"/>
        <v>0</v>
      </c>
      <c r="W212" s="207">
        <f t="shared" si="19"/>
        <v>511940</v>
      </c>
      <c r="X212" s="208">
        <f t="shared" si="21"/>
        <v>511940</v>
      </c>
      <c r="Y212" s="215">
        <v>50</v>
      </c>
      <c r="Z212" s="215">
        <v>0</v>
      </c>
      <c r="AA212" s="215">
        <v>0.01</v>
      </c>
    </row>
    <row r="213" spans="1:27" s="214" customFormat="1" ht="17.25" x14ac:dyDescent="0.3">
      <c r="A213" s="215">
        <v>132</v>
      </c>
      <c r="B213" s="217" t="s">
        <v>14</v>
      </c>
      <c r="C213" s="215">
        <v>6091</v>
      </c>
      <c r="D213" s="215">
        <v>0</v>
      </c>
      <c r="E213" s="215">
        <v>1</v>
      </c>
      <c r="F213" s="215">
        <v>6</v>
      </c>
      <c r="G213" s="211">
        <f t="shared" si="20"/>
        <v>106</v>
      </c>
      <c r="H213" s="215">
        <v>1</v>
      </c>
      <c r="I213" s="215">
        <v>75</v>
      </c>
      <c r="J213" s="205">
        <f t="shared" si="18"/>
        <v>7950</v>
      </c>
      <c r="K213" s="215"/>
      <c r="L213" s="215"/>
      <c r="M213" s="217" t="s">
        <v>11</v>
      </c>
      <c r="N213" s="217" t="s">
        <v>0</v>
      </c>
      <c r="O213" s="215">
        <v>70</v>
      </c>
      <c r="P213" s="215"/>
      <c r="Q213" s="215"/>
      <c r="R213" s="215"/>
      <c r="S213" s="211">
        <f>SUM(O213*2050)</f>
        <v>143500</v>
      </c>
      <c r="T213" s="215">
        <v>10</v>
      </c>
      <c r="U213" s="215">
        <v>40</v>
      </c>
      <c r="V213" s="213">
        <f t="shared" si="22"/>
        <v>86100</v>
      </c>
      <c r="W213" s="207">
        <f t="shared" si="19"/>
        <v>94050</v>
      </c>
      <c r="X213" s="208">
        <f t="shared" si="21"/>
        <v>94050</v>
      </c>
      <c r="Y213" s="215">
        <v>50</v>
      </c>
      <c r="Z213" s="215">
        <v>0</v>
      </c>
      <c r="AA213" s="215">
        <v>0.01</v>
      </c>
    </row>
    <row r="214" spans="1:27" ht="17.25" x14ac:dyDescent="0.3">
      <c r="A214" s="215">
        <v>133</v>
      </c>
      <c r="B214" s="217" t="s">
        <v>4</v>
      </c>
      <c r="C214" s="215">
        <v>2084</v>
      </c>
      <c r="D214" s="215">
        <v>2</v>
      </c>
      <c r="E214" s="215">
        <v>1</v>
      </c>
      <c r="F214" s="215">
        <v>59</v>
      </c>
      <c r="G214" s="211">
        <f t="shared" si="20"/>
        <v>959</v>
      </c>
      <c r="H214" s="215">
        <v>1</v>
      </c>
      <c r="I214" s="215">
        <v>75</v>
      </c>
      <c r="J214" s="205">
        <f t="shared" ref="J214:J277" si="23">SUM(G214*I214)</f>
        <v>71925</v>
      </c>
      <c r="K214" s="215"/>
      <c r="L214" s="215"/>
      <c r="M214" s="217"/>
      <c r="N214" s="217"/>
      <c r="O214" s="215"/>
      <c r="P214" s="215"/>
      <c r="Q214" s="215"/>
      <c r="R214" s="215"/>
      <c r="S214" s="211"/>
      <c r="T214" s="215"/>
      <c r="U214" s="215"/>
      <c r="V214" s="213">
        <f t="shared" si="22"/>
        <v>0</v>
      </c>
      <c r="W214" s="207">
        <f t="shared" si="19"/>
        <v>71925</v>
      </c>
      <c r="X214" s="208">
        <f t="shared" si="21"/>
        <v>71925</v>
      </c>
      <c r="Y214" s="215">
        <v>50</v>
      </c>
      <c r="Z214" s="215">
        <v>0</v>
      </c>
      <c r="AA214" s="215">
        <v>0.01</v>
      </c>
    </row>
    <row r="215" spans="1:27" s="214" customFormat="1" ht="17.25" x14ac:dyDescent="0.3">
      <c r="A215" s="215">
        <v>134</v>
      </c>
      <c r="B215" s="217" t="s">
        <v>14</v>
      </c>
      <c r="C215" s="215">
        <v>6321</v>
      </c>
      <c r="D215" s="215">
        <v>0</v>
      </c>
      <c r="E215" s="215">
        <v>0</v>
      </c>
      <c r="F215" s="215">
        <v>81</v>
      </c>
      <c r="G215" s="211">
        <f t="shared" si="20"/>
        <v>81</v>
      </c>
      <c r="H215" s="215">
        <v>2</v>
      </c>
      <c r="I215" s="215">
        <v>75</v>
      </c>
      <c r="J215" s="205">
        <f t="shared" si="23"/>
        <v>6075</v>
      </c>
      <c r="K215" s="215"/>
      <c r="L215" s="215">
        <v>12</v>
      </c>
      <c r="M215" s="217" t="s">
        <v>44</v>
      </c>
      <c r="N215" s="217" t="s">
        <v>9</v>
      </c>
      <c r="O215" s="215">
        <v>366.8</v>
      </c>
      <c r="P215" s="215"/>
      <c r="Q215" s="215"/>
      <c r="R215" s="215"/>
      <c r="S215" s="211">
        <f>SUM(O215*6500)</f>
        <v>2384200</v>
      </c>
      <c r="T215" s="215">
        <v>55</v>
      </c>
      <c r="U215" s="215">
        <v>85</v>
      </c>
      <c r="V215" s="213">
        <f t="shared" si="22"/>
        <v>357630</v>
      </c>
      <c r="W215" s="207">
        <f t="shared" si="19"/>
        <v>363705</v>
      </c>
      <c r="X215" s="208">
        <f t="shared" si="21"/>
        <v>363705</v>
      </c>
      <c r="Y215" s="215">
        <v>10</v>
      </c>
      <c r="Z215" s="215">
        <v>0</v>
      </c>
      <c r="AA215" s="215">
        <v>0.02</v>
      </c>
    </row>
    <row r="216" spans="1:27" ht="14.25" customHeight="1" x14ac:dyDescent="0.3">
      <c r="A216" s="215"/>
      <c r="B216" s="217"/>
      <c r="C216" s="215"/>
      <c r="D216" s="215"/>
      <c r="E216" s="215"/>
      <c r="F216" s="215"/>
      <c r="G216" s="211"/>
      <c r="H216" s="215"/>
      <c r="I216" s="215"/>
      <c r="J216" s="205"/>
      <c r="K216" s="215"/>
      <c r="L216" s="215"/>
      <c r="M216" s="217" t="s">
        <v>317</v>
      </c>
      <c r="N216" s="217"/>
      <c r="O216" s="215"/>
      <c r="P216" s="215"/>
      <c r="Q216" s="215"/>
      <c r="R216" s="215"/>
      <c r="S216" s="211"/>
      <c r="T216" s="215"/>
      <c r="U216" s="215"/>
      <c r="V216" s="213">
        <f t="shared" si="22"/>
        <v>0</v>
      </c>
      <c r="W216" s="207">
        <f t="shared" si="19"/>
        <v>0</v>
      </c>
      <c r="X216" s="208">
        <f t="shared" si="21"/>
        <v>0</v>
      </c>
      <c r="Y216" s="215">
        <v>50</v>
      </c>
      <c r="Z216" s="215">
        <v>0</v>
      </c>
      <c r="AA216" s="215"/>
    </row>
    <row r="217" spans="1:27" ht="17.25" x14ac:dyDescent="0.3">
      <c r="A217" s="215"/>
      <c r="B217" s="217"/>
      <c r="C217" s="215"/>
      <c r="D217" s="215"/>
      <c r="E217" s="215"/>
      <c r="F217" s="215"/>
      <c r="G217" s="211"/>
      <c r="H217" s="215"/>
      <c r="I217" s="215"/>
      <c r="J217" s="205"/>
      <c r="K217" s="215"/>
      <c r="L217" s="215"/>
      <c r="M217" s="217" t="s">
        <v>318</v>
      </c>
      <c r="N217" s="217"/>
      <c r="O217" s="215"/>
      <c r="P217" s="215"/>
      <c r="Q217" s="215"/>
      <c r="R217" s="215"/>
      <c r="S217" s="211"/>
      <c r="T217" s="215"/>
      <c r="U217" s="215"/>
      <c r="V217" s="213">
        <f t="shared" si="22"/>
        <v>0</v>
      </c>
      <c r="W217" s="207">
        <f t="shared" si="19"/>
        <v>0</v>
      </c>
      <c r="X217" s="208">
        <f t="shared" si="21"/>
        <v>0</v>
      </c>
      <c r="Y217" s="215">
        <v>50</v>
      </c>
      <c r="Z217" s="215">
        <v>0</v>
      </c>
      <c r="AA217" s="215"/>
    </row>
    <row r="218" spans="1:27" ht="17.25" x14ac:dyDescent="0.3">
      <c r="A218" s="215">
        <v>135</v>
      </c>
      <c r="B218" s="217" t="s">
        <v>4</v>
      </c>
      <c r="C218" s="215">
        <v>13317</v>
      </c>
      <c r="D218" s="215">
        <v>3</v>
      </c>
      <c r="E218" s="215">
        <v>0</v>
      </c>
      <c r="F218" s="215">
        <v>0</v>
      </c>
      <c r="G218" s="211">
        <f t="shared" si="20"/>
        <v>1200</v>
      </c>
      <c r="H218" s="215">
        <v>1</v>
      </c>
      <c r="I218" s="215">
        <v>75</v>
      </c>
      <c r="J218" s="205">
        <f t="shared" si="23"/>
        <v>90000</v>
      </c>
      <c r="K218" s="215"/>
      <c r="L218" s="215"/>
      <c r="M218" s="217"/>
      <c r="N218" s="217"/>
      <c r="O218" s="215"/>
      <c r="P218" s="215"/>
      <c r="Q218" s="215"/>
      <c r="R218" s="215"/>
      <c r="S218" s="211"/>
      <c r="T218" s="215"/>
      <c r="U218" s="215"/>
      <c r="V218" s="213">
        <f t="shared" si="22"/>
        <v>0</v>
      </c>
      <c r="W218" s="207">
        <f t="shared" si="19"/>
        <v>90000</v>
      </c>
      <c r="X218" s="208">
        <f t="shared" si="21"/>
        <v>90000</v>
      </c>
      <c r="Y218" s="215">
        <v>50</v>
      </c>
      <c r="Z218" s="215">
        <v>0</v>
      </c>
      <c r="AA218" s="215">
        <v>0.01</v>
      </c>
    </row>
    <row r="219" spans="1:27" ht="17.25" x14ac:dyDescent="0.3">
      <c r="A219" s="215">
        <v>136</v>
      </c>
      <c r="B219" s="217" t="s">
        <v>4</v>
      </c>
      <c r="C219" s="215">
        <v>2154</v>
      </c>
      <c r="D219" s="215">
        <v>0</v>
      </c>
      <c r="E219" s="215">
        <v>2</v>
      </c>
      <c r="F219" s="215">
        <v>2</v>
      </c>
      <c r="G219" s="211">
        <f t="shared" si="20"/>
        <v>202</v>
      </c>
      <c r="H219" s="215">
        <v>2</v>
      </c>
      <c r="I219" s="215">
        <v>200</v>
      </c>
      <c r="J219" s="205">
        <f t="shared" si="23"/>
        <v>40400</v>
      </c>
      <c r="K219" s="215"/>
      <c r="L219" s="215">
        <v>96</v>
      </c>
      <c r="M219" s="217" t="s">
        <v>39</v>
      </c>
      <c r="N219" s="217" t="s">
        <v>2</v>
      </c>
      <c r="O219" s="215">
        <v>159.9</v>
      </c>
      <c r="P219" s="215"/>
      <c r="Q219" s="215"/>
      <c r="R219" s="215"/>
      <c r="S219" s="211">
        <f>SUM(O219*6500)</f>
        <v>1039350</v>
      </c>
      <c r="T219" s="215">
        <v>26</v>
      </c>
      <c r="U219" s="215">
        <v>42</v>
      </c>
      <c r="V219" s="213">
        <f t="shared" si="22"/>
        <v>602823</v>
      </c>
      <c r="W219" s="207">
        <f t="shared" si="19"/>
        <v>643223</v>
      </c>
      <c r="X219" s="208">
        <f t="shared" si="21"/>
        <v>643223</v>
      </c>
      <c r="Y219" s="215">
        <v>10</v>
      </c>
      <c r="Z219" s="215">
        <v>0</v>
      </c>
      <c r="AA219" s="215">
        <v>0.02</v>
      </c>
    </row>
    <row r="220" spans="1:27" ht="17.25" x14ac:dyDescent="0.3">
      <c r="A220" s="215"/>
      <c r="B220" s="217"/>
      <c r="C220" s="215"/>
      <c r="D220" s="215"/>
      <c r="E220" s="215"/>
      <c r="F220" s="215"/>
      <c r="G220" s="211"/>
      <c r="H220" s="215"/>
      <c r="I220" s="215"/>
      <c r="J220" s="205"/>
      <c r="K220" s="215"/>
      <c r="L220" s="215"/>
      <c r="M220" s="217" t="s">
        <v>22</v>
      </c>
      <c r="N220" s="217" t="s">
        <v>0</v>
      </c>
      <c r="O220" s="215">
        <v>22.8</v>
      </c>
      <c r="P220" s="215"/>
      <c r="Q220" s="215"/>
      <c r="R220" s="215"/>
      <c r="S220" s="211">
        <f>SUM(O220*2050)</f>
        <v>46740</v>
      </c>
      <c r="T220" s="215">
        <v>1</v>
      </c>
      <c r="U220" s="215">
        <v>3</v>
      </c>
      <c r="V220" s="213">
        <f t="shared" si="22"/>
        <v>45337.8</v>
      </c>
      <c r="W220" s="207">
        <f t="shared" si="19"/>
        <v>45337.8</v>
      </c>
      <c r="X220" s="208">
        <f t="shared" si="21"/>
        <v>45337.8</v>
      </c>
      <c r="Y220" s="215">
        <v>50</v>
      </c>
      <c r="Z220" s="215">
        <v>0</v>
      </c>
      <c r="AA220" s="215">
        <v>0.01</v>
      </c>
    </row>
    <row r="221" spans="1:27" ht="17.25" x14ac:dyDescent="0.3">
      <c r="A221" s="215"/>
      <c r="B221" s="217"/>
      <c r="C221" s="215"/>
      <c r="D221" s="215"/>
      <c r="E221" s="215"/>
      <c r="F221" s="215"/>
      <c r="G221" s="211"/>
      <c r="H221" s="215"/>
      <c r="I221" s="215"/>
      <c r="J221" s="205"/>
      <c r="K221" s="215"/>
      <c r="L221" s="215"/>
      <c r="M221" s="217" t="s">
        <v>12</v>
      </c>
      <c r="N221" s="217" t="s">
        <v>0</v>
      </c>
      <c r="O221" s="215">
        <v>23.94</v>
      </c>
      <c r="P221" s="215"/>
      <c r="Q221" s="215"/>
      <c r="R221" s="215"/>
      <c r="S221" s="211">
        <f>SUM(O221*5400)</f>
        <v>129276</v>
      </c>
      <c r="T221" s="215">
        <v>26</v>
      </c>
      <c r="U221" s="215">
        <v>93</v>
      </c>
      <c r="V221" s="213">
        <f t="shared" si="22"/>
        <v>9049.320000000007</v>
      </c>
      <c r="W221" s="207">
        <f t="shared" si="19"/>
        <v>9049.320000000007</v>
      </c>
      <c r="X221" s="208">
        <f t="shared" si="21"/>
        <v>9049.320000000007</v>
      </c>
      <c r="Y221" s="215">
        <v>50</v>
      </c>
      <c r="Z221" s="215">
        <v>0</v>
      </c>
      <c r="AA221" s="215">
        <v>0.01</v>
      </c>
    </row>
    <row r="222" spans="1:27" ht="17.25" x14ac:dyDescent="0.3">
      <c r="A222" s="215"/>
      <c r="B222" s="217"/>
      <c r="C222" s="215"/>
      <c r="D222" s="215"/>
      <c r="E222" s="215"/>
      <c r="F222" s="215"/>
      <c r="G222" s="211"/>
      <c r="H222" s="215"/>
      <c r="I222" s="215"/>
      <c r="J222" s="205"/>
      <c r="K222" s="215"/>
      <c r="L222" s="215"/>
      <c r="M222" s="217" t="s">
        <v>12</v>
      </c>
      <c r="N222" s="217" t="s">
        <v>0</v>
      </c>
      <c r="O222" s="215">
        <v>16.2</v>
      </c>
      <c r="P222" s="215"/>
      <c r="Q222" s="215"/>
      <c r="R222" s="215"/>
      <c r="S222" s="211">
        <f>SUM(O222*5400)</f>
        <v>87480</v>
      </c>
      <c r="T222" s="215">
        <v>10</v>
      </c>
      <c r="U222" s="215">
        <v>40</v>
      </c>
      <c r="V222" s="213">
        <f t="shared" si="22"/>
        <v>52488</v>
      </c>
      <c r="W222" s="207">
        <f t="shared" si="19"/>
        <v>52488</v>
      </c>
      <c r="X222" s="208">
        <f t="shared" si="21"/>
        <v>52488</v>
      </c>
      <c r="Y222" s="215">
        <v>50</v>
      </c>
      <c r="Z222" s="215">
        <v>0</v>
      </c>
      <c r="AA222" s="215">
        <v>0.01</v>
      </c>
    </row>
    <row r="223" spans="1:27" ht="17.25" x14ac:dyDescent="0.3">
      <c r="A223" s="215">
        <v>137</v>
      </c>
      <c r="B223" s="217" t="s">
        <v>4</v>
      </c>
      <c r="C223" s="215">
        <v>4603</v>
      </c>
      <c r="D223" s="215">
        <v>0</v>
      </c>
      <c r="E223" s="215">
        <v>1</v>
      </c>
      <c r="F223" s="215">
        <v>23</v>
      </c>
      <c r="G223" s="211">
        <f t="shared" si="20"/>
        <v>123</v>
      </c>
      <c r="H223" s="215">
        <v>1</v>
      </c>
      <c r="I223" s="215">
        <v>200</v>
      </c>
      <c r="J223" s="205">
        <f t="shared" si="23"/>
        <v>24600</v>
      </c>
      <c r="K223" s="215"/>
      <c r="L223" s="215"/>
      <c r="M223" s="217"/>
      <c r="N223" s="217"/>
      <c r="O223" s="215"/>
      <c r="P223" s="215"/>
      <c r="Q223" s="215"/>
      <c r="R223" s="215"/>
      <c r="S223" s="211"/>
      <c r="T223" s="215"/>
      <c r="U223" s="215"/>
      <c r="V223" s="213">
        <f t="shared" si="22"/>
        <v>0</v>
      </c>
      <c r="W223" s="207">
        <f t="shared" si="19"/>
        <v>24600</v>
      </c>
      <c r="X223" s="208">
        <f t="shared" si="21"/>
        <v>24600</v>
      </c>
      <c r="Y223" s="215">
        <v>50</v>
      </c>
      <c r="Z223" s="215">
        <v>0</v>
      </c>
      <c r="AA223" s="215">
        <v>0.01</v>
      </c>
    </row>
    <row r="224" spans="1:27" ht="17.25" x14ac:dyDescent="0.3">
      <c r="A224" s="215">
        <v>138</v>
      </c>
      <c r="B224" s="217" t="s">
        <v>4</v>
      </c>
      <c r="C224" s="215">
        <v>2010</v>
      </c>
      <c r="D224" s="215">
        <v>1</v>
      </c>
      <c r="E224" s="215">
        <v>2</v>
      </c>
      <c r="F224" s="215">
        <v>60</v>
      </c>
      <c r="G224" s="211">
        <f t="shared" si="20"/>
        <v>660</v>
      </c>
      <c r="H224" s="215">
        <v>1</v>
      </c>
      <c r="I224" s="215">
        <v>75</v>
      </c>
      <c r="J224" s="205">
        <f t="shared" si="23"/>
        <v>49500</v>
      </c>
      <c r="K224" s="215"/>
      <c r="L224" s="215"/>
      <c r="M224" s="217"/>
      <c r="N224" s="217"/>
      <c r="O224" s="215"/>
      <c r="P224" s="215"/>
      <c r="Q224" s="215"/>
      <c r="R224" s="215"/>
      <c r="S224" s="211"/>
      <c r="T224" s="215"/>
      <c r="U224" s="215"/>
      <c r="V224" s="213">
        <f t="shared" si="22"/>
        <v>0</v>
      </c>
      <c r="W224" s="207">
        <f t="shared" si="19"/>
        <v>49500</v>
      </c>
      <c r="X224" s="208">
        <f t="shared" si="21"/>
        <v>49500</v>
      </c>
      <c r="Y224" s="215">
        <v>50</v>
      </c>
      <c r="Z224" s="215">
        <v>0</v>
      </c>
      <c r="AA224" s="215">
        <v>0.01</v>
      </c>
    </row>
    <row r="225" spans="1:27" ht="17.25" x14ac:dyDescent="0.3">
      <c r="A225" s="215">
        <v>139</v>
      </c>
      <c r="B225" s="217" t="s">
        <v>4</v>
      </c>
      <c r="C225" s="215">
        <v>14070</v>
      </c>
      <c r="D225" s="215">
        <v>0</v>
      </c>
      <c r="E225" s="215">
        <v>0</v>
      </c>
      <c r="F225" s="215">
        <v>62</v>
      </c>
      <c r="G225" s="211">
        <f t="shared" si="20"/>
        <v>62</v>
      </c>
      <c r="H225" s="215">
        <v>1</v>
      </c>
      <c r="I225" s="215">
        <v>75</v>
      </c>
      <c r="J225" s="205">
        <f t="shared" si="23"/>
        <v>4650</v>
      </c>
      <c r="K225" s="215"/>
      <c r="L225" s="215"/>
      <c r="M225" s="217"/>
      <c r="N225" s="217"/>
      <c r="O225" s="215"/>
      <c r="P225" s="215"/>
      <c r="Q225" s="215"/>
      <c r="R225" s="215"/>
      <c r="S225" s="211"/>
      <c r="T225" s="215"/>
      <c r="U225" s="215"/>
      <c r="V225" s="213">
        <f t="shared" si="22"/>
        <v>0</v>
      </c>
      <c r="W225" s="207">
        <f t="shared" si="19"/>
        <v>4650</v>
      </c>
      <c r="X225" s="208">
        <f t="shared" si="21"/>
        <v>4650</v>
      </c>
      <c r="Y225" s="215">
        <v>50</v>
      </c>
      <c r="Z225" s="215">
        <v>0</v>
      </c>
      <c r="AA225" s="215">
        <v>0.01</v>
      </c>
    </row>
    <row r="226" spans="1:27" ht="17.25" x14ac:dyDescent="0.3">
      <c r="A226" s="215">
        <v>140</v>
      </c>
      <c r="B226" s="217" t="s">
        <v>4</v>
      </c>
      <c r="C226" s="215">
        <v>4604</v>
      </c>
      <c r="D226" s="215">
        <v>0</v>
      </c>
      <c r="E226" s="215">
        <v>1</v>
      </c>
      <c r="F226" s="215">
        <v>25</v>
      </c>
      <c r="G226" s="211">
        <f t="shared" si="20"/>
        <v>125</v>
      </c>
      <c r="H226" s="215">
        <v>2</v>
      </c>
      <c r="I226" s="215">
        <v>200</v>
      </c>
      <c r="J226" s="205">
        <f t="shared" si="23"/>
        <v>25000</v>
      </c>
      <c r="K226" s="215"/>
      <c r="L226" s="215">
        <v>92</v>
      </c>
      <c r="M226" s="217" t="s">
        <v>39</v>
      </c>
      <c r="N226" s="217" t="s">
        <v>2</v>
      </c>
      <c r="O226" s="215">
        <v>195.58</v>
      </c>
      <c r="P226" s="215"/>
      <c r="Q226" s="215"/>
      <c r="R226" s="215"/>
      <c r="S226" s="211">
        <f>SUM(O226*6500)</f>
        <v>1271270</v>
      </c>
      <c r="T226" s="215">
        <v>6</v>
      </c>
      <c r="U226" s="215">
        <v>6</v>
      </c>
      <c r="V226" s="213">
        <f t="shared" si="22"/>
        <v>1194993.8</v>
      </c>
      <c r="W226" s="207">
        <f t="shared" si="19"/>
        <v>1219993.8</v>
      </c>
      <c r="X226" s="208">
        <f t="shared" si="21"/>
        <v>1219993.8</v>
      </c>
      <c r="Y226" s="215">
        <v>10</v>
      </c>
      <c r="Z226" s="215">
        <v>0</v>
      </c>
      <c r="AA226" s="215">
        <v>0.02</v>
      </c>
    </row>
    <row r="227" spans="1:27" ht="17.25" x14ac:dyDescent="0.3">
      <c r="A227" s="215"/>
      <c r="B227" s="217"/>
      <c r="C227" s="215"/>
      <c r="D227" s="215"/>
      <c r="E227" s="215"/>
      <c r="F227" s="215"/>
      <c r="G227" s="211"/>
      <c r="H227" s="215"/>
      <c r="I227" s="215"/>
      <c r="J227" s="205"/>
      <c r="K227" s="215"/>
      <c r="L227" s="215"/>
      <c r="M227" s="217" t="s">
        <v>12</v>
      </c>
      <c r="N227" s="217" t="s">
        <v>0</v>
      </c>
      <c r="O227" s="215">
        <v>23.65</v>
      </c>
      <c r="P227" s="215"/>
      <c r="Q227" s="215"/>
      <c r="R227" s="215"/>
      <c r="S227" s="211">
        <f>SUM(O227*6500)</f>
        <v>153725</v>
      </c>
      <c r="T227" s="215">
        <v>10</v>
      </c>
      <c r="U227" s="215">
        <v>40</v>
      </c>
      <c r="V227" s="213">
        <f t="shared" si="22"/>
        <v>92235</v>
      </c>
      <c r="W227" s="207">
        <f t="shared" si="19"/>
        <v>92235</v>
      </c>
      <c r="X227" s="208">
        <f t="shared" si="21"/>
        <v>92235</v>
      </c>
      <c r="Y227" s="215">
        <v>50</v>
      </c>
      <c r="Z227" s="215">
        <v>0</v>
      </c>
      <c r="AA227" s="215">
        <v>0.01</v>
      </c>
    </row>
    <row r="228" spans="1:27" ht="17.25" x14ac:dyDescent="0.3">
      <c r="A228" s="215">
        <v>141</v>
      </c>
      <c r="B228" s="217" t="s">
        <v>4</v>
      </c>
      <c r="C228" s="215">
        <v>2060</v>
      </c>
      <c r="D228" s="215">
        <v>8</v>
      </c>
      <c r="E228" s="215">
        <v>1</v>
      </c>
      <c r="F228" s="215">
        <v>41</v>
      </c>
      <c r="G228" s="211">
        <f t="shared" si="20"/>
        <v>3341</v>
      </c>
      <c r="H228" s="215">
        <v>1</v>
      </c>
      <c r="I228" s="215">
        <v>100</v>
      </c>
      <c r="J228" s="205">
        <f t="shared" si="23"/>
        <v>334100</v>
      </c>
      <c r="K228" s="215"/>
      <c r="L228" s="215"/>
      <c r="M228" s="217"/>
      <c r="N228" s="217"/>
      <c r="O228" s="215"/>
      <c r="P228" s="215"/>
      <c r="Q228" s="215"/>
      <c r="R228" s="215"/>
      <c r="S228" s="211"/>
      <c r="T228" s="215"/>
      <c r="U228" s="215"/>
      <c r="V228" s="213">
        <f t="shared" si="22"/>
        <v>0</v>
      </c>
      <c r="W228" s="207">
        <f t="shared" si="19"/>
        <v>334100</v>
      </c>
      <c r="X228" s="208">
        <f t="shared" si="21"/>
        <v>334100</v>
      </c>
      <c r="Y228" s="215">
        <v>50</v>
      </c>
      <c r="Z228" s="215">
        <v>0</v>
      </c>
      <c r="AA228" s="215">
        <v>0.01</v>
      </c>
    </row>
    <row r="229" spans="1:27" ht="17.25" x14ac:dyDescent="0.3">
      <c r="A229" s="215">
        <v>142</v>
      </c>
      <c r="B229" s="217" t="s">
        <v>4</v>
      </c>
      <c r="C229" s="215">
        <v>4602</v>
      </c>
      <c r="D229" s="215">
        <v>0</v>
      </c>
      <c r="E229" s="215">
        <v>1</v>
      </c>
      <c r="F229" s="215">
        <v>0</v>
      </c>
      <c r="G229" s="211">
        <f t="shared" si="20"/>
        <v>100</v>
      </c>
      <c r="H229" s="215">
        <v>2</v>
      </c>
      <c r="I229" s="215">
        <v>200</v>
      </c>
      <c r="J229" s="205">
        <f t="shared" si="23"/>
        <v>20000</v>
      </c>
      <c r="K229" s="215"/>
      <c r="L229" s="215">
        <v>100</v>
      </c>
      <c r="M229" s="217" t="s">
        <v>39</v>
      </c>
      <c r="N229" s="217" t="s">
        <v>2</v>
      </c>
      <c r="O229" s="215">
        <v>235.64</v>
      </c>
      <c r="P229" s="215"/>
      <c r="Q229" s="215"/>
      <c r="R229" s="215"/>
      <c r="S229" s="211">
        <f>SUM(O229*6500)</f>
        <v>1531660</v>
      </c>
      <c r="T229" s="215">
        <v>20</v>
      </c>
      <c r="U229" s="215">
        <v>30</v>
      </c>
      <c r="V229" s="213">
        <f t="shared" si="22"/>
        <v>1072162</v>
      </c>
      <c r="W229" s="207">
        <f t="shared" si="19"/>
        <v>1092162</v>
      </c>
      <c r="X229" s="208">
        <f t="shared" si="21"/>
        <v>1092162</v>
      </c>
      <c r="Y229" s="215">
        <v>10</v>
      </c>
      <c r="Z229" s="215">
        <v>0</v>
      </c>
      <c r="AA229" s="215">
        <v>0.02</v>
      </c>
    </row>
    <row r="230" spans="1:27" ht="17.25" x14ac:dyDescent="0.3">
      <c r="A230" s="215"/>
      <c r="B230" s="217"/>
      <c r="C230" s="215"/>
      <c r="D230" s="215"/>
      <c r="E230" s="215"/>
      <c r="F230" s="215"/>
      <c r="G230" s="211"/>
      <c r="H230" s="215"/>
      <c r="I230" s="215"/>
      <c r="J230" s="205"/>
      <c r="K230" s="215"/>
      <c r="L230" s="215"/>
      <c r="M230" s="217" t="s">
        <v>16</v>
      </c>
      <c r="N230" s="217" t="s">
        <v>2</v>
      </c>
      <c r="O230" s="215">
        <v>5.76</v>
      </c>
      <c r="P230" s="215"/>
      <c r="Q230" s="215"/>
      <c r="R230" s="215"/>
      <c r="S230" s="211">
        <f>SUM(O230*2400)</f>
        <v>13824</v>
      </c>
      <c r="T230" s="215">
        <v>20</v>
      </c>
      <c r="U230" s="215">
        <v>30</v>
      </c>
      <c r="V230" s="213">
        <f t="shared" si="22"/>
        <v>9676.7999999999993</v>
      </c>
      <c r="W230" s="207">
        <f t="shared" si="19"/>
        <v>9676.7999999999993</v>
      </c>
      <c r="X230" s="208">
        <f t="shared" si="21"/>
        <v>9676.7999999999993</v>
      </c>
      <c r="Y230" s="215">
        <v>0</v>
      </c>
      <c r="Z230" s="219">
        <f>X230</f>
        <v>9676.7999999999993</v>
      </c>
      <c r="AA230" s="215">
        <v>0.03</v>
      </c>
    </row>
    <row r="231" spans="1:27" ht="17.25" x14ac:dyDescent="0.3">
      <c r="A231" s="215"/>
      <c r="B231" s="217"/>
      <c r="C231" s="215"/>
      <c r="D231" s="215"/>
      <c r="E231" s="215"/>
      <c r="F231" s="215"/>
      <c r="G231" s="211"/>
      <c r="H231" s="215"/>
      <c r="I231" s="215"/>
      <c r="J231" s="205"/>
      <c r="K231" s="215"/>
      <c r="L231" s="215"/>
      <c r="M231" s="217" t="s">
        <v>12</v>
      </c>
      <c r="N231" s="217" t="s">
        <v>0</v>
      </c>
      <c r="O231" s="215">
        <v>32</v>
      </c>
      <c r="P231" s="215"/>
      <c r="Q231" s="215"/>
      <c r="R231" s="215"/>
      <c r="S231" s="211">
        <f>SUM(O231*5400)</f>
        <v>172800</v>
      </c>
      <c r="T231" s="215">
        <v>20</v>
      </c>
      <c r="U231" s="215">
        <v>93</v>
      </c>
      <c r="V231" s="213">
        <f t="shared" si="22"/>
        <v>12096</v>
      </c>
      <c r="W231" s="207">
        <f t="shared" si="19"/>
        <v>12096</v>
      </c>
      <c r="X231" s="208">
        <f t="shared" si="21"/>
        <v>12096</v>
      </c>
      <c r="Y231" s="215">
        <v>50</v>
      </c>
      <c r="Z231" s="215">
        <v>0</v>
      </c>
      <c r="AA231" s="215">
        <v>0.01</v>
      </c>
    </row>
    <row r="232" spans="1:27" ht="17.25" x14ac:dyDescent="0.3">
      <c r="A232" s="215">
        <v>143</v>
      </c>
      <c r="B232" s="217" t="s">
        <v>4</v>
      </c>
      <c r="C232" s="215">
        <v>14186</v>
      </c>
      <c r="D232" s="215">
        <v>0</v>
      </c>
      <c r="E232" s="215">
        <v>0</v>
      </c>
      <c r="F232" s="215">
        <v>94</v>
      </c>
      <c r="G232" s="211">
        <f t="shared" si="20"/>
        <v>94</v>
      </c>
      <c r="H232" s="215">
        <v>1</v>
      </c>
      <c r="I232" s="215">
        <v>75</v>
      </c>
      <c r="J232" s="205">
        <f t="shared" si="23"/>
        <v>7050</v>
      </c>
      <c r="K232" s="215"/>
      <c r="L232" s="215"/>
      <c r="M232" s="217"/>
      <c r="N232" s="217"/>
      <c r="O232" s="215"/>
      <c r="P232" s="215"/>
      <c r="Q232" s="215"/>
      <c r="R232" s="215"/>
      <c r="S232" s="211"/>
      <c r="T232" s="215"/>
      <c r="U232" s="215"/>
      <c r="V232" s="213">
        <f t="shared" si="22"/>
        <v>0</v>
      </c>
      <c r="W232" s="207">
        <f t="shared" si="19"/>
        <v>7050</v>
      </c>
      <c r="X232" s="208">
        <f t="shared" si="21"/>
        <v>7050</v>
      </c>
      <c r="Y232" s="215">
        <v>50</v>
      </c>
      <c r="Z232" s="215">
        <v>0</v>
      </c>
      <c r="AA232" s="215">
        <v>0.01</v>
      </c>
    </row>
    <row r="233" spans="1:27" ht="17.25" x14ac:dyDescent="0.3">
      <c r="A233" s="215">
        <v>144</v>
      </c>
      <c r="B233" s="217" t="s">
        <v>4</v>
      </c>
      <c r="C233" s="215">
        <v>14188</v>
      </c>
      <c r="D233" s="215">
        <v>4</v>
      </c>
      <c r="E233" s="215">
        <v>0</v>
      </c>
      <c r="F233" s="215">
        <v>0</v>
      </c>
      <c r="G233" s="211">
        <f t="shared" si="20"/>
        <v>1600</v>
      </c>
      <c r="H233" s="215">
        <v>1</v>
      </c>
      <c r="I233" s="215">
        <v>75</v>
      </c>
      <c r="J233" s="205">
        <f t="shared" si="23"/>
        <v>120000</v>
      </c>
      <c r="K233" s="215"/>
      <c r="L233" s="215"/>
      <c r="M233" s="217"/>
      <c r="N233" s="217"/>
      <c r="O233" s="215"/>
      <c r="P233" s="215"/>
      <c r="Q233" s="215"/>
      <c r="R233" s="215"/>
      <c r="S233" s="211"/>
      <c r="T233" s="215"/>
      <c r="U233" s="215"/>
      <c r="V233" s="213">
        <f t="shared" si="22"/>
        <v>0</v>
      </c>
      <c r="W233" s="207">
        <f t="shared" si="19"/>
        <v>120000</v>
      </c>
      <c r="X233" s="208">
        <f t="shared" si="21"/>
        <v>120000</v>
      </c>
      <c r="Y233" s="215">
        <v>50</v>
      </c>
      <c r="Z233" s="215">
        <v>0</v>
      </c>
      <c r="AA233" s="215">
        <v>0.01</v>
      </c>
    </row>
    <row r="234" spans="1:27" ht="17.25" x14ac:dyDescent="0.3">
      <c r="A234" s="215">
        <v>145</v>
      </c>
      <c r="B234" s="217" t="s">
        <v>4</v>
      </c>
      <c r="C234" s="215">
        <v>15087</v>
      </c>
      <c r="D234" s="215">
        <v>9</v>
      </c>
      <c r="E234" s="215">
        <v>3</v>
      </c>
      <c r="F234" s="215">
        <v>8</v>
      </c>
      <c r="G234" s="211">
        <f t="shared" si="20"/>
        <v>3908</v>
      </c>
      <c r="H234" s="215">
        <v>1</v>
      </c>
      <c r="I234" s="215">
        <v>75</v>
      </c>
      <c r="J234" s="205">
        <f t="shared" si="23"/>
        <v>293100</v>
      </c>
      <c r="K234" s="215"/>
      <c r="L234" s="215"/>
      <c r="M234" s="217"/>
      <c r="N234" s="217"/>
      <c r="O234" s="215"/>
      <c r="P234" s="215"/>
      <c r="Q234" s="215"/>
      <c r="R234" s="215"/>
      <c r="S234" s="211"/>
      <c r="T234" s="215"/>
      <c r="U234" s="215"/>
      <c r="V234" s="213">
        <f t="shared" si="22"/>
        <v>0</v>
      </c>
      <c r="W234" s="207">
        <f t="shared" si="19"/>
        <v>293100</v>
      </c>
      <c r="X234" s="208">
        <f t="shared" si="21"/>
        <v>293100</v>
      </c>
      <c r="Y234" s="215">
        <v>50</v>
      </c>
      <c r="Z234" s="215">
        <v>0</v>
      </c>
      <c r="AA234" s="215">
        <v>0.01</v>
      </c>
    </row>
    <row r="235" spans="1:27" ht="17.25" x14ac:dyDescent="0.3">
      <c r="A235" s="215">
        <v>146</v>
      </c>
      <c r="B235" s="217" t="s">
        <v>4</v>
      </c>
      <c r="C235" s="215">
        <v>433</v>
      </c>
      <c r="D235" s="215">
        <v>5</v>
      </c>
      <c r="E235" s="215">
        <v>1</v>
      </c>
      <c r="F235" s="215">
        <v>28</v>
      </c>
      <c r="G235" s="211">
        <f t="shared" si="20"/>
        <v>2128</v>
      </c>
      <c r="H235" s="215">
        <v>1</v>
      </c>
      <c r="I235" s="215">
        <v>75</v>
      </c>
      <c r="J235" s="205">
        <f t="shared" si="23"/>
        <v>159600</v>
      </c>
      <c r="K235" s="215"/>
      <c r="L235" s="215"/>
      <c r="M235" s="217"/>
      <c r="N235" s="217"/>
      <c r="O235" s="215"/>
      <c r="P235" s="215"/>
      <c r="Q235" s="215"/>
      <c r="R235" s="215"/>
      <c r="S235" s="211"/>
      <c r="T235" s="215"/>
      <c r="U235" s="215"/>
      <c r="V235" s="213">
        <f t="shared" si="22"/>
        <v>0</v>
      </c>
      <c r="W235" s="207">
        <f t="shared" si="19"/>
        <v>159600</v>
      </c>
      <c r="X235" s="208">
        <f t="shared" si="21"/>
        <v>159600</v>
      </c>
      <c r="Y235" s="215">
        <v>50</v>
      </c>
      <c r="Z235" s="215">
        <v>0</v>
      </c>
      <c r="AA235" s="215">
        <v>0.01</v>
      </c>
    </row>
    <row r="236" spans="1:27" ht="17.25" x14ac:dyDescent="0.3">
      <c r="A236" s="215">
        <v>147</v>
      </c>
      <c r="B236" s="217" t="s">
        <v>4</v>
      </c>
      <c r="C236" s="215">
        <v>6296</v>
      </c>
      <c r="D236" s="215">
        <v>0</v>
      </c>
      <c r="E236" s="215">
        <v>0</v>
      </c>
      <c r="F236" s="215">
        <v>46</v>
      </c>
      <c r="G236" s="211">
        <f t="shared" si="20"/>
        <v>46</v>
      </c>
      <c r="H236" s="215">
        <v>1</v>
      </c>
      <c r="I236" s="215">
        <v>75</v>
      </c>
      <c r="J236" s="205">
        <f t="shared" si="23"/>
        <v>3450</v>
      </c>
      <c r="K236" s="215"/>
      <c r="L236" s="215">
        <v>34</v>
      </c>
      <c r="M236" s="217" t="s">
        <v>12</v>
      </c>
      <c r="N236" s="217" t="s">
        <v>0</v>
      </c>
      <c r="O236" s="215">
        <v>18</v>
      </c>
      <c r="P236" s="215"/>
      <c r="Q236" s="215"/>
      <c r="R236" s="215"/>
      <c r="S236" s="211">
        <f>SUM(O236*5400)</f>
        <v>97200</v>
      </c>
      <c r="T236" s="215">
        <v>15</v>
      </c>
      <c r="U236" s="215">
        <v>65</v>
      </c>
      <c r="V236" s="213">
        <f t="shared" si="22"/>
        <v>34020</v>
      </c>
      <c r="W236" s="207">
        <f t="shared" si="19"/>
        <v>37470</v>
      </c>
      <c r="X236" s="208">
        <f t="shared" si="21"/>
        <v>37470</v>
      </c>
      <c r="Y236" s="215">
        <v>50</v>
      </c>
      <c r="Z236" s="215">
        <v>0</v>
      </c>
      <c r="AA236" s="215">
        <v>0.01</v>
      </c>
    </row>
    <row r="237" spans="1:27" ht="17.25" x14ac:dyDescent="0.3">
      <c r="A237" s="215"/>
      <c r="B237" s="217"/>
      <c r="C237" s="215"/>
      <c r="D237" s="215"/>
      <c r="E237" s="215"/>
      <c r="F237" s="215"/>
      <c r="G237" s="211"/>
      <c r="H237" s="215"/>
      <c r="I237" s="215"/>
      <c r="J237" s="205"/>
      <c r="K237" s="215"/>
      <c r="L237" s="215"/>
      <c r="M237" s="217" t="s">
        <v>16</v>
      </c>
      <c r="N237" s="217" t="s">
        <v>0</v>
      </c>
      <c r="O237" s="215">
        <v>38.19</v>
      </c>
      <c r="P237" s="215"/>
      <c r="Q237" s="215"/>
      <c r="R237" s="215"/>
      <c r="S237" s="211">
        <f>SUM(O237*2400)</f>
        <v>91656</v>
      </c>
      <c r="T237" s="215">
        <v>15</v>
      </c>
      <c r="U237" s="215">
        <v>65</v>
      </c>
      <c r="V237" s="213">
        <f t="shared" si="22"/>
        <v>32079.599999999999</v>
      </c>
      <c r="W237" s="207">
        <f t="shared" si="19"/>
        <v>32079.599999999999</v>
      </c>
      <c r="X237" s="208">
        <f t="shared" si="21"/>
        <v>32079.599999999999</v>
      </c>
      <c r="Y237" s="215">
        <v>0</v>
      </c>
      <c r="Z237" s="219">
        <f>X237</f>
        <v>32079.599999999999</v>
      </c>
      <c r="AA237" s="215">
        <v>0.03</v>
      </c>
    </row>
    <row r="238" spans="1:27" ht="17.25" x14ac:dyDescent="0.3">
      <c r="A238" s="215">
        <v>148</v>
      </c>
      <c r="B238" s="217" t="s">
        <v>4</v>
      </c>
      <c r="C238" s="215">
        <v>6295</v>
      </c>
      <c r="D238" s="215">
        <v>0</v>
      </c>
      <c r="E238" s="215">
        <v>0</v>
      </c>
      <c r="F238" s="215">
        <v>47</v>
      </c>
      <c r="G238" s="211">
        <f t="shared" si="20"/>
        <v>47</v>
      </c>
      <c r="H238" s="215">
        <v>2</v>
      </c>
      <c r="I238" s="215">
        <v>200</v>
      </c>
      <c r="J238" s="205">
        <f t="shared" si="23"/>
        <v>9400</v>
      </c>
      <c r="K238" s="215"/>
      <c r="L238" s="215">
        <v>34</v>
      </c>
      <c r="M238" s="217" t="s">
        <v>15</v>
      </c>
      <c r="N238" s="217" t="s">
        <v>9</v>
      </c>
      <c r="O238" s="215">
        <v>281.58999999999997</v>
      </c>
      <c r="P238" s="215"/>
      <c r="Q238" s="215"/>
      <c r="R238" s="215"/>
      <c r="S238" s="211">
        <f>SUM(O238*6500)</f>
        <v>1830334.9999999998</v>
      </c>
      <c r="T238" s="215">
        <v>20</v>
      </c>
      <c r="U238" s="215">
        <v>75</v>
      </c>
      <c r="V238" s="213">
        <f t="shared" si="22"/>
        <v>457583.75</v>
      </c>
      <c r="W238" s="207">
        <f t="shared" si="19"/>
        <v>466983.75</v>
      </c>
      <c r="X238" s="208">
        <f t="shared" si="21"/>
        <v>466983.75</v>
      </c>
      <c r="Y238" s="215">
        <v>10</v>
      </c>
      <c r="Z238" s="215">
        <v>0</v>
      </c>
      <c r="AA238" s="215">
        <v>0.02</v>
      </c>
    </row>
    <row r="239" spans="1:27" ht="17.25" x14ac:dyDescent="0.3">
      <c r="A239" s="215"/>
      <c r="B239" s="217"/>
      <c r="C239" s="215"/>
      <c r="D239" s="215"/>
      <c r="E239" s="215"/>
      <c r="F239" s="215"/>
      <c r="G239" s="211"/>
      <c r="H239" s="215"/>
      <c r="I239" s="215"/>
      <c r="J239" s="205"/>
      <c r="K239" s="215"/>
      <c r="L239" s="215"/>
      <c r="M239" s="217" t="s">
        <v>317</v>
      </c>
      <c r="N239" s="217"/>
      <c r="O239" s="215"/>
      <c r="P239" s="215"/>
      <c r="Q239" s="215"/>
      <c r="R239" s="215"/>
      <c r="S239" s="211"/>
      <c r="T239" s="215"/>
      <c r="U239" s="215"/>
      <c r="V239" s="213">
        <f t="shared" si="22"/>
        <v>0</v>
      </c>
      <c r="W239" s="207">
        <f t="shared" si="19"/>
        <v>0</v>
      </c>
      <c r="X239" s="208">
        <f t="shared" si="21"/>
        <v>0</v>
      </c>
      <c r="Y239" s="215">
        <v>50</v>
      </c>
      <c r="Z239" s="215">
        <v>0</v>
      </c>
      <c r="AA239" s="215"/>
    </row>
    <row r="240" spans="1:27" ht="17.25" x14ac:dyDescent="0.3">
      <c r="A240" s="215"/>
      <c r="B240" s="217"/>
      <c r="C240" s="215"/>
      <c r="D240" s="215"/>
      <c r="E240" s="215"/>
      <c r="F240" s="215"/>
      <c r="G240" s="211"/>
      <c r="H240" s="215"/>
      <c r="I240" s="215"/>
      <c r="J240" s="205"/>
      <c r="K240" s="215"/>
      <c r="L240" s="215"/>
      <c r="M240" s="217" t="s">
        <v>318</v>
      </c>
      <c r="N240" s="217"/>
      <c r="O240" s="215"/>
      <c r="P240" s="215"/>
      <c r="Q240" s="215"/>
      <c r="R240" s="215"/>
      <c r="S240" s="211"/>
      <c r="T240" s="215"/>
      <c r="U240" s="215"/>
      <c r="V240" s="213">
        <f t="shared" si="22"/>
        <v>0</v>
      </c>
      <c r="W240" s="207">
        <f t="shared" si="19"/>
        <v>0</v>
      </c>
      <c r="X240" s="208">
        <f t="shared" si="21"/>
        <v>0</v>
      </c>
      <c r="Y240" s="215">
        <v>50</v>
      </c>
      <c r="Z240" s="215">
        <v>0</v>
      </c>
      <c r="AA240" s="215"/>
    </row>
    <row r="241" spans="1:27" ht="17.25" x14ac:dyDescent="0.3">
      <c r="A241" s="215"/>
      <c r="B241" s="217"/>
      <c r="C241" s="215"/>
      <c r="D241" s="215"/>
      <c r="E241" s="215"/>
      <c r="F241" s="215"/>
      <c r="G241" s="211"/>
      <c r="H241" s="215"/>
      <c r="I241" s="215"/>
      <c r="J241" s="205"/>
      <c r="K241" s="215"/>
      <c r="L241" s="215"/>
      <c r="M241" s="217" t="s">
        <v>16</v>
      </c>
      <c r="N241" s="217" t="s">
        <v>2</v>
      </c>
      <c r="O241" s="215">
        <v>38</v>
      </c>
      <c r="P241" s="215"/>
      <c r="Q241" s="215"/>
      <c r="R241" s="215"/>
      <c r="S241" s="211">
        <f>SUM(O241*2400)</f>
        <v>91200</v>
      </c>
      <c r="T241" s="215"/>
      <c r="U241" s="215"/>
      <c r="V241" s="213">
        <f t="shared" si="22"/>
        <v>91200</v>
      </c>
      <c r="W241" s="207">
        <f t="shared" si="19"/>
        <v>91200</v>
      </c>
      <c r="X241" s="208">
        <f t="shared" si="21"/>
        <v>91200</v>
      </c>
      <c r="Y241" s="215">
        <v>0</v>
      </c>
      <c r="Z241" s="219">
        <f>X241</f>
        <v>91200</v>
      </c>
      <c r="AA241" s="215">
        <v>0.03</v>
      </c>
    </row>
    <row r="242" spans="1:27" s="214" customFormat="1" ht="17.25" x14ac:dyDescent="0.3">
      <c r="A242" s="215">
        <v>149</v>
      </c>
      <c r="B242" s="217" t="s">
        <v>14</v>
      </c>
      <c r="C242" s="215">
        <v>6086</v>
      </c>
      <c r="D242" s="215">
        <v>0</v>
      </c>
      <c r="E242" s="215">
        <v>0</v>
      </c>
      <c r="F242" s="215">
        <v>73</v>
      </c>
      <c r="G242" s="211">
        <f t="shared" si="20"/>
        <v>73</v>
      </c>
      <c r="H242" s="215">
        <v>1</v>
      </c>
      <c r="I242" s="215">
        <v>75</v>
      </c>
      <c r="J242" s="205">
        <f t="shared" si="23"/>
        <v>5475</v>
      </c>
      <c r="K242" s="215"/>
      <c r="L242" s="215"/>
      <c r="M242" s="217" t="s">
        <v>12</v>
      </c>
      <c r="N242" s="217" t="s">
        <v>0</v>
      </c>
      <c r="O242" s="215">
        <v>32.4</v>
      </c>
      <c r="P242" s="215"/>
      <c r="Q242" s="215"/>
      <c r="R242" s="215"/>
      <c r="S242" s="211">
        <f>SUM(O242*5400)</f>
        <v>174960</v>
      </c>
      <c r="T242" s="215">
        <v>10</v>
      </c>
      <c r="U242" s="215">
        <v>40</v>
      </c>
      <c r="V242" s="213">
        <f t="shared" si="22"/>
        <v>104976</v>
      </c>
      <c r="W242" s="207">
        <f t="shared" si="19"/>
        <v>110451</v>
      </c>
      <c r="X242" s="208">
        <f t="shared" si="21"/>
        <v>110451</v>
      </c>
      <c r="Y242" s="215">
        <v>50</v>
      </c>
      <c r="Z242" s="215">
        <v>0</v>
      </c>
      <c r="AA242" s="215">
        <v>0.01</v>
      </c>
    </row>
    <row r="243" spans="1:27" ht="17.25" x14ac:dyDescent="0.3">
      <c r="A243" s="215">
        <v>150</v>
      </c>
      <c r="B243" s="217" t="s">
        <v>4</v>
      </c>
      <c r="C243" s="215">
        <v>2131</v>
      </c>
      <c r="D243" s="215">
        <v>6</v>
      </c>
      <c r="E243" s="215">
        <v>2</v>
      </c>
      <c r="F243" s="215">
        <v>86</v>
      </c>
      <c r="G243" s="211">
        <f t="shared" si="20"/>
        <v>2686</v>
      </c>
      <c r="H243" s="215">
        <v>1</v>
      </c>
      <c r="I243" s="215">
        <v>75</v>
      </c>
      <c r="J243" s="205">
        <f t="shared" si="23"/>
        <v>201450</v>
      </c>
      <c r="K243" s="215"/>
      <c r="L243" s="215"/>
      <c r="M243" s="217"/>
      <c r="N243" s="217"/>
      <c r="O243" s="215"/>
      <c r="P243" s="215"/>
      <c r="Q243" s="215"/>
      <c r="R243" s="215"/>
      <c r="S243" s="211"/>
      <c r="T243" s="215"/>
      <c r="U243" s="215"/>
      <c r="V243" s="213">
        <f t="shared" si="22"/>
        <v>0</v>
      </c>
      <c r="W243" s="207">
        <f t="shared" si="19"/>
        <v>201450</v>
      </c>
      <c r="X243" s="208">
        <f t="shared" si="21"/>
        <v>201450</v>
      </c>
      <c r="Y243" s="215">
        <v>50</v>
      </c>
      <c r="Z243" s="215">
        <v>0</v>
      </c>
      <c r="AA243" s="215">
        <v>0.01</v>
      </c>
    </row>
    <row r="244" spans="1:27" ht="17.25" x14ac:dyDescent="0.3">
      <c r="A244" s="215">
        <v>151</v>
      </c>
      <c r="B244" s="217" t="s">
        <v>4</v>
      </c>
      <c r="C244" s="215">
        <v>8984</v>
      </c>
      <c r="D244" s="215">
        <v>10</v>
      </c>
      <c r="E244" s="215">
        <v>1</v>
      </c>
      <c r="F244" s="215">
        <v>12</v>
      </c>
      <c r="G244" s="211">
        <f t="shared" si="20"/>
        <v>4112</v>
      </c>
      <c r="H244" s="215">
        <v>1</v>
      </c>
      <c r="I244" s="215">
        <v>75</v>
      </c>
      <c r="J244" s="205">
        <f t="shared" si="23"/>
        <v>308400</v>
      </c>
      <c r="K244" s="215"/>
      <c r="L244" s="215"/>
      <c r="M244" s="217"/>
      <c r="N244" s="217"/>
      <c r="O244" s="215"/>
      <c r="P244" s="215"/>
      <c r="Q244" s="215"/>
      <c r="R244" s="215"/>
      <c r="S244" s="211"/>
      <c r="T244" s="215"/>
      <c r="U244" s="215"/>
      <c r="V244" s="213">
        <f t="shared" si="22"/>
        <v>0</v>
      </c>
      <c r="W244" s="207">
        <f t="shared" si="19"/>
        <v>308400</v>
      </c>
      <c r="X244" s="208">
        <f t="shared" si="21"/>
        <v>308400</v>
      </c>
      <c r="Y244" s="215">
        <v>50</v>
      </c>
      <c r="Z244" s="215">
        <v>0</v>
      </c>
      <c r="AA244" s="215">
        <v>0.01</v>
      </c>
    </row>
    <row r="245" spans="1:27" ht="17.25" x14ac:dyDescent="0.3">
      <c r="A245" s="215">
        <v>152</v>
      </c>
      <c r="B245" s="217" t="s">
        <v>4</v>
      </c>
      <c r="C245" s="215">
        <v>6287</v>
      </c>
      <c r="D245" s="215">
        <v>0</v>
      </c>
      <c r="E245" s="215">
        <v>1</v>
      </c>
      <c r="F245" s="215">
        <v>29</v>
      </c>
      <c r="G245" s="211">
        <f t="shared" si="20"/>
        <v>129</v>
      </c>
      <c r="H245" s="215">
        <v>2</v>
      </c>
      <c r="I245" s="215">
        <v>75</v>
      </c>
      <c r="J245" s="205">
        <f t="shared" si="23"/>
        <v>9675</v>
      </c>
      <c r="K245" s="215"/>
      <c r="L245" s="215">
        <v>38</v>
      </c>
      <c r="M245" s="217" t="s">
        <v>39</v>
      </c>
      <c r="N245" s="217" t="s">
        <v>2</v>
      </c>
      <c r="O245" s="215">
        <v>98.88</v>
      </c>
      <c r="P245" s="215"/>
      <c r="Q245" s="215"/>
      <c r="R245" s="215"/>
      <c r="S245" s="211">
        <f>SUM(O245*6500)</f>
        <v>642720</v>
      </c>
      <c r="T245" s="215">
        <v>20</v>
      </c>
      <c r="U245" s="215">
        <v>30</v>
      </c>
      <c r="V245" s="213">
        <f t="shared" si="22"/>
        <v>449904</v>
      </c>
      <c r="W245" s="207">
        <f t="shared" si="19"/>
        <v>459579</v>
      </c>
      <c r="X245" s="208">
        <f t="shared" si="21"/>
        <v>459579</v>
      </c>
      <c r="Y245" s="215">
        <v>10</v>
      </c>
      <c r="Z245" s="215">
        <v>0</v>
      </c>
      <c r="AA245" s="215">
        <v>0.02</v>
      </c>
    </row>
    <row r="246" spans="1:27" ht="17.25" x14ac:dyDescent="0.3">
      <c r="A246" s="215"/>
      <c r="B246" s="217"/>
      <c r="C246" s="215"/>
      <c r="D246" s="215"/>
      <c r="E246" s="215"/>
      <c r="F246" s="215"/>
      <c r="G246" s="211"/>
      <c r="H246" s="215"/>
      <c r="I246" s="215"/>
      <c r="J246" s="205"/>
      <c r="K246" s="215"/>
      <c r="L246" s="215">
        <v>47</v>
      </c>
      <c r="M246" s="217" t="s">
        <v>39</v>
      </c>
      <c r="N246" s="217" t="s">
        <v>2</v>
      </c>
      <c r="O246" s="215">
        <v>122.96</v>
      </c>
      <c r="P246" s="215"/>
      <c r="Q246" s="215"/>
      <c r="R246" s="215"/>
      <c r="S246" s="211">
        <f>SUM(O246*6500)</f>
        <v>799240</v>
      </c>
      <c r="T246" s="215">
        <v>20</v>
      </c>
      <c r="U246" s="215">
        <v>30</v>
      </c>
      <c r="V246" s="213">
        <f t="shared" si="22"/>
        <v>559468</v>
      </c>
      <c r="W246" s="207">
        <f t="shared" si="19"/>
        <v>559468</v>
      </c>
      <c r="X246" s="208">
        <f t="shared" si="21"/>
        <v>559468</v>
      </c>
      <c r="Y246" s="215">
        <v>10</v>
      </c>
      <c r="Z246" s="215">
        <v>0</v>
      </c>
      <c r="AA246" s="215">
        <v>0.02</v>
      </c>
    </row>
    <row r="247" spans="1:27" ht="17.25" x14ac:dyDescent="0.3">
      <c r="A247" s="215"/>
      <c r="B247" s="217"/>
      <c r="C247" s="215"/>
      <c r="D247" s="215"/>
      <c r="E247" s="215"/>
      <c r="F247" s="215"/>
      <c r="G247" s="211"/>
      <c r="H247" s="215"/>
      <c r="I247" s="215"/>
      <c r="J247" s="205"/>
      <c r="K247" s="215"/>
      <c r="L247" s="215">
        <v>56</v>
      </c>
      <c r="M247" s="217" t="s">
        <v>39</v>
      </c>
      <c r="N247" s="217" t="s">
        <v>2</v>
      </c>
      <c r="O247" s="215">
        <v>54</v>
      </c>
      <c r="P247" s="215"/>
      <c r="Q247" s="215"/>
      <c r="R247" s="215"/>
      <c r="S247" s="211">
        <f>SUM(O247*6500)</f>
        <v>351000</v>
      </c>
      <c r="T247" s="215">
        <v>10</v>
      </c>
      <c r="U247" s="215">
        <v>10</v>
      </c>
      <c r="V247" s="213">
        <f t="shared" si="22"/>
        <v>315900</v>
      </c>
      <c r="W247" s="207">
        <f t="shared" si="19"/>
        <v>315900</v>
      </c>
      <c r="X247" s="208">
        <f t="shared" si="21"/>
        <v>315900</v>
      </c>
      <c r="Y247" s="215">
        <v>10</v>
      </c>
      <c r="Z247" s="215">
        <v>0</v>
      </c>
      <c r="AA247" s="215">
        <v>0.02</v>
      </c>
    </row>
    <row r="248" spans="1:27" ht="17.25" x14ac:dyDescent="0.3">
      <c r="A248" s="215"/>
      <c r="B248" s="217"/>
      <c r="C248" s="215"/>
      <c r="D248" s="215"/>
      <c r="E248" s="215"/>
      <c r="F248" s="215"/>
      <c r="G248" s="211"/>
      <c r="H248" s="215"/>
      <c r="I248" s="215"/>
      <c r="J248" s="205"/>
      <c r="K248" s="215"/>
      <c r="L248" s="215">
        <v>60</v>
      </c>
      <c r="M248" s="217" t="s">
        <v>39</v>
      </c>
      <c r="N248" s="217" t="s">
        <v>2</v>
      </c>
      <c r="O248" s="215">
        <v>39</v>
      </c>
      <c r="P248" s="215"/>
      <c r="Q248" s="215"/>
      <c r="R248" s="215"/>
      <c r="S248" s="211">
        <f>SUM(O248*6500)</f>
        <v>253500</v>
      </c>
      <c r="T248" s="215">
        <v>20</v>
      </c>
      <c r="U248" s="215">
        <v>30</v>
      </c>
      <c r="V248" s="213">
        <f t="shared" si="22"/>
        <v>177450</v>
      </c>
      <c r="W248" s="207">
        <f t="shared" si="19"/>
        <v>177450</v>
      </c>
      <c r="X248" s="208">
        <f t="shared" si="21"/>
        <v>177450</v>
      </c>
      <c r="Y248" s="215">
        <v>10</v>
      </c>
      <c r="Z248" s="215">
        <v>0</v>
      </c>
      <c r="AA248" s="215">
        <v>0.02</v>
      </c>
    </row>
    <row r="249" spans="1:27" ht="17.25" x14ac:dyDescent="0.3">
      <c r="A249" s="215"/>
      <c r="B249" s="217"/>
      <c r="C249" s="215"/>
      <c r="D249" s="215"/>
      <c r="E249" s="215"/>
      <c r="F249" s="215"/>
      <c r="G249" s="211"/>
      <c r="H249" s="215"/>
      <c r="I249" s="215"/>
      <c r="J249" s="205"/>
      <c r="K249" s="215"/>
      <c r="L249" s="215"/>
      <c r="M249" s="217" t="s">
        <v>12</v>
      </c>
      <c r="N249" s="217" t="s">
        <v>0</v>
      </c>
      <c r="O249" s="215">
        <v>15</v>
      </c>
      <c r="P249" s="215"/>
      <c r="Q249" s="215"/>
      <c r="R249" s="215"/>
      <c r="S249" s="211">
        <f>SUM(O249*5400)</f>
        <v>81000</v>
      </c>
      <c r="T249" s="215">
        <v>20</v>
      </c>
      <c r="U249" s="215">
        <v>93</v>
      </c>
      <c r="V249" s="213">
        <f t="shared" si="22"/>
        <v>5670</v>
      </c>
      <c r="W249" s="207">
        <f t="shared" si="19"/>
        <v>5670</v>
      </c>
      <c r="X249" s="208">
        <f t="shared" si="21"/>
        <v>5670</v>
      </c>
      <c r="Y249" s="215">
        <v>50</v>
      </c>
      <c r="Z249" s="215">
        <v>0</v>
      </c>
      <c r="AA249" s="215">
        <v>0.01</v>
      </c>
    </row>
    <row r="250" spans="1:27" ht="17.25" x14ac:dyDescent="0.3">
      <c r="A250" s="215">
        <v>153</v>
      </c>
      <c r="B250" s="217" t="s">
        <v>4</v>
      </c>
      <c r="C250" s="215">
        <v>9618</v>
      </c>
      <c r="D250" s="215">
        <v>8</v>
      </c>
      <c r="E250" s="215">
        <v>1</v>
      </c>
      <c r="F250" s="215">
        <v>84</v>
      </c>
      <c r="G250" s="211">
        <f t="shared" si="20"/>
        <v>3384</v>
      </c>
      <c r="H250" s="215">
        <v>1</v>
      </c>
      <c r="I250" s="215">
        <v>75</v>
      </c>
      <c r="J250" s="205">
        <f t="shared" si="23"/>
        <v>253800</v>
      </c>
      <c r="K250" s="215"/>
      <c r="L250" s="215"/>
      <c r="M250" s="217"/>
      <c r="N250" s="217"/>
      <c r="O250" s="215"/>
      <c r="P250" s="215"/>
      <c r="Q250" s="215"/>
      <c r="R250" s="215"/>
      <c r="S250" s="211"/>
      <c r="T250" s="215"/>
      <c r="U250" s="215"/>
      <c r="V250" s="213">
        <f t="shared" si="22"/>
        <v>0</v>
      </c>
      <c r="W250" s="207">
        <f t="shared" si="19"/>
        <v>253800</v>
      </c>
      <c r="X250" s="208">
        <f t="shared" si="21"/>
        <v>253800</v>
      </c>
      <c r="Y250" s="215">
        <v>50</v>
      </c>
      <c r="Z250" s="215">
        <v>0</v>
      </c>
      <c r="AA250" s="215">
        <v>0.01</v>
      </c>
    </row>
    <row r="251" spans="1:27" ht="17.25" x14ac:dyDescent="0.3">
      <c r="A251" s="215">
        <v>154</v>
      </c>
      <c r="B251" s="217" t="s">
        <v>4</v>
      </c>
      <c r="C251" s="215">
        <v>2211</v>
      </c>
      <c r="D251" s="215">
        <v>12</v>
      </c>
      <c r="E251" s="215">
        <v>1</v>
      </c>
      <c r="F251" s="215">
        <v>5</v>
      </c>
      <c r="G251" s="211">
        <f t="shared" si="20"/>
        <v>4905</v>
      </c>
      <c r="H251" s="215">
        <v>1</v>
      </c>
      <c r="I251" s="215">
        <v>75</v>
      </c>
      <c r="J251" s="205">
        <f t="shared" si="23"/>
        <v>367875</v>
      </c>
      <c r="K251" s="215"/>
      <c r="L251" s="215"/>
      <c r="M251" s="217"/>
      <c r="N251" s="217"/>
      <c r="O251" s="215"/>
      <c r="P251" s="215"/>
      <c r="Q251" s="215"/>
      <c r="R251" s="215"/>
      <c r="S251" s="211"/>
      <c r="T251" s="215"/>
      <c r="U251" s="215"/>
      <c r="V251" s="213">
        <f t="shared" si="22"/>
        <v>0</v>
      </c>
      <c r="W251" s="207">
        <f t="shared" si="19"/>
        <v>367875</v>
      </c>
      <c r="X251" s="208">
        <f t="shared" si="21"/>
        <v>367875</v>
      </c>
      <c r="Y251" s="215">
        <v>50</v>
      </c>
      <c r="Z251" s="215">
        <v>0</v>
      </c>
      <c r="AA251" s="215">
        <v>0.01</v>
      </c>
    </row>
    <row r="252" spans="1:27" ht="17.25" x14ac:dyDescent="0.3">
      <c r="A252" s="215">
        <v>155</v>
      </c>
      <c r="B252" s="217" t="s">
        <v>4</v>
      </c>
      <c r="C252" s="215">
        <v>4609</v>
      </c>
      <c r="D252" s="215">
        <v>2</v>
      </c>
      <c r="E252" s="215">
        <v>0</v>
      </c>
      <c r="F252" s="215">
        <v>7</v>
      </c>
      <c r="G252" s="211">
        <f t="shared" si="20"/>
        <v>807</v>
      </c>
      <c r="H252" s="215">
        <v>1</v>
      </c>
      <c r="I252" s="215">
        <v>75</v>
      </c>
      <c r="J252" s="205">
        <f t="shared" si="23"/>
        <v>60525</v>
      </c>
      <c r="K252" s="215"/>
      <c r="L252" s="215"/>
      <c r="M252" s="217"/>
      <c r="N252" s="217"/>
      <c r="O252" s="215"/>
      <c r="P252" s="215"/>
      <c r="Q252" s="215"/>
      <c r="R252" s="215"/>
      <c r="S252" s="211"/>
      <c r="T252" s="215"/>
      <c r="U252" s="215"/>
      <c r="V252" s="213">
        <f t="shared" si="22"/>
        <v>0</v>
      </c>
      <c r="W252" s="207">
        <f t="shared" si="19"/>
        <v>60525</v>
      </c>
      <c r="X252" s="208">
        <f t="shared" si="21"/>
        <v>60525</v>
      </c>
      <c r="Y252" s="215">
        <v>50</v>
      </c>
      <c r="Z252" s="215">
        <v>0</v>
      </c>
      <c r="AA252" s="215">
        <v>0.01</v>
      </c>
    </row>
    <row r="253" spans="1:27" ht="17.25" x14ac:dyDescent="0.3">
      <c r="A253" s="215">
        <v>156</v>
      </c>
      <c r="B253" s="217" t="s">
        <v>4</v>
      </c>
      <c r="C253" s="215">
        <v>18597</v>
      </c>
      <c r="D253" s="215">
        <v>9</v>
      </c>
      <c r="E253" s="215">
        <v>1</v>
      </c>
      <c r="F253" s="215">
        <v>69</v>
      </c>
      <c r="G253" s="211">
        <f t="shared" si="20"/>
        <v>3769</v>
      </c>
      <c r="H253" s="215">
        <v>1</v>
      </c>
      <c r="I253" s="215">
        <v>100</v>
      </c>
      <c r="J253" s="205">
        <f t="shared" si="23"/>
        <v>376900</v>
      </c>
      <c r="K253" s="215"/>
      <c r="L253" s="215"/>
      <c r="M253" s="217"/>
      <c r="N253" s="217"/>
      <c r="O253" s="215"/>
      <c r="P253" s="215"/>
      <c r="Q253" s="215"/>
      <c r="R253" s="215"/>
      <c r="S253" s="211"/>
      <c r="T253" s="215"/>
      <c r="U253" s="215"/>
      <c r="V253" s="213">
        <f t="shared" si="22"/>
        <v>0</v>
      </c>
      <c r="W253" s="207">
        <f t="shared" si="19"/>
        <v>376900</v>
      </c>
      <c r="X253" s="208">
        <f t="shared" si="21"/>
        <v>376900</v>
      </c>
      <c r="Y253" s="215">
        <v>50</v>
      </c>
      <c r="Z253" s="215">
        <v>0</v>
      </c>
      <c r="AA253" s="215">
        <v>0.01</v>
      </c>
    </row>
    <row r="254" spans="1:27" ht="17.25" x14ac:dyDescent="0.3">
      <c r="A254" s="215">
        <v>157</v>
      </c>
      <c r="B254" s="217" t="s">
        <v>4</v>
      </c>
      <c r="C254" s="215">
        <v>4608</v>
      </c>
      <c r="D254" s="215">
        <v>2</v>
      </c>
      <c r="E254" s="215">
        <v>0</v>
      </c>
      <c r="F254" s="215">
        <v>7</v>
      </c>
      <c r="G254" s="211">
        <f t="shared" si="20"/>
        <v>807</v>
      </c>
      <c r="H254" s="215">
        <v>1</v>
      </c>
      <c r="I254" s="215">
        <v>75</v>
      </c>
      <c r="J254" s="205">
        <f t="shared" si="23"/>
        <v>60525</v>
      </c>
      <c r="K254" s="215"/>
      <c r="L254" s="215"/>
      <c r="M254" s="217"/>
      <c r="N254" s="217"/>
      <c r="O254" s="215"/>
      <c r="P254" s="215"/>
      <c r="Q254" s="215"/>
      <c r="R254" s="215"/>
      <c r="S254" s="211"/>
      <c r="T254" s="215"/>
      <c r="U254" s="215"/>
      <c r="V254" s="213">
        <f t="shared" si="22"/>
        <v>0</v>
      </c>
      <c r="W254" s="207">
        <f t="shared" si="19"/>
        <v>60525</v>
      </c>
      <c r="X254" s="208">
        <f t="shared" si="21"/>
        <v>60525</v>
      </c>
      <c r="Y254" s="215">
        <v>50</v>
      </c>
      <c r="Z254" s="215">
        <v>0</v>
      </c>
      <c r="AA254" s="215">
        <v>0.01</v>
      </c>
    </row>
    <row r="255" spans="1:27" ht="17.25" x14ac:dyDescent="0.3">
      <c r="A255" s="215">
        <v>158</v>
      </c>
      <c r="B255" s="217" t="s">
        <v>4</v>
      </c>
      <c r="C255" s="215">
        <v>14984</v>
      </c>
      <c r="D255" s="215">
        <v>6</v>
      </c>
      <c r="E255" s="215">
        <v>3</v>
      </c>
      <c r="F255" s="215">
        <v>18</v>
      </c>
      <c r="G255" s="211">
        <f t="shared" si="20"/>
        <v>2718</v>
      </c>
      <c r="H255" s="215">
        <v>1</v>
      </c>
      <c r="I255" s="215">
        <v>75</v>
      </c>
      <c r="J255" s="205">
        <f t="shared" si="23"/>
        <v>203850</v>
      </c>
      <c r="K255" s="215"/>
      <c r="L255" s="215"/>
      <c r="M255" s="217"/>
      <c r="N255" s="217"/>
      <c r="O255" s="215"/>
      <c r="P255" s="215"/>
      <c r="Q255" s="215"/>
      <c r="R255" s="215"/>
      <c r="S255" s="211"/>
      <c r="T255" s="215"/>
      <c r="U255" s="215"/>
      <c r="V255" s="213">
        <f t="shared" si="22"/>
        <v>0</v>
      </c>
      <c r="W255" s="207">
        <f t="shared" si="19"/>
        <v>203850</v>
      </c>
      <c r="X255" s="208">
        <f t="shared" si="21"/>
        <v>203850</v>
      </c>
      <c r="Y255" s="215">
        <v>50</v>
      </c>
      <c r="Z255" s="215">
        <v>0</v>
      </c>
      <c r="AA255" s="215">
        <v>0.01</v>
      </c>
    </row>
    <row r="256" spans="1:27" ht="17.25" x14ac:dyDescent="0.3">
      <c r="A256" s="215">
        <v>159</v>
      </c>
      <c r="B256" s="217" t="s">
        <v>4</v>
      </c>
      <c r="C256" s="215">
        <v>4580</v>
      </c>
      <c r="D256" s="215">
        <v>5</v>
      </c>
      <c r="E256" s="215">
        <v>2</v>
      </c>
      <c r="F256" s="215">
        <v>14</v>
      </c>
      <c r="G256" s="211">
        <f t="shared" si="20"/>
        <v>2214</v>
      </c>
      <c r="H256" s="215">
        <v>1</v>
      </c>
      <c r="I256" s="215">
        <v>75</v>
      </c>
      <c r="J256" s="205">
        <f t="shared" si="23"/>
        <v>166050</v>
      </c>
      <c r="K256" s="215"/>
      <c r="L256" s="215"/>
      <c r="M256" s="217"/>
      <c r="N256" s="217"/>
      <c r="O256" s="215"/>
      <c r="P256" s="215"/>
      <c r="Q256" s="215"/>
      <c r="R256" s="215"/>
      <c r="S256" s="211"/>
      <c r="T256" s="215"/>
      <c r="U256" s="215"/>
      <c r="V256" s="213">
        <f t="shared" si="22"/>
        <v>0</v>
      </c>
      <c r="W256" s="207">
        <f t="shared" si="19"/>
        <v>166050</v>
      </c>
      <c r="X256" s="208">
        <f t="shared" si="21"/>
        <v>166050</v>
      </c>
      <c r="Y256" s="215">
        <v>50</v>
      </c>
      <c r="Z256" s="215">
        <v>0</v>
      </c>
      <c r="AA256" s="215">
        <v>0.01</v>
      </c>
    </row>
    <row r="257" spans="1:27" ht="17.25" x14ac:dyDescent="0.3">
      <c r="A257" s="215">
        <v>160</v>
      </c>
      <c r="B257" s="217" t="s">
        <v>4</v>
      </c>
      <c r="C257" s="215">
        <v>13427</v>
      </c>
      <c r="D257" s="215">
        <v>0</v>
      </c>
      <c r="E257" s="215">
        <v>0</v>
      </c>
      <c r="F257" s="215">
        <v>36</v>
      </c>
      <c r="G257" s="211">
        <f t="shared" si="20"/>
        <v>36</v>
      </c>
      <c r="H257" s="215">
        <v>1</v>
      </c>
      <c r="I257" s="215">
        <v>75</v>
      </c>
      <c r="J257" s="205">
        <f t="shared" si="23"/>
        <v>2700</v>
      </c>
      <c r="K257" s="215"/>
      <c r="L257" s="215"/>
      <c r="M257" s="217" t="s">
        <v>12</v>
      </c>
      <c r="N257" s="217" t="s">
        <v>0</v>
      </c>
      <c r="O257" s="215">
        <v>35.1</v>
      </c>
      <c r="P257" s="215"/>
      <c r="Q257" s="215"/>
      <c r="R257" s="215"/>
      <c r="S257" s="211">
        <f>SUM(O257*5400)</f>
        <v>189540</v>
      </c>
      <c r="T257" s="215">
        <v>15</v>
      </c>
      <c r="U257" s="215">
        <v>65</v>
      </c>
      <c r="V257" s="213">
        <f t="shared" si="22"/>
        <v>66339</v>
      </c>
      <c r="W257" s="207">
        <f t="shared" si="19"/>
        <v>69039</v>
      </c>
      <c r="X257" s="208">
        <f t="shared" si="21"/>
        <v>69039</v>
      </c>
      <c r="Y257" s="215">
        <v>50</v>
      </c>
      <c r="Z257" s="215">
        <v>0</v>
      </c>
      <c r="AA257" s="215">
        <v>0.01</v>
      </c>
    </row>
    <row r="258" spans="1:27" ht="17.25" x14ac:dyDescent="0.3">
      <c r="A258" s="215"/>
      <c r="B258" s="217"/>
      <c r="C258" s="215"/>
      <c r="D258" s="215"/>
      <c r="E258" s="215"/>
      <c r="F258" s="215"/>
      <c r="G258" s="211"/>
      <c r="H258" s="215"/>
      <c r="I258" s="215"/>
      <c r="J258" s="205"/>
      <c r="K258" s="215"/>
      <c r="L258" s="215"/>
      <c r="M258" s="217" t="s">
        <v>16</v>
      </c>
      <c r="N258" s="217" t="s">
        <v>0</v>
      </c>
      <c r="O258" s="215">
        <v>24.96</v>
      </c>
      <c r="P258" s="215"/>
      <c r="Q258" s="215"/>
      <c r="R258" s="215"/>
      <c r="S258" s="211">
        <f>SUM(O258*2400)</f>
        <v>59904</v>
      </c>
      <c r="T258" s="215">
        <v>15</v>
      </c>
      <c r="U258" s="215">
        <v>65</v>
      </c>
      <c r="V258" s="213">
        <f t="shared" si="22"/>
        <v>20966.400000000001</v>
      </c>
      <c r="W258" s="207">
        <f t="shared" si="19"/>
        <v>20966.400000000001</v>
      </c>
      <c r="X258" s="208">
        <f t="shared" si="21"/>
        <v>20966.400000000001</v>
      </c>
      <c r="Y258" s="215">
        <v>0</v>
      </c>
      <c r="Z258" s="219">
        <f>X258</f>
        <v>20966.400000000001</v>
      </c>
      <c r="AA258" s="215">
        <v>0.03</v>
      </c>
    </row>
    <row r="259" spans="1:27" ht="17.25" x14ac:dyDescent="0.3">
      <c r="A259" s="215">
        <v>161</v>
      </c>
      <c r="B259" s="217" t="s">
        <v>4</v>
      </c>
      <c r="C259" s="215">
        <v>4536</v>
      </c>
      <c r="D259" s="215">
        <v>0</v>
      </c>
      <c r="E259" s="215">
        <v>0</v>
      </c>
      <c r="F259" s="215">
        <v>41</v>
      </c>
      <c r="G259" s="211">
        <f t="shared" si="20"/>
        <v>41</v>
      </c>
      <c r="H259" s="215">
        <v>1</v>
      </c>
      <c r="I259" s="215">
        <v>75</v>
      </c>
      <c r="J259" s="205">
        <f t="shared" si="23"/>
        <v>3075</v>
      </c>
      <c r="K259" s="215"/>
      <c r="L259" s="215"/>
      <c r="M259" s="217" t="s">
        <v>44</v>
      </c>
      <c r="N259" s="217" t="s">
        <v>9</v>
      </c>
      <c r="O259" s="215">
        <v>196.12</v>
      </c>
      <c r="P259" s="215"/>
      <c r="Q259" s="215"/>
      <c r="R259" s="215"/>
      <c r="S259" s="211">
        <f>SUM(O259*6500)</f>
        <v>1274780</v>
      </c>
      <c r="T259" s="215">
        <v>35</v>
      </c>
      <c r="U259" s="215">
        <v>85</v>
      </c>
      <c r="V259" s="213">
        <f t="shared" si="22"/>
        <v>191217</v>
      </c>
      <c r="W259" s="207">
        <f t="shared" si="19"/>
        <v>194292</v>
      </c>
      <c r="X259" s="208">
        <f t="shared" si="21"/>
        <v>194292</v>
      </c>
      <c r="Y259" s="215">
        <v>10</v>
      </c>
      <c r="Z259" s="215">
        <v>0</v>
      </c>
      <c r="AA259" s="215">
        <v>0.02</v>
      </c>
    </row>
    <row r="260" spans="1:27" ht="17.25" x14ac:dyDescent="0.3">
      <c r="A260" s="215"/>
      <c r="B260" s="217"/>
      <c r="C260" s="215"/>
      <c r="D260" s="215"/>
      <c r="E260" s="215"/>
      <c r="F260" s="215"/>
      <c r="G260" s="211"/>
      <c r="H260" s="215"/>
      <c r="I260" s="215"/>
      <c r="J260" s="205"/>
      <c r="K260" s="215"/>
      <c r="L260" s="215"/>
      <c r="M260" s="217" t="s">
        <v>317</v>
      </c>
      <c r="N260" s="217"/>
      <c r="O260" s="215"/>
      <c r="P260" s="215"/>
      <c r="Q260" s="215"/>
      <c r="R260" s="215"/>
      <c r="S260" s="211"/>
      <c r="T260" s="215"/>
      <c r="U260" s="215"/>
      <c r="V260" s="213">
        <f t="shared" si="22"/>
        <v>0</v>
      </c>
      <c r="W260" s="207">
        <f t="shared" si="19"/>
        <v>0</v>
      </c>
      <c r="X260" s="208">
        <f t="shared" si="21"/>
        <v>0</v>
      </c>
      <c r="Y260" s="215"/>
      <c r="Z260" s="215"/>
      <c r="AA260" s="215"/>
    </row>
    <row r="261" spans="1:27" ht="17.25" x14ac:dyDescent="0.3">
      <c r="A261" s="215"/>
      <c r="B261" s="217"/>
      <c r="C261" s="215"/>
      <c r="D261" s="215"/>
      <c r="E261" s="215"/>
      <c r="F261" s="215"/>
      <c r="G261" s="211"/>
      <c r="H261" s="215"/>
      <c r="I261" s="215"/>
      <c r="J261" s="205"/>
      <c r="K261" s="215"/>
      <c r="L261" s="215"/>
      <c r="M261" s="217" t="s">
        <v>318</v>
      </c>
      <c r="N261" s="217"/>
      <c r="O261" s="215"/>
      <c r="P261" s="215"/>
      <c r="Q261" s="215"/>
      <c r="R261" s="215"/>
      <c r="S261" s="211"/>
      <c r="T261" s="215"/>
      <c r="U261" s="215"/>
      <c r="V261" s="213">
        <f t="shared" si="22"/>
        <v>0</v>
      </c>
      <c r="W261" s="207">
        <f t="shared" si="19"/>
        <v>0</v>
      </c>
      <c r="X261" s="208">
        <f t="shared" si="21"/>
        <v>0</v>
      </c>
      <c r="Y261" s="215"/>
      <c r="Z261" s="215"/>
      <c r="AA261" s="215"/>
    </row>
    <row r="262" spans="1:27" ht="17.25" x14ac:dyDescent="0.3">
      <c r="A262" s="215">
        <v>162</v>
      </c>
      <c r="B262" s="217" t="s">
        <v>4</v>
      </c>
      <c r="C262" s="215">
        <v>10794</v>
      </c>
      <c r="D262" s="215">
        <v>15</v>
      </c>
      <c r="E262" s="215">
        <v>1</v>
      </c>
      <c r="F262" s="215">
        <v>45</v>
      </c>
      <c r="G262" s="211">
        <f t="shared" si="20"/>
        <v>6145</v>
      </c>
      <c r="H262" s="215">
        <v>1</v>
      </c>
      <c r="I262" s="215">
        <v>100</v>
      </c>
      <c r="J262" s="205">
        <f t="shared" si="23"/>
        <v>614500</v>
      </c>
      <c r="K262" s="215"/>
      <c r="L262" s="215"/>
      <c r="M262" s="217"/>
      <c r="N262" s="217"/>
      <c r="O262" s="215"/>
      <c r="P262" s="215"/>
      <c r="Q262" s="215"/>
      <c r="R262" s="215"/>
      <c r="S262" s="211"/>
      <c r="T262" s="215"/>
      <c r="U262" s="215"/>
      <c r="V262" s="213">
        <f t="shared" si="22"/>
        <v>0</v>
      </c>
      <c r="W262" s="207">
        <f t="shared" ref="W262:W325" si="24">SUM(J262+V262)</f>
        <v>614500</v>
      </c>
      <c r="X262" s="208">
        <f t="shared" si="21"/>
        <v>614500</v>
      </c>
      <c r="Y262" s="215">
        <v>50</v>
      </c>
      <c r="Z262" s="215">
        <v>0</v>
      </c>
      <c r="AA262" s="215">
        <v>0.01</v>
      </c>
    </row>
    <row r="263" spans="1:27" s="214" customFormat="1" ht="17.25" x14ac:dyDescent="0.3">
      <c r="A263" s="215">
        <v>163</v>
      </c>
      <c r="B263" s="217" t="s">
        <v>14</v>
      </c>
      <c r="C263" s="215">
        <v>6078</v>
      </c>
      <c r="D263" s="215">
        <v>0</v>
      </c>
      <c r="E263" s="215">
        <v>0</v>
      </c>
      <c r="F263" s="215">
        <v>46</v>
      </c>
      <c r="G263" s="211">
        <f t="shared" si="20"/>
        <v>46</v>
      </c>
      <c r="H263" s="215">
        <v>2</v>
      </c>
      <c r="I263" s="215">
        <v>75</v>
      </c>
      <c r="J263" s="205">
        <f t="shared" si="23"/>
        <v>3450</v>
      </c>
      <c r="K263" s="215"/>
      <c r="L263" s="215"/>
      <c r="M263" s="217" t="s">
        <v>44</v>
      </c>
      <c r="N263" s="217" t="s">
        <v>9</v>
      </c>
      <c r="O263" s="215">
        <v>144</v>
      </c>
      <c r="P263" s="215"/>
      <c r="Q263" s="215"/>
      <c r="R263" s="215"/>
      <c r="S263" s="211">
        <f>SUM(O263*6500)</f>
        <v>936000</v>
      </c>
      <c r="T263" s="215">
        <v>27</v>
      </c>
      <c r="U263" s="215">
        <v>85</v>
      </c>
      <c r="V263" s="213">
        <f t="shared" si="22"/>
        <v>140400</v>
      </c>
      <c r="W263" s="207">
        <f t="shared" si="24"/>
        <v>143850</v>
      </c>
      <c r="X263" s="208">
        <f t="shared" si="21"/>
        <v>143850</v>
      </c>
      <c r="Y263" s="215">
        <v>10</v>
      </c>
      <c r="Z263" s="215">
        <v>0</v>
      </c>
      <c r="AA263" s="215">
        <v>0.02</v>
      </c>
    </row>
    <row r="264" spans="1:27" ht="17.25" x14ac:dyDescent="0.3">
      <c r="A264" s="215"/>
      <c r="B264" s="217"/>
      <c r="C264" s="215"/>
      <c r="D264" s="215"/>
      <c r="E264" s="215"/>
      <c r="F264" s="215"/>
      <c r="G264" s="211"/>
      <c r="H264" s="215"/>
      <c r="I264" s="215"/>
      <c r="J264" s="205"/>
      <c r="K264" s="215"/>
      <c r="L264" s="215"/>
      <c r="M264" s="217" t="s">
        <v>317</v>
      </c>
      <c r="N264" s="217"/>
      <c r="O264" s="215"/>
      <c r="P264" s="215"/>
      <c r="Q264" s="215"/>
      <c r="R264" s="215"/>
      <c r="S264" s="211"/>
      <c r="T264" s="215"/>
      <c r="U264" s="215"/>
      <c r="V264" s="213">
        <f t="shared" si="22"/>
        <v>0</v>
      </c>
      <c r="W264" s="207">
        <f t="shared" si="24"/>
        <v>0</v>
      </c>
      <c r="X264" s="208">
        <f t="shared" si="21"/>
        <v>0</v>
      </c>
      <c r="Y264" s="215"/>
      <c r="Z264" s="215"/>
      <c r="AA264" s="215"/>
    </row>
    <row r="265" spans="1:27" ht="17.25" x14ac:dyDescent="0.3">
      <c r="A265" s="215"/>
      <c r="B265" s="217"/>
      <c r="C265" s="215"/>
      <c r="D265" s="215"/>
      <c r="E265" s="215"/>
      <c r="F265" s="215"/>
      <c r="G265" s="211"/>
      <c r="H265" s="215"/>
      <c r="I265" s="215"/>
      <c r="J265" s="205"/>
      <c r="K265" s="215"/>
      <c r="L265" s="215"/>
      <c r="M265" s="217" t="s">
        <v>318</v>
      </c>
      <c r="N265" s="217"/>
      <c r="O265" s="215"/>
      <c r="P265" s="215"/>
      <c r="Q265" s="215"/>
      <c r="R265" s="215"/>
      <c r="S265" s="211"/>
      <c r="T265" s="215"/>
      <c r="U265" s="215"/>
      <c r="V265" s="213">
        <f t="shared" si="22"/>
        <v>0</v>
      </c>
      <c r="W265" s="207">
        <f t="shared" si="24"/>
        <v>0</v>
      </c>
      <c r="X265" s="208">
        <f t="shared" si="21"/>
        <v>0</v>
      </c>
      <c r="Y265" s="215"/>
      <c r="Z265" s="215"/>
      <c r="AA265" s="215"/>
    </row>
    <row r="266" spans="1:27" ht="17.25" x14ac:dyDescent="0.3">
      <c r="A266" s="215">
        <v>164</v>
      </c>
      <c r="B266" s="217" t="s">
        <v>4</v>
      </c>
      <c r="C266" s="215">
        <v>14577</v>
      </c>
      <c r="D266" s="215">
        <v>14</v>
      </c>
      <c r="E266" s="215">
        <v>1</v>
      </c>
      <c r="F266" s="215">
        <v>78</v>
      </c>
      <c r="G266" s="211">
        <f t="shared" ref="G266:G326" si="25">SUM((D266*400)+(E266*100)+F266)</f>
        <v>5778</v>
      </c>
      <c r="H266" s="215">
        <v>1</v>
      </c>
      <c r="I266" s="215">
        <v>110</v>
      </c>
      <c r="J266" s="205">
        <f t="shared" si="23"/>
        <v>635580</v>
      </c>
      <c r="K266" s="215"/>
      <c r="L266" s="215"/>
      <c r="M266" s="217"/>
      <c r="N266" s="217"/>
      <c r="O266" s="215"/>
      <c r="P266" s="215"/>
      <c r="Q266" s="215"/>
      <c r="R266" s="215"/>
      <c r="S266" s="211"/>
      <c r="T266" s="215"/>
      <c r="U266" s="215"/>
      <c r="V266" s="213">
        <f t="shared" si="22"/>
        <v>0</v>
      </c>
      <c r="W266" s="207">
        <f t="shared" si="24"/>
        <v>635580</v>
      </c>
      <c r="X266" s="208">
        <f t="shared" ref="X266:X329" si="26">W266</f>
        <v>635580</v>
      </c>
      <c r="Y266" s="215">
        <v>50</v>
      </c>
      <c r="Z266" s="215">
        <v>0</v>
      </c>
      <c r="AA266" s="215">
        <v>0.01</v>
      </c>
    </row>
    <row r="267" spans="1:27" ht="17.25" x14ac:dyDescent="0.3">
      <c r="A267" s="215">
        <v>165</v>
      </c>
      <c r="B267" s="217" t="s">
        <v>4</v>
      </c>
      <c r="C267" s="215">
        <v>2153</v>
      </c>
      <c r="D267" s="215">
        <v>2</v>
      </c>
      <c r="E267" s="215">
        <v>1</v>
      </c>
      <c r="F267" s="215">
        <v>95</v>
      </c>
      <c r="G267" s="211">
        <f t="shared" si="25"/>
        <v>995</v>
      </c>
      <c r="H267" s="215">
        <v>1</v>
      </c>
      <c r="I267" s="215">
        <v>75</v>
      </c>
      <c r="J267" s="205">
        <f t="shared" si="23"/>
        <v>74625</v>
      </c>
      <c r="K267" s="215"/>
      <c r="L267" s="215"/>
      <c r="M267" s="217"/>
      <c r="N267" s="217"/>
      <c r="O267" s="215"/>
      <c r="P267" s="215"/>
      <c r="Q267" s="215"/>
      <c r="R267" s="215"/>
      <c r="S267" s="211"/>
      <c r="T267" s="215"/>
      <c r="U267" s="215"/>
      <c r="V267" s="213">
        <f t="shared" si="22"/>
        <v>0</v>
      </c>
      <c r="W267" s="207">
        <f t="shared" si="24"/>
        <v>74625</v>
      </c>
      <c r="X267" s="208">
        <f t="shared" si="26"/>
        <v>74625</v>
      </c>
      <c r="Y267" s="215">
        <v>50</v>
      </c>
      <c r="Z267" s="215">
        <v>0</v>
      </c>
      <c r="AA267" s="215">
        <v>0.01</v>
      </c>
    </row>
    <row r="268" spans="1:27" ht="17.25" x14ac:dyDescent="0.3">
      <c r="A268" s="215">
        <v>166</v>
      </c>
      <c r="B268" s="217" t="s">
        <v>4</v>
      </c>
      <c r="C268" s="215">
        <v>2109</v>
      </c>
      <c r="D268" s="215">
        <v>3</v>
      </c>
      <c r="E268" s="215">
        <v>1</v>
      </c>
      <c r="F268" s="215">
        <v>32</v>
      </c>
      <c r="G268" s="211">
        <f t="shared" si="25"/>
        <v>1332</v>
      </c>
      <c r="H268" s="215">
        <v>1</v>
      </c>
      <c r="I268" s="215">
        <v>75</v>
      </c>
      <c r="J268" s="205">
        <f t="shared" si="23"/>
        <v>99900</v>
      </c>
      <c r="K268" s="215"/>
      <c r="L268" s="215"/>
      <c r="M268" s="217"/>
      <c r="N268" s="217"/>
      <c r="O268" s="215"/>
      <c r="P268" s="215"/>
      <c r="Q268" s="215"/>
      <c r="R268" s="215"/>
      <c r="S268" s="211"/>
      <c r="T268" s="215"/>
      <c r="U268" s="215"/>
      <c r="V268" s="213">
        <f t="shared" si="22"/>
        <v>0</v>
      </c>
      <c r="W268" s="207">
        <f t="shared" si="24"/>
        <v>99900</v>
      </c>
      <c r="X268" s="208">
        <f t="shared" si="26"/>
        <v>99900</v>
      </c>
      <c r="Y268" s="215">
        <v>50</v>
      </c>
      <c r="Z268" s="215">
        <v>0</v>
      </c>
      <c r="AA268" s="215">
        <v>0.01</v>
      </c>
    </row>
    <row r="269" spans="1:27" ht="17.25" x14ac:dyDescent="0.3">
      <c r="A269" s="215">
        <v>167</v>
      </c>
      <c r="B269" s="217" t="s">
        <v>4</v>
      </c>
      <c r="C269" s="215">
        <v>14577</v>
      </c>
      <c r="D269" s="215">
        <v>14</v>
      </c>
      <c r="E269" s="215">
        <v>1</v>
      </c>
      <c r="F269" s="215">
        <v>78</v>
      </c>
      <c r="G269" s="211">
        <f t="shared" si="25"/>
        <v>5778</v>
      </c>
      <c r="H269" s="215">
        <v>1</v>
      </c>
      <c r="I269" s="215">
        <v>110</v>
      </c>
      <c r="J269" s="205">
        <f t="shared" si="23"/>
        <v>635580</v>
      </c>
      <c r="K269" s="215"/>
      <c r="L269" s="215"/>
      <c r="M269" s="217"/>
      <c r="N269" s="217"/>
      <c r="O269" s="215"/>
      <c r="P269" s="215"/>
      <c r="Q269" s="215"/>
      <c r="R269" s="215"/>
      <c r="S269" s="211"/>
      <c r="T269" s="215"/>
      <c r="U269" s="215"/>
      <c r="V269" s="213">
        <f t="shared" si="22"/>
        <v>0</v>
      </c>
      <c r="W269" s="207">
        <f t="shared" si="24"/>
        <v>635580</v>
      </c>
      <c r="X269" s="208">
        <f t="shared" si="26"/>
        <v>635580</v>
      </c>
      <c r="Y269" s="215">
        <v>50</v>
      </c>
      <c r="Z269" s="215">
        <v>0</v>
      </c>
      <c r="AA269" s="215">
        <v>0.01</v>
      </c>
    </row>
    <row r="270" spans="1:27" ht="17.25" x14ac:dyDescent="0.3">
      <c r="A270" s="215">
        <v>168</v>
      </c>
      <c r="B270" s="217" t="s">
        <v>4</v>
      </c>
      <c r="C270" s="215">
        <v>18820</v>
      </c>
      <c r="D270" s="215">
        <v>0</v>
      </c>
      <c r="E270" s="215">
        <v>3</v>
      </c>
      <c r="F270" s="215">
        <v>49</v>
      </c>
      <c r="G270" s="211">
        <f t="shared" si="25"/>
        <v>349</v>
      </c>
      <c r="H270" s="215">
        <v>1</v>
      </c>
      <c r="I270" s="215">
        <v>75</v>
      </c>
      <c r="J270" s="205">
        <f t="shared" si="23"/>
        <v>26175</v>
      </c>
      <c r="K270" s="215"/>
      <c r="L270" s="215"/>
      <c r="M270" s="217"/>
      <c r="N270" s="217"/>
      <c r="O270" s="215"/>
      <c r="P270" s="215"/>
      <c r="Q270" s="215"/>
      <c r="R270" s="215"/>
      <c r="S270" s="211"/>
      <c r="T270" s="215"/>
      <c r="U270" s="215"/>
      <c r="V270" s="213">
        <f t="shared" si="22"/>
        <v>0</v>
      </c>
      <c r="W270" s="207">
        <f t="shared" si="24"/>
        <v>26175</v>
      </c>
      <c r="X270" s="208">
        <f t="shared" si="26"/>
        <v>26175</v>
      </c>
      <c r="Y270" s="215">
        <v>50</v>
      </c>
      <c r="Z270" s="215">
        <v>0</v>
      </c>
      <c r="AA270" s="215">
        <v>0.01</v>
      </c>
    </row>
    <row r="271" spans="1:27" ht="17.25" x14ac:dyDescent="0.3">
      <c r="A271" s="215">
        <v>169</v>
      </c>
      <c r="B271" s="217" t="s">
        <v>4</v>
      </c>
      <c r="C271" s="215">
        <v>9373</v>
      </c>
      <c r="D271" s="215">
        <v>0</v>
      </c>
      <c r="E271" s="215">
        <v>0</v>
      </c>
      <c r="F271" s="215">
        <v>61</v>
      </c>
      <c r="G271" s="211">
        <f t="shared" si="25"/>
        <v>61</v>
      </c>
      <c r="H271" s="215">
        <v>2</v>
      </c>
      <c r="I271" s="215">
        <v>75</v>
      </c>
      <c r="J271" s="205">
        <f t="shared" si="23"/>
        <v>4575</v>
      </c>
      <c r="K271" s="215"/>
      <c r="L271" s="215">
        <v>50</v>
      </c>
      <c r="M271" s="217" t="s">
        <v>44</v>
      </c>
      <c r="N271" s="217" t="s">
        <v>9</v>
      </c>
      <c r="O271" s="215">
        <v>372</v>
      </c>
      <c r="P271" s="215"/>
      <c r="Q271" s="215"/>
      <c r="R271" s="215"/>
      <c r="S271" s="211">
        <f>SUM(O271*6500)</f>
        <v>2418000</v>
      </c>
      <c r="T271" s="215">
        <v>30</v>
      </c>
      <c r="U271" s="215">
        <v>85</v>
      </c>
      <c r="V271" s="213">
        <f t="shared" si="22"/>
        <v>362700</v>
      </c>
      <c r="W271" s="207">
        <f t="shared" si="24"/>
        <v>367275</v>
      </c>
      <c r="X271" s="208">
        <f t="shared" si="26"/>
        <v>367275</v>
      </c>
      <c r="Y271" s="215">
        <v>10</v>
      </c>
      <c r="Z271" s="215">
        <v>0</v>
      </c>
      <c r="AA271" s="215">
        <v>0.02</v>
      </c>
    </row>
    <row r="272" spans="1:27" ht="17.25" x14ac:dyDescent="0.3">
      <c r="A272" s="215"/>
      <c r="B272" s="217"/>
      <c r="C272" s="215"/>
      <c r="D272" s="215"/>
      <c r="E272" s="215"/>
      <c r="F272" s="215"/>
      <c r="G272" s="211"/>
      <c r="H272" s="215"/>
      <c r="I272" s="215"/>
      <c r="J272" s="205"/>
      <c r="K272" s="215"/>
      <c r="L272" s="215"/>
      <c r="M272" s="217" t="s">
        <v>317</v>
      </c>
      <c r="N272" s="217"/>
      <c r="O272" s="215"/>
      <c r="P272" s="215"/>
      <c r="Q272" s="215"/>
      <c r="R272" s="215"/>
      <c r="S272" s="211"/>
      <c r="T272" s="215"/>
      <c r="U272" s="215"/>
      <c r="V272" s="213">
        <f t="shared" si="22"/>
        <v>0</v>
      </c>
      <c r="W272" s="207">
        <f t="shared" si="24"/>
        <v>0</v>
      </c>
      <c r="X272" s="208">
        <f t="shared" si="26"/>
        <v>0</v>
      </c>
      <c r="Y272" s="215"/>
      <c r="Z272" s="215"/>
      <c r="AA272" s="215"/>
    </row>
    <row r="273" spans="1:28" ht="17.25" x14ac:dyDescent="0.3">
      <c r="A273" s="215"/>
      <c r="B273" s="217"/>
      <c r="C273" s="215"/>
      <c r="D273" s="215"/>
      <c r="E273" s="215"/>
      <c r="F273" s="215"/>
      <c r="G273" s="211"/>
      <c r="H273" s="215"/>
      <c r="I273" s="215"/>
      <c r="J273" s="205"/>
      <c r="K273" s="215"/>
      <c r="L273" s="215"/>
      <c r="M273" s="217" t="s">
        <v>318</v>
      </c>
      <c r="N273" s="217"/>
      <c r="O273" s="215"/>
      <c r="P273" s="215"/>
      <c r="Q273" s="215"/>
      <c r="R273" s="215"/>
      <c r="S273" s="211"/>
      <c r="T273" s="215"/>
      <c r="U273" s="215"/>
      <c r="V273" s="213">
        <f t="shared" si="22"/>
        <v>0</v>
      </c>
      <c r="W273" s="207">
        <f t="shared" si="24"/>
        <v>0</v>
      </c>
      <c r="X273" s="208">
        <f t="shared" si="26"/>
        <v>0</v>
      </c>
      <c r="Y273" s="215"/>
      <c r="Z273" s="215"/>
      <c r="AA273" s="215"/>
    </row>
    <row r="274" spans="1:28" ht="17.25" x14ac:dyDescent="0.3">
      <c r="A274" s="215"/>
      <c r="B274" s="217"/>
      <c r="C274" s="215"/>
      <c r="D274" s="215"/>
      <c r="E274" s="215"/>
      <c r="F274" s="215"/>
      <c r="G274" s="211"/>
      <c r="H274" s="215"/>
      <c r="I274" s="215"/>
      <c r="J274" s="205"/>
      <c r="K274" s="215"/>
      <c r="L274" s="215"/>
      <c r="M274" s="217" t="s">
        <v>12</v>
      </c>
      <c r="N274" s="217" t="s">
        <v>0</v>
      </c>
      <c r="O274" s="215">
        <v>30.6</v>
      </c>
      <c r="P274" s="215"/>
      <c r="Q274" s="215"/>
      <c r="R274" s="215"/>
      <c r="S274" s="211">
        <f>SUM(O274*5400)</f>
        <v>165240</v>
      </c>
      <c r="T274" s="215">
        <v>30</v>
      </c>
      <c r="U274" s="215">
        <v>93</v>
      </c>
      <c r="V274" s="213">
        <f t="shared" si="22"/>
        <v>11566.799999999988</v>
      </c>
      <c r="W274" s="207">
        <f t="shared" si="24"/>
        <v>11566.799999999988</v>
      </c>
      <c r="X274" s="208">
        <f t="shared" si="26"/>
        <v>11566.799999999988</v>
      </c>
      <c r="Y274" s="215">
        <v>50</v>
      </c>
      <c r="Z274" s="215">
        <v>0</v>
      </c>
      <c r="AA274" s="215">
        <v>0.01</v>
      </c>
    </row>
    <row r="275" spans="1:28" ht="17.25" x14ac:dyDescent="0.3">
      <c r="A275" s="215">
        <v>170</v>
      </c>
      <c r="B275" s="217" t="s">
        <v>4</v>
      </c>
      <c r="C275" s="215">
        <v>18112</v>
      </c>
      <c r="D275" s="215">
        <v>7</v>
      </c>
      <c r="E275" s="215">
        <v>2</v>
      </c>
      <c r="F275" s="215">
        <v>20</v>
      </c>
      <c r="G275" s="211">
        <f t="shared" si="25"/>
        <v>3020</v>
      </c>
      <c r="H275" s="215">
        <v>1</v>
      </c>
      <c r="I275" s="215">
        <v>130</v>
      </c>
      <c r="J275" s="205">
        <f t="shared" si="23"/>
        <v>392600</v>
      </c>
      <c r="K275" s="215"/>
      <c r="L275" s="215"/>
      <c r="M275" s="217"/>
      <c r="N275" s="217"/>
      <c r="O275" s="215"/>
      <c r="P275" s="215"/>
      <c r="Q275" s="215"/>
      <c r="R275" s="215"/>
      <c r="S275" s="211"/>
      <c r="T275" s="215"/>
      <c r="U275" s="215"/>
      <c r="V275" s="213">
        <f t="shared" ref="V275:V338" si="27">SUM(S275-(S275*U275/100))</f>
        <v>0</v>
      </c>
      <c r="W275" s="207">
        <f t="shared" si="24"/>
        <v>392600</v>
      </c>
      <c r="X275" s="208">
        <f t="shared" si="26"/>
        <v>392600</v>
      </c>
      <c r="Y275" s="215">
        <v>50</v>
      </c>
      <c r="Z275" s="215">
        <v>0</v>
      </c>
      <c r="AA275" s="215">
        <v>0.01</v>
      </c>
    </row>
    <row r="276" spans="1:28" ht="17.25" x14ac:dyDescent="0.3">
      <c r="A276" s="215">
        <v>171</v>
      </c>
      <c r="B276" s="217" t="s">
        <v>4</v>
      </c>
      <c r="C276" s="215">
        <v>14067</v>
      </c>
      <c r="D276" s="215">
        <v>0</v>
      </c>
      <c r="E276" s="215">
        <v>0</v>
      </c>
      <c r="F276" s="215">
        <v>43</v>
      </c>
      <c r="G276" s="211">
        <f t="shared" si="25"/>
        <v>43</v>
      </c>
      <c r="H276" s="215">
        <v>2</v>
      </c>
      <c r="I276" s="215">
        <v>75</v>
      </c>
      <c r="J276" s="205">
        <f t="shared" si="23"/>
        <v>3225</v>
      </c>
      <c r="K276" s="215"/>
      <c r="L276" s="215">
        <v>84</v>
      </c>
      <c r="M276" s="217" t="s">
        <v>39</v>
      </c>
      <c r="N276" s="217" t="s">
        <v>2</v>
      </c>
      <c r="O276" s="215">
        <v>111.54</v>
      </c>
      <c r="P276" s="215"/>
      <c r="Q276" s="215"/>
      <c r="R276" s="215"/>
      <c r="S276" s="211">
        <f>SUM(O276*6500)</f>
        <v>725010</v>
      </c>
      <c r="T276" s="215">
        <v>30</v>
      </c>
      <c r="U276" s="215">
        <v>50</v>
      </c>
      <c r="V276" s="213">
        <f t="shared" si="27"/>
        <v>362505</v>
      </c>
      <c r="W276" s="207">
        <f t="shared" si="24"/>
        <v>365730</v>
      </c>
      <c r="X276" s="208">
        <f t="shared" si="26"/>
        <v>365730</v>
      </c>
      <c r="Y276" s="215">
        <v>10</v>
      </c>
      <c r="Z276" s="215">
        <v>0</v>
      </c>
      <c r="AA276" s="215">
        <v>0.02</v>
      </c>
    </row>
    <row r="277" spans="1:28" ht="17.25" x14ac:dyDescent="0.3">
      <c r="A277" s="215">
        <v>172</v>
      </c>
      <c r="B277" s="217" t="s">
        <v>4</v>
      </c>
      <c r="C277" s="215">
        <v>13665</v>
      </c>
      <c r="D277" s="215">
        <v>13</v>
      </c>
      <c r="E277" s="215">
        <v>1</v>
      </c>
      <c r="F277" s="215">
        <v>89</v>
      </c>
      <c r="G277" s="211">
        <f t="shared" si="25"/>
        <v>5389</v>
      </c>
      <c r="H277" s="215">
        <v>1</v>
      </c>
      <c r="I277" s="215">
        <v>75</v>
      </c>
      <c r="J277" s="205">
        <f t="shared" si="23"/>
        <v>404175</v>
      </c>
      <c r="K277" s="215"/>
      <c r="L277" s="215"/>
      <c r="M277" s="217"/>
      <c r="N277" s="217"/>
      <c r="O277" s="215"/>
      <c r="P277" s="215"/>
      <c r="Q277" s="215"/>
      <c r="R277" s="215"/>
      <c r="S277" s="211"/>
      <c r="T277" s="215"/>
      <c r="U277" s="215"/>
      <c r="V277" s="213">
        <f t="shared" si="27"/>
        <v>0</v>
      </c>
      <c r="W277" s="207">
        <f t="shared" si="24"/>
        <v>404175</v>
      </c>
      <c r="X277" s="208">
        <f t="shared" si="26"/>
        <v>404175</v>
      </c>
      <c r="Y277" s="215">
        <v>50</v>
      </c>
      <c r="Z277" s="215">
        <v>0</v>
      </c>
      <c r="AA277" s="215">
        <v>0.01</v>
      </c>
    </row>
    <row r="278" spans="1:28" ht="17.25" x14ac:dyDescent="0.3">
      <c r="A278" s="215">
        <v>173</v>
      </c>
      <c r="B278" s="217" t="s">
        <v>4</v>
      </c>
      <c r="C278" s="215">
        <v>2073</v>
      </c>
      <c r="D278" s="215">
        <v>8</v>
      </c>
      <c r="E278" s="215">
        <v>1</v>
      </c>
      <c r="F278" s="215">
        <v>41</v>
      </c>
      <c r="G278" s="211">
        <f t="shared" si="25"/>
        <v>3341</v>
      </c>
      <c r="H278" s="215">
        <v>1</v>
      </c>
      <c r="I278" s="215">
        <v>75</v>
      </c>
      <c r="J278" s="205">
        <f t="shared" ref="J278:J339" si="28">SUM(G278*I278)</f>
        <v>250575</v>
      </c>
      <c r="K278" s="215"/>
      <c r="L278" s="215"/>
      <c r="M278" s="217"/>
      <c r="N278" s="217"/>
      <c r="O278" s="215"/>
      <c r="P278" s="215"/>
      <c r="Q278" s="215"/>
      <c r="R278" s="215"/>
      <c r="S278" s="211"/>
      <c r="T278" s="215"/>
      <c r="U278" s="215"/>
      <c r="V278" s="213">
        <f t="shared" si="27"/>
        <v>0</v>
      </c>
      <c r="W278" s="207">
        <f t="shared" si="24"/>
        <v>250575</v>
      </c>
      <c r="X278" s="208">
        <f t="shared" si="26"/>
        <v>250575</v>
      </c>
      <c r="Y278" s="215">
        <v>50</v>
      </c>
      <c r="Z278" s="215">
        <v>0</v>
      </c>
      <c r="AA278" s="215">
        <v>0.01</v>
      </c>
    </row>
    <row r="279" spans="1:28" ht="17.25" x14ac:dyDescent="0.3">
      <c r="A279" s="215">
        <v>174</v>
      </c>
      <c r="B279" s="217" t="s">
        <v>4</v>
      </c>
      <c r="C279" s="215">
        <v>6309</v>
      </c>
      <c r="D279" s="215">
        <v>0</v>
      </c>
      <c r="E279" s="215">
        <v>0</v>
      </c>
      <c r="F279" s="215">
        <v>76</v>
      </c>
      <c r="G279" s="211">
        <f t="shared" si="25"/>
        <v>76</v>
      </c>
      <c r="H279" s="215">
        <v>2</v>
      </c>
      <c r="I279" s="215">
        <v>75</v>
      </c>
      <c r="J279" s="205">
        <f t="shared" si="28"/>
        <v>5700</v>
      </c>
      <c r="K279" s="215"/>
      <c r="L279" s="215">
        <v>52</v>
      </c>
      <c r="M279" s="217" t="s">
        <v>44</v>
      </c>
      <c r="N279" s="217" t="s">
        <v>9</v>
      </c>
      <c r="O279" s="215">
        <v>278</v>
      </c>
      <c r="P279" s="215"/>
      <c r="Q279" s="215"/>
      <c r="R279" s="215"/>
      <c r="S279" s="211">
        <f>SUM(O279*6500)</f>
        <v>1807000</v>
      </c>
      <c r="T279" s="215">
        <v>36</v>
      </c>
      <c r="U279" s="215">
        <v>85</v>
      </c>
      <c r="V279" s="213">
        <f t="shared" si="27"/>
        <v>271050</v>
      </c>
      <c r="W279" s="207">
        <f t="shared" si="24"/>
        <v>276750</v>
      </c>
      <c r="X279" s="208">
        <f t="shared" si="26"/>
        <v>276750</v>
      </c>
      <c r="Y279" s="215">
        <v>10</v>
      </c>
      <c r="Z279" s="215">
        <v>0</v>
      </c>
      <c r="AA279" s="215">
        <v>0.02</v>
      </c>
    </row>
    <row r="280" spans="1:28" ht="17.25" x14ac:dyDescent="0.3">
      <c r="A280" s="215"/>
      <c r="B280" s="217"/>
      <c r="C280" s="215"/>
      <c r="D280" s="215"/>
      <c r="E280" s="215"/>
      <c r="F280" s="215"/>
      <c r="G280" s="211"/>
      <c r="H280" s="215"/>
      <c r="I280" s="215"/>
      <c r="J280" s="205"/>
      <c r="K280" s="215"/>
      <c r="L280" s="215"/>
      <c r="M280" s="217" t="s">
        <v>317</v>
      </c>
      <c r="N280" s="217"/>
      <c r="O280" s="215"/>
      <c r="P280" s="215"/>
      <c r="Q280" s="215"/>
      <c r="R280" s="215"/>
      <c r="S280" s="211"/>
      <c r="T280" s="215"/>
      <c r="U280" s="215"/>
      <c r="V280" s="213">
        <f t="shared" si="27"/>
        <v>0</v>
      </c>
      <c r="W280" s="207">
        <f t="shared" si="24"/>
        <v>0</v>
      </c>
      <c r="X280" s="208">
        <f t="shared" si="26"/>
        <v>0</v>
      </c>
      <c r="Y280" s="215"/>
      <c r="Z280" s="215"/>
      <c r="AA280" s="215"/>
    </row>
    <row r="281" spans="1:28" ht="17.25" x14ac:dyDescent="0.3">
      <c r="A281" s="215"/>
      <c r="B281" s="217"/>
      <c r="C281" s="215"/>
      <c r="D281" s="215"/>
      <c r="E281" s="215"/>
      <c r="F281" s="215"/>
      <c r="G281" s="211"/>
      <c r="H281" s="215"/>
      <c r="I281" s="215"/>
      <c r="J281" s="205"/>
      <c r="K281" s="215"/>
      <c r="L281" s="215"/>
      <c r="M281" s="217" t="s">
        <v>318</v>
      </c>
      <c r="N281" s="217"/>
      <c r="O281" s="215"/>
      <c r="P281" s="215"/>
      <c r="Q281" s="215"/>
      <c r="R281" s="215"/>
      <c r="S281" s="211"/>
      <c r="T281" s="215"/>
      <c r="U281" s="215"/>
      <c r="V281" s="213">
        <f t="shared" si="27"/>
        <v>0</v>
      </c>
      <c r="W281" s="207">
        <f t="shared" si="24"/>
        <v>0</v>
      </c>
      <c r="X281" s="208">
        <f t="shared" si="26"/>
        <v>0</v>
      </c>
      <c r="Y281" s="215"/>
      <c r="Z281" s="215"/>
      <c r="AA281" s="215"/>
    </row>
    <row r="282" spans="1:28" ht="17.25" x14ac:dyDescent="0.3">
      <c r="A282" s="215"/>
      <c r="B282" s="217"/>
      <c r="C282" s="215"/>
      <c r="D282" s="215"/>
      <c r="E282" s="215"/>
      <c r="F282" s="215"/>
      <c r="G282" s="211"/>
      <c r="H282" s="215"/>
      <c r="I282" s="215"/>
      <c r="J282" s="205"/>
      <c r="K282" s="215"/>
      <c r="L282" s="215"/>
      <c r="M282" s="217" t="s">
        <v>16</v>
      </c>
      <c r="N282" s="217" t="s">
        <v>0</v>
      </c>
      <c r="O282" s="215">
        <v>18</v>
      </c>
      <c r="P282" s="215"/>
      <c r="Q282" s="215"/>
      <c r="R282" s="215"/>
      <c r="S282" s="211">
        <f>SUM(O282*2400)</f>
        <v>43200</v>
      </c>
      <c r="T282" s="215">
        <v>3</v>
      </c>
      <c r="U282" s="215">
        <v>9</v>
      </c>
      <c r="V282" s="213">
        <f t="shared" si="27"/>
        <v>39312</v>
      </c>
      <c r="W282" s="207">
        <f t="shared" si="24"/>
        <v>39312</v>
      </c>
      <c r="X282" s="208">
        <f t="shared" si="26"/>
        <v>39312</v>
      </c>
      <c r="Y282" s="215">
        <v>0</v>
      </c>
      <c r="Z282" s="219">
        <f>X282</f>
        <v>39312</v>
      </c>
      <c r="AA282" s="215">
        <v>0.03</v>
      </c>
    </row>
    <row r="283" spans="1:28" ht="17.25" x14ac:dyDescent="0.3">
      <c r="A283" s="215"/>
      <c r="B283" s="217"/>
      <c r="C283" s="215"/>
      <c r="D283" s="215"/>
      <c r="E283" s="215"/>
      <c r="F283" s="215"/>
      <c r="G283" s="211"/>
      <c r="H283" s="215"/>
      <c r="I283" s="215"/>
      <c r="J283" s="205"/>
      <c r="K283" s="215"/>
      <c r="L283" s="215"/>
      <c r="M283" s="217" t="s">
        <v>12</v>
      </c>
      <c r="N283" s="217" t="s">
        <v>0</v>
      </c>
      <c r="O283" s="215">
        <v>34</v>
      </c>
      <c r="P283" s="215"/>
      <c r="Q283" s="215"/>
      <c r="R283" s="215"/>
      <c r="S283" s="211">
        <f>SUM(O283*5400)</f>
        <v>183600</v>
      </c>
      <c r="T283" s="215">
        <v>35</v>
      </c>
      <c r="U283" s="215">
        <v>93</v>
      </c>
      <c r="V283" s="213">
        <f t="shared" si="27"/>
        <v>12852</v>
      </c>
      <c r="W283" s="207">
        <f t="shared" si="24"/>
        <v>12852</v>
      </c>
      <c r="X283" s="208">
        <f t="shared" si="26"/>
        <v>12852</v>
      </c>
      <c r="Y283" s="215">
        <v>50</v>
      </c>
      <c r="Z283" s="215">
        <v>0</v>
      </c>
      <c r="AA283" s="215">
        <v>0.01</v>
      </c>
    </row>
    <row r="284" spans="1:28" ht="17.25" x14ac:dyDescent="0.3">
      <c r="A284" s="215">
        <v>175</v>
      </c>
      <c r="B284" s="217" t="s">
        <v>4</v>
      </c>
      <c r="C284" s="215">
        <v>15750</v>
      </c>
      <c r="D284" s="215">
        <v>0</v>
      </c>
      <c r="E284" s="215">
        <v>0</v>
      </c>
      <c r="F284" s="215">
        <v>62</v>
      </c>
      <c r="G284" s="211">
        <f t="shared" si="25"/>
        <v>62</v>
      </c>
      <c r="H284" s="215">
        <v>2</v>
      </c>
      <c r="I284" s="215">
        <v>75</v>
      </c>
      <c r="J284" s="205">
        <f t="shared" si="28"/>
        <v>4650</v>
      </c>
      <c r="K284" s="215"/>
      <c r="L284" s="215">
        <v>103</v>
      </c>
      <c r="M284" s="217" t="s">
        <v>39</v>
      </c>
      <c r="N284" s="217" t="s">
        <v>2</v>
      </c>
      <c r="O284" s="215">
        <v>157.5</v>
      </c>
      <c r="P284" s="215"/>
      <c r="Q284" s="215"/>
      <c r="R284" s="215"/>
      <c r="S284" s="211">
        <f>SUM(O284*6500)</f>
        <v>1023750</v>
      </c>
      <c r="T284" s="215">
        <v>25</v>
      </c>
      <c r="U284" s="215">
        <v>40</v>
      </c>
      <c r="V284" s="213">
        <f t="shared" si="27"/>
        <v>614250</v>
      </c>
      <c r="W284" s="207">
        <f t="shared" si="24"/>
        <v>618900</v>
      </c>
      <c r="X284" s="208">
        <f t="shared" si="26"/>
        <v>618900</v>
      </c>
      <c r="Y284" s="215">
        <v>10</v>
      </c>
      <c r="Z284" s="215">
        <v>0</v>
      </c>
      <c r="AA284" s="215">
        <v>0.02</v>
      </c>
      <c r="AB284" t="s">
        <v>328</v>
      </c>
    </row>
    <row r="285" spans="1:28" ht="17.25" x14ac:dyDescent="0.3">
      <c r="A285" s="215">
        <v>176</v>
      </c>
      <c r="B285" s="217" t="s">
        <v>4</v>
      </c>
      <c r="C285" s="215">
        <v>6306</v>
      </c>
      <c r="D285" s="215">
        <v>0</v>
      </c>
      <c r="E285" s="215">
        <v>0</v>
      </c>
      <c r="F285" s="215">
        <v>48</v>
      </c>
      <c r="G285" s="211">
        <f t="shared" si="25"/>
        <v>48</v>
      </c>
      <c r="H285" s="215">
        <v>1</v>
      </c>
      <c r="I285" s="215">
        <v>200</v>
      </c>
      <c r="J285" s="205">
        <f t="shared" si="28"/>
        <v>9600</v>
      </c>
      <c r="K285" s="215"/>
      <c r="L285" s="215"/>
      <c r="M285" s="217"/>
      <c r="N285" s="217"/>
      <c r="O285" s="215"/>
      <c r="P285" s="215"/>
      <c r="Q285" s="215"/>
      <c r="R285" s="215"/>
      <c r="S285" s="211"/>
      <c r="T285" s="215"/>
      <c r="U285" s="215"/>
      <c r="V285" s="213">
        <f t="shared" si="27"/>
        <v>0</v>
      </c>
      <c r="W285" s="207">
        <f t="shared" si="24"/>
        <v>9600</v>
      </c>
      <c r="X285" s="208">
        <f t="shared" si="26"/>
        <v>9600</v>
      </c>
      <c r="Y285" s="215">
        <v>50</v>
      </c>
      <c r="Z285" s="215">
        <v>0</v>
      </c>
      <c r="AA285" s="215">
        <v>0.01</v>
      </c>
    </row>
    <row r="286" spans="1:28" ht="17.25" x14ac:dyDescent="0.3">
      <c r="A286" s="215">
        <v>177</v>
      </c>
      <c r="B286" s="217" t="s">
        <v>4</v>
      </c>
      <c r="C286" s="215">
        <v>18105</v>
      </c>
      <c r="D286" s="215">
        <v>9</v>
      </c>
      <c r="E286" s="215">
        <v>2</v>
      </c>
      <c r="F286" s="215">
        <v>88</v>
      </c>
      <c r="G286" s="211">
        <f t="shared" si="25"/>
        <v>3888</v>
      </c>
      <c r="H286" s="215">
        <v>1</v>
      </c>
      <c r="I286" s="215">
        <v>100</v>
      </c>
      <c r="J286" s="205">
        <f t="shared" si="28"/>
        <v>388800</v>
      </c>
      <c r="K286" s="215"/>
      <c r="L286" s="215"/>
      <c r="M286" s="217"/>
      <c r="N286" s="217"/>
      <c r="O286" s="215"/>
      <c r="P286" s="215"/>
      <c r="Q286" s="215"/>
      <c r="R286" s="215"/>
      <c r="S286" s="211"/>
      <c r="T286" s="215"/>
      <c r="U286" s="215"/>
      <c r="V286" s="213">
        <f t="shared" si="27"/>
        <v>0</v>
      </c>
      <c r="W286" s="207">
        <f t="shared" si="24"/>
        <v>388800</v>
      </c>
      <c r="X286" s="208">
        <f t="shared" si="26"/>
        <v>388800</v>
      </c>
      <c r="Y286" s="215">
        <v>50</v>
      </c>
      <c r="Z286" s="215">
        <v>0</v>
      </c>
      <c r="AA286" s="215">
        <v>0.01</v>
      </c>
    </row>
    <row r="287" spans="1:28" ht="17.25" x14ac:dyDescent="0.3">
      <c r="A287" s="215">
        <v>178</v>
      </c>
      <c r="B287" s="217" t="s">
        <v>4</v>
      </c>
      <c r="C287" s="215">
        <v>14068</v>
      </c>
      <c r="D287" s="215">
        <v>4</v>
      </c>
      <c r="E287" s="215">
        <v>0</v>
      </c>
      <c r="F287" s="215">
        <v>0</v>
      </c>
      <c r="G287" s="211">
        <f t="shared" si="25"/>
        <v>1600</v>
      </c>
      <c r="H287" s="215">
        <v>1</v>
      </c>
      <c r="I287" s="215">
        <v>75</v>
      </c>
      <c r="J287" s="205">
        <f t="shared" si="28"/>
        <v>120000</v>
      </c>
      <c r="K287" s="215"/>
      <c r="L287" s="215"/>
      <c r="M287" s="217"/>
      <c r="N287" s="217"/>
      <c r="O287" s="215"/>
      <c r="P287" s="215"/>
      <c r="Q287" s="215"/>
      <c r="R287" s="215"/>
      <c r="S287" s="211"/>
      <c r="T287" s="215"/>
      <c r="U287" s="215"/>
      <c r="V287" s="213">
        <f t="shared" si="27"/>
        <v>0</v>
      </c>
      <c r="W287" s="207">
        <f t="shared" si="24"/>
        <v>120000</v>
      </c>
      <c r="X287" s="208">
        <f t="shared" si="26"/>
        <v>120000</v>
      </c>
      <c r="Y287" s="215">
        <v>50</v>
      </c>
      <c r="Z287" s="215">
        <v>0</v>
      </c>
      <c r="AA287" s="215">
        <v>0.01</v>
      </c>
    </row>
    <row r="288" spans="1:28" ht="17.25" x14ac:dyDescent="0.3">
      <c r="A288" s="215">
        <v>179</v>
      </c>
      <c r="B288" s="217" t="s">
        <v>4</v>
      </c>
      <c r="C288" s="215">
        <v>9829</v>
      </c>
      <c r="D288" s="215">
        <v>0</v>
      </c>
      <c r="E288" s="215">
        <v>0</v>
      </c>
      <c r="F288" s="215">
        <v>48</v>
      </c>
      <c r="G288" s="211">
        <f t="shared" si="25"/>
        <v>48</v>
      </c>
      <c r="H288" s="215">
        <v>2</v>
      </c>
      <c r="I288" s="215">
        <v>200</v>
      </c>
      <c r="J288" s="205">
        <f t="shared" si="28"/>
        <v>9600</v>
      </c>
      <c r="K288" s="215"/>
      <c r="L288" s="215">
        <v>93</v>
      </c>
      <c r="M288" s="217" t="s">
        <v>39</v>
      </c>
      <c r="N288" s="217" t="s">
        <v>2</v>
      </c>
      <c r="O288" s="215">
        <v>166.4</v>
      </c>
      <c r="P288" s="215"/>
      <c r="Q288" s="215"/>
      <c r="R288" s="215"/>
      <c r="S288" s="211">
        <f>SUM(O288*6500)</f>
        <v>1081600</v>
      </c>
      <c r="T288" s="215">
        <v>4</v>
      </c>
      <c r="U288" s="215">
        <v>4</v>
      </c>
      <c r="V288" s="213">
        <f t="shared" si="27"/>
        <v>1038336</v>
      </c>
      <c r="W288" s="207">
        <f t="shared" si="24"/>
        <v>1047936</v>
      </c>
      <c r="X288" s="208">
        <f t="shared" si="26"/>
        <v>1047936</v>
      </c>
      <c r="Y288" s="215">
        <v>10</v>
      </c>
      <c r="Z288" s="215">
        <v>0</v>
      </c>
      <c r="AA288" s="215">
        <v>0.02</v>
      </c>
    </row>
    <row r="289" spans="1:27" s="214" customFormat="1" ht="17.25" x14ac:dyDescent="0.3">
      <c r="A289" s="215">
        <v>180</v>
      </c>
      <c r="B289" s="217" t="s">
        <v>14</v>
      </c>
      <c r="C289" s="215">
        <v>6169</v>
      </c>
      <c r="D289" s="215">
        <v>10</v>
      </c>
      <c r="E289" s="215">
        <v>2</v>
      </c>
      <c r="F289" s="215">
        <v>40</v>
      </c>
      <c r="G289" s="211">
        <f t="shared" si="25"/>
        <v>4240</v>
      </c>
      <c r="H289" s="215">
        <v>1</v>
      </c>
      <c r="I289" s="215">
        <v>75</v>
      </c>
      <c r="J289" s="205">
        <f t="shared" si="28"/>
        <v>318000</v>
      </c>
      <c r="K289" s="215"/>
      <c r="L289" s="215"/>
      <c r="M289" s="217"/>
      <c r="N289" s="217"/>
      <c r="O289" s="215"/>
      <c r="P289" s="215"/>
      <c r="Q289" s="215"/>
      <c r="R289" s="215"/>
      <c r="S289" s="211"/>
      <c r="T289" s="215"/>
      <c r="U289" s="215"/>
      <c r="V289" s="213">
        <f t="shared" si="27"/>
        <v>0</v>
      </c>
      <c r="W289" s="207">
        <f t="shared" si="24"/>
        <v>318000</v>
      </c>
      <c r="X289" s="208">
        <f t="shared" si="26"/>
        <v>318000</v>
      </c>
      <c r="Y289" s="215">
        <v>50</v>
      </c>
      <c r="Z289" s="215">
        <v>0</v>
      </c>
      <c r="AA289" s="215">
        <v>0.01</v>
      </c>
    </row>
    <row r="290" spans="1:27" ht="17.25" x14ac:dyDescent="0.3">
      <c r="A290" s="215">
        <v>181</v>
      </c>
      <c r="B290" s="217" t="s">
        <v>4</v>
      </c>
      <c r="C290" s="215">
        <v>18554</v>
      </c>
      <c r="D290" s="215">
        <v>16</v>
      </c>
      <c r="E290" s="215">
        <v>3</v>
      </c>
      <c r="F290" s="215">
        <v>1</v>
      </c>
      <c r="G290" s="211">
        <f t="shared" si="25"/>
        <v>6701</v>
      </c>
      <c r="H290" s="215">
        <v>1</v>
      </c>
      <c r="I290" s="215">
        <v>100</v>
      </c>
      <c r="J290" s="205">
        <f t="shared" si="28"/>
        <v>670100</v>
      </c>
      <c r="K290" s="215"/>
      <c r="L290" s="215"/>
      <c r="M290" s="217"/>
      <c r="N290" s="217"/>
      <c r="O290" s="215"/>
      <c r="P290" s="215"/>
      <c r="Q290" s="215"/>
      <c r="R290" s="215"/>
      <c r="S290" s="211"/>
      <c r="T290" s="215"/>
      <c r="U290" s="215"/>
      <c r="V290" s="213">
        <f t="shared" si="27"/>
        <v>0</v>
      </c>
      <c r="W290" s="207">
        <f t="shared" si="24"/>
        <v>670100</v>
      </c>
      <c r="X290" s="208">
        <f t="shared" si="26"/>
        <v>670100</v>
      </c>
      <c r="Y290" s="215">
        <v>50</v>
      </c>
      <c r="Z290" s="215">
        <v>0</v>
      </c>
      <c r="AA290" s="215">
        <v>0.01</v>
      </c>
    </row>
    <row r="291" spans="1:27" ht="17.25" x14ac:dyDescent="0.3">
      <c r="A291" s="215">
        <v>182</v>
      </c>
      <c r="B291" s="217" t="s">
        <v>4</v>
      </c>
      <c r="C291" s="215">
        <v>18598</v>
      </c>
      <c r="D291" s="215">
        <v>8</v>
      </c>
      <c r="E291" s="215">
        <v>2</v>
      </c>
      <c r="F291" s="215">
        <v>54</v>
      </c>
      <c r="G291" s="211">
        <f t="shared" si="25"/>
        <v>3454</v>
      </c>
      <c r="H291" s="215">
        <v>1</v>
      </c>
      <c r="I291" s="215">
        <v>100</v>
      </c>
      <c r="J291" s="205">
        <f t="shared" si="28"/>
        <v>345400</v>
      </c>
      <c r="K291" s="215"/>
      <c r="L291" s="215"/>
      <c r="M291" s="217"/>
      <c r="N291" s="217"/>
      <c r="O291" s="215"/>
      <c r="P291" s="215"/>
      <c r="Q291" s="215"/>
      <c r="R291" s="215"/>
      <c r="S291" s="211"/>
      <c r="T291" s="215"/>
      <c r="U291" s="215"/>
      <c r="V291" s="213">
        <f t="shared" si="27"/>
        <v>0</v>
      </c>
      <c r="W291" s="207">
        <f t="shared" si="24"/>
        <v>345400</v>
      </c>
      <c r="X291" s="208">
        <f t="shared" si="26"/>
        <v>345400</v>
      </c>
      <c r="Y291" s="215">
        <v>50</v>
      </c>
      <c r="Z291" s="215">
        <v>0</v>
      </c>
      <c r="AA291" s="215">
        <v>0.01</v>
      </c>
    </row>
    <row r="292" spans="1:27" ht="17.25" x14ac:dyDescent="0.3">
      <c r="A292" s="215">
        <v>183</v>
      </c>
      <c r="B292" s="217" t="s">
        <v>4</v>
      </c>
      <c r="C292" s="215">
        <v>2078</v>
      </c>
      <c r="D292" s="215">
        <v>5</v>
      </c>
      <c r="E292" s="215">
        <v>0</v>
      </c>
      <c r="F292" s="215">
        <v>98</v>
      </c>
      <c r="G292" s="211">
        <f t="shared" si="25"/>
        <v>2098</v>
      </c>
      <c r="H292" s="215">
        <v>1</v>
      </c>
      <c r="I292" s="215">
        <v>75</v>
      </c>
      <c r="J292" s="205">
        <f t="shared" si="28"/>
        <v>157350</v>
      </c>
      <c r="K292" s="215"/>
      <c r="L292" s="215"/>
      <c r="M292" s="217"/>
      <c r="N292" s="217"/>
      <c r="O292" s="215"/>
      <c r="P292" s="215"/>
      <c r="Q292" s="215"/>
      <c r="R292" s="215"/>
      <c r="S292" s="211"/>
      <c r="T292" s="215"/>
      <c r="U292" s="215"/>
      <c r="V292" s="213">
        <f t="shared" si="27"/>
        <v>0</v>
      </c>
      <c r="W292" s="207">
        <f t="shared" si="24"/>
        <v>157350</v>
      </c>
      <c r="X292" s="208">
        <f t="shared" si="26"/>
        <v>157350</v>
      </c>
      <c r="Y292" s="215">
        <v>50</v>
      </c>
      <c r="Z292" s="215">
        <v>0</v>
      </c>
      <c r="AA292" s="215">
        <v>0.01</v>
      </c>
    </row>
    <row r="293" spans="1:27" ht="17.25" x14ac:dyDescent="0.3">
      <c r="A293" s="215">
        <v>184</v>
      </c>
      <c r="B293" s="217" t="s">
        <v>4</v>
      </c>
      <c r="C293" s="215">
        <v>2081</v>
      </c>
      <c r="D293" s="215">
        <v>5</v>
      </c>
      <c r="E293" s="215">
        <v>0</v>
      </c>
      <c r="F293" s="215">
        <v>58</v>
      </c>
      <c r="G293" s="211">
        <f t="shared" si="25"/>
        <v>2058</v>
      </c>
      <c r="H293" s="215">
        <v>1</v>
      </c>
      <c r="I293" s="215">
        <v>75</v>
      </c>
      <c r="J293" s="205">
        <f t="shared" si="28"/>
        <v>154350</v>
      </c>
      <c r="K293" s="215"/>
      <c r="L293" s="215"/>
      <c r="M293" s="217"/>
      <c r="N293" s="217"/>
      <c r="O293" s="215"/>
      <c r="P293" s="215"/>
      <c r="Q293" s="215"/>
      <c r="R293" s="215"/>
      <c r="S293" s="211"/>
      <c r="T293" s="215"/>
      <c r="U293" s="215"/>
      <c r="V293" s="213">
        <f t="shared" si="27"/>
        <v>0</v>
      </c>
      <c r="W293" s="207">
        <f t="shared" si="24"/>
        <v>154350</v>
      </c>
      <c r="X293" s="208">
        <f t="shared" si="26"/>
        <v>154350</v>
      </c>
      <c r="Y293" s="215">
        <v>50</v>
      </c>
      <c r="Z293" s="215">
        <v>0</v>
      </c>
      <c r="AA293" s="215">
        <v>0.01</v>
      </c>
    </row>
    <row r="294" spans="1:27" ht="17.25" x14ac:dyDescent="0.3">
      <c r="A294" s="215">
        <v>185</v>
      </c>
      <c r="B294" s="217" t="s">
        <v>4</v>
      </c>
      <c r="C294" s="215">
        <v>6304</v>
      </c>
      <c r="D294" s="215">
        <v>0</v>
      </c>
      <c r="E294" s="215">
        <v>0</v>
      </c>
      <c r="F294" s="215">
        <v>46</v>
      </c>
      <c r="G294" s="211">
        <f t="shared" si="25"/>
        <v>46</v>
      </c>
      <c r="H294" s="215">
        <v>1</v>
      </c>
      <c r="I294" s="215">
        <v>200</v>
      </c>
      <c r="J294" s="205">
        <f t="shared" si="28"/>
        <v>9200</v>
      </c>
      <c r="K294" s="215"/>
      <c r="L294" s="215">
        <v>6</v>
      </c>
      <c r="M294" s="217" t="s">
        <v>12</v>
      </c>
      <c r="N294" s="217" t="s">
        <v>0</v>
      </c>
      <c r="O294" s="215">
        <v>42.68</v>
      </c>
      <c r="P294" s="215"/>
      <c r="Q294" s="215"/>
      <c r="R294" s="215"/>
      <c r="S294" s="211">
        <f>SUM(O294*5400)</f>
        <v>230472</v>
      </c>
      <c r="T294" s="215">
        <v>19</v>
      </c>
      <c r="U294" s="215">
        <v>93</v>
      </c>
      <c r="V294" s="213">
        <f t="shared" si="27"/>
        <v>16133.040000000008</v>
      </c>
      <c r="W294" s="207">
        <f t="shared" si="24"/>
        <v>25333.040000000008</v>
      </c>
      <c r="X294" s="208">
        <f t="shared" si="26"/>
        <v>25333.040000000008</v>
      </c>
      <c r="Y294" s="215">
        <v>50</v>
      </c>
      <c r="Z294" s="215">
        <v>0</v>
      </c>
      <c r="AA294" s="215">
        <v>0.01</v>
      </c>
    </row>
    <row r="295" spans="1:27" ht="17.25" x14ac:dyDescent="0.3">
      <c r="A295" s="215"/>
      <c r="B295" s="217"/>
      <c r="C295" s="215"/>
      <c r="D295" s="215"/>
      <c r="E295" s="215"/>
      <c r="F295" s="215"/>
      <c r="G295" s="211"/>
      <c r="H295" s="215"/>
      <c r="I295" s="215"/>
      <c r="J295" s="205"/>
      <c r="K295" s="215"/>
      <c r="L295" s="215"/>
      <c r="M295" s="217" t="s">
        <v>16</v>
      </c>
      <c r="N295" s="217" t="s">
        <v>0</v>
      </c>
      <c r="O295" s="215">
        <v>32.4</v>
      </c>
      <c r="P295" s="215"/>
      <c r="Q295" s="215"/>
      <c r="R295" s="215"/>
      <c r="S295" s="211">
        <f>SUM(O295*2400)</f>
        <v>77760</v>
      </c>
      <c r="T295" s="215">
        <v>8</v>
      </c>
      <c r="U295" s="215">
        <v>30</v>
      </c>
      <c r="V295" s="213">
        <f t="shared" si="27"/>
        <v>54432</v>
      </c>
      <c r="W295" s="207">
        <f t="shared" si="24"/>
        <v>54432</v>
      </c>
      <c r="X295" s="208">
        <f t="shared" si="26"/>
        <v>54432</v>
      </c>
      <c r="Y295" s="215">
        <v>0</v>
      </c>
      <c r="Z295" s="219">
        <f>X295</f>
        <v>54432</v>
      </c>
      <c r="AA295" s="215">
        <v>0.03</v>
      </c>
    </row>
    <row r="296" spans="1:27" ht="17.25" x14ac:dyDescent="0.3">
      <c r="A296" s="215">
        <v>186</v>
      </c>
      <c r="B296" s="217" t="s">
        <v>4</v>
      </c>
      <c r="C296" s="215">
        <v>6305</v>
      </c>
      <c r="D296" s="215">
        <v>0</v>
      </c>
      <c r="E296" s="215">
        <v>0</v>
      </c>
      <c r="F296" s="215">
        <v>40</v>
      </c>
      <c r="G296" s="211">
        <f t="shared" si="25"/>
        <v>40</v>
      </c>
      <c r="H296" s="215">
        <v>2</v>
      </c>
      <c r="I296" s="215">
        <v>200</v>
      </c>
      <c r="J296" s="205">
        <f t="shared" si="28"/>
        <v>8000</v>
      </c>
      <c r="K296" s="215"/>
      <c r="L296" s="215">
        <v>6</v>
      </c>
      <c r="M296" s="217" t="s">
        <v>39</v>
      </c>
      <c r="N296" s="217" t="s">
        <v>2</v>
      </c>
      <c r="O296" s="215">
        <v>153</v>
      </c>
      <c r="P296" s="215"/>
      <c r="Q296" s="215"/>
      <c r="R296" s="215"/>
      <c r="S296" s="211">
        <f>SUM(O296*6500)</f>
        <v>994500</v>
      </c>
      <c r="T296" s="215">
        <v>19</v>
      </c>
      <c r="U296" s="215">
        <v>28</v>
      </c>
      <c r="V296" s="213">
        <f t="shared" si="27"/>
        <v>716040</v>
      </c>
      <c r="W296" s="207">
        <f t="shared" si="24"/>
        <v>724040</v>
      </c>
      <c r="X296" s="208">
        <f t="shared" si="26"/>
        <v>724040</v>
      </c>
      <c r="Y296" s="215">
        <v>10</v>
      </c>
      <c r="Z296" s="215">
        <v>0</v>
      </c>
      <c r="AA296" s="215">
        <v>0.02</v>
      </c>
    </row>
    <row r="297" spans="1:27" ht="17.25" x14ac:dyDescent="0.3">
      <c r="A297" s="215">
        <v>187</v>
      </c>
      <c r="B297" s="217" t="s">
        <v>4</v>
      </c>
      <c r="C297" s="215">
        <v>2107</v>
      </c>
      <c r="D297" s="215">
        <v>10</v>
      </c>
      <c r="E297" s="215">
        <v>3</v>
      </c>
      <c r="F297" s="215">
        <v>4</v>
      </c>
      <c r="G297" s="211">
        <f t="shared" si="25"/>
        <v>4304</v>
      </c>
      <c r="H297" s="215">
        <v>1</v>
      </c>
      <c r="I297" s="215">
        <v>75</v>
      </c>
      <c r="J297" s="205">
        <f t="shared" si="28"/>
        <v>322800</v>
      </c>
      <c r="K297" s="215"/>
      <c r="L297" s="215"/>
      <c r="M297" s="217"/>
      <c r="N297" s="217"/>
      <c r="O297" s="215"/>
      <c r="P297" s="215"/>
      <c r="Q297" s="215"/>
      <c r="R297" s="215"/>
      <c r="S297" s="211"/>
      <c r="T297" s="215"/>
      <c r="U297" s="215"/>
      <c r="V297" s="213">
        <f t="shared" si="27"/>
        <v>0</v>
      </c>
      <c r="W297" s="207">
        <f t="shared" si="24"/>
        <v>322800</v>
      </c>
      <c r="X297" s="208">
        <f t="shared" si="26"/>
        <v>322800</v>
      </c>
      <c r="Y297" s="215">
        <v>50</v>
      </c>
      <c r="Z297" s="215">
        <v>0</v>
      </c>
      <c r="AA297" s="215">
        <v>0.01</v>
      </c>
    </row>
    <row r="298" spans="1:27" ht="17.25" x14ac:dyDescent="0.3">
      <c r="A298" s="215">
        <v>188</v>
      </c>
      <c r="B298" s="217" t="s">
        <v>4</v>
      </c>
      <c r="C298" s="215">
        <v>529</v>
      </c>
      <c r="D298" s="215">
        <v>3</v>
      </c>
      <c r="E298" s="215">
        <v>1</v>
      </c>
      <c r="F298" s="215">
        <v>4</v>
      </c>
      <c r="G298" s="211">
        <f t="shared" si="25"/>
        <v>1304</v>
      </c>
      <c r="H298" s="215">
        <v>1</v>
      </c>
      <c r="I298" s="215">
        <v>100</v>
      </c>
      <c r="J298" s="205">
        <f t="shared" si="28"/>
        <v>130400</v>
      </c>
      <c r="K298" s="215"/>
      <c r="L298" s="215"/>
      <c r="M298" s="217"/>
      <c r="N298" s="217"/>
      <c r="O298" s="215"/>
      <c r="P298" s="215"/>
      <c r="Q298" s="215"/>
      <c r="R298" s="215"/>
      <c r="S298" s="211"/>
      <c r="T298" s="215"/>
      <c r="U298" s="215"/>
      <c r="V298" s="213">
        <f t="shared" si="27"/>
        <v>0</v>
      </c>
      <c r="W298" s="207">
        <f t="shared" si="24"/>
        <v>130400</v>
      </c>
      <c r="X298" s="208">
        <f t="shared" si="26"/>
        <v>130400</v>
      </c>
      <c r="Y298" s="215">
        <v>50</v>
      </c>
      <c r="Z298" s="215">
        <v>0</v>
      </c>
      <c r="AA298" s="215">
        <v>0.01</v>
      </c>
    </row>
    <row r="299" spans="1:27" ht="17.25" x14ac:dyDescent="0.3">
      <c r="A299" s="215">
        <v>189</v>
      </c>
      <c r="B299" s="217" t="s">
        <v>4</v>
      </c>
      <c r="C299" s="215">
        <v>6302</v>
      </c>
      <c r="D299" s="215">
        <v>0</v>
      </c>
      <c r="E299" s="215">
        <v>0</v>
      </c>
      <c r="F299" s="215">
        <v>49</v>
      </c>
      <c r="G299" s="211">
        <f t="shared" si="25"/>
        <v>49</v>
      </c>
      <c r="H299" s="215">
        <v>2</v>
      </c>
      <c r="I299" s="215">
        <v>200</v>
      </c>
      <c r="J299" s="205">
        <f t="shared" si="28"/>
        <v>9800</v>
      </c>
      <c r="K299" s="215"/>
      <c r="L299" s="215">
        <v>89</v>
      </c>
      <c r="M299" s="217" t="s">
        <v>39</v>
      </c>
      <c r="N299" s="217" t="s">
        <v>2</v>
      </c>
      <c r="O299" s="215">
        <v>18</v>
      </c>
      <c r="P299" s="215"/>
      <c r="Q299" s="215"/>
      <c r="R299" s="215"/>
      <c r="S299" s="211">
        <f>SUM(O299*6500)</f>
        <v>117000</v>
      </c>
      <c r="T299" s="215">
        <v>1</v>
      </c>
      <c r="U299" s="215">
        <v>1</v>
      </c>
      <c r="V299" s="213">
        <f t="shared" si="27"/>
        <v>115830</v>
      </c>
      <c r="W299" s="207">
        <f t="shared" si="24"/>
        <v>125630</v>
      </c>
      <c r="X299" s="208">
        <f t="shared" si="26"/>
        <v>125630</v>
      </c>
      <c r="Y299" s="215">
        <v>10</v>
      </c>
      <c r="Z299" s="215">
        <v>0</v>
      </c>
      <c r="AA299" s="215">
        <v>0.02</v>
      </c>
    </row>
    <row r="300" spans="1:27" ht="17.25" x14ac:dyDescent="0.3">
      <c r="A300" s="215"/>
      <c r="B300" s="217"/>
      <c r="C300" s="215"/>
      <c r="D300" s="215"/>
      <c r="E300" s="215"/>
      <c r="F300" s="215"/>
      <c r="G300" s="211"/>
      <c r="H300" s="215"/>
      <c r="I300" s="215"/>
      <c r="J300" s="205"/>
      <c r="K300" s="215"/>
      <c r="L300" s="215"/>
      <c r="M300" s="217" t="s">
        <v>12</v>
      </c>
      <c r="N300" s="217" t="s">
        <v>0</v>
      </c>
      <c r="O300" s="215">
        <v>34.840000000000003</v>
      </c>
      <c r="P300" s="215"/>
      <c r="Q300" s="215"/>
      <c r="R300" s="215"/>
      <c r="S300" s="211">
        <f>SUM(O300*5400)</f>
        <v>188136.00000000003</v>
      </c>
      <c r="T300" s="215">
        <v>20</v>
      </c>
      <c r="U300" s="215">
        <v>93</v>
      </c>
      <c r="V300" s="213">
        <f t="shared" si="27"/>
        <v>13169.51999999999</v>
      </c>
      <c r="W300" s="207">
        <f t="shared" si="24"/>
        <v>13169.51999999999</v>
      </c>
      <c r="X300" s="208">
        <f t="shared" si="26"/>
        <v>13169.51999999999</v>
      </c>
      <c r="Y300" s="215">
        <v>50</v>
      </c>
      <c r="Z300" s="215">
        <v>0</v>
      </c>
      <c r="AA300" s="215">
        <v>0.01</v>
      </c>
    </row>
    <row r="301" spans="1:27" ht="17.25" x14ac:dyDescent="0.3">
      <c r="A301" s="215">
        <v>190</v>
      </c>
      <c r="B301" s="217" t="s">
        <v>4</v>
      </c>
      <c r="C301" s="215">
        <v>6301</v>
      </c>
      <c r="D301" s="215">
        <v>0</v>
      </c>
      <c r="E301" s="215">
        <v>0</v>
      </c>
      <c r="F301" s="215">
        <v>52</v>
      </c>
      <c r="G301" s="211">
        <f t="shared" si="25"/>
        <v>52</v>
      </c>
      <c r="H301" s="215">
        <v>2</v>
      </c>
      <c r="I301" s="215">
        <v>200</v>
      </c>
      <c r="J301" s="205">
        <f t="shared" si="28"/>
        <v>10400</v>
      </c>
      <c r="K301" s="215"/>
      <c r="L301" s="215">
        <v>89</v>
      </c>
      <c r="M301" s="217" t="s">
        <v>44</v>
      </c>
      <c r="N301" s="217" t="s">
        <v>9</v>
      </c>
      <c r="O301" s="215">
        <v>311.60000000000002</v>
      </c>
      <c r="P301" s="215"/>
      <c r="Q301" s="215"/>
      <c r="R301" s="215"/>
      <c r="S301" s="211">
        <f>SUM(O301*6500)</f>
        <v>2025400.0000000002</v>
      </c>
      <c r="T301" s="215">
        <v>28</v>
      </c>
      <c r="U301" s="215">
        <v>85</v>
      </c>
      <c r="V301" s="213">
        <f t="shared" si="27"/>
        <v>303810</v>
      </c>
      <c r="W301" s="207">
        <f t="shared" si="24"/>
        <v>314210</v>
      </c>
      <c r="X301" s="208">
        <f t="shared" si="26"/>
        <v>314210</v>
      </c>
      <c r="Y301" s="215">
        <v>10</v>
      </c>
      <c r="Z301" s="215">
        <v>0</v>
      </c>
      <c r="AA301" s="215">
        <v>0.02</v>
      </c>
    </row>
    <row r="302" spans="1:27" ht="17.25" x14ac:dyDescent="0.3">
      <c r="A302" s="215"/>
      <c r="B302" s="217"/>
      <c r="C302" s="215"/>
      <c r="D302" s="215"/>
      <c r="E302" s="215"/>
      <c r="F302" s="215"/>
      <c r="G302" s="211"/>
      <c r="H302" s="215"/>
      <c r="I302" s="215"/>
      <c r="J302" s="205"/>
      <c r="K302" s="215"/>
      <c r="L302" s="215"/>
      <c r="M302" s="217" t="s">
        <v>317</v>
      </c>
      <c r="N302" s="217"/>
      <c r="O302" s="215"/>
      <c r="P302" s="215"/>
      <c r="Q302" s="215"/>
      <c r="R302" s="215"/>
      <c r="S302" s="211"/>
      <c r="T302" s="215"/>
      <c r="U302" s="215"/>
      <c r="V302" s="213">
        <f t="shared" si="27"/>
        <v>0</v>
      </c>
      <c r="W302" s="207">
        <f t="shared" si="24"/>
        <v>0</v>
      </c>
      <c r="X302" s="208">
        <f t="shared" si="26"/>
        <v>0</v>
      </c>
      <c r="Y302" s="215"/>
      <c r="Z302" s="215"/>
      <c r="AA302" s="215"/>
    </row>
    <row r="303" spans="1:27" ht="17.25" x14ac:dyDescent="0.3">
      <c r="A303" s="215"/>
      <c r="B303" s="217"/>
      <c r="C303" s="215"/>
      <c r="D303" s="215"/>
      <c r="E303" s="215"/>
      <c r="F303" s="215"/>
      <c r="G303" s="211"/>
      <c r="H303" s="215"/>
      <c r="I303" s="215"/>
      <c r="J303" s="205"/>
      <c r="K303" s="215"/>
      <c r="L303" s="215"/>
      <c r="M303" s="217" t="s">
        <v>317</v>
      </c>
      <c r="N303" s="217"/>
      <c r="O303" s="215"/>
      <c r="P303" s="215"/>
      <c r="Q303" s="215"/>
      <c r="R303" s="215"/>
      <c r="S303" s="211"/>
      <c r="T303" s="215"/>
      <c r="U303" s="215"/>
      <c r="V303" s="213">
        <f t="shared" si="27"/>
        <v>0</v>
      </c>
      <c r="W303" s="207">
        <f t="shared" si="24"/>
        <v>0</v>
      </c>
      <c r="X303" s="208">
        <f t="shared" si="26"/>
        <v>0</v>
      </c>
      <c r="Y303" s="215"/>
      <c r="Z303" s="215"/>
      <c r="AA303" s="215"/>
    </row>
    <row r="304" spans="1:27" ht="17.25" x14ac:dyDescent="0.3">
      <c r="A304" s="215">
        <v>191</v>
      </c>
      <c r="B304" s="217" t="s">
        <v>4</v>
      </c>
      <c r="C304" s="215">
        <v>4350</v>
      </c>
      <c r="D304" s="215">
        <v>0</v>
      </c>
      <c r="E304" s="215">
        <v>0</v>
      </c>
      <c r="F304" s="215">
        <v>60</v>
      </c>
      <c r="G304" s="211">
        <f t="shared" si="25"/>
        <v>60</v>
      </c>
      <c r="H304" s="215">
        <v>2</v>
      </c>
      <c r="I304" s="215">
        <v>75</v>
      </c>
      <c r="J304" s="205">
        <f t="shared" si="28"/>
        <v>4500</v>
      </c>
      <c r="K304" s="215"/>
      <c r="L304" s="215">
        <v>83</v>
      </c>
      <c r="M304" s="217" t="s">
        <v>39</v>
      </c>
      <c r="N304" s="217" t="s">
        <v>0</v>
      </c>
      <c r="O304" s="215">
        <v>100</v>
      </c>
      <c r="P304" s="215"/>
      <c r="Q304" s="215"/>
      <c r="R304" s="215"/>
      <c r="S304" s="211">
        <f>SUM(O304*6500)</f>
        <v>650000</v>
      </c>
      <c r="T304" s="215">
        <v>50</v>
      </c>
      <c r="U304" s="215">
        <v>93</v>
      </c>
      <c r="V304" s="213">
        <f t="shared" si="27"/>
        <v>45500</v>
      </c>
      <c r="W304" s="207">
        <f t="shared" si="24"/>
        <v>50000</v>
      </c>
      <c r="X304" s="208">
        <f t="shared" si="26"/>
        <v>50000</v>
      </c>
      <c r="Y304" s="215">
        <v>10</v>
      </c>
      <c r="Z304" s="215">
        <v>0</v>
      </c>
      <c r="AA304" s="215">
        <v>0.02</v>
      </c>
    </row>
    <row r="305" spans="1:27" ht="17.25" x14ac:dyDescent="0.3">
      <c r="A305" s="215"/>
      <c r="B305" s="217"/>
      <c r="C305" s="215"/>
      <c r="D305" s="215"/>
      <c r="E305" s="215"/>
      <c r="F305" s="215"/>
      <c r="G305" s="211"/>
      <c r="H305" s="215"/>
      <c r="I305" s="215"/>
      <c r="J305" s="205"/>
      <c r="K305" s="215"/>
      <c r="L305" s="215"/>
      <c r="M305" s="217" t="s">
        <v>12</v>
      </c>
      <c r="N305" s="217" t="s">
        <v>0</v>
      </c>
      <c r="O305" s="215">
        <v>15.04</v>
      </c>
      <c r="P305" s="215"/>
      <c r="Q305" s="215"/>
      <c r="R305" s="215"/>
      <c r="S305" s="211">
        <f>SUM(O305*5400)</f>
        <v>81216</v>
      </c>
      <c r="T305" s="215">
        <v>45</v>
      </c>
      <c r="U305" s="215">
        <v>93</v>
      </c>
      <c r="V305" s="213">
        <f t="shared" si="27"/>
        <v>5685.1199999999953</v>
      </c>
      <c r="W305" s="207">
        <f t="shared" si="24"/>
        <v>5685.1199999999953</v>
      </c>
      <c r="X305" s="208">
        <f t="shared" si="26"/>
        <v>5685.1199999999953</v>
      </c>
      <c r="Y305" s="215">
        <v>50</v>
      </c>
      <c r="Z305" s="215">
        <v>0</v>
      </c>
      <c r="AA305" s="215">
        <v>0.01</v>
      </c>
    </row>
    <row r="306" spans="1:27" ht="17.25" x14ac:dyDescent="0.3">
      <c r="A306" s="215"/>
      <c r="B306" s="217"/>
      <c r="C306" s="215"/>
      <c r="D306" s="215"/>
      <c r="E306" s="215"/>
      <c r="F306" s="215"/>
      <c r="G306" s="211"/>
      <c r="H306" s="215"/>
      <c r="I306" s="215"/>
      <c r="J306" s="205"/>
      <c r="K306" s="215"/>
      <c r="L306" s="215"/>
      <c r="M306" s="217" t="s">
        <v>11</v>
      </c>
      <c r="N306" s="217" t="s">
        <v>0</v>
      </c>
      <c r="O306" s="215">
        <v>31.2</v>
      </c>
      <c r="P306" s="215"/>
      <c r="Q306" s="215"/>
      <c r="R306" s="215"/>
      <c r="S306" s="211">
        <f>SUM(O306*2050)</f>
        <v>63960</v>
      </c>
      <c r="T306" s="215">
        <v>15</v>
      </c>
      <c r="U306" s="215">
        <v>65</v>
      </c>
      <c r="V306" s="213">
        <f t="shared" si="27"/>
        <v>22386</v>
      </c>
      <c r="W306" s="207">
        <f t="shared" si="24"/>
        <v>22386</v>
      </c>
      <c r="X306" s="208">
        <f t="shared" si="26"/>
        <v>22386</v>
      </c>
      <c r="Y306" s="215">
        <v>50</v>
      </c>
      <c r="Z306" s="215">
        <v>0</v>
      </c>
      <c r="AA306" s="215">
        <v>0.01</v>
      </c>
    </row>
    <row r="307" spans="1:27" s="214" customFormat="1" ht="17.25" x14ac:dyDescent="0.3">
      <c r="A307" s="215">
        <v>192</v>
      </c>
      <c r="B307" s="217" t="s">
        <v>14</v>
      </c>
      <c r="C307" s="215">
        <v>6017</v>
      </c>
      <c r="D307" s="215">
        <v>3</v>
      </c>
      <c r="E307" s="215">
        <v>3</v>
      </c>
      <c r="F307" s="215">
        <v>50</v>
      </c>
      <c r="G307" s="211">
        <f t="shared" si="25"/>
        <v>1550</v>
      </c>
      <c r="H307" s="215">
        <v>1</v>
      </c>
      <c r="I307" s="215">
        <v>75</v>
      </c>
      <c r="J307" s="205">
        <f t="shared" si="28"/>
        <v>116250</v>
      </c>
      <c r="K307" s="215"/>
      <c r="L307" s="215"/>
      <c r="M307" s="217"/>
      <c r="N307" s="217"/>
      <c r="O307" s="215"/>
      <c r="P307" s="215"/>
      <c r="Q307" s="215"/>
      <c r="R307" s="215"/>
      <c r="S307" s="211"/>
      <c r="T307" s="215"/>
      <c r="U307" s="215"/>
      <c r="V307" s="213">
        <f t="shared" si="27"/>
        <v>0</v>
      </c>
      <c r="W307" s="207">
        <f t="shared" si="24"/>
        <v>116250</v>
      </c>
      <c r="X307" s="208">
        <f t="shared" si="26"/>
        <v>116250</v>
      </c>
      <c r="Y307" s="215">
        <v>50</v>
      </c>
      <c r="Z307" s="215">
        <v>0</v>
      </c>
      <c r="AA307" s="215">
        <v>0.01</v>
      </c>
    </row>
    <row r="308" spans="1:27" ht="17.25" x14ac:dyDescent="0.3">
      <c r="A308" s="215">
        <v>193</v>
      </c>
      <c r="B308" s="217" t="s">
        <v>4</v>
      </c>
      <c r="C308" s="215">
        <v>6110</v>
      </c>
      <c r="D308" s="215">
        <v>0</v>
      </c>
      <c r="E308" s="215">
        <v>1</v>
      </c>
      <c r="F308" s="215">
        <v>43</v>
      </c>
      <c r="G308" s="211">
        <f t="shared" si="25"/>
        <v>143</v>
      </c>
      <c r="H308" s="215">
        <v>2</v>
      </c>
      <c r="I308" s="215">
        <v>200</v>
      </c>
      <c r="J308" s="205">
        <f t="shared" si="28"/>
        <v>28600</v>
      </c>
      <c r="K308" s="215"/>
      <c r="L308" s="215">
        <v>64</v>
      </c>
      <c r="M308" s="217" t="s">
        <v>44</v>
      </c>
      <c r="N308" s="217" t="s">
        <v>9</v>
      </c>
      <c r="O308" s="215">
        <v>227.68</v>
      </c>
      <c r="P308" s="215"/>
      <c r="Q308" s="215"/>
      <c r="R308" s="215"/>
      <c r="S308" s="211">
        <f>SUM(O308*6500)</f>
        <v>1479920</v>
      </c>
      <c r="T308" s="215">
        <v>30</v>
      </c>
      <c r="U308" s="215">
        <v>85</v>
      </c>
      <c r="V308" s="213">
        <f t="shared" si="27"/>
        <v>221988</v>
      </c>
      <c r="W308" s="207">
        <f t="shared" si="24"/>
        <v>250588</v>
      </c>
      <c r="X308" s="208">
        <f t="shared" si="26"/>
        <v>250588</v>
      </c>
      <c r="Y308" s="215">
        <v>10</v>
      </c>
      <c r="Z308" s="215">
        <v>0</v>
      </c>
      <c r="AA308" s="215">
        <v>0.02</v>
      </c>
    </row>
    <row r="309" spans="1:27" ht="17.25" x14ac:dyDescent="0.3">
      <c r="A309" s="215"/>
      <c r="B309" s="217"/>
      <c r="C309" s="215"/>
      <c r="D309" s="215"/>
      <c r="E309" s="215"/>
      <c r="F309" s="215"/>
      <c r="G309" s="211"/>
      <c r="H309" s="215"/>
      <c r="I309" s="215"/>
      <c r="J309" s="205"/>
      <c r="K309" s="215"/>
      <c r="L309" s="215"/>
      <c r="M309" s="217" t="s">
        <v>317</v>
      </c>
      <c r="N309" s="217"/>
      <c r="O309" s="215"/>
      <c r="P309" s="215"/>
      <c r="Q309" s="215"/>
      <c r="R309" s="215"/>
      <c r="S309" s="211"/>
      <c r="T309" s="215"/>
      <c r="U309" s="215"/>
      <c r="V309" s="213">
        <f t="shared" si="27"/>
        <v>0</v>
      </c>
      <c r="W309" s="207">
        <f t="shared" si="24"/>
        <v>0</v>
      </c>
      <c r="X309" s="208">
        <f t="shared" si="26"/>
        <v>0</v>
      </c>
      <c r="Y309" s="215"/>
      <c r="Z309" s="215"/>
      <c r="AA309" s="215"/>
    </row>
    <row r="310" spans="1:27" ht="17.25" x14ac:dyDescent="0.3">
      <c r="A310" s="215"/>
      <c r="B310" s="217"/>
      <c r="C310" s="215"/>
      <c r="D310" s="215"/>
      <c r="E310" s="215"/>
      <c r="F310" s="215"/>
      <c r="G310" s="211"/>
      <c r="H310" s="215"/>
      <c r="I310" s="215"/>
      <c r="J310" s="205"/>
      <c r="K310" s="215"/>
      <c r="L310" s="215"/>
      <c r="M310" s="217" t="s">
        <v>318</v>
      </c>
      <c r="N310" s="217"/>
      <c r="O310" s="215"/>
      <c r="P310" s="215"/>
      <c r="Q310" s="215"/>
      <c r="R310" s="215"/>
      <c r="S310" s="211"/>
      <c r="T310" s="215"/>
      <c r="U310" s="215"/>
      <c r="V310" s="213">
        <f t="shared" si="27"/>
        <v>0</v>
      </c>
      <c r="W310" s="207">
        <f t="shared" si="24"/>
        <v>0</v>
      </c>
      <c r="X310" s="208">
        <f t="shared" si="26"/>
        <v>0</v>
      </c>
      <c r="Y310" s="215"/>
      <c r="Z310" s="215"/>
      <c r="AA310" s="215"/>
    </row>
    <row r="311" spans="1:27" ht="17.25" x14ac:dyDescent="0.3">
      <c r="A311" s="215"/>
      <c r="B311" s="217"/>
      <c r="C311" s="215"/>
      <c r="D311" s="215"/>
      <c r="E311" s="215"/>
      <c r="F311" s="215"/>
      <c r="G311" s="211"/>
      <c r="H311" s="215"/>
      <c r="I311" s="215"/>
      <c r="J311" s="205"/>
      <c r="K311" s="215"/>
      <c r="L311" s="215">
        <v>28</v>
      </c>
      <c r="M311" s="217" t="s">
        <v>44</v>
      </c>
      <c r="N311" s="217" t="s">
        <v>9</v>
      </c>
      <c r="O311" s="215">
        <v>283.39999999999998</v>
      </c>
      <c r="P311" s="215"/>
      <c r="Q311" s="215"/>
      <c r="R311" s="215"/>
      <c r="S311" s="211">
        <f>SUM(O311*6500)</f>
        <v>1842099.9999999998</v>
      </c>
      <c r="T311" s="215">
        <v>37</v>
      </c>
      <c r="U311" s="215">
        <v>85</v>
      </c>
      <c r="V311" s="213">
        <f t="shared" si="27"/>
        <v>276315</v>
      </c>
      <c r="W311" s="207">
        <f t="shared" si="24"/>
        <v>276315</v>
      </c>
      <c r="X311" s="208">
        <f t="shared" si="26"/>
        <v>276315</v>
      </c>
      <c r="Y311" s="215">
        <v>10</v>
      </c>
      <c r="Z311" s="215">
        <v>0</v>
      </c>
      <c r="AA311" s="215">
        <v>0.02</v>
      </c>
    </row>
    <row r="312" spans="1:27" ht="17.25" x14ac:dyDescent="0.3">
      <c r="A312" s="215"/>
      <c r="B312" s="217"/>
      <c r="C312" s="215"/>
      <c r="D312" s="215"/>
      <c r="E312" s="215"/>
      <c r="F312" s="215"/>
      <c r="G312" s="211"/>
      <c r="H312" s="215"/>
      <c r="I312" s="215"/>
      <c r="J312" s="205"/>
      <c r="K312" s="215"/>
      <c r="L312" s="215"/>
      <c r="M312" s="217" t="s">
        <v>329</v>
      </c>
      <c r="N312" s="217"/>
      <c r="O312" s="215"/>
      <c r="P312" s="215"/>
      <c r="Q312" s="215"/>
      <c r="R312" s="215"/>
      <c r="S312" s="211"/>
      <c r="T312" s="215"/>
      <c r="U312" s="215"/>
      <c r="V312" s="213">
        <f t="shared" si="27"/>
        <v>0</v>
      </c>
      <c r="W312" s="207">
        <f t="shared" si="24"/>
        <v>0</v>
      </c>
      <c r="X312" s="208">
        <f t="shared" si="26"/>
        <v>0</v>
      </c>
      <c r="Y312" s="215"/>
      <c r="Z312" s="215"/>
      <c r="AA312" s="215"/>
    </row>
    <row r="313" spans="1:27" ht="17.25" x14ac:dyDescent="0.3">
      <c r="A313" s="215"/>
      <c r="B313" s="217"/>
      <c r="C313" s="215"/>
      <c r="D313" s="215"/>
      <c r="E313" s="215"/>
      <c r="F313" s="215"/>
      <c r="G313" s="211"/>
      <c r="H313" s="215"/>
      <c r="I313" s="215"/>
      <c r="J313" s="205"/>
      <c r="K313" s="215"/>
      <c r="L313" s="215"/>
      <c r="M313" s="217" t="s">
        <v>318</v>
      </c>
      <c r="N313" s="217"/>
      <c r="O313" s="215"/>
      <c r="P313" s="215"/>
      <c r="Q313" s="215"/>
      <c r="R313" s="215"/>
      <c r="S313" s="211"/>
      <c r="T313" s="215"/>
      <c r="U313" s="215"/>
      <c r="V313" s="213">
        <f t="shared" si="27"/>
        <v>0</v>
      </c>
      <c r="W313" s="207">
        <f t="shared" si="24"/>
        <v>0</v>
      </c>
      <c r="X313" s="208">
        <f t="shared" si="26"/>
        <v>0</v>
      </c>
      <c r="Y313" s="215"/>
      <c r="Z313" s="215"/>
      <c r="AA313" s="215"/>
    </row>
    <row r="314" spans="1:27" ht="17.25" x14ac:dyDescent="0.3">
      <c r="A314" s="215"/>
      <c r="B314" s="217"/>
      <c r="C314" s="215"/>
      <c r="D314" s="215"/>
      <c r="E314" s="215"/>
      <c r="F314" s="215"/>
      <c r="G314" s="211"/>
      <c r="H314" s="215"/>
      <c r="I314" s="215"/>
      <c r="J314" s="205"/>
      <c r="K314" s="215"/>
      <c r="L314" s="215">
        <v>63</v>
      </c>
      <c r="M314" s="217" t="s">
        <v>44</v>
      </c>
      <c r="N314" s="217" t="s">
        <v>9</v>
      </c>
      <c r="O314" s="215">
        <v>144.4</v>
      </c>
      <c r="P314" s="215"/>
      <c r="Q314" s="215"/>
      <c r="R314" s="215"/>
      <c r="S314" s="211">
        <f>SUM(O314*6500)</f>
        <v>938600</v>
      </c>
      <c r="T314" s="215">
        <v>35</v>
      </c>
      <c r="U314" s="215">
        <v>85</v>
      </c>
      <c r="V314" s="213">
        <f t="shared" si="27"/>
        <v>140790</v>
      </c>
      <c r="W314" s="207">
        <f t="shared" si="24"/>
        <v>140790</v>
      </c>
      <c r="X314" s="208">
        <f t="shared" si="26"/>
        <v>140790</v>
      </c>
      <c r="Y314" s="215">
        <v>10</v>
      </c>
      <c r="Z314" s="215">
        <v>0</v>
      </c>
      <c r="AA314" s="215">
        <v>0.02</v>
      </c>
    </row>
    <row r="315" spans="1:27" ht="17.25" x14ac:dyDescent="0.3">
      <c r="A315" s="215"/>
      <c r="B315" s="217"/>
      <c r="C315" s="215"/>
      <c r="D315" s="215"/>
      <c r="E315" s="215"/>
      <c r="F315" s="215"/>
      <c r="G315" s="211"/>
      <c r="H315" s="215"/>
      <c r="I315" s="215"/>
      <c r="J315" s="205"/>
      <c r="K315" s="215"/>
      <c r="L315" s="215"/>
      <c r="M315" s="217" t="s">
        <v>317</v>
      </c>
      <c r="N315" s="217"/>
      <c r="O315" s="215"/>
      <c r="P315" s="215"/>
      <c r="Q315" s="215"/>
      <c r="R315" s="215"/>
      <c r="S315" s="211"/>
      <c r="T315" s="215"/>
      <c r="U315" s="215"/>
      <c r="V315" s="213">
        <f t="shared" si="27"/>
        <v>0</v>
      </c>
      <c r="W315" s="207">
        <f t="shared" si="24"/>
        <v>0</v>
      </c>
      <c r="X315" s="208">
        <f t="shared" si="26"/>
        <v>0</v>
      </c>
      <c r="Y315" s="215"/>
      <c r="Z315" s="215"/>
      <c r="AA315" s="215"/>
    </row>
    <row r="316" spans="1:27" ht="17.25" x14ac:dyDescent="0.3">
      <c r="A316" s="215"/>
      <c r="B316" s="217"/>
      <c r="C316" s="215"/>
      <c r="D316" s="215"/>
      <c r="E316" s="215"/>
      <c r="F316" s="215"/>
      <c r="G316" s="211"/>
      <c r="H316" s="215"/>
      <c r="I316" s="215"/>
      <c r="J316" s="205"/>
      <c r="K316" s="215"/>
      <c r="L316" s="215"/>
      <c r="M316" s="217" t="s">
        <v>318</v>
      </c>
      <c r="N316" s="217"/>
      <c r="O316" s="215"/>
      <c r="P316" s="215"/>
      <c r="Q316" s="215"/>
      <c r="R316" s="215"/>
      <c r="S316" s="211"/>
      <c r="T316" s="215"/>
      <c r="U316" s="215"/>
      <c r="V316" s="213">
        <f t="shared" si="27"/>
        <v>0</v>
      </c>
      <c r="W316" s="207">
        <f t="shared" si="24"/>
        <v>0</v>
      </c>
      <c r="X316" s="208">
        <f t="shared" si="26"/>
        <v>0</v>
      </c>
      <c r="Y316" s="215"/>
      <c r="Z316" s="215"/>
      <c r="AA316" s="215"/>
    </row>
    <row r="317" spans="1:27" ht="17.25" x14ac:dyDescent="0.3">
      <c r="A317" s="215"/>
      <c r="B317" s="217"/>
      <c r="C317" s="215"/>
      <c r="D317" s="215"/>
      <c r="E317" s="215"/>
      <c r="F317" s="215"/>
      <c r="G317" s="211"/>
      <c r="H317" s="215"/>
      <c r="I317" s="215"/>
      <c r="J317" s="205"/>
      <c r="K317" s="215"/>
      <c r="L317" s="215">
        <v>87</v>
      </c>
      <c r="M317" s="217" t="s">
        <v>44</v>
      </c>
      <c r="N317" s="217" t="s">
        <v>9</v>
      </c>
      <c r="O317" s="215">
        <v>152.5</v>
      </c>
      <c r="P317" s="215"/>
      <c r="Q317" s="215"/>
      <c r="R317" s="215"/>
      <c r="S317" s="211">
        <f>SUM(O317*6500)</f>
        <v>991250</v>
      </c>
      <c r="T317" s="215">
        <v>35</v>
      </c>
      <c r="U317" s="215">
        <v>85</v>
      </c>
      <c r="V317" s="213">
        <f t="shared" si="27"/>
        <v>148687.5</v>
      </c>
      <c r="W317" s="207">
        <f t="shared" si="24"/>
        <v>148687.5</v>
      </c>
      <c r="X317" s="208">
        <f t="shared" si="26"/>
        <v>148687.5</v>
      </c>
      <c r="Y317" s="215">
        <v>10</v>
      </c>
      <c r="Z317" s="215">
        <v>0</v>
      </c>
      <c r="AA317" s="215">
        <v>0.02</v>
      </c>
    </row>
    <row r="318" spans="1:27" ht="17.25" x14ac:dyDescent="0.3">
      <c r="A318" s="215"/>
      <c r="B318" s="217"/>
      <c r="C318" s="215"/>
      <c r="D318" s="215"/>
      <c r="E318" s="215"/>
      <c r="F318" s="215"/>
      <c r="G318" s="211"/>
      <c r="H318" s="215"/>
      <c r="I318" s="215"/>
      <c r="J318" s="205"/>
      <c r="K318" s="215"/>
      <c r="L318" s="215"/>
      <c r="M318" s="217" t="s">
        <v>317</v>
      </c>
      <c r="N318" s="217"/>
      <c r="O318" s="215"/>
      <c r="P318" s="215"/>
      <c r="Q318" s="215"/>
      <c r="R318" s="215"/>
      <c r="S318" s="211"/>
      <c r="T318" s="215"/>
      <c r="U318" s="215"/>
      <c r="V318" s="213">
        <f t="shared" si="27"/>
        <v>0</v>
      </c>
      <c r="W318" s="207">
        <f t="shared" si="24"/>
        <v>0</v>
      </c>
      <c r="X318" s="208">
        <f t="shared" si="26"/>
        <v>0</v>
      </c>
      <c r="Y318" s="215"/>
      <c r="Z318" s="215"/>
      <c r="AA318" s="215"/>
    </row>
    <row r="319" spans="1:27" ht="17.25" x14ac:dyDescent="0.3">
      <c r="A319" s="215"/>
      <c r="B319" s="217"/>
      <c r="C319" s="215"/>
      <c r="D319" s="215"/>
      <c r="E319" s="215"/>
      <c r="F319" s="215"/>
      <c r="G319" s="211"/>
      <c r="H319" s="215"/>
      <c r="I319" s="215"/>
      <c r="J319" s="205"/>
      <c r="K319" s="215"/>
      <c r="L319" s="215"/>
      <c r="M319" s="217" t="s">
        <v>318</v>
      </c>
      <c r="N319" s="217"/>
      <c r="O319" s="215"/>
      <c r="P319" s="215"/>
      <c r="Q319" s="215"/>
      <c r="R319" s="215"/>
      <c r="S319" s="211"/>
      <c r="T319" s="215"/>
      <c r="U319" s="215"/>
      <c r="V319" s="213">
        <f t="shared" si="27"/>
        <v>0</v>
      </c>
      <c r="W319" s="207">
        <f t="shared" si="24"/>
        <v>0</v>
      </c>
      <c r="X319" s="208">
        <f t="shared" si="26"/>
        <v>0</v>
      </c>
      <c r="Y319" s="215"/>
      <c r="Z319" s="215"/>
      <c r="AA319" s="215"/>
    </row>
    <row r="320" spans="1:27" ht="17.25" x14ac:dyDescent="0.3">
      <c r="A320" s="215"/>
      <c r="B320" s="217"/>
      <c r="C320" s="215"/>
      <c r="D320" s="215"/>
      <c r="E320" s="215"/>
      <c r="F320" s="215"/>
      <c r="G320" s="211"/>
      <c r="H320" s="215"/>
      <c r="I320" s="215"/>
      <c r="J320" s="205"/>
      <c r="K320" s="215"/>
      <c r="L320" s="215"/>
      <c r="M320" s="217" t="s">
        <v>12</v>
      </c>
      <c r="N320" s="217" t="s">
        <v>0</v>
      </c>
      <c r="O320" s="215">
        <v>21.6</v>
      </c>
      <c r="P320" s="215"/>
      <c r="Q320" s="215"/>
      <c r="R320" s="215"/>
      <c r="S320" s="211">
        <f>SUM(O320*5400)</f>
        <v>116640.00000000001</v>
      </c>
      <c r="T320" s="215">
        <v>35</v>
      </c>
      <c r="U320" s="215">
        <v>93</v>
      </c>
      <c r="V320" s="213">
        <f t="shared" si="27"/>
        <v>8164.8000000000029</v>
      </c>
      <c r="W320" s="207">
        <f t="shared" si="24"/>
        <v>8164.8000000000029</v>
      </c>
      <c r="X320" s="208">
        <f t="shared" si="26"/>
        <v>8164.8000000000029</v>
      </c>
      <c r="Y320" s="215">
        <v>50</v>
      </c>
      <c r="Z320" s="215">
        <v>0</v>
      </c>
      <c r="AA320" s="215">
        <v>0.01</v>
      </c>
    </row>
    <row r="321" spans="1:27" ht="17.25" x14ac:dyDescent="0.3">
      <c r="A321" s="215">
        <v>194</v>
      </c>
      <c r="B321" s="217" t="s">
        <v>4</v>
      </c>
      <c r="C321" s="215">
        <v>10115</v>
      </c>
      <c r="D321" s="215">
        <v>6</v>
      </c>
      <c r="E321" s="215">
        <v>2</v>
      </c>
      <c r="F321" s="215">
        <v>43</v>
      </c>
      <c r="G321" s="211">
        <f t="shared" si="25"/>
        <v>2643</v>
      </c>
      <c r="H321" s="215">
        <v>1</v>
      </c>
      <c r="I321" s="215">
        <v>180</v>
      </c>
      <c r="J321" s="205">
        <f t="shared" si="28"/>
        <v>475740</v>
      </c>
      <c r="K321" s="215"/>
      <c r="L321" s="215"/>
      <c r="M321" s="217"/>
      <c r="N321" s="217"/>
      <c r="O321" s="215"/>
      <c r="P321" s="215"/>
      <c r="Q321" s="215"/>
      <c r="R321" s="215"/>
      <c r="S321" s="211"/>
      <c r="T321" s="215"/>
      <c r="U321" s="215"/>
      <c r="V321" s="213">
        <f t="shared" si="27"/>
        <v>0</v>
      </c>
      <c r="W321" s="207">
        <f t="shared" si="24"/>
        <v>475740</v>
      </c>
      <c r="X321" s="208">
        <f t="shared" si="26"/>
        <v>475740</v>
      </c>
      <c r="Y321" s="215">
        <v>50</v>
      </c>
      <c r="Z321" s="215">
        <v>0</v>
      </c>
      <c r="AA321" s="215">
        <v>0.01</v>
      </c>
    </row>
    <row r="322" spans="1:27" ht="17.25" x14ac:dyDescent="0.3">
      <c r="A322" s="215">
        <v>195</v>
      </c>
      <c r="B322" s="217" t="s">
        <v>4</v>
      </c>
      <c r="C322" s="215">
        <v>6111</v>
      </c>
      <c r="D322" s="215">
        <v>0</v>
      </c>
      <c r="E322" s="215">
        <v>0</v>
      </c>
      <c r="F322" s="215">
        <v>66</v>
      </c>
      <c r="G322" s="211">
        <f t="shared" si="25"/>
        <v>66</v>
      </c>
      <c r="H322" s="215">
        <v>2</v>
      </c>
      <c r="I322" s="215">
        <v>75</v>
      </c>
      <c r="J322" s="205">
        <f t="shared" si="28"/>
        <v>4950</v>
      </c>
      <c r="K322" s="215"/>
      <c r="L322" s="215">
        <v>76</v>
      </c>
      <c r="M322" s="217" t="s">
        <v>44</v>
      </c>
      <c r="N322" s="217" t="s">
        <v>9</v>
      </c>
      <c r="O322" s="215">
        <v>340</v>
      </c>
      <c r="P322" s="215"/>
      <c r="Q322" s="215"/>
      <c r="R322" s="215"/>
      <c r="S322" s="211">
        <f>SUM(O322*6500)</f>
        <v>2210000</v>
      </c>
      <c r="T322" s="215">
        <v>40</v>
      </c>
      <c r="U322" s="215">
        <v>85</v>
      </c>
      <c r="V322" s="213">
        <f t="shared" si="27"/>
        <v>331500</v>
      </c>
      <c r="W322" s="207">
        <f t="shared" si="24"/>
        <v>336450</v>
      </c>
      <c r="X322" s="208">
        <f t="shared" si="26"/>
        <v>336450</v>
      </c>
      <c r="Y322" s="215">
        <v>10</v>
      </c>
      <c r="Z322" s="215">
        <v>0</v>
      </c>
      <c r="AA322" s="215">
        <v>0.02</v>
      </c>
    </row>
    <row r="323" spans="1:27" ht="17.25" x14ac:dyDescent="0.3">
      <c r="A323" s="215"/>
      <c r="B323" s="217"/>
      <c r="C323" s="215"/>
      <c r="D323" s="215"/>
      <c r="E323" s="215"/>
      <c r="F323" s="215"/>
      <c r="G323" s="211"/>
      <c r="H323" s="215"/>
      <c r="I323" s="215"/>
      <c r="J323" s="205"/>
      <c r="K323" s="215"/>
      <c r="L323" s="215"/>
      <c r="M323" s="217" t="s">
        <v>317</v>
      </c>
      <c r="N323" s="217"/>
      <c r="O323" s="215"/>
      <c r="P323" s="215"/>
      <c r="Q323" s="215"/>
      <c r="R323" s="215"/>
      <c r="S323" s="211"/>
      <c r="T323" s="215"/>
      <c r="U323" s="215"/>
      <c r="V323" s="213">
        <f t="shared" si="27"/>
        <v>0</v>
      </c>
      <c r="W323" s="207">
        <f t="shared" si="24"/>
        <v>0</v>
      </c>
      <c r="X323" s="208">
        <f t="shared" si="26"/>
        <v>0</v>
      </c>
      <c r="Y323" s="215"/>
      <c r="Z323" s="215"/>
      <c r="AA323" s="215"/>
    </row>
    <row r="324" spans="1:27" ht="17.25" x14ac:dyDescent="0.3">
      <c r="A324" s="215"/>
      <c r="B324" s="217"/>
      <c r="C324" s="215"/>
      <c r="D324" s="215"/>
      <c r="E324" s="215"/>
      <c r="F324" s="215"/>
      <c r="G324" s="211"/>
      <c r="H324" s="215"/>
      <c r="I324" s="215"/>
      <c r="J324" s="205"/>
      <c r="K324" s="215"/>
      <c r="L324" s="215"/>
      <c r="M324" s="217" t="s">
        <v>318</v>
      </c>
      <c r="N324" s="217"/>
      <c r="O324" s="215"/>
      <c r="P324" s="215"/>
      <c r="Q324" s="215"/>
      <c r="R324" s="215"/>
      <c r="S324" s="211"/>
      <c r="T324" s="215"/>
      <c r="U324" s="215"/>
      <c r="V324" s="213">
        <f t="shared" si="27"/>
        <v>0</v>
      </c>
      <c r="W324" s="207">
        <f t="shared" si="24"/>
        <v>0</v>
      </c>
      <c r="X324" s="208">
        <f t="shared" si="26"/>
        <v>0</v>
      </c>
      <c r="Y324" s="215"/>
      <c r="Z324" s="215"/>
      <c r="AA324" s="215"/>
    </row>
    <row r="325" spans="1:27" ht="17.25" x14ac:dyDescent="0.3">
      <c r="A325" s="215">
        <v>196</v>
      </c>
      <c r="B325" s="217" t="s">
        <v>4</v>
      </c>
      <c r="C325" s="215">
        <v>18542</v>
      </c>
      <c r="D325" s="215">
        <v>10</v>
      </c>
      <c r="E325" s="215">
        <v>3</v>
      </c>
      <c r="F325" s="215">
        <v>0</v>
      </c>
      <c r="G325" s="211">
        <f t="shared" si="25"/>
        <v>4300</v>
      </c>
      <c r="H325" s="215">
        <v>1</v>
      </c>
      <c r="I325" s="215">
        <v>110</v>
      </c>
      <c r="J325" s="205">
        <f t="shared" si="28"/>
        <v>473000</v>
      </c>
      <c r="K325" s="215"/>
      <c r="L325" s="215"/>
      <c r="M325" s="217"/>
      <c r="N325" s="217"/>
      <c r="O325" s="215"/>
      <c r="P325" s="215"/>
      <c r="Q325" s="215"/>
      <c r="R325" s="215"/>
      <c r="S325" s="211"/>
      <c r="T325" s="215"/>
      <c r="U325" s="215"/>
      <c r="V325" s="213">
        <f t="shared" si="27"/>
        <v>0</v>
      </c>
      <c r="W325" s="207">
        <f t="shared" si="24"/>
        <v>473000</v>
      </c>
      <c r="X325" s="208">
        <f t="shared" si="26"/>
        <v>473000</v>
      </c>
      <c r="Y325" s="215">
        <v>50</v>
      </c>
      <c r="Z325" s="215">
        <v>0</v>
      </c>
      <c r="AA325" s="215">
        <v>0.01</v>
      </c>
    </row>
    <row r="326" spans="1:27" ht="17.25" x14ac:dyDescent="0.3">
      <c r="A326" s="215">
        <v>197</v>
      </c>
      <c r="B326" s="217" t="s">
        <v>4</v>
      </c>
      <c r="C326" s="215">
        <v>4535</v>
      </c>
      <c r="D326" s="215">
        <v>0</v>
      </c>
      <c r="E326" s="215">
        <v>0</v>
      </c>
      <c r="F326" s="215">
        <v>75</v>
      </c>
      <c r="G326" s="211">
        <f t="shared" si="25"/>
        <v>75</v>
      </c>
      <c r="H326" s="215">
        <v>2</v>
      </c>
      <c r="I326" s="215">
        <v>75</v>
      </c>
      <c r="J326" s="205">
        <f t="shared" si="28"/>
        <v>5625</v>
      </c>
      <c r="K326" s="215"/>
      <c r="L326" s="215">
        <v>23</v>
      </c>
      <c r="M326" s="217" t="s">
        <v>44</v>
      </c>
      <c r="N326" s="217" t="s">
        <v>9</v>
      </c>
      <c r="O326" s="215">
        <v>208.8</v>
      </c>
      <c r="P326" s="215"/>
      <c r="Q326" s="215"/>
      <c r="R326" s="215"/>
      <c r="S326" s="211">
        <f>SUM(O326*6500)</f>
        <v>1357200</v>
      </c>
      <c r="T326" s="215">
        <v>36</v>
      </c>
      <c r="U326" s="215">
        <v>85</v>
      </c>
      <c r="V326" s="213">
        <f t="shared" si="27"/>
        <v>203580</v>
      </c>
      <c r="W326" s="207">
        <f t="shared" ref="W326:W389" si="29">SUM(J326+V326)</f>
        <v>209205</v>
      </c>
      <c r="X326" s="208">
        <f t="shared" si="26"/>
        <v>209205</v>
      </c>
      <c r="Y326" s="215">
        <v>10</v>
      </c>
      <c r="Z326" s="215">
        <v>0</v>
      </c>
      <c r="AA326" s="215">
        <v>0.02</v>
      </c>
    </row>
    <row r="327" spans="1:27" ht="17.25" x14ac:dyDescent="0.3">
      <c r="A327" s="215"/>
      <c r="B327" s="217"/>
      <c r="C327" s="215"/>
      <c r="D327" s="215"/>
      <c r="E327" s="215"/>
      <c r="F327" s="215"/>
      <c r="G327" s="211"/>
      <c r="H327" s="215"/>
      <c r="I327" s="215"/>
      <c r="J327" s="205"/>
      <c r="K327" s="215"/>
      <c r="L327" s="215"/>
      <c r="M327" s="217" t="s">
        <v>317</v>
      </c>
      <c r="N327" s="217"/>
      <c r="O327" s="215"/>
      <c r="P327" s="215"/>
      <c r="Q327" s="215"/>
      <c r="R327" s="215"/>
      <c r="S327" s="211"/>
      <c r="T327" s="215"/>
      <c r="U327" s="215"/>
      <c r="V327" s="213">
        <f t="shared" si="27"/>
        <v>0</v>
      </c>
      <c r="W327" s="207">
        <f t="shared" si="29"/>
        <v>0</v>
      </c>
      <c r="X327" s="208">
        <f t="shared" si="26"/>
        <v>0</v>
      </c>
      <c r="Y327" s="215"/>
      <c r="Z327" s="215"/>
      <c r="AA327" s="215"/>
    </row>
    <row r="328" spans="1:27" ht="17.25" x14ac:dyDescent="0.3">
      <c r="A328" s="215"/>
      <c r="B328" s="217"/>
      <c r="C328" s="215"/>
      <c r="D328" s="215"/>
      <c r="E328" s="215"/>
      <c r="F328" s="215"/>
      <c r="G328" s="211"/>
      <c r="H328" s="215"/>
      <c r="I328" s="215"/>
      <c r="J328" s="205"/>
      <c r="K328" s="215"/>
      <c r="L328" s="215"/>
      <c r="M328" s="217" t="s">
        <v>318</v>
      </c>
      <c r="N328" s="217"/>
      <c r="O328" s="215"/>
      <c r="P328" s="215"/>
      <c r="Q328" s="215"/>
      <c r="R328" s="215"/>
      <c r="S328" s="211"/>
      <c r="T328" s="215"/>
      <c r="U328" s="215"/>
      <c r="V328" s="213">
        <f t="shared" si="27"/>
        <v>0</v>
      </c>
      <c r="W328" s="207">
        <f t="shared" si="29"/>
        <v>0</v>
      </c>
      <c r="X328" s="208">
        <f t="shared" si="26"/>
        <v>0</v>
      </c>
      <c r="Y328" s="215"/>
      <c r="Z328" s="215"/>
      <c r="AA328" s="215"/>
    </row>
    <row r="329" spans="1:27" ht="17.25" x14ac:dyDescent="0.3">
      <c r="A329" s="215"/>
      <c r="B329" s="217"/>
      <c r="C329" s="215"/>
      <c r="D329" s="215"/>
      <c r="E329" s="215"/>
      <c r="F329" s="215"/>
      <c r="G329" s="211"/>
      <c r="H329" s="215"/>
      <c r="I329" s="215"/>
      <c r="J329" s="205"/>
      <c r="K329" s="215"/>
      <c r="L329" s="215"/>
      <c r="M329" s="217" t="s">
        <v>12</v>
      </c>
      <c r="N329" s="217" t="s">
        <v>0</v>
      </c>
      <c r="O329" s="215">
        <v>29.2</v>
      </c>
      <c r="P329" s="215"/>
      <c r="Q329" s="215"/>
      <c r="R329" s="215"/>
      <c r="S329" s="211">
        <f>SUM(O329*5400)</f>
        <v>157680</v>
      </c>
      <c r="T329" s="215">
        <v>27</v>
      </c>
      <c r="U329" s="215">
        <v>93</v>
      </c>
      <c r="V329" s="213">
        <f t="shared" si="27"/>
        <v>11037.600000000006</v>
      </c>
      <c r="W329" s="207">
        <f t="shared" si="29"/>
        <v>11037.600000000006</v>
      </c>
      <c r="X329" s="208">
        <f t="shared" si="26"/>
        <v>11037.600000000006</v>
      </c>
      <c r="Y329" s="215">
        <v>50</v>
      </c>
      <c r="Z329" s="215">
        <v>0</v>
      </c>
      <c r="AA329" s="215">
        <v>0.01</v>
      </c>
    </row>
    <row r="330" spans="1:27" ht="17.25" x14ac:dyDescent="0.3">
      <c r="A330" s="215">
        <v>198</v>
      </c>
      <c r="B330" s="217" t="s">
        <v>4</v>
      </c>
      <c r="C330" s="215">
        <v>2139</v>
      </c>
      <c r="D330" s="215">
        <v>11</v>
      </c>
      <c r="E330" s="215">
        <v>2</v>
      </c>
      <c r="F330" s="215">
        <v>50</v>
      </c>
      <c r="G330" s="211">
        <f t="shared" ref="G330:G390" si="30">SUM((D330*400)+(E330*100)+F330)</f>
        <v>4650</v>
      </c>
      <c r="H330" s="215">
        <v>1</v>
      </c>
      <c r="I330" s="215">
        <v>75</v>
      </c>
      <c r="J330" s="205">
        <f t="shared" si="28"/>
        <v>348750</v>
      </c>
      <c r="K330" s="215"/>
      <c r="L330" s="215"/>
      <c r="M330" s="217"/>
      <c r="N330" s="217"/>
      <c r="O330" s="215"/>
      <c r="P330" s="215"/>
      <c r="Q330" s="215"/>
      <c r="R330" s="215"/>
      <c r="S330" s="211"/>
      <c r="T330" s="215"/>
      <c r="U330" s="215"/>
      <c r="V330" s="213">
        <f t="shared" si="27"/>
        <v>0</v>
      </c>
      <c r="W330" s="207">
        <f t="shared" si="29"/>
        <v>348750</v>
      </c>
      <c r="X330" s="208">
        <f t="shared" ref="X330:X393" si="31">W330</f>
        <v>348750</v>
      </c>
      <c r="Y330" s="215">
        <v>50</v>
      </c>
      <c r="Z330" s="215">
        <v>0</v>
      </c>
      <c r="AA330" s="215">
        <v>0.01</v>
      </c>
    </row>
    <row r="331" spans="1:27" ht="17.25" x14ac:dyDescent="0.3">
      <c r="A331" s="215">
        <v>199</v>
      </c>
      <c r="B331" s="217" t="s">
        <v>4</v>
      </c>
      <c r="C331" s="215">
        <v>18548</v>
      </c>
      <c r="D331" s="215">
        <v>2</v>
      </c>
      <c r="E331" s="215">
        <v>0</v>
      </c>
      <c r="F331" s="215">
        <v>10</v>
      </c>
      <c r="G331" s="211">
        <f t="shared" si="30"/>
        <v>810</v>
      </c>
      <c r="H331" s="215">
        <v>1</v>
      </c>
      <c r="I331" s="215">
        <v>75</v>
      </c>
      <c r="J331" s="205">
        <f t="shared" si="28"/>
        <v>60750</v>
      </c>
      <c r="K331" s="215"/>
      <c r="L331" s="215"/>
      <c r="M331" s="217"/>
      <c r="N331" s="217"/>
      <c r="O331" s="215"/>
      <c r="P331" s="215"/>
      <c r="Q331" s="215"/>
      <c r="R331" s="215"/>
      <c r="S331" s="211"/>
      <c r="T331" s="215"/>
      <c r="U331" s="215"/>
      <c r="V331" s="213">
        <f t="shared" si="27"/>
        <v>0</v>
      </c>
      <c r="W331" s="207">
        <f t="shared" si="29"/>
        <v>60750</v>
      </c>
      <c r="X331" s="208">
        <f t="shared" si="31"/>
        <v>60750</v>
      </c>
      <c r="Y331" s="215">
        <v>50</v>
      </c>
      <c r="Z331" s="215">
        <v>0</v>
      </c>
      <c r="AA331" s="215">
        <v>0.01</v>
      </c>
    </row>
    <row r="332" spans="1:27" ht="17.25" x14ac:dyDescent="0.3">
      <c r="A332" s="215">
        <v>200</v>
      </c>
      <c r="B332" s="217" t="s">
        <v>4</v>
      </c>
      <c r="C332" s="215">
        <v>18543</v>
      </c>
      <c r="D332" s="215">
        <v>8</v>
      </c>
      <c r="E332" s="215">
        <v>3</v>
      </c>
      <c r="F332" s="215">
        <v>44</v>
      </c>
      <c r="G332" s="211">
        <f t="shared" si="30"/>
        <v>3544</v>
      </c>
      <c r="H332" s="215">
        <v>1</v>
      </c>
      <c r="I332" s="215">
        <v>110</v>
      </c>
      <c r="J332" s="205">
        <f t="shared" si="28"/>
        <v>389840</v>
      </c>
      <c r="K332" s="215"/>
      <c r="L332" s="215"/>
      <c r="M332" s="217"/>
      <c r="N332" s="217"/>
      <c r="O332" s="215"/>
      <c r="P332" s="215"/>
      <c r="Q332" s="215"/>
      <c r="R332" s="215"/>
      <c r="S332" s="211"/>
      <c r="T332" s="215"/>
      <c r="U332" s="215"/>
      <c r="V332" s="213">
        <f t="shared" si="27"/>
        <v>0</v>
      </c>
      <c r="W332" s="207">
        <f t="shared" si="29"/>
        <v>389840</v>
      </c>
      <c r="X332" s="208">
        <f t="shared" si="31"/>
        <v>389840</v>
      </c>
      <c r="Y332" s="215">
        <v>50</v>
      </c>
      <c r="Z332" s="215">
        <v>0</v>
      </c>
      <c r="AA332" s="215">
        <v>0.01</v>
      </c>
    </row>
    <row r="333" spans="1:27" ht="17.25" x14ac:dyDescent="0.3">
      <c r="A333" s="215">
        <v>201</v>
      </c>
      <c r="B333" s="217" t="s">
        <v>4</v>
      </c>
      <c r="C333" s="215">
        <v>1896</v>
      </c>
      <c r="D333" s="215">
        <v>13</v>
      </c>
      <c r="E333" s="215">
        <v>1</v>
      </c>
      <c r="F333" s="215">
        <v>65</v>
      </c>
      <c r="G333" s="211">
        <f t="shared" si="30"/>
        <v>5365</v>
      </c>
      <c r="H333" s="215">
        <v>1</v>
      </c>
      <c r="I333" s="215">
        <v>75</v>
      </c>
      <c r="J333" s="205">
        <f t="shared" si="28"/>
        <v>402375</v>
      </c>
      <c r="K333" s="215"/>
      <c r="L333" s="215"/>
      <c r="M333" s="217"/>
      <c r="N333" s="217"/>
      <c r="O333" s="215"/>
      <c r="P333" s="215"/>
      <c r="Q333" s="215"/>
      <c r="R333" s="215"/>
      <c r="S333" s="211"/>
      <c r="T333" s="215"/>
      <c r="U333" s="215"/>
      <c r="V333" s="213">
        <f t="shared" si="27"/>
        <v>0</v>
      </c>
      <c r="W333" s="207">
        <f t="shared" si="29"/>
        <v>402375</v>
      </c>
      <c r="X333" s="208">
        <f t="shared" si="31"/>
        <v>402375</v>
      </c>
      <c r="Y333" s="215">
        <v>50</v>
      </c>
      <c r="Z333" s="215">
        <v>0</v>
      </c>
      <c r="AA333" s="215">
        <v>0.01</v>
      </c>
    </row>
    <row r="334" spans="1:27" ht="17.25" x14ac:dyDescent="0.3">
      <c r="A334" s="215">
        <v>202</v>
      </c>
      <c r="B334" s="217" t="s">
        <v>4</v>
      </c>
      <c r="C334" s="215">
        <v>2061</v>
      </c>
      <c r="D334" s="215">
        <v>15</v>
      </c>
      <c r="E334" s="215">
        <v>0</v>
      </c>
      <c r="F334" s="215">
        <v>64</v>
      </c>
      <c r="G334" s="211">
        <f t="shared" si="30"/>
        <v>6064</v>
      </c>
      <c r="H334" s="215">
        <v>1</v>
      </c>
      <c r="I334" s="215">
        <v>150</v>
      </c>
      <c r="J334" s="205">
        <f t="shared" si="28"/>
        <v>909600</v>
      </c>
      <c r="K334" s="215"/>
      <c r="L334" s="215"/>
      <c r="M334" s="217"/>
      <c r="N334" s="217"/>
      <c r="O334" s="215"/>
      <c r="P334" s="215"/>
      <c r="Q334" s="215"/>
      <c r="R334" s="215"/>
      <c r="S334" s="211"/>
      <c r="T334" s="215"/>
      <c r="U334" s="215"/>
      <c r="V334" s="213">
        <f t="shared" si="27"/>
        <v>0</v>
      </c>
      <c r="W334" s="207">
        <f t="shared" si="29"/>
        <v>909600</v>
      </c>
      <c r="X334" s="208">
        <f t="shared" si="31"/>
        <v>909600</v>
      </c>
      <c r="Y334" s="215">
        <v>50</v>
      </c>
      <c r="Z334" s="215">
        <v>0</v>
      </c>
      <c r="AA334" s="215">
        <v>0.01</v>
      </c>
    </row>
    <row r="335" spans="1:27" ht="17.25" x14ac:dyDescent="0.3">
      <c r="A335" s="215">
        <v>203</v>
      </c>
      <c r="B335" s="217" t="s">
        <v>4</v>
      </c>
      <c r="C335" s="215">
        <v>14750</v>
      </c>
      <c r="D335" s="215">
        <v>6</v>
      </c>
      <c r="E335" s="215">
        <v>2</v>
      </c>
      <c r="F335" s="215">
        <v>78</v>
      </c>
      <c r="G335" s="211">
        <f t="shared" si="30"/>
        <v>2678</v>
      </c>
      <c r="H335" s="215">
        <v>1</v>
      </c>
      <c r="I335" s="215">
        <v>75</v>
      </c>
      <c r="J335" s="205">
        <f t="shared" si="28"/>
        <v>200850</v>
      </c>
      <c r="K335" s="215"/>
      <c r="L335" s="215"/>
      <c r="M335" s="217"/>
      <c r="N335" s="217"/>
      <c r="O335" s="215"/>
      <c r="P335" s="215"/>
      <c r="Q335" s="215"/>
      <c r="R335" s="215"/>
      <c r="S335" s="211"/>
      <c r="T335" s="215"/>
      <c r="U335" s="215"/>
      <c r="V335" s="213">
        <f t="shared" si="27"/>
        <v>0</v>
      </c>
      <c r="W335" s="207">
        <f t="shared" si="29"/>
        <v>200850</v>
      </c>
      <c r="X335" s="208">
        <f t="shared" si="31"/>
        <v>200850</v>
      </c>
      <c r="Y335" s="215">
        <v>50</v>
      </c>
      <c r="Z335" s="215">
        <v>0</v>
      </c>
      <c r="AA335" s="215">
        <v>0.01</v>
      </c>
    </row>
    <row r="336" spans="1:27" ht="17.25" x14ac:dyDescent="0.3">
      <c r="A336" s="215">
        <v>204</v>
      </c>
      <c r="B336" s="217" t="s">
        <v>4</v>
      </c>
      <c r="C336" s="215">
        <v>4140</v>
      </c>
      <c r="D336" s="215">
        <v>1</v>
      </c>
      <c r="E336" s="215">
        <v>1</v>
      </c>
      <c r="F336" s="215">
        <v>81</v>
      </c>
      <c r="G336" s="211">
        <f t="shared" si="30"/>
        <v>581</v>
      </c>
      <c r="H336" s="215">
        <v>1</v>
      </c>
      <c r="I336" s="215">
        <v>250</v>
      </c>
      <c r="J336" s="205">
        <f t="shared" si="28"/>
        <v>145250</v>
      </c>
      <c r="K336" s="215"/>
      <c r="L336" s="215"/>
      <c r="M336" s="217"/>
      <c r="N336" s="217"/>
      <c r="O336" s="215"/>
      <c r="P336" s="215"/>
      <c r="Q336" s="215"/>
      <c r="R336" s="215"/>
      <c r="S336" s="211"/>
      <c r="T336" s="215"/>
      <c r="U336" s="215"/>
      <c r="V336" s="213">
        <f t="shared" si="27"/>
        <v>0</v>
      </c>
      <c r="W336" s="207">
        <f t="shared" si="29"/>
        <v>145250</v>
      </c>
      <c r="X336" s="208">
        <f t="shared" si="31"/>
        <v>145250</v>
      </c>
      <c r="Y336" s="215">
        <v>50</v>
      </c>
      <c r="Z336" s="215">
        <v>0</v>
      </c>
      <c r="AA336" s="215">
        <v>0.01</v>
      </c>
    </row>
    <row r="337" spans="1:27" ht="17.25" x14ac:dyDescent="0.3">
      <c r="A337" s="215">
        <v>205</v>
      </c>
      <c r="B337" s="217" t="s">
        <v>4</v>
      </c>
      <c r="C337" s="215">
        <v>14752</v>
      </c>
      <c r="D337" s="215">
        <v>4</v>
      </c>
      <c r="E337" s="215">
        <v>0</v>
      </c>
      <c r="F337" s="215">
        <v>92</v>
      </c>
      <c r="G337" s="211">
        <f t="shared" si="30"/>
        <v>1692</v>
      </c>
      <c r="H337" s="215">
        <v>1</v>
      </c>
      <c r="I337" s="215">
        <v>75</v>
      </c>
      <c r="J337" s="205">
        <f t="shared" si="28"/>
        <v>126900</v>
      </c>
      <c r="K337" s="215"/>
      <c r="L337" s="215"/>
      <c r="M337" s="217"/>
      <c r="N337" s="217"/>
      <c r="O337" s="215"/>
      <c r="P337" s="215"/>
      <c r="Q337" s="215"/>
      <c r="R337" s="215"/>
      <c r="S337" s="211"/>
      <c r="T337" s="215"/>
      <c r="U337" s="215"/>
      <c r="V337" s="213">
        <f t="shared" si="27"/>
        <v>0</v>
      </c>
      <c r="W337" s="207">
        <f t="shared" si="29"/>
        <v>126900</v>
      </c>
      <c r="X337" s="208">
        <f t="shared" si="31"/>
        <v>126900</v>
      </c>
      <c r="Y337" s="215">
        <v>50</v>
      </c>
      <c r="Z337" s="215">
        <v>0</v>
      </c>
      <c r="AA337" s="215">
        <v>0.01</v>
      </c>
    </row>
    <row r="338" spans="1:27" ht="17.25" x14ac:dyDescent="0.3">
      <c r="A338" s="215">
        <v>206</v>
      </c>
      <c r="B338" s="217" t="s">
        <v>4</v>
      </c>
      <c r="C338" s="215">
        <v>4138</v>
      </c>
      <c r="D338" s="215">
        <v>11</v>
      </c>
      <c r="E338" s="215">
        <v>0</v>
      </c>
      <c r="F338" s="215">
        <v>38</v>
      </c>
      <c r="G338" s="211">
        <f t="shared" si="30"/>
        <v>4438</v>
      </c>
      <c r="H338" s="215">
        <v>1</v>
      </c>
      <c r="I338" s="215">
        <v>100</v>
      </c>
      <c r="J338" s="205">
        <f t="shared" si="28"/>
        <v>443800</v>
      </c>
      <c r="K338" s="215"/>
      <c r="L338" s="215"/>
      <c r="M338" s="217" t="s">
        <v>22</v>
      </c>
      <c r="N338" s="217" t="s">
        <v>2</v>
      </c>
      <c r="O338" s="215">
        <v>101.08</v>
      </c>
      <c r="P338" s="215"/>
      <c r="Q338" s="215"/>
      <c r="R338" s="215"/>
      <c r="S338" s="211">
        <f>SUM(O338*2050)</f>
        <v>207214</v>
      </c>
      <c r="T338" s="215"/>
      <c r="U338" s="215"/>
      <c r="V338" s="213">
        <f t="shared" si="27"/>
        <v>207214</v>
      </c>
      <c r="W338" s="207">
        <f t="shared" si="29"/>
        <v>651014</v>
      </c>
      <c r="X338" s="208">
        <f t="shared" si="31"/>
        <v>651014</v>
      </c>
      <c r="Y338" s="215">
        <v>50</v>
      </c>
      <c r="Z338" s="215">
        <v>0</v>
      </c>
      <c r="AA338" s="215">
        <v>0.01</v>
      </c>
    </row>
    <row r="339" spans="1:27" ht="17.25" x14ac:dyDescent="0.3">
      <c r="A339" s="215">
        <v>207</v>
      </c>
      <c r="B339" s="217" t="s">
        <v>4</v>
      </c>
      <c r="C339" s="215">
        <v>6298</v>
      </c>
      <c r="D339" s="215">
        <v>0</v>
      </c>
      <c r="E339" s="215">
        <v>0</v>
      </c>
      <c r="F339" s="215">
        <v>64</v>
      </c>
      <c r="G339" s="211">
        <f t="shared" si="30"/>
        <v>64</v>
      </c>
      <c r="H339" s="215">
        <v>1</v>
      </c>
      <c r="I339" s="215">
        <v>75</v>
      </c>
      <c r="J339" s="205">
        <f t="shared" si="28"/>
        <v>4800</v>
      </c>
      <c r="K339" s="215"/>
      <c r="L339" s="215">
        <v>41</v>
      </c>
      <c r="M339" s="217" t="s">
        <v>44</v>
      </c>
      <c r="N339" s="217" t="s">
        <v>9</v>
      </c>
      <c r="O339" s="215">
        <v>242.8</v>
      </c>
      <c r="P339" s="215"/>
      <c r="Q339" s="215"/>
      <c r="R339" s="215"/>
      <c r="S339" s="211">
        <f>SUM(O339*6500)</f>
        <v>1578200</v>
      </c>
      <c r="T339" s="215">
        <v>45</v>
      </c>
      <c r="U339" s="215">
        <v>93</v>
      </c>
      <c r="V339" s="213">
        <f t="shared" ref="V339:V402" si="32">SUM(S339-(S339*U339/100))</f>
        <v>110474</v>
      </c>
      <c r="W339" s="207">
        <f t="shared" si="29"/>
        <v>115274</v>
      </c>
      <c r="X339" s="208">
        <f t="shared" si="31"/>
        <v>115274</v>
      </c>
      <c r="Y339" s="215">
        <v>10</v>
      </c>
      <c r="Z339" s="215">
        <v>0</v>
      </c>
      <c r="AA339" s="215">
        <v>0.02</v>
      </c>
    </row>
    <row r="340" spans="1:27" ht="17.25" x14ac:dyDescent="0.3">
      <c r="A340" s="215"/>
      <c r="B340" s="217"/>
      <c r="C340" s="215"/>
      <c r="D340" s="215"/>
      <c r="E340" s="215"/>
      <c r="F340" s="215"/>
      <c r="G340" s="211"/>
      <c r="H340" s="215"/>
      <c r="I340" s="215"/>
      <c r="J340" s="205"/>
      <c r="K340" s="215"/>
      <c r="L340" s="215"/>
      <c r="M340" s="217" t="s">
        <v>317</v>
      </c>
      <c r="N340" s="217"/>
      <c r="O340" s="215"/>
      <c r="P340" s="215"/>
      <c r="Q340" s="215"/>
      <c r="R340" s="215"/>
      <c r="S340" s="211"/>
      <c r="T340" s="215"/>
      <c r="U340" s="215"/>
      <c r="V340" s="213">
        <f t="shared" si="32"/>
        <v>0</v>
      </c>
      <c r="W340" s="207">
        <f t="shared" si="29"/>
        <v>0</v>
      </c>
      <c r="X340" s="208">
        <f t="shared" si="31"/>
        <v>0</v>
      </c>
      <c r="Y340" s="215"/>
      <c r="Z340" s="215"/>
      <c r="AA340" s="215"/>
    </row>
    <row r="341" spans="1:27" ht="17.25" x14ac:dyDescent="0.3">
      <c r="A341" s="215"/>
      <c r="B341" s="217"/>
      <c r="C341" s="215"/>
      <c r="D341" s="215"/>
      <c r="E341" s="215"/>
      <c r="F341" s="215"/>
      <c r="G341" s="211"/>
      <c r="H341" s="215"/>
      <c r="I341" s="215"/>
      <c r="J341" s="205"/>
      <c r="K341" s="215"/>
      <c r="L341" s="215"/>
      <c r="M341" s="217" t="s">
        <v>318</v>
      </c>
      <c r="N341" s="217"/>
      <c r="O341" s="215"/>
      <c r="P341" s="215"/>
      <c r="Q341" s="215"/>
      <c r="R341" s="215"/>
      <c r="S341" s="211"/>
      <c r="T341" s="215"/>
      <c r="U341" s="215"/>
      <c r="V341" s="213">
        <f t="shared" si="32"/>
        <v>0</v>
      </c>
      <c r="W341" s="207">
        <f t="shared" si="29"/>
        <v>0</v>
      </c>
      <c r="X341" s="208">
        <f t="shared" si="31"/>
        <v>0</v>
      </c>
      <c r="Y341" s="215"/>
      <c r="Z341" s="215"/>
      <c r="AA341" s="215"/>
    </row>
    <row r="342" spans="1:27" ht="17.25" x14ac:dyDescent="0.3">
      <c r="A342" s="215"/>
      <c r="B342" s="217"/>
      <c r="C342" s="215"/>
      <c r="D342" s="215"/>
      <c r="E342" s="215"/>
      <c r="F342" s="215"/>
      <c r="G342" s="211"/>
      <c r="H342" s="215"/>
      <c r="I342" s="215"/>
      <c r="J342" s="205"/>
      <c r="K342" s="215"/>
      <c r="L342" s="215"/>
      <c r="M342" s="217" t="s">
        <v>12</v>
      </c>
      <c r="N342" s="217" t="s">
        <v>0</v>
      </c>
      <c r="O342" s="215">
        <v>63.48</v>
      </c>
      <c r="P342" s="215"/>
      <c r="Q342" s="215"/>
      <c r="R342" s="215"/>
      <c r="S342" s="211">
        <f>SUM(O342*5400)</f>
        <v>342792</v>
      </c>
      <c r="T342" s="215">
        <v>45</v>
      </c>
      <c r="U342" s="215">
        <v>93</v>
      </c>
      <c r="V342" s="213">
        <f t="shared" si="32"/>
        <v>23995.440000000002</v>
      </c>
      <c r="W342" s="207">
        <f t="shared" si="29"/>
        <v>23995.440000000002</v>
      </c>
      <c r="X342" s="208">
        <f t="shared" si="31"/>
        <v>23995.440000000002</v>
      </c>
      <c r="Y342" s="215">
        <v>50</v>
      </c>
      <c r="Z342" s="215">
        <v>0</v>
      </c>
      <c r="AA342" s="215">
        <v>0.01</v>
      </c>
    </row>
    <row r="343" spans="1:27" ht="17.25" x14ac:dyDescent="0.3">
      <c r="A343" s="215">
        <v>208</v>
      </c>
      <c r="B343" s="217" t="s">
        <v>4</v>
      </c>
      <c r="C343" s="215">
        <v>14142</v>
      </c>
      <c r="D343" s="215">
        <v>0</v>
      </c>
      <c r="E343" s="215">
        <v>1</v>
      </c>
      <c r="F343" s="215">
        <v>57</v>
      </c>
      <c r="G343" s="211">
        <f t="shared" si="30"/>
        <v>157</v>
      </c>
      <c r="H343" s="215">
        <v>1</v>
      </c>
      <c r="I343" s="215">
        <v>200</v>
      </c>
      <c r="J343" s="205">
        <f t="shared" ref="J343:J406" si="33">SUM(G343*I343)</f>
        <v>31400</v>
      </c>
      <c r="K343" s="215"/>
      <c r="L343" s="215">
        <v>41</v>
      </c>
      <c r="M343" s="217" t="s">
        <v>16</v>
      </c>
      <c r="N343" s="217" t="s">
        <v>2</v>
      </c>
      <c r="O343" s="215">
        <v>48</v>
      </c>
      <c r="P343" s="215"/>
      <c r="Q343" s="215"/>
      <c r="R343" s="215"/>
      <c r="S343" s="211">
        <f>SUM(O343*2400)</f>
        <v>115200</v>
      </c>
      <c r="T343" s="215">
        <v>10</v>
      </c>
      <c r="U343" s="215">
        <v>10</v>
      </c>
      <c r="V343" s="213">
        <f t="shared" si="32"/>
        <v>103680</v>
      </c>
      <c r="W343" s="207">
        <f t="shared" si="29"/>
        <v>135080</v>
      </c>
      <c r="X343" s="208">
        <f t="shared" si="31"/>
        <v>135080</v>
      </c>
      <c r="Y343" s="215">
        <v>0</v>
      </c>
      <c r="Z343" s="219">
        <f>X343</f>
        <v>135080</v>
      </c>
      <c r="AA343" s="215">
        <v>0.03</v>
      </c>
    </row>
    <row r="344" spans="1:27" ht="17.25" x14ac:dyDescent="0.3">
      <c r="A344" s="215"/>
      <c r="B344" s="217"/>
      <c r="C344" s="215"/>
      <c r="D344" s="215"/>
      <c r="E344" s="215"/>
      <c r="F344" s="215"/>
      <c r="G344" s="211"/>
      <c r="H344" s="215"/>
      <c r="I344" s="215"/>
      <c r="J344" s="205"/>
      <c r="K344" s="215"/>
      <c r="L344" s="215"/>
      <c r="M344" s="217" t="s">
        <v>158</v>
      </c>
      <c r="N344" s="217" t="s">
        <v>2</v>
      </c>
      <c r="O344" s="215">
        <v>14.08</v>
      </c>
      <c r="P344" s="215"/>
      <c r="Q344" s="215"/>
      <c r="R344" s="215"/>
      <c r="S344" s="211">
        <f>SUM(O344*6500)</f>
        <v>91520</v>
      </c>
      <c r="T344" s="215">
        <v>3</v>
      </c>
      <c r="U344" s="215">
        <v>3</v>
      </c>
      <c r="V344" s="213">
        <f t="shared" si="32"/>
        <v>88774.399999999994</v>
      </c>
      <c r="W344" s="207">
        <f t="shared" si="29"/>
        <v>88774.399999999994</v>
      </c>
      <c r="X344" s="208">
        <f t="shared" si="31"/>
        <v>88774.399999999994</v>
      </c>
      <c r="Y344" s="215">
        <v>10</v>
      </c>
      <c r="Z344" s="215">
        <v>0</v>
      </c>
      <c r="AA344" s="215">
        <v>0.02</v>
      </c>
    </row>
    <row r="345" spans="1:27" ht="17.25" x14ac:dyDescent="0.3">
      <c r="A345" s="215"/>
      <c r="B345" s="217"/>
      <c r="C345" s="215"/>
      <c r="D345" s="215"/>
      <c r="E345" s="215"/>
      <c r="F345" s="215"/>
      <c r="G345" s="211"/>
      <c r="H345" s="215"/>
      <c r="I345" s="215"/>
      <c r="J345" s="205"/>
      <c r="K345" s="215"/>
      <c r="L345" s="215"/>
      <c r="M345" s="217" t="s">
        <v>12</v>
      </c>
      <c r="N345" s="217" t="s">
        <v>0</v>
      </c>
      <c r="O345" s="215">
        <v>50.16</v>
      </c>
      <c r="P345" s="215"/>
      <c r="Q345" s="215"/>
      <c r="R345" s="215"/>
      <c r="S345" s="211">
        <f>SUM(O345*5400)</f>
        <v>270864</v>
      </c>
      <c r="T345" s="215">
        <v>15</v>
      </c>
      <c r="U345" s="215">
        <v>65</v>
      </c>
      <c r="V345" s="213">
        <f t="shared" si="32"/>
        <v>94802.4</v>
      </c>
      <c r="W345" s="207">
        <f t="shared" si="29"/>
        <v>94802.4</v>
      </c>
      <c r="X345" s="208">
        <f t="shared" si="31"/>
        <v>94802.4</v>
      </c>
      <c r="Y345" s="215">
        <v>50</v>
      </c>
      <c r="Z345" s="215">
        <v>0</v>
      </c>
      <c r="AA345" s="215">
        <v>0.01</v>
      </c>
    </row>
    <row r="346" spans="1:27" ht="17.25" x14ac:dyDescent="0.3">
      <c r="A346" s="215"/>
      <c r="B346" s="217"/>
      <c r="C346" s="215"/>
      <c r="D346" s="215"/>
      <c r="E346" s="215"/>
      <c r="F346" s="215"/>
      <c r="G346" s="211"/>
      <c r="H346" s="215"/>
      <c r="I346" s="215"/>
      <c r="J346" s="205"/>
      <c r="K346" s="215"/>
      <c r="L346" s="215"/>
      <c r="M346" s="217" t="s">
        <v>22</v>
      </c>
      <c r="N346" s="217" t="s">
        <v>0</v>
      </c>
      <c r="O346" s="215">
        <v>38.72</v>
      </c>
      <c r="P346" s="215"/>
      <c r="Q346" s="215"/>
      <c r="R346" s="215"/>
      <c r="S346" s="211">
        <f>SUM(O346*2050)</f>
        <v>79376</v>
      </c>
      <c r="T346" s="215">
        <v>10</v>
      </c>
      <c r="U346" s="215">
        <v>40</v>
      </c>
      <c r="V346" s="213">
        <f t="shared" si="32"/>
        <v>47625.599999999999</v>
      </c>
      <c r="W346" s="207">
        <f t="shared" si="29"/>
        <v>47625.599999999999</v>
      </c>
      <c r="X346" s="208">
        <f t="shared" si="31"/>
        <v>47625.599999999999</v>
      </c>
      <c r="Y346" s="215">
        <v>50</v>
      </c>
      <c r="Z346" s="215">
        <v>0</v>
      </c>
      <c r="AA346" s="215">
        <v>0.01</v>
      </c>
    </row>
    <row r="347" spans="1:27" ht="17.25" x14ac:dyDescent="0.3">
      <c r="A347" s="215">
        <v>209</v>
      </c>
      <c r="B347" s="217" t="s">
        <v>4</v>
      </c>
      <c r="C347" s="215">
        <v>2087</v>
      </c>
      <c r="D347" s="215">
        <v>6</v>
      </c>
      <c r="E347" s="215">
        <v>0</v>
      </c>
      <c r="F347" s="215">
        <v>64</v>
      </c>
      <c r="G347" s="211">
        <f t="shared" si="30"/>
        <v>2464</v>
      </c>
      <c r="H347" s="215">
        <v>1</v>
      </c>
      <c r="I347" s="215">
        <v>75</v>
      </c>
      <c r="J347" s="205">
        <f t="shared" si="33"/>
        <v>184800</v>
      </c>
      <c r="K347" s="215"/>
      <c r="L347" s="215"/>
      <c r="M347" s="217"/>
      <c r="N347" s="217"/>
      <c r="O347" s="215"/>
      <c r="P347" s="215"/>
      <c r="Q347" s="215"/>
      <c r="R347" s="215"/>
      <c r="S347" s="211"/>
      <c r="T347" s="215"/>
      <c r="U347" s="215"/>
      <c r="V347" s="213">
        <f t="shared" si="32"/>
        <v>0</v>
      </c>
      <c r="W347" s="207">
        <f t="shared" si="29"/>
        <v>184800</v>
      </c>
      <c r="X347" s="208">
        <f t="shared" si="31"/>
        <v>184800</v>
      </c>
      <c r="Y347" s="215">
        <v>50</v>
      </c>
      <c r="Z347" s="215">
        <v>0</v>
      </c>
      <c r="AA347" s="215">
        <v>0.01</v>
      </c>
    </row>
    <row r="348" spans="1:27" ht="17.25" x14ac:dyDescent="0.3">
      <c r="A348" s="215">
        <v>210</v>
      </c>
      <c r="B348" s="217" t="s">
        <v>4</v>
      </c>
      <c r="C348" s="215">
        <v>2104</v>
      </c>
      <c r="D348" s="215">
        <v>5</v>
      </c>
      <c r="E348" s="215">
        <v>2</v>
      </c>
      <c r="F348" s="215">
        <v>36</v>
      </c>
      <c r="G348" s="211">
        <f t="shared" si="30"/>
        <v>2236</v>
      </c>
      <c r="H348" s="215">
        <v>1</v>
      </c>
      <c r="I348" s="215">
        <v>75</v>
      </c>
      <c r="J348" s="205">
        <f t="shared" si="33"/>
        <v>167700</v>
      </c>
      <c r="K348" s="215"/>
      <c r="L348" s="215"/>
      <c r="M348" s="217"/>
      <c r="N348" s="217"/>
      <c r="O348" s="215"/>
      <c r="P348" s="215"/>
      <c r="Q348" s="215"/>
      <c r="R348" s="215"/>
      <c r="S348" s="211"/>
      <c r="T348" s="215"/>
      <c r="U348" s="215"/>
      <c r="V348" s="213">
        <f t="shared" si="32"/>
        <v>0</v>
      </c>
      <c r="W348" s="207">
        <f t="shared" si="29"/>
        <v>167700</v>
      </c>
      <c r="X348" s="208">
        <f t="shared" si="31"/>
        <v>167700</v>
      </c>
      <c r="Y348" s="215">
        <v>50</v>
      </c>
      <c r="Z348" s="215">
        <v>0</v>
      </c>
      <c r="AA348" s="215">
        <v>0.01</v>
      </c>
    </row>
    <row r="349" spans="1:27" ht="17.25" x14ac:dyDescent="0.3">
      <c r="A349" s="215">
        <v>211</v>
      </c>
      <c r="B349" s="217" t="s">
        <v>4</v>
      </c>
      <c r="C349" s="215">
        <v>9370</v>
      </c>
      <c r="D349" s="215">
        <v>5</v>
      </c>
      <c r="E349" s="215">
        <v>2</v>
      </c>
      <c r="F349" s="215">
        <v>32</v>
      </c>
      <c r="G349" s="211">
        <f t="shared" si="30"/>
        <v>2232</v>
      </c>
      <c r="H349" s="215">
        <v>1</v>
      </c>
      <c r="I349" s="215">
        <v>75</v>
      </c>
      <c r="J349" s="205">
        <f t="shared" si="33"/>
        <v>167400</v>
      </c>
      <c r="K349" s="215"/>
      <c r="L349" s="215"/>
      <c r="M349" s="217"/>
      <c r="N349" s="217"/>
      <c r="O349" s="215"/>
      <c r="P349" s="215"/>
      <c r="Q349" s="215"/>
      <c r="R349" s="215"/>
      <c r="S349" s="211"/>
      <c r="T349" s="215"/>
      <c r="U349" s="215"/>
      <c r="V349" s="213">
        <f t="shared" si="32"/>
        <v>0</v>
      </c>
      <c r="W349" s="207">
        <f t="shared" si="29"/>
        <v>167400</v>
      </c>
      <c r="X349" s="208">
        <f t="shared" si="31"/>
        <v>167400</v>
      </c>
      <c r="Y349" s="215">
        <v>50</v>
      </c>
      <c r="Z349" s="215">
        <v>0</v>
      </c>
      <c r="AA349" s="215">
        <v>0.01</v>
      </c>
    </row>
    <row r="350" spans="1:27" ht="17.25" x14ac:dyDescent="0.3">
      <c r="A350" s="215">
        <v>212</v>
      </c>
      <c r="B350" s="217" t="s">
        <v>4</v>
      </c>
      <c r="C350" s="215">
        <v>2152</v>
      </c>
      <c r="D350" s="215">
        <v>6</v>
      </c>
      <c r="E350" s="215">
        <v>3</v>
      </c>
      <c r="F350" s="215">
        <v>90</v>
      </c>
      <c r="G350" s="211">
        <f t="shared" si="30"/>
        <v>2790</v>
      </c>
      <c r="H350" s="215">
        <v>1</v>
      </c>
      <c r="I350" s="215">
        <v>75</v>
      </c>
      <c r="J350" s="205">
        <f t="shared" si="33"/>
        <v>209250</v>
      </c>
      <c r="K350" s="215"/>
      <c r="L350" s="215"/>
      <c r="M350" s="217"/>
      <c r="N350" s="217"/>
      <c r="O350" s="215"/>
      <c r="P350" s="215"/>
      <c r="Q350" s="215"/>
      <c r="R350" s="215"/>
      <c r="S350" s="211"/>
      <c r="T350" s="215"/>
      <c r="U350" s="215"/>
      <c r="V350" s="213">
        <f t="shared" si="32"/>
        <v>0</v>
      </c>
      <c r="W350" s="207">
        <f t="shared" si="29"/>
        <v>209250</v>
      </c>
      <c r="X350" s="208">
        <f t="shared" si="31"/>
        <v>209250</v>
      </c>
      <c r="Y350" s="215">
        <v>50</v>
      </c>
      <c r="Z350" s="215">
        <v>0</v>
      </c>
      <c r="AA350" s="215">
        <v>0.01</v>
      </c>
    </row>
    <row r="351" spans="1:27" ht="17.25" x14ac:dyDescent="0.3">
      <c r="A351" s="215">
        <v>213</v>
      </c>
      <c r="B351" s="217" t="s">
        <v>4</v>
      </c>
      <c r="C351" s="215">
        <v>18039</v>
      </c>
      <c r="D351" s="215">
        <v>18</v>
      </c>
      <c r="E351" s="215">
        <v>2</v>
      </c>
      <c r="F351" s="215">
        <v>1</v>
      </c>
      <c r="G351" s="211">
        <f t="shared" si="30"/>
        <v>7401</v>
      </c>
      <c r="H351" s="215">
        <v>1</v>
      </c>
      <c r="I351" s="215">
        <v>100</v>
      </c>
      <c r="J351" s="205">
        <f t="shared" si="33"/>
        <v>740100</v>
      </c>
      <c r="K351" s="215"/>
      <c r="L351" s="215"/>
      <c r="M351" s="217"/>
      <c r="N351" s="217"/>
      <c r="O351" s="215"/>
      <c r="P351" s="215"/>
      <c r="Q351" s="215"/>
      <c r="R351" s="215"/>
      <c r="S351" s="211"/>
      <c r="T351" s="215"/>
      <c r="U351" s="215"/>
      <c r="V351" s="213">
        <f t="shared" si="32"/>
        <v>0</v>
      </c>
      <c r="W351" s="207">
        <f t="shared" si="29"/>
        <v>740100</v>
      </c>
      <c r="X351" s="208">
        <f t="shared" si="31"/>
        <v>740100</v>
      </c>
      <c r="Y351" s="215">
        <v>50</v>
      </c>
      <c r="Z351" s="215">
        <v>0</v>
      </c>
      <c r="AA351" s="215">
        <v>0.01</v>
      </c>
    </row>
    <row r="352" spans="1:27" ht="17.25" x14ac:dyDescent="0.3">
      <c r="A352" s="215">
        <v>214</v>
      </c>
      <c r="B352" s="217" t="s">
        <v>4</v>
      </c>
      <c r="C352" s="215">
        <v>18098</v>
      </c>
      <c r="D352" s="215">
        <v>6</v>
      </c>
      <c r="E352" s="215">
        <v>2</v>
      </c>
      <c r="F352" s="215">
        <v>0</v>
      </c>
      <c r="G352" s="211">
        <f t="shared" si="30"/>
        <v>2600</v>
      </c>
      <c r="H352" s="215">
        <v>1</v>
      </c>
      <c r="I352" s="215">
        <v>75</v>
      </c>
      <c r="J352" s="205">
        <f t="shared" si="33"/>
        <v>195000</v>
      </c>
      <c r="K352" s="215"/>
      <c r="L352" s="215"/>
      <c r="M352" s="217"/>
      <c r="N352" s="217"/>
      <c r="O352" s="215"/>
      <c r="P352" s="215"/>
      <c r="Q352" s="215"/>
      <c r="R352" s="215"/>
      <c r="S352" s="211"/>
      <c r="T352" s="215"/>
      <c r="U352" s="215"/>
      <c r="V352" s="213">
        <f t="shared" si="32"/>
        <v>0</v>
      </c>
      <c r="W352" s="207">
        <f t="shared" si="29"/>
        <v>195000</v>
      </c>
      <c r="X352" s="208">
        <f t="shared" si="31"/>
        <v>195000</v>
      </c>
      <c r="Y352" s="215">
        <v>50</v>
      </c>
      <c r="Z352" s="215">
        <v>0</v>
      </c>
      <c r="AA352" s="215">
        <v>0.01</v>
      </c>
    </row>
    <row r="353" spans="1:27" ht="17.25" x14ac:dyDescent="0.3">
      <c r="A353" s="215">
        <v>215</v>
      </c>
      <c r="B353" s="217" t="s">
        <v>4</v>
      </c>
      <c r="C353" s="215">
        <v>2133</v>
      </c>
      <c r="D353" s="215">
        <v>11</v>
      </c>
      <c r="E353" s="215">
        <v>2</v>
      </c>
      <c r="F353" s="215">
        <v>50</v>
      </c>
      <c r="G353" s="211">
        <f t="shared" si="30"/>
        <v>4650</v>
      </c>
      <c r="H353" s="215">
        <v>1</v>
      </c>
      <c r="I353" s="215">
        <v>75</v>
      </c>
      <c r="J353" s="205">
        <f t="shared" si="33"/>
        <v>348750</v>
      </c>
      <c r="K353" s="215"/>
      <c r="L353" s="215"/>
      <c r="M353" s="217"/>
      <c r="N353" s="217"/>
      <c r="O353" s="215"/>
      <c r="P353" s="215"/>
      <c r="Q353" s="215"/>
      <c r="R353" s="215"/>
      <c r="S353" s="211"/>
      <c r="T353" s="215"/>
      <c r="U353" s="215"/>
      <c r="V353" s="213">
        <f t="shared" si="32"/>
        <v>0</v>
      </c>
      <c r="W353" s="207">
        <f t="shared" si="29"/>
        <v>348750</v>
      </c>
      <c r="X353" s="208">
        <f t="shared" si="31"/>
        <v>348750</v>
      </c>
      <c r="Y353" s="215">
        <v>50</v>
      </c>
      <c r="Z353" s="215">
        <v>0</v>
      </c>
      <c r="AA353" s="215">
        <v>0.01</v>
      </c>
    </row>
    <row r="354" spans="1:27" ht="17.25" x14ac:dyDescent="0.3">
      <c r="A354" s="215">
        <v>216</v>
      </c>
      <c r="B354" s="217" t="s">
        <v>4</v>
      </c>
      <c r="C354" s="215">
        <v>18064</v>
      </c>
      <c r="D354" s="215">
        <v>3</v>
      </c>
      <c r="E354" s="215">
        <v>1</v>
      </c>
      <c r="F354" s="215">
        <v>60</v>
      </c>
      <c r="G354" s="211">
        <f t="shared" si="30"/>
        <v>1360</v>
      </c>
      <c r="H354" s="215">
        <v>1</v>
      </c>
      <c r="I354" s="215">
        <v>75</v>
      </c>
      <c r="J354" s="205">
        <f t="shared" si="33"/>
        <v>102000</v>
      </c>
      <c r="K354" s="215"/>
      <c r="L354" s="215"/>
      <c r="M354" s="217"/>
      <c r="N354" s="217"/>
      <c r="O354" s="215"/>
      <c r="P354" s="215"/>
      <c r="Q354" s="215"/>
      <c r="R354" s="215"/>
      <c r="S354" s="211"/>
      <c r="T354" s="215"/>
      <c r="U354" s="215"/>
      <c r="V354" s="213">
        <f t="shared" si="32"/>
        <v>0</v>
      </c>
      <c r="W354" s="207">
        <f t="shared" si="29"/>
        <v>102000</v>
      </c>
      <c r="X354" s="208">
        <f t="shared" si="31"/>
        <v>102000</v>
      </c>
      <c r="Y354" s="215">
        <v>10</v>
      </c>
      <c r="Z354" s="215">
        <v>0</v>
      </c>
      <c r="AA354" s="215">
        <v>0.01</v>
      </c>
    </row>
    <row r="355" spans="1:27" ht="17.25" x14ac:dyDescent="0.3">
      <c r="A355" s="215">
        <v>217</v>
      </c>
      <c r="B355" s="217" t="s">
        <v>4</v>
      </c>
      <c r="C355" s="215">
        <v>2115</v>
      </c>
      <c r="D355" s="215">
        <v>0</v>
      </c>
      <c r="E355" s="215">
        <v>2</v>
      </c>
      <c r="F355" s="215">
        <v>54</v>
      </c>
      <c r="G355" s="211">
        <f t="shared" si="30"/>
        <v>254</v>
      </c>
      <c r="H355" s="215">
        <v>2</v>
      </c>
      <c r="I355" s="215">
        <v>75</v>
      </c>
      <c r="J355" s="205">
        <f t="shared" si="33"/>
        <v>19050</v>
      </c>
      <c r="K355" s="215"/>
      <c r="L355" s="215">
        <v>78</v>
      </c>
      <c r="M355" s="217" t="s">
        <v>39</v>
      </c>
      <c r="N355" s="217" t="s">
        <v>2</v>
      </c>
      <c r="O355" s="215">
        <v>155.94</v>
      </c>
      <c r="P355" s="215"/>
      <c r="Q355" s="215"/>
      <c r="R355" s="215"/>
      <c r="S355" s="211">
        <f>SUM(O355*6500)</f>
        <v>1013610</v>
      </c>
      <c r="T355" s="215">
        <v>34</v>
      </c>
      <c r="U355" s="215">
        <v>58</v>
      </c>
      <c r="V355" s="213">
        <f t="shared" si="32"/>
        <v>425716.19999999995</v>
      </c>
      <c r="W355" s="207">
        <f t="shared" si="29"/>
        <v>444766.19999999995</v>
      </c>
      <c r="X355" s="208">
        <f t="shared" si="31"/>
        <v>444766.19999999995</v>
      </c>
      <c r="Y355" s="215">
        <v>50</v>
      </c>
      <c r="Z355" s="215">
        <v>0</v>
      </c>
      <c r="AA355" s="215">
        <v>0.02</v>
      </c>
    </row>
    <row r="356" spans="1:27" ht="17.25" x14ac:dyDescent="0.3">
      <c r="A356" s="215"/>
      <c r="B356" s="217"/>
      <c r="C356" s="215"/>
      <c r="D356" s="215"/>
      <c r="E356" s="215"/>
      <c r="F356" s="215"/>
      <c r="G356" s="211"/>
      <c r="H356" s="215"/>
      <c r="I356" s="215"/>
      <c r="J356" s="205"/>
      <c r="K356" s="215"/>
      <c r="L356" s="215"/>
      <c r="M356" s="217" t="s">
        <v>39</v>
      </c>
      <c r="N356" s="217" t="s">
        <v>2</v>
      </c>
      <c r="O356" s="215">
        <v>22.62</v>
      </c>
      <c r="P356" s="215"/>
      <c r="Q356" s="215"/>
      <c r="R356" s="215"/>
      <c r="S356" s="211">
        <f>SUM(O356*6500)</f>
        <v>147030</v>
      </c>
      <c r="T356" s="215">
        <v>20</v>
      </c>
      <c r="U356" s="215">
        <v>30</v>
      </c>
      <c r="V356" s="213">
        <f t="shared" si="32"/>
        <v>102921</v>
      </c>
      <c r="W356" s="207">
        <f t="shared" si="29"/>
        <v>102921</v>
      </c>
      <c r="X356" s="208">
        <f t="shared" si="31"/>
        <v>102921</v>
      </c>
      <c r="Y356" s="215">
        <v>10</v>
      </c>
      <c r="Z356" s="215">
        <v>0</v>
      </c>
      <c r="AA356" s="215">
        <v>0.02</v>
      </c>
    </row>
    <row r="357" spans="1:27" ht="17.25" x14ac:dyDescent="0.3">
      <c r="A357" s="215"/>
      <c r="B357" s="217"/>
      <c r="C357" s="215"/>
      <c r="D357" s="215"/>
      <c r="E357" s="215"/>
      <c r="F357" s="215"/>
      <c r="G357" s="211"/>
      <c r="H357" s="215"/>
      <c r="I357" s="215"/>
      <c r="J357" s="205"/>
      <c r="K357" s="215"/>
      <c r="L357" s="215"/>
      <c r="M357" s="217" t="s">
        <v>16</v>
      </c>
      <c r="N357" s="217" t="s">
        <v>0</v>
      </c>
      <c r="O357" s="215">
        <v>26.22</v>
      </c>
      <c r="P357" s="215"/>
      <c r="Q357" s="215"/>
      <c r="R357" s="215"/>
      <c r="S357" s="211">
        <f>SUM(O357*2400)</f>
        <v>62928</v>
      </c>
      <c r="T357" s="215">
        <v>10</v>
      </c>
      <c r="U357" s="215">
        <v>40</v>
      </c>
      <c r="V357" s="213">
        <f t="shared" si="32"/>
        <v>37756.800000000003</v>
      </c>
      <c r="W357" s="207">
        <f t="shared" si="29"/>
        <v>37756.800000000003</v>
      </c>
      <c r="X357" s="208">
        <f t="shared" si="31"/>
        <v>37756.800000000003</v>
      </c>
      <c r="Y357" s="215">
        <v>0</v>
      </c>
      <c r="Z357" s="219">
        <f>X357</f>
        <v>37756.800000000003</v>
      </c>
      <c r="AA357" s="215">
        <v>0.03</v>
      </c>
    </row>
    <row r="358" spans="1:27" ht="17.25" x14ac:dyDescent="0.3">
      <c r="A358" s="215"/>
      <c r="B358" s="217"/>
      <c r="C358" s="215"/>
      <c r="D358" s="215"/>
      <c r="E358" s="215"/>
      <c r="F358" s="215"/>
      <c r="G358" s="211"/>
      <c r="H358" s="215"/>
      <c r="I358" s="215"/>
      <c r="J358" s="205"/>
      <c r="K358" s="215"/>
      <c r="L358" s="215"/>
      <c r="M358" s="217" t="s">
        <v>12</v>
      </c>
      <c r="N358" s="217" t="s">
        <v>0</v>
      </c>
      <c r="O358" s="215">
        <v>22.62</v>
      </c>
      <c r="P358" s="215"/>
      <c r="Q358" s="215"/>
      <c r="R358" s="215"/>
      <c r="S358" s="211">
        <f>SUM(O358*5400)</f>
        <v>122148</v>
      </c>
      <c r="T358" s="215">
        <v>34</v>
      </c>
      <c r="U358" s="215">
        <v>93</v>
      </c>
      <c r="V358" s="213">
        <f t="shared" si="32"/>
        <v>8550.36</v>
      </c>
      <c r="W358" s="207">
        <f t="shared" si="29"/>
        <v>8550.36</v>
      </c>
      <c r="X358" s="208">
        <f t="shared" si="31"/>
        <v>8550.36</v>
      </c>
      <c r="Y358" s="215">
        <v>50</v>
      </c>
      <c r="Z358" s="215">
        <v>0</v>
      </c>
      <c r="AA358" s="215">
        <v>0.01</v>
      </c>
    </row>
    <row r="359" spans="1:27" ht="17.25" x14ac:dyDescent="0.3">
      <c r="A359" s="215"/>
      <c r="B359" s="217"/>
      <c r="C359" s="215"/>
      <c r="D359" s="215"/>
      <c r="E359" s="215"/>
      <c r="F359" s="215"/>
      <c r="G359" s="211"/>
      <c r="H359" s="215"/>
      <c r="I359" s="215"/>
      <c r="J359" s="205"/>
      <c r="K359" s="215"/>
      <c r="L359" s="215"/>
      <c r="M359" s="217" t="s">
        <v>22</v>
      </c>
      <c r="N359" s="217" t="s">
        <v>0</v>
      </c>
      <c r="O359" s="215">
        <v>37.53</v>
      </c>
      <c r="P359" s="215"/>
      <c r="Q359" s="215"/>
      <c r="R359" s="215"/>
      <c r="S359" s="211">
        <f>SUM(O359*2050)</f>
        <v>76936.5</v>
      </c>
      <c r="T359" s="215">
        <v>10</v>
      </c>
      <c r="U359" s="215">
        <v>40</v>
      </c>
      <c r="V359" s="213">
        <f t="shared" si="32"/>
        <v>46161.9</v>
      </c>
      <c r="W359" s="207">
        <f t="shared" si="29"/>
        <v>46161.9</v>
      </c>
      <c r="X359" s="208">
        <f t="shared" si="31"/>
        <v>46161.9</v>
      </c>
      <c r="Y359" s="215">
        <v>50</v>
      </c>
      <c r="Z359" s="215">
        <v>0</v>
      </c>
      <c r="AA359" s="215">
        <v>0.01</v>
      </c>
    </row>
    <row r="360" spans="1:27" ht="17.25" x14ac:dyDescent="0.3">
      <c r="A360" s="215"/>
      <c r="B360" s="217"/>
      <c r="C360" s="215"/>
      <c r="D360" s="215"/>
      <c r="E360" s="215"/>
      <c r="F360" s="215"/>
      <c r="G360" s="211"/>
      <c r="H360" s="215"/>
      <c r="I360" s="215"/>
      <c r="J360" s="205"/>
      <c r="K360" s="215"/>
      <c r="L360" s="215"/>
      <c r="M360" s="217" t="s">
        <v>158</v>
      </c>
      <c r="N360" s="217" t="s">
        <v>2</v>
      </c>
      <c r="O360" s="215">
        <v>5</v>
      </c>
      <c r="P360" s="215"/>
      <c r="Q360" s="215"/>
      <c r="R360" s="215"/>
      <c r="S360" s="211">
        <f>SUM(O360*6500)</f>
        <v>32500</v>
      </c>
      <c r="T360" s="215">
        <v>20</v>
      </c>
      <c r="U360" s="215">
        <v>30</v>
      </c>
      <c r="V360" s="213">
        <f t="shared" si="32"/>
        <v>22750</v>
      </c>
      <c r="W360" s="207">
        <f t="shared" si="29"/>
        <v>22750</v>
      </c>
      <c r="X360" s="208">
        <f t="shared" si="31"/>
        <v>22750</v>
      </c>
      <c r="Y360" s="215">
        <v>10</v>
      </c>
      <c r="Z360" s="215">
        <v>0</v>
      </c>
      <c r="AA360" s="215">
        <v>0.02</v>
      </c>
    </row>
    <row r="361" spans="1:27" ht="17.25" x14ac:dyDescent="0.3">
      <c r="A361" s="215">
        <v>218</v>
      </c>
      <c r="B361" s="217" t="s">
        <v>4</v>
      </c>
      <c r="C361" s="215">
        <v>10588</v>
      </c>
      <c r="D361" s="215">
        <v>8</v>
      </c>
      <c r="E361" s="215">
        <v>0</v>
      </c>
      <c r="F361" s="215">
        <v>70</v>
      </c>
      <c r="G361" s="211">
        <f t="shared" si="30"/>
        <v>3270</v>
      </c>
      <c r="H361" s="215">
        <v>1</v>
      </c>
      <c r="I361" s="215">
        <v>110</v>
      </c>
      <c r="J361" s="205">
        <f t="shared" si="33"/>
        <v>359700</v>
      </c>
      <c r="K361" s="215"/>
      <c r="L361" s="215"/>
      <c r="M361" s="217"/>
      <c r="N361" s="217"/>
      <c r="O361" s="215"/>
      <c r="P361" s="215"/>
      <c r="Q361" s="215"/>
      <c r="R361" s="215"/>
      <c r="S361" s="211"/>
      <c r="T361" s="215"/>
      <c r="U361" s="215"/>
      <c r="V361" s="213">
        <f t="shared" si="32"/>
        <v>0</v>
      </c>
      <c r="W361" s="207">
        <f t="shared" si="29"/>
        <v>359700</v>
      </c>
      <c r="X361" s="208">
        <f t="shared" si="31"/>
        <v>359700</v>
      </c>
      <c r="Y361" s="215">
        <v>50</v>
      </c>
      <c r="Z361" s="215">
        <v>0</v>
      </c>
      <c r="AA361" s="215">
        <v>0.01</v>
      </c>
    </row>
    <row r="362" spans="1:27" ht="17.25" x14ac:dyDescent="0.3">
      <c r="A362" s="215">
        <v>219</v>
      </c>
      <c r="B362" s="217" t="s">
        <v>4</v>
      </c>
      <c r="C362" s="215">
        <v>54</v>
      </c>
      <c r="D362" s="215">
        <v>6</v>
      </c>
      <c r="E362" s="215">
        <v>1</v>
      </c>
      <c r="F362" s="215">
        <v>58</v>
      </c>
      <c r="G362" s="211">
        <f t="shared" si="30"/>
        <v>2558</v>
      </c>
      <c r="H362" s="215">
        <v>1</v>
      </c>
      <c r="I362" s="215">
        <v>75</v>
      </c>
      <c r="J362" s="205">
        <f t="shared" si="33"/>
        <v>191850</v>
      </c>
      <c r="K362" s="215"/>
      <c r="L362" s="215"/>
      <c r="M362" s="217"/>
      <c r="N362" s="217"/>
      <c r="O362" s="215"/>
      <c r="P362" s="215"/>
      <c r="Q362" s="215"/>
      <c r="R362" s="215"/>
      <c r="S362" s="211"/>
      <c r="T362" s="215"/>
      <c r="U362" s="215"/>
      <c r="V362" s="213">
        <f t="shared" si="32"/>
        <v>0</v>
      </c>
      <c r="W362" s="207">
        <f t="shared" si="29"/>
        <v>191850</v>
      </c>
      <c r="X362" s="208">
        <f t="shared" si="31"/>
        <v>191850</v>
      </c>
      <c r="Y362" s="215">
        <v>50</v>
      </c>
      <c r="Z362" s="215">
        <v>0</v>
      </c>
      <c r="AA362" s="215">
        <v>0.01</v>
      </c>
    </row>
    <row r="363" spans="1:27" ht="17.25" x14ac:dyDescent="0.3">
      <c r="A363" s="215">
        <v>220</v>
      </c>
      <c r="B363" s="217" t="s">
        <v>4</v>
      </c>
      <c r="C363" s="215">
        <v>2059</v>
      </c>
      <c r="D363" s="215">
        <v>7</v>
      </c>
      <c r="E363" s="215">
        <v>0</v>
      </c>
      <c r="F363" s="215">
        <v>36</v>
      </c>
      <c r="G363" s="211">
        <f t="shared" si="30"/>
        <v>2836</v>
      </c>
      <c r="H363" s="215">
        <v>1</v>
      </c>
      <c r="I363" s="215">
        <v>75</v>
      </c>
      <c r="J363" s="205">
        <f t="shared" si="33"/>
        <v>212700</v>
      </c>
      <c r="K363" s="215"/>
      <c r="L363" s="215"/>
      <c r="M363" s="217"/>
      <c r="N363" s="217"/>
      <c r="O363" s="215"/>
      <c r="P363" s="215"/>
      <c r="Q363" s="215"/>
      <c r="R363" s="215"/>
      <c r="S363" s="211"/>
      <c r="T363" s="215"/>
      <c r="U363" s="215"/>
      <c r="V363" s="213">
        <f t="shared" si="32"/>
        <v>0</v>
      </c>
      <c r="W363" s="207">
        <f t="shared" si="29"/>
        <v>212700</v>
      </c>
      <c r="X363" s="208">
        <f t="shared" si="31"/>
        <v>212700</v>
      </c>
      <c r="Y363" s="215">
        <v>50</v>
      </c>
      <c r="Z363" s="215">
        <v>0</v>
      </c>
      <c r="AA363" s="215">
        <v>0.01</v>
      </c>
    </row>
    <row r="364" spans="1:27" ht="17.25" x14ac:dyDescent="0.3">
      <c r="A364" s="215">
        <v>221</v>
      </c>
      <c r="B364" s="217" t="s">
        <v>4</v>
      </c>
      <c r="C364" s="215">
        <v>6117</v>
      </c>
      <c r="D364" s="215">
        <v>0</v>
      </c>
      <c r="E364" s="215">
        <v>2</v>
      </c>
      <c r="F364" s="215">
        <v>31</v>
      </c>
      <c r="G364" s="211">
        <f t="shared" si="30"/>
        <v>231</v>
      </c>
      <c r="H364" s="215">
        <v>2</v>
      </c>
      <c r="I364" s="215">
        <v>200</v>
      </c>
      <c r="J364" s="205">
        <f t="shared" si="33"/>
        <v>46200</v>
      </c>
      <c r="K364" s="215"/>
      <c r="L364" s="215">
        <v>82</v>
      </c>
      <c r="M364" s="217" t="s">
        <v>44</v>
      </c>
      <c r="N364" s="217" t="s">
        <v>9</v>
      </c>
      <c r="O364" s="215">
        <v>282</v>
      </c>
      <c r="P364" s="215"/>
      <c r="Q364" s="215"/>
      <c r="R364" s="215"/>
      <c r="S364" s="211">
        <f>SUM(O364*6500)</f>
        <v>1833000</v>
      </c>
      <c r="T364" s="215">
        <v>47</v>
      </c>
      <c r="U364" s="215">
        <v>85</v>
      </c>
      <c r="V364" s="213">
        <f t="shared" si="32"/>
        <v>274950</v>
      </c>
      <c r="W364" s="207">
        <f t="shared" si="29"/>
        <v>321150</v>
      </c>
      <c r="X364" s="208">
        <f t="shared" si="31"/>
        <v>321150</v>
      </c>
      <c r="Y364" s="215">
        <v>10</v>
      </c>
      <c r="Z364" s="215">
        <v>0</v>
      </c>
      <c r="AA364" s="215">
        <v>0.02</v>
      </c>
    </row>
    <row r="365" spans="1:27" ht="17.25" x14ac:dyDescent="0.3">
      <c r="A365" s="215"/>
      <c r="B365" s="217"/>
      <c r="C365" s="215"/>
      <c r="D365" s="215"/>
      <c r="E365" s="215"/>
      <c r="F365" s="215"/>
      <c r="G365" s="211"/>
      <c r="H365" s="215"/>
      <c r="I365" s="215"/>
      <c r="J365" s="205"/>
      <c r="K365" s="215"/>
      <c r="L365" s="215"/>
      <c r="M365" s="217" t="s">
        <v>317</v>
      </c>
      <c r="N365" s="217"/>
      <c r="O365" s="215"/>
      <c r="P365" s="215"/>
      <c r="Q365" s="215"/>
      <c r="R365" s="215"/>
      <c r="S365" s="211"/>
      <c r="T365" s="215"/>
      <c r="U365" s="215"/>
      <c r="V365" s="213">
        <f t="shared" si="32"/>
        <v>0</v>
      </c>
      <c r="W365" s="207">
        <f t="shared" si="29"/>
        <v>0</v>
      </c>
      <c r="X365" s="208">
        <f t="shared" si="31"/>
        <v>0</v>
      </c>
      <c r="Y365" s="215"/>
      <c r="Z365" s="215"/>
      <c r="AA365" s="215"/>
    </row>
    <row r="366" spans="1:27" ht="17.25" x14ac:dyDescent="0.3">
      <c r="A366" s="215"/>
      <c r="B366" s="217"/>
      <c r="C366" s="215"/>
      <c r="D366" s="215"/>
      <c r="E366" s="215"/>
      <c r="F366" s="215"/>
      <c r="G366" s="211"/>
      <c r="H366" s="215"/>
      <c r="I366" s="215"/>
      <c r="J366" s="205"/>
      <c r="K366" s="215"/>
      <c r="L366" s="215"/>
      <c r="M366" s="217" t="s">
        <v>318</v>
      </c>
      <c r="N366" s="217"/>
      <c r="O366" s="215"/>
      <c r="P366" s="215"/>
      <c r="Q366" s="215"/>
      <c r="R366" s="215"/>
      <c r="S366" s="211"/>
      <c r="T366" s="215"/>
      <c r="U366" s="215"/>
      <c r="V366" s="213">
        <f t="shared" si="32"/>
        <v>0</v>
      </c>
      <c r="W366" s="207">
        <f t="shared" si="29"/>
        <v>0</v>
      </c>
      <c r="X366" s="208">
        <f t="shared" si="31"/>
        <v>0</v>
      </c>
      <c r="Y366" s="215"/>
      <c r="Z366" s="215"/>
      <c r="AA366" s="215"/>
    </row>
    <row r="367" spans="1:27" ht="17.25" x14ac:dyDescent="0.3">
      <c r="A367" s="215"/>
      <c r="B367" s="217"/>
      <c r="C367" s="215"/>
      <c r="D367" s="215"/>
      <c r="E367" s="215"/>
      <c r="F367" s="215"/>
      <c r="G367" s="211"/>
      <c r="H367" s="215"/>
      <c r="I367" s="215"/>
      <c r="J367" s="205"/>
      <c r="K367" s="215"/>
      <c r="L367" s="215"/>
      <c r="M367" s="217" t="s">
        <v>16</v>
      </c>
      <c r="N367" s="217" t="s">
        <v>0</v>
      </c>
      <c r="O367" s="215">
        <v>64</v>
      </c>
      <c r="P367" s="215"/>
      <c r="Q367" s="215"/>
      <c r="R367" s="215"/>
      <c r="S367" s="211">
        <f>SUM(O367*6500)</f>
        <v>416000</v>
      </c>
      <c r="T367" s="215">
        <v>20</v>
      </c>
      <c r="U367" s="215">
        <v>93</v>
      </c>
      <c r="V367" s="213">
        <f t="shared" si="32"/>
        <v>29120</v>
      </c>
      <c r="W367" s="207">
        <f t="shared" si="29"/>
        <v>29120</v>
      </c>
      <c r="X367" s="208">
        <f t="shared" si="31"/>
        <v>29120</v>
      </c>
      <c r="Y367" s="215">
        <v>0</v>
      </c>
      <c r="Z367" s="219">
        <f>X367</f>
        <v>29120</v>
      </c>
      <c r="AA367" s="215">
        <v>0.03</v>
      </c>
    </row>
    <row r="368" spans="1:27" ht="17.25" x14ac:dyDescent="0.3">
      <c r="A368" s="215"/>
      <c r="B368" s="217"/>
      <c r="C368" s="215"/>
      <c r="D368" s="215"/>
      <c r="E368" s="215"/>
      <c r="F368" s="215"/>
      <c r="G368" s="211"/>
      <c r="H368" s="215"/>
      <c r="I368" s="215"/>
      <c r="J368" s="205"/>
      <c r="K368" s="215"/>
      <c r="L368" s="215"/>
      <c r="M368" s="217" t="s">
        <v>12</v>
      </c>
      <c r="N368" s="217" t="s">
        <v>0</v>
      </c>
      <c r="O368" s="215">
        <v>39.6</v>
      </c>
      <c r="P368" s="215"/>
      <c r="Q368" s="215"/>
      <c r="R368" s="215"/>
      <c r="S368" s="211">
        <f>SUM(O368*5400)</f>
        <v>213840</v>
      </c>
      <c r="T368" s="215">
        <v>36</v>
      </c>
      <c r="U368" s="215">
        <v>93</v>
      </c>
      <c r="V368" s="213">
        <f t="shared" si="32"/>
        <v>14968.799999999988</v>
      </c>
      <c r="W368" s="207">
        <f t="shared" si="29"/>
        <v>14968.799999999988</v>
      </c>
      <c r="X368" s="208">
        <f t="shared" si="31"/>
        <v>14968.799999999988</v>
      </c>
      <c r="Y368" s="215">
        <v>50</v>
      </c>
      <c r="Z368" s="215">
        <v>0</v>
      </c>
      <c r="AA368" s="215">
        <v>0.01</v>
      </c>
    </row>
    <row r="369" spans="1:27" ht="17.25" x14ac:dyDescent="0.3">
      <c r="A369" s="215"/>
      <c r="B369" s="217"/>
      <c r="C369" s="215"/>
      <c r="D369" s="215"/>
      <c r="E369" s="215"/>
      <c r="F369" s="215"/>
      <c r="G369" s="211"/>
      <c r="H369" s="215"/>
      <c r="I369" s="215"/>
      <c r="J369" s="205"/>
      <c r="K369" s="215"/>
      <c r="L369" s="215"/>
      <c r="M369" s="217" t="s">
        <v>11</v>
      </c>
      <c r="N369" s="217" t="s">
        <v>210</v>
      </c>
      <c r="O369" s="215">
        <v>54</v>
      </c>
      <c r="P369" s="215"/>
      <c r="Q369" s="215"/>
      <c r="R369" s="215"/>
      <c r="S369" s="211">
        <f>SUM(O369*2050)</f>
        <v>110700</v>
      </c>
      <c r="T369" s="215">
        <v>10</v>
      </c>
      <c r="U369" s="215">
        <v>40</v>
      </c>
      <c r="V369" s="213">
        <f t="shared" si="32"/>
        <v>66420</v>
      </c>
      <c r="W369" s="207">
        <f t="shared" si="29"/>
        <v>66420</v>
      </c>
      <c r="X369" s="208">
        <f t="shared" si="31"/>
        <v>66420</v>
      </c>
      <c r="Y369" s="215">
        <v>50</v>
      </c>
      <c r="Z369" s="215">
        <v>0</v>
      </c>
      <c r="AA369" s="215">
        <v>0.01</v>
      </c>
    </row>
    <row r="370" spans="1:27" ht="17.25" x14ac:dyDescent="0.3">
      <c r="A370" s="215">
        <v>222</v>
      </c>
      <c r="B370" s="217" t="s">
        <v>4</v>
      </c>
      <c r="C370" s="215">
        <v>4611</v>
      </c>
      <c r="D370" s="215">
        <v>4</v>
      </c>
      <c r="E370" s="215">
        <v>0</v>
      </c>
      <c r="F370" s="215">
        <v>14</v>
      </c>
      <c r="G370" s="211">
        <f t="shared" si="30"/>
        <v>1614</v>
      </c>
      <c r="H370" s="215">
        <v>1</v>
      </c>
      <c r="I370" s="215">
        <v>220</v>
      </c>
      <c r="J370" s="205">
        <f t="shared" si="33"/>
        <v>355080</v>
      </c>
      <c r="K370" s="215"/>
      <c r="L370" s="215"/>
      <c r="M370" s="217"/>
      <c r="N370" s="217"/>
      <c r="O370" s="215"/>
      <c r="P370" s="215"/>
      <c r="Q370" s="215"/>
      <c r="R370" s="215"/>
      <c r="S370" s="211"/>
      <c r="T370" s="215"/>
      <c r="U370" s="215"/>
      <c r="V370" s="213">
        <f t="shared" si="32"/>
        <v>0</v>
      </c>
      <c r="W370" s="207">
        <f t="shared" si="29"/>
        <v>355080</v>
      </c>
      <c r="X370" s="208">
        <f t="shared" si="31"/>
        <v>355080</v>
      </c>
      <c r="Y370" s="215">
        <v>50</v>
      </c>
      <c r="Z370" s="215">
        <v>0</v>
      </c>
      <c r="AA370" s="215">
        <v>0.01</v>
      </c>
    </row>
    <row r="371" spans="1:27" ht="17.25" x14ac:dyDescent="0.3">
      <c r="A371" s="215">
        <v>223</v>
      </c>
      <c r="B371" s="217" t="s">
        <v>4</v>
      </c>
      <c r="C371" s="215">
        <v>5233</v>
      </c>
      <c r="D371" s="215">
        <v>0</v>
      </c>
      <c r="E371" s="215">
        <v>2</v>
      </c>
      <c r="F371" s="215">
        <v>17</v>
      </c>
      <c r="G371" s="211">
        <f t="shared" si="30"/>
        <v>217</v>
      </c>
      <c r="H371" s="215">
        <v>2</v>
      </c>
      <c r="I371" s="215">
        <v>75</v>
      </c>
      <c r="J371" s="205">
        <f t="shared" si="33"/>
        <v>16275</v>
      </c>
      <c r="K371" s="215"/>
      <c r="L371" s="215">
        <v>20</v>
      </c>
      <c r="M371" s="217" t="s">
        <v>44</v>
      </c>
      <c r="N371" s="217" t="s">
        <v>9</v>
      </c>
      <c r="O371" s="215">
        <v>178</v>
      </c>
      <c r="P371" s="215"/>
      <c r="Q371" s="215"/>
      <c r="R371" s="215"/>
      <c r="S371" s="211">
        <f>SUM(O371*6500)</f>
        <v>1157000</v>
      </c>
      <c r="T371" s="215">
        <v>34</v>
      </c>
      <c r="U371" s="215">
        <v>85</v>
      </c>
      <c r="V371" s="213">
        <f t="shared" si="32"/>
        <v>173550</v>
      </c>
      <c r="W371" s="207">
        <f t="shared" si="29"/>
        <v>189825</v>
      </c>
      <c r="X371" s="208">
        <f t="shared" si="31"/>
        <v>189825</v>
      </c>
      <c r="Y371" s="215">
        <v>10</v>
      </c>
      <c r="Z371" s="215">
        <v>0</v>
      </c>
      <c r="AA371" s="215">
        <v>0.02</v>
      </c>
    </row>
    <row r="372" spans="1:27" ht="17.25" x14ac:dyDescent="0.3">
      <c r="A372" s="215"/>
      <c r="B372" s="217"/>
      <c r="C372" s="215"/>
      <c r="D372" s="215"/>
      <c r="E372" s="215"/>
      <c r="F372" s="215"/>
      <c r="G372" s="211"/>
      <c r="H372" s="215"/>
      <c r="I372" s="215"/>
      <c r="J372" s="205"/>
      <c r="K372" s="215"/>
      <c r="L372" s="215"/>
      <c r="M372" s="217" t="s">
        <v>317</v>
      </c>
      <c r="N372" s="217"/>
      <c r="O372" s="215"/>
      <c r="P372" s="215"/>
      <c r="Q372" s="215"/>
      <c r="R372" s="215"/>
      <c r="S372" s="211"/>
      <c r="T372" s="215"/>
      <c r="U372" s="215"/>
      <c r="V372" s="213">
        <f t="shared" si="32"/>
        <v>0</v>
      </c>
      <c r="W372" s="207">
        <f t="shared" si="29"/>
        <v>0</v>
      </c>
      <c r="X372" s="208">
        <f t="shared" si="31"/>
        <v>0</v>
      </c>
      <c r="Y372" s="215"/>
      <c r="Z372" s="215"/>
      <c r="AA372" s="215"/>
    </row>
    <row r="373" spans="1:27" ht="17.25" x14ac:dyDescent="0.3">
      <c r="A373" s="215"/>
      <c r="B373" s="217"/>
      <c r="C373" s="215"/>
      <c r="D373" s="215"/>
      <c r="E373" s="215"/>
      <c r="F373" s="215"/>
      <c r="G373" s="211"/>
      <c r="H373" s="215"/>
      <c r="I373" s="215"/>
      <c r="J373" s="205"/>
      <c r="K373" s="215"/>
      <c r="L373" s="215"/>
      <c r="M373" s="217" t="s">
        <v>318</v>
      </c>
      <c r="N373" s="217"/>
      <c r="O373" s="215"/>
      <c r="P373" s="215"/>
      <c r="Q373" s="215"/>
      <c r="R373" s="215"/>
      <c r="S373" s="211"/>
      <c r="T373" s="215"/>
      <c r="U373" s="215"/>
      <c r="V373" s="213">
        <f t="shared" si="32"/>
        <v>0</v>
      </c>
      <c r="W373" s="207">
        <f t="shared" si="29"/>
        <v>0</v>
      </c>
      <c r="X373" s="208">
        <f t="shared" si="31"/>
        <v>0</v>
      </c>
      <c r="Y373" s="215"/>
      <c r="Z373" s="215"/>
      <c r="AA373" s="215"/>
    </row>
    <row r="374" spans="1:27" ht="17.25" x14ac:dyDescent="0.3">
      <c r="A374" s="215"/>
      <c r="B374" s="217"/>
      <c r="C374" s="215"/>
      <c r="D374" s="215"/>
      <c r="E374" s="215"/>
      <c r="F374" s="215"/>
      <c r="G374" s="211"/>
      <c r="H374" s="215"/>
      <c r="I374" s="215"/>
      <c r="J374" s="205"/>
      <c r="K374" s="215"/>
      <c r="L374" s="215"/>
      <c r="M374" s="217" t="s">
        <v>16</v>
      </c>
      <c r="N374" s="217" t="s">
        <v>0</v>
      </c>
      <c r="O374" s="215">
        <v>48</v>
      </c>
      <c r="P374" s="215"/>
      <c r="Q374" s="215"/>
      <c r="R374" s="215"/>
      <c r="S374" s="211">
        <f>SUM(O374*2400)</f>
        <v>115200</v>
      </c>
      <c r="T374" s="215">
        <v>1</v>
      </c>
      <c r="U374" s="215">
        <v>3</v>
      </c>
      <c r="V374" s="213">
        <f t="shared" si="32"/>
        <v>111744</v>
      </c>
      <c r="W374" s="207">
        <f t="shared" si="29"/>
        <v>111744</v>
      </c>
      <c r="X374" s="208">
        <f t="shared" si="31"/>
        <v>111744</v>
      </c>
      <c r="Y374" s="215">
        <v>0</v>
      </c>
      <c r="Z374" s="219">
        <f>X374</f>
        <v>111744</v>
      </c>
      <c r="AA374" s="215">
        <v>0.03</v>
      </c>
    </row>
    <row r="375" spans="1:27" ht="17.25" x14ac:dyDescent="0.3">
      <c r="A375" s="215"/>
      <c r="B375" s="217"/>
      <c r="C375" s="215"/>
      <c r="D375" s="215"/>
      <c r="E375" s="215"/>
      <c r="F375" s="215"/>
      <c r="G375" s="211"/>
      <c r="H375" s="215"/>
      <c r="I375" s="215"/>
      <c r="J375" s="205"/>
      <c r="K375" s="215"/>
      <c r="L375" s="215"/>
      <c r="M375" s="217" t="s">
        <v>218</v>
      </c>
      <c r="N375" s="217" t="s">
        <v>0</v>
      </c>
      <c r="O375" s="215">
        <v>14.1</v>
      </c>
      <c r="P375" s="215"/>
      <c r="Q375" s="215"/>
      <c r="R375" s="215"/>
      <c r="S375" s="211">
        <f>SUM(O375*2050)</f>
        <v>28905</v>
      </c>
      <c r="T375" s="215">
        <v>1</v>
      </c>
      <c r="U375" s="215">
        <v>3</v>
      </c>
      <c r="V375" s="213">
        <f t="shared" si="32"/>
        <v>28037.85</v>
      </c>
      <c r="W375" s="207">
        <f t="shared" si="29"/>
        <v>28037.85</v>
      </c>
      <c r="X375" s="208">
        <f t="shared" si="31"/>
        <v>28037.85</v>
      </c>
      <c r="Y375" s="215">
        <v>50</v>
      </c>
      <c r="Z375" s="215">
        <v>0</v>
      </c>
      <c r="AA375" s="215">
        <v>0.01</v>
      </c>
    </row>
    <row r="376" spans="1:27" ht="17.25" x14ac:dyDescent="0.3">
      <c r="A376" s="215">
        <v>224</v>
      </c>
      <c r="B376" s="217" t="s">
        <v>4</v>
      </c>
      <c r="C376" s="215">
        <v>18544</v>
      </c>
      <c r="D376" s="215">
        <v>5</v>
      </c>
      <c r="E376" s="215">
        <v>3</v>
      </c>
      <c r="F376" s="215">
        <v>16</v>
      </c>
      <c r="G376" s="211">
        <f t="shared" si="30"/>
        <v>2316</v>
      </c>
      <c r="H376" s="215">
        <v>1</v>
      </c>
      <c r="I376" s="215">
        <v>75</v>
      </c>
      <c r="J376" s="205">
        <f t="shared" si="33"/>
        <v>173700</v>
      </c>
      <c r="K376" s="215"/>
      <c r="L376" s="215"/>
      <c r="M376" s="217"/>
      <c r="N376" s="217"/>
      <c r="O376" s="215"/>
      <c r="P376" s="215"/>
      <c r="Q376" s="215"/>
      <c r="R376" s="215"/>
      <c r="S376" s="211"/>
      <c r="T376" s="215"/>
      <c r="U376" s="215"/>
      <c r="V376" s="213">
        <f t="shared" si="32"/>
        <v>0</v>
      </c>
      <c r="W376" s="207">
        <f t="shared" si="29"/>
        <v>173700</v>
      </c>
      <c r="X376" s="208">
        <f t="shared" si="31"/>
        <v>173700</v>
      </c>
      <c r="Y376" s="215">
        <v>50</v>
      </c>
      <c r="Z376" s="215">
        <v>0</v>
      </c>
      <c r="AA376" s="215">
        <v>0.01</v>
      </c>
    </row>
    <row r="377" spans="1:27" ht="17.25" x14ac:dyDescent="0.3">
      <c r="A377" s="215">
        <v>225</v>
      </c>
      <c r="B377" s="217" t="s">
        <v>4</v>
      </c>
      <c r="C377" s="215">
        <v>6792</v>
      </c>
      <c r="D377" s="215">
        <v>8</v>
      </c>
      <c r="E377" s="215">
        <v>3</v>
      </c>
      <c r="F377" s="215">
        <v>45</v>
      </c>
      <c r="G377" s="211">
        <f t="shared" si="30"/>
        <v>3545</v>
      </c>
      <c r="H377" s="215">
        <v>1</v>
      </c>
      <c r="I377" s="215">
        <v>100</v>
      </c>
      <c r="J377" s="205">
        <f t="shared" si="33"/>
        <v>354500</v>
      </c>
      <c r="K377" s="215"/>
      <c r="L377" s="215"/>
      <c r="M377" s="217"/>
      <c r="N377" s="217"/>
      <c r="O377" s="215"/>
      <c r="P377" s="215"/>
      <c r="Q377" s="215"/>
      <c r="R377" s="215"/>
      <c r="S377" s="211"/>
      <c r="T377" s="215"/>
      <c r="U377" s="215"/>
      <c r="V377" s="213">
        <f t="shared" si="32"/>
        <v>0</v>
      </c>
      <c r="W377" s="207">
        <f t="shared" si="29"/>
        <v>354500</v>
      </c>
      <c r="X377" s="208">
        <f t="shared" si="31"/>
        <v>354500</v>
      </c>
      <c r="Y377" s="215">
        <v>50</v>
      </c>
      <c r="Z377" s="215">
        <v>0</v>
      </c>
      <c r="AA377" s="215">
        <v>0.01</v>
      </c>
    </row>
    <row r="378" spans="1:27" s="214" customFormat="1" ht="17.25" x14ac:dyDescent="0.3">
      <c r="A378" s="215">
        <v>226</v>
      </c>
      <c r="B378" s="217" t="s">
        <v>14</v>
      </c>
      <c r="C378" s="215">
        <v>181</v>
      </c>
      <c r="D378" s="215">
        <v>0</v>
      </c>
      <c r="E378" s="215">
        <v>0</v>
      </c>
      <c r="F378" s="215">
        <v>96</v>
      </c>
      <c r="G378" s="211">
        <f t="shared" si="30"/>
        <v>96</v>
      </c>
      <c r="H378" s="215">
        <v>1</v>
      </c>
      <c r="I378" s="215">
        <v>75</v>
      </c>
      <c r="J378" s="205">
        <f t="shared" si="33"/>
        <v>7200</v>
      </c>
      <c r="K378" s="215"/>
      <c r="L378" s="215">
        <v>64</v>
      </c>
      <c r="M378" s="217" t="s">
        <v>12</v>
      </c>
      <c r="N378" s="217" t="s">
        <v>0</v>
      </c>
      <c r="O378" s="215">
        <v>39.200000000000003</v>
      </c>
      <c r="P378" s="215"/>
      <c r="Q378" s="215"/>
      <c r="R378" s="215"/>
      <c r="S378" s="211">
        <f>SUM(O378*5400)</f>
        <v>211680.00000000003</v>
      </c>
      <c r="T378" s="215">
        <v>17</v>
      </c>
      <c r="U378" s="215">
        <v>79</v>
      </c>
      <c r="V378" s="213">
        <f t="shared" si="32"/>
        <v>44452.800000000017</v>
      </c>
      <c r="W378" s="207">
        <f t="shared" si="29"/>
        <v>51652.800000000017</v>
      </c>
      <c r="X378" s="208">
        <f t="shared" si="31"/>
        <v>51652.800000000017</v>
      </c>
      <c r="Y378" s="215">
        <v>50</v>
      </c>
      <c r="Z378" s="215">
        <v>0</v>
      </c>
      <c r="AA378" s="215">
        <v>0.01</v>
      </c>
    </row>
    <row r="379" spans="1:27" ht="17.25" x14ac:dyDescent="0.3">
      <c r="A379" s="215"/>
      <c r="B379" s="217"/>
      <c r="C379" s="215"/>
      <c r="D379" s="215"/>
      <c r="E379" s="215"/>
      <c r="F379" s="215"/>
      <c r="G379" s="211"/>
      <c r="H379" s="215"/>
      <c r="I379" s="215"/>
      <c r="J379" s="205"/>
      <c r="K379" s="215"/>
      <c r="L379" s="215"/>
      <c r="M379" s="217" t="s">
        <v>16</v>
      </c>
      <c r="N379" s="217" t="s">
        <v>0</v>
      </c>
      <c r="O379" s="215">
        <v>19.600000000000001</v>
      </c>
      <c r="P379" s="215"/>
      <c r="Q379" s="215"/>
      <c r="R379" s="215"/>
      <c r="S379" s="211">
        <f>SUM(O379*2400)</f>
        <v>47040</v>
      </c>
      <c r="T379" s="215">
        <v>17</v>
      </c>
      <c r="U379" s="215">
        <v>79</v>
      </c>
      <c r="V379" s="213">
        <f t="shared" si="32"/>
        <v>9878.4000000000015</v>
      </c>
      <c r="W379" s="207">
        <f t="shared" si="29"/>
        <v>9878.4000000000015</v>
      </c>
      <c r="X379" s="208">
        <f t="shared" si="31"/>
        <v>9878.4000000000015</v>
      </c>
      <c r="Y379" s="215">
        <v>0</v>
      </c>
      <c r="Z379" s="219">
        <f>X379</f>
        <v>9878.4000000000015</v>
      </c>
      <c r="AA379" s="215">
        <v>0.03</v>
      </c>
    </row>
    <row r="380" spans="1:27" ht="17.25" x14ac:dyDescent="0.3">
      <c r="A380" s="215">
        <v>227</v>
      </c>
      <c r="B380" s="217" t="s">
        <v>4</v>
      </c>
      <c r="C380" s="215">
        <v>18545</v>
      </c>
      <c r="D380" s="215">
        <v>5</v>
      </c>
      <c r="E380" s="215">
        <v>0</v>
      </c>
      <c r="F380" s="215">
        <v>15</v>
      </c>
      <c r="G380" s="211">
        <f t="shared" si="30"/>
        <v>2015</v>
      </c>
      <c r="H380" s="215">
        <v>1</v>
      </c>
      <c r="I380" s="215"/>
      <c r="J380" s="205">
        <f t="shared" si="33"/>
        <v>0</v>
      </c>
      <c r="K380" s="215"/>
      <c r="L380" s="215"/>
      <c r="M380" s="217"/>
      <c r="N380" s="217"/>
      <c r="O380" s="215"/>
      <c r="P380" s="215"/>
      <c r="Q380" s="215"/>
      <c r="R380" s="215"/>
      <c r="S380" s="211"/>
      <c r="T380" s="215"/>
      <c r="U380" s="215"/>
      <c r="V380" s="213">
        <f t="shared" si="32"/>
        <v>0</v>
      </c>
      <c r="W380" s="207">
        <f t="shared" si="29"/>
        <v>0</v>
      </c>
      <c r="X380" s="208">
        <f t="shared" si="31"/>
        <v>0</v>
      </c>
      <c r="Y380" s="215">
        <v>50</v>
      </c>
      <c r="Z380" s="215">
        <v>0</v>
      </c>
      <c r="AA380" s="215">
        <v>0.01</v>
      </c>
    </row>
    <row r="381" spans="1:27" ht="17.25" x14ac:dyDescent="0.3">
      <c r="A381" s="215">
        <v>228</v>
      </c>
      <c r="B381" s="217" t="s">
        <v>4</v>
      </c>
      <c r="C381" s="215">
        <v>12332</v>
      </c>
      <c r="D381" s="215">
        <v>7</v>
      </c>
      <c r="E381" s="215">
        <v>1</v>
      </c>
      <c r="F381" s="215">
        <v>71</v>
      </c>
      <c r="G381" s="211">
        <f t="shared" si="30"/>
        <v>2971</v>
      </c>
      <c r="H381" s="215">
        <v>1</v>
      </c>
      <c r="I381" s="215">
        <v>100</v>
      </c>
      <c r="J381" s="205">
        <f t="shared" si="33"/>
        <v>297100</v>
      </c>
      <c r="K381" s="215"/>
      <c r="L381" s="215"/>
      <c r="M381" s="217"/>
      <c r="N381" s="217"/>
      <c r="O381" s="215"/>
      <c r="P381" s="215"/>
      <c r="Q381" s="215"/>
      <c r="R381" s="215"/>
      <c r="S381" s="211"/>
      <c r="T381" s="215"/>
      <c r="U381" s="215"/>
      <c r="V381" s="213">
        <f t="shared" si="32"/>
        <v>0</v>
      </c>
      <c r="W381" s="207">
        <f t="shared" si="29"/>
        <v>297100</v>
      </c>
      <c r="X381" s="208">
        <f t="shared" si="31"/>
        <v>297100</v>
      </c>
      <c r="Y381" s="215">
        <v>50</v>
      </c>
      <c r="Z381" s="215">
        <v>0</v>
      </c>
      <c r="AA381" s="215">
        <v>0.01</v>
      </c>
    </row>
    <row r="382" spans="1:27" ht="17.25" x14ac:dyDescent="0.3">
      <c r="A382" s="215">
        <v>229</v>
      </c>
      <c r="B382" s="217" t="s">
        <v>4</v>
      </c>
      <c r="C382" s="215">
        <v>12331</v>
      </c>
      <c r="D382" s="215">
        <v>7</v>
      </c>
      <c r="E382" s="215">
        <v>1</v>
      </c>
      <c r="F382" s="215">
        <v>71</v>
      </c>
      <c r="G382" s="211">
        <f t="shared" si="30"/>
        <v>2971</v>
      </c>
      <c r="H382" s="215"/>
      <c r="I382" s="215">
        <v>130</v>
      </c>
      <c r="J382" s="205">
        <f t="shared" si="33"/>
        <v>386230</v>
      </c>
      <c r="K382" s="215"/>
      <c r="L382" s="215"/>
      <c r="M382" s="217"/>
      <c r="N382" s="217"/>
      <c r="O382" s="215"/>
      <c r="P382" s="215"/>
      <c r="Q382" s="215"/>
      <c r="R382" s="215"/>
      <c r="S382" s="211"/>
      <c r="T382" s="215"/>
      <c r="U382" s="215"/>
      <c r="V382" s="213">
        <f t="shared" si="32"/>
        <v>0</v>
      </c>
      <c r="W382" s="207">
        <f t="shared" si="29"/>
        <v>386230</v>
      </c>
      <c r="X382" s="208">
        <f t="shared" si="31"/>
        <v>386230</v>
      </c>
      <c r="Y382" s="215">
        <v>50</v>
      </c>
      <c r="Z382" s="215">
        <v>0</v>
      </c>
      <c r="AA382" s="215">
        <v>0.01</v>
      </c>
    </row>
    <row r="383" spans="1:27" s="214" customFormat="1" ht="17.25" x14ac:dyDescent="0.3">
      <c r="A383" s="215">
        <v>230</v>
      </c>
      <c r="B383" s="217" t="s">
        <v>14</v>
      </c>
      <c r="C383" s="215">
        <v>14942</v>
      </c>
      <c r="D383" s="215">
        <v>7</v>
      </c>
      <c r="E383" s="215">
        <v>3</v>
      </c>
      <c r="F383" s="215">
        <v>29</v>
      </c>
      <c r="G383" s="211">
        <f t="shared" si="30"/>
        <v>3129</v>
      </c>
      <c r="H383" s="215">
        <v>1</v>
      </c>
      <c r="I383" s="215">
        <v>75</v>
      </c>
      <c r="J383" s="205">
        <f t="shared" si="33"/>
        <v>234675</v>
      </c>
      <c r="K383" s="215"/>
      <c r="L383" s="215"/>
      <c r="M383" s="217"/>
      <c r="N383" s="217"/>
      <c r="O383" s="215"/>
      <c r="P383" s="215"/>
      <c r="Q383" s="215"/>
      <c r="R383" s="215"/>
      <c r="S383" s="211"/>
      <c r="T383" s="215"/>
      <c r="U383" s="215"/>
      <c r="V383" s="213">
        <f t="shared" si="32"/>
        <v>0</v>
      </c>
      <c r="W383" s="207">
        <f t="shared" si="29"/>
        <v>234675</v>
      </c>
      <c r="X383" s="208">
        <f t="shared" si="31"/>
        <v>234675</v>
      </c>
      <c r="Y383" s="215">
        <v>50</v>
      </c>
      <c r="Z383" s="215">
        <v>0</v>
      </c>
      <c r="AA383" s="215">
        <v>0.01</v>
      </c>
    </row>
    <row r="384" spans="1:27" ht="17.25" x14ac:dyDescent="0.3">
      <c r="A384" s="215">
        <v>231</v>
      </c>
      <c r="B384" s="217" t="s">
        <v>4</v>
      </c>
      <c r="C384" s="215">
        <v>15005</v>
      </c>
      <c r="D384" s="215">
        <v>9</v>
      </c>
      <c r="E384" s="215">
        <v>3</v>
      </c>
      <c r="F384" s="215">
        <v>16</v>
      </c>
      <c r="G384" s="211">
        <f t="shared" si="30"/>
        <v>3916</v>
      </c>
      <c r="H384" s="215">
        <v>1</v>
      </c>
      <c r="I384" s="215">
        <v>75</v>
      </c>
      <c r="J384" s="205">
        <f t="shared" si="33"/>
        <v>293700</v>
      </c>
      <c r="K384" s="215"/>
      <c r="L384" s="215"/>
      <c r="M384" s="217"/>
      <c r="N384" s="217"/>
      <c r="O384" s="215"/>
      <c r="P384" s="215"/>
      <c r="Q384" s="215"/>
      <c r="R384" s="215"/>
      <c r="S384" s="211"/>
      <c r="T384" s="215"/>
      <c r="U384" s="215"/>
      <c r="V384" s="213">
        <f t="shared" si="32"/>
        <v>0</v>
      </c>
      <c r="W384" s="207">
        <f t="shared" si="29"/>
        <v>293700</v>
      </c>
      <c r="X384" s="208">
        <f t="shared" si="31"/>
        <v>293700</v>
      </c>
      <c r="Y384" s="215">
        <v>50</v>
      </c>
      <c r="Z384" s="215">
        <v>0</v>
      </c>
      <c r="AA384" s="215">
        <v>0.01</v>
      </c>
    </row>
    <row r="385" spans="1:27" s="214" customFormat="1" ht="17.25" x14ac:dyDescent="0.3">
      <c r="A385" s="215">
        <v>232</v>
      </c>
      <c r="B385" s="217" t="s">
        <v>14</v>
      </c>
      <c r="C385" s="215">
        <v>1588</v>
      </c>
      <c r="D385" s="215">
        <v>2</v>
      </c>
      <c r="E385" s="215">
        <v>1</v>
      </c>
      <c r="F385" s="215">
        <v>0</v>
      </c>
      <c r="G385" s="211">
        <f t="shared" si="30"/>
        <v>900</v>
      </c>
      <c r="H385" s="215">
        <v>1</v>
      </c>
      <c r="I385" s="215">
        <v>75</v>
      </c>
      <c r="J385" s="205">
        <f t="shared" si="33"/>
        <v>67500</v>
      </c>
      <c r="K385" s="215"/>
      <c r="L385" s="215"/>
      <c r="M385" s="217"/>
      <c r="N385" s="217"/>
      <c r="O385" s="215"/>
      <c r="P385" s="215"/>
      <c r="Q385" s="215"/>
      <c r="R385" s="215"/>
      <c r="S385" s="211"/>
      <c r="T385" s="215"/>
      <c r="U385" s="215"/>
      <c r="V385" s="213">
        <f t="shared" si="32"/>
        <v>0</v>
      </c>
      <c r="W385" s="207">
        <f t="shared" si="29"/>
        <v>67500</v>
      </c>
      <c r="X385" s="208">
        <f t="shared" si="31"/>
        <v>67500</v>
      </c>
      <c r="Y385" s="215">
        <v>50</v>
      </c>
      <c r="Z385" s="215">
        <v>0</v>
      </c>
      <c r="AA385" s="215">
        <v>0.01</v>
      </c>
    </row>
    <row r="386" spans="1:27" ht="17.25" x14ac:dyDescent="0.3">
      <c r="A386" s="215">
        <v>233</v>
      </c>
      <c r="B386" s="217" t="s">
        <v>4</v>
      </c>
      <c r="C386" s="215">
        <v>2067</v>
      </c>
      <c r="D386" s="215">
        <v>17</v>
      </c>
      <c r="E386" s="215">
        <v>3</v>
      </c>
      <c r="F386" s="215">
        <v>90</v>
      </c>
      <c r="G386" s="211">
        <f t="shared" si="30"/>
        <v>7190</v>
      </c>
      <c r="H386" s="215">
        <v>1</v>
      </c>
      <c r="I386" s="215">
        <v>130</v>
      </c>
      <c r="J386" s="205">
        <f t="shared" si="33"/>
        <v>934700</v>
      </c>
      <c r="K386" s="215"/>
      <c r="L386" s="215"/>
      <c r="M386" s="217"/>
      <c r="N386" s="217"/>
      <c r="O386" s="215"/>
      <c r="P386" s="215"/>
      <c r="Q386" s="215"/>
      <c r="R386" s="215"/>
      <c r="S386" s="211"/>
      <c r="T386" s="215"/>
      <c r="U386" s="215"/>
      <c r="V386" s="213">
        <f t="shared" si="32"/>
        <v>0</v>
      </c>
      <c r="W386" s="207">
        <f t="shared" si="29"/>
        <v>934700</v>
      </c>
      <c r="X386" s="208">
        <f t="shared" si="31"/>
        <v>934700</v>
      </c>
      <c r="Y386" s="215">
        <v>50</v>
      </c>
      <c r="Z386" s="215">
        <v>0</v>
      </c>
      <c r="AA386" s="215">
        <v>0.01</v>
      </c>
    </row>
    <row r="387" spans="1:27" ht="17.25" x14ac:dyDescent="0.3">
      <c r="A387" s="215">
        <v>234</v>
      </c>
      <c r="B387" s="217" t="s">
        <v>4</v>
      </c>
      <c r="C387" s="215">
        <v>2111</v>
      </c>
      <c r="D387" s="215">
        <v>0</v>
      </c>
      <c r="E387" s="215">
        <v>0</v>
      </c>
      <c r="F387" s="215">
        <v>63</v>
      </c>
      <c r="G387" s="211">
        <f t="shared" si="30"/>
        <v>63</v>
      </c>
      <c r="H387" s="215">
        <v>1</v>
      </c>
      <c r="I387" s="215">
        <v>75</v>
      </c>
      <c r="J387" s="205">
        <f t="shared" si="33"/>
        <v>4725</v>
      </c>
      <c r="K387" s="215"/>
      <c r="L387" s="215"/>
      <c r="M387" s="217"/>
      <c r="N387" s="217"/>
      <c r="O387" s="215"/>
      <c r="P387" s="215"/>
      <c r="Q387" s="215"/>
      <c r="R387" s="215"/>
      <c r="S387" s="211"/>
      <c r="T387" s="215"/>
      <c r="U387" s="215"/>
      <c r="V387" s="213">
        <f t="shared" si="32"/>
        <v>0</v>
      </c>
      <c r="W387" s="207">
        <f t="shared" si="29"/>
        <v>4725</v>
      </c>
      <c r="X387" s="208">
        <f t="shared" si="31"/>
        <v>4725</v>
      </c>
      <c r="Y387" s="215">
        <v>50</v>
      </c>
      <c r="Z387" s="215">
        <v>0</v>
      </c>
      <c r="AA387" s="215">
        <v>0.01</v>
      </c>
    </row>
    <row r="388" spans="1:27" ht="17.25" x14ac:dyDescent="0.3">
      <c r="A388" s="215">
        <v>235</v>
      </c>
      <c r="B388" s="217" t="s">
        <v>4</v>
      </c>
      <c r="C388" s="215">
        <v>12333</v>
      </c>
      <c r="D388" s="215">
        <v>7</v>
      </c>
      <c r="E388" s="215">
        <v>1</v>
      </c>
      <c r="F388" s="215">
        <v>69</v>
      </c>
      <c r="G388" s="211">
        <f t="shared" si="30"/>
        <v>2969</v>
      </c>
      <c r="H388" s="215">
        <v>1</v>
      </c>
      <c r="I388" s="215">
        <v>75</v>
      </c>
      <c r="J388" s="205">
        <f t="shared" si="33"/>
        <v>222675</v>
      </c>
      <c r="K388" s="215"/>
      <c r="L388" s="215"/>
      <c r="M388" s="217"/>
      <c r="N388" s="217"/>
      <c r="O388" s="215"/>
      <c r="P388" s="215"/>
      <c r="Q388" s="215"/>
      <c r="R388" s="215"/>
      <c r="S388" s="211"/>
      <c r="T388" s="215"/>
      <c r="U388" s="215"/>
      <c r="V388" s="213">
        <f t="shared" si="32"/>
        <v>0</v>
      </c>
      <c r="W388" s="207">
        <f t="shared" si="29"/>
        <v>222675</v>
      </c>
      <c r="X388" s="208">
        <f t="shared" si="31"/>
        <v>222675</v>
      </c>
      <c r="Y388" s="215">
        <v>50</v>
      </c>
      <c r="Z388" s="215">
        <v>0</v>
      </c>
      <c r="AA388" s="215">
        <v>0.01</v>
      </c>
    </row>
    <row r="389" spans="1:27" ht="17.25" x14ac:dyDescent="0.3">
      <c r="A389" s="215">
        <v>236</v>
      </c>
      <c r="B389" s="217" t="s">
        <v>4</v>
      </c>
      <c r="C389" s="215">
        <v>11681</v>
      </c>
      <c r="D389" s="215">
        <v>7</v>
      </c>
      <c r="E389" s="215">
        <v>1</v>
      </c>
      <c r="F389" s="215">
        <v>69</v>
      </c>
      <c r="G389" s="211">
        <f t="shared" si="30"/>
        <v>2969</v>
      </c>
      <c r="H389" s="215">
        <v>1</v>
      </c>
      <c r="I389" s="215">
        <v>75</v>
      </c>
      <c r="J389" s="205">
        <f t="shared" si="33"/>
        <v>222675</v>
      </c>
      <c r="K389" s="215"/>
      <c r="L389" s="215"/>
      <c r="M389" s="217"/>
      <c r="N389" s="217"/>
      <c r="O389" s="215"/>
      <c r="P389" s="215"/>
      <c r="Q389" s="215"/>
      <c r="R389" s="215"/>
      <c r="S389" s="211"/>
      <c r="T389" s="215"/>
      <c r="U389" s="215"/>
      <c r="V389" s="213">
        <f t="shared" si="32"/>
        <v>0</v>
      </c>
      <c r="W389" s="207">
        <f t="shared" si="29"/>
        <v>222675</v>
      </c>
      <c r="X389" s="208">
        <f t="shared" si="31"/>
        <v>222675</v>
      </c>
      <c r="Y389" s="215">
        <v>50</v>
      </c>
      <c r="Z389" s="215">
        <v>0</v>
      </c>
      <c r="AA389" s="215">
        <v>0.01</v>
      </c>
    </row>
    <row r="390" spans="1:27" ht="17.25" x14ac:dyDescent="0.3">
      <c r="A390" s="215">
        <v>237</v>
      </c>
      <c r="B390" s="217" t="s">
        <v>4</v>
      </c>
      <c r="C390" s="215">
        <v>6113</v>
      </c>
      <c r="D390" s="215">
        <v>0</v>
      </c>
      <c r="E390" s="215">
        <v>0</v>
      </c>
      <c r="F390" s="215">
        <v>82</v>
      </c>
      <c r="G390" s="211">
        <f t="shared" si="30"/>
        <v>82</v>
      </c>
      <c r="H390" s="215">
        <v>2</v>
      </c>
      <c r="I390" s="215">
        <v>200</v>
      </c>
      <c r="J390" s="205">
        <f t="shared" si="33"/>
        <v>16400</v>
      </c>
      <c r="K390" s="215"/>
      <c r="L390" s="215">
        <v>4</v>
      </c>
      <c r="M390" s="217" t="s">
        <v>44</v>
      </c>
      <c r="N390" s="217" t="s">
        <v>9</v>
      </c>
      <c r="O390" s="215">
        <v>279.54000000000002</v>
      </c>
      <c r="P390" s="215"/>
      <c r="Q390" s="215"/>
      <c r="R390" s="215"/>
      <c r="S390" s="211">
        <f>SUM(O390*6500)</f>
        <v>1817010.0000000002</v>
      </c>
      <c r="T390" s="215">
        <v>20</v>
      </c>
      <c r="U390" s="215">
        <v>75</v>
      </c>
      <c r="V390" s="213">
        <f t="shared" si="32"/>
        <v>454252.5</v>
      </c>
      <c r="W390" s="207">
        <f t="shared" ref="W390:W453" si="34">SUM(J390+V390)</f>
        <v>470652.5</v>
      </c>
      <c r="X390" s="208">
        <f t="shared" si="31"/>
        <v>470652.5</v>
      </c>
      <c r="Y390" s="215">
        <v>10</v>
      </c>
      <c r="Z390" s="215">
        <v>0</v>
      </c>
      <c r="AA390" s="215">
        <v>0.02</v>
      </c>
    </row>
    <row r="391" spans="1:27" ht="17.25" x14ac:dyDescent="0.3">
      <c r="A391" s="215"/>
      <c r="B391" s="217"/>
      <c r="C391" s="215"/>
      <c r="D391" s="215"/>
      <c r="E391" s="215"/>
      <c r="F391" s="215"/>
      <c r="G391" s="211"/>
      <c r="H391" s="215"/>
      <c r="I391" s="215"/>
      <c r="J391" s="205"/>
      <c r="K391" s="215"/>
      <c r="L391" s="215"/>
      <c r="M391" s="217" t="s">
        <v>317</v>
      </c>
      <c r="N391" s="217"/>
      <c r="O391" s="215"/>
      <c r="P391" s="215"/>
      <c r="Q391" s="215"/>
      <c r="R391" s="215"/>
      <c r="S391" s="211"/>
      <c r="T391" s="215"/>
      <c r="U391" s="215"/>
      <c r="V391" s="213">
        <f t="shared" si="32"/>
        <v>0</v>
      </c>
      <c r="W391" s="207">
        <f t="shared" si="34"/>
        <v>0</v>
      </c>
      <c r="X391" s="208">
        <f t="shared" si="31"/>
        <v>0</v>
      </c>
      <c r="Y391" s="215"/>
      <c r="Z391" s="215"/>
      <c r="AA391" s="215"/>
    </row>
    <row r="392" spans="1:27" ht="17.25" x14ac:dyDescent="0.3">
      <c r="A392" s="215"/>
      <c r="B392" s="217"/>
      <c r="C392" s="215"/>
      <c r="D392" s="215"/>
      <c r="E392" s="215"/>
      <c r="F392" s="215"/>
      <c r="G392" s="211"/>
      <c r="H392" s="215"/>
      <c r="I392" s="215"/>
      <c r="J392" s="205"/>
      <c r="K392" s="215"/>
      <c r="L392" s="215"/>
      <c r="M392" s="217" t="s">
        <v>318</v>
      </c>
      <c r="N392" s="217"/>
      <c r="O392" s="215"/>
      <c r="P392" s="215"/>
      <c r="Q392" s="215"/>
      <c r="R392" s="215"/>
      <c r="S392" s="211"/>
      <c r="T392" s="215"/>
      <c r="U392" s="215"/>
      <c r="V392" s="213">
        <f t="shared" si="32"/>
        <v>0</v>
      </c>
      <c r="W392" s="207">
        <f t="shared" si="34"/>
        <v>0</v>
      </c>
      <c r="X392" s="208">
        <f t="shared" si="31"/>
        <v>0</v>
      </c>
      <c r="Y392" s="215"/>
      <c r="Z392" s="215"/>
      <c r="AA392" s="215"/>
    </row>
    <row r="393" spans="1:27" ht="17.25" x14ac:dyDescent="0.3">
      <c r="A393" s="215"/>
      <c r="B393" s="217"/>
      <c r="C393" s="215"/>
      <c r="D393" s="215"/>
      <c r="E393" s="215"/>
      <c r="F393" s="215"/>
      <c r="G393" s="211"/>
      <c r="H393" s="215"/>
      <c r="I393" s="215"/>
      <c r="J393" s="205"/>
      <c r="K393" s="215"/>
      <c r="L393" s="215"/>
      <c r="M393" s="217" t="s">
        <v>12</v>
      </c>
      <c r="N393" s="217" t="s">
        <v>0</v>
      </c>
      <c r="O393" s="215">
        <v>26.88</v>
      </c>
      <c r="P393" s="215"/>
      <c r="Q393" s="215"/>
      <c r="R393" s="215"/>
      <c r="S393" s="211">
        <f>SUM(O393*5400)</f>
        <v>145152</v>
      </c>
      <c r="T393" s="215">
        <v>20</v>
      </c>
      <c r="U393" s="215">
        <v>93</v>
      </c>
      <c r="V393" s="213">
        <f t="shared" si="32"/>
        <v>10160.640000000014</v>
      </c>
      <c r="W393" s="207">
        <f t="shared" si="34"/>
        <v>10160.640000000014</v>
      </c>
      <c r="X393" s="208">
        <f t="shared" si="31"/>
        <v>10160.640000000014</v>
      </c>
      <c r="Y393" s="215">
        <v>50</v>
      </c>
      <c r="Z393" s="215">
        <v>0</v>
      </c>
      <c r="AA393" s="215">
        <v>0.01</v>
      </c>
    </row>
    <row r="394" spans="1:27" s="214" customFormat="1" ht="17.25" x14ac:dyDescent="0.3">
      <c r="A394" s="215">
        <v>238</v>
      </c>
      <c r="B394" s="217" t="s">
        <v>14</v>
      </c>
      <c r="C394" s="215">
        <v>6128</v>
      </c>
      <c r="D394" s="215">
        <v>0</v>
      </c>
      <c r="E394" s="215">
        <v>1</v>
      </c>
      <c r="F394" s="215">
        <v>16</v>
      </c>
      <c r="G394" s="211">
        <f t="shared" ref="G394:G454" si="35">SUM((D394*400)+(E394*100)+F394)</f>
        <v>116</v>
      </c>
      <c r="H394" s="215">
        <v>2</v>
      </c>
      <c r="I394" s="215">
        <v>75</v>
      </c>
      <c r="J394" s="205">
        <f t="shared" si="33"/>
        <v>8700</v>
      </c>
      <c r="K394" s="215"/>
      <c r="L394" s="215">
        <v>3</v>
      </c>
      <c r="M394" s="217" t="s">
        <v>44</v>
      </c>
      <c r="N394" s="217" t="s">
        <v>9</v>
      </c>
      <c r="O394" s="215">
        <v>132.49</v>
      </c>
      <c r="P394" s="215"/>
      <c r="Q394" s="215"/>
      <c r="R394" s="215"/>
      <c r="S394" s="211">
        <f>SUM(O394*6500)</f>
        <v>861185.00000000012</v>
      </c>
      <c r="T394" s="215">
        <v>29</v>
      </c>
      <c r="U394" s="215">
        <v>85</v>
      </c>
      <c r="V394" s="213">
        <f t="shared" si="32"/>
        <v>129177.75</v>
      </c>
      <c r="W394" s="207">
        <f t="shared" si="34"/>
        <v>137877.75</v>
      </c>
      <c r="X394" s="208">
        <f t="shared" ref="X394:X457" si="36">W394</f>
        <v>137877.75</v>
      </c>
      <c r="Y394" s="215">
        <v>10</v>
      </c>
      <c r="Z394" s="215">
        <v>0</v>
      </c>
      <c r="AA394" s="215">
        <v>0.02</v>
      </c>
    </row>
    <row r="395" spans="1:27" ht="17.25" x14ac:dyDescent="0.3">
      <c r="A395" s="215"/>
      <c r="B395" s="217"/>
      <c r="C395" s="215"/>
      <c r="D395" s="215"/>
      <c r="E395" s="215"/>
      <c r="F395" s="215"/>
      <c r="G395" s="211"/>
      <c r="H395" s="215"/>
      <c r="I395" s="215"/>
      <c r="J395" s="205"/>
      <c r="K395" s="215"/>
      <c r="L395" s="215"/>
      <c r="M395" s="217" t="s">
        <v>317</v>
      </c>
      <c r="N395" s="217"/>
      <c r="O395" s="215"/>
      <c r="P395" s="215"/>
      <c r="Q395" s="215"/>
      <c r="R395" s="215"/>
      <c r="S395" s="211"/>
      <c r="T395" s="215"/>
      <c r="U395" s="215"/>
      <c r="V395" s="213">
        <f t="shared" si="32"/>
        <v>0</v>
      </c>
      <c r="W395" s="207">
        <f t="shared" si="34"/>
        <v>0</v>
      </c>
      <c r="X395" s="208">
        <f t="shared" si="36"/>
        <v>0</v>
      </c>
      <c r="Y395" s="215"/>
      <c r="Z395" s="215"/>
      <c r="AA395" s="215"/>
    </row>
    <row r="396" spans="1:27" ht="17.25" x14ac:dyDescent="0.3">
      <c r="A396" s="215"/>
      <c r="B396" s="217"/>
      <c r="C396" s="215"/>
      <c r="D396" s="215"/>
      <c r="E396" s="215"/>
      <c r="F396" s="215"/>
      <c r="G396" s="211"/>
      <c r="H396" s="215"/>
      <c r="I396" s="215"/>
      <c r="J396" s="205"/>
      <c r="K396" s="215"/>
      <c r="L396" s="215"/>
      <c r="M396" s="217" t="s">
        <v>318</v>
      </c>
      <c r="N396" s="217"/>
      <c r="O396" s="215"/>
      <c r="P396" s="215"/>
      <c r="Q396" s="215"/>
      <c r="R396" s="215"/>
      <c r="S396" s="211"/>
      <c r="T396" s="215"/>
      <c r="U396" s="215"/>
      <c r="V396" s="213">
        <f t="shared" si="32"/>
        <v>0</v>
      </c>
      <c r="W396" s="207">
        <f t="shared" si="34"/>
        <v>0</v>
      </c>
      <c r="X396" s="208">
        <f t="shared" si="36"/>
        <v>0</v>
      </c>
      <c r="Y396" s="215"/>
      <c r="Z396" s="215"/>
      <c r="AA396" s="215"/>
    </row>
    <row r="397" spans="1:27" ht="17.25" x14ac:dyDescent="0.3">
      <c r="A397" s="215"/>
      <c r="B397" s="217"/>
      <c r="C397" s="215"/>
      <c r="D397" s="215"/>
      <c r="E397" s="215"/>
      <c r="F397" s="215"/>
      <c r="G397" s="211"/>
      <c r="H397" s="215"/>
      <c r="I397" s="215"/>
      <c r="J397" s="205"/>
      <c r="K397" s="215"/>
      <c r="L397" s="215"/>
      <c r="M397" s="217" t="s">
        <v>39</v>
      </c>
      <c r="N397" s="217" t="s">
        <v>9</v>
      </c>
      <c r="O397" s="215">
        <v>78.72</v>
      </c>
      <c r="P397" s="215"/>
      <c r="Q397" s="215"/>
      <c r="R397" s="215"/>
      <c r="S397" s="211">
        <f>SUM(O397*6500)</f>
        <v>511680</v>
      </c>
      <c r="T397" s="215">
        <v>35</v>
      </c>
      <c r="U397" s="215">
        <v>85</v>
      </c>
      <c r="V397" s="213">
        <f t="shared" si="32"/>
        <v>76752</v>
      </c>
      <c r="W397" s="207">
        <f t="shared" si="34"/>
        <v>76752</v>
      </c>
      <c r="X397" s="208">
        <f t="shared" si="36"/>
        <v>76752</v>
      </c>
      <c r="Y397" s="215">
        <v>10</v>
      </c>
      <c r="Z397" s="215">
        <v>0</v>
      </c>
      <c r="AA397" s="215">
        <v>0.02</v>
      </c>
    </row>
    <row r="398" spans="1:27" ht="17.25" x14ac:dyDescent="0.3">
      <c r="A398" s="215"/>
      <c r="B398" s="217"/>
      <c r="C398" s="215"/>
      <c r="D398" s="215"/>
      <c r="E398" s="215"/>
      <c r="F398" s="215"/>
      <c r="G398" s="211"/>
      <c r="H398" s="215"/>
      <c r="I398" s="215"/>
      <c r="J398" s="205"/>
      <c r="K398" s="215"/>
      <c r="L398" s="215"/>
      <c r="M398" s="217" t="s">
        <v>12</v>
      </c>
      <c r="N398" s="217" t="s">
        <v>0</v>
      </c>
      <c r="O398" s="215">
        <v>24.08</v>
      </c>
      <c r="P398" s="215"/>
      <c r="Q398" s="215"/>
      <c r="R398" s="215"/>
      <c r="S398" s="211">
        <f>SUM(O398*5400)</f>
        <v>130031.99999999999</v>
      </c>
      <c r="T398" s="215">
        <v>2</v>
      </c>
      <c r="U398" s="215">
        <v>6</v>
      </c>
      <c r="V398" s="213">
        <f t="shared" si="32"/>
        <v>122230.07999999999</v>
      </c>
      <c r="W398" s="207">
        <f t="shared" si="34"/>
        <v>122230.07999999999</v>
      </c>
      <c r="X398" s="208">
        <f t="shared" si="36"/>
        <v>122230.07999999999</v>
      </c>
      <c r="Y398" s="215">
        <v>50</v>
      </c>
      <c r="Z398" s="215">
        <v>0</v>
      </c>
      <c r="AA398" s="215">
        <v>0.01</v>
      </c>
    </row>
    <row r="399" spans="1:27" ht="17.25" x14ac:dyDescent="0.3">
      <c r="A399" s="215"/>
      <c r="B399" s="217"/>
      <c r="C399" s="215"/>
      <c r="D399" s="215"/>
      <c r="E399" s="215"/>
      <c r="F399" s="215"/>
      <c r="G399" s="211"/>
      <c r="H399" s="215"/>
      <c r="I399" s="215"/>
      <c r="J399" s="205"/>
      <c r="K399" s="215"/>
      <c r="L399" s="215"/>
      <c r="M399" s="217" t="s">
        <v>158</v>
      </c>
      <c r="N399" s="217" t="s">
        <v>2</v>
      </c>
      <c r="O399" s="215">
        <v>7.2</v>
      </c>
      <c r="P399" s="215"/>
      <c r="Q399" s="215"/>
      <c r="R399" s="215"/>
      <c r="S399" s="211">
        <f>SUM(O399*6500)</f>
        <v>46800</v>
      </c>
      <c r="T399" s="215">
        <v>10</v>
      </c>
      <c r="U399" s="215">
        <v>10</v>
      </c>
      <c r="V399" s="213">
        <f t="shared" si="32"/>
        <v>42120</v>
      </c>
      <c r="W399" s="207">
        <f t="shared" si="34"/>
        <v>42120</v>
      </c>
      <c r="X399" s="208">
        <f t="shared" si="36"/>
        <v>42120</v>
      </c>
      <c r="Y399" s="215">
        <v>10</v>
      </c>
      <c r="Z399" s="215">
        <v>0</v>
      </c>
      <c r="AA399" s="215">
        <v>0.02</v>
      </c>
    </row>
    <row r="400" spans="1:27" ht="17.25" x14ac:dyDescent="0.3">
      <c r="A400" s="215"/>
      <c r="B400" s="217"/>
      <c r="C400" s="215"/>
      <c r="D400" s="215"/>
      <c r="E400" s="215"/>
      <c r="F400" s="215"/>
      <c r="G400" s="211"/>
      <c r="H400" s="215"/>
      <c r="I400" s="215"/>
      <c r="J400" s="205"/>
      <c r="K400" s="215"/>
      <c r="L400" s="215"/>
      <c r="M400" s="217" t="s">
        <v>22</v>
      </c>
      <c r="N400" s="217" t="s">
        <v>0</v>
      </c>
      <c r="O400" s="215">
        <v>10.8</v>
      </c>
      <c r="P400" s="215"/>
      <c r="Q400" s="215"/>
      <c r="R400" s="215"/>
      <c r="S400" s="211">
        <f>SUM(O400*2050)</f>
        <v>22140</v>
      </c>
      <c r="T400" s="215">
        <v>10</v>
      </c>
      <c r="U400" s="215">
        <v>40</v>
      </c>
      <c r="V400" s="213">
        <f t="shared" si="32"/>
        <v>13284</v>
      </c>
      <c r="W400" s="207">
        <f t="shared" si="34"/>
        <v>13284</v>
      </c>
      <c r="X400" s="208">
        <f t="shared" si="36"/>
        <v>13284</v>
      </c>
      <c r="Y400" s="215">
        <v>50</v>
      </c>
      <c r="Z400" s="215">
        <v>0</v>
      </c>
      <c r="AA400" s="215">
        <v>0.01</v>
      </c>
    </row>
    <row r="401" spans="1:27" ht="17.25" x14ac:dyDescent="0.3">
      <c r="A401" s="215">
        <v>239</v>
      </c>
      <c r="B401" s="217" t="s">
        <v>4</v>
      </c>
      <c r="C401" s="215">
        <v>11685</v>
      </c>
      <c r="D401" s="215">
        <v>0</v>
      </c>
      <c r="E401" s="215">
        <v>0</v>
      </c>
      <c r="F401" s="215">
        <v>94</v>
      </c>
      <c r="G401" s="211">
        <f t="shared" si="35"/>
        <v>94</v>
      </c>
      <c r="H401" s="215">
        <v>2</v>
      </c>
      <c r="I401" s="215">
        <v>75</v>
      </c>
      <c r="J401" s="205">
        <f t="shared" si="33"/>
        <v>7050</v>
      </c>
      <c r="K401" s="215"/>
      <c r="L401" s="215">
        <v>21</v>
      </c>
      <c r="M401" s="217" t="s">
        <v>39</v>
      </c>
      <c r="N401" s="217" t="s">
        <v>2</v>
      </c>
      <c r="O401" s="215">
        <v>133.4</v>
      </c>
      <c r="P401" s="215"/>
      <c r="Q401" s="215"/>
      <c r="R401" s="215"/>
      <c r="S401" s="211">
        <f>SUM(O401*6500)</f>
        <v>867100</v>
      </c>
      <c r="T401" s="215">
        <v>25</v>
      </c>
      <c r="U401" s="215">
        <v>40</v>
      </c>
      <c r="V401" s="213">
        <f t="shared" si="32"/>
        <v>520260</v>
      </c>
      <c r="W401" s="207">
        <f t="shared" si="34"/>
        <v>527310</v>
      </c>
      <c r="X401" s="208">
        <f t="shared" si="36"/>
        <v>527310</v>
      </c>
      <c r="Y401" s="215">
        <v>10</v>
      </c>
      <c r="Z401" s="215">
        <v>0</v>
      </c>
      <c r="AA401" s="215">
        <v>0.02</v>
      </c>
    </row>
    <row r="402" spans="1:27" ht="17.25" x14ac:dyDescent="0.3">
      <c r="A402" s="215"/>
      <c r="B402" s="217"/>
      <c r="C402" s="215"/>
      <c r="D402" s="215"/>
      <c r="E402" s="215"/>
      <c r="F402" s="215"/>
      <c r="G402" s="211"/>
      <c r="H402" s="215"/>
      <c r="I402" s="215"/>
      <c r="J402" s="205"/>
      <c r="K402" s="215"/>
      <c r="L402" s="215"/>
      <c r="M402" s="217" t="s">
        <v>16</v>
      </c>
      <c r="N402" s="217" t="s">
        <v>0</v>
      </c>
      <c r="O402" s="215">
        <v>57.5</v>
      </c>
      <c r="P402" s="215"/>
      <c r="Q402" s="215"/>
      <c r="R402" s="215"/>
      <c r="S402" s="211">
        <f>SUM(O402*2400)</f>
        <v>138000</v>
      </c>
      <c r="T402" s="215">
        <v>3</v>
      </c>
      <c r="U402" s="215">
        <v>9</v>
      </c>
      <c r="V402" s="213">
        <f t="shared" si="32"/>
        <v>125580</v>
      </c>
      <c r="W402" s="207">
        <f t="shared" si="34"/>
        <v>125580</v>
      </c>
      <c r="X402" s="208">
        <f t="shared" si="36"/>
        <v>125580</v>
      </c>
      <c r="Y402" s="215">
        <v>0</v>
      </c>
      <c r="Z402" s="219">
        <f>X402</f>
        <v>125580</v>
      </c>
      <c r="AA402" s="215">
        <v>0.03</v>
      </c>
    </row>
    <row r="403" spans="1:27" ht="17.25" x14ac:dyDescent="0.3">
      <c r="A403" s="215"/>
      <c r="B403" s="217"/>
      <c r="C403" s="215"/>
      <c r="D403" s="215"/>
      <c r="E403" s="215"/>
      <c r="F403" s="215"/>
      <c r="G403" s="211"/>
      <c r="H403" s="215"/>
      <c r="I403" s="215"/>
      <c r="J403" s="205"/>
      <c r="K403" s="215"/>
      <c r="L403" s="215"/>
      <c r="M403" s="217" t="s">
        <v>12</v>
      </c>
      <c r="N403" s="217" t="s">
        <v>0</v>
      </c>
      <c r="O403" s="215">
        <v>26.1</v>
      </c>
      <c r="P403" s="215"/>
      <c r="Q403" s="215"/>
      <c r="R403" s="215"/>
      <c r="S403" s="211">
        <f>SUM(O403*5400)</f>
        <v>140940</v>
      </c>
      <c r="T403" s="215">
        <v>10</v>
      </c>
      <c r="U403" s="215">
        <v>40</v>
      </c>
      <c r="V403" s="213">
        <f t="shared" ref="V403:V466" si="37">SUM(S403-(S403*U403/100))</f>
        <v>84564</v>
      </c>
      <c r="W403" s="207">
        <f t="shared" si="34"/>
        <v>84564</v>
      </c>
      <c r="X403" s="208">
        <f t="shared" si="36"/>
        <v>84564</v>
      </c>
      <c r="Y403" s="215">
        <v>50</v>
      </c>
      <c r="Z403" s="215">
        <v>0</v>
      </c>
      <c r="AA403" s="215">
        <v>0.01</v>
      </c>
    </row>
    <row r="404" spans="1:27" ht="17.25" x14ac:dyDescent="0.3">
      <c r="A404" s="215"/>
      <c r="B404" s="217"/>
      <c r="C404" s="215"/>
      <c r="D404" s="215"/>
      <c r="E404" s="215"/>
      <c r="F404" s="215"/>
      <c r="G404" s="211"/>
      <c r="H404" s="215"/>
      <c r="I404" s="215"/>
      <c r="J404" s="205"/>
      <c r="K404" s="215"/>
      <c r="L404" s="215"/>
      <c r="M404" s="217" t="s">
        <v>22</v>
      </c>
      <c r="N404" s="217" t="s">
        <v>0</v>
      </c>
      <c r="O404" s="215">
        <v>22.4</v>
      </c>
      <c r="P404" s="215"/>
      <c r="Q404" s="215"/>
      <c r="R404" s="215"/>
      <c r="S404" s="211">
        <f>SUM(O404*2050)</f>
        <v>45920</v>
      </c>
      <c r="T404" s="215">
        <v>10</v>
      </c>
      <c r="U404" s="215">
        <v>40</v>
      </c>
      <c r="V404" s="213">
        <f t="shared" si="37"/>
        <v>27552</v>
      </c>
      <c r="W404" s="207">
        <f t="shared" si="34"/>
        <v>27552</v>
      </c>
      <c r="X404" s="208">
        <f t="shared" si="36"/>
        <v>27552</v>
      </c>
      <c r="Y404" s="215">
        <v>50</v>
      </c>
      <c r="Z404" s="215">
        <v>0</v>
      </c>
      <c r="AA404" s="215">
        <v>0.01</v>
      </c>
    </row>
    <row r="405" spans="1:27" ht="17.25" x14ac:dyDescent="0.3">
      <c r="A405" s="215">
        <v>240</v>
      </c>
      <c r="B405" s="217" t="s">
        <v>4</v>
      </c>
      <c r="C405" s="215">
        <v>11686</v>
      </c>
      <c r="D405" s="215">
        <v>0</v>
      </c>
      <c r="E405" s="215">
        <v>0</v>
      </c>
      <c r="F405" s="215">
        <v>85</v>
      </c>
      <c r="G405" s="211">
        <f t="shared" si="35"/>
        <v>85</v>
      </c>
      <c r="H405" s="215">
        <v>1</v>
      </c>
      <c r="I405" s="215">
        <v>75</v>
      </c>
      <c r="J405" s="205">
        <f t="shared" si="33"/>
        <v>6375</v>
      </c>
      <c r="K405" s="215"/>
      <c r="L405" s="215">
        <v>15</v>
      </c>
      <c r="M405" s="217" t="s">
        <v>22</v>
      </c>
      <c r="N405" s="217" t="s">
        <v>0</v>
      </c>
      <c r="O405" s="215">
        <v>104.96</v>
      </c>
      <c r="P405" s="215"/>
      <c r="Q405" s="215"/>
      <c r="R405" s="215"/>
      <c r="S405" s="211">
        <f>SUM(O405*2050)</f>
        <v>215168</v>
      </c>
      <c r="T405" s="215">
        <v>1</v>
      </c>
      <c r="U405" s="215">
        <v>3</v>
      </c>
      <c r="V405" s="213">
        <f t="shared" si="37"/>
        <v>208712.95999999999</v>
      </c>
      <c r="W405" s="207">
        <f t="shared" si="34"/>
        <v>215087.96</v>
      </c>
      <c r="X405" s="208">
        <f t="shared" si="36"/>
        <v>215087.96</v>
      </c>
      <c r="Y405" s="215">
        <v>50</v>
      </c>
      <c r="Z405" s="215">
        <v>0</v>
      </c>
      <c r="AA405" s="215">
        <v>0.01</v>
      </c>
    </row>
    <row r="406" spans="1:27" ht="17.25" x14ac:dyDescent="0.3">
      <c r="A406" s="215">
        <v>241</v>
      </c>
      <c r="B406" s="217" t="s">
        <v>4</v>
      </c>
      <c r="C406" s="215">
        <v>11687</v>
      </c>
      <c r="D406" s="215">
        <v>0</v>
      </c>
      <c r="E406" s="215">
        <v>0</v>
      </c>
      <c r="F406" s="215">
        <v>85</v>
      </c>
      <c r="G406" s="211">
        <f t="shared" si="35"/>
        <v>85</v>
      </c>
      <c r="H406" s="215">
        <v>2</v>
      </c>
      <c r="I406" s="215">
        <v>75</v>
      </c>
      <c r="J406" s="205">
        <f t="shared" si="33"/>
        <v>6375</v>
      </c>
      <c r="K406" s="215"/>
      <c r="L406" s="215">
        <v>5</v>
      </c>
      <c r="M406" s="217" t="s">
        <v>44</v>
      </c>
      <c r="N406" s="217" t="s">
        <v>9</v>
      </c>
      <c r="O406" s="215">
        <v>265</v>
      </c>
      <c r="P406" s="215"/>
      <c r="Q406" s="215"/>
      <c r="R406" s="215"/>
      <c r="S406" s="211">
        <f>SUM(O406*6500)</f>
        <v>1722500</v>
      </c>
      <c r="T406" s="215">
        <v>25</v>
      </c>
      <c r="U406" s="215">
        <v>85</v>
      </c>
      <c r="V406" s="213">
        <f t="shared" si="37"/>
        <v>258375</v>
      </c>
      <c r="W406" s="207">
        <f t="shared" si="34"/>
        <v>264750</v>
      </c>
      <c r="X406" s="208">
        <f t="shared" si="36"/>
        <v>264750</v>
      </c>
      <c r="Y406" s="215">
        <v>10</v>
      </c>
      <c r="Z406" s="215">
        <v>0</v>
      </c>
      <c r="AA406" s="215">
        <v>0.02</v>
      </c>
    </row>
    <row r="407" spans="1:27" ht="17.25" x14ac:dyDescent="0.3">
      <c r="A407" s="215"/>
      <c r="B407" s="217"/>
      <c r="C407" s="215"/>
      <c r="D407" s="215"/>
      <c r="E407" s="215"/>
      <c r="F407" s="215"/>
      <c r="G407" s="211"/>
      <c r="H407" s="215"/>
      <c r="I407" s="215"/>
      <c r="J407" s="205"/>
      <c r="K407" s="215"/>
      <c r="L407" s="215"/>
      <c r="M407" s="217" t="s">
        <v>317</v>
      </c>
      <c r="N407" s="217"/>
      <c r="O407" s="215"/>
      <c r="P407" s="215"/>
      <c r="Q407" s="215"/>
      <c r="R407" s="215"/>
      <c r="S407" s="211"/>
      <c r="T407" s="215"/>
      <c r="U407" s="215"/>
      <c r="V407" s="213">
        <f t="shared" si="37"/>
        <v>0</v>
      </c>
      <c r="W407" s="207">
        <f t="shared" si="34"/>
        <v>0</v>
      </c>
      <c r="X407" s="208">
        <f t="shared" si="36"/>
        <v>0</v>
      </c>
      <c r="Y407" s="215"/>
      <c r="Z407" s="215"/>
      <c r="AA407" s="215"/>
    </row>
    <row r="408" spans="1:27" ht="17.25" x14ac:dyDescent="0.3">
      <c r="A408" s="215"/>
      <c r="B408" s="217"/>
      <c r="C408" s="215"/>
      <c r="D408" s="215"/>
      <c r="E408" s="215"/>
      <c r="F408" s="215"/>
      <c r="G408" s="211"/>
      <c r="H408" s="215"/>
      <c r="I408" s="215"/>
      <c r="J408" s="205"/>
      <c r="K408" s="215"/>
      <c r="L408" s="215"/>
      <c r="M408" s="217" t="s">
        <v>318</v>
      </c>
      <c r="N408" s="217"/>
      <c r="O408" s="215"/>
      <c r="P408" s="215"/>
      <c r="Q408" s="215"/>
      <c r="R408" s="215"/>
      <c r="S408" s="211"/>
      <c r="T408" s="215"/>
      <c r="U408" s="215"/>
      <c r="V408" s="213">
        <f t="shared" si="37"/>
        <v>0</v>
      </c>
      <c r="W408" s="207">
        <f t="shared" si="34"/>
        <v>0</v>
      </c>
      <c r="X408" s="208">
        <f t="shared" si="36"/>
        <v>0</v>
      </c>
      <c r="Y408" s="215"/>
      <c r="Z408" s="215"/>
      <c r="AA408" s="215"/>
    </row>
    <row r="409" spans="1:27" ht="17.25" x14ac:dyDescent="0.3">
      <c r="A409" s="215"/>
      <c r="B409" s="217"/>
      <c r="C409" s="215"/>
      <c r="D409" s="215"/>
      <c r="E409" s="215"/>
      <c r="F409" s="215"/>
      <c r="G409" s="211"/>
      <c r="H409" s="215"/>
      <c r="I409" s="215"/>
      <c r="J409" s="205"/>
      <c r="K409" s="215"/>
      <c r="L409" s="215"/>
      <c r="M409" s="217" t="s">
        <v>22</v>
      </c>
      <c r="N409" s="217" t="s">
        <v>0</v>
      </c>
      <c r="O409" s="215">
        <v>133.6</v>
      </c>
      <c r="P409" s="215"/>
      <c r="Q409" s="215"/>
      <c r="R409" s="215"/>
      <c r="S409" s="211">
        <f>SUM(O409*2050)</f>
        <v>273880</v>
      </c>
      <c r="T409" s="215">
        <v>25</v>
      </c>
      <c r="U409" s="215">
        <v>93</v>
      </c>
      <c r="V409" s="213">
        <f t="shared" si="37"/>
        <v>19171.600000000006</v>
      </c>
      <c r="W409" s="207">
        <f t="shared" si="34"/>
        <v>19171.600000000006</v>
      </c>
      <c r="X409" s="208">
        <f t="shared" si="36"/>
        <v>19171.600000000006</v>
      </c>
      <c r="Y409" s="215">
        <v>10</v>
      </c>
      <c r="Z409" s="215">
        <v>0</v>
      </c>
      <c r="AA409" s="215">
        <v>0.01</v>
      </c>
    </row>
    <row r="410" spans="1:27" ht="17.25" x14ac:dyDescent="0.3">
      <c r="A410" s="215">
        <v>242</v>
      </c>
      <c r="B410" s="217" t="s">
        <v>4</v>
      </c>
      <c r="C410" s="215">
        <v>11688</v>
      </c>
      <c r="D410" s="215">
        <v>0</v>
      </c>
      <c r="E410" s="215">
        <v>0</v>
      </c>
      <c r="F410" s="215">
        <v>83</v>
      </c>
      <c r="G410" s="211">
        <f t="shared" si="35"/>
        <v>83</v>
      </c>
      <c r="H410" s="215">
        <v>1</v>
      </c>
      <c r="I410" s="215">
        <v>75</v>
      </c>
      <c r="J410" s="205">
        <f t="shared" ref="J410:J466" si="38">SUM(G410*I410)</f>
        <v>6225</v>
      </c>
      <c r="K410" s="215"/>
      <c r="L410" s="215">
        <v>91</v>
      </c>
      <c r="M410" s="217" t="s">
        <v>12</v>
      </c>
      <c r="N410" s="217" t="s">
        <v>0</v>
      </c>
      <c r="O410" s="215">
        <v>31.5</v>
      </c>
      <c r="P410" s="215"/>
      <c r="Q410" s="215"/>
      <c r="R410" s="215"/>
      <c r="S410" s="211">
        <f>SUM(O410*5400)</f>
        <v>170100</v>
      </c>
      <c r="T410" s="215">
        <v>10</v>
      </c>
      <c r="U410" s="215">
        <v>40</v>
      </c>
      <c r="V410" s="213">
        <f t="shared" si="37"/>
        <v>102060</v>
      </c>
      <c r="W410" s="207">
        <f t="shared" si="34"/>
        <v>108285</v>
      </c>
      <c r="X410" s="208">
        <f t="shared" si="36"/>
        <v>108285</v>
      </c>
      <c r="Y410" s="215">
        <v>50</v>
      </c>
      <c r="Z410" s="215">
        <v>0</v>
      </c>
      <c r="AA410" s="215">
        <v>0.01</v>
      </c>
    </row>
    <row r="411" spans="1:27" ht="17.25" x14ac:dyDescent="0.3">
      <c r="A411" s="215"/>
      <c r="B411" s="217"/>
      <c r="C411" s="215"/>
      <c r="D411" s="215"/>
      <c r="E411" s="215"/>
      <c r="F411" s="215"/>
      <c r="G411" s="211"/>
      <c r="H411" s="215"/>
      <c r="I411" s="215"/>
      <c r="J411" s="205"/>
      <c r="K411" s="215"/>
      <c r="L411" s="215"/>
      <c r="M411" s="217" t="s">
        <v>22</v>
      </c>
      <c r="N411" s="217" t="s">
        <v>0</v>
      </c>
      <c r="O411" s="215">
        <v>69.349999999999994</v>
      </c>
      <c r="P411" s="215"/>
      <c r="Q411" s="215"/>
      <c r="R411" s="215"/>
      <c r="S411" s="211">
        <f>SUM(O411*2050)</f>
        <v>142167.5</v>
      </c>
      <c r="T411" s="215">
        <v>8</v>
      </c>
      <c r="U411" s="215">
        <v>30</v>
      </c>
      <c r="V411" s="213">
        <f t="shared" si="37"/>
        <v>99517.25</v>
      </c>
      <c r="W411" s="207">
        <f t="shared" si="34"/>
        <v>99517.25</v>
      </c>
      <c r="X411" s="208">
        <f t="shared" si="36"/>
        <v>99517.25</v>
      </c>
      <c r="Y411" s="215">
        <v>50</v>
      </c>
      <c r="Z411" s="215">
        <v>0</v>
      </c>
      <c r="AA411" s="215">
        <v>0.01</v>
      </c>
    </row>
    <row r="412" spans="1:27" ht="17.25" x14ac:dyDescent="0.3">
      <c r="A412" s="215">
        <v>243</v>
      </c>
      <c r="B412" s="217" t="s">
        <v>4</v>
      </c>
      <c r="C412" s="215">
        <v>12758</v>
      </c>
      <c r="D412" s="215">
        <v>11</v>
      </c>
      <c r="E412" s="215">
        <v>1</v>
      </c>
      <c r="F412" s="215">
        <v>29</v>
      </c>
      <c r="G412" s="211">
        <f t="shared" si="35"/>
        <v>4529</v>
      </c>
      <c r="H412" s="215">
        <v>1</v>
      </c>
      <c r="I412" s="215">
        <v>75</v>
      </c>
      <c r="J412" s="205">
        <f t="shared" si="38"/>
        <v>339675</v>
      </c>
      <c r="K412" s="215"/>
      <c r="L412" s="215"/>
      <c r="M412" s="217"/>
      <c r="N412" s="217"/>
      <c r="O412" s="215"/>
      <c r="P412" s="215"/>
      <c r="Q412" s="215"/>
      <c r="R412" s="215"/>
      <c r="S412" s="211"/>
      <c r="T412" s="215"/>
      <c r="U412" s="215"/>
      <c r="V412" s="213">
        <f t="shared" si="37"/>
        <v>0</v>
      </c>
      <c r="W412" s="207">
        <f t="shared" si="34"/>
        <v>339675</v>
      </c>
      <c r="X412" s="208">
        <f t="shared" si="36"/>
        <v>339675</v>
      </c>
      <c r="Y412" s="215">
        <v>50</v>
      </c>
      <c r="Z412" s="215">
        <v>0</v>
      </c>
      <c r="AA412" s="215">
        <v>0.01</v>
      </c>
    </row>
    <row r="413" spans="1:27" ht="17.25" x14ac:dyDescent="0.3">
      <c r="A413" s="215">
        <v>244</v>
      </c>
      <c r="B413" s="217" t="s">
        <v>4</v>
      </c>
      <c r="C413" s="215">
        <v>6120</v>
      </c>
      <c r="D413" s="215">
        <v>0</v>
      </c>
      <c r="E413" s="215">
        <v>2</v>
      </c>
      <c r="F413" s="215">
        <v>34</v>
      </c>
      <c r="G413" s="211">
        <f t="shared" si="35"/>
        <v>234</v>
      </c>
      <c r="H413" s="215">
        <v>2</v>
      </c>
      <c r="I413" s="215">
        <v>75</v>
      </c>
      <c r="J413" s="205">
        <f t="shared" si="38"/>
        <v>17550</v>
      </c>
      <c r="K413" s="215"/>
      <c r="L413" s="215">
        <v>86</v>
      </c>
      <c r="M413" s="217" t="s">
        <v>39</v>
      </c>
      <c r="N413" s="217" t="s">
        <v>2</v>
      </c>
      <c r="O413" s="215">
        <v>272.39999999999998</v>
      </c>
      <c r="P413" s="215"/>
      <c r="Q413" s="215"/>
      <c r="R413" s="215"/>
      <c r="S413" s="211">
        <f>SUM(O413*6500)</f>
        <v>1770599.9999999998</v>
      </c>
      <c r="T413" s="215">
        <v>7</v>
      </c>
      <c r="U413" s="215">
        <v>7</v>
      </c>
      <c r="V413" s="213">
        <f t="shared" si="37"/>
        <v>1646657.9999999998</v>
      </c>
      <c r="W413" s="207">
        <f t="shared" si="34"/>
        <v>1664207.9999999998</v>
      </c>
      <c r="X413" s="208">
        <f t="shared" si="36"/>
        <v>1664207.9999999998</v>
      </c>
      <c r="Y413" s="215">
        <v>10</v>
      </c>
      <c r="Z413" s="215">
        <v>0</v>
      </c>
      <c r="AA413" s="215">
        <v>0.02</v>
      </c>
    </row>
    <row r="414" spans="1:27" ht="17.25" x14ac:dyDescent="0.3">
      <c r="A414" s="215">
        <v>245</v>
      </c>
      <c r="B414" s="217" t="s">
        <v>4</v>
      </c>
      <c r="C414" s="215">
        <v>27586</v>
      </c>
      <c r="D414" s="215">
        <v>0</v>
      </c>
      <c r="E414" s="215">
        <v>0</v>
      </c>
      <c r="F414" s="215">
        <v>42</v>
      </c>
      <c r="G414" s="211">
        <f t="shared" si="35"/>
        <v>42</v>
      </c>
      <c r="H414" s="215">
        <v>2</v>
      </c>
      <c r="I414" s="215">
        <v>200</v>
      </c>
      <c r="J414" s="205">
        <f t="shared" si="38"/>
        <v>8400</v>
      </c>
      <c r="K414" s="215"/>
      <c r="L414" s="215">
        <v>73</v>
      </c>
      <c r="M414" s="217" t="s">
        <v>39</v>
      </c>
      <c r="N414" s="217" t="s">
        <v>2</v>
      </c>
      <c r="O414" s="215">
        <v>178</v>
      </c>
      <c r="P414" s="215"/>
      <c r="Q414" s="215"/>
      <c r="R414" s="215"/>
      <c r="S414" s="211">
        <f>SUM(O414*6500)</f>
        <v>1157000</v>
      </c>
      <c r="T414" s="215">
        <v>18</v>
      </c>
      <c r="U414" s="215">
        <v>26</v>
      </c>
      <c r="V414" s="213">
        <f t="shared" si="37"/>
        <v>856180</v>
      </c>
      <c r="W414" s="207">
        <f t="shared" si="34"/>
        <v>864580</v>
      </c>
      <c r="X414" s="208">
        <f t="shared" si="36"/>
        <v>864580</v>
      </c>
      <c r="Y414" s="215">
        <v>10</v>
      </c>
      <c r="Z414" s="215">
        <v>0</v>
      </c>
      <c r="AA414" s="215">
        <v>0.02</v>
      </c>
    </row>
    <row r="415" spans="1:27" ht="17.25" x14ac:dyDescent="0.3">
      <c r="A415" s="215">
        <v>246</v>
      </c>
      <c r="B415" s="217" t="s">
        <v>4</v>
      </c>
      <c r="C415" s="215">
        <v>14271</v>
      </c>
      <c r="D415" s="215">
        <v>4</v>
      </c>
      <c r="E415" s="215">
        <v>3</v>
      </c>
      <c r="F415" s="215">
        <v>0</v>
      </c>
      <c r="G415" s="211">
        <f t="shared" si="35"/>
        <v>1900</v>
      </c>
      <c r="H415" s="215">
        <v>1</v>
      </c>
      <c r="I415" s="215">
        <v>75</v>
      </c>
      <c r="J415" s="205">
        <f t="shared" si="38"/>
        <v>142500</v>
      </c>
      <c r="K415" s="215"/>
      <c r="L415" s="215"/>
      <c r="M415" s="217"/>
      <c r="N415" s="217"/>
      <c r="O415" s="215"/>
      <c r="P415" s="215"/>
      <c r="Q415" s="215"/>
      <c r="R415" s="215"/>
      <c r="S415" s="211"/>
      <c r="T415" s="215"/>
      <c r="U415" s="215"/>
      <c r="V415" s="213">
        <f t="shared" si="37"/>
        <v>0</v>
      </c>
      <c r="W415" s="207">
        <f t="shared" si="34"/>
        <v>142500</v>
      </c>
      <c r="X415" s="208">
        <f t="shared" si="36"/>
        <v>142500</v>
      </c>
      <c r="Y415" s="215">
        <v>50</v>
      </c>
      <c r="Z415" s="215">
        <v>0</v>
      </c>
      <c r="AA415" s="215">
        <v>0.01</v>
      </c>
    </row>
    <row r="416" spans="1:27" s="214" customFormat="1" ht="17.25" x14ac:dyDescent="0.3">
      <c r="A416" s="215">
        <v>247</v>
      </c>
      <c r="B416" s="217" t="s">
        <v>320</v>
      </c>
      <c r="C416" s="215"/>
      <c r="D416" s="215">
        <v>5</v>
      </c>
      <c r="E416" s="215">
        <v>0</v>
      </c>
      <c r="F416" s="215">
        <v>42</v>
      </c>
      <c r="G416" s="211">
        <f t="shared" si="35"/>
        <v>2042</v>
      </c>
      <c r="H416" s="215">
        <v>1</v>
      </c>
      <c r="I416" s="215">
        <v>75</v>
      </c>
      <c r="J416" s="205">
        <f t="shared" si="38"/>
        <v>153150</v>
      </c>
      <c r="K416" s="215"/>
      <c r="L416" s="215"/>
      <c r="M416" s="217"/>
      <c r="N416" s="217"/>
      <c r="O416" s="215"/>
      <c r="P416" s="215"/>
      <c r="Q416" s="215"/>
      <c r="R416" s="215"/>
      <c r="S416" s="211"/>
      <c r="T416" s="215"/>
      <c r="U416" s="215"/>
      <c r="V416" s="213">
        <f t="shared" si="37"/>
        <v>0</v>
      </c>
      <c r="W416" s="207">
        <f t="shared" si="34"/>
        <v>153150</v>
      </c>
      <c r="X416" s="208">
        <f t="shared" si="36"/>
        <v>153150</v>
      </c>
      <c r="Y416" s="215">
        <v>50</v>
      </c>
      <c r="Z416" s="215">
        <v>0</v>
      </c>
      <c r="AA416" s="215">
        <v>0.01</v>
      </c>
    </row>
    <row r="417" spans="1:27" ht="17.25" x14ac:dyDescent="0.3">
      <c r="A417" s="215">
        <v>248</v>
      </c>
      <c r="B417" s="217" t="s">
        <v>4</v>
      </c>
      <c r="C417" s="215">
        <v>15327</v>
      </c>
      <c r="D417" s="215">
        <v>8</v>
      </c>
      <c r="E417" s="215">
        <v>1</v>
      </c>
      <c r="F417" s="215">
        <v>6</v>
      </c>
      <c r="G417" s="211">
        <f t="shared" si="35"/>
        <v>3306</v>
      </c>
      <c r="H417" s="215">
        <v>1</v>
      </c>
      <c r="I417" s="215">
        <v>75</v>
      </c>
      <c r="J417" s="205">
        <f t="shared" si="38"/>
        <v>247950</v>
      </c>
      <c r="K417" s="215"/>
      <c r="L417" s="215"/>
      <c r="M417" s="217"/>
      <c r="N417" s="217"/>
      <c r="O417" s="215"/>
      <c r="P417" s="215"/>
      <c r="Q417" s="215"/>
      <c r="R417" s="215"/>
      <c r="S417" s="211"/>
      <c r="T417" s="215"/>
      <c r="U417" s="215"/>
      <c r="V417" s="213">
        <f t="shared" si="37"/>
        <v>0</v>
      </c>
      <c r="W417" s="207">
        <f t="shared" si="34"/>
        <v>247950</v>
      </c>
      <c r="X417" s="208">
        <f t="shared" si="36"/>
        <v>247950</v>
      </c>
      <c r="Y417" s="215">
        <v>50</v>
      </c>
      <c r="Z417" s="215">
        <v>0</v>
      </c>
      <c r="AA417" s="215">
        <v>0.01</v>
      </c>
    </row>
    <row r="418" spans="1:27" ht="17.25" x14ac:dyDescent="0.3">
      <c r="A418" s="215">
        <v>249</v>
      </c>
      <c r="B418" s="217" t="s">
        <v>4</v>
      </c>
      <c r="C418" s="215">
        <v>13712</v>
      </c>
      <c r="D418" s="215">
        <v>0</v>
      </c>
      <c r="E418" s="215">
        <v>0</v>
      </c>
      <c r="F418" s="215">
        <v>56</v>
      </c>
      <c r="G418" s="211">
        <f t="shared" si="35"/>
        <v>56</v>
      </c>
      <c r="H418" s="215">
        <v>1</v>
      </c>
      <c r="I418" s="215">
        <v>75</v>
      </c>
      <c r="J418" s="205">
        <f t="shared" si="38"/>
        <v>4200</v>
      </c>
      <c r="K418" s="215"/>
      <c r="L418" s="215">
        <v>54</v>
      </c>
      <c r="M418" s="217" t="s">
        <v>8</v>
      </c>
      <c r="N418" s="217" t="s">
        <v>0</v>
      </c>
      <c r="O418" s="215">
        <v>31.02</v>
      </c>
      <c r="P418" s="215"/>
      <c r="Q418" s="215"/>
      <c r="R418" s="215"/>
      <c r="S418" s="211">
        <f>SUM(O418*5400)</f>
        <v>167508</v>
      </c>
      <c r="T418" s="215">
        <v>3</v>
      </c>
      <c r="U418" s="215">
        <v>9</v>
      </c>
      <c r="V418" s="213">
        <f t="shared" si="37"/>
        <v>152432.28</v>
      </c>
      <c r="W418" s="207">
        <f t="shared" si="34"/>
        <v>156632.28</v>
      </c>
      <c r="X418" s="208">
        <f t="shared" si="36"/>
        <v>156632.28</v>
      </c>
      <c r="Y418" s="215">
        <v>50</v>
      </c>
      <c r="Z418" s="215">
        <v>0</v>
      </c>
      <c r="AA418" s="215">
        <v>0.01</v>
      </c>
    </row>
    <row r="419" spans="1:27" ht="17.25" x14ac:dyDescent="0.3">
      <c r="A419" s="215"/>
      <c r="B419" s="217"/>
      <c r="C419" s="215"/>
      <c r="D419" s="215"/>
      <c r="E419" s="215"/>
      <c r="F419" s="215"/>
      <c r="G419" s="211"/>
      <c r="H419" s="215"/>
      <c r="I419" s="215"/>
      <c r="J419" s="205"/>
      <c r="K419" s="215"/>
      <c r="L419" s="215"/>
      <c r="M419" s="217" t="s">
        <v>22</v>
      </c>
      <c r="N419" s="217" t="s">
        <v>0</v>
      </c>
      <c r="O419" s="215">
        <v>52.26</v>
      </c>
      <c r="P419" s="215"/>
      <c r="Q419" s="215"/>
      <c r="R419" s="215"/>
      <c r="S419" s="211">
        <f>SUM(O419*2050)</f>
        <v>107133</v>
      </c>
      <c r="T419" s="215">
        <v>5</v>
      </c>
      <c r="U419" s="215">
        <v>15</v>
      </c>
      <c r="V419" s="213">
        <f t="shared" si="37"/>
        <v>91063.05</v>
      </c>
      <c r="W419" s="207">
        <f t="shared" si="34"/>
        <v>91063.05</v>
      </c>
      <c r="X419" s="208">
        <f t="shared" si="36"/>
        <v>91063.05</v>
      </c>
      <c r="Y419" s="215">
        <v>50</v>
      </c>
      <c r="Z419" s="215">
        <v>0</v>
      </c>
      <c r="AA419" s="215">
        <v>0.01</v>
      </c>
    </row>
    <row r="420" spans="1:27" ht="17.25" x14ac:dyDescent="0.3">
      <c r="A420" s="215">
        <v>250</v>
      </c>
      <c r="B420" s="217" t="s">
        <v>4</v>
      </c>
      <c r="C420" s="215">
        <v>5699</v>
      </c>
      <c r="D420" s="215">
        <v>0</v>
      </c>
      <c r="E420" s="215">
        <v>0</v>
      </c>
      <c r="F420" s="215">
        <v>20</v>
      </c>
      <c r="G420" s="211">
        <f t="shared" si="35"/>
        <v>20</v>
      </c>
      <c r="H420" s="215">
        <v>1</v>
      </c>
      <c r="I420" s="215">
        <v>200</v>
      </c>
      <c r="J420" s="205">
        <f t="shared" si="38"/>
        <v>4000</v>
      </c>
      <c r="K420" s="215"/>
      <c r="L420" s="215">
        <v>54</v>
      </c>
      <c r="M420" s="217" t="s">
        <v>44</v>
      </c>
      <c r="N420" s="217" t="s">
        <v>9</v>
      </c>
      <c r="O420" s="215">
        <v>126</v>
      </c>
      <c r="P420" s="215"/>
      <c r="Q420" s="215"/>
      <c r="R420" s="215"/>
      <c r="S420" s="211">
        <f>SUM(O420*6500)</f>
        <v>819000</v>
      </c>
      <c r="T420" s="215">
        <v>30</v>
      </c>
      <c r="U420" s="215">
        <v>85</v>
      </c>
      <c r="V420" s="213">
        <f t="shared" si="37"/>
        <v>122850</v>
      </c>
      <c r="W420" s="207">
        <f t="shared" si="34"/>
        <v>126850</v>
      </c>
      <c r="X420" s="208">
        <f t="shared" si="36"/>
        <v>126850</v>
      </c>
      <c r="Y420" s="215">
        <v>10</v>
      </c>
      <c r="Z420" s="215">
        <v>0</v>
      </c>
      <c r="AA420" s="215">
        <v>0.02</v>
      </c>
    </row>
    <row r="421" spans="1:27" ht="17.25" x14ac:dyDescent="0.3">
      <c r="A421" s="215"/>
      <c r="B421" s="217"/>
      <c r="C421" s="215"/>
      <c r="D421" s="215"/>
      <c r="E421" s="215"/>
      <c r="F421" s="215"/>
      <c r="G421" s="211"/>
      <c r="H421" s="215"/>
      <c r="I421" s="215"/>
      <c r="J421" s="205"/>
      <c r="K421" s="215"/>
      <c r="L421" s="215"/>
      <c r="M421" s="217" t="s">
        <v>317</v>
      </c>
      <c r="N421" s="217"/>
      <c r="O421" s="215"/>
      <c r="P421" s="215"/>
      <c r="Q421" s="215"/>
      <c r="R421" s="215"/>
      <c r="S421" s="211"/>
      <c r="T421" s="215"/>
      <c r="U421" s="215"/>
      <c r="V421" s="213">
        <f t="shared" si="37"/>
        <v>0</v>
      </c>
      <c r="W421" s="207">
        <f t="shared" si="34"/>
        <v>0</v>
      </c>
      <c r="X421" s="208">
        <f t="shared" si="36"/>
        <v>0</v>
      </c>
      <c r="Y421" s="215"/>
      <c r="Z421" s="215"/>
      <c r="AA421" s="215"/>
    </row>
    <row r="422" spans="1:27" ht="17.25" x14ac:dyDescent="0.3">
      <c r="A422" s="215"/>
      <c r="B422" s="217"/>
      <c r="C422" s="215"/>
      <c r="D422" s="215"/>
      <c r="E422" s="215"/>
      <c r="F422" s="215"/>
      <c r="G422" s="211"/>
      <c r="H422" s="215"/>
      <c r="I422" s="215"/>
      <c r="J422" s="205"/>
      <c r="K422" s="215"/>
      <c r="L422" s="215"/>
      <c r="M422" s="217" t="s">
        <v>318</v>
      </c>
      <c r="N422" s="217"/>
      <c r="O422" s="215"/>
      <c r="P422" s="215"/>
      <c r="Q422" s="215"/>
      <c r="R422" s="215"/>
      <c r="S422" s="211"/>
      <c r="T422" s="215"/>
      <c r="U422" s="215"/>
      <c r="V422" s="213">
        <f t="shared" si="37"/>
        <v>0</v>
      </c>
      <c r="W422" s="207">
        <f t="shared" si="34"/>
        <v>0</v>
      </c>
      <c r="X422" s="208">
        <f t="shared" si="36"/>
        <v>0</v>
      </c>
      <c r="Y422" s="215"/>
      <c r="Z422" s="215"/>
      <c r="AA422" s="215"/>
    </row>
    <row r="423" spans="1:27" ht="17.25" x14ac:dyDescent="0.3">
      <c r="A423" s="215">
        <v>251</v>
      </c>
      <c r="B423" s="217" t="s">
        <v>4</v>
      </c>
      <c r="C423" s="215">
        <v>10734</v>
      </c>
      <c r="D423" s="215">
        <v>0</v>
      </c>
      <c r="E423" s="215">
        <v>0</v>
      </c>
      <c r="F423" s="215">
        <v>4</v>
      </c>
      <c r="G423" s="211">
        <f t="shared" si="35"/>
        <v>4</v>
      </c>
      <c r="H423" s="215">
        <v>2</v>
      </c>
      <c r="I423" s="215">
        <v>75</v>
      </c>
      <c r="J423" s="205">
        <f t="shared" si="38"/>
        <v>300</v>
      </c>
      <c r="K423" s="215"/>
      <c r="L423" s="215">
        <v>54</v>
      </c>
      <c r="M423" s="217" t="s">
        <v>17</v>
      </c>
      <c r="N423" s="217" t="s">
        <v>2</v>
      </c>
      <c r="O423" s="215">
        <v>25.6</v>
      </c>
      <c r="P423" s="215"/>
      <c r="Q423" s="215"/>
      <c r="R423" s="215"/>
      <c r="S423" s="211">
        <f>SUM(O423*6500)</f>
        <v>166400</v>
      </c>
      <c r="T423" s="215">
        <v>30</v>
      </c>
      <c r="U423" s="215">
        <v>50</v>
      </c>
      <c r="V423" s="213">
        <f t="shared" si="37"/>
        <v>83200</v>
      </c>
      <c r="W423" s="207">
        <f t="shared" si="34"/>
        <v>83500</v>
      </c>
      <c r="X423" s="208">
        <f t="shared" si="36"/>
        <v>83500</v>
      </c>
      <c r="Y423" s="215">
        <v>10</v>
      </c>
      <c r="Z423" s="215">
        <v>0</v>
      </c>
      <c r="AA423" s="215">
        <v>0.02</v>
      </c>
    </row>
    <row r="424" spans="1:27" ht="17.25" x14ac:dyDescent="0.3">
      <c r="A424" s="215">
        <v>252</v>
      </c>
      <c r="B424" s="217" t="s">
        <v>4</v>
      </c>
      <c r="C424" s="215">
        <v>18107</v>
      </c>
      <c r="D424" s="215">
        <v>16</v>
      </c>
      <c r="E424" s="215">
        <v>2</v>
      </c>
      <c r="F424" s="215">
        <v>91</v>
      </c>
      <c r="G424" s="211">
        <f t="shared" si="35"/>
        <v>6691</v>
      </c>
      <c r="H424" s="215">
        <v>1</v>
      </c>
      <c r="I424" s="215">
        <v>75</v>
      </c>
      <c r="J424" s="205">
        <f t="shared" si="38"/>
        <v>501825</v>
      </c>
      <c r="K424" s="215"/>
      <c r="L424" s="215"/>
      <c r="M424" s="217"/>
      <c r="N424" s="217"/>
      <c r="O424" s="215"/>
      <c r="P424" s="215"/>
      <c r="Q424" s="215"/>
      <c r="R424" s="215"/>
      <c r="S424" s="211"/>
      <c r="T424" s="215"/>
      <c r="U424" s="215"/>
      <c r="V424" s="213">
        <f t="shared" si="37"/>
        <v>0</v>
      </c>
      <c r="W424" s="207">
        <f t="shared" si="34"/>
        <v>501825</v>
      </c>
      <c r="X424" s="208">
        <f t="shared" si="36"/>
        <v>501825</v>
      </c>
      <c r="Y424" s="215">
        <v>50</v>
      </c>
      <c r="Z424" s="215">
        <v>0</v>
      </c>
      <c r="AA424" s="215">
        <v>0.01</v>
      </c>
    </row>
    <row r="425" spans="1:27" ht="17.25" x14ac:dyDescent="0.3">
      <c r="A425" s="215">
        <v>253</v>
      </c>
      <c r="B425" s="217" t="s">
        <v>4</v>
      </c>
      <c r="C425" s="215">
        <v>15111</v>
      </c>
      <c r="D425" s="215">
        <v>15</v>
      </c>
      <c r="E425" s="215">
        <v>3</v>
      </c>
      <c r="F425" s="215">
        <v>79</v>
      </c>
      <c r="G425" s="211">
        <f t="shared" si="35"/>
        <v>6379</v>
      </c>
      <c r="H425" s="215">
        <v>1</v>
      </c>
      <c r="I425" s="215">
        <v>75</v>
      </c>
      <c r="J425" s="205">
        <f t="shared" si="38"/>
        <v>478425</v>
      </c>
      <c r="K425" s="215"/>
      <c r="L425" s="215"/>
      <c r="M425" s="217"/>
      <c r="N425" s="217"/>
      <c r="O425" s="215"/>
      <c r="P425" s="215"/>
      <c r="Q425" s="215"/>
      <c r="R425" s="215"/>
      <c r="S425" s="211"/>
      <c r="T425" s="215"/>
      <c r="U425" s="215"/>
      <c r="V425" s="213">
        <f t="shared" si="37"/>
        <v>0</v>
      </c>
      <c r="W425" s="207">
        <f t="shared" si="34"/>
        <v>478425</v>
      </c>
      <c r="X425" s="208">
        <f t="shared" si="36"/>
        <v>478425</v>
      </c>
      <c r="Y425" s="215">
        <v>50</v>
      </c>
      <c r="Z425" s="215">
        <v>0</v>
      </c>
      <c r="AA425" s="215">
        <v>0.01</v>
      </c>
    </row>
    <row r="426" spans="1:27" ht="17.25" x14ac:dyDescent="0.3">
      <c r="A426" s="215">
        <v>254</v>
      </c>
      <c r="B426" s="217" t="s">
        <v>4</v>
      </c>
      <c r="C426" s="215">
        <v>6142</v>
      </c>
      <c r="D426" s="215">
        <v>0</v>
      </c>
      <c r="E426" s="215">
        <v>1</v>
      </c>
      <c r="F426" s="215">
        <v>30</v>
      </c>
      <c r="G426" s="211">
        <f t="shared" si="35"/>
        <v>130</v>
      </c>
      <c r="H426" s="215">
        <v>2</v>
      </c>
      <c r="I426" s="215">
        <v>100</v>
      </c>
      <c r="J426" s="205">
        <f t="shared" si="38"/>
        <v>13000</v>
      </c>
      <c r="K426" s="215"/>
      <c r="L426" s="215">
        <v>25</v>
      </c>
      <c r="M426" s="217" t="s">
        <v>44</v>
      </c>
      <c r="N426" s="217" t="s">
        <v>9</v>
      </c>
      <c r="O426" s="215">
        <v>125.61</v>
      </c>
      <c r="P426" s="215"/>
      <c r="Q426" s="215"/>
      <c r="R426" s="215"/>
      <c r="S426" s="211">
        <f>SUM(O426*6500)</f>
        <v>816465</v>
      </c>
      <c r="T426" s="215">
        <v>29</v>
      </c>
      <c r="U426" s="215">
        <v>85</v>
      </c>
      <c r="V426" s="213">
        <f t="shared" si="37"/>
        <v>122469.75</v>
      </c>
      <c r="W426" s="207">
        <f t="shared" si="34"/>
        <v>135469.75</v>
      </c>
      <c r="X426" s="208">
        <f t="shared" si="36"/>
        <v>135469.75</v>
      </c>
      <c r="Y426" s="215">
        <v>10</v>
      </c>
      <c r="Z426" s="215">
        <v>0</v>
      </c>
      <c r="AA426" s="215">
        <v>0.02</v>
      </c>
    </row>
    <row r="427" spans="1:27" ht="17.25" x14ac:dyDescent="0.3">
      <c r="A427" s="215"/>
      <c r="B427" s="217"/>
      <c r="C427" s="215"/>
      <c r="D427" s="215"/>
      <c r="E427" s="215"/>
      <c r="F427" s="215"/>
      <c r="G427" s="211"/>
      <c r="H427" s="215"/>
      <c r="I427" s="215"/>
      <c r="J427" s="205"/>
      <c r="K427" s="215"/>
      <c r="L427" s="215"/>
      <c r="M427" s="217" t="s">
        <v>317</v>
      </c>
      <c r="N427" s="217"/>
      <c r="O427" s="215"/>
      <c r="P427" s="215"/>
      <c r="Q427" s="215"/>
      <c r="R427" s="215"/>
      <c r="S427" s="211"/>
      <c r="T427" s="215"/>
      <c r="U427" s="215"/>
      <c r="V427" s="213">
        <f t="shared" si="37"/>
        <v>0</v>
      </c>
      <c r="W427" s="207">
        <f t="shared" si="34"/>
        <v>0</v>
      </c>
      <c r="X427" s="208">
        <f t="shared" si="36"/>
        <v>0</v>
      </c>
      <c r="Y427" s="215"/>
      <c r="Z427" s="215"/>
      <c r="AA427" s="215"/>
    </row>
    <row r="428" spans="1:27" ht="17.25" x14ac:dyDescent="0.3">
      <c r="A428" s="215"/>
      <c r="B428" s="217"/>
      <c r="C428" s="215"/>
      <c r="D428" s="215"/>
      <c r="E428" s="215"/>
      <c r="F428" s="215"/>
      <c r="G428" s="211"/>
      <c r="H428" s="215"/>
      <c r="I428" s="215"/>
      <c r="J428" s="205"/>
      <c r="K428" s="215"/>
      <c r="L428" s="215"/>
      <c r="M428" s="217" t="s">
        <v>318</v>
      </c>
      <c r="N428" s="217"/>
      <c r="O428" s="215"/>
      <c r="P428" s="215"/>
      <c r="Q428" s="215"/>
      <c r="R428" s="215"/>
      <c r="S428" s="211"/>
      <c r="T428" s="215"/>
      <c r="U428" s="215"/>
      <c r="V428" s="213">
        <f t="shared" si="37"/>
        <v>0</v>
      </c>
      <c r="W428" s="207">
        <f t="shared" si="34"/>
        <v>0</v>
      </c>
      <c r="X428" s="208">
        <f t="shared" si="36"/>
        <v>0</v>
      </c>
      <c r="Y428" s="215"/>
      <c r="Z428" s="215"/>
      <c r="AA428" s="215"/>
    </row>
    <row r="429" spans="1:27" ht="17.25" x14ac:dyDescent="0.3">
      <c r="A429" s="215"/>
      <c r="B429" s="217"/>
      <c r="C429" s="215"/>
      <c r="D429" s="215"/>
      <c r="E429" s="215"/>
      <c r="F429" s="215"/>
      <c r="G429" s="211"/>
      <c r="H429" s="215"/>
      <c r="I429" s="215"/>
      <c r="J429" s="205"/>
      <c r="K429" s="215"/>
      <c r="L429" s="215"/>
      <c r="M429" s="217" t="s">
        <v>12</v>
      </c>
      <c r="N429" s="217" t="s">
        <v>0</v>
      </c>
      <c r="O429" s="215">
        <v>19.72</v>
      </c>
      <c r="P429" s="215"/>
      <c r="Q429" s="215"/>
      <c r="R429" s="215"/>
      <c r="S429" s="211">
        <f>SUM(O429*5400)</f>
        <v>106488</v>
      </c>
      <c r="T429" s="215">
        <v>35</v>
      </c>
      <c r="U429" s="215">
        <v>93</v>
      </c>
      <c r="V429" s="213">
        <f t="shared" si="37"/>
        <v>7454.1600000000035</v>
      </c>
      <c r="W429" s="207">
        <f t="shared" si="34"/>
        <v>7454.1600000000035</v>
      </c>
      <c r="X429" s="208">
        <f t="shared" si="36"/>
        <v>7454.1600000000035</v>
      </c>
      <c r="Y429" s="215">
        <v>50</v>
      </c>
      <c r="Z429" s="215">
        <v>0</v>
      </c>
      <c r="AA429" s="215">
        <v>0.01</v>
      </c>
    </row>
    <row r="430" spans="1:27" ht="17.25" x14ac:dyDescent="0.3">
      <c r="A430" s="215"/>
      <c r="B430" s="217"/>
      <c r="C430" s="215"/>
      <c r="D430" s="215"/>
      <c r="E430" s="215"/>
      <c r="F430" s="215"/>
      <c r="G430" s="211"/>
      <c r="H430" s="215"/>
      <c r="I430" s="215"/>
      <c r="J430" s="205"/>
      <c r="K430" s="215"/>
      <c r="L430" s="215"/>
      <c r="M430" s="217" t="s">
        <v>22</v>
      </c>
      <c r="N430" s="217" t="s">
        <v>0</v>
      </c>
      <c r="O430" s="215">
        <v>29.16</v>
      </c>
      <c r="P430" s="215"/>
      <c r="Q430" s="215"/>
      <c r="R430" s="215"/>
      <c r="S430" s="211">
        <f>SUM(O430*2050)</f>
        <v>59778</v>
      </c>
      <c r="T430" s="215">
        <v>20</v>
      </c>
      <c r="U430" s="215">
        <v>93</v>
      </c>
      <c r="V430" s="213">
        <f t="shared" si="37"/>
        <v>4184.4599999999991</v>
      </c>
      <c r="W430" s="207">
        <f t="shared" si="34"/>
        <v>4184.4599999999991</v>
      </c>
      <c r="X430" s="208">
        <f t="shared" si="36"/>
        <v>4184.4599999999991</v>
      </c>
      <c r="Y430" s="215">
        <v>50</v>
      </c>
      <c r="Z430" s="215">
        <v>0</v>
      </c>
      <c r="AA430" s="215">
        <v>0.01</v>
      </c>
    </row>
    <row r="431" spans="1:27" ht="17.25" x14ac:dyDescent="0.3">
      <c r="A431" s="215">
        <v>255</v>
      </c>
      <c r="B431" s="217" t="s">
        <v>4</v>
      </c>
      <c r="C431" s="215">
        <v>14646</v>
      </c>
      <c r="D431" s="215">
        <v>0</v>
      </c>
      <c r="E431" s="215">
        <v>0</v>
      </c>
      <c r="F431" s="215">
        <v>77</v>
      </c>
      <c r="G431" s="211">
        <f t="shared" si="35"/>
        <v>77</v>
      </c>
      <c r="H431" s="215">
        <v>1</v>
      </c>
      <c r="I431" s="215">
        <v>75</v>
      </c>
      <c r="J431" s="205">
        <f t="shared" si="38"/>
        <v>5775</v>
      </c>
      <c r="K431" s="215"/>
      <c r="L431" s="215">
        <v>30</v>
      </c>
      <c r="M431" s="217" t="s">
        <v>44</v>
      </c>
      <c r="N431" s="217" t="s">
        <v>9</v>
      </c>
      <c r="O431" s="215">
        <v>252.64</v>
      </c>
      <c r="P431" s="215"/>
      <c r="Q431" s="215"/>
      <c r="R431" s="215"/>
      <c r="S431" s="211">
        <f>SUM(O431*6500)</f>
        <v>1642160</v>
      </c>
      <c r="T431" s="215">
        <v>17</v>
      </c>
      <c r="U431" s="215">
        <v>60</v>
      </c>
      <c r="V431" s="213">
        <f t="shared" si="37"/>
        <v>656864</v>
      </c>
      <c r="W431" s="207">
        <f t="shared" si="34"/>
        <v>662639</v>
      </c>
      <c r="X431" s="208">
        <f t="shared" si="36"/>
        <v>662639</v>
      </c>
      <c r="Y431" s="215">
        <v>10</v>
      </c>
      <c r="Z431" s="215">
        <v>0</v>
      </c>
      <c r="AA431" s="215">
        <v>0.02</v>
      </c>
    </row>
    <row r="432" spans="1:27" ht="17.25" x14ac:dyDescent="0.3">
      <c r="A432" s="215"/>
      <c r="B432" s="217"/>
      <c r="C432" s="215"/>
      <c r="D432" s="215"/>
      <c r="E432" s="215"/>
      <c r="F432" s="215"/>
      <c r="G432" s="211"/>
      <c r="H432" s="215"/>
      <c r="I432" s="215"/>
      <c r="J432" s="205"/>
      <c r="K432" s="215"/>
      <c r="L432" s="215"/>
      <c r="M432" s="217" t="s">
        <v>317</v>
      </c>
      <c r="N432" s="217"/>
      <c r="O432" s="215"/>
      <c r="P432" s="215"/>
      <c r="Q432" s="215"/>
      <c r="R432" s="215"/>
      <c r="S432" s="211"/>
      <c r="T432" s="215"/>
      <c r="U432" s="215"/>
      <c r="V432" s="213">
        <f t="shared" si="37"/>
        <v>0</v>
      </c>
      <c r="W432" s="207">
        <f t="shared" si="34"/>
        <v>0</v>
      </c>
      <c r="X432" s="208">
        <f t="shared" si="36"/>
        <v>0</v>
      </c>
      <c r="Y432" s="215"/>
      <c r="Z432" s="215"/>
      <c r="AA432" s="215"/>
    </row>
    <row r="433" spans="1:27" ht="17.25" x14ac:dyDescent="0.3">
      <c r="A433" s="215"/>
      <c r="B433" s="217"/>
      <c r="C433" s="215"/>
      <c r="D433" s="215"/>
      <c r="E433" s="215"/>
      <c r="F433" s="215"/>
      <c r="G433" s="211"/>
      <c r="H433" s="215"/>
      <c r="I433" s="215"/>
      <c r="J433" s="205"/>
      <c r="K433" s="215"/>
      <c r="L433" s="215"/>
      <c r="M433" s="217" t="s">
        <v>318</v>
      </c>
      <c r="N433" s="217"/>
      <c r="O433" s="215"/>
      <c r="P433" s="215"/>
      <c r="Q433" s="215"/>
      <c r="R433" s="215"/>
      <c r="S433" s="211"/>
      <c r="T433" s="215"/>
      <c r="U433" s="215"/>
      <c r="V433" s="213">
        <f t="shared" si="37"/>
        <v>0</v>
      </c>
      <c r="W433" s="207">
        <f t="shared" si="34"/>
        <v>0</v>
      </c>
      <c r="X433" s="208">
        <f t="shared" si="36"/>
        <v>0</v>
      </c>
      <c r="Y433" s="215"/>
      <c r="Z433" s="215"/>
      <c r="AA433" s="215"/>
    </row>
    <row r="434" spans="1:27" ht="17.25" x14ac:dyDescent="0.3">
      <c r="A434" s="215"/>
      <c r="B434" s="217"/>
      <c r="C434" s="215"/>
      <c r="D434" s="215"/>
      <c r="E434" s="215"/>
      <c r="F434" s="215"/>
      <c r="G434" s="211"/>
      <c r="H434" s="215"/>
      <c r="I434" s="215"/>
      <c r="J434" s="205"/>
      <c r="K434" s="215"/>
      <c r="L434" s="215"/>
      <c r="M434" s="217" t="s">
        <v>16</v>
      </c>
      <c r="N434" s="217" t="s">
        <v>0</v>
      </c>
      <c r="O434" s="215">
        <v>156.63999999999999</v>
      </c>
      <c r="P434" s="215"/>
      <c r="Q434" s="215"/>
      <c r="R434" s="215"/>
      <c r="S434" s="211">
        <f>SUM(O434*2400)</f>
        <v>375935.99999999994</v>
      </c>
      <c r="T434" s="215">
        <v>17</v>
      </c>
      <c r="U434" s="215">
        <v>79</v>
      </c>
      <c r="V434" s="213">
        <f t="shared" si="37"/>
        <v>78946.559999999998</v>
      </c>
      <c r="W434" s="207">
        <f t="shared" si="34"/>
        <v>78946.559999999998</v>
      </c>
      <c r="X434" s="208">
        <f t="shared" si="36"/>
        <v>78946.559999999998</v>
      </c>
      <c r="Y434" s="215">
        <v>0</v>
      </c>
      <c r="Z434" s="219">
        <f>X434</f>
        <v>78946.559999999998</v>
      </c>
      <c r="AA434" s="215">
        <v>0.03</v>
      </c>
    </row>
    <row r="435" spans="1:27" ht="17.25" x14ac:dyDescent="0.3">
      <c r="A435" s="215">
        <v>256</v>
      </c>
      <c r="B435" s="217" t="s">
        <v>4</v>
      </c>
      <c r="C435" s="215">
        <v>2144</v>
      </c>
      <c r="D435" s="215">
        <v>9</v>
      </c>
      <c r="E435" s="215">
        <v>3</v>
      </c>
      <c r="F435" s="215">
        <v>48</v>
      </c>
      <c r="G435" s="211">
        <f t="shared" si="35"/>
        <v>3948</v>
      </c>
      <c r="H435" s="215">
        <v>1</v>
      </c>
      <c r="I435" s="215">
        <v>75</v>
      </c>
      <c r="J435" s="205">
        <f t="shared" si="38"/>
        <v>296100</v>
      </c>
      <c r="K435" s="215"/>
      <c r="L435" s="215"/>
      <c r="M435" s="217"/>
      <c r="N435" s="217"/>
      <c r="O435" s="215"/>
      <c r="P435" s="215"/>
      <c r="Q435" s="215"/>
      <c r="R435" s="215"/>
      <c r="S435" s="211"/>
      <c r="T435" s="215"/>
      <c r="U435" s="215"/>
      <c r="V435" s="213">
        <f t="shared" si="37"/>
        <v>0</v>
      </c>
      <c r="W435" s="207">
        <f t="shared" si="34"/>
        <v>296100</v>
      </c>
      <c r="X435" s="208">
        <f t="shared" si="36"/>
        <v>296100</v>
      </c>
      <c r="Y435" s="215"/>
      <c r="Z435" s="215"/>
      <c r="AA435" s="215"/>
    </row>
    <row r="436" spans="1:27" ht="17.25" x14ac:dyDescent="0.3">
      <c r="A436" s="215">
        <v>257</v>
      </c>
      <c r="B436" s="217" t="s">
        <v>4</v>
      </c>
      <c r="C436" s="215">
        <v>2125</v>
      </c>
      <c r="D436" s="215">
        <v>1</v>
      </c>
      <c r="E436" s="215">
        <v>0</v>
      </c>
      <c r="F436" s="215">
        <v>26</v>
      </c>
      <c r="G436" s="211">
        <f t="shared" si="35"/>
        <v>426</v>
      </c>
      <c r="H436" s="215">
        <v>1</v>
      </c>
      <c r="I436" s="215">
        <v>220</v>
      </c>
      <c r="J436" s="205">
        <f t="shared" si="38"/>
        <v>93720</v>
      </c>
      <c r="K436" s="215"/>
      <c r="L436" s="215"/>
      <c r="M436" s="217"/>
      <c r="N436" s="217"/>
      <c r="O436" s="215"/>
      <c r="P436" s="215"/>
      <c r="Q436" s="215"/>
      <c r="R436" s="215"/>
      <c r="S436" s="211"/>
      <c r="T436" s="215"/>
      <c r="U436" s="215"/>
      <c r="V436" s="213">
        <f t="shared" si="37"/>
        <v>0</v>
      </c>
      <c r="W436" s="207">
        <f t="shared" si="34"/>
        <v>93720</v>
      </c>
      <c r="X436" s="208">
        <f t="shared" si="36"/>
        <v>93720</v>
      </c>
      <c r="Y436" s="215">
        <v>50</v>
      </c>
      <c r="Z436" s="215">
        <v>0</v>
      </c>
      <c r="AA436" s="215">
        <v>0.01</v>
      </c>
    </row>
    <row r="437" spans="1:27" ht="17.25" x14ac:dyDescent="0.3">
      <c r="A437" s="215">
        <v>258</v>
      </c>
      <c r="B437" s="217" t="s">
        <v>4</v>
      </c>
      <c r="C437" s="215">
        <v>12445</v>
      </c>
      <c r="D437" s="215">
        <v>13</v>
      </c>
      <c r="E437" s="215">
        <v>0</v>
      </c>
      <c r="F437" s="215">
        <v>0</v>
      </c>
      <c r="G437" s="211">
        <f t="shared" si="35"/>
        <v>5200</v>
      </c>
      <c r="H437" s="215">
        <v>1</v>
      </c>
      <c r="I437" s="215">
        <v>110</v>
      </c>
      <c r="J437" s="205">
        <f t="shared" si="38"/>
        <v>572000</v>
      </c>
      <c r="K437" s="215"/>
      <c r="L437" s="215"/>
      <c r="M437" s="217"/>
      <c r="N437" s="217"/>
      <c r="O437" s="215"/>
      <c r="P437" s="215"/>
      <c r="Q437" s="215"/>
      <c r="R437" s="215"/>
      <c r="S437" s="211"/>
      <c r="T437" s="215"/>
      <c r="U437" s="215"/>
      <c r="V437" s="213">
        <f t="shared" si="37"/>
        <v>0</v>
      </c>
      <c r="W437" s="207">
        <f t="shared" si="34"/>
        <v>572000</v>
      </c>
      <c r="X437" s="208">
        <f t="shared" si="36"/>
        <v>572000</v>
      </c>
      <c r="Y437" s="215">
        <v>50</v>
      </c>
      <c r="Z437" s="215">
        <v>0</v>
      </c>
      <c r="AA437" s="215">
        <v>0.01</v>
      </c>
    </row>
    <row r="438" spans="1:27" ht="17.25" x14ac:dyDescent="0.3">
      <c r="A438" s="215">
        <v>259</v>
      </c>
      <c r="B438" s="217" t="s">
        <v>4</v>
      </c>
      <c r="C438" s="215">
        <v>2027</v>
      </c>
      <c r="D438" s="215">
        <v>28</v>
      </c>
      <c r="E438" s="215">
        <v>3</v>
      </c>
      <c r="F438" s="215">
        <v>18</v>
      </c>
      <c r="G438" s="211">
        <f t="shared" si="35"/>
        <v>11518</v>
      </c>
      <c r="H438" s="215">
        <v>1</v>
      </c>
      <c r="I438" s="215">
        <v>110</v>
      </c>
      <c r="J438" s="205">
        <f t="shared" si="38"/>
        <v>1266980</v>
      </c>
      <c r="K438" s="215"/>
      <c r="L438" s="215"/>
      <c r="M438" s="217"/>
      <c r="N438" s="217"/>
      <c r="O438" s="215"/>
      <c r="P438" s="215"/>
      <c r="Q438" s="215"/>
      <c r="R438" s="215"/>
      <c r="S438" s="211"/>
      <c r="T438" s="215"/>
      <c r="U438" s="215"/>
      <c r="V438" s="213">
        <f t="shared" si="37"/>
        <v>0</v>
      </c>
      <c r="W438" s="207">
        <f t="shared" si="34"/>
        <v>1266980</v>
      </c>
      <c r="X438" s="208">
        <f t="shared" si="36"/>
        <v>1266980</v>
      </c>
      <c r="Y438" s="215">
        <v>50</v>
      </c>
      <c r="Z438" s="215">
        <v>0</v>
      </c>
      <c r="AA438" s="215">
        <v>0.01</v>
      </c>
    </row>
    <row r="439" spans="1:27" ht="17.25" x14ac:dyDescent="0.3">
      <c r="A439" s="215">
        <v>260</v>
      </c>
      <c r="B439" s="217" t="s">
        <v>4</v>
      </c>
      <c r="C439" s="215">
        <v>2090</v>
      </c>
      <c r="D439" s="215">
        <v>4</v>
      </c>
      <c r="E439" s="215">
        <v>0</v>
      </c>
      <c r="F439" s="215">
        <v>92</v>
      </c>
      <c r="G439" s="211">
        <f t="shared" si="35"/>
        <v>1692</v>
      </c>
      <c r="H439" s="215">
        <v>1</v>
      </c>
      <c r="I439" s="215">
        <v>75</v>
      </c>
      <c r="J439" s="205">
        <f t="shared" si="38"/>
        <v>126900</v>
      </c>
      <c r="K439" s="215"/>
      <c r="L439" s="215"/>
      <c r="M439" s="217"/>
      <c r="N439" s="217"/>
      <c r="O439" s="215"/>
      <c r="P439" s="215"/>
      <c r="Q439" s="215"/>
      <c r="R439" s="215"/>
      <c r="S439" s="211"/>
      <c r="T439" s="215"/>
      <c r="U439" s="215"/>
      <c r="V439" s="213">
        <f t="shared" si="37"/>
        <v>0</v>
      </c>
      <c r="W439" s="207">
        <f t="shared" si="34"/>
        <v>126900</v>
      </c>
      <c r="X439" s="208">
        <f t="shared" si="36"/>
        <v>126900</v>
      </c>
      <c r="Y439" s="215">
        <v>50</v>
      </c>
      <c r="Z439" s="215">
        <v>0</v>
      </c>
      <c r="AA439" s="215">
        <v>0.01</v>
      </c>
    </row>
    <row r="440" spans="1:27" ht="17.25" x14ac:dyDescent="0.3">
      <c r="A440" s="215">
        <v>261</v>
      </c>
      <c r="B440" s="217" t="s">
        <v>4</v>
      </c>
      <c r="C440" s="215">
        <v>14751</v>
      </c>
      <c r="D440" s="215">
        <v>3</v>
      </c>
      <c r="E440" s="215">
        <v>0</v>
      </c>
      <c r="F440" s="215">
        <v>59</v>
      </c>
      <c r="G440" s="211">
        <f t="shared" si="35"/>
        <v>1259</v>
      </c>
      <c r="H440" s="215">
        <v>1</v>
      </c>
      <c r="I440" s="215">
        <v>75</v>
      </c>
      <c r="J440" s="205">
        <f t="shared" si="38"/>
        <v>94425</v>
      </c>
      <c r="K440" s="215"/>
      <c r="L440" s="215"/>
      <c r="M440" s="217"/>
      <c r="N440" s="217"/>
      <c r="O440" s="215"/>
      <c r="P440" s="215"/>
      <c r="Q440" s="215"/>
      <c r="R440" s="215"/>
      <c r="S440" s="211"/>
      <c r="T440" s="215"/>
      <c r="U440" s="215"/>
      <c r="V440" s="213">
        <f t="shared" si="37"/>
        <v>0</v>
      </c>
      <c r="W440" s="207">
        <f t="shared" si="34"/>
        <v>94425</v>
      </c>
      <c r="X440" s="208">
        <f t="shared" si="36"/>
        <v>94425</v>
      </c>
      <c r="Y440" s="215">
        <v>50</v>
      </c>
      <c r="Z440" s="215">
        <v>0</v>
      </c>
      <c r="AA440" s="215">
        <v>0.01</v>
      </c>
    </row>
    <row r="441" spans="1:27" ht="17.25" x14ac:dyDescent="0.3">
      <c r="A441" s="215">
        <v>263</v>
      </c>
      <c r="B441" s="217" t="s">
        <v>4</v>
      </c>
      <c r="C441" s="215">
        <v>2090</v>
      </c>
      <c r="D441" s="215">
        <v>15</v>
      </c>
      <c r="E441" s="215">
        <v>3</v>
      </c>
      <c r="F441" s="215">
        <v>1</v>
      </c>
      <c r="G441" s="211">
        <f t="shared" si="35"/>
        <v>6301</v>
      </c>
      <c r="H441" s="215">
        <v>1</v>
      </c>
      <c r="I441" s="215">
        <v>75</v>
      </c>
      <c r="J441" s="205">
        <f t="shared" si="38"/>
        <v>472575</v>
      </c>
      <c r="K441" s="215"/>
      <c r="L441" s="215"/>
      <c r="M441" s="217"/>
      <c r="N441" s="217"/>
      <c r="O441" s="215"/>
      <c r="P441" s="215"/>
      <c r="Q441" s="215"/>
      <c r="R441" s="215"/>
      <c r="S441" s="211"/>
      <c r="T441" s="215"/>
      <c r="U441" s="215"/>
      <c r="V441" s="213">
        <f t="shared" si="37"/>
        <v>0</v>
      </c>
      <c r="W441" s="207">
        <f t="shared" si="34"/>
        <v>472575</v>
      </c>
      <c r="X441" s="208">
        <f t="shared" si="36"/>
        <v>472575</v>
      </c>
      <c r="Y441" s="215">
        <v>50</v>
      </c>
      <c r="Z441" s="215">
        <v>0</v>
      </c>
      <c r="AA441" s="215">
        <v>0.01</v>
      </c>
    </row>
    <row r="442" spans="1:27" ht="17.25" x14ac:dyDescent="0.3">
      <c r="A442" s="215">
        <v>264</v>
      </c>
      <c r="B442" s="217" t="s">
        <v>4</v>
      </c>
      <c r="C442" s="215">
        <v>14719</v>
      </c>
      <c r="D442" s="215">
        <v>0</v>
      </c>
      <c r="E442" s="215">
        <v>0</v>
      </c>
      <c r="F442" s="215">
        <v>83</v>
      </c>
      <c r="G442" s="211">
        <f t="shared" si="35"/>
        <v>83</v>
      </c>
      <c r="H442" s="215">
        <v>2</v>
      </c>
      <c r="I442" s="215">
        <v>75</v>
      </c>
      <c r="J442" s="205">
        <f t="shared" si="38"/>
        <v>6225</v>
      </c>
      <c r="K442" s="215"/>
      <c r="L442" s="215">
        <v>66</v>
      </c>
      <c r="M442" s="217" t="s">
        <v>44</v>
      </c>
      <c r="N442" s="217" t="s">
        <v>9</v>
      </c>
      <c r="O442" s="215">
        <v>363.15</v>
      </c>
      <c r="P442" s="215"/>
      <c r="Q442" s="215"/>
      <c r="R442" s="215"/>
      <c r="S442" s="211">
        <f>SUM(O442*6500)</f>
        <v>2360475</v>
      </c>
      <c r="T442" s="215">
        <v>30</v>
      </c>
      <c r="U442" s="215">
        <v>85</v>
      </c>
      <c r="V442" s="213">
        <f t="shared" si="37"/>
        <v>354071.25</v>
      </c>
      <c r="W442" s="207">
        <f t="shared" si="34"/>
        <v>360296.25</v>
      </c>
      <c r="X442" s="208">
        <f t="shared" si="36"/>
        <v>360296.25</v>
      </c>
      <c r="Y442" s="215">
        <v>10</v>
      </c>
      <c r="Z442" s="215">
        <v>0</v>
      </c>
      <c r="AA442" s="215">
        <v>0.02</v>
      </c>
    </row>
    <row r="443" spans="1:27" ht="17.25" x14ac:dyDescent="0.3">
      <c r="A443" s="215"/>
      <c r="B443" s="217"/>
      <c r="C443" s="215"/>
      <c r="D443" s="215"/>
      <c r="E443" s="215"/>
      <c r="F443" s="215"/>
      <c r="G443" s="211"/>
      <c r="H443" s="215"/>
      <c r="I443" s="215"/>
      <c r="J443" s="205"/>
      <c r="K443" s="215"/>
      <c r="L443" s="215"/>
      <c r="M443" s="217" t="s">
        <v>317</v>
      </c>
      <c r="N443" s="217"/>
      <c r="O443" s="215"/>
      <c r="P443" s="215"/>
      <c r="Q443" s="215"/>
      <c r="R443" s="215"/>
      <c r="S443" s="211"/>
      <c r="T443" s="215"/>
      <c r="U443" s="215"/>
      <c r="V443" s="213">
        <f t="shared" si="37"/>
        <v>0</v>
      </c>
      <c r="W443" s="207">
        <f t="shared" si="34"/>
        <v>0</v>
      </c>
      <c r="X443" s="208">
        <f t="shared" si="36"/>
        <v>0</v>
      </c>
      <c r="Y443" s="215"/>
      <c r="Z443" s="215"/>
      <c r="AA443" s="215"/>
    </row>
    <row r="444" spans="1:27" ht="17.25" x14ac:dyDescent="0.3">
      <c r="A444" s="215"/>
      <c r="B444" s="217"/>
      <c r="C444" s="215"/>
      <c r="D444" s="215"/>
      <c r="E444" s="215"/>
      <c r="F444" s="215"/>
      <c r="G444" s="211"/>
      <c r="H444" s="215"/>
      <c r="I444" s="215"/>
      <c r="J444" s="205"/>
      <c r="K444" s="215"/>
      <c r="L444" s="215"/>
      <c r="M444" s="217" t="s">
        <v>318</v>
      </c>
      <c r="N444" s="217"/>
      <c r="O444" s="215"/>
      <c r="P444" s="215"/>
      <c r="Q444" s="215"/>
      <c r="R444" s="215"/>
      <c r="S444" s="211"/>
      <c r="T444" s="215"/>
      <c r="U444" s="215"/>
      <c r="V444" s="213">
        <f t="shared" si="37"/>
        <v>0</v>
      </c>
      <c r="W444" s="207">
        <f t="shared" si="34"/>
        <v>0</v>
      </c>
      <c r="X444" s="208">
        <f t="shared" si="36"/>
        <v>0</v>
      </c>
      <c r="Y444" s="215"/>
      <c r="Z444" s="215"/>
      <c r="AA444" s="215"/>
    </row>
    <row r="445" spans="1:27" ht="17.25" x14ac:dyDescent="0.3">
      <c r="A445" s="215"/>
      <c r="B445" s="217"/>
      <c r="C445" s="215"/>
      <c r="D445" s="215"/>
      <c r="E445" s="215"/>
      <c r="F445" s="215"/>
      <c r="G445" s="211"/>
      <c r="H445" s="215"/>
      <c r="I445" s="215"/>
      <c r="J445" s="205"/>
      <c r="K445" s="215"/>
      <c r="L445" s="215"/>
      <c r="M445" s="217" t="s">
        <v>16</v>
      </c>
      <c r="N445" s="217" t="s">
        <v>0</v>
      </c>
      <c r="O445" s="215">
        <v>63.8</v>
      </c>
      <c r="P445" s="215"/>
      <c r="Q445" s="215"/>
      <c r="R445" s="215"/>
      <c r="S445" s="211">
        <f>SUM(O445*2400)</f>
        <v>153120</v>
      </c>
      <c r="T445" s="215">
        <v>20</v>
      </c>
      <c r="U445" s="215">
        <v>93</v>
      </c>
      <c r="V445" s="213">
        <f t="shared" si="37"/>
        <v>10718.399999999994</v>
      </c>
      <c r="W445" s="207">
        <f t="shared" si="34"/>
        <v>10718.399999999994</v>
      </c>
      <c r="X445" s="208">
        <f t="shared" si="36"/>
        <v>10718.399999999994</v>
      </c>
      <c r="Y445" s="215">
        <v>0</v>
      </c>
      <c r="Z445" s="219">
        <f>X445</f>
        <v>10718.399999999994</v>
      </c>
      <c r="AA445" s="215">
        <v>0.03</v>
      </c>
    </row>
    <row r="446" spans="1:27" ht="17.25" x14ac:dyDescent="0.3">
      <c r="A446" s="215">
        <v>265</v>
      </c>
      <c r="B446" s="217" t="s">
        <v>4</v>
      </c>
      <c r="C446" s="215">
        <v>15129</v>
      </c>
      <c r="D446" s="215">
        <v>6</v>
      </c>
      <c r="E446" s="215">
        <v>2</v>
      </c>
      <c r="F446" s="215">
        <v>93</v>
      </c>
      <c r="G446" s="211">
        <f t="shared" si="35"/>
        <v>2693</v>
      </c>
      <c r="H446" s="215">
        <v>1</v>
      </c>
      <c r="I446" s="215">
        <v>75</v>
      </c>
      <c r="J446" s="205">
        <f t="shared" si="38"/>
        <v>201975</v>
      </c>
      <c r="K446" s="215"/>
      <c r="L446" s="215"/>
      <c r="M446" s="217"/>
      <c r="N446" s="217"/>
      <c r="O446" s="215"/>
      <c r="P446" s="215"/>
      <c r="Q446" s="215"/>
      <c r="R446" s="215"/>
      <c r="S446" s="211"/>
      <c r="T446" s="215"/>
      <c r="U446" s="215"/>
      <c r="V446" s="213">
        <f t="shared" si="37"/>
        <v>0</v>
      </c>
      <c r="W446" s="207">
        <f t="shared" si="34"/>
        <v>201975</v>
      </c>
      <c r="X446" s="208">
        <f t="shared" si="36"/>
        <v>201975</v>
      </c>
      <c r="Y446" s="215">
        <v>50</v>
      </c>
      <c r="Z446" s="215">
        <v>0</v>
      </c>
      <c r="AA446" s="215">
        <v>0.01</v>
      </c>
    </row>
    <row r="447" spans="1:27" ht="17.25" x14ac:dyDescent="0.3">
      <c r="A447" s="215">
        <v>266</v>
      </c>
      <c r="B447" s="217" t="s">
        <v>4</v>
      </c>
      <c r="C447" s="215">
        <v>13704</v>
      </c>
      <c r="D447" s="215">
        <v>0</v>
      </c>
      <c r="E447" s="215">
        <v>0</v>
      </c>
      <c r="F447" s="215">
        <v>36</v>
      </c>
      <c r="G447" s="211">
        <f t="shared" si="35"/>
        <v>36</v>
      </c>
      <c r="H447" s="215">
        <v>2</v>
      </c>
      <c r="I447" s="215">
        <v>200</v>
      </c>
      <c r="J447" s="205">
        <f t="shared" si="38"/>
        <v>7200</v>
      </c>
      <c r="K447" s="215"/>
      <c r="L447" s="215">
        <v>48</v>
      </c>
      <c r="M447" s="217" t="s">
        <v>39</v>
      </c>
      <c r="N447" s="217" t="s">
        <v>9</v>
      </c>
      <c r="O447" s="215">
        <v>132.24</v>
      </c>
      <c r="P447" s="215"/>
      <c r="Q447" s="215"/>
      <c r="R447" s="215"/>
      <c r="S447" s="211">
        <f>SUM(O447*6500)</f>
        <v>859560.00000000012</v>
      </c>
      <c r="T447" s="215">
        <v>15</v>
      </c>
      <c r="U447" s="215">
        <v>50</v>
      </c>
      <c r="V447" s="213">
        <f t="shared" si="37"/>
        <v>429780.00000000006</v>
      </c>
      <c r="W447" s="207">
        <f t="shared" si="34"/>
        <v>436980.00000000006</v>
      </c>
      <c r="X447" s="208">
        <f t="shared" si="36"/>
        <v>436980.00000000006</v>
      </c>
      <c r="Y447" s="215">
        <v>10</v>
      </c>
      <c r="Z447" s="215">
        <v>0</v>
      </c>
      <c r="AA447" s="215">
        <v>0.02</v>
      </c>
    </row>
    <row r="448" spans="1:27" ht="17.25" x14ac:dyDescent="0.3">
      <c r="A448" s="215">
        <v>267</v>
      </c>
      <c r="B448" s="217" t="s">
        <v>4</v>
      </c>
      <c r="C448" s="215">
        <v>15129</v>
      </c>
      <c r="D448" s="215">
        <v>6</v>
      </c>
      <c r="E448" s="215">
        <v>2</v>
      </c>
      <c r="F448" s="215">
        <v>93</v>
      </c>
      <c r="G448" s="211">
        <f t="shared" si="35"/>
        <v>2693</v>
      </c>
      <c r="H448" s="215">
        <v>1</v>
      </c>
      <c r="I448" s="215">
        <v>75</v>
      </c>
      <c r="J448" s="205">
        <f t="shared" si="38"/>
        <v>201975</v>
      </c>
      <c r="K448" s="215"/>
      <c r="L448" s="215"/>
      <c r="M448" s="217"/>
      <c r="N448" s="217"/>
      <c r="O448" s="215"/>
      <c r="P448" s="215"/>
      <c r="Q448" s="215"/>
      <c r="R448" s="215"/>
      <c r="S448" s="211"/>
      <c r="T448" s="215"/>
      <c r="U448" s="215"/>
      <c r="V448" s="213">
        <f t="shared" si="37"/>
        <v>0</v>
      </c>
      <c r="W448" s="207">
        <f t="shared" si="34"/>
        <v>201975</v>
      </c>
      <c r="X448" s="208">
        <f t="shared" si="36"/>
        <v>201975</v>
      </c>
      <c r="Y448" s="215">
        <v>50</v>
      </c>
      <c r="Z448" s="215">
        <v>0</v>
      </c>
      <c r="AA448" s="215">
        <v>0.01</v>
      </c>
    </row>
    <row r="449" spans="1:27" ht="17.25" x14ac:dyDescent="0.3">
      <c r="A449" s="215">
        <v>268</v>
      </c>
      <c r="B449" s="217" t="s">
        <v>4</v>
      </c>
      <c r="C449" s="215">
        <v>15239</v>
      </c>
      <c r="D449" s="215">
        <v>3</v>
      </c>
      <c r="E449" s="215">
        <v>0</v>
      </c>
      <c r="F449" s="215">
        <v>77</v>
      </c>
      <c r="G449" s="211">
        <f t="shared" si="35"/>
        <v>1277</v>
      </c>
      <c r="H449" s="215">
        <v>1</v>
      </c>
      <c r="I449" s="215">
        <v>75</v>
      </c>
      <c r="J449" s="205">
        <f t="shared" si="38"/>
        <v>95775</v>
      </c>
      <c r="K449" s="215"/>
      <c r="L449" s="215"/>
      <c r="M449" s="217"/>
      <c r="N449" s="217"/>
      <c r="O449" s="215"/>
      <c r="P449" s="215"/>
      <c r="Q449" s="215"/>
      <c r="R449" s="215"/>
      <c r="S449" s="211"/>
      <c r="T449" s="215"/>
      <c r="U449" s="215"/>
      <c r="V449" s="213">
        <f t="shared" si="37"/>
        <v>0</v>
      </c>
      <c r="W449" s="207">
        <f t="shared" si="34"/>
        <v>95775</v>
      </c>
      <c r="X449" s="208">
        <f t="shared" si="36"/>
        <v>95775</v>
      </c>
      <c r="Y449" s="215">
        <v>50</v>
      </c>
      <c r="Z449" s="215">
        <v>0</v>
      </c>
      <c r="AA449" s="215">
        <v>0.01</v>
      </c>
    </row>
    <row r="450" spans="1:27" ht="17.25" x14ac:dyDescent="0.3">
      <c r="A450" s="215">
        <v>269</v>
      </c>
      <c r="B450" s="217" t="s">
        <v>4</v>
      </c>
      <c r="C450" s="215">
        <v>4880</v>
      </c>
      <c r="D450" s="215">
        <v>0</v>
      </c>
      <c r="E450" s="215">
        <v>0</v>
      </c>
      <c r="F450" s="215">
        <v>22</v>
      </c>
      <c r="G450" s="211">
        <f t="shared" si="35"/>
        <v>22</v>
      </c>
      <c r="H450" s="215">
        <v>2</v>
      </c>
      <c r="I450" s="215">
        <v>75</v>
      </c>
      <c r="J450" s="205">
        <f t="shared" si="38"/>
        <v>1650</v>
      </c>
      <c r="K450" s="215"/>
      <c r="L450" s="215">
        <v>17</v>
      </c>
      <c r="M450" s="217" t="s">
        <v>39</v>
      </c>
      <c r="N450" s="217" t="s">
        <v>2</v>
      </c>
      <c r="O450" s="215">
        <v>95.2</v>
      </c>
      <c r="P450" s="215"/>
      <c r="Q450" s="215"/>
      <c r="R450" s="215"/>
      <c r="S450" s="211">
        <f>SUM(O450*6500)</f>
        <v>618800</v>
      </c>
      <c r="T450" s="215">
        <v>20</v>
      </c>
      <c r="U450" s="215">
        <v>30</v>
      </c>
      <c r="V450" s="213">
        <f t="shared" si="37"/>
        <v>433160</v>
      </c>
      <c r="W450" s="207">
        <f t="shared" si="34"/>
        <v>434810</v>
      </c>
      <c r="X450" s="208">
        <f t="shared" si="36"/>
        <v>434810</v>
      </c>
      <c r="Y450" s="215">
        <v>10</v>
      </c>
      <c r="Z450" s="215">
        <v>0</v>
      </c>
      <c r="AA450" s="215">
        <v>0.02</v>
      </c>
    </row>
    <row r="451" spans="1:27" ht="17.25" x14ac:dyDescent="0.3">
      <c r="A451" s="215">
        <v>270</v>
      </c>
      <c r="B451" s="217" t="s">
        <v>4</v>
      </c>
      <c r="C451" s="215">
        <v>15238</v>
      </c>
      <c r="D451" s="215">
        <v>3</v>
      </c>
      <c r="E451" s="215">
        <v>0</v>
      </c>
      <c r="F451" s="215">
        <v>77</v>
      </c>
      <c r="G451" s="211">
        <f t="shared" si="35"/>
        <v>1277</v>
      </c>
      <c r="H451" s="215">
        <v>1</v>
      </c>
      <c r="I451" s="215">
        <v>75</v>
      </c>
      <c r="J451" s="205">
        <f t="shared" si="38"/>
        <v>95775</v>
      </c>
      <c r="K451" s="215"/>
      <c r="L451" s="215"/>
      <c r="M451" s="217"/>
      <c r="N451" s="217"/>
      <c r="O451" s="215"/>
      <c r="P451" s="215"/>
      <c r="Q451" s="215"/>
      <c r="R451" s="215"/>
      <c r="S451" s="211"/>
      <c r="T451" s="215"/>
      <c r="U451" s="215"/>
      <c r="V451" s="213">
        <f t="shared" si="37"/>
        <v>0</v>
      </c>
      <c r="W451" s="207">
        <f t="shared" si="34"/>
        <v>95775</v>
      </c>
      <c r="X451" s="208">
        <f t="shared" si="36"/>
        <v>95775</v>
      </c>
      <c r="Y451" s="215"/>
      <c r="Z451" s="215"/>
      <c r="AA451" s="215"/>
    </row>
    <row r="452" spans="1:27" ht="17.25" x14ac:dyDescent="0.3">
      <c r="A452" s="215">
        <v>271</v>
      </c>
      <c r="B452" s="217" t="s">
        <v>4</v>
      </c>
      <c r="C452" s="215">
        <v>6144</v>
      </c>
      <c r="D452" s="215">
        <v>0</v>
      </c>
      <c r="E452" s="215">
        <v>0</v>
      </c>
      <c r="F452" s="215">
        <v>28</v>
      </c>
      <c r="G452" s="211">
        <f t="shared" si="35"/>
        <v>28</v>
      </c>
      <c r="H452" s="215">
        <v>3</v>
      </c>
      <c r="I452" s="215">
        <v>75</v>
      </c>
      <c r="J452" s="205">
        <f t="shared" si="38"/>
        <v>2100</v>
      </c>
      <c r="K452" s="215"/>
      <c r="L452" s="215">
        <v>56</v>
      </c>
      <c r="M452" s="217" t="s">
        <v>16</v>
      </c>
      <c r="N452" s="217" t="s">
        <v>0</v>
      </c>
      <c r="O452" s="215">
        <v>34.979999999999997</v>
      </c>
      <c r="P452" s="215"/>
      <c r="Q452" s="215"/>
      <c r="R452" s="215"/>
      <c r="S452" s="211">
        <f>SUM(O452*2400)</f>
        <v>83951.999999999985</v>
      </c>
      <c r="T452" s="215">
        <v>10</v>
      </c>
      <c r="U452" s="215">
        <v>40</v>
      </c>
      <c r="V452" s="213">
        <f t="shared" si="37"/>
        <v>50371.19999999999</v>
      </c>
      <c r="W452" s="207">
        <f t="shared" si="34"/>
        <v>52471.19999999999</v>
      </c>
      <c r="X452" s="208">
        <f t="shared" si="36"/>
        <v>52471.19999999999</v>
      </c>
      <c r="Y452" s="215">
        <v>0</v>
      </c>
      <c r="Z452" s="219">
        <f>X452</f>
        <v>52471.19999999999</v>
      </c>
      <c r="AA452" s="215">
        <v>0.03</v>
      </c>
    </row>
    <row r="453" spans="1:27" ht="17.25" x14ac:dyDescent="0.3">
      <c r="A453" s="215"/>
      <c r="B453" s="217"/>
      <c r="C453" s="215"/>
      <c r="D453" s="215"/>
      <c r="E453" s="215"/>
      <c r="F453" s="215"/>
      <c r="G453" s="211"/>
      <c r="H453" s="215"/>
      <c r="I453" s="215"/>
      <c r="J453" s="205"/>
      <c r="K453" s="215"/>
      <c r="L453" s="215"/>
      <c r="M453" s="217" t="s">
        <v>330</v>
      </c>
      <c r="N453" s="217" t="s">
        <v>0</v>
      </c>
      <c r="O453" s="215">
        <v>34.32</v>
      </c>
      <c r="P453" s="215"/>
      <c r="Q453" s="215"/>
      <c r="R453" s="215"/>
      <c r="S453" s="211">
        <f>SUM(O453*6500)</f>
        <v>223080</v>
      </c>
      <c r="T453" s="215">
        <v>10</v>
      </c>
      <c r="U453" s="215">
        <v>40</v>
      </c>
      <c r="V453" s="213">
        <f t="shared" si="37"/>
        <v>133848</v>
      </c>
      <c r="W453" s="207">
        <f t="shared" si="34"/>
        <v>133848</v>
      </c>
      <c r="X453" s="208">
        <f t="shared" si="36"/>
        <v>133848</v>
      </c>
      <c r="Y453" s="215">
        <v>10</v>
      </c>
      <c r="Z453" s="215">
        <v>0</v>
      </c>
      <c r="AA453" s="215">
        <v>0.02</v>
      </c>
    </row>
    <row r="454" spans="1:27" ht="17.25" x14ac:dyDescent="0.3">
      <c r="A454" s="215">
        <v>272</v>
      </c>
      <c r="B454" s="217" t="s">
        <v>4</v>
      </c>
      <c r="C454" s="215">
        <v>6291</v>
      </c>
      <c r="D454" s="215">
        <v>0</v>
      </c>
      <c r="E454" s="215">
        <v>2</v>
      </c>
      <c r="F454" s="215">
        <v>27</v>
      </c>
      <c r="G454" s="211">
        <f t="shared" si="35"/>
        <v>227</v>
      </c>
      <c r="H454" s="215">
        <v>2</v>
      </c>
      <c r="I454" s="215">
        <v>75</v>
      </c>
      <c r="J454" s="205">
        <f t="shared" si="38"/>
        <v>17025</v>
      </c>
      <c r="K454" s="215"/>
      <c r="L454" s="215">
        <v>56</v>
      </c>
      <c r="M454" s="217" t="s">
        <v>44</v>
      </c>
      <c r="N454" s="217" t="s">
        <v>9</v>
      </c>
      <c r="O454" s="215">
        <v>346.25</v>
      </c>
      <c r="P454" s="215"/>
      <c r="Q454" s="215"/>
      <c r="R454" s="215"/>
      <c r="S454" s="211">
        <f>SUM(O454*6500)</f>
        <v>2250625</v>
      </c>
      <c r="T454" s="215">
        <v>35</v>
      </c>
      <c r="U454" s="215">
        <v>85</v>
      </c>
      <c r="V454" s="213">
        <f t="shared" si="37"/>
        <v>337593.75</v>
      </c>
      <c r="W454" s="207">
        <f t="shared" ref="W454:W517" si="39">SUM(J454+V454)</f>
        <v>354618.75</v>
      </c>
      <c r="X454" s="208">
        <f t="shared" si="36"/>
        <v>354618.75</v>
      </c>
      <c r="Y454" s="215">
        <v>10</v>
      </c>
      <c r="Z454" s="215">
        <v>0</v>
      </c>
      <c r="AA454" s="215">
        <v>0.02</v>
      </c>
    </row>
    <row r="455" spans="1:27" ht="17.25" x14ac:dyDescent="0.3">
      <c r="A455" s="215"/>
      <c r="B455" s="217"/>
      <c r="C455" s="215"/>
      <c r="D455" s="215"/>
      <c r="E455" s="215"/>
      <c r="F455" s="215"/>
      <c r="G455" s="211"/>
      <c r="H455" s="215"/>
      <c r="I455" s="215"/>
      <c r="J455" s="205"/>
      <c r="K455" s="215"/>
      <c r="L455" s="215"/>
      <c r="M455" s="217" t="s">
        <v>317</v>
      </c>
      <c r="N455" s="217"/>
      <c r="O455" s="215"/>
      <c r="P455" s="215"/>
      <c r="Q455" s="215"/>
      <c r="R455" s="215"/>
      <c r="S455" s="211"/>
      <c r="T455" s="215"/>
      <c r="U455" s="215"/>
      <c r="V455" s="213">
        <f t="shared" si="37"/>
        <v>0</v>
      </c>
      <c r="W455" s="207">
        <f t="shared" si="39"/>
        <v>0</v>
      </c>
      <c r="X455" s="208">
        <f t="shared" si="36"/>
        <v>0</v>
      </c>
      <c r="Y455" s="215"/>
      <c r="Z455" s="215"/>
      <c r="AA455" s="215"/>
    </row>
    <row r="456" spans="1:27" ht="17.25" x14ac:dyDescent="0.3">
      <c r="A456" s="215"/>
      <c r="B456" s="217"/>
      <c r="C456" s="215"/>
      <c r="D456" s="215"/>
      <c r="E456" s="215"/>
      <c r="F456" s="215"/>
      <c r="G456" s="211"/>
      <c r="H456" s="215"/>
      <c r="I456" s="215"/>
      <c r="J456" s="205"/>
      <c r="K456" s="215"/>
      <c r="L456" s="215"/>
      <c r="M456" s="217" t="s">
        <v>318</v>
      </c>
      <c r="N456" s="217"/>
      <c r="O456" s="215"/>
      <c r="P456" s="215"/>
      <c r="Q456" s="215"/>
      <c r="R456" s="215"/>
      <c r="S456" s="211"/>
      <c r="T456" s="215"/>
      <c r="U456" s="215"/>
      <c r="V456" s="213">
        <f t="shared" si="37"/>
        <v>0</v>
      </c>
      <c r="W456" s="207">
        <f t="shared" si="39"/>
        <v>0</v>
      </c>
      <c r="X456" s="208">
        <f t="shared" si="36"/>
        <v>0</v>
      </c>
      <c r="Y456" s="215"/>
      <c r="Z456" s="215"/>
      <c r="AA456" s="215"/>
    </row>
    <row r="457" spans="1:27" ht="17.25" x14ac:dyDescent="0.3">
      <c r="A457" s="215"/>
      <c r="B457" s="217"/>
      <c r="C457" s="215"/>
      <c r="D457" s="215"/>
      <c r="E457" s="215"/>
      <c r="F457" s="215"/>
      <c r="G457" s="211"/>
      <c r="H457" s="215"/>
      <c r="I457" s="215"/>
      <c r="J457" s="205"/>
      <c r="K457" s="215"/>
      <c r="L457" s="215"/>
      <c r="M457" s="217" t="s">
        <v>12</v>
      </c>
      <c r="N457" s="217" t="s">
        <v>0</v>
      </c>
      <c r="O457" s="215">
        <v>29.44</v>
      </c>
      <c r="P457" s="215"/>
      <c r="Q457" s="215"/>
      <c r="R457" s="215"/>
      <c r="S457" s="211">
        <f>SUM(O457*5400)</f>
        <v>158976</v>
      </c>
      <c r="T457" s="215">
        <v>35</v>
      </c>
      <c r="U457" s="215">
        <v>93</v>
      </c>
      <c r="V457" s="213">
        <f t="shared" si="37"/>
        <v>11128.320000000007</v>
      </c>
      <c r="W457" s="207">
        <f t="shared" si="39"/>
        <v>11128.320000000007</v>
      </c>
      <c r="X457" s="208">
        <f t="shared" si="36"/>
        <v>11128.320000000007</v>
      </c>
      <c r="Y457" s="215">
        <v>50</v>
      </c>
      <c r="Z457" s="215">
        <v>0</v>
      </c>
      <c r="AA457" s="215">
        <v>0.01</v>
      </c>
    </row>
    <row r="458" spans="1:27" ht="17.25" x14ac:dyDescent="0.3">
      <c r="A458" s="215"/>
      <c r="B458" s="217"/>
      <c r="C458" s="215"/>
      <c r="D458" s="215"/>
      <c r="E458" s="215"/>
      <c r="F458" s="215"/>
      <c r="G458" s="211"/>
      <c r="H458" s="215"/>
      <c r="I458" s="215"/>
      <c r="J458" s="205"/>
      <c r="K458" s="215"/>
      <c r="L458" s="215"/>
      <c r="M458" s="217" t="s">
        <v>48</v>
      </c>
      <c r="N458" s="217" t="s">
        <v>0</v>
      </c>
      <c r="O458" s="215">
        <v>34.32</v>
      </c>
      <c r="P458" s="215"/>
      <c r="Q458" s="215"/>
      <c r="R458" s="215"/>
      <c r="S458" s="211">
        <f>SUM(O458*6500)</f>
        <v>223080</v>
      </c>
      <c r="T458" s="215">
        <v>30</v>
      </c>
      <c r="U458" s="215">
        <v>93</v>
      </c>
      <c r="V458" s="213">
        <f t="shared" si="37"/>
        <v>15615.600000000006</v>
      </c>
      <c r="W458" s="207">
        <f t="shared" si="39"/>
        <v>15615.600000000006</v>
      </c>
      <c r="X458" s="208">
        <f t="shared" ref="X458:X521" si="40">W458</f>
        <v>15615.600000000006</v>
      </c>
      <c r="Y458" s="215">
        <v>10</v>
      </c>
      <c r="Z458" s="215">
        <v>0</v>
      </c>
      <c r="AA458" s="215">
        <v>0.02</v>
      </c>
    </row>
    <row r="459" spans="1:27" ht="17.25" x14ac:dyDescent="0.3">
      <c r="A459" s="215">
        <v>273</v>
      </c>
      <c r="B459" s="217" t="s">
        <v>4</v>
      </c>
      <c r="C459" s="215">
        <v>15147</v>
      </c>
      <c r="D459" s="215">
        <v>12</v>
      </c>
      <c r="E459" s="215">
        <v>2</v>
      </c>
      <c r="F459" s="215">
        <v>15</v>
      </c>
      <c r="G459" s="211">
        <f t="shared" ref="G459:G519" si="41">SUM((D459*400)+(E459*100)+F459)</f>
        <v>5015</v>
      </c>
      <c r="H459" s="215">
        <v>1</v>
      </c>
      <c r="I459" s="215">
        <v>75</v>
      </c>
      <c r="J459" s="205">
        <f t="shared" si="38"/>
        <v>376125</v>
      </c>
      <c r="K459" s="215"/>
      <c r="L459" s="215"/>
      <c r="M459" s="217"/>
      <c r="N459" s="217"/>
      <c r="O459" s="215"/>
      <c r="P459" s="215"/>
      <c r="Q459" s="215"/>
      <c r="R459" s="215"/>
      <c r="S459" s="211"/>
      <c r="T459" s="215"/>
      <c r="U459" s="215"/>
      <c r="V459" s="213">
        <f t="shared" si="37"/>
        <v>0</v>
      </c>
      <c r="W459" s="207">
        <f t="shared" si="39"/>
        <v>376125</v>
      </c>
      <c r="X459" s="208">
        <f t="shared" si="40"/>
        <v>376125</v>
      </c>
      <c r="Y459" s="215">
        <v>50</v>
      </c>
      <c r="Z459" s="215">
        <v>0</v>
      </c>
      <c r="AA459" s="215">
        <v>0.01</v>
      </c>
    </row>
    <row r="460" spans="1:27" ht="17.25" x14ac:dyDescent="0.3">
      <c r="A460" s="215">
        <v>274</v>
      </c>
      <c r="B460" s="217" t="s">
        <v>4</v>
      </c>
      <c r="C460" s="215">
        <v>15241</v>
      </c>
      <c r="D460" s="215">
        <v>2</v>
      </c>
      <c r="E460" s="215">
        <v>0</v>
      </c>
      <c r="F460" s="215">
        <v>0</v>
      </c>
      <c r="G460" s="211">
        <f t="shared" si="41"/>
        <v>800</v>
      </c>
      <c r="H460" s="215">
        <v>1</v>
      </c>
      <c r="I460" s="215">
        <v>75</v>
      </c>
      <c r="J460" s="205">
        <f t="shared" si="38"/>
        <v>60000</v>
      </c>
      <c r="K460" s="215"/>
      <c r="L460" s="215"/>
      <c r="M460" s="217"/>
      <c r="N460" s="217"/>
      <c r="O460" s="215"/>
      <c r="P460" s="215"/>
      <c r="Q460" s="215"/>
      <c r="R460" s="215"/>
      <c r="S460" s="211"/>
      <c r="T460" s="215"/>
      <c r="U460" s="215"/>
      <c r="V460" s="213">
        <f t="shared" si="37"/>
        <v>0</v>
      </c>
      <c r="W460" s="207">
        <f t="shared" si="39"/>
        <v>60000</v>
      </c>
      <c r="X460" s="208">
        <f t="shared" si="40"/>
        <v>60000</v>
      </c>
      <c r="Y460" s="215">
        <v>50</v>
      </c>
      <c r="Z460" s="215">
        <v>0</v>
      </c>
      <c r="AA460" s="215">
        <v>0.01</v>
      </c>
    </row>
    <row r="461" spans="1:27" ht="17.25" x14ac:dyDescent="0.3">
      <c r="A461" s="215">
        <v>276</v>
      </c>
      <c r="B461" s="217" t="s">
        <v>4</v>
      </c>
      <c r="C461" s="215">
        <v>15242</v>
      </c>
      <c r="D461" s="215">
        <v>1</v>
      </c>
      <c r="E461" s="215">
        <v>1</v>
      </c>
      <c r="F461" s="215">
        <v>42</v>
      </c>
      <c r="G461" s="211">
        <f t="shared" si="41"/>
        <v>542</v>
      </c>
      <c r="H461" s="215">
        <v>2</v>
      </c>
      <c r="I461" s="215">
        <v>75</v>
      </c>
      <c r="J461" s="205">
        <f t="shared" si="38"/>
        <v>40650</v>
      </c>
      <c r="K461" s="215"/>
      <c r="L461" s="215">
        <v>106</v>
      </c>
      <c r="M461" s="217" t="s">
        <v>39</v>
      </c>
      <c r="N461" s="217" t="s">
        <v>2</v>
      </c>
      <c r="O461" s="215">
        <v>246.24</v>
      </c>
      <c r="P461" s="215"/>
      <c r="Q461" s="215"/>
      <c r="R461" s="215"/>
      <c r="S461" s="211">
        <f>SUM(O461*6500)</f>
        <v>1600560</v>
      </c>
      <c r="T461" s="215">
        <v>1</v>
      </c>
      <c r="U461" s="215">
        <v>1</v>
      </c>
      <c r="V461" s="213">
        <f t="shared" si="37"/>
        <v>1584554.4</v>
      </c>
      <c r="W461" s="207">
        <f t="shared" si="39"/>
        <v>1625204.4</v>
      </c>
      <c r="X461" s="208">
        <f t="shared" si="40"/>
        <v>1625204.4</v>
      </c>
      <c r="Y461" s="215">
        <v>10</v>
      </c>
      <c r="Z461" s="215">
        <v>0</v>
      </c>
      <c r="AA461" s="215">
        <v>0.02</v>
      </c>
    </row>
    <row r="462" spans="1:27" ht="17.25" x14ac:dyDescent="0.3">
      <c r="A462" s="215"/>
      <c r="B462" s="217"/>
      <c r="C462" s="215"/>
      <c r="D462" s="215"/>
      <c r="E462" s="215"/>
      <c r="F462" s="215"/>
      <c r="G462" s="211"/>
      <c r="H462" s="215"/>
      <c r="I462" s="215"/>
      <c r="J462" s="205"/>
      <c r="K462" s="215"/>
      <c r="L462" s="215"/>
      <c r="M462" s="217" t="s">
        <v>12</v>
      </c>
      <c r="N462" s="217" t="s">
        <v>0</v>
      </c>
      <c r="O462" s="215">
        <v>35.520000000000003</v>
      </c>
      <c r="P462" s="215"/>
      <c r="Q462" s="215"/>
      <c r="R462" s="215"/>
      <c r="S462" s="211">
        <f>SUM(O462*5400)</f>
        <v>191808.00000000003</v>
      </c>
      <c r="T462" s="215">
        <v>10</v>
      </c>
      <c r="U462" s="215">
        <v>40</v>
      </c>
      <c r="V462" s="213">
        <f t="shared" si="37"/>
        <v>115084.80000000002</v>
      </c>
      <c r="W462" s="207">
        <f t="shared" si="39"/>
        <v>115084.80000000002</v>
      </c>
      <c r="X462" s="208">
        <f t="shared" si="40"/>
        <v>115084.80000000002</v>
      </c>
      <c r="Y462" s="215">
        <v>50</v>
      </c>
      <c r="Z462" s="215">
        <v>0</v>
      </c>
      <c r="AA462" s="215">
        <v>0.01</v>
      </c>
    </row>
    <row r="463" spans="1:27" ht="17.25" x14ac:dyDescent="0.3">
      <c r="A463" s="215"/>
      <c r="B463" s="217"/>
      <c r="C463" s="215"/>
      <c r="D463" s="215"/>
      <c r="E463" s="215"/>
      <c r="F463" s="215"/>
      <c r="G463" s="211"/>
      <c r="H463" s="215"/>
      <c r="I463" s="215"/>
      <c r="J463" s="205"/>
      <c r="K463" s="215"/>
      <c r="L463" s="215"/>
      <c r="M463" s="217" t="s">
        <v>16</v>
      </c>
      <c r="N463" s="217" t="s">
        <v>2</v>
      </c>
      <c r="O463" s="215">
        <v>27</v>
      </c>
      <c r="P463" s="215"/>
      <c r="Q463" s="215"/>
      <c r="R463" s="215"/>
      <c r="S463" s="211">
        <f>SUM(O463*2400)</f>
        <v>64800</v>
      </c>
      <c r="T463" s="215">
        <v>1</v>
      </c>
      <c r="U463" s="215">
        <v>1</v>
      </c>
      <c r="V463" s="213">
        <f t="shared" si="37"/>
        <v>64152</v>
      </c>
      <c r="W463" s="207">
        <f t="shared" si="39"/>
        <v>64152</v>
      </c>
      <c r="X463" s="208">
        <f t="shared" si="40"/>
        <v>64152</v>
      </c>
      <c r="Y463" s="215">
        <v>0</v>
      </c>
      <c r="Z463" s="219">
        <f>X463</f>
        <v>64152</v>
      </c>
      <c r="AA463" s="215">
        <v>0.03</v>
      </c>
    </row>
    <row r="464" spans="1:27" ht="17.25" x14ac:dyDescent="0.3">
      <c r="A464" s="215"/>
      <c r="B464" s="217"/>
      <c r="C464" s="215"/>
      <c r="D464" s="215"/>
      <c r="E464" s="215"/>
      <c r="F464" s="215"/>
      <c r="G464" s="211"/>
      <c r="H464" s="215"/>
      <c r="I464" s="215"/>
      <c r="J464" s="205"/>
      <c r="K464" s="215"/>
      <c r="L464" s="215"/>
      <c r="M464" s="217" t="s">
        <v>11</v>
      </c>
      <c r="N464" s="217" t="s">
        <v>0</v>
      </c>
      <c r="O464" s="215">
        <v>106.4</v>
      </c>
      <c r="P464" s="215"/>
      <c r="Q464" s="215"/>
      <c r="R464" s="215"/>
      <c r="S464" s="211">
        <f>SUM(O464*2050)</f>
        <v>218120</v>
      </c>
      <c r="T464" s="215">
        <v>10</v>
      </c>
      <c r="U464" s="215">
        <v>40</v>
      </c>
      <c r="V464" s="213">
        <f t="shared" si="37"/>
        <v>130872</v>
      </c>
      <c r="W464" s="207">
        <f t="shared" si="39"/>
        <v>130872</v>
      </c>
      <c r="X464" s="208">
        <f t="shared" si="40"/>
        <v>130872</v>
      </c>
      <c r="Y464" s="215">
        <v>50</v>
      </c>
      <c r="Z464" s="215">
        <v>0</v>
      </c>
      <c r="AA464" s="215">
        <v>0.01</v>
      </c>
    </row>
    <row r="465" spans="1:27" ht="17.25" x14ac:dyDescent="0.3">
      <c r="A465" s="215"/>
      <c r="B465" s="217"/>
      <c r="C465" s="215"/>
      <c r="D465" s="215"/>
      <c r="E465" s="215"/>
      <c r="F465" s="215"/>
      <c r="G465" s="211"/>
      <c r="H465" s="215"/>
      <c r="I465" s="215"/>
      <c r="J465" s="205"/>
      <c r="K465" s="215"/>
      <c r="L465" s="215"/>
      <c r="M465" s="217" t="s">
        <v>218</v>
      </c>
      <c r="N465" s="217" t="s">
        <v>0</v>
      </c>
      <c r="O465" s="215">
        <v>77</v>
      </c>
      <c r="P465" s="215"/>
      <c r="Q465" s="215"/>
      <c r="R465" s="215"/>
      <c r="S465" s="211">
        <f>SUM(O465*2050)</f>
        <v>157850</v>
      </c>
      <c r="T465" s="215">
        <v>10</v>
      </c>
      <c r="U465" s="215">
        <v>40</v>
      </c>
      <c r="V465" s="213">
        <f t="shared" si="37"/>
        <v>94710</v>
      </c>
      <c r="W465" s="207">
        <f t="shared" si="39"/>
        <v>94710</v>
      </c>
      <c r="X465" s="208">
        <f t="shared" si="40"/>
        <v>94710</v>
      </c>
      <c r="Y465" s="215">
        <v>50</v>
      </c>
      <c r="Z465" s="215">
        <v>0</v>
      </c>
      <c r="AA465" s="215">
        <v>0.01</v>
      </c>
    </row>
    <row r="466" spans="1:27" ht="17.25" x14ac:dyDescent="0.3">
      <c r="A466" s="215">
        <v>277</v>
      </c>
      <c r="B466" s="217" t="s">
        <v>4</v>
      </c>
      <c r="C466" s="215">
        <v>14129</v>
      </c>
      <c r="D466" s="215">
        <v>0</v>
      </c>
      <c r="E466" s="215">
        <v>1</v>
      </c>
      <c r="F466" s="215">
        <v>53</v>
      </c>
      <c r="G466" s="211">
        <f t="shared" si="41"/>
        <v>153</v>
      </c>
      <c r="H466" s="215">
        <v>2</v>
      </c>
      <c r="I466" s="215">
        <v>75</v>
      </c>
      <c r="J466" s="205">
        <f t="shared" si="38"/>
        <v>11475</v>
      </c>
      <c r="K466" s="215"/>
      <c r="L466" s="215" t="s">
        <v>331</v>
      </c>
      <c r="M466" s="217" t="s">
        <v>39</v>
      </c>
      <c r="N466" s="217" t="s">
        <v>2</v>
      </c>
      <c r="O466" s="215">
        <v>90.28</v>
      </c>
      <c r="P466" s="215"/>
      <c r="Q466" s="215"/>
      <c r="R466" s="215"/>
      <c r="S466" s="211">
        <f>SUM(O466*6500)</f>
        <v>586820</v>
      </c>
      <c r="T466" s="215">
        <v>13</v>
      </c>
      <c r="U466" s="215">
        <v>16</v>
      </c>
      <c r="V466" s="213">
        <f t="shared" si="37"/>
        <v>492928.8</v>
      </c>
      <c r="W466" s="207">
        <f t="shared" si="39"/>
        <v>504403.8</v>
      </c>
      <c r="X466" s="208">
        <f t="shared" si="40"/>
        <v>504403.8</v>
      </c>
      <c r="Y466" s="215">
        <v>50</v>
      </c>
      <c r="Z466" s="215">
        <v>0</v>
      </c>
      <c r="AA466" s="215">
        <v>0.02</v>
      </c>
    </row>
    <row r="467" spans="1:27" ht="17.25" x14ac:dyDescent="0.3">
      <c r="A467" s="215"/>
      <c r="B467" s="217"/>
      <c r="C467" s="215"/>
      <c r="D467" s="215"/>
      <c r="E467" s="215"/>
      <c r="F467" s="215"/>
      <c r="G467" s="211"/>
      <c r="H467" s="215"/>
      <c r="I467" s="215"/>
      <c r="J467" s="205"/>
      <c r="K467" s="215"/>
      <c r="L467" s="215"/>
      <c r="M467" s="217" t="s">
        <v>16</v>
      </c>
      <c r="N467" s="217" t="s">
        <v>0</v>
      </c>
      <c r="O467" s="215">
        <v>286.74</v>
      </c>
      <c r="P467" s="215"/>
      <c r="Q467" s="215"/>
      <c r="R467" s="215"/>
      <c r="S467" s="211">
        <f>SUM(O467*2400)</f>
        <v>688176</v>
      </c>
      <c r="T467" s="215">
        <v>2</v>
      </c>
      <c r="U467" s="215">
        <v>6</v>
      </c>
      <c r="V467" s="213">
        <f t="shared" ref="V467:V530" si="42">SUM(S467-(S467*U467/100))</f>
        <v>646885.43999999994</v>
      </c>
      <c r="W467" s="207">
        <f t="shared" si="39"/>
        <v>646885.43999999994</v>
      </c>
      <c r="X467" s="208">
        <f t="shared" si="40"/>
        <v>646885.43999999994</v>
      </c>
      <c r="Y467" s="215">
        <v>0</v>
      </c>
      <c r="Z467" s="219">
        <f>X467</f>
        <v>646885.43999999994</v>
      </c>
      <c r="AA467" s="215">
        <v>0.03</v>
      </c>
    </row>
    <row r="468" spans="1:27" ht="17.25" x14ac:dyDescent="0.3">
      <c r="A468" s="215"/>
      <c r="B468" s="217"/>
      <c r="C468" s="215"/>
      <c r="D468" s="215"/>
      <c r="E468" s="215"/>
      <c r="F468" s="215"/>
      <c r="G468" s="211"/>
      <c r="H468" s="215"/>
      <c r="I468" s="215"/>
      <c r="J468" s="205"/>
      <c r="K468" s="215"/>
      <c r="L468" s="215"/>
      <c r="M468" s="217" t="s">
        <v>332</v>
      </c>
      <c r="N468" s="217"/>
      <c r="O468" s="215">
        <v>2.2000000000000002</v>
      </c>
      <c r="P468" s="215"/>
      <c r="Q468" s="215"/>
      <c r="R468" s="215"/>
      <c r="S468" s="211">
        <f>SUM(O468*5100)</f>
        <v>11220</v>
      </c>
      <c r="T468" s="215">
        <v>7</v>
      </c>
      <c r="U468" s="215">
        <v>7</v>
      </c>
      <c r="V468" s="213">
        <f t="shared" si="42"/>
        <v>10434.6</v>
      </c>
      <c r="W468" s="207">
        <f t="shared" si="39"/>
        <v>10434.6</v>
      </c>
      <c r="X468" s="208">
        <f t="shared" si="40"/>
        <v>10434.6</v>
      </c>
      <c r="Y468" s="215">
        <v>0</v>
      </c>
      <c r="Z468" s="219">
        <f>X468</f>
        <v>10434.6</v>
      </c>
      <c r="AA468" s="215">
        <v>0.03</v>
      </c>
    </row>
    <row r="469" spans="1:27" ht="17.25" x14ac:dyDescent="0.3">
      <c r="A469" s="215"/>
      <c r="B469" s="217"/>
      <c r="C469" s="215"/>
      <c r="D469" s="215"/>
      <c r="E469" s="215"/>
      <c r="F469" s="215"/>
      <c r="G469" s="211"/>
      <c r="H469" s="215"/>
      <c r="I469" s="215"/>
      <c r="J469" s="205"/>
      <c r="K469" s="215"/>
      <c r="L469" s="215"/>
      <c r="M469" s="217" t="s">
        <v>27</v>
      </c>
      <c r="N469" s="217" t="s">
        <v>2</v>
      </c>
      <c r="O469" s="215">
        <v>79.180000000000007</v>
      </c>
      <c r="P469" s="215"/>
      <c r="Q469" s="215"/>
      <c r="R469" s="215"/>
      <c r="S469" s="211">
        <f>SUM(O469*6500)</f>
        <v>514670.00000000006</v>
      </c>
      <c r="T469" s="215">
        <v>8</v>
      </c>
      <c r="U469" s="215">
        <v>8</v>
      </c>
      <c r="V469" s="213">
        <f t="shared" si="42"/>
        <v>473496.4</v>
      </c>
      <c r="W469" s="207">
        <f t="shared" si="39"/>
        <v>473496.4</v>
      </c>
      <c r="X469" s="208">
        <f t="shared" si="40"/>
        <v>473496.4</v>
      </c>
      <c r="Y469" s="215">
        <v>10</v>
      </c>
      <c r="Z469" s="215">
        <v>0</v>
      </c>
      <c r="AA469" s="215">
        <v>0.02</v>
      </c>
    </row>
    <row r="470" spans="1:27" ht="17.25" x14ac:dyDescent="0.3">
      <c r="A470" s="215"/>
      <c r="B470" s="217"/>
      <c r="C470" s="215"/>
      <c r="D470" s="215"/>
      <c r="E470" s="215"/>
      <c r="F470" s="215"/>
      <c r="G470" s="211"/>
      <c r="H470" s="215"/>
      <c r="I470" s="215"/>
      <c r="J470" s="205"/>
      <c r="K470" s="215"/>
      <c r="L470" s="215"/>
      <c r="M470" s="217" t="s">
        <v>158</v>
      </c>
      <c r="N470" s="217" t="s">
        <v>2</v>
      </c>
      <c r="O470" s="215">
        <v>5</v>
      </c>
      <c r="P470" s="215"/>
      <c r="Q470" s="215"/>
      <c r="R470" s="215"/>
      <c r="S470" s="211">
        <f>SUM(O470*6500)</f>
        <v>32500</v>
      </c>
      <c r="T470" s="215">
        <v>13</v>
      </c>
      <c r="U470" s="215">
        <v>16</v>
      </c>
      <c r="V470" s="213">
        <f t="shared" si="42"/>
        <v>27300</v>
      </c>
      <c r="W470" s="207">
        <f t="shared" si="39"/>
        <v>27300</v>
      </c>
      <c r="X470" s="208">
        <f t="shared" si="40"/>
        <v>27300</v>
      </c>
      <c r="Y470" s="215">
        <v>10</v>
      </c>
      <c r="Z470" s="215">
        <v>0</v>
      </c>
      <c r="AA470" s="215">
        <v>0.01</v>
      </c>
    </row>
    <row r="471" spans="1:27" ht="17.25" x14ac:dyDescent="0.3">
      <c r="A471" s="215">
        <v>278</v>
      </c>
      <c r="B471" s="217" t="s">
        <v>4</v>
      </c>
      <c r="C471" s="215">
        <v>4601</v>
      </c>
      <c r="D471" s="215">
        <v>0</v>
      </c>
      <c r="E471" s="215">
        <v>1</v>
      </c>
      <c r="F471" s="215">
        <v>48</v>
      </c>
      <c r="G471" s="211">
        <f t="shared" si="41"/>
        <v>148</v>
      </c>
      <c r="H471" s="215">
        <v>2</v>
      </c>
      <c r="I471" s="215">
        <v>200</v>
      </c>
      <c r="J471" s="205">
        <f t="shared" ref="J471:J524" si="43">SUM(G471*I471)</f>
        <v>29600</v>
      </c>
      <c r="K471" s="215"/>
      <c r="L471" s="215">
        <v>2</v>
      </c>
      <c r="M471" s="217" t="s">
        <v>44</v>
      </c>
      <c r="N471" s="217" t="s">
        <v>9</v>
      </c>
      <c r="O471" s="215">
        <v>276.32</v>
      </c>
      <c r="P471" s="215"/>
      <c r="Q471" s="215"/>
      <c r="R471" s="215"/>
      <c r="S471" s="211">
        <f>SUM(O471*6500)</f>
        <v>1796080</v>
      </c>
      <c r="T471" s="215">
        <v>33</v>
      </c>
      <c r="U471" s="215">
        <v>85</v>
      </c>
      <c r="V471" s="213">
        <f t="shared" si="42"/>
        <v>269412</v>
      </c>
      <c r="W471" s="207">
        <f t="shared" si="39"/>
        <v>299012</v>
      </c>
      <c r="X471" s="208">
        <f t="shared" si="40"/>
        <v>299012</v>
      </c>
      <c r="Y471" s="215">
        <v>10</v>
      </c>
      <c r="Z471" s="215">
        <v>0</v>
      </c>
      <c r="AA471" s="215">
        <v>0.02</v>
      </c>
    </row>
    <row r="472" spans="1:27" ht="17.25" x14ac:dyDescent="0.3">
      <c r="A472" s="215"/>
      <c r="B472" s="217"/>
      <c r="C472" s="215"/>
      <c r="D472" s="215"/>
      <c r="E472" s="215"/>
      <c r="F472" s="215"/>
      <c r="G472" s="211"/>
      <c r="H472" s="215"/>
      <c r="I472" s="215"/>
      <c r="J472" s="205"/>
      <c r="K472" s="215"/>
      <c r="L472" s="215"/>
      <c r="M472" s="217" t="s">
        <v>317</v>
      </c>
      <c r="N472" s="217"/>
      <c r="O472" s="215"/>
      <c r="P472" s="215"/>
      <c r="Q472" s="215"/>
      <c r="R472" s="215"/>
      <c r="S472" s="211"/>
      <c r="T472" s="215"/>
      <c r="U472" s="215"/>
      <c r="V472" s="213">
        <f t="shared" si="42"/>
        <v>0</v>
      </c>
      <c r="W472" s="207">
        <f t="shared" si="39"/>
        <v>0</v>
      </c>
      <c r="X472" s="208">
        <f t="shared" si="40"/>
        <v>0</v>
      </c>
      <c r="Y472" s="215"/>
      <c r="Z472" s="215"/>
      <c r="AA472" s="215"/>
    </row>
    <row r="473" spans="1:27" ht="17.25" x14ac:dyDescent="0.3">
      <c r="A473" s="215"/>
      <c r="B473" s="217"/>
      <c r="C473" s="215"/>
      <c r="D473" s="215"/>
      <c r="E473" s="215"/>
      <c r="F473" s="215"/>
      <c r="G473" s="211"/>
      <c r="H473" s="215"/>
      <c r="I473" s="215"/>
      <c r="J473" s="205"/>
      <c r="K473" s="215"/>
      <c r="L473" s="215"/>
      <c r="M473" s="217" t="s">
        <v>318</v>
      </c>
      <c r="N473" s="217"/>
      <c r="O473" s="215"/>
      <c r="P473" s="215"/>
      <c r="Q473" s="215"/>
      <c r="R473" s="215"/>
      <c r="S473" s="211"/>
      <c r="T473" s="215"/>
      <c r="U473" s="215"/>
      <c r="V473" s="213">
        <f t="shared" si="42"/>
        <v>0</v>
      </c>
      <c r="W473" s="207">
        <f t="shared" si="39"/>
        <v>0</v>
      </c>
      <c r="X473" s="208">
        <f t="shared" si="40"/>
        <v>0</v>
      </c>
      <c r="Y473" s="215"/>
      <c r="Z473" s="215"/>
      <c r="AA473" s="215"/>
    </row>
    <row r="474" spans="1:27" ht="17.25" x14ac:dyDescent="0.3">
      <c r="A474" s="215"/>
      <c r="B474" s="217"/>
      <c r="C474" s="215"/>
      <c r="D474" s="215"/>
      <c r="E474" s="215"/>
      <c r="F474" s="215"/>
      <c r="G474" s="211"/>
      <c r="H474" s="215"/>
      <c r="I474" s="215"/>
      <c r="J474" s="205"/>
      <c r="K474" s="215"/>
      <c r="L474" s="215"/>
      <c r="M474" s="217" t="s">
        <v>22</v>
      </c>
      <c r="N474" s="217" t="s">
        <v>0</v>
      </c>
      <c r="O474" s="215">
        <v>67.16</v>
      </c>
      <c r="P474" s="215"/>
      <c r="Q474" s="215"/>
      <c r="R474" s="215"/>
      <c r="S474" s="211">
        <f>SUM(O474*2050)</f>
        <v>137678</v>
      </c>
      <c r="T474" s="215">
        <v>20</v>
      </c>
      <c r="U474" s="215">
        <v>75</v>
      </c>
      <c r="V474" s="213">
        <f t="shared" si="42"/>
        <v>34419.5</v>
      </c>
      <c r="W474" s="207">
        <f t="shared" si="39"/>
        <v>34419.5</v>
      </c>
      <c r="X474" s="208">
        <f t="shared" si="40"/>
        <v>34419.5</v>
      </c>
      <c r="Y474" s="215">
        <v>50</v>
      </c>
      <c r="Z474" s="215">
        <v>0</v>
      </c>
      <c r="AA474" s="215">
        <v>0.01</v>
      </c>
    </row>
    <row r="475" spans="1:27" ht="17.25" x14ac:dyDescent="0.3">
      <c r="A475" s="215">
        <v>279</v>
      </c>
      <c r="B475" s="217" t="s">
        <v>4</v>
      </c>
      <c r="C475" s="215">
        <v>1996</v>
      </c>
      <c r="D475" s="215">
        <v>3</v>
      </c>
      <c r="E475" s="215">
        <v>2</v>
      </c>
      <c r="F475" s="215">
        <v>43</v>
      </c>
      <c r="G475" s="211">
        <f t="shared" si="41"/>
        <v>1443</v>
      </c>
      <c r="H475" s="215">
        <v>1</v>
      </c>
      <c r="I475" s="215">
        <v>190</v>
      </c>
      <c r="J475" s="205">
        <f t="shared" si="43"/>
        <v>274170</v>
      </c>
      <c r="K475" s="215"/>
      <c r="L475" s="215"/>
      <c r="M475" s="217"/>
      <c r="N475" s="217"/>
      <c r="O475" s="215"/>
      <c r="P475" s="215"/>
      <c r="Q475" s="215"/>
      <c r="R475" s="215"/>
      <c r="S475" s="211"/>
      <c r="T475" s="215"/>
      <c r="U475" s="215"/>
      <c r="V475" s="213">
        <f t="shared" si="42"/>
        <v>0</v>
      </c>
      <c r="W475" s="207">
        <f t="shared" si="39"/>
        <v>274170</v>
      </c>
      <c r="X475" s="208">
        <f t="shared" si="40"/>
        <v>274170</v>
      </c>
      <c r="Y475" s="215">
        <v>50</v>
      </c>
      <c r="Z475" s="215">
        <v>0</v>
      </c>
      <c r="AA475" s="215">
        <v>0.01</v>
      </c>
    </row>
    <row r="476" spans="1:27" ht="17.25" x14ac:dyDescent="0.3">
      <c r="A476" s="215">
        <v>280</v>
      </c>
      <c r="B476" s="217" t="s">
        <v>4</v>
      </c>
      <c r="C476" s="215">
        <v>11848</v>
      </c>
      <c r="D476" s="215">
        <v>3</v>
      </c>
      <c r="E476" s="215">
        <v>2</v>
      </c>
      <c r="F476" s="215">
        <v>92</v>
      </c>
      <c r="G476" s="211">
        <f t="shared" si="41"/>
        <v>1492</v>
      </c>
      <c r="H476" s="215">
        <v>1</v>
      </c>
      <c r="I476" s="215">
        <v>160</v>
      </c>
      <c r="J476" s="205">
        <f t="shared" si="43"/>
        <v>238720</v>
      </c>
      <c r="K476" s="215"/>
      <c r="L476" s="215"/>
      <c r="M476" s="217"/>
      <c r="N476" s="217"/>
      <c r="O476" s="215"/>
      <c r="P476" s="215"/>
      <c r="Q476" s="215"/>
      <c r="R476" s="215"/>
      <c r="S476" s="211"/>
      <c r="T476" s="215"/>
      <c r="U476" s="215"/>
      <c r="V476" s="213">
        <f t="shared" si="42"/>
        <v>0</v>
      </c>
      <c r="W476" s="207">
        <f t="shared" si="39"/>
        <v>238720</v>
      </c>
      <c r="X476" s="208">
        <f t="shared" si="40"/>
        <v>238720</v>
      </c>
      <c r="Y476" s="215">
        <v>50</v>
      </c>
      <c r="Z476" s="215">
        <v>0</v>
      </c>
      <c r="AA476" s="215">
        <v>0.01</v>
      </c>
    </row>
    <row r="477" spans="1:27" ht="17.25" x14ac:dyDescent="0.3">
      <c r="A477" s="215">
        <v>281</v>
      </c>
      <c r="B477" s="217" t="s">
        <v>4</v>
      </c>
      <c r="C477" s="215">
        <v>4599</v>
      </c>
      <c r="D477" s="215">
        <v>0</v>
      </c>
      <c r="E477" s="215">
        <v>0</v>
      </c>
      <c r="F477" s="215">
        <v>55</v>
      </c>
      <c r="G477" s="211">
        <f t="shared" si="41"/>
        <v>55</v>
      </c>
      <c r="H477" s="215">
        <v>2</v>
      </c>
      <c r="I477" s="215">
        <v>200</v>
      </c>
      <c r="J477" s="205">
        <f t="shared" si="43"/>
        <v>11000</v>
      </c>
      <c r="K477" s="215"/>
      <c r="L477" s="215">
        <v>1</v>
      </c>
      <c r="M477" s="217" t="s">
        <v>39</v>
      </c>
      <c r="N477" s="217" t="s">
        <v>2</v>
      </c>
      <c r="O477" s="215">
        <v>130.19999999999999</v>
      </c>
      <c r="P477" s="215"/>
      <c r="Q477" s="215"/>
      <c r="R477" s="215"/>
      <c r="S477" s="211">
        <f>SUM(O477*6500)</f>
        <v>846299.99999999988</v>
      </c>
      <c r="T477" s="215"/>
      <c r="U477" s="215">
        <v>1</v>
      </c>
      <c r="V477" s="213">
        <f t="shared" si="42"/>
        <v>837836.99999999988</v>
      </c>
      <c r="W477" s="207">
        <f t="shared" si="39"/>
        <v>848836.99999999988</v>
      </c>
      <c r="X477" s="208">
        <f t="shared" si="40"/>
        <v>848836.99999999988</v>
      </c>
      <c r="Y477" s="215">
        <v>10</v>
      </c>
      <c r="Z477" s="215">
        <v>0</v>
      </c>
      <c r="AA477" s="215">
        <v>0.02</v>
      </c>
    </row>
    <row r="478" spans="1:27" ht="17.25" x14ac:dyDescent="0.3">
      <c r="A478" s="215">
        <v>282</v>
      </c>
      <c r="B478" s="217" t="s">
        <v>4</v>
      </c>
      <c r="C478" s="215">
        <v>11660</v>
      </c>
      <c r="D478" s="215">
        <v>7</v>
      </c>
      <c r="E478" s="215">
        <v>3</v>
      </c>
      <c r="F478" s="215">
        <v>25</v>
      </c>
      <c r="G478" s="211">
        <f t="shared" si="41"/>
        <v>3125</v>
      </c>
      <c r="H478" s="215">
        <v>1</v>
      </c>
      <c r="I478" s="215">
        <v>75</v>
      </c>
      <c r="J478" s="205">
        <f t="shared" si="43"/>
        <v>234375</v>
      </c>
      <c r="K478" s="215"/>
      <c r="L478" s="215"/>
      <c r="M478" s="217"/>
      <c r="N478" s="217"/>
      <c r="O478" s="215"/>
      <c r="P478" s="215"/>
      <c r="Q478" s="215"/>
      <c r="R478" s="215"/>
      <c r="S478" s="211"/>
      <c r="T478" s="215"/>
      <c r="U478" s="215"/>
      <c r="V478" s="213">
        <f t="shared" si="42"/>
        <v>0</v>
      </c>
      <c r="W478" s="207">
        <f t="shared" si="39"/>
        <v>234375</v>
      </c>
      <c r="X478" s="208">
        <f t="shared" si="40"/>
        <v>234375</v>
      </c>
      <c r="Y478" s="215">
        <v>50</v>
      </c>
      <c r="Z478" s="215">
        <v>0</v>
      </c>
      <c r="AA478" s="215">
        <v>0.01</v>
      </c>
    </row>
    <row r="479" spans="1:27" ht="17.25" x14ac:dyDescent="0.3">
      <c r="A479" s="215">
        <v>283</v>
      </c>
      <c r="B479" s="217" t="s">
        <v>4</v>
      </c>
      <c r="C479" s="215">
        <v>18120</v>
      </c>
      <c r="D479" s="215">
        <v>11</v>
      </c>
      <c r="E479" s="215">
        <v>3</v>
      </c>
      <c r="F479" s="215">
        <v>20</v>
      </c>
      <c r="G479" s="211">
        <f t="shared" si="41"/>
        <v>4720</v>
      </c>
      <c r="H479" s="215">
        <v>1</v>
      </c>
      <c r="I479" s="215">
        <v>75</v>
      </c>
      <c r="J479" s="205">
        <f t="shared" si="43"/>
        <v>354000</v>
      </c>
      <c r="K479" s="215"/>
      <c r="L479" s="215"/>
      <c r="M479" s="217"/>
      <c r="N479" s="217"/>
      <c r="O479" s="215"/>
      <c r="P479" s="215"/>
      <c r="Q479" s="215"/>
      <c r="R479" s="215"/>
      <c r="S479" s="211"/>
      <c r="T479" s="215"/>
      <c r="U479" s="215"/>
      <c r="V479" s="213">
        <f t="shared" si="42"/>
        <v>0</v>
      </c>
      <c r="W479" s="207">
        <f t="shared" si="39"/>
        <v>354000</v>
      </c>
      <c r="X479" s="208">
        <f t="shared" si="40"/>
        <v>354000</v>
      </c>
      <c r="Y479" s="215">
        <v>50</v>
      </c>
      <c r="Z479" s="215">
        <v>0</v>
      </c>
      <c r="AA479" s="215">
        <v>0.01</v>
      </c>
    </row>
    <row r="480" spans="1:27" ht="17.25" x14ac:dyDescent="0.3">
      <c r="A480" s="215">
        <v>284</v>
      </c>
      <c r="B480" s="217" t="s">
        <v>4</v>
      </c>
      <c r="C480" s="215">
        <v>4579</v>
      </c>
      <c r="D480" s="215">
        <v>4</v>
      </c>
      <c r="E480" s="215">
        <v>3</v>
      </c>
      <c r="F480" s="215">
        <v>42</v>
      </c>
      <c r="G480" s="211">
        <f t="shared" si="41"/>
        <v>1942</v>
      </c>
      <c r="H480" s="215">
        <v>1</v>
      </c>
      <c r="I480" s="215">
        <v>75</v>
      </c>
      <c r="J480" s="205">
        <f t="shared" si="43"/>
        <v>145650</v>
      </c>
      <c r="K480" s="215"/>
      <c r="L480" s="215"/>
      <c r="M480" s="217"/>
      <c r="N480" s="217"/>
      <c r="O480" s="215"/>
      <c r="P480" s="215"/>
      <c r="Q480" s="215"/>
      <c r="R480" s="215"/>
      <c r="S480" s="211"/>
      <c r="T480" s="215"/>
      <c r="U480" s="215"/>
      <c r="V480" s="213">
        <f t="shared" si="42"/>
        <v>0</v>
      </c>
      <c r="W480" s="207">
        <f t="shared" si="39"/>
        <v>145650</v>
      </c>
      <c r="X480" s="208">
        <f t="shared" si="40"/>
        <v>145650</v>
      </c>
      <c r="Y480" s="215">
        <v>50</v>
      </c>
      <c r="Z480" s="215">
        <v>0</v>
      </c>
      <c r="AA480" s="215">
        <v>0.01</v>
      </c>
    </row>
    <row r="481" spans="1:27" ht="17.25" x14ac:dyDescent="0.3">
      <c r="A481" s="215">
        <v>285</v>
      </c>
      <c r="B481" s="217" t="s">
        <v>4</v>
      </c>
      <c r="C481" s="215">
        <v>11059</v>
      </c>
      <c r="D481" s="215">
        <v>9</v>
      </c>
      <c r="E481" s="215">
        <v>1</v>
      </c>
      <c r="F481" s="215">
        <v>34</v>
      </c>
      <c r="G481" s="211">
        <f t="shared" si="41"/>
        <v>3734</v>
      </c>
      <c r="H481" s="215">
        <v>1</v>
      </c>
      <c r="I481" s="215">
        <v>130</v>
      </c>
      <c r="J481" s="205">
        <f t="shared" si="43"/>
        <v>485420</v>
      </c>
      <c r="K481" s="215"/>
      <c r="L481" s="215"/>
      <c r="M481" s="217"/>
      <c r="N481" s="217"/>
      <c r="O481" s="215"/>
      <c r="P481" s="215"/>
      <c r="Q481" s="215"/>
      <c r="R481" s="215"/>
      <c r="S481" s="211"/>
      <c r="T481" s="215"/>
      <c r="U481" s="215"/>
      <c r="V481" s="213">
        <f t="shared" si="42"/>
        <v>0</v>
      </c>
      <c r="W481" s="207">
        <f t="shared" si="39"/>
        <v>485420</v>
      </c>
      <c r="X481" s="208">
        <f t="shared" si="40"/>
        <v>485420</v>
      </c>
      <c r="Y481" s="215">
        <v>50</v>
      </c>
      <c r="Z481" s="215">
        <v>0</v>
      </c>
      <c r="AA481" s="215">
        <v>0.01</v>
      </c>
    </row>
    <row r="482" spans="1:27" ht="17.25" x14ac:dyDescent="0.3">
      <c r="A482" s="215">
        <v>286</v>
      </c>
      <c r="B482" s="217" t="s">
        <v>4</v>
      </c>
      <c r="C482" s="215">
        <v>18588</v>
      </c>
      <c r="D482" s="215">
        <v>3</v>
      </c>
      <c r="E482" s="215">
        <v>2</v>
      </c>
      <c r="F482" s="215">
        <v>11</v>
      </c>
      <c r="G482" s="211">
        <f t="shared" si="41"/>
        <v>1411</v>
      </c>
      <c r="H482" s="215">
        <v>1</v>
      </c>
      <c r="I482" s="215">
        <v>100</v>
      </c>
      <c r="J482" s="205">
        <f t="shared" si="43"/>
        <v>141100</v>
      </c>
      <c r="K482" s="215"/>
      <c r="L482" s="215"/>
      <c r="M482" s="217"/>
      <c r="N482" s="217"/>
      <c r="O482" s="215"/>
      <c r="P482" s="215"/>
      <c r="Q482" s="215"/>
      <c r="R482" s="215"/>
      <c r="S482" s="211"/>
      <c r="T482" s="215"/>
      <c r="U482" s="215"/>
      <c r="V482" s="213">
        <f t="shared" si="42"/>
        <v>0</v>
      </c>
      <c r="W482" s="207">
        <f t="shared" si="39"/>
        <v>141100</v>
      </c>
      <c r="X482" s="208">
        <f t="shared" si="40"/>
        <v>141100</v>
      </c>
      <c r="Y482" s="215">
        <v>50</v>
      </c>
      <c r="Z482" s="215">
        <v>0</v>
      </c>
      <c r="AA482" s="215">
        <v>0.01</v>
      </c>
    </row>
    <row r="483" spans="1:27" ht="17.25" x14ac:dyDescent="0.3">
      <c r="A483" s="215">
        <v>287</v>
      </c>
      <c r="B483" s="217" t="s">
        <v>4</v>
      </c>
      <c r="C483" s="215">
        <v>18106</v>
      </c>
      <c r="D483" s="215">
        <v>7</v>
      </c>
      <c r="E483" s="215">
        <v>0</v>
      </c>
      <c r="F483" s="215">
        <v>10</v>
      </c>
      <c r="G483" s="211">
        <f t="shared" si="41"/>
        <v>2810</v>
      </c>
      <c r="H483" s="215">
        <v>1</v>
      </c>
      <c r="I483" s="215">
        <v>75</v>
      </c>
      <c r="J483" s="205">
        <f t="shared" si="43"/>
        <v>210750</v>
      </c>
      <c r="K483" s="215"/>
      <c r="L483" s="215"/>
      <c r="M483" s="217"/>
      <c r="N483" s="217"/>
      <c r="O483" s="215"/>
      <c r="P483" s="215"/>
      <c r="Q483" s="215"/>
      <c r="R483" s="215"/>
      <c r="S483" s="211"/>
      <c r="T483" s="215"/>
      <c r="U483" s="215"/>
      <c r="V483" s="213">
        <f t="shared" si="42"/>
        <v>0</v>
      </c>
      <c r="W483" s="207">
        <f t="shared" si="39"/>
        <v>210750</v>
      </c>
      <c r="X483" s="208">
        <f t="shared" si="40"/>
        <v>210750</v>
      </c>
      <c r="Y483" s="215">
        <v>50</v>
      </c>
      <c r="Z483" s="215">
        <v>0</v>
      </c>
      <c r="AA483" s="215">
        <v>0.01</v>
      </c>
    </row>
    <row r="484" spans="1:27" ht="17.25" x14ac:dyDescent="0.3">
      <c r="A484" s="215">
        <v>288</v>
      </c>
      <c r="B484" s="217" t="s">
        <v>4</v>
      </c>
      <c r="C484" s="215">
        <v>4539</v>
      </c>
      <c r="D484" s="215">
        <v>0</v>
      </c>
      <c r="E484" s="215">
        <v>0</v>
      </c>
      <c r="F484" s="215">
        <v>65</v>
      </c>
      <c r="G484" s="211">
        <f t="shared" si="41"/>
        <v>65</v>
      </c>
      <c r="H484" s="215">
        <v>2</v>
      </c>
      <c r="I484" s="215">
        <v>75</v>
      </c>
      <c r="J484" s="205">
        <f t="shared" si="43"/>
        <v>4875</v>
      </c>
      <c r="K484" s="215"/>
      <c r="L484" s="215">
        <v>77</v>
      </c>
      <c r="M484" s="217" t="s">
        <v>44</v>
      </c>
      <c r="N484" s="217" t="s">
        <v>9</v>
      </c>
      <c r="O484" s="215">
        <v>248.4</v>
      </c>
      <c r="P484" s="215"/>
      <c r="Q484" s="215"/>
      <c r="R484" s="215"/>
      <c r="S484" s="211">
        <f>SUM(O484*6500)</f>
        <v>1614600</v>
      </c>
      <c r="T484" s="215">
        <v>40</v>
      </c>
      <c r="U484" s="215">
        <v>85</v>
      </c>
      <c r="V484" s="213">
        <f t="shared" si="42"/>
        <v>242190</v>
      </c>
      <c r="W484" s="207">
        <f t="shared" si="39"/>
        <v>247065</v>
      </c>
      <c r="X484" s="208">
        <f t="shared" si="40"/>
        <v>247065</v>
      </c>
      <c r="Y484" s="215">
        <v>10</v>
      </c>
      <c r="Z484" s="215">
        <v>0</v>
      </c>
      <c r="AA484" s="215">
        <v>0.02</v>
      </c>
    </row>
    <row r="485" spans="1:27" ht="17.25" x14ac:dyDescent="0.3">
      <c r="A485" s="215"/>
      <c r="B485" s="217"/>
      <c r="C485" s="215"/>
      <c r="D485" s="215"/>
      <c r="E485" s="215"/>
      <c r="F485" s="215"/>
      <c r="G485" s="211"/>
      <c r="H485" s="215"/>
      <c r="I485" s="215"/>
      <c r="J485" s="205"/>
      <c r="K485" s="215"/>
      <c r="L485" s="215"/>
      <c r="M485" s="217" t="s">
        <v>317</v>
      </c>
      <c r="N485" s="217"/>
      <c r="O485" s="215"/>
      <c r="P485" s="215"/>
      <c r="Q485" s="215"/>
      <c r="R485" s="215"/>
      <c r="S485" s="211"/>
      <c r="T485" s="215"/>
      <c r="U485" s="215"/>
      <c r="V485" s="213">
        <f t="shared" si="42"/>
        <v>0</v>
      </c>
      <c r="W485" s="207">
        <f t="shared" si="39"/>
        <v>0</v>
      </c>
      <c r="X485" s="208">
        <f t="shared" si="40"/>
        <v>0</v>
      </c>
      <c r="Y485" s="215"/>
      <c r="Z485" s="215"/>
      <c r="AA485" s="215"/>
    </row>
    <row r="486" spans="1:27" ht="17.25" x14ac:dyDescent="0.3">
      <c r="A486" s="215"/>
      <c r="B486" s="217"/>
      <c r="C486" s="215"/>
      <c r="D486" s="215"/>
      <c r="E486" s="215"/>
      <c r="F486" s="215"/>
      <c r="G486" s="211"/>
      <c r="H486" s="215"/>
      <c r="I486" s="215"/>
      <c r="J486" s="205"/>
      <c r="K486" s="215"/>
      <c r="L486" s="215"/>
      <c r="M486" s="217" t="s">
        <v>318</v>
      </c>
      <c r="N486" s="217"/>
      <c r="O486" s="215"/>
      <c r="P486" s="215"/>
      <c r="Q486" s="215"/>
      <c r="R486" s="215"/>
      <c r="S486" s="211"/>
      <c r="T486" s="215"/>
      <c r="U486" s="215"/>
      <c r="V486" s="213">
        <f t="shared" si="42"/>
        <v>0</v>
      </c>
      <c r="W486" s="207">
        <f t="shared" si="39"/>
        <v>0</v>
      </c>
      <c r="X486" s="208">
        <f t="shared" si="40"/>
        <v>0</v>
      </c>
      <c r="Y486" s="215"/>
      <c r="Z486" s="215"/>
      <c r="AA486" s="215"/>
    </row>
    <row r="487" spans="1:27" ht="17.25" x14ac:dyDescent="0.3">
      <c r="A487" s="215"/>
      <c r="B487" s="217"/>
      <c r="C487" s="215"/>
      <c r="D487" s="215"/>
      <c r="E487" s="215"/>
      <c r="F487" s="215"/>
      <c r="G487" s="211"/>
      <c r="H487" s="215"/>
      <c r="I487" s="215"/>
      <c r="J487" s="205"/>
      <c r="K487" s="215"/>
      <c r="L487" s="215"/>
      <c r="M487" s="217" t="s">
        <v>12</v>
      </c>
      <c r="N487" s="217" t="s">
        <v>0</v>
      </c>
      <c r="O487" s="215">
        <v>30.15</v>
      </c>
      <c r="P487" s="215"/>
      <c r="Q487" s="215"/>
      <c r="R487" s="215"/>
      <c r="S487" s="211">
        <f>SUM(O487*5400)</f>
        <v>162810</v>
      </c>
      <c r="T487" s="215">
        <v>40</v>
      </c>
      <c r="U487" s="215">
        <v>93</v>
      </c>
      <c r="V487" s="213">
        <f t="shared" si="42"/>
        <v>11396.700000000012</v>
      </c>
      <c r="W487" s="207">
        <f t="shared" si="39"/>
        <v>11396.700000000012</v>
      </c>
      <c r="X487" s="208">
        <f t="shared" si="40"/>
        <v>11396.700000000012</v>
      </c>
      <c r="Y487" s="215">
        <v>50</v>
      </c>
      <c r="Z487" s="215">
        <v>0</v>
      </c>
      <c r="AA487" s="215">
        <v>0.01</v>
      </c>
    </row>
    <row r="488" spans="1:27" ht="17.25" x14ac:dyDescent="0.3">
      <c r="A488" s="215">
        <v>289</v>
      </c>
      <c r="B488" s="217" t="s">
        <v>4</v>
      </c>
      <c r="C488" s="215">
        <v>2126</v>
      </c>
      <c r="D488" s="215">
        <v>8</v>
      </c>
      <c r="E488" s="215">
        <v>1</v>
      </c>
      <c r="F488" s="215">
        <v>96</v>
      </c>
      <c r="G488" s="211">
        <f t="shared" si="41"/>
        <v>3396</v>
      </c>
      <c r="H488" s="215">
        <v>1</v>
      </c>
      <c r="I488" s="215">
        <v>75</v>
      </c>
      <c r="J488" s="205">
        <f t="shared" si="43"/>
        <v>254700</v>
      </c>
      <c r="K488" s="215"/>
      <c r="L488" s="215"/>
      <c r="M488" s="217"/>
      <c r="N488" s="217"/>
      <c r="O488" s="215"/>
      <c r="P488" s="215"/>
      <c r="Q488" s="215"/>
      <c r="R488" s="215"/>
      <c r="S488" s="211"/>
      <c r="T488" s="215"/>
      <c r="U488" s="215"/>
      <c r="V488" s="213">
        <f t="shared" si="42"/>
        <v>0</v>
      </c>
      <c r="W488" s="207">
        <f t="shared" si="39"/>
        <v>254700</v>
      </c>
      <c r="X488" s="208">
        <f t="shared" si="40"/>
        <v>254700</v>
      </c>
      <c r="Y488" s="215">
        <v>50</v>
      </c>
      <c r="Z488" s="215">
        <v>0</v>
      </c>
      <c r="AA488" s="215">
        <v>0.01</v>
      </c>
    </row>
    <row r="489" spans="1:27" ht="17.25" x14ac:dyDescent="0.3">
      <c r="A489" s="215">
        <v>290</v>
      </c>
      <c r="B489" s="217" t="s">
        <v>4</v>
      </c>
      <c r="C489" s="215">
        <v>3361</v>
      </c>
      <c r="D489" s="215">
        <v>8</v>
      </c>
      <c r="E489" s="215">
        <v>0</v>
      </c>
      <c r="F489" s="215">
        <v>0</v>
      </c>
      <c r="G489" s="211">
        <f t="shared" si="41"/>
        <v>3200</v>
      </c>
      <c r="H489" s="215">
        <v>1</v>
      </c>
      <c r="I489" s="215">
        <v>75</v>
      </c>
      <c r="J489" s="205">
        <f t="shared" si="43"/>
        <v>240000</v>
      </c>
      <c r="K489" s="215"/>
      <c r="L489" s="215"/>
      <c r="M489" s="217"/>
      <c r="N489" s="217"/>
      <c r="O489" s="215"/>
      <c r="P489" s="215"/>
      <c r="Q489" s="215"/>
      <c r="R489" s="215"/>
      <c r="S489" s="211"/>
      <c r="T489" s="215"/>
      <c r="U489" s="215"/>
      <c r="V489" s="213">
        <f t="shared" si="42"/>
        <v>0</v>
      </c>
      <c r="W489" s="207">
        <f t="shared" si="39"/>
        <v>240000</v>
      </c>
      <c r="X489" s="208">
        <f t="shared" si="40"/>
        <v>240000</v>
      </c>
      <c r="Y489" s="215">
        <v>50</v>
      </c>
      <c r="Z489" s="215">
        <v>0</v>
      </c>
      <c r="AA489" s="215">
        <v>0.01</v>
      </c>
    </row>
    <row r="490" spans="1:27" ht="17.25" x14ac:dyDescent="0.3">
      <c r="A490" s="215">
        <v>291</v>
      </c>
      <c r="B490" s="217" t="s">
        <v>4</v>
      </c>
      <c r="C490" s="215">
        <v>6240</v>
      </c>
      <c r="D490" s="215">
        <v>6</v>
      </c>
      <c r="E490" s="215">
        <v>0</v>
      </c>
      <c r="F490" s="215">
        <v>55</v>
      </c>
      <c r="G490" s="211">
        <f t="shared" si="41"/>
        <v>2455</v>
      </c>
      <c r="H490" s="215">
        <v>1</v>
      </c>
      <c r="I490" s="215">
        <v>100</v>
      </c>
      <c r="J490" s="205">
        <f t="shared" si="43"/>
        <v>245500</v>
      </c>
      <c r="K490" s="215"/>
      <c r="L490" s="215"/>
      <c r="M490" s="217"/>
      <c r="N490" s="217"/>
      <c r="O490" s="215"/>
      <c r="P490" s="215"/>
      <c r="Q490" s="215"/>
      <c r="R490" s="215"/>
      <c r="S490" s="211"/>
      <c r="T490" s="215"/>
      <c r="U490" s="215"/>
      <c r="V490" s="213">
        <f t="shared" si="42"/>
        <v>0</v>
      </c>
      <c r="W490" s="207">
        <f t="shared" si="39"/>
        <v>245500</v>
      </c>
      <c r="X490" s="208">
        <f t="shared" si="40"/>
        <v>245500</v>
      </c>
      <c r="Y490" s="215">
        <v>50</v>
      </c>
      <c r="Z490" s="215">
        <v>0</v>
      </c>
      <c r="AA490" s="215">
        <v>0.01</v>
      </c>
    </row>
    <row r="491" spans="1:27" ht="17.25" x14ac:dyDescent="0.3">
      <c r="A491" s="215">
        <v>292</v>
      </c>
      <c r="B491" s="217" t="s">
        <v>4</v>
      </c>
      <c r="C491" s="215">
        <v>14459</v>
      </c>
      <c r="D491" s="215">
        <v>8</v>
      </c>
      <c r="E491" s="215">
        <v>1</v>
      </c>
      <c r="F491" s="215">
        <v>50</v>
      </c>
      <c r="G491" s="211">
        <f t="shared" si="41"/>
        <v>3350</v>
      </c>
      <c r="H491" s="215">
        <v>1</v>
      </c>
      <c r="I491" s="215">
        <v>100</v>
      </c>
      <c r="J491" s="205">
        <f t="shared" si="43"/>
        <v>335000</v>
      </c>
      <c r="K491" s="215"/>
      <c r="L491" s="215"/>
      <c r="M491" s="217"/>
      <c r="N491" s="217"/>
      <c r="O491" s="215"/>
      <c r="P491" s="215"/>
      <c r="Q491" s="215"/>
      <c r="R491" s="215"/>
      <c r="S491" s="211"/>
      <c r="T491" s="215"/>
      <c r="U491" s="215"/>
      <c r="V491" s="213">
        <f t="shared" si="42"/>
        <v>0</v>
      </c>
      <c r="W491" s="207">
        <f t="shared" si="39"/>
        <v>335000</v>
      </c>
      <c r="X491" s="208">
        <f t="shared" si="40"/>
        <v>335000</v>
      </c>
      <c r="Y491" s="215">
        <v>50</v>
      </c>
      <c r="Z491" s="215">
        <v>0</v>
      </c>
      <c r="AA491" s="215">
        <v>0.01</v>
      </c>
    </row>
    <row r="492" spans="1:27" s="214" customFormat="1" ht="17.25" x14ac:dyDescent="0.3">
      <c r="A492" s="215">
        <v>293</v>
      </c>
      <c r="B492" s="217" t="s">
        <v>320</v>
      </c>
      <c r="C492" s="215"/>
      <c r="D492" s="215">
        <v>4</v>
      </c>
      <c r="E492" s="215">
        <v>0</v>
      </c>
      <c r="F492" s="215">
        <v>0</v>
      </c>
      <c r="G492" s="211">
        <f t="shared" si="41"/>
        <v>1600</v>
      </c>
      <c r="H492" s="215">
        <v>2</v>
      </c>
      <c r="I492" s="215">
        <v>75</v>
      </c>
      <c r="J492" s="205">
        <f t="shared" si="43"/>
        <v>120000</v>
      </c>
      <c r="K492" s="215"/>
      <c r="L492" s="215">
        <v>33</v>
      </c>
      <c r="M492" s="217" t="s">
        <v>39</v>
      </c>
      <c r="N492" s="217" t="s">
        <v>0</v>
      </c>
      <c r="O492" s="215">
        <v>102.2</v>
      </c>
      <c r="P492" s="215"/>
      <c r="Q492" s="215"/>
      <c r="R492" s="215"/>
      <c r="S492" s="211">
        <f>SUM(O492*6500)</f>
        <v>664300</v>
      </c>
      <c r="T492" s="215">
        <v>3</v>
      </c>
      <c r="U492" s="215">
        <v>9</v>
      </c>
      <c r="V492" s="213">
        <f t="shared" si="42"/>
        <v>604513</v>
      </c>
      <c r="W492" s="207">
        <f t="shared" si="39"/>
        <v>724513</v>
      </c>
      <c r="X492" s="208">
        <f t="shared" si="40"/>
        <v>724513</v>
      </c>
      <c r="Y492" s="215">
        <v>10</v>
      </c>
      <c r="Z492" s="215">
        <v>0</v>
      </c>
      <c r="AA492" s="215">
        <v>0.02</v>
      </c>
    </row>
    <row r="493" spans="1:27" ht="17.25" x14ac:dyDescent="0.3">
      <c r="A493" s="215"/>
      <c r="B493" s="217"/>
      <c r="C493" s="215"/>
      <c r="D493" s="215"/>
      <c r="E493" s="215"/>
      <c r="F493" s="215"/>
      <c r="G493" s="211"/>
      <c r="H493" s="215"/>
      <c r="I493" s="215"/>
      <c r="J493" s="205"/>
      <c r="K493" s="215"/>
      <c r="L493" s="215"/>
      <c r="M493" s="217" t="s">
        <v>158</v>
      </c>
      <c r="N493" s="217" t="s">
        <v>2</v>
      </c>
      <c r="O493" s="215">
        <v>14</v>
      </c>
      <c r="P493" s="215"/>
      <c r="Q493" s="215"/>
      <c r="R493" s="215"/>
      <c r="S493" s="211">
        <f>SUM(O493*6500)</f>
        <v>91000</v>
      </c>
      <c r="T493" s="215">
        <v>3</v>
      </c>
      <c r="U493" s="215">
        <v>3</v>
      </c>
      <c r="V493" s="213">
        <f t="shared" si="42"/>
        <v>88270</v>
      </c>
      <c r="W493" s="207">
        <f t="shared" si="39"/>
        <v>88270</v>
      </c>
      <c r="X493" s="208">
        <f t="shared" si="40"/>
        <v>88270</v>
      </c>
      <c r="Y493" s="215">
        <v>10</v>
      </c>
      <c r="Z493" s="215">
        <v>0</v>
      </c>
      <c r="AA493" s="215">
        <v>0.02</v>
      </c>
    </row>
    <row r="494" spans="1:27" ht="17.25" x14ac:dyDescent="0.3">
      <c r="A494" s="215">
        <v>294</v>
      </c>
      <c r="B494" s="217" t="s">
        <v>4</v>
      </c>
      <c r="C494" s="215">
        <v>2062</v>
      </c>
      <c r="D494" s="215">
        <v>1</v>
      </c>
      <c r="E494" s="215">
        <v>0</v>
      </c>
      <c r="F494" s="215">
        <v>85</v>
      </c>
      <c r="G494" s="211">
        <f t="shared" si="41"/>
        <v>485</v>
      </c>
      <c r="H494" s="215">
        <v>1</v>
      </c>
      <c r="I494" s="215">
        <v>75</v>
      </c>
      <c r="J494" s="205">
        <f t="shared" si="43"/>
        <v>36375</v>
      </c>
      <c r="K494" s="215"/>
      <c r="L494" s="215"/>
      <c r="M494" s="217"/>
      <c r="N494" s="217"/>
      <c r="O494" s="215"/>
      <c r="P494" s="215"/>
      <c r="Q494" s="215"/>
      <c r="R494" s="215"/>
      <c r="S494" s="211"/>
      <c r="T494" s="215"/>
      <c r="U494" s="215"/>
      <c r="V494" s="213">
        <f t="shared" si="42"/>
        <v>0</v>
      </c>
      <c r="W494" s="207">
        <f t="shared" si="39"/>
        <v>36375</v>
      </c>
      <c r="X494" s="208">
        <f t="shared" si="40"/>
        <v>36375</v>
      </c>
      <c r="Y494" s="215">
        <v>50</v>
      </c>
      <c r="Z494" s="215">
        <v>0</v>
      </c>
      <c r="AA494" s="215">
        <v>0.01</v>
      </c>
    </row>
    <row r="495" spans="1:27" s="214" customFormat="1" ht="17.25" x14ac:dyDescent="0.3">
      <c r="A495" s="215">
        <v>295</v>
      </c>
      <c r="B495" s="217" t="s">
        <v>14</v>
      </c>
      <c r="C495" s="215">
        <v>6150</v>
      </c>
      <c r="D495" s="215">
        <v>7</v>
      </c>
      <c r="E495" s="215">
        <v>3</v>
      </c>
      <c r="F495" s="215">
        <v>60</v>
      </c>
      <c r="G495" s="211">
        <f t="shared" si="41"/>
        <v>3160</v>
      </c>
      <c r="H495" s="215">
        <v>1</v>
      </c>
      <c r="I495" s="215">
        <v>75</v>
      </c>
      <c r="J495" s="205">
        <f t="shared" si="43"/>
        <v>237000</v>
      </c>
      <c r="K495" s="215"/>
      <c r="L495" s="215"/>
      <c r="M495" s="217"/>
      <c r="N495" s="217"/>
      <c r="O495" s="215"/>
      <c r="P495" s="215"/>
      <c r="Q495" s="215"/>
      <c r="R495" s="215"/>
      <c r="S495" s="211"/>
      <c r="T495" s="215"/>
      <c r="U495" s="215"/>
      <c r="V495" s="213">
        <f t="shared" si="42"/>
        <v>0</v>
      </c>
      <c r="W495" s="207">
        <f t="shared" si="39"/>
        <v>237000</v>
      </c>
      <c r="X495" s="208">
        <f t="shared" si="40"/>
        <v>237000</v>
      </c>
      <c r="Y495" s="215">
        <v>50</v>
      </c>
      <c r="Z495" s="215">
        <v>0</v>
      </c>
      <c r="AA495" s="215">
        <v>0.01</v>
      </c>
    </row>
    <row r="496" spans="1:27" ht="17.25" x14ac:dyDescent="0.3">
      <c r="A496" s="215">
        <v>296</v>
      </c>
      <c r="B496" s="217" t="s">
        <v>4</v>
      </c>
      <c r="C496" s="215"/>
      <c r="D496" s="215">
        <v>0</v>
      </c>
      <c r="E496" s="215">
        <v>0</v>
      </c>
      <c r="F496" s="215">
        <v>51</v>
      </c>
      <c r="G496" s="211">
        <f t="shared" si="41"/>
        <v>51</v>
      </c>
      <c r="H496" s="215">
        <v>2</v>
      </c>
      <c r="I496" s="215">
        <v>75</v>
      </c>
      <c r="J496" s="205">
        <f t="shared" si="43"/>
        <v>3825</v>
      </c>
      <c r="K496" s="215"/>
      <c r="L496" s="215">
        <v>33</v>
      </c>
      <c r="M496" s="217" t="s">
        <v>44</v>
      </c>
      <c r="N496" s="217" t="s">
        <v>9</v>
      </c>
      <c r="O496" s="215">
        <v>216.36</v>
      </c>
      <c r="P496" s="215"/>
      <c r="Q496" s="215"/>
      <c r="R496" s="215"/>
      <c r="S496" s="211">
        <f>SUM(O496*6500)</f>
        <v>1406340</v>
      </c>
      <c r="T496" s="215">
        <v>30</v>
      </c>
      <c r="U496" s="215">
        <v>83</v>
      </c>
      <c r="V496" s="213">
        <f t="shared" si="42"/>
        <v>239077.80000000005</v>
      </c>
      <c r="W496" s="207">
        <f t="shared" si="39"/>
        <v>242902.80000000005</v>
      </c>
      <c r="X496" s="208">
        <f t="shared" si="40"/>
        <v>242902.80000000005</v>
      </c>
      <c r="Y496" s="215">
        <v>10</v>
      </c>
      <c r="Z496" s="215">
        <v>0</v>
      </c>
      <c r="AA496" s="215">
        <v>0.02</v>
      </c>
    </row>
    <row r="497" spans="1:28" ht="17.25" x14ac:dyDescent="0.3">
      <c r="A497" s="215"/>
      <c r="B497" s="217"/>
      <c r="C497" s="215"/>
      <c r="D497" s="215"/>
      <c r="E497" s="215"/>
      <c r="F497" s="215"/>
      <c r="G497" s="211"/>
      <c r="H497" s="215"/>
      <c r="I497" s="215"/>
      <c r="J497" s="205"/>
      <c r="K497" s="215"/>
      <c r="L497" s="215"/>
      <c r="M497" s="217" t="s">
        <v>317</v>
      </c>
      <c r="N497" s="217"/>
      <c r="O497" s="215"/>
      <c r="P497" s="215"/>
      <c r="Q497" s="215"/>
      <c r="R497" s="215"/>
      <c r="S497" s="211"/>
      <c r="T497" s="215"/>
      <c r="U497" s="215"/>
      <c r="V497" s="213">
        <f t="shared" si="42"/>
        <v>0</v>
      </c>
      <c r="W497" s="207">
        <f t="shared" si="39"/>
        <v>0</v>
      </c>
      <c r="X497" s="208">
        <f t="shared" si="40"/>
        <v>0</v>
      </c>
      <c r="Y497" s="215"/>
      <c r="Z497" s="215"/>
      <c r="AA497" s="215"/>
    </row>
    <row r="498" spans="1:28" ht="17.25" x14ac:dyDescent="0.3">
      <c r="A498" s="215"/>
      <c r="B498" s="217"/>
      <c r="C498" s="215"/>
      <c r="D498" s="215"/>
      <c r="E498" s="215"/>
      <c r="F498" s="215"/>
      <c r="G498" s="211"/>
      <c r="H498" s="215"/>
      <c r="I498" s="215"/>
      <c r="J498" s="205"/>
      <c r="K498" s="215"/>
      <c r="L498" s="215"/>
      <c r="M498" s="217" t="s">
        <v>318</v>
      </c>
      <c r="N498" s="217"/>
      <c r="O498" s="215"/>
      <c r="P498" s="215"/>
      <c r="Q498" s="215"/>
      <c r="R498" s="215"/>
      <c r="S498" s="211"/>
      <c r="T498" s="215"/>
      <c r="U498" s="215"/>
      <c r="V498" s="213">
        <f t="shared" si="42"/>
        <v>0</v>
      </c>
      <c r="W498" s="207">
        <f t="shared" si="39"/>
        <v>0</v>
      </c>
      <c r="X498" s="208">
        <f t="shared" si="40"/>
        <v>0</v>
      </c>
      <c r="Y498" s="215"/>
      <c r="Z498" s="215"/>
      <c r="AA498" s="215"/>
    </row>
    <row r="499" spans="1:28" ht="17.25" x14ac:dyDescent="0.3">
      <c r="A499" s="215"/>
      <c r="B499" s="217"/>
      <c r="C499" s="215"/>
      <c r="D499" s="215"/>
      <c r="E499" s="215"/>
      <c r="F499" s="215"/>
      <c r="G499" s="211"/>
      <c r="H499" s="215"/>
      <c r="I499" s="215"/>
      <c r="J499" s="205"/>
      <c r="K499" s="215"/>
      <c r="L499" s="215"/>
      <c r="M499" s="217" t="s">
        <v>16</v>
      </c>
      <c r="N499" s="217" t="s">
        <v>0</v>
      </c>
      <c r="O499" s="215">
        <v>92.04</v>
      </c>
      <c r="P499" s="215"/>
      <c r="Q499" s="215"/>
      <c r="R499" s="215"/>
      <c r="S499" s="211">
        <f>SUM(O499*2400)</f>
        <v>220896.00000000003</v>
      </c>
      <c r="T499" s="215">
        <v>10</v>
      </c>
      <c r="U499" s="215">
        <v>40</v>
      </c>
      <c r="V499" s="213">
        <f t="shared" si="42"/>
        <v>132537.60000000001</v>
      </c>
      <c r="W499" s="207">
        <f t="shared" si="39"/>
        <v>132537.60000000001</v>
      </c>
      <c r="X499" s="208">
        <f t="shared" si="40"/>
        <v>132537.60000000001</v>
      </c>
      <c r="Y499" s="215">
        <v>0</v>
      </c>
      <c r="Z499" s="219">
        <f>X499</f>
        <v>132537.60000000001</v>
      </c>
      <c r="AA499" s="215">
        <v>0.03</v>
      </c>
    </row>
    <row r="500" spans="1:28" ht="17.25" x14ac:dyDescent="0.3">
      <c r="A500" s="215">
        <v>297</v>
      </c>
      <c r="B500" s="217" t="s">
        <v>4</v>
      </c>
      <c r="C500" s="215">
        <v>16213</v>
      </c>
      <c r="D500" s="215">
        <v>4</v>
      </c>
      <c r="E500" s="215">
        <v>1</v>
      </c>
      <c r="F500" s="215">
        <v>55</v>
      </c>
      <c r="G500" s="211">
        <f t="shared" si="41"/>
        <v>1755</v>
      </c>
      <c r="H500" s="215">
        <v>1</v>
      </c>
      <c r="I500" s="215">
        <v>75</v>
      </c>
      <c r="J500" s="205">
        <f t="shared" si="43"/>
        <v>131625</v>
      </c>
      <c r="K500" s="215"/>
      <c r="L500" s="215"/>
      <c r="M500" s="217"/>
      <c r="N500" s="217"/>
      <c r="O500" s="215"/>
      <c r="P500" s="215"/>
      <c r="Q500" s="215"/>
      <c r="R500" s="215"/>
      <c r="S500" s="211"/>
      <c r="T500" s="215"/>
      <c r="U500" s="215"/>
      <c r="V500" s="213">
        <f t="shared" si="42"/>
        <v>0</v>
      </c>
      <c r="W500" s="207">
        <f t="shared" si="39"/>
        <v>131625</v>
      </c>
      <c r="X500" s="208">
        <f t="shared" si="40"/>
        <v>131625</v>
      </c>
      <c r="Y500" s="215">
        <v>50</v>
      </c>
      <c r="Z500" s="215">
        <v>0</v>
      </c>
      <c r="AA500" s="215">
        <v>0.01</v>
      </c>
    </row>
    <row r="501" spans="1:28" ht="17.25" x14ac:dyDescent="0.3">
      <c r="A501" s="215">
        <v>298</v>
      </c>
      <c r="B501" s="217" t="s">
        <v>333</v>
      </c>
      <c r="C501" s="215"/>
      <c r="D501" s="215">
        <v>10</v>
      </c>
      <c r="E501" s="215">
        <v>0</v>
      </c>
      <c r="F501" s="215">
        <v>0</v>
      </c>
      <c r="G501" s="211">
        <f t="shared" si="41"/>
        <v>4000</v>
      </c>
      <c r="H501" s="215">
        <v>1</v>
      </c>
      <c r="I501" s="215">
        <v>75</v>
      </c>
      <c r="J501" s="205">
        <f t="shared" si="43"/>
        <v>300000</v>
      </c>
      <c r="K501" s="215"/>
      <c r="L501" s="215"/>
      <c r="M501" s="217"/>
      <c r="N501" s="217"/>
      <c r="O501" s="215"/>
      <c r="P501" s="215"/>
      <c r="Q501" s="215"/>
      <c r="R501" s="215"/>
      <c r="S501" s="211"/>
      <c r="T501" s="215"/>
      <c r="U501" s="215"/>
      <c r="V501" s="213">
        <f t="shared" si="42"/>
        <v>0</v>
      </c>
      <c r="W501" s="207">
        <f t="shared" si="39"/>
        <v>300000</v>
      </c>
      <c r="X501" s="208">
        <f t="shared" si="40"/>
        <v>300000</v>
      </c>
      <c r="Y501" s="215">
        <v>50</v>
      </c>
      <c r="Z501" s="215">
        <v>0</v>
      </c>
      <c r="AA501" s="215">
        <v>0.01</v>
      </c>
      <c r="AB501" s="214"/>
    </row>
    <row r="502" spans="1:28" ht="17.25" x14ac:dyDescent="0.3">
      <c r="A502" s="215">
        <v>299</v>
      </c>
      <c r="B502" s="217" t="s">
        <v>4</v>
      </c>
      <c r="C502" s="215">
        <v>2001</v>
      </c>
      <c r="D502" s="215">
        <v>15</v>
      </c>
      <c r="E502" s="215">
        <v>0</v>
      </c>
      <c r="F502" s="215">
        <v>94</v>
      </c>
      <c r="G502" s="211">
        <f t="shared" si="41"/>
        <v>6094</v>
      </c>
      <c r="H502" s="215">
        <v>1</v>
      </c>
      <c r="I502" s="215">
        <v>75</v>
      </c>
      <c r="J502" s="205">
        <f t="shared" si="43"/>
        <v>457050</v>
      </c>
      <c r="K502" s="215"/>
      <c r="L502" s="215"/>
      <c r="M502" s="217"/>
      <c r="N502" s="217"/>
      <c r="O502" s="215"/>
      <c r="P502" s="215"/>
      <c r="Q502" s="215"/>
      <c r="R502" s="215"/>
      <c r="S502" s="211"/>
      <c r="T502" s="215"/>
      <c r="U502" s="215"/>
      <c r="V502" s="213">
        <f t="shared" si="42"/>
        <v>0</v>
      </c>
      <c r="W502" s="207">
        <f t="shared" si="39"/>
        <v>457050</v>
      </c>
      <c r="X502" s="208">
        <f t="shared" si="40"/>
        <v>457050</v>
      </c>
      <c r="Y502" s="215">
        <v>50</v>
      </c>
      <c r="Z502" s="215">
        <v>0</v>
      </c>
      <c r="AA502" s="215">
        <v>0.01</v>
      </c>
    </row>
    <row r="503" spans="1:28" ht="17.25" x14ac:dyDescent="0.3">
      <c r="A503" s="215">
        <v>300</v>
      </c>
      <c r="B503" s="217" t="s">
        <v>4</v>
      </c>
      <c r="C503" s="215">
        <v>4749</v>
      </c>
      <c r="D503" s="215">
        <v>0</v>
      </c>
      <c r="E503" s="215">
        <v>1</v>
      </c>
      <c r="F503" s="215">
        <v>64</v>
      </c>
      <c r="G503" s="211">
        <f t="shared" si="41"/>
        <v>164</v>
      </c>
      <c r="H503" s="215">
        <v>1</v>
      </c>
      <c r="I503" s="215">
        <v>75</v>
      </c>
      <c r="J503" s="205">
        <f t="shared" si="43"/>
        <v>12300</v>
      </c>
      <c r="K503" s="215"/>
      <c r="L503" s="215"/>
      <c r="M503" s="217"/>
      <c r="N503" s="217"/>
      <c r="O503" s="215"/>
      <c r="P503" s="215"/>
      <c r="Q503" s="215"/>
      <c r="R503" s="215"/>
      <c r="S503" s="211"/>
      <c r="T503" s="215"/>
      <c r="U503" s="215"/>
      <c r="V503" s="213">
        <f t="shared" si="42"/>
        <v>0</v>
      </c>
      <c r="W503" s="207">
        <f t="shared" si="39"/>
        <v>12300</v>
      </c>
      <c r="X503" s="208">
        <f t="shared" si="40"/>
        <v>12300</v>
      </c>
      <c r="Y503" s="215">
        <v>50</v>
      </c>
      <c r="Z503" s="215">
        <v>0</v>
      </c>
      <c r="AA503" s="215">
        <v>0.01</v>
      </c>
    </row>
    <row r="504" spans="1:28" ht="17.25" x14ac:dyDescent="0.3">
      <c r="A504" s="215">
        <v>301</v>
      </c>
      <c r="B504" s="217" t="s">
        <v>4</v>
      </c>
      <c r="C504" s="215">
        <v>4752</v>
      </c>
      <c r="D504" s="215">
        <v>7</v>
      </c>
      <c r="E504" s="215">
        <v>7</v>
      </c>
      <c r="F504" s="215">
        <v>72</v>
      </c>
      <c r="G504" s="211">
        <f t="shared" si="41"/>
        <v>3572</v>
      </c>
      <c r="H504" s="215">
        <v>1</v>
      </c>
      <c r="I504" s="215">
        <v>220</v>
      </c>
      <c r="J504" s="205">
        <f t="shared" si="43"/>
        <v>785840</v>
      </c>
      <c r="K504" s="215"/>
      <c r="L504" s="215"/>
      <c r="M504" s="217"/>
      <c r="N504" s="217"/>
      <c r="O504" s="215"/>
      <c r="P504" s="215"/>
      <c r="Q504" s="215"/>
      <c r="R504" s="215"/>
      <c r="S504" s="211"/>
      <c r="T504" s="215"/>
      <c r="U504" s="215"/>
      <c r="V504" s="213">
        <f t="shared" si="42"/>
        <v>0</v>
      </c>
      <c r="W504" s="207">
        <f t="shared" si="39"/>
        <v>785840</v>
      </c>
      <c r="X504" s="208">
        <f t="shared" si="40"/>
        <v>785840</v>
      </c>
      <c r="Y504" s="215">
        <v>50</v>
      </c>
      <c r="Z504" s="215">
        <v>0</v>
      </c>
      <c r="AA504" s="215">
        <v>0.01</v>
      </c>
    </row>
    <row r="505" spans="1:28" ht="17.25" x14ac:dyDescent="0.3">
      <c r="A505" s="215">
        <v>302</v>
      </c>
      <c r="B505" s="217" t="s">
        <v>4</v>
      </c>
      <c r="C505" s="215">
        <v>6114</v>
      </c>
      <c r="D505" s="215">
        <v>0</v>
      </c>
      <c r="E505" s="215">
        <v>2</v>
      </c>
      <c r="F505" s="215">
        <v>7</v>
      </c>
      <c r="G505" s="211">
        <f t="shared" si="41"/>
        <v>207</v>
      </c>
      <c r="H505" s="215">
        <v>2</v>
      </c>
      <c r="I505" s="215">
        <v>75</v>
      </c>
      <c r="J505" s="205">
        <f t="shared" si="43"/>
        <v>15525</v>
      </c>
      <c r="K505" s="215"/>
      <c r="L505" s="215">
        <v>62</v>
      </c>
      <c r="M505" s="217" t="s">
        <v>44</v>
      </c>
      <c r="N505" s="217" t="s">
        <v>0</v>
      </c>
      <c r="O505" s="215">
        <v>140.75</v>
      </c>
      <c r="P505" s="215"/>
      <c r="Q505" s="215"/>
      <c r="R505" s="215"/>
      <c r="S505" s="211">
        <f>SUM(O505*6500)</f>
        <v>914875</v>
      </c>
      <c r="T505" s="215">
        <v>30</v>
      </c>
      <c r="U505" s="215">
        <v>93</v>
      </c>
      <c r="V505" s="213">
        <f t="shared" si="42"/>
        <v>64041.25</v>
      </c>
      <c r="W505" s="207">
        <f t="shared" si="39"/>
        <v>79566.25</v>
      </c>
      <c r="X505" s="208">
        <f t="shared" si="40"/>
        <v>79566.25</v>
      </c>
      <c r="Y505" s="215">
        <v>10</v>
      </c>
      <c r="Z505" s="215">
        <v>0</v>
      </c>
      <c r="AA505" s="215">
        <v>0.02</v>
      </c>
    </row>
    <row r="506" spans="1:28" ht="17.25" x14ac:dyDescent="0.3">
      <c r="A506" s="215"/>
      <c r="B506" s="217"/>
      <c r="C506" s="215"/>
      <c r="D506" s="215"/>
      <c r="E506" s="215"/>
      <c r="F506" s="215"/>
      <c r="G506" s="211"/>
      <c r="H506" s="215"/>
      <c r="I506" s="215"/>
      <c r="J506" s="205"/>
      <c r="K506" s="215"/>
      <c r="L506" s="215"/>
      <c r="M506" s="217" t="s">
        <v>334</v>
      </c>
      <c r="N506" s="217"/>
      <c r="O506" s="215"/>
      <c r="P506" s="215"/>
      <c r="Q506" s="215"/>
      <c r="R506" s="215"/>
      <c r="S506" s="211"/>
      <c r="T506" s="215"/>
      <c r="U506" s="215"/>
      <c r="V506" s="213">
        <f t="shared" si="42"/>
        <v>0</v>
      </c>
      <c r="W506" s="207">
        <f t="shared" si="39"/>
        <v>0</v>
      </c>
      <c r="X506" s="208">
        <f t="shared" si="40"/>
        <v>0</v>
      </c>
      <c r="Y506" s="215"/>
      <c r="Z506" s="215"/>
      <c r="AA506" s="215"/>
    </row>
    <row r="507" spans="1:28" ht="17.25" x14ac:dyDescent="0.3">
      <c r="A507" s="215"/>
      <c r="B507" s="217"/>
      <c r="C507" s="215"/>
      <c r="D507" s="215"/>
      <c r="E507" s="215"/>
      <c r="F507" s="215"/>
      <c r="G507" s="211"/>
      <c r="H507" s="215"/>
      <c r="I507" s="215"/>
      <c r="J507" s="205"/>
      <c r="K507" s="215"/>
      <c r="L507" s="215"/>
      <c r="M507" s="217" t="s">
        <v>318</v>
      </c>
      <c r="N507" s="217"/>
      <c r="O507" s="215"/>
      <c r="P507" s="215"/>
      <c r="Q507" s="215"/>
      <c r="R507" s="215"/>
      <c r="S507" s="211"/>
      <c r="T507" s="215"/>
      <c r="U507" s="215"/>
      <c r="V507" s="213">
        <f t="shared" si="42"/>
        <v>0</v>
      </c>
      <c r="W507" s="207">
        <f t="shared" si="39"/>
        <v>0</v>
      </c>
      <c r="X507" s="208">
        <f t="shared" si="40"/>
        <v>0</v>
      </c>
      <c r="Y507" s="215"/>
      <c r="Z507" s="215"/>
      <c r="AA507" s="215"/>
    </row>
    <row r="508" spans="1:28" ht="17.25" x14ac:dyDescent="0.3">
      <c r="A508" s="215"/>
      <c r="B508" s="217"/>
      <c r="C508" s="215"/>
      <c r="D508" s="215"/>
      <c r="E508" s="215"/>
      <c r="F508" s="215"/>
      <c r="G508" s="211"/>
      <c r="H508" s="215"/>
      <c r="I508" s="215"/>
      <c r="J508" s="205"/>
      <c r="K508" s="215"/>
      <c r="L508" s="215"/>
      <c r="M508" s="217" t="s">
        <v>39</v>
      </c>
      <c r="N508" s="217" t="s">
        <v>0</v>
      </c>
      <c r="O508" s="215">
        <v>67.5</v>
      </c>
      <c r="P508" s="215"/>
      <c r="Q508" s="215"/>
      <c r="R508" s="215"/>
      <c r="S508" s="211">
        <f>SUM(O508*6500)</f>
        <v>438750</v>
      </c>
      <c r="T508" s="215">
        <v>30</v>
      </c>
      <c r="U508" s="215">
        <v>93</v>
      </c>
      <c r="V508" s="213">
        <f t="shared" si="42"/>
        <v>30712.5</v>
      </c>
      <c r="W508" s="207">
        <f t="shared" si="39"/>
        <v>30712.5</v>
      </c>
      <c r="X508" s="208">
        <f t="shared" si="40"/>
        <v>30712.5</v>
      </c>
      <c r="Y508" s="215">
        <v>10</v>
      </c>
      <c r="Z508" s="215">
        <v>0</v>
      </c>
      <c r="AA508" s="215">
        <v>0.02</v>
      </c>
    </row>
    <row r="509" spans="1:28" ht="17.25" x14ac:dyDescent="0.3">
      <c r="A509" s="215"/>
      <c r="B509" s="217"/>
      <c r="C509" s="215"/>
      <c r="D509" s="215"/>
      <c r="E509" s="215"/>
      <c r="F509" s="215"/>
      <c r="G509" s="211"/>
      <c r="H509" s="215"/>
      <c r="I509" s="215"/>
      <c r="J509" s="205"/>
      <c r="K509" s="215"/>
      <c r="L509" s="215"/>
      <c r="M509" s="217" t="s">
        <v>44</v>
      </c>
      <c r="N509" s="217" t="s">
        <v>2</v>
      </c>
      <c r="O509" s="215">
        <v>199.5</v>
      </c>
      <c r="P509" s="215"/>
      <c r="Q509" s="215"/>
      <c r="R509" s="215"/>
      <c r="S509" s="211">
        <f>SUM(O509*6500)</f>
        <v>1296750</v>
      </c>
      <c r="T509" s="215">
        <v>30</v>
      </c>
      <c r="U509" s="215">
        <v>50</v>
      </c>
      <c r="V509" s="213">
        <f t="shared" si="42"/>
        <v>648375</v>
      </c>
      <c r="W509" s="207">
        <f t="shared" si="39"/>
        <v>648375</v>
      </c>
      <c r="X509" s="208">
        <f t="shared" si="40"/>
        <v>648375</v>
      </c>
      <c r="Y509" s="215">
        <v>10</v>
      </c>
      <c r="Z509" s="215">
        <v>0</v>
      </c>
      <c r="AA509" s="215">
        <v>0.02</v>
      </c>
    </row>
    <row r="510" spans="1:28" ht="17.25" x14ac:dyDescent="0.3">
      <c r="A510" s="215"/>
      <c r="B510" s="217"/>
      <c r="C510" s="215"/>
      <c r="D510" s="215"/>
      <c r="E510" s="215"/>
      <c r="F510" s="215"/>
      <c r="G510" s="211"/>
      <c r="H510" s="215"/>
      <c r="I510" s="215"/>
      <c r="J510" s="205"/>
      <c r="K510" s="215"/>
      <c r="L510" s="215"/>
      <c r="M510" s="217" t="s">
        <v>334</v>
      </c>
      <c r="N510" s="217"/>
      <c r="O510" s="215"/>
      <c r="P510" s="215"/>
      <c r="Q510" s="215"/>
      <c r="R510" s="215"/>
      <c r="S510" s="211"/>
      <c r="T510" s="215"/>
      <c r="U510" s="215"/>
      <c r="V510" s="213">
        <f t="shared" si="42"/>
        <v>0</v>
      </c>
      <c r="W510" s="207">
        <f t="shared" si="39"/>
        <v>0</v>
      </c>
      <c r="X510" s="208">
        <f t="shared" si="40"/>
        <v>0</v>
      </c>
      <c r="Y510" s="215"/>
      <c r="Z510" s="215"/>
      <c r="AA510" s="215"/>
    </row>
    <row r="511" spans="1:28" ht="17.25" x14ac:dyDescent="0.3">
      <c r="A511" s="215"/>
      <c r="B511" s="217"/>
      <c r="C511" s="215"/>
      <c r="D511" s="215"/>
      <c r="E511" s="215"/>
      <c r="F511" s="215"/>
      <c r="G511" s="211"/>
      <c r="H511" s="215"/>
      <c r="I511" s="215"/>
      <c r="J511" s="205"/>
      <c r="K511" s="215"/>
      <c r="L511" s="215"/>
      <c r="M511" s="217" t="s">
        <v>318</v>
      </c>
      <c r="N511" s="217"/>
      <c r="O511" s="215"/>
      <c r="P511" s="215"/>
      <c r="Q511" s="215"/>
      <c r="R511" s="215"/>
      <c r="S511" s="211"/>
      <c r="T511" s="215"/>
      <c r="U511" s="215"/>
      <c r="V511" s="213">
        <f t="shared" si="42"/>
        <v>0</v>
      </c>
      <c r="W511" s="207">
        <f t="shared" si="39"/>
        <v>0</v>
      </c>
      <c r="X511" s="208">
        <f t="shared" si="40"/>
        <v>0</v>
      </c>
      <c r="Y511" s="215"/>
      <c r="Z511" s="215"/>
      <c r="AA511" s="215"/>
    </row>
    <row r="512" spans="1:28" ht="17.25" x14ac:dyDescent="0.3">
      <c r="A512" s="215"/>
      <c r="B512" s="217"/>
      <c r="C512" s="215"/>
      <c r="D512" s="215"/>
      <c r="E512" s="215"/>
      <c r="F512" s="215"/>
      <c r="G512" s="211"/>
      <c r="H512" s="215"/>
      <c r="I512" s="215"/>
      <c r="J512" s="205"/>
      <c r="K512" s="215"/>
      <c r="L512" s="215"/>
      <c r="M512" s="217" t="s">
        <v>12</v>
      </c>
      <c r="N512" s="217" t="s">
        <v>0</v>
      </c>
      <c r="O512" s="215">
        <v>24</v>
      </c>
      <c r="P512" s="215"/>
      <c r="Q512" s="215"/>
      <c r="R512" s="215"/>
      <c r="S512" s="211">
        <f>SUM(O512*5400)</f>
        <v>129600</v>
      </c>
      <c r="T512" s="215">
        <v>35</v>
      </c>
      <c r="U512" s="215">
        <v>93</v>
      </c>
      <c r="V512" s="213">
        <f t="shared" si="42"/>
        <v>9072</v>
      </c>
      <c r="W512" s="207">
        <f t="shared" si="39"/>
        <v>9072</v>
      </c>
      <c r="X512" s="208">
        <f t="shared" si="40"/>
        <v>9072</v>
      </c>
      <c r="Y512" s="215">
        <v>50</v>
      </c>
      <c r="Z512" s="215">
        <v>0</v>
      </c>
      <c r="AA512" s="215">
        <v>0.01</v>
      </c>
    </row>
    <row r="513" spans="1:27" ht="17.25" x14ac:dyDescent="0.3">
      <c r="A513" s="215"/>
      <c r="B513" s="217"/>
      <c r="C513" s="215"/>
      <c r="D513" s="215"/>
      <c r="E513" s="215"/>
      <c r="F513" s="215"/>
      <c r="G513" s="211"/>
      <c r="H513" s="215"/>
      <c r="I513" s="215"/>
      <c r="J513" s="205"/>
      <c r="K513" s="215"/>
      <c r="L513" s="215"/>
      <c r="M513" s="217" t="s">
        <v>11</v>
      </c>
      <c r="N513" s="217" t="s">
        <v>0</v>
      </c>
      <c r="O513" s="215">
        <v>39</v>
      </c>
      <c r="P513" s="215"/>
      <c r="Q513" s="215"/>
      <c r="R513" s="215"/>
      <c r="S513" s="211">
        <f>SUM(O513*2050)</f>
        <v>79950</v>
      </c>
      <c r="T513" s="215">
        <v>10</v>
      </c>
      <c r="U513" s="215">
        <v>40</v>
      </c>
      <c r="V513" s="213">
        <f t="shared" si="42"/>
        <v>47970</v>
      </c>
      <c r="W513" s="207">
        <f t="shared" si="39"/>
        <v>47970</v>
      </c>
      <c r="X513" s="208">
        <f t="shared" si="40"/>
        <v>47970</v>
      </c>
      <c r="Y513" s="215">
        <v>50</v>
      </c>
      <c r="Z513" s="215">
        <v>0</v>
      </c>
      <c r="AA513" s="215">
        <v>0.01</v>
      </c>
    </row>
    <row r="514" spans="1:27" ht="17.25" x14ac:dyDescent="0.3">
      <c r="A514" s="215">
        <v>303</v>
      </c>
      <c r="B514" s="217" t="s">
        <v>4</v>
      </c>
      <c r="C514" s="215">
        <v>18593</v>
      </c>
      <c r="D514" s="215">
        <v>0</v>
      </c>
      <c r="E514" s="215">
        <v>0</v>
      </c>
      <c r="F514" s="215">
        <v>91</v>
      </c>
      <c r="G514" s="211">
        <f t="shared" si="41"/>
        <v>91</v>
      </c>
      <c r="H514" s="215">
        <v>1</v>
      </c>
      <c r="I514" s="215">
        <v>75</v>
      </c>
      <c r="J514" s="205">
        <f t="shared" si="43"/>
        <v>6825</v>
      </c>
      <c r="K514" s="215"/>
      <c r="L514" s="215"/>
      <c r="M514" s="217"/>
      <c r="N514" s="217"/>
      <c r="O514" s="215"/>
      <c r="P514" s="215"/>
      <c r="Q514" s="215"/>
      <c r="R514" s="215"/>
      <c r="S514" s="211"/>
      <c r="T514" s="215"/>
      <c r="U514" s="215"/>
      <c r="V514" s="213">
        <f t="shared" si="42"/>
        <v>0</v>
      </c>
      <c r="W514" s="207">
        <f t="shared" si="39"/>
        <v>6825</v>
      </c>
      <c r="X514" s="208">
        <f t="shared" si="40"/>
        <v>6825</v>
      </c>
      <c r="Y514" s="215">
        <v>50</v>
      </c>
      <c r="Z514" s="215">
        <v>0</v>
      </c>
      <c r="AA514" s="215">
        <v>0.01</v>
      </c>
    </row>
    <row r="515" spans="1:27" ht="17.25" x14ac:dyDescent="0.3">
      <c r="A515" s="215">
        <v>304</v>
      </c>
      <c r="B515" s="217" t="s">
        <v>4</v>
      </c>
      <c r="C515" s="215">
        <v>18071</v>
      </c>
      <c r="D515" s="215">
        <v>0</v>
      </c>
      <c r="E515" s="215">
        <v>1</v>
      </c>
      <c r="F515" s="215">
        <v>54</v>
      </c>
      <c r="G515" s="211">
        <f t="shared" si="41"/>
        <v>154</v>
      </c>
      <c r="H515" s="215">
        <v>1</v>
      </c>
      <c r="I515" s="215">
        <v>75</v>
      </c>
      <c r="J515" s="205">
        <f t="shared" si="43"/>
        <v>11550</v>
      </c>
      <c r="K515" s="215"/>
      <c r="L515" s="215"/>
      <c r="M515" s="217"/>
      <c r="N515" s="217"/>
      <c r="O515" s="215"/>
      <c r="P515" s="215"/>
      <c r="Q515" s="215"/>
      <c r="R515" s="215"/>
      <c r="S515" s="211"/>
      <c r="T515" s="215"/>
      <c r="U515" s="215"/>
      <c r="V515" s="213">
        <f t="shared" si="42"/>
        <v>0</v>
      </c>
      <c r="W515" s="207">
        <f t="shared" si="39"/>
        <v>11550</v>
      </c>
      <c r="X515" s="208">
        <f t="shared" si="40"/>
        <v>11550</v>
      </c>
      <c r="Y515" s="215">
        <v>50</v>
      </c>
      <c r="Z515" s="215">
        <v>0</v>
      </c>
      <c r="AA515" s="215">
        <v>0.01</v>
      </c>
    </row>
    <row r="516" spans="1:27" ht="17.25" x14ac:dyDescent="0.3">
      <c r="A516" s="228">
        <v>305</v>
      </c>
      <c r="B516" s="217" t="s">
        <v>4</v>
      </c>
      <c r="C516" s="215">
        <v>11759</v>
      </c>
      <c r="D516" s="215">
        <v>0</v>
      </c>
      <c r="E516" s="215">
        <v>1</v>
      </c>
      <c r="F516" s="215">
        <v>54</v>
      </c>
      <c r="G516" s="211">
        <f t="shared" si="41"/>
        <v>154</v>
      </c>
      <c r="H516" s="215">
        <v>1</v>
      </c>
      <c r="I516" s="215">
        <v>75</v>
      </c>
      <c r="J516" s="205">
        <f t="shared" si="43"/>
        <v>11550</v>
      </c>
      <c r="K516" s="215"/>
      <c r="L516" s="215"/>
      <c r="M516" s="217"/>
      <c r="N516" s="217"/>
      <c r="O516" s="215"/>
      <c r="P516" s="215"/>
      <c r="Q516" s="215"/>
      <c r="R516" s="215"/>
      <c r="S516" s="211"/>
      <c r="T516" s="215"/>
      <c r="U516" s="215"/>
      <c r="V516" s="213">
        <f t="shared" si="42"/>
        <v>0</v>
      </c>
      <c r="W516" s="207">
        <f t="shared" si="39"/>
        <v>11550</v>
      </c>
      <c r="X516" s="208">
        <f t="shared" si="40"/>
        <v>11550</v>
      </c>
      <c r="Y516" s="215">
        <v>50</v>
      </c>
      <c r="Z516" s="215">
        <v>0</v>
      </c>
      <c r="AA516" s="215">
        <v>0.01</v>
      </c>
    </row>
    <row r="517" spans="1:27" ht="17.25" x14ac:dyDescent="0.3">
      <c r="A517" s="215">
        <v>306</v>
      </c>
      <c r="B517" s="217" t="s">
        <v>4</v>
      </c>
      <c r="C517" s="215">
        <v>18560</v>
      </c>
      <c r="D517" s="215">
        <v>13</v>
      </c>
      <c r="E517" s="215">
        <v>1</v>
      </c>
      <c r="F517" s="215">
        <v>17</v>
      </c>
      <c r="G517" s="211">
        <f t="shared" si="41"/>
        <v>5317</v>
      </c>
      <c r="H517" s="215">
        <v>1</v>
      </c>
      <c r="I517" s="215">
        <v>75</v>
      </c>
      <c r="J517" s="205">
        <f t="shared" si="43"/>
        <v>398775</v>
      </c>
      <c r="K517" s="215"/>
      <c r="L517" s="215"/>
      <c r="M517" s="217"/>
      <c r="N517" s="217"/>
      <c r="O517" s="215"/>
      <c r="P517" s="215"/>
      <c r="Q517" s="215"/>
      <c r="R517" s="215"/>
      <c r="S517" s="211"/>
      <c r="T517" s="215"/>
      <c r="U517" s="215"/>
      <c r="V517" s="213">
        <f t="shared" si="42"/>
        <v>0</v>
      </c>
      <c r="W517" s="207">
        <f t="shared" si="39"/>
        <v>398775</v>
      </c>
      <c r="X517" s="208">
        <f t="shared" si="40"/>
        <v>398775</v>
      </c>
      <c r="Y517" s="215">
        <v>50</v>
      </c>
      <c r="Z517" s="215">
        <v>0</v>
      </c>
      <c r="AA517" s="215">
        <v>0.01</v>
      </c>
    </row>
    <row r="518" spans="1:27" ht="17.25" x14ac:dyDescent="0.3">
      <c r="A518" s="215">
        <v>307</v>
      </c>
      <c r="B518" s="217" t="s">
        <v>4</v>
      </c>
      <c r="C518" s="215">
        <v>11515</v>
      </c>
      <c r="D518" s="215">
        <v>14</v>
      </c>
      <c r="E518" s="215">
        <v>0</v>
      </c>
      <c r="F518" s="215">
        <v>31</v>
      </c>
      <c r="G518" s="211">
        <f t="shared" si="41"/>
        <v>5631</v>
      </c>
      <c r="H518" s="215">
        <v>1</v>
      </c>
      <c r="I518" s="215">
        <v>100</v>
      </c>
      <c r="J518" s="205">
        <f t="shared" si="43"/>
        <v>563100</v>
      </c>
      <c r="K518" s="215"/>
      <c r="L518" s="215"/>
      <c r="M518" s="217"/>
      <c r="N518" s="217"/>
      <c r="O518" s="215"/>
      <c r="P518" s="215"/>
      <c r="Q518" s="215"/>
      <c r="R518" s="215"/>
      <c r="S518" s="211"/>
      <c r="T518" s="215"/>
      <c r="U518" s="215"/>
      <c r="V518" s="213">
        <f t="shared" si="42"/>
        <v>0</v>
      </c>
      <c r="W518" s="207">
        <f t="shared" ref="W518:W564" si="44">SUM(J518+V518)</f>
        <v>563100</v>
      </c>
      <c r="X518" s="208">
        <f t="shared" si="40"/>
        <v>563100</v>
      </c>
      <c r="Y518" s="215">
        <v>50</v>
      </c>
      <c r="Z518" s="215">
        <v>0</v>
      </c>
      <c r="AA518" s="215">
        <v>0.01</v>
      </c>
    </row>
    <row r="519" spans="1:27" ht="17.25" x14ac:dyDescent="0.3">
      <c r="A519" s="215">
        <v>308</v>
      </c>
      <c r="B519" s="217" t="s">
        <v>4</v>
      </c>
      <c r="C519" s="215">
        <v>2113</v>
      </c>
      <c r="D519" s="215">
        <v>0</v>
      </c>
      <c r="E519" s="215">
        <v>1</v>
      </c>
      <c r="F519" s="215">
        <v>15</v>
      </c>
      <c r="G519" s="211">
        <f t="shared" si="41"/>
        <v>115</v>
      </c>
      <c r="H519" s="215">
        <v>2</v>
      </c>
      <c r="I519" s="215"/>
      <c r="J519" s="205">
        <f t="shared" si="43"/>
        <v>0</v>
      </c>
      <c r="K519" s="215"/>
      <c r="L519" s="215">
        <v>55</v>
      </c>
      <c r="M519" s="217" t="s">
        <v>44</v>
      </c>
      <c r="N519" s="217" t="s">
        <v>9</v>
      </c>
      <c r="O519" s="215">
        <v>143.69999999999999</v>
      </c>
      <c r="P519" s="215"/>
      <c r="Q519" s="215"/>
      <c r="R519" s="215"/>
      <c r="S519" s="211">
        <f>SUM(O519*6500)</f>
        <v>934049.99999999988</v>
      </c>
      <c r="T519" s="215">
        <v>32</v>
      </c>
      <c r="U519" s="215">
        <v>85</v>
      </c>
      <c r="V519" s="213">
        <f t="shared" si="42"/>
        <v>140107.5</v>
      </c>
      <c r="W519" s="207">
        <f t="shared" si="44"/>
        <v>140107.5</v>
      </c>
      <c r="X519" s="208">
        <f t="shared" si="40"/>
        <v>140107.5</v>
      </c>
      <c r="Y519" s="215">
        <v>10</v>
      </c>
      <c r="Z519" s="215">
        <v>0</v>
      </c>
      <c r="AA519" s="215">
        <v>0.02</v>
      </c>
    </row>
    <row r="520" spans="1:27" ht="17.25" x14ac:dyDescent="0.3">
      <c r="A520" s="215"/>
      <c r="B520" s="217"/>
      <c r="C520" s="215"/>
      <c r="D520" s="215"/>
      <c r="E520" s="215"/>
      <c r="F520" s="215"/>
      <c r="G520" s="211"/>
      <c r="H520" s="215"/>
      <c r="I520" s="215"/>
      <c r="J520" s="205"/>
      <c r="K520" s="215"/>
      <c r="L520" s="215"/>
      <c r="M520" s="217" t="s">
        <v>317</v>
      </c>
      <c r="N520" s="217"/>
      <c r="O520" s="215"/>
      <c r="P520" s="215"/>
      <c r="Q520" s="215"/>
      <c r="R520" s="215"/>
      <c r="S520" s="211"/>
      <c r="T520" s="215"/>
      <c r="U520" s="215"/>
      <c r="V520" s="213">
        <f t="shared" si="42"/>
        <v>0</v>
      </c>
      <c r="W520" s="207">
        <f t="shared" si="44"/>
        <v>0</v>
      </c>
      <c r="X520" s="208">
        <f t="shared" si="40"/>
        <v>0</v>
      </c>
      <c r="Y520" s="215"/>
      <c r="Z520" s="215"/>
      <c r="AA520" s="215"/>
    </row>
    <row r="521" spans="1:27" ht="17.25" x14ac:dyDescent="0.3">
      <c r="A521" s="215"/>
      <c r="B521" s="217"/>
      <c r="C521" s="215"/>
      <c r="D521" s="215"/>
      <c r="E521" s="215"/>
      <c r="F521" s="215"/>
      <c r="G521" s="211"/>
      <c r="H521" s="215"/>
      <c r="I521" s="215"/>
      <c r="J521" s="205"/>
      <c r="K521" s="215"/>
      <c r="L521" s="215"/>
      <c r="M521" s="217" t="s">
        <v>318</v>
      </c>
      <c r="N521" s="217"/>
      <c r="O521" s="215"/>
      <c r="P521" s="215"/>
      <c r="Q521" s="215"/>
      <c r="R521" s="215"/>
      <c r="S521" s="211"/>
      <c r="T521" s="215"/>
      <c r="U521" s="215"/>
      <c r="V521" s="213">
        <f t="shared" si="42"/>
        <v>0</v>
      </c>
      <c r="W521" s="207">
        <f t="shared" si="44"/>
        <v>0</v>
      </c>
      <c r="X521" s="208">
        <f t="shared" si="40"/>
        <v>0</v>
      </c>
      <c r="Y521" s="215"/>
      <c r="Z521" s="215"/>
      <c r="AA521" s="215"/>
    </row>
    <row r="522" spans="1:27" ht="17.25" x14ac:dyDescent="0.3">
      <c r="A522" s="215"/>
      <c r="B522" s="217"/>
      <c r="C522" s="215"/>
      <c r="D522" s="215"/>
      <c r="E522" s="215"/>
      <c r="F522" s="215"/>
      <c r="G522" s="211"/>
      <c r="H522" s="215"/>
      <c r="I522" s="215"/>
      <c r="J522" s="205"/>
      <c r="K522" s="215"/>
      <c r="L522" s="215"/>
      <c r="M522" s="217" t="s">
        <v>16</v>
      </c>
      <c r="N522" s="217" t="s">
        <v>0</v>
      </c>
      <c r="O522" s="215">
        <v>49.4</v>
      </c>
      <c r="P522" s="215"/>
      <c r="Q522" s="215"/>
      <c r="R522" s="215"/>
      <c r="S522" s="211">
        <f>SUM(O522*2400)</f>
        <v>118560</v>
      </c>
      <c r="T522" s="215">
        <v>30</v>
      </c>
      <c r="U522" s="215">
        <v>93</v>
      </c>
      <c r="V522" s="213">
        <f t="shared" si="42"/>
        <v>8299.1999999999971</v>
      </c>
      <c r="W522" s="207">
        <f t="shared" si="44"/>
        <v>8299.1999999999971</v>
      </c>
      <c r="X522" s="208">
        <f t="shared" ref="X522:X585" si="45">W522</f>
        <v>8299.1999999999971</v>
      </c>
      <c r="Y522" s="215">
        <v>0</v>
      </c>
      <c r="Z522" s="219">
        <f>X522</f>
        <v>8299.1999999999971</v>
      </c>
      <c r="AA522" s="215">
        <v>0.03</v>
      </c>
    </row>
    <row r="523" spans="1:27" ht="17.25" x14ac:dyDescent="0.3">
      <c r="A523" s="215"/>
      <c r="B523" s="217"/>
      <c r="C523" s="215"/>
      <c r="D523" s="215"/>
      <c r="E523" s="215"/>
      <c r="F523" s="215"/>
      <c r="G523" s="211"/>
      <c r="H523" s="215"/>
      <c r="I523" s="215"/>
      <c r="J523" s="205"/>
      <c r="K523" s="215"/>
      <c r="L523" s="215"/>
      <c r="M523" s="217" t="s">
        <v>12</v>
      </c>
      <c r="N523" s="217" t="s">
        <v>0</v>
      </c>
      <c r="O523" s="215">
        <v>28.38</v>
      </c>
      <c r="P523" s="215"/>
      <c r="Q523" s="215"/>
      <c r="R523" s="215"/>
      <c r="S523" s="211">
        <f>SUM(O523*5400)</f>
        <v>153252</v>
      </c>
      <c r="T523" s="215">
        <v>30</v>
      </c>
      <c r="U523" s="215">
        <v>93</v>
      </c>
      <c r="V523" s="213">
        <f t="shared" si="42"/>
        <v>10727.640000000014</v>
      </c>
      <c r="W523" s="207">
        <f t="shared" si="44"/>
        <v>10727.640000000014</v>
      </c>
      <c r="X523" s="208">
        <f t="shared" si="45"/>
        <v>10727.640000000014</v>
      </c>
      <c r="Y523" s="215">
        <v>50</v>
      </c>
      <c r="Z523" s="215">
        <v>0</v>
      </c>
      <c r="AA523" s="215">
        <v>0.01</v>
      </c>
    </row>
    <row r="524" spans="1:27" ht="17.25" x14ac:dyDescent="0.3">
      <c r="A524" s="215">
        <v>314</v>
      </c>
      <c r="B524" s="217" t="s">
        <v>4</v>
      </c>
      <c r="C524" s="215">
        <v>24487</v>
      </c>
      <c r="D524" s="215">
        <v>0</v>
      </c>
      <c r="E524" s="215">
        <v>1</v>
      </c>
      <c r="F524" s="215">
        <v>20</v>
      </c>
      <c r="G524" s="211">
        <f t="shared" ref="G524:G564" si="46">SUM((D524*400)+(E524*100)+F524)</f>
        <v>120</v>
      </c>
      <c r="H524" s="215">
        <v>1</v>
      </c>
      <c r="I524" s="215">
        <v>75</v>
      </c>
      <c r="J524" s="205">
        <f t="shared" si="43"/>
        <v>9000</v>
      </c>
      <c r="K524" s="215"/>
      <c r="L524" s="215">
        <v>98</v>
      </c>
      <c r="M524" s="217" t="s">
        <v>44</v>
      </c>
      <c r="N524" s="217" t="s">
        <v>9</v>
      </c>
      <c r="O524" s="215">
        <v>273</v>
      </c>
      <c r="P524" s="215"/>
      <c r="Q524" s="215"/>
      <c r="R524" s="215"/>
      <c r="S524" s="211">
        <f>SUM(O524*6500)</f>
        <v>1774500</v>
      </c>
      <c r="T524" s="215">
        <v>30</v>
      </c>
      <c r="U524" s="215">
        <v>85</v>
      </c>
      <c r="V524" s="213">
        <f t="shared" si="42"/>
        <v>266175</v>
      </c>
      <c r="W524" s="207">
        <f t="shared" si="44"/>
        <v>275175</v>
      </c>
      <c r="X524" s="208">
        <f t="shared" si="45"/>
        <v>275175</v>
      </c>
      <c r="Y524" s="215">
        <v>10</v>
      </c>
      <c r="Z524" s="215">
        <v>0</v>
      </c>
      <c r="AA524" s="215">
        <v>0.02</v>
      </c>
    </row>
    <row r="525" spans="1:27" ht="17.25" x14ac:dyDescent="0.3">
      <c r="A525" s="215"/>
      <c r="B525" s="217"/>
      <c r="C525" s="215"/>
      <c r="D525" s="215"/>
      <c r="E525" s="215"/>
      <c r="F525" s="215"/>
      <c r="G525" s="211"/>
      <c r="H525" s="215"/>
      <c r="I525" s="215"/>
      <c r="J525" s="205"/>
      <c r="K525" s="215"/>
      <c r="L525" s="215"/>
      <c r="M525" s="217" t="s">
        <v>317</v>
      </c>
      <c r="N525" s="217"/>
      <c r="O525" s="215"/>
      <c r="P525" s="215"/>
      <c r="Q525" s="215"/>
      <c r="R525" s="215"/>
      <c r="S525" s="211"/>
      <c r="T525" s="215"/>
      <c r="U525" s="215"/>
      <c r="V525" s="213">
        <f t="shared" si="42"/>
        <v>0</v>
      </c>
      <c r="W525" s="207">
        <f t="shared" si="44"/>
        <v>0</v>
      </c>
      <c r="X525" s="208">
        <f t="shared" si="45"/>
        <v>0</v>
      </c>
      <c r="Y525" s="215"/>
      <c r="Z525" s="215"/>
      <c r="AA525" s="215"/>
    </row>
    <row r="526" spans="1:27" ht="17.25" x14ac:dyDescent="0.3">
      <c r="A526" s="215"/>
      <c r="B526" s="217"/>
      <c r="C526" s="215"/>
      <c r="D526" s="215"/>
      <c r="E526" s="215"/>
      <c r="F526" s="215"/>
      <c r="G526" s="211"/>
      <c r="H526" s="215"/>
      <c r="I526" s="215"/>
      <c r="J526" s="205"/>
      <c r="K526" s="215"/>
      <c r="L526" s="215"/>
      <c r="M526" s="217" t="s">
        <v>318</v>
      </c>
      <c r="N526" s="217"/>
      <c r="O526" s="215"/>
      <c r="P526" s="215"/>
      <c r="Q526" s="215"/>
      <c r="R526" s="215"/>
      <c r="S526" s="211"/>
      <c r="T526" s="215"/>
      <c r="U526" s="215"/>
      <c r="V526" s="213">
        <f t="shared" si="42"/>
        <v>0</v>
      </c>
      <c r="W526" s="207">
        <f t="shared" si="44"/>
        <v>0</v>
      </c>
      <c r="X526" s="208">
        <f t="shared" si="45"/>
        <v>0</v>
      </c>
      <c r="Y526" s="215"/>
      <c r="Z526" s="215"/>
      <c r="AA526" s="215"/>
    </row>
    <row r="527" spans="1:27" ht="17.25" x14ac:dyDescent="0.3">
      <c r="A527" s="215"/>
      <c r="B527" s="217"/>
      <c r="C527" s="215"/>
      <c r="D527" s="215"/>
      <c r="E527" s="215"/>
      <c r="F527" s="215"/>
      <c r="G527" s="211"/>
      <c r="H527" s="215"/>
      <c r="I527" s="215"/>
      <c r="J527" s="205"/>
      <c r="K527" s="215"/>
      <c r="L527" s="215"/>
      <c r="M527" s="217" t="s">
        <v>16</v>
      </c>
      <c r="N527" s="217" t="s">
        <v>0</v>
      </c>
      <c r="O527" s="215">
        <v>93.24</v>
      </c>
      <c r="P527" s="215"/>
      <c r="Q527" s="215"/>
      <c r="R527" s="215"/>
      <c r="S527" s="211">
        <f>SUM(O527*2400)</f>
        <v>223776</v>
      </c>
      <c r="T527" s="215">
        <v>30</v>
      </c>
      <c r="U527" s="215">
        <v>93</v>
      </c>
      <c r="V527" s="213">
        <f t="shared" si="42"/>
        <v>15664.320000000007</v>
      </c>
      <c r="W527" s="207">
        <f t="shared" si="44"/>
        <v>15664.320000000007</v>
      </c>
      <c r="X527" s="208">
        <f t="shared" si="45"/>
        <v>15664.320000000007</v>
      </c>
      <c r="Y527" s="215">
        <v>0</v>
      </c>
      <c r="Z527" s="219">
        <f>X527</f>
        <v>15664.320000000007</v>
      </c>
      <c r="AA527" s="215">
        <v>0.03</v>
      </c>
    </row>
    <row r="528" spans="1:27" ht="17.25" x14ac:dyDescent="0.3">
      <c r="A528" s="215"/>
      <c r="B528" s="217"/>
      <c r="C528" s="215"/>
      <c r="D528" s="215"/>
      <c r="E528" s="215"/>
      <c r="F528" s="215"/>
      <c r="G528" s="211"/>
      <c r="H528" s="215"/>
      <c r="I528" s="215"/>
      <c r="J528" s="205"/>
      <c r="K528" s="215"/>
      <c r="L528" s="215"/>
      <c r="M528" s="217" t="s">
        <v>200</v>
      </c>
      <c r="N528" s="217" t="s">
        <v>0</v>
      </c>
      <c r="O528" s="215">
        <v>171.36</v>
      </c>
      <c r="P528" s="215"/>
      <c r="Q528" s="215"/>
      <c r="R528" s="215"/>
      <c r="S528" s="211">
        <f>SUM(O528*5400)</f>
        <v>925344.00000000012</v>
      </c>
      <c r="T528" s="215">
        <v>35</v>
      </c>
      <c r="U528" s="215">
        <v>93</v>
      </c>
      <c r="V528" s="213">
        <f t="shared" si="42"/>
        <v>64774.079999999958</v>
      </c>
      <c r="W528" s="207">
        <f t="shared" si="44"/>
        <v>64774.079999999958</v>
      </c>
      <c r="X528" s="208">
        <f t="shared" si="45"/>
        <v>64774.079999999958</v>
      </c>
      <c r="Y528" s="215">
        <v>50</v>
      </c>
      <c r="Z528" s="215">
        <v>0</v>
      </c>
      <c r="AA528" s="215">
        <v>0.01</v>
      </c>
    </row>
    <row r="529" spans="1:28" ht="17.25" x14ac:dyDescent="0.3">
      <c r="A529" s="215">
        <v>315</v>
      </c>
      <c r="B529" s="217" t="s">
        <v>4</v>
      </c>
      <c r="C529" s="215">
        <v>4578</v>
      </c>
      <c r="D529" s="215">
        <v>8</v>
      </c>
      <c r="E529" s="215">
        <v>1</v>
      </c>
      <c r="F529" s="215">
        <v>6</v>
      </c>
      <c r="G529" s="211">
        <f t="shared" si="46"/>
        <v>3306</v>
      </c>
      <c r="H529" s="215">
        <v>1</v>
      </c>
      <c r="I529" s="215">
        <v>75</v>
      </c>
      <c r="J529" s="205">
        <f t="shared" ref="J529:J564" si="47">SUM(G529*I529)</f>
        <v>247950</v>
      </c>
      <c r="K529" s="215"/>
      <c r="L529" s="215"/>
      <c r="M529" s="217"/>
      <c r="N529" s="217"/>
      <c r="O529" s="215"/>
      <c r="P529" s="215"/>
      <c r="Q529" s="215"/>
      <c r="R529" s="215"/>
      <c r="S529" s="211"/>
      <c r="T529" s="215"/>
      <c r="U529" s="215"/>
      <c r="V529" s="213">
        <f t="shared" si="42"/>
        <v>0</v>
      </c>
      <c r="W529" s="207">
        <f t="shared" si="44"/>
        <v>247950</v>
      </c>
      <c r="X529" s="208">
        <f t="shared" si="45"/>
        <v>247950</v>
      </c>
      <c r="Y529" s="215">
        <v>50</v>
      </c>
      <c r="Z529" s="215">
        <v>0</v>
      </c>
      <c r="AA529" s="215">
        <v>0.01</v>
      </c>
    </row>
    <row r="530" spans="1:28" ht="17.25" x14ac:dyDescent="0.3">
      <c r="A530" s="215">
        <v>316</v>
      </c>
      <c r="B530" s="217" t="s">
        <v>4</v>
      </c>
      <c r="C530" s="215">
        <v>14017</v>
      </c>
      <c r="D530" s="215">
        <v>0</v>
      </c>
      <c r="E530" s="215">
        <v>1</v>
      </c>
      <c r="F530" s="215">
        <v>12</v>
      </c>
      <c r="G530" s="211">
        <f t="shared" si="46"/>
        <v>112</v>
      </c>
      <c r="H530" s="215">
        <v>1</v>
      </c>
      <c r="I530" s="215">
        <v>75</v>
      </c>
      <c r="J530" s="205">
        <f t="shared" si="47"/>
        <v>8400</v>
      </c>
      <c r="K530" s="215"/>
      <c r="L530" s="215"/>
      <c r="M530" s="217"/>
      <c r="N530" s="217"/>
      <c r="O530" s="215"/>
      <c r="P530" s="215"/>
      <c r="Q530" s="215"/>
      <c r="R530" s="215"/>
      <c r="S530" s="211"/>
      <c r="T530" s="215"/>
      <c r="U530" s="215"/>
      <c r="V530" s="213">
        <f t="shared" si="42"/>
        <v>0</v>
      </c>
      <c r="W530" s="207">
        <f t="shared" si="44"/>
        <v>8400</v>
      </c>
      <c r="X530" s="208">
        <f t="shared" si="45"/>
        <v>8400</v>
      </c>
      <c r="Y530" s="215">
        <v>50</v>
      </c>
      <c r="Z530" s="215">
        <v>0</v>
      </c>
      <c r="AA530" s="215">
        <v>0.01</v>
      </c>
    </row>
    <row r="531" spans="1:28" ht="17.25" x14ac:dyDescent="0.3">
      <c r="A531" s="215">
        <v>317</v>
      </c>
      <c r="B531" s="217" t="s">
        <v>4</v>
      </c>
      <c r="C531" s="215">
        <v>4600</v>
      </c>
      <c r="D531" s="215">
        <v>0</v>
      </c>
      <c r="E531" s="215">
        <v>1</v>
      </c>
      <c r="F531" s="215">
        <v>27</v>
      </c>
      <c r="G531" s="211">
        <f t="shared" si="46"/>
        <v>127</v>
      </c>
      <c r="H531" s="215">
        <v>1</v>
      </c>
      <c r="I531" s="215">
        <v>200</v>
      </c>
      <c r="J531" s="205">
        <f t="shared" si="47"/>
        <v>25400</v>
      </c>
      <c r="K531" s="215"/>
      <c r="L531" s="215"/>
      <c r="M531" s="217"/>
      <c r="N531" s="217"/>
      <c r="O531" s="215"/>
      <c r="P531" s="215"/>
      <c r="Q531" s="215"/>
      <c r="R531" s="215"/>
      <c r="S531" s="211"/>
      <c r="T531" s="215"/>
      <c r="U531" s="215"/>
      <c r="V531" s="213">
        <f t="shared" ref="V531:V541" si="48">SUM(S531-(S531*U531/100))</f>
        <v>0</v>
      </c>
      <c r="W531" s="207">
        <f t="shared" si="44"/>
        <v>25400</v>
      </c>
      <c r="X531" s="208">
        <f t="shared" si="45"/>
        <v>25400</v>
      </c>
      <c r="Y531" s="215">
        <v>50</v>
      </c>
      <c r="Z531" s="215">
        <v>0</v>
      </c>
      <c r="AA531" s="215">
        <v>0.01</v>
      </c>
    </row>
    <row r="532" spans="1:28" ht="17.25" x14ac:dyDescent="0.3">
      <c r="A532" s="215">
        <v>318</v>
      </c>
      <c r="B532" s="217" t="s">
        <v>4</v>
      </c>
      <c r="C532" s="215">
        <v>13725</v>
      </c>
      <c r="D532" s="215">
        <v>0</v>
      </c>
      <c r="E532" s="215">
        <v>1</v>
      </c>
      <c r="F532" s="215">
        <v>4</v>
      </c>
      <c r="G532" s="211">
        <f t="shared" si="46"/>
        <v>104</v>
      </c>
      <c r="H532" s="215">
        <v>2</v>
      </c>
      <c r="I532" s="215"/>
      <c r="J532" s="205">
        <f t="shared" si="47"/>
        <v>0</v>
      </c>
      <c r="K532" s="215"/>
      <c r="L532" s="215">
        <v>35</v>
      </c>
      <c r="M532" s="217" t="s">
        <v>44</v>
      </c>
      <c r="N532" s="217" t="s">
        <v>9</v>
      </c>
      <c r="O532" s="215">
        <v>268</v>
      </c>
      <c r="P532" s="215"/>
      <c r="Q532" s="215"/>
      <c r="R532" s="215"/>
      <c r="S532" s="211">
        <f>SUM(O532*6500)</f>
        <v>1742000</v>
      </c>
      <c r="T532" s="215">
        <v>30</v>
      </c>
      <c r="U532" s="215">
        <v>85</v>
      </c>
      <c r="V532" s="213">
        <f t="shared" si="48"/>
        <v>261300</v>
      </c>
      <c r="W532" s="207">
        <f t="shared" si="44"/>
        <v>261300</v>
      </c>
      <c r="X532" s="208">
        <f t="shared" si="45"/>
        <v>261300</v>
      </c>
      <c r="Y532" s="215">
        <v>10</v>
      </c>
      <c r="Z532" s="215">
        <v>0</v>
      </c>
      <c r="AA532" s="215">
        <v>0.02</v>
      </c>
    </row>
    <row r="533" spans="1:28" ht="17.25" x14ac:dyDescent="0.3">
      <c r="A533" s="215"/>
      <c r="B533" s="217"/>
      <c r="C533" s="215"/>
      <c r="D533" s="215"/>
      <c r="E533" s="215"/>
      <c r="F533" s="215"/>
      <c r="G533" s="211"/>
      <c r="H533" s="215"/>
      <c r="I533" s="215"/>
      <c r="J533" s="205"/>
      <c r="K533" s="215"/>
      <c r="L533" s="215"/>
      <c r="M533" s="217" t="s">
        <v>317</v>
      </c>
      <c r="N533" s="217"/>
      <c r="O533" s="215"/>
      <c r="P533" s="215"/>
      <c r="Q533" s="215"/>
      <c r="R533" s="215"/>
      <c r="S533" s="211"/>
      <c r="T533" s="215"/>
      <c r="U533" s="215"/>
      <c r="V533" s="213">
        <f t="shared" si="48"/>
        <v>0</v>
      </c>
      <c r="W533" s="207">
        <f t="shared" si="44"/>
        <v>0</v>
      </c>
      <c r="X533" s="208">
        <f t="shared" si="45"/>
        <v>0</v>
      </c>
      <c r="Y533" s="215"/>
      <c r="Z533" s="215"/>
      <c r="AA533" s="215"/>
    </row>
    <row r="534" spans="1:28" ht="17.25" x14ac:dyDescent="0.3">
      <c r="A534" s="215"/>
      <c r="B534" s="217"/>
      <c r="C534" s="215"/>
      <c r="D534" s="215"/>
      <c r="E534" s="215"/>
      <c r="F534" s="215"/>
      <c r="G534" s="211"/>
      <c r="H534" s="215"/>
      <c r="I534" s="215"/>
      <c r="J534" s="205"/>
      <c r="K534" s="215"/>
      <c r="L534" s="215"/>
      <c r="M534" s="217" t="s">
        <v>318</v>
      </c>
      <c r="N534" s="217"/>
      <c r="O534" s="215"/>
      <c r="P534" s="215"/>
      <c r="Q534" s="215"/>
      <c r="R534" s="215"/>
      <c r="S534" s="211"/>
      <c r="T534" s="215"/>
      <c r="U534" s="215"/>
      <c r="V534" s="213">
        <f t="shared" si="48"/>
        <v>0</v>
      </c>
      <c r="W534" s="207">
        <f t="shared" si="44"/>
        <v>0</v>
      </c>
      <c r="X534" s="208">
        <f t="shared" si="45"/>
        <v>0</v>
      </c>
      <c r="Y534" s="215"/>
      <c r="Z534" s="215"/>
      <c r="AA534" s="215"/>
    </row>
    <row r="535" spans="1:28" ht="17.25" x14ac:dyDescent="0.3">
      <c r="A535" s="215"/>
      <c r="B535" s="217"/>
      <c r="C535" s="215"/>
      <c r="D535" s="215"/>
      <c r="E535" s="215"/>
      <c r="F535" s="215"/>
      <c r="G535" s="211"/>
      <c r="H535" s="215"/>
      <c r="I535" s="215"/>
      <c r="J535" s="205"/>
      <c r="K535" s="215"/>
      <c r="L535" s="215">
        <v>81</v>
      </c>
      <c r="M535" s="217" t="s">
        <v>44</v>
      </c>
      <c r="N535" s="217" t="s">
        <v>9</v>
      </c>
      <c r="O535" s="215">
        <v>250</v>
      </c>
      <c r="P535" s="215"/>
      <c r="Q535" s="215"/>
      <c r="R535" s="215"/>
      <c r="S535" s="211">
        <f>SUM(O535*6500)</f>
        <v>1625000</v>
      </c>
      <c r="T535" s="215">
        <v>30</v>
      </c>
      <c r="U535" s="215">
        <v>85</v>
      </c>
      <c r="V535" s="213">
        <f t="shared" si="48"/>
        <v>243750</v>
      </c>
      <c r="W535" s="207">
        <f t="shared" si="44"/>
        <v>243750</v>
      </c>
      <c r="X535" s="208">
        <f t="shared" si="45"/>
        <v>243750</v>
      </c>
      <c r="Y535" s="215">
        <v>10</v>
      </c>
      <c r="Z535" s="215">
        <v>0</v>
      </c>
      <c r="AA535" s="215">
        <v>0.02</v>
      </c>
    </row>
    <row r="536" spans="1:28" ht="17.25" x14ac:dyDescent="0.3">
      <c r="A536" s="215"/>
      <c r="B536" s="217"/>
      <c r="C536" s="215"/>
      <c r="D536" s="215"/>
      <c r="E536" s="215"/>
      <c r="F536" s="215"/>
      <c r="G536" s="211"/>
      <c r="H536" s="215"/>
      <c r="I536" s="215"/>
      <c r="J536" s="205"/>
      <c r="K536" s="215"/>
      <c r="L536" s="215"/>
      <c r="M536" s="217" t="s">
        <v>317</v>
      </c>
      <c r="N536" s="217"/>
      <c r="O536" s="215"/>
      <c r="P536" s="215"/>
      <c r="Q536" s="215"/>
      <c r="R536" s="215"/>
      <c r="S536" s="211"/>
      <c r="T536" s="215"/>
      <c r="U536" s="215"/>
      <c r="V536" s="213">
        <f t="shared" si="48"/>
        <v>0</v>
      </c>
      <c r="W536" s="207">
        <f t="shared" si="44"/>
        <v>0</v>
      </c>
      <c r="X536" s="208">
        <f t="shared" si="45"/>
        <v>0</v>
      </c>
      <c r="Y536" s="215"/>
      <c r="Z536" s="215"/>
      <c r="AA536" s="215"/>
    </row>
    <row r="537" spans="1:28" ht="17.25" x14ac:dyDescent="0.3">
      <c r="A537" s="215"/>
      <c r="B537" s="217"/>
      <c r="C537" s="215"/>
      <c r="D537" s="215"/>
      <c r="E537" s="215"/>
      <c r="F537" s="215"/>
      <c r="G537" s="211"/>
      <c r="H537" s="215"/>
      <c r="I537" s="215"/>
      <c r="J537" s="205"/>
      <c r="K537" s="215"/>
      <c r="L537" s="215"/>
      <c r="M537" s="217" t="s">
        <v>318</v>
      </c>
      <c r="N537" s="217"/>
      <c r="O537" s="215"/>
      <c r="P537" s="215"/>
      <c r="Q537" s="215"/>
      <c r="R537" s="215"/>
      <c r="S537" s="211"/>
      <c r="T537" s="215"/>
      <c r="U537" s="215"/>
      <c r="V537" s="213">
        <f t="shared" si="48"/>
        <v>0</v>
      </c>
      <c r="W537" s="207">
        <f t="shared" si="44"/>
        <v>0</v>
      </c>
      <c r="X537" s="208">
        <f t="shared" si="45"/>
        <v>0</v>
      </c>
      <c r="Y537" s="215"/>
      <c r="Z537" s="215"/>
      <c r="AA537" s="215"/>
    </row>
    <row r="538" spans="1:28" ht="17.25" x14ac:dyDescent="0.3">
      <c r="A538" s="215">
        <v>319</v>
      </c>
      <c r="B538" s="217" t="s">
        <v>4</v>
      </c>
      <c r="C538" s="215">
        <v>1229</v>
      </c>
      <c r="D538" s="215">
        <v>3</v>
      </c>
      <c r="E538" s="215">
        <v>0</v>
      </c>
      <c r="F538" s="215">
        <v>52</v>
      </c>
      <c r="G538" s="211">
        <f t="shared" si="46"/>
        <v>1252</v>
      </c>
      <c r="H538" s="215">
        <v>2</v>
      </c>
      <c r="I538" s="215">
        <v>220</v>
      </c>
      <c r="J538" s="205">
        <f t="shared" si="47"/>
        <v>275440</v>
      </c>
      <c r="K538" s="215"/>
      <c r="L538" s="215">
        <v>115</v>
      </c>
      <c r="M538" s="217" t="s">
        <v>335</v>
      </c>
      <c r="N538" s="217" t="s">
        <v>2</v>
      </c>
      <c r="O538" s="215">
        <v>255</v>
      </c>
      <c r="P538" s="215"/>
      <c r="Q538" s="215"/>
      <c r="R538" s="215"/>
      <c r="S538" s="211">
        <f>SUM(O538*6500)</f>
        <v>1657500</v>
      </c>
      <c r="T538" s="215">
        <v>1</v>
      </c>
      <c r="U538" s="215">
        <v>1</v>
      </c>
      <c r="V538" s="213">
        <f t="shared" si="48"/>
        <v>1640925</v>
      </c>
      <c r="W538" s="207">
        <f t="shared" si="44"/>
        <v>1916365</v>
      </c>
      <c r="X538" s="208">
        <f t="shared" si="45"/>
        <v>1916365</v>
      </c>
      <c r="Y538" s="215">
        <v>10</v>
      </c>
      <c r="Z538" s="215">
        <v>0</v>
      </c>
      <c r="AA538" s="215">
        <v>0.02</v>
      </c>
    </row>
    <row r="539" spans="1:28" ht="17.25" x14ac:dyDescent="0.3">
      <c r="A539" s="215"/>
      <c r="B539" s="217"/>
      <c r="C539" s="215"/>
      <c r="D539" s="215"/>
      <c r="E539" s="215"/>
      <c r="F539" s="215"/>
      <c r="G539" s="211"/>
      <c r="H539" s="215"/>
      <c r="I539" s="215"/>
      <c r="J539" s="205"/>
      <c r="K539" s="215"/>
      <c r="L539" s="215"/>
      <c r="M539" s="217" t="s">
        <v>12</v>
      </c>
      <c r="N539" s="217" t="s">
        <v>0</v>
      </c>
      <c r="O539" s="215">
        <v>81.25</v>
      </c>
      <c r="P539" s="215"/>
      <c r="Q539" s="215"/>
      <c r="R539" s="215"/>
      <c r="S539" s="211">
        <f>SUM(O539*5400)</f>
        <v>438750</v>
      </c>
      <c r="T539" s="215">
        <v>2</v>
      </c>
      <c r="U539" s="215"/>
      <c r="V539" s="213">
        <f t="shared" si="48"/>
        <v>438750</v>
      </c>
      <c r="W539" s="207">
        <f t="shared" si="44"/>
        <v>438750</v>
      </c>
      <c r="X539" s="208">
        <f t="shared" si="45"/>
        <v>438750</v>
      </c>
      <c r="Y539" s="215">
        <v>50</v>
      </c>
      <c r="Z539" s="215">
        <v>0</v>
      </c>
      <c r="AA539" s="215">
        <v>0.01</v>
      </c>
    </row>
    <row r="540" spans="1:28" ht="17.25" x14ac:dyDescent="0.3">
      <c r="A540" s="215"/>
      <c r="B540" s="217"/>
      <c r="C540" s="215"/>
      <c r="D540" s="215"/>
      <c r="E540" s="215"/>
      <c r="F540" s="215"/>
      <c r="G540" s="211"/>
      <c r="H540" s="215"/>
      <c r="I540" s="215"/>
      <c r="J540" s="205"/>
      <c r="K540" s="215"/>
      <c r="L540" s="215"/>
      <c r="M540" s="217" t="s">
        <v>42</v>
      </c>
      <c r="N540" s="217" t="s">
        <v>0</v>
      </c>
      <c r="O540" s="215">
        <v>12</v>
      </c>
      <c r="P540" s="215"/>
      <c r="Q540" s="215"/>
      <c r="R540" s="215"/>
      <c r="S540" s="211">
        <f>SUM(O540*6500)</f>
        <v>78000</v>
      </c>
      <c r="T540" s="215">
        <v>5</v>
      </c>
      <c r="U540" s="215">
        <v>15</v>
      </c>
      <c r="V540" s="213">
        <f t="shared" si="48"/>
        <v>66300</v>
      </c>
      <c r="W540" s="207">
        <f t="shared" si="44"/>
        <v>66300</v>
      </c>
      <c r="X540" s="208">
        <f t="shared" si="45"/>
        <v>66300</v>
      </c>
      <c r="Y540" s="215">
        <v>10</v>
      </c>
      <c r="Z540" s="215">
        <v>0</v>
      </c>
      <c r="AA540" s="215">
        <v>0.02</v>
      </c>
    </row>
    <row r="541" spans="1:28" ht="17.25" x14ac:dyDescent="0.3">
      <c r="A541" s="215"/>
      <c r="B541" s="217"/>
      <c r="C541" s="215"/>
      <c r="D541" s="215"/>
      <c r="E541" s="215"/>
      <c r="F541" s="215"/>
      <c r="G541" s="211"/>
      <c r="H541" s="215"/>
      <c r="I541" s="215"/>
      <c r="J541" s="205"/>
      <c r="K541" s="215"/>
      <c r="L541" s="215"/>
      <c r="M541" s="217" t="s">
        <v>19</v>
      </c>
      <c r="N541" s="217" t="s">
        <v>0</v>
      </c>
      <c r="O541" s="215">
        <v>58.5</v>
      </c>
      <c r="P541" s="215"/>
      <c r="Q541" s="215"/>
      <c r="R541" s="215"/>
      <c r="S541" s="211">
        <f>SUM(O541*2050)</f>
        <v>119925</v>
      </c>
      <c r="T541" s="215">
        <v>5</v>
      </c>
      <c r="U541" s="215">
        <v>15</v>
      </c>
      <c r="V541" s="213">
        <f t="shared" si="48"/>
        <v>101936.25</v>
      </c>
      <c r="W541" s="207">
        <f t="shared" si="44"/>
        <v>101936.25</v>
      </c>
      <c r="X541" s="208">
        <f t="shared" si="45"/>
        <v>101936.25</v>
      </c>
      <c r="Y541" s="215">
        <v>50</v>
      </c>
      <c r="Z541" s="215">
        <v>0</v>
      </c>
      <c r="AA541" s="215">
        <v>0.01</v>
      </c>
    </row>
    <row r="542" spans="1:28" ht="17.25" x14ac:dyDescent="0.3">
      <c r="A542" s="215">
        <v>320</v>
      </c>
      <c r="B542" s="217" t="s">
        <v>4</v>
      </c>
      <c r="C542" s="215">
        <v>13425</v>
      </c>
      <c r="D542" s="215">
        <v>0</v>
      </c>
      <c r="E542" s="215">
        <v>1</v>
      </c>
      <c r="F542" s="215">
        <v>52</v>
      </c>
      <c r="G542" s="211">
        <f t="shared" si="46"/>
        <v>152</v>
      </c>
      <c r="H542" s="215">
        <v>1</v>
      </c>
      <c r="I542" s="215">
        <v>75</v>
      </c>
      <c r="J542" s="205">
        <f t="shared" si="47"/>
        <v>11400</v>
      </c>
      <c r="K542" s="215"/>
      <c r="L542" s="215"/>
      <c r="M542" s="217"/>
      <c r="N542" s="217"/>
      <c r="O542" s="215"/>
      <c r="P542" s="215"/>
      <c r="Q542" s="215"/>
      <c r="R542" s="215"/>
      <c r="S542" s="215"/>
      <c r="T542" s="215"/>
      <c r="U542" s="215"/>
      <c r="V542" s="213"/>
      <c r="W542" s="207">
        <f t="shared" si="44"/>
        <v>11400</v>
      </c>
      <c r="X542" s="208">
        <f t="shared" si="45"/>
        <v>11400</v>
      </c>
      <c r="Y542" s="215">
        <v>50</v>
      </c>
      <c r="Z542" s="215">
        <v>0</v>
      </c>
      <c r="AA542" s="215">
        <v>0.01</v>
      </c>
    </row>
    <row r="543" spans="1:28" ht="17.25" x14ac:dyDescent="0.3">
      <c r="A543" s="215">
        <v>321</v>
      </c>
      <c r="B543" s="217" t="s">
        <v>5</v>
      </c>
      <c r="C543" s="215"/>
      <c r="D543" s="215">
        <v>0</v>
      </c>
      <c r="E543" s="215">
        <v>2</v>
      </c>
      <c r="F543" s="215">
        <v>0</v>
      </c>
      <c r="G543" s="211">
        <f t="shared" si="46"/>
        <v>200</v>
      </c>
      <c r="H543" s="215">
        <v>1</v>
      </c>
      <c r="I543" s="215">
        <v>75</v>
      </c>
      <c r="J543" s="205">
        <f t="shared" si="47"/>
        <v>15000</v>
      </c>
      <c r="K543" s="215"/>
      <c r="L543" s="215"/>
      <c r="M543" s="217"/>
      <c r="N543" s="217"/>
      <c r="O543" s="215"/>
      <c r="P543" s="215"/>
      <c r="Q543" s="215"/>
      <c r="R543" s="215"/>
      <c r="S543" s="215"/>
      <c r="T543" s="215"/>
      <c r="U543" s="215"/>
      <c r="V543" s="213"/>
      <c r="W543" s="207">
        <f t="shared" si="44"/>
        <v>15000</v>
      </c>
      <c r="X543" s="208">
        <f t="shared" si="45"/>
        <v>15000</v>
      </c>
      <c r="Y543" s="215">
        <v>50</v>
      </c>
      <c r="Z543" s="215">
        <v>0</v>
      </c>
      <c r="AA543" s="215">
        <v>0.01</v>
      </c>
      <c r="AB543" s="214"/>
    </row>
    <row r="544" spans="1:28" ht="17.25" x14ac:dyDescent="0.3">
      <c r="A544" s="215">
        <v>322</v>
      </c>
      <c r="B544" s="217" t="s">
        <v>4</v>
      </c>
      <c r="C544" s="215">
        <v>11514</v>
      </c>
      <c r="D544" s="215">
        <v>0</v>
      </c>
      <c r="E544" s="215">
        <v>0</v>
      </c>
      <c r="F544" s="215">
        <v>44</v>
      </c>
      <c r="G544" s="211">
        <f t="shared" si="46"/>
        <v>44</v>
      </c>
      <c r="H544" s="215">
        <v>1</v>
      </c>
      <c r="I544" s="215">
        <v>200</v>
      </c>
      <c r="J544" s="205">
        <f t="shared" si="47"/>
        <v>8800</v>
      </c>
      <c r="K544" s="215"/>
      <c r="L544" s="215"/>
      <c r="M544" s="217"/>
      <c r="N544" s="217"/>
      <c r="O544" s="215"/>
      <c r="P544" s="215"/>
      <c r="Q544" s="215"/>
      <c r="R544" s="215"/>
      <c r="S544" s="215"/>
      <c r="T544" s="215"/>
      <c r="U544" s="215"/>
      <c r="V544" s="213"/>
      <c r="W544" s="207">
        <f t="shared" si="44"/>
        <v>8800</v>
      </c>
      <c r="X544" s="208">
        <f t="shared" si="45"/>
        <v>8800</v>
      </c>
      <c r="Y544" s="215">
        <v>50</v>
      </c>
      <c r="Z544" s="215">
        <v>0</v>
      </c>
      <c r="AA544" s="215">
        <v>0.01</v>
      </c>
    </row>
    <row r="545" spans="1:28" ht="17.25" x14ac:dyDescent="0.3">
      <c r="A545" s="215">
        <v>323</v>
      </c>
      <c r="B545" s="217" t="s">
        <v>4</v>
      </c>
      <c r="C545" s="215">
        <v>6116</v>
      </c>
      <c r="D545" s="215">
        <v>0</v>
      </c>
      <c r="E545" s="215">
        <v>1</v>
      </c>
      <c r="F545" s="215">
        <v>54</v>
      </c>
      <c r="G545" s="211">
        <f t="shared" si="46"/>
        <v>154</v>
      </c>
      <c r="H545" s="215">
        <v>1</v>
      </c>
      <c r="I545" s="215">
        <v>75</v>
      </c>
      <c r="J545" s="205">
        <f t="shared" si="47"/>
        <v>11550</v>
      </c>
      <c r="K545" s="215"/>
      <c r="L545" s="215"/>
      <c r="M545" s="217"/>
      <c r="N545" s="217"/>
      <c r="O545" s="215"/>
      <c r="P545" s="215"/>
      <c r="Q545" s="215"/>
      <c r="R545" s="215"/>
      <c r="S545" s="215"/>
      <c r="T545" s="215"/>
      <c r="U545" s="215"/>
      <c r="V545" s="213"/>
      <c r="W545" s="207">
        <f t="shared" si="44"/>
        <v>11550</v>
      </c>
      <c r="X545" s="208">
        <f t="shared" si="45"/>
        <v>11550</v>
      </c>
      <c r="Y545" s="215">
        <v>50</v>
      </c>
      <c r="Z545" s="215">
        <v>0</v>
      </c>
      <c r="AA545" s="215">
        <v>0.01</v>
      </c>
    </row>
    <row r="546" spans="1:28" ht="17.25" x14ac:dyDescent="0.3">
      <c r="A546" s="215">
        <v>324</v>
      </c>
      <c r="B546" s="217" t="s">
        <v>4</v>
      </c>
      <c r="C546" s="215">
        <v>18587</v>
      </c>
      <c r="D546" s="215">
        <v>18</v>
      </c>
      <c r="E546" s="215">
        <v>1</v>
      </c>
      <c r="F546" s="215">
        <v>69</v>
      </c>
      <c r="G546" s="211">
        <f t="shared" si="46"/>
        <v>7369</v>
      </c>
      <c r="H546" s="215">
        <v>1</v>
      </c>
      <c r="I546" s="215">
        <v>100</v>
      </c>
      <c r="J546" s="205">
        <f t="shared" si="47"/>
        <v>736900</v>
      </c>
      <c r="K546" s="215"/>
      <c r="L546" s="215"/>
      <c r="M546" s="217"/>
      <c r="N546" s="217"/>
      <c r="O546" s="215"/>
      <c r="P546" s="215"/>
      <c r="Q546" s="215"/>
      <c r="R546" s="215"/>
      <c r="S546" s="215"/>
      <c r="T546" s="215"/>
      <c r="U546" s="215"/>
      <c r="V546" s="213"/>
      <c r="W546" s="207">
        <f t="shared" si="44"/>
        <v>736900</v>
      </c>
      <c r="X546" s="208">
        <f t="shared" si="45"/>
        <v>736900</v>
      </c>
      <c r="Y546" s="215">
        <v>50</v>
      </c>
      <c r="Z546" s="215">
        <v>0</v>
      </c>
      <c r="AA546" s="215">
        <v>0.01</v>
      </c>
    </row>
    <row r="547" spans="1:28" ht="17.25" x14ac:dyDescent="0.3">
      <c r="A547" s="215">
        <v>325</v>
      </c>
      <c r="B547" s="217" t="s">
        <v>5</v>
      </c>
      <c r="C547" s="215"/>
      <c r="D547" s="215">
        <v>7</v>
      </c>
      <c r="E547" s="215">
        <v>2</v>
      </c>
      <c r="F547" s="215">
        <v>25</v>
      </c>
      <c r="G547" s="211">
        <f t="shared" si="46"/>
        <v>3025</v>
      </c>
      <c r="H547" s="215">
        <v>1</v>
      </c>
      <c r="I547" s="215">
        <v>75</v>
      </c>
      <c r="J547" s="205">
        <f t="shared" si="47"/>
        <v>226875</v>
      </c>
      <c r="K547" s="215"/>
      <c r="L547" s="215"/>
      <c r="M547" s="217"/>
      <c r="N547" s="217"/>
      <c r="O547" s="215"/>
      <c r="P547" s="215"/>
      <c r="Q547" s="215"/>
      <c r="R547" s="215"/>
      <c r="S547" s="215"/>
      <c r="T547" s="215"/>
      <c r="U547" s="215"/>
      <c r="V547" s="213"/>
      <c r="W547" s="207">
        <f t="shared" si="44"/>
        <v>226875</v>
      </c>
      <c r="X547" s="208">
        <f t="shared" si="45"/>
        <v>226875</v>
      </c>
      <c r="Y547" s="215">
        <v>50</v>
      </c>
      <c r="Z547" s="215">
        <v>0</v>
      </c>
      <c r="AA547" s="215">
        <v>0.01</v>
      </c>
      <c r="AB547" s="214"/>
    </row>
    <row r="548" spans="1:28" s="214" customFormat="1" ht="17.25" x14ac:dyDescent="0.3">
      <c r="A548" s="215">
        <v>326</v>
      </c>
      <c r="B548" s="217" t="s">
        <v>4</v>
      </c>
      <c r="C548" s="215">
        <v>17092</v>
      </c>
      <c r="D548" s="215">
        <v>0</v>
      </c>
      <c r="E548" s="215">
        <v>2</v>
      </c>
      <c r="F548" s="215">
        <v>0</v>
      </c>
      <c r="G548" s="211">
        <f t="shared" si="46"/>
        <v>200</v>
      </c>
      <c r="H548" s="215">
        <v>1</v>
      </c>
      <c r="I548" s="215">
        <v>75</v>
      </c>
      <c r="J548" s="205">
        <f t="shared" si="47"/>
        <v>15000</v>
      </c>
      <c r="K548" s="215"/>
      <c r="L548" s="215">
        <v>93</v>
      </c>
      <c r="M548" s="217"/>
      <c r="N548" s="217"/>
      <c r="O548" s="215"/>
      <c r="P548" s="215"/>
      <c r="Q548" s="215"/>
      <c r="R548" s="215"/>
      <c r="S548" s="215"/>
      <c r="T548" s="215"/>
      <c r="U548" s="215"/>
      <c r="V548" s="213"/>
      <c r="W548" s="207">
        <f t="shared" si="44"/>
        <v>15000</v>
      </c>
      <c r="X548" s="208">
        <f t="shared" si="45"/>
        <v>15000</v>
      </c>
      <c r="Y548" s="215">
        <v>50</v>
      </c>
      <c r="Z548" s="215">
        <v>0</v>
      </c>
      <c r="AA548" s="215">
        <v>0.01</v>
      </c>
      <c r="AB548"/>
    </row>
    <row r="549" spans="1:28" ht="17.25" x14ac:dyDescent="0.3">
      <c r="A549" s="215">
        <v>327</v>
      </c>
      <c r="B549" s="217" t="s">
        <v>5</v>
      </c>
      <c r="C549" s="215"/>
      <c r="D549" s="215">
        <v>9</v>
      </c>
      <c r="E549" s="215">
        <v>0</v>
      </c>
      <c r="F549" s="215">
        <v>0</v>
      </c>
      <c r="G549" s="211">
        <f t="shared" si="46"/>
        <v>3600</v>
      </c>
      <c r="H549" s="215">
        <v>1</v>
      </c>
      <c r="I549" s="215">
        <v>75</v>
      </c>
      <c r="J549" s="205">
        <f t="shared" si="47"/>
        <v>270000</v>
      </c>
      <c r="K549" s="215"/>
      <c r="L549" s="215"/>
      <c r="M549" s="217"/>
      <c r="N549" s="217"/>
      <c r="O549" s="215"/>
      <c r="P549" s="215"/>
      <c r="Q549" s="215"/>
      <c r="R549" s="215"/>
      <c r="S549" s="215"/>
      <c r="T549" s="215"/>
      <c r="U549" s="215"/>
      <c r="V549" s="213"/>
      <c r="W549" s="207">
        <f t="shared" si="44"/>
        <v>270000</v>
      </c>
      <c r="X549" s="208">
        <f t="shared" si="45"/>
        <v>270000</v>
      </c>
      <c r="Y549" s="215">
        <v>50</v>
      </c>
      <c r="Z549" s="215">
        <v>0</v>
      </c>
      <c r="AA549" s="215">
        <v>0.01</v>
      </c>
      <c r="AB549" s="214"/>
    </row>
    <row r="550" spans="1:28" ht="17.25" x14ac:dyDescent="0.3">
      <c r="A550" s="215">
        <v>328</v>
      </c>
      <c r="B550" s="217" t="s">
        <v>4</v>
      </c>
      <c r="C550" s="215">
        <v>17093</v>
      </c>
      <c r="D550" s="215">
        <v>0</v>
      </c>
      <c r="E550" s="215">
        <v>2</v>
      </c>
      <c r="F550" s="215">
        <v>0</v>
      </c>
      <c r="G550" s="211">
        <f t="shared" si="46"/>
        <v>200</v>
      </c>
      <c r="H550" s="215">
        <v>1</v>
      </c>
      <c r="I550" s="215">
        <v>75</v>
      </c>
      <c r="J550" s="205">
        <f t="shared" si="47"/>
        <v>15000</v>
      </c>
      <c r="K550" s="215"/>
      <c r="L550" s="215"/>
      <c r="M550" s="217"/>
      <c r="N550" s="217"/>
      <c r="O550" s="215"/>
      <c r="P550" s="215"/>
      <c r="Q550" s="215"/>
      <c r="R550" s="215"/>
      <c r="S550" s="215"/>
      <c r="T550" s="215"/>
      <c r="U550" s="215"/>
      <c r="V550" s="213"/>
      <c r="W550" s="207">
        <f t="shared" si="44"/>
        <v>15000</v>
      </c>
      <c r="X550" s="208">
        <f t="shared" si="45"/>
        <v>15000</v>
      </c>
      <c r="Y550" s="215">
        <v>50</v>
      </c>
      <c r="Z550" s="215">
        <v>0</v>
      </c>
      <c r="AA550" s="215">
        <v>0.01</v>
      </c>
    </row>
    <row r="551" spans="1:28" ht="17.25" x14ac:dyDescent="0.3">
      <c r="A551" s="215">
        <v>329</v>
      </c>
      <c r="B551" s="217" t="s">
        <v>4</v>
      </c>
      <c r="C551" s="215">
        <v>6114</v>
      </c>
      <c r="D551" s="215">
        <v>0</v>
      </c>
      <c r="E551" s="215">
        <v>2</v>
      </c>
      <c r="F551" s="215">
        <v>7</v>
      </c>
      <c r="G551" s="211">
        <f t="shared" si="46"/>
        <v>207</v>
      </c>
      <c r="H551" s="215">
        <v>1</v>
      </c>
      <c r="I551" s="215">
        <v>75</v>
      </c>
      <c r="J551" s="205">
        <f t="shared" si="47"/>
        <v>15525</v>
      </c>
      <c r="K551" s="215"/>
      <c r="L551" s="215"/>
      <c r="M551" s="217"/>
      <c r="N551" s="217"/>
      <c r="O551" s="215"/>
      <c r="P551" s="215"/>
      <c r="Q551" s="215"/>
      <c r="R551" s="215"/>
      <c r="S551" s="215"/>
      <c r="T551" s="215"/>
      <c r="U551" s="215"/>
      <c r="V551" s="213"/>
      <c r="W551" s="207">
        <f t="shared" si="44"/>
        <v>15525</v>
      </c>
      <c r="X551" s="208">
        <f t="shared" si="45"/>
        <v>15525</v>
      </c>
      <c r="Y551" s="215">
        <v>50</v>
      </c>
      <c r="Z551" s="215">
        <v>0</v>
      </c>
      <c r="AA551" s="215">
        <v>0.01</v>
      </c>
    </row>
    <row r="552" spans="1:28" s="214" customFormat="1" ht="17.25" x14ac:dyDescent="0.3">
      <c r="A552" s="215"/>
      <c r="B552" s="217"/>
      <c r="C552" s="215"/>
      <c r="D552" s="215"/>
      <c r="E552" s="215"/>
      <c r="F552" s="215"/>
      <c r="G552" s="211"/>
      <c r="H552" s="215"/>
      <c r="I552" s="215"/>
      <c r="J552" s="205"/>
      <c r="K552" s="215"/>
      <c r="L552" s="215">
        <v>19</v>
      </c>
      <c r="M552" s="217" t="s">
        <v>44</v>
      </c>
      <c r="N552" s="217" t="s">
        <v>2</v>
      </c>
      <c r="O552" s="215">
        <v>199.5</v>
      </c>
      <c r="P552" s="215"/>
      <c r="Q552" s="215"/>
      <c r="R552" s="215"/>
      <c r="S552" s="205">
        <f>SUM(O552*6500)</f>
        <v>1296750</v>
      </c>
      <c r="T552" s="215">
        <v>30</v>
      </c>
      <c r="U552" s="215">
        <v>50</v>
      </c>
      <c r="V552" s="213">
        <f t="shared" ref="V552:V561" si="49">SUM(S552-(S552*U552/100))</f>
        <v>648375</v>
      </c>
      <c r="W552" s="207">
        <f t="shared" si="44"/>
        <v>648375</v>
      </c>
      <c r="X552" s="208">
        <f t="shared" si="45"/>
        <v>648375</v>
      </c>
      <c r="Y552" s="215">
        <v>10</v>
      </c>
      <c r="Z552" s="215">
        <v>0</v>
      </c>
      <c r="AA552" s="215">
        <v>0.02</v>
      </c>
      <c r="AB552"/>
    </row>
    <row r="553" spans="1:28" ht="17.25" x14ac:dyDescent="0.3">
      <c r="A553" s="215"/>
      <c r="B553" s="217"/>
      <c r="C553" s="215"/>
      <c r="D553" s="215"/>
      <c r="E553" s="215"/>
      <c r="F553" s="215"/>
      <c r="G553" s="211"/>
      <c r="H553" s="215"/>
      <c r="I553" s="215"/>
      <c r="J553" s="205"/>
      <c r="K553" s="215"/>
      <c r="L553" s="215"/>
      <c r="M553" s="217" t="s">
        <v>334</v>
      </c>
      <c r="N553" s="217"/>
      <c r="O553" s="215"/>
      <c r="P553" s="215"/>
      <c r="Q553" s="215"/>
      <c r="R553" s="215"/>
      <c r="S553" s="205"/>
      <c r="T553" s="215"/>
      <c r="U553" s="215"/>
      <c r="V553" s="213">
        <f t="shared" si="49"/>
        <v>0</v>
      </c>
      <c r="W553" s="207">
        <f t="shared" si="44"/>
        <v>0</v>
      </c>
      <c r="X553" s="208">
        <f t="shared" si="45"/>
        <v>0</v>
      </c>
      <c r="Y553" s="215"/>
      <c r="Z553" s="215"/>
      <c r="AA553" s="215"/>
    </row>
    <row r="554" spans="1:28" s="214" customFormat="1" ht="16.5" customHeight="1" x14ac:dyDescent="0.3">
      <c r="A554" s="215"/>
      <c r="B554" s="217"/>
      <c r="C554" s="215"/>
      <c r="D554" s="215"/>
      <c r="E554" s="215"/>
      <c r="F554" s="215"/>
      <c r="G554" s="211"/>
      <c r="H554" s="215"/>
      <c r="I554" s="215"/>
      <c r="J554" s="205"/>
      <c r="K554" s="215"/>
      <c r="L554" s="215"/>
      <c r="M554" s="217" t="s">
        <v>318</v>
      </c>
      <c r="N554" s="217"/>
      <c r="O554" s="215"/>
      <c r="P554" s="215"/>
      <c r="Q554" s="215"/>
      <c r="R554" s="215"/>
      <c r="S554" s="205"/>
      <c r="T554" s="215"/>
      <c r="U554" s="215"/>
      <c r="V554" s="213">
        <f t="shared" si="49"/>
        <v>0</v>
      </c>
      <c r="W554" s="207">
        <f t="shared" si="44"/>
        <v>0</v>
      </c>
      <c r="X554" s="208">
        <f t="shared" si="45"/>
        <v>0</v>
      </c>
      <c r="Y554" s="215"/>
      <c r="Z554" s="215"/>
      <c r="AA554" s="215"/>
      <c r="AB554"/>
    </row>
    <row r="555" spans="1:28" ht="17.25" x14ac:dyDescent="0.3">
      <c r="A555" s="215"/>
      <c r="B555" s="217"/>
      <c r="C555" s="215"/>
      <c r="D555" s="215"/>
      <c r="E555" s="215"/>
      <c r="F555" s="215"/>
      <c r="G555" s="211"/>
      <c r="H555" s="215"/>
      <c r="I555" s="215"/>
      <c r="J555" s="205"/>
      <c r="K555" s="215"/>
      <c r="L555" s="215">
        <v>62</v>
      </c>
      <c r="M555" s="217" t="s">
        <v>3</v>
      </c>
      <c r="N555" s="217" t="s">
        <v>0</v>
      </c>
      <c r="O555" s="215">
        <v>180</v>
      </c>
      <c r="P555" s="215"/>
      <c r="Q555" s="215"/>
      <c r="R555" s="215"/>
      <c r="S555" s="205">
        <f t="shared" ref="S555:S561" si="50">SUM(O555*6500)</f>
        <v>1170000</v>
      </c>
      <c r="T555" s="215">
        <v>30</v>
      </c>
      <c r="U555" s="215">
        <v>93</v>
      </c>
      <c r="V555" s="213">
        <f t="shared" si="49"/>
        <v>81900</v>
      </c>
      <c r="W555" s="207">
        <f t="shared" si="44"/>
        <v>81900</v>
      </c>
      <c r="X555" s="208">
        <f t="shared" si="45"/>
        <v>81900</v>
      </c>
      <c r="Y555" s="215">
        <v>10</v>
      </c>
      <c r="Z555" s="215">
        <v>0</v>
      </c>
      <c r="AA555" s="215">
        <v>0.02</v>
      </c>
    </row>
    <row r="556" spans="1:28" ht="17.25" x14ac:dyDescent="0.3">
      <c r="A556" s="215"/>
      <c r="B556" s="217"/>
      <c r="C556" s="215"/>
      <c r="D556" s="215"/>
      <c r="E556" s="215"/>
      <c r="F556" s="215"/>
      <c r="G556" s="211"/>
      <c r="H556" s="215"/>
      <c r="I556" s="215"/>
      <c r="J556" s="205"/>
      <c r="K556" s="215"/>
      <c r="L556" s="215"/>
      <c r="M556" s="217" t="s">
        <v>8</v>
      </c>
      <c r="N556" s="217" t="s">
        <v>0</v>
      </c>
      <c r="O556" s="215">
        <v>30</v>
      </c>
      <c r="P556" s="215"/>
      <c r="Q556" s="215"/>
      <c r="R556" s="215"/>
      <c r="S556" s="205">
        <f t="shared" si="50"/>
        <v>195000</v>
      </c>
      <c r="T556" s="215">
        <v>30</v>
      </c>
      <c r="U556" s="215">
        <v>93</v>
      </c>
      <c r="V556" s="213">
        <f t="shared" si="49"/>
        <v>13650</v>
      </c>
      <c r="W556" s="207">
        <f t="shared" si="44"/>
        <v>13650</v>
      </c>
      <c r="X556" s="208">
        <f t="shared" si="45"/>
        <v>13650</v>
      </c>
      <c r="Y556" s="215">
        <v>50</v>
      </c>
      <c r="Z556" s="215">
        <v>0</v>
      </c>
      <c r="AA556" s="215">
        <v>0.01</v>
      </c>
    </row>
    <row r="557" spans="1:28" ht="17.25" x14ac:dyDescent="0.3">
      <c r="A557" s="215">
        <v>330</v>
      </c>
      <c r="B557" s="217" t="s">
        <v>4</v>
      </c>
      <c r="C557" s="215">
        <v>4083</v>
      </c>
      <c r="D557" s="215">
        <v>0</v>
      </c>
      <c r="E557" s="215">
        <v>1</v>
      </c>
      <c r="F557" s="215">
        <v>75</v>
      </c>
      <c r="G557" s="211">
        <f t="shared" si="46"/>
        <v>175</v>
      </c>
      <c r="H557" s="215">
        <v>2</v>
      </c>
      <c r="I557" s="215">
        <v>75</v>
      </c>
      <c r="J557" s="205">
        <f t="shared" si="47"/>
        <v>13125</v>
      </c>
      <c r="K557" s="215"/>
      <c r="L557" s="215">
        <v>80</v>
      </c>
      <c r="M557" s="217" t="s">
        <v>3</v>
      </c>
      <c r="N557" s="217" t="s">
        <v>2</v>
      </c>
      <c r="O557" s="215">
        <v>180</v>
      </c>
      <c r="P557" s="215"/>
      <c r="Q557" s="215"/>
      <c r="R557" s="215"/>
      <c r="S557" s="205">
        <f t="shared" si="50"/>
        <v>1170000</v>
      </c>
      <c r="T557" s="215">
        <v>20</v>
      </c>
      <c r="U557" s="215">
        <v>30</v>
      </c>
      <c r="V557" s="213">
        <f t="shared" si="49"/>
        <v>819000</v>
      </c>
      <c r="W557" s="207">
        <f t="shared" si="44"/>
        <v>832125</v>
      </c>
      <c r="X557" s="208">
        <f t="shared" si="45"/>
        <v>832125</v>
      </c>
      <c r="Y557" s="215">
        <v>10</v>
      </c>
      <c r="Z557" s="215">
        <v>0</v>
      </c>
      <c r="AA557" s="215">
        <v>0.02</v>
      </c>
    </row>
    <row r="558" spans="1:28" ht="17.25" x14ac:dyDescent="0.3">
      <c r="A558" s="215">
        <v>331</v>
      </c>
      <c r="B558" s="217" t="s">
        <v>4</v>
      </c>
      <c r="C558" s="215">
        <v>15239</v>
      </c>
      <c r="D558" s="215">
        <v>3</v>
      </c>
      <c r="E558" s="215">
        <v>0</v>
      </c>
      <c r="F558" s="215">
        <v>77</v>
      </c>
      <c r="G558" s="211">
        <f t="shared" si="46"/>
        <v>1277</v>
      </c>
      <c r="H558" s="215">
        <v>1</v>
      </c>
      <c r="I558" s="215">
        <v>75</v>
      </c>
      <c r="J558" s="205">
        <f t="shared" si="47"/>
        <v>95775</v>
      </c>
      <c r="K558" s="215"/>
      <c r="L558" s="215"/>
      <c r="M558" s="217"/>
      <c r="N558" s="217"/>
      <c r="O558" s="215"/>
      <c r="P558" s="215"/>
      <c r="Q558" s="215"/>
      <c r="R558" s="215"/>
      <c r="S558" s="205"/>
      <c r="T558" s="215"/>
      <c r="U558" s="215"/>
      <c r="V558" s="213">
        <f t="shared" si="49"/>
        <v>0</v>
      </c>
      <c r="W558" s="207">
        <f t="shared" si="44"/>
        <v>95775</v>
      </c>
      <c r="X558" s="208">
        <f t="shared" si="45"/>
        <v>95775</v>
      </c>
      <c r="Y558" s="215">
        <v>50</v>
      </c>
      <c r="Z558" s="215">
        <v>0</v>
      </c>
      <c r="AA558" s="215">
        <v>0.01</v>
      </c>
    </row>
    <row r="559" spans="1:28" ht="17.25" x14ac:dyDescent="0.3">
      <c r="A559" s="215">
        <v>332</v>
      </c>
      <c r="B559" s="217" t="s">
        <v>4</v>
      </c>
      <c r="C559" s="215">
        <v>1230</v>
      </c>
      <c r="D559" s="215">
        <v>1</v>
      </c>
      <c r="E559" s="215">
        <v>0</v>
      </c>
      <c r="F559" s="215">
        <v>28</v>
      </c>
      <c r="G559" s="211">
        <f t="shared" si="46"/>
        <v>428</v>
      </c>
      <c r="H559" s="215">
        <v>1</v>
      </c>
      <c r="I559" s="215">
        <v>150</v>
      </c>
      <c r="J559" s="205">
        <f t="shared" si="47"/>
        <v>64200</v>
      </c>
      <c r="K559" s="215"/>
      <c r="L559" s="215"/>
      <c r="M559" s="217"/>
      <c r="N559" s="217"/>
      <c r="O559" s="215"/>
      <c r="P559" s="215"/>
      <c r="Q559" s="215"/>
      <c r="R559" s="215"/>
      <c r="S559" s="205"/>
      <c r="T559" s="215"/>
      <c r="U559" s="215"/>
      <c r="V559" s="213">
        <f t="shared" si="49"/>
        <v>0</v>
      </c>
      <c r="W559" s="207">
        <f t="shared" si="44"/>
        <v>64200</v>
      </c>
      <c r="X559" s="208">
        <f t="shared" si="45"/>
        <v>64200</v>
      </c>
      <c r="Y559" s="215">
        <v>50</v>
      </c>
      <c r="Z559" s="215">
        <v>0</v>
      </c>
      <c r="AA559" s="215">
        <v>0.01</v>
      </c>
    </row>
    <row r="560" spans="1:28" ht="17.25" x14ac:dyDescent="0.3">
      <c r="A560" s="215">
        <v>333</v>
      </c>
      <c r="B560" s="217" t="s">
        <v>4</v>
      </c>
      <c r="C560" s="215">
        <v>15240</v>
      </c>
      <c r="D560" s="215">
        <v>2</v>
      </c>
      <c r="E560" s="215">
        <v>0</v>
      </c>
      <c r="F560" s="215">
        <v>0</v>
      </c>
      <c r="G560" s="211">
        <f t="shared" si="46"/>
        <v>800</v>
      </c>
      <c r="H560" s="215">
        <v>1</v>
      </c>
      <c r="I560" s="215">
        <v>75</v>
      </c>
      <c r="J560" s="205">
        <f t="shared" si="47"/>
        <v>60000</v>
      </c>
      <c r="K560" s="215"/>
      <c r="L560" s="215"/>
      <c r="M560" s="217"/>
      <c r="N560" s="217"/>
      <c r="O560" s="215"/>
      <c r="P560" s="215"/>
      <c r="Q560" s="215"/>
      <c r="R560" s="215"/>
      <c r="S560" s="205"/>
      <c r="T560" s="215"/>
      <c r="U560" s="215"/>
      <c r="V560" s="213">
        <f t="shared" si="49"/>
        <v>0</v>
      </c>
      <c r="W560" s="207">
        <f t="shared" si="44"/>
        <v>60000</v>
      </c>
      <c r="X560" s="208">
        <f t="shared" si="45"/>
        <v>60000</v>
      </c>
      <c r="Y560" s="215">
        <v>50</v>
      </c>
      <c r="Z560" s="215">
        <v>0</v>
      </c>
      <c r="AA560" s="215">
        <v>0.01</v>
      </c>
    </row>
    <row r="561" spans="1:28" ht="17.25" x14ac:dyDescent="0.3">
      <c r="A561" s="215">
        <v>334</v>
      </c>
      <c r="B561" s="217" t="s">
        <v>4</v>
      </c>
      <c r="C561" s="215">
        <v>16058</v>
      </c>
      <c r="D561" s="215">
        <v>0</v>
      </c>
      <c r="E561" s="215">
        <v>0</v>
      </c>
      <c r="F561" s="215">
        <v>46</v>
      </c>
      <c r="G561" s="211">
        <f t="shared" si="46"/>
        <v>46</v>
      </c>
      <c r="H561" s="215">
        <v>2</v>
      </c>
      <c r="I561" s="215">
        <v>75</v>
      </c>
      <c r="J561" s="205">
        <f t="shared" si="47"/>
        <v>3450</v>
      </c>
      <c r="K561" s="215"/>
      <c r="L561" s="215">
        <v>29</v>
      </c>
      <c r="M561" s="217" t="s">
        <v>10</v>
      </c>
      <c r="N561" s="217" t="s">
        <v>9</v>
      </c>
      <c r="O561" s="215">
        <v>285</v>
      </c>
      <c r="P561" s="215"/>
      <c r="Q561" s="215"/>
      <c r="R561" s="215"/>
      <c r="S561" s="205">
        <f t="shared" si="50"/>
        <v>1852500</v>
      </c>
      <c r="T561" s="215">
        <v>30</v>
      </c>
      <c r="U561" s="215">
        <v>85</v>
      </c>
      <c r="V561" s="213">
        <f t="shared" si="49"/>
        <v>277875</v>
      </c>
      <c r="W561" s="207">
        <f t="shared" si="44"/>
        <v>281325</v>
      </c>
      <c r="X561" s="208">
        <f t="shared" si="45"/>
        <v>281325</v>
      </c>
      <c r="Y561" s="215">
        <v>50</v>
      </c>
      <c r="Z561" s="215">
        <v>0</v>
      </c>
      <c r="AA561" s="215">
        <v>0.01</v>
      </c>
    </row>
    <row r="562" spans="1:28" ht="17.25" x14ac:dyDescent="0.3">
      <c r="A562" s="215">
        <v>335</v>
      </c>
      <c r="B562" s="217" t="s">
        <v>4</v>
      </c>
      <c r="C562" s="215">
        <v>16057</v>
      </c>
      <c r="D562" s="215">
        <v>0</v>
      </c>
      <c r="E562" s="215">
        <v>1</v>
      </c>
      <c r="F562" s="215">
        <v>79</v>
      </c>
      <c r="G562" s="211">
        <f t="shared" si="46"/>
        <v>179</v>
      </c>
      <c r="H562" s="215">
        <v>1</v>
      </c>
      <c r="I562" s="215">
        <v>75</v>
      </c>
      <c r="J562" s="205">
        <f t="shared" si="47"/>
        <v>13425</v>
      </c>
      <c r="K562" s="215"/>
      <c r="L562" s="215"/>
      <c r="M562" s="217"/>
      <c r="N562" s="217"/>
      <c r="O562" s="215"/>
      <c r="P562" s="215"/>
      <c r="Q562" s="215"/>
      <c r="R562" s="215"/>
      <c r="S562" s="215"/>
      <c r="T562" s="215"/>
      <c r="U562" s="215"/>
      <c r="V562" s="215"/>
      <c r="W562" s="207">
        <f t="shared" si="44"/>
        <v>13425</v>
      </c>
      <c r="X562" s="208">
        <f t="shared" si="45"/>
        <v>13425</v>
      </c>
      <c r="Y562" s="215">
        <v>10</v>
      </c>
      <c r="Z562" s="215">
        <v>0</v>
      </c>
      <c r="AA562" s="215">
        <v>0.02</v>
      </c>
    </row>
    <row r="563" spans="1:28" ht="17.25" x14ac:dyDescent="0.3">
      <c r="A563" s="215">
        <v>336</v>
      </c>
      <c r="B563" s="217" t="s">
        <v>5</v>
      </c>
      <c r="C563" s="215"/>
      <c r="D563" s="215">
        <v>2</v>
      </c>
      <c r="E563" s="215">
        <v>0</v>
      </c>
      <c r="F563" s="215">
        <v>2</v>
      </c>
      <c r="G563" s="211">
        <f t="shared" si="46"/>
        <v>802</v>
      </c>
      <c r="H563" s="215">
        <v>1</v>
      </c>
      <c r="I563" s="215">
        <v>75</v>
      </c>
      <c r="J563" s="205">
        <f t="shared" si="47"/>
        <v>60150</v>
      </c>
      <c r="K563" s="215"/>
      <c r="L563" s="215"/>
      <c r="M563" s="217"/>
      <c r="N563" s="217"/>
      <c r="O563" s="215"/>
      <c r="P563" s="215"/>
      <c r="Q563" s="215"/>
      <c r="R563" s="215"/>
      <c r="S563" s="215"/>
      <c r="T563" s="215"/>
      <c r="U563" s="215"/>
      <c r="V563" s="215"/>
      <c r="W563" s="207">
        <f t="shared" si="44"/>
        <v>60150</v>
      </c>
      <c r="X563" s="208">
        <f t="shared" si="45"/>
        <v>60150</v>
      </c>
      <c r="Y563" s="215">
        <v>50</v>
      </c>
      <c r="Z563" s="215">
        <v>0</v>
      </c>
      <c r="AA563" s="215">
        <v>0.01</v>
      </c>
      <c r="AB563" s="214"/>
    </row>
    <row r="564" spans="1:28" ht="17.25" x14ac:dyDescent="0.3">
      <c r="A564" s="215">
        <v>337</v>
      </c>
      <c r="B564" s="217" t="s">
        <v>5</v>
      </c>
      <c r="C564" s="215"/>
      <c r="D564" s="215">
        <v>5</v>
      </c>
      <c r="E564" s="215">
        <v>1</v>
      </c>
      <c r="F564" s="215">
        <v>60</v>
      </c>
      <c r="G564" s="211">
        <f t="shared" si="46"/>
        <v>2160</v>
      </c>
      <c r="H564" s="215">
        <v>1</v>
      </c>
      <c r="I564" s="215">
        <v>75</v>
      </c>
      <c r="J564" s="205">
        <f t="shared" si="47"/>
        <v>162000</v>
      </c>
      <c r="K564" s="215"/>
      <c r="L564" s="215"/>
      <c r="M564" s="217"/>
      <c r="N564" s="217"/>
      <c r="O564" s="215"/>
      <c r="P564" s="215"/>
      <c r="Q564" s="215"/>
      <c r="R564" s="215"/>
      <c r="S564" s="215"/>
      <c r="T564" s="215"/>
      <c r="U564" s="215"/>
      <c r="V564" s="215"/>
      <c r="W564" s="207">
        <f t="shared" si="44"/>
        <v>162000</v>
      </c>
      <c r="X564" s="208">
        <f t="shared" si="45"/>
        <v>162000</v>
      </c>
      <c r="Y564" s="215">
        <v>50</v>
      </c>
      <c r="Z564" s="215">
        <v>0</v>
      </c>
      <c r="AA564" s="215">
        <v>0.01</v>
      </c>
      <c r="AB564" s="214"/>
    </row>
    <row r="565" spans="1:28" ht="17.25" x14ac:dyDescent="0.3">
      <c r="A565" s="229"/>
      <c r="B565" s="230"/>
      <c r="C565" s="229"/>
      <c r="D565" s="229"/>
      <c r="E565" s="229"/>
      <c r="F565" s="229"/>
      <c r="G565" s="229"/>
      <c r="H565" s="229"/>
      <c r="I565" s="229"/>
      <c r="J565" s="229"/>
      <c r="K565" s="229"/>
      <c r="L565" s="229"/>
      <c r="M565" s="230"/>
      <c r="N565" s="230"/>
      <c r="O565" s="229"/>
      <c r="P565" s="229"/>
      <c r="Q565" s="229"/>
      <c r="R565" s="229"/>
      <c r="S565" s="229"/>
      <c r="T565" s="229"/>
      <c r="U565" s="229"/>
      <c r="V565" s="229"/>
      <c r="W565" s="229"/>
      <c r="X565" s="231">
        <f t="shared" si="45"/>
        <v>0</v>
      </c>
      <c r="Y565" s="229"/>
      <c r="Z565" s="229"/>
      <c r="AA565" s="229"/>
    </row>
    <row r="566" spans="1:28" ht="17.25" x14ac:dyDescent="0.3">
      <c r="A566" s="229"/>
      <c r="B566" s="230"/>
      <c r="C566" s="229"/>
      <c r="D566" s="229"/>
      <c r="E566" s="229"/>
      <c r="F566" s="229"/>
      <c r="G566" s="229"/>
      <c r="H566" s="229"/>
      <c r="I566" s="229"/>
      <c r="J566" s="229"/>
      <c r="K566" s="229"/>
      <c r="L566" s="229"/>
      <c r="M566" s="230"/>
      <c r="N566" s="230"/>
      <c r="O566" s="229"/>
      <c r="P566" s="229"/>
      <c r="Q566" s="229"/>
      <c r="R566" s="229"/>
      <c r="S566" s="229"/>
      <c r="T566" s="229"/>
      <c r="U566" s="229"/>
      <c r="V566" s="229"/>
      <c r="W566" s="229"/>
      <c r="X566" s="231">
        <f t="shared" si="45"/>
        <v>0</v>
      </c>
      <c r="Y566" s="229"/>
      <c r="Z566" s="229"/>
      <c r="AA566" s="229"/>
    </row>
    <row r="567" spans="1:28" ht="17.25" x14ac:dyDescent="0.3">
      <c r="A567" s="229"/>
      <c r="B567" s="230"/>
      <c r="C567" s="229"/>
      <c r="D567" s="229"/>
      <c r="E567" s="229"/>
      <c r="F567" s="229"/>
      <c r="G567" s="229"/>
      <c r="H567" s="229"/>
      <c r="I567" s="229"/>
      <c r="J567" s="229"/>
      <c r="K567" s="229"/>
      <c r="L567" s="229"/>
      <c r="M567" s="230"/>
      <c r="N567" s="230"/>
      <c r="O567" s="229"/>
      <c r="P567" s="229"/>
      <c r="Q567" s="229"/>
      <c r="R567" s="229"/>
      <c r="S567" s="229"/>
      <c r="T567" s="229"/>
      <c r="U567" s="229"/>
      <c r="V567" s="229"/>
      <c r="W567" s="229"/>
      <c r="X567" s="231">
        <f t="shared" si="45"/>
        <v>0</v>
      </c>
      <c r="Y567" s="229"/>
      <c r="Z567" s="229"/>
      <c r="AA567" s="229"/>
    </row>
    <row r="568" spans="1:28" s="214" customFormat="1" ht="17.25" x14ac:dyDescent="0.3">
      <c r="A568" s="229"/>
      <c r="B568" s="230"/>
      <c r="C568" s="229"/>
      <c r="D568" s="229"/>
      <c r="E568" s="229"/>
      <c r="F568" s="229"/>
      <c r="G568" s="229"/>
      <c r="H568" s="229"/>
      <c r="I568" s="229"/>
      <c r="J568" s="229"/>
      <c r="K568" s="229"/>
      <c r="L568" s="229"/>
      <c r="M568" s="230"/>
      <c r="N568" s="230"/>
      <c r="O568" s="229"/>
      <c r="P568" s="229"/>
      <c r="Q568" s="229"/>
      <c r="R568" s="229"/>
      <c r="S568" s="229"/>
      <c r="T568" s="229"/>
      <c r="U568" s="229"/>
      <c r="V568" s="229"/>
      <c r="W568" s="229"/>
      <c r="X568" s="231">
        <f t="shared" si="45"/>
        <v>0</v>
      </c>
      <c r="Y568" s="229"/>
      <c r="Z568" s="229"/>
      <c r="AA568" s="229"/>
      <c r="AB568"/>
    </row>
    <row r="569" spans="1:28" s="214" customFormat="1" ht="17.25" x14ac:dyDescent="0.3">
      <c r="A569" s="229"/>
      <c r="B569" s="230"/>
      <c r="C569" s="229"/>
      <c r="D569" s="229"/>
      <c r="E569" s="229"/>
      <c r="F569" s="229"/>
      <c r="G569" s="229"/>
      <c r="H569" s="229"/>
      <c r="I569" s="229"/>
      <c r="J569" s="229"/>
      <c r="K569" s="229"/>
      <c r="L569" s="229"/>
      <c r="M569" s="230"/>
      <c r="N569" s="230"/>
      <c r="O569" s="229"/>
      <c r="P569" s="229"/>
      <c r="Q569" s="229"/>
      <c r="R569" s="229"/>
      <c r="S569" s="229"/>
      <c r="T569" s="229"/>
      <c r="U569" s="229"/>
      <c r="V569" s="229"/>
      <c r="W569" s="229"/>
      <c r="X569" s="231">
        <f t="shared" si="45"/>
        <v>0</v>
      </c>
      <c r="Y569" s="229"/>
      <c r="Z569" s="229"/>
      <c r="AA569" s="229"/>
      <c r="AB569"/>
    </row>
    <row r="570" spans="1:28" ht="17.25" x14ac:dyDescent="0.3">
      <c r="A570" s="229"/>
      <c r="B570" s="230"/>
      <c r="C570" s="229"/>
      <c r="D570" s="229"/>
      <c r="E570" s="229"/>
      <c r="F570" s="229"/>
      <c r="G570" s="229"/>
      <c r="H570" s="229"/>
      <c r="I570" s="229"/>
      <c r="J570" s="229"/>
      <c r="K570" s="229"/>
      <c r="L570" s="229"/>
      <c r="M570" s="230"/>
      <c r="N570" s="230"/>
      <c r="O570" s="229"/>
      <c r="P570" s="229"/>
      <c r="Q570" s="229"/>
      <c r="R570" s="229"/>
      <c r="S570" s="229"/>
      <c r="T570" s="229"/>
      <c r="U570" s="229"/>
      <c r="V570" s="229"/>
      <c r="W570" s="229"/>
      <c r="X570" s="231">
        <f t="shared" si="45"/>
        <v>0</v>
      </c>
      <c r="Y570" s="229"/>
      <c r="Z570" s="229"/>
      <c r="AA570" s="229"/>
    </row>
    <row r="571" spans="1:28" ht="17.25" x14ac:dyDescent="0.3">
      <c r="A571" s="229"/>
      <c r="B571" s="230"/>
      <c r="C571" s="229"/>
      <c r="D571" s="229"/>
      <c r="E571" s="229"/>
      <c r="F571" s="229"/>
      <c r="G571" s="229"/>
      <c r="H571" s="229"/>
      <c r="I571" s="229"/>
      <c r="J571" s="229"/>
      <c r="K571" s="229"/>
      <c r="L571" s="229"/>
      <c r="M571" s="230"/>
      <c r="N571" s="230"/>
      <c r="O571" s="229"/>
      <c r="P571" s="229"/>
      <c r="Q571" s="229"/>
      <c r="R571" s="229"/>
      <c r="S571" s="229"/>
      <c r="T571" s="229"/>
      <c r="U571" s="229"/>
      <c r="V571" s="229"/>
      <c r="W571" s="229"/>
      <c r="X571" s="231">
        <f t="shared" si="45"/>
        <v>0</v>
      </c>
      <c r="Y571" s="229"/>
      <c r="Z571" s="229"/>
      <c r="AA571" s="229"/>
    </row>
    <row r="572" spans="1:28" ht="17.25" x14ac:dyDescent="0.3">
      <c r="A572" s="229"/>
      <c r="B572" s="230"/>
      <c r="C572" s="229"/>
      <c r="D572" s="229"/>
      <c r="E572" s="229"/>
      <c r="F572" s="229"/>
      <c r="G572" s="229"/>
      <c r="H572" s="229"/>
      <c r="I572" s="229"/>
      <c r="J572" s="229"/>
      <c r="K572" s="229"/>
      <c r="L572" s="229"/>
      <c r="M572" s="230"/>
      <c r="N572" s="230"/>
      <c r="O572" s="229"/>
      <c r="P572" s="229"/>
      <c r="Q572" s="229"/>
      <c r="R572" s="229"/>
      <c r="S572" s="229"/>
      <c r="T572" s="229"/>
      <c r="U572" s="229"/>
      <c r="V572" s="229"/>
      <c r="W572" s="229"/>
      <c r="X572" s="231">
        <f t="shared" si="45"/>
        <v>0</v>
      </c>
      <c r="Y572" s="229"/>
      <c r="Z572" s="229"/>
      <c r="AA572" s="229"/>
    </row>
    <row r="573" spans="1:28" ht="17.25" x14ac:dyDescent="0.3">
      <c r="A573" s="229"/>
      <c r="B573" s="230"/>
      <c r="C573" s="229"/>
      <c r="D573" s="229"/>
      <c r="E573" s="229"/>
      <c r="F573" s="229"/>
      <c r="G573" s="229"/>
      <c r="H573" s="229"/>
      <c r="I573" s="229"/>
      <c r="J573" s="229"/>
      <c r="K573" s="229"/>
      <c r="L573" s="229"/>
      <c r="M573" s="230"/>
      <c r="N573" s="230"/>
      <c r="O573" s="229"/>
      <c r="P573" s="229"/>
      <c r="Q573" s="229"/>
      <c r="R573" s="229"/>
      <c r="S573" s="229"/>
      <c r="T573" s="229"/>
      <c r="U573" s="229"/>
      <c r="V573" s="229"/>
      <c r="W573" s="229"/>
      <c r="X573" s="231">
        <f t="shared" si="45"/>
        <v>0</v>
      </c>
      <c r="Y573" s="229"/>
      <c r="Z573" s="229"/>
      <c r="AA573" s="229"/>
    </row>
    <row r="574" spans="1:28" ht="17.25" x14ac:dyDescent="0.3">
      <c r="A574" s="229"/>
      <c r="B574" s="230"/>
      <c r="C574" s="229"/>
      <c r="D574" s="229"/>
      <c r="E574" s="229"/>
      <c r="F574" s="229"/>
      <c r="G574" s="229"/>
      <c r="H574" s="229"/>
      <c r="I574" s="229"/>
      <c r="J574" s="229"/>
      <c r="K574" s="229"/>
      <c r="L574" s="229"/>
      <c r="M574" s="230"/>
      <c r="N574" s="230"/>
      <c r="O574" s="229"/>
      <c r="P574" s="229"/>
      <c r="Q574" s="229"/>
      <c r="R574" s="229"/>
      <c r="S574" s="229"/>
      <c r="T574" s="229"/>
      <c r="U574" s="229"/>
      <c r="V574" s="229"/>
      <c r="W574" s="229"/>
      <c r="X574" s="231">
        <f t="shared" si="45"/>
        <v>0</v>
      </c>
      <c r="Y574" s="229"/>
      <c r="Z574" s="229"/>
      <c r="AA574" s="229"/>
    </row>
    <row r="575" spans="1:28" ht="17.25" x14ac:dyDescent="0.3">
      <c r="A575" s="229"/>
      <c r="B575" s="230"/>
      <c r="C575" s="229"/>
      <c r="D575" s="229"/>
      <c r="E575" s="229"/>
      <c r="F575" s="229"/>
      <c r="G575" s="229"/>
      <c r="H575" s="229"/>
      <c r="I575" s="229"/>
      <c r="J575" s="229"/>
      <c r="K575" s="229"/>
      <c r="L575" s="229"/>
      <c r="M575" s="230"/>
      <c r="N575" s="230"/>
      <c r="O575" s="229"/>
      <c r="P575" s="229"/>
      <c r="Q575" s="229"/>
      <c r="R575" s="229"/>
      <c r="S575" s="229"/>
      <c r="T575" s="229"/>
      <c r="U575" s="229"/>
      <c r="V575" s="229"/>
      <c r="W575" s="229"/>
      <c r="X575" s="231">
        <f t="shared" si="45"/>
        <v>0</v>
      </c>
      <c r="Y575" s="229"/>
      <c r="Z575" s="229"/>
      <c r="AA575" s="229"/>
    </row>
    <row r="576" spans="1:28" ht="17.25" x14ac:dyDescent="0.3">
      <c r="A576" s="229"/>
      <c r="B576" s="230"/>
      <c r="C576" s="229"/>
      <c r="D576" s="229"/>
      <c r="E576" s="229"/>
      <c r="F576" s="229"/>
      <c r="G576" s="229"/>
      <c r="H576" s="229"/>
      <c r="I576" s="229"/>
      <c r="J576" s="229"/>
      <c r="K576" s="229"/>
      <c r="L576" s="229"/>
      <c r="M576" s="230"/>
      <c r="N576" s="230"/>
      <c r="O576" s="229"/>
      <c r="P576" s="229"/>
      <c r="Q576" s="229"/>
      <c r="R576" s="229"/>
      <c r="S576" s="229"/>
      <c r="T576" s="229"/>
      <c r="U576" s="229"/>
      <c r="V576" s="229"/>
      <c r="W576" s="229"/>
      <c r="X576" s="231">
        <f t="shared" si="45"/>
        <v>0</v>
      </c>
      <c r="Y576" s="229"/>
      <c r="Z576" s="229"/>
      <c r="AA576" s="229"/>
    </row>
    <row r="577" spans="1:27" ht="17.25" x14ac:dyDescent="0.3">
      <c r="A577" s="229"/>
      <c r="B577" s="230"/>
      <c r="C577" s="229"/>
      <c r="D577" s="229"/>
      <c r="E577" s="229"/>
      <c r="F577" s="229"/>
      <c r="G577" s="229"/>
      <c r="H577" s="229"/>
      <c r="I577" s="229"/>
      <c r="J577" s="229"/>
      <c r="K577" s="229"/>
      <c r="L577" s="229"/>
      <c r="M577" s="230"/>
      <c r="N577" s="230"/>
      <c r="O577" s="229"/>
      <c r="P577" s="229"/>
      <c r="Q577" s="229"/>
      <c r="R577" s="229"/>
      <c r="S577" s="229"/>
      <c r="T577" s="229"/>
      <c r="U577" s="229"/>
      <c r="V577" s="229"/>
      <c r="W577" s="229"/>
      <c r="X577" s="231">
        <f t="shared" si="45"/>
        <v>0</v>
      </c>
      <c r="Y577" s="229"/>
      <c r="Z577" s="229"/>
      <c r="AA577" s="229"/>
    </row>
    <row r="578" spans="1:27" ht="17.25" x14ac:dyDescent="0.3">
      <c r="A578" s="229"/>
      <c r="B578" s="230"/>
      <c r="C578" s="229"/>
      <c r="D578" s="229"/>
      <c r="E578" s="229"/>
      <c r="F578" s="229"/>
      <c r="G578" s="229"/>
      <c r="H578" s="229"/>
      <c r="I578" s="229"/>
      <c r="J578" s="229"/>
      <c r="K578" s="229"/>
      <c r="L578" s="229"/>
      <c r="M578" s="230"/>
      <c r="N578" s="230"/>
      <c r="O578" s="229"/>
      <c r="P578" s="229"/>
      <c r="Q578" s="229"/>
      <c r="R578" s="229"/>
      <c r="S578" s="229"/>
      <c r="T578" s="229"/>
      <c r="U578" s="229"/>
      <c r="V578" s="229"/>
      <c r="W578" s="229"/>
      <c r="X578" s="231">
        <f t="shared" si="45"/>
        <v>0</v>
      </c>
      <c r="Y578" s="229"/>
      <c r="Z578" s="229"/>
      <c r="AA578" s="229"/>
    </row>
    <row r="579" spans="1:27" ht="17.25" x14ac:dyDescent="0.3">
      <c r="A579" s="229"/>
      <c r="B579" s="230"/>
      <c r="C579" s="229"/>
      <c r="D579" s="229"/>
      <c r="E579" s="229"/>
      <c r="F579" s="229"/>
      <c r="G579" s="229"/>
      <c r="H579" s="229"/>
      <c r="I579" s="229"/>
      <c r="J579" s="229"/>
      <c r="K579" s="229"/>
      <c r="L579" s="229"/>
      <c r="M579" s="230"/>
      <c r="N579" s="230"/>
      <c r="O579" s="229"/>
      <c r="P579" s="229"/>
      <c r="Q579" s="229"/>
      <c r="R579" s="229"/>
      <c r="S579" s="229"/>
      <c r="T579" s="229"/>
      <c r="U579" s="229"/>
      <c r="V579" s="229"/>
      <c r="W579" s="229"/>
      <c r="X579" s="231">
        <f t="shared" si="45"/>
        <v>0</v>
      </c>
      <c r="Y579" s="229"/>
      <c r="Z579" s="229"/>
      <c r="AA579" s="229"/>
    </row>
    <row r="580" spans="1:27" ht="17.25" x14ac:dyDescent="0.3">
      <c r="A580" s="229"/>
      <c r="B580" s="230"/>
      <c r="C580" s="229"/>
      <c r="D580" s="229"/>
      <c r="E580" s="229"/>
      <c r="F580" s="229"/>
      <c r="G580" s="229"/>
      <c r="H580" s="229"/>
      <c r="I580" s="229"/>
      <c r="J580" s="229"/>
      <c r="K580" s="229"/>
      <c r="L580" s="229"/>
      <c r="M580" s="230"/>
      <c r="N580" s="230"/>
      <c r="O580" s="229"/>
      <c r="P580" s="229"/>
      <c r="Q580" s="229"/>
      <c r="R580" s="229"/>
      <c r="S580" s="229"/>
      <c r="T580" s="229"/>
      <c r="U580" s="229"/>
      <c r="V580" s="229"/>
      <c r="W580" s="229"/>
      <c r="X580" s="231">
        <f t="shared" si="45"/>
        <v>0</v>
      </c>
      <c r="Y580" s="229"/>
      <c r="Z580" s="229"/>
      <c r="AA580" s="229"/>
    </row>
    <row r="581" spans="1:27" ht="17.25" x14ac:dyDescent="0.3">
      <c r="A581" s="229"/>
      <c r="B581" s="230"/>
      <c r="C581" s="229"/>
      <c r="D581" s="229"/>
      <c r="E581" s="229"/>
      <c r="F581" s="229"/>
      <c r="G581" s="229"/>
      <c r="H581" s="229"/>
      <c r="I581" s="229"/>
      <c r="J581" s="229"/>
      <c r="K581" s="229"/>
      <c r="L581" s="229"/>
      <c r="M581" s="230"/>
      <c r="N581" s="230"/>
      <c r="O581" s="229"/>
      <c r="P581" s="229"/>
      <c r="Q581" s="229"/>
      <c r="R581" s="229"/>
      <c r="S581" s="229"/>
      <c r="T581" s="229"/>
      <c r="U581" s="229"/>
      <c r="V581" s="229"/>
      <c r="W581" s="229"/>
      <c r="X581" s="231">
        <f t="shared" si="45"/>
        <v>0</v>
      </c>
      <c r="Y581" s="229"/>
      <c r="Z581" s="229"/>
      <c r="AA581" s="229"/>
    </row>
    <row r="582" spans="1:27" ht="17.25" x14ac:dyDescent="0.3">
      <c r="A582" s="229"/>
      <c r="B582" s="230"/>
      <c r="C582" s="229"/>
      <c r="D582" s="229"/>
      <c r="E582" s="229"/>
      <c r="F582" s="229"/>
      <c r="G582" s="229"/>
      <c r="H582" s="229"/>
      <c r="I582" s="229"/>
      <c r="J582" s="229"/>
      <c r="K582" s="229"/>
      <c r="L582" s="229"/>
      <c r="M582" s="230"/>
      <c r="N582" s="230"/>
      <c r="O582" s="229"/>
      <c r="P582" s="229"/>
      <c r="Q582" s="229"/>
      <c r="R582" s="229"/>
      <c r="S582" s="229"/>
      <c r="T582" s="229"/>
      <c r="U582" s="229"/>
      <c r="V582" s="229"/>
      <c r="W582" s="229"/>
      <c r="X582" s="231">
        <f t="shared" si="45"/>
        <v>0</v>
      </c>
      <c r="Y582" s="229"/>
      <c r="Z582" s="229"/>
      <c r="AA582" s="229"/>
    </row>
    <row r="583" spans="1:27" ht="17.25" x14ac:dyDescent="0.3">
      <c r="A583" s="229"/>
      <c r="B583" s="230"/>
      <c r="C583" s="229"/>
      <c r="D583" s="229"/>
      <c r="E583" s="229"/>
      <c r="F583" s="229"/>
      <c r="G583" s="229"/>
      <c r="H583" s="229"/>
      <c r="I583" s="229"/>
      <c r="J583" s="229"/>
      <c r="K583" s="229"/>
      <c r="L583" s="229"/>
      <c r="M583" s="230"/>
      <c r="N583" s="230"/>
      <c r="O583" s="229"/>
      <c r="P583" s="229"/>
      <c r="Q583" s="229"/>
      <c r="R583" s="229"/>
      <c r="S583" s="229"/>
      <c r="T583" s="229"/>
      <c r="U583" s="229"/>
      <c r="V583" s="229"/>
      <c r="W583" s="229"/>
      <c r="X583" s="231">
        <f t="shared" si="45"/>
        <v>0</v>
      </c>
      <c r="Y583" s="229"/>
      <c r="Z583" s="229"/>
      <c r="AA583" s="229"/>
    </row>
    <row r="584" spans="1:27" ht="17.25" x14ac:dyDescent="0.3">
      <c r="A584" s="229"/>
      <c r="B584" s="230"/>
      <c r="C584" s="229"/>
      <c r="D584" s="229"/>
      <c r="E584" s="229"/>
      <c r="F584" s="229"/>
      <c r="G584" s="229"/>
      <c r="H584" s="229"/>
      <c r="I584" s="229"/>
      <c r="J584" s="229"/>
      <c r="K584" s="229"/>
      <c r="L584" s="229"/>
      <c r="M584" s="230"/>
      <c r="N584" s="230"/>
      <c r="O584" s="229"/>
      <c r="P584" s="229"/>
      <c r="Q584" s="229"/>
      <c r="R584" s="229"/>
      <c r="S584" s="229"/>
      <c r="T584" s="229"/>
      <c r="U584" s="229"/>
      <c r="V584" s="229"/>
      <c r="W584" s="229"/>
      <c r="X584" s="231">
        <f t="shared" si="45"/>
        <v>0</v>
      </c>
      <c r="Y584" s="229"/>
      <c r="Z584" s="229"/>
      <c r="AA584" s="229"/>
    </row>
    <row r="585" spans="1:27" ht="17.25" x14ac:dyDescent="0.3">
      <c r="A585" s="229"/>
      <c r="B585" s="230"/>
      <c r="C585" s="229"/>
      <c r="D585" s="229"/>
      <c r="E585" s="229"/>
      <c r="F585" s="229"/>
      <c r="G585" s="229"/>
      <c r="H585" s="229"/>
      <c r="I585" s="229"/>
      <c r="J585" s="229"/>
      <c r="K585" s="229"/>
      <c r="L585" s="229"/>
      <c r="M585" s="230"/>
      <c r="N585" s="230"/>
      <c r="O585" s="229"/>
      <c r="P585" s="229"/>
      <c r="Q585" s="229"/>
      <c r="R585" s="229"/>
      <c r="S585" s="229"/>
      <c r="T585" s="229"/>
      <c r="U585" s="229"/>
      <c r="V585" s="229"/>
      <c r="W585" s="229"/>
      <c r="X585" s="231">
        <f t="shared" si="45"/>
        <v>0</v>
      </c>
      <c r="Y585" s="229"/>
      <c r="Z585" s="229"/>
      <c r="AA585" s="229"/>
    </row>
    <row r="586" spans="1:27" ht="17.25" x14ac:dyDescent="0.3">
      <c r="A586" s="229"/>
      <c r="B586" s="230"/>
      <c r="C586" s="229"/>
      <c r="D586" s="229"/>
      <c r="E586" s="229"/>
      <c r="F586" s="229"/>
      <c r="G586" s="229"/>
      <c r="H586" s="229"/>
      <c r="I586" s="229"/>
      <c r="J586" s="229"/>
      <c r="K586" s="229"/>
      <c r="L586" s="229"/>
      <c r="M586" s="230"/>
      <c r="N586" s="230"/>
      <c r="O586" s="229"/>
      <c r="P586" s="229"/>
      <c r="Q586" s="229"/>
      <c r="R586" s="229"/>
      <c r="S586" s="229"/>
      <c r="T586" s="229"/>
      <c r="U586" s="229"/>
      <c r="V586" s="229"/>
      <c r="W586" s="229"/>
      <c r="X586" s="231">
        <f t="shared" ref="X586:X649" si="51">W586</f>
        <v>0</v>
      </c>
      <c r="Y586" s="229"/>
      <c r="Z586" s="229"/>
      <c r="AA586" s="229"/>
    </row>
    <row r="587" spans="1:27" ht="17.25" x14ac:dyDescent="0.3">
      <c r="A587" s="229"/>
      <c r="B587" s="230"/>
      <c r="C587" s="229"/>
      <c r="D587" s="229"/>
      <c r="E587" s="229"/>
      <c r="F587" s="229"/>
      <c r="G587" s="229"/>
      <c r="H587" s="229"/>
      <c r="I587" s="229"/>
      <c r="J587" s="229"/>
      <c r="K587" s="229"/>
      <c r="L587" s="229"/>
      <c r="M587" s="230"/>
      <c r="N587" s="230"/>
      <c r="O587" s="229"/>
      <c r="P587" s="229"/>
      <c r="Q587" s="229"/>
      <c r="R587" s="229"/>
      <c r="S587" s="229"/>
      <c r="T587" s="229"/>
      <c r="U587" s="229"/>
      <c r="V587" s="229"/>
      <c r="W587" s="229"/>
      <c r="X587" s="231">
        <f t="shared" si="51"/>
        <v>0</v>
      </c>
      <c r="Y587" s="229"/>
      <c r="Z587" s="229"/>
      <c r="AA587" s="229"/>
    </row>
    <row r="588" spans="1:27" ht="17.25" x14ac:dyDescent="0.3">
      <c r="A588" s="229"/>
      <c r="B588" s="230"/>
      <c r="C588" s="229"/>
      <c r="D588" s="229"/>
      <c r="E588" s="229"/>
      <c r="F588" s="229"/>
      <c r="G588" s="229"/>
      <c r="H588" s="229"/>
      <c r="I588" s="229"/>
      <c r="J588" s="229"/>
      <c r="K588" s="229"/>
      <c r="L588" s="229"/>
      <c r="M588" s="230"/>
      <c r="N588" s="230"/>
      <c r="O588" s="229"/>
      <c r="P588" s="229"/>
      <c r="Q588" s="229"/>
      <c r="R588" s="229"/>
      <c r="S588" s="229"/>
      <c r="T588" s="229"/>
      <c r="U588" s="229"/>
      <c r="V588" s="229"/>
      <c r="W588" s="229"/>
      <c r="X588" s="231">
        <f t="shared" si="51"/>
        <v>0</v>
      </c>
      <c r="Y588" s="229"/>
      <c r="Z588" s="229"/>
      <c r="AA588" s="229"/>
    </row>
    <row r="589" spans="1:27" ht="17.25" x14ac:dyDescent="0.3">
      <c r="A589" s="229"/>
      <c r="B589" s="230"/>
      <c r="C589" s="229"/>
      <c r="D589" s="229"/>
      <c r="E589" s="229"/>
      <c r="F589" s="229"/>
      <c r="G589" s="229"/>
      <c r="H589" s="229"/>
      <c r="I589" s="229"/>
      <c r="J589" s="229"/>
      <c r="K589" s="229"/>
      <c r="L589" s="229"/>
      <c r="M589" s="230"/>
      <c r="N589" s="230"/>
      <c r="O589" s="229"/>
      <c r="P589" s="229"/>
      <c r="Q589" s="229"/>
      <c r="R589" s="229"/>
      <c r="S589" s="229"/>
      <c r="T589" s="229"/>
      <c r="U589" s="229"/>
      <c r="V589" s="229"/>
      <c r="W589" s="229"/>
      <c r="X589" s="231">
        <f t="shared" si="51"/>
        <v>0</v>
      </c>
      <c r="Y589" s="229"/>
      <c r="Z589" s="229"/>
      <c r="AA589" s="229"/>
    </row>
    <row r="590" spans="1:27" ht="17.25" x14ac:dyDescent="0.3">
      <c r="A590" s="229"/>
      <c r="B590" s="230"/>
      <c r="C590" s="229"/>
      <c r="D590" s="229"/>
      <c r="E590" s="229"/>
      <c r="F590" s="229"/>
      <c r="G590" s="229"/>
      <c r="H590" s="229"/>
      <c r="I590" s="229"/>
      <c r="J590" s="229"/>
      <c r="K590" s="229"/>
      <c r="L590" s="229"/>
      <c r="M590" s="230"/>
      <c r="N590" s="230"/>
      <c r="O590" s="229"/>
      <c r="P590" s="229"/>
      <c r="Q590" s="229"/>
      <c r="R590" s="229"/>
      <c r="S590" s="229"/>
      <c r="T590" s="229"/>
      <c r="U590" s="229"/>
      <c r="V590" s="229"/>
      <c r="W590" s="229"/>
      <c r="X590" s="231">
        <f t="shared" si="51"/>
        <v>0</v>
      </c>
      <c r="Y590" s="229"/>
      <c r="Z590" s="229"/>
      <c r="AA590" s="229"/>
    </row>
    <row r="591" spans="1:27" ht="17.25" x14ac:dyDescent="0.3">
      <c r="A591" s="229"/>
      <c r="B591" s="230"/>
      <c r="C591" s="229"/>
      <c r="D591" s="229"/>
      <c r="E591" s="229"/>
      <c r="F591" s="229"/>
      <c r="G591" s="229"/>
      <c r="H591" s="229"/>
      <c r="I591" s="229"/>
      <c r="J591" s="229"/>
      <c r="K591" s="229"/>
      <c r="L591" s="229"/>
      <c r="M591" s="230"/>
      <c r="N591" s="230"/>
      <c r="O591" s="229"/>
      <c r="P591" s="229"/>
      <c r="Q591" s="229"/>
      <c r="R591" s="229"/>
      <c r="S591" s="229"/>
      <c r="T591" s="229"/>
      <c r="U591" s="229"/>
      <c r="V591" s="229"/>
      <c r="W591" s="229"/>
      <c r="X591" s="231">
        <f t="shared" si="51"/>
        <v>0</v>
      </c>
      <c r="Y591" s="229"/>
      <c r="Z591" s="229"/>
      <c r="AA591" s="229"/>
    </row>
    <row r="592" spans="1:27" ht="17.25" x14ac:dyDescent="0.3">
      <c r="A592" s="229"/>
      <c r="B592" s="230"/>
      <c r="C592" s="229"/>
      <c r="D592" s="229"/>
      <c r="E592" s="229"/>
      <c r="F592" s="229"/>
      <c r="G592" s="229"/>
      <c r="H592" s="229"/>
      <c r="I592" s="229"/>
      <c r="J592" s="229"/>
      <c r="K592" s="229"/>
      <c r="L592" s="229"/>
      <c r="M592" s="230"/>
      <c r="N592" s="230"/>
      <c r="O592" s="229"/>
      <c r="P592" s="229"/>
      <c r="Q592" s="229"/>
      <c r="R592" s="229"/>
      <c r="S592" s="229"/>
      <c r="T592" s="229"/>
      <c r="U592" s="229"/>
      <c r="V592" s="229"/>
      <c r="W592" s="229"/>
      <c r="X592" s="231">
        <f t="shared" si="51"/>
        <v>0</v>
      </c>
      <c r="Y592" s="229"/>
      <c r="Z592" s="229"/>
      <c r="AA592" s="229"/>
    </row>
    <row r="593" spans="1:27" ht="17.25" x14ac:dyDescent="0.3">
      <c r="A593" s="229"/>
      <c r="B593" s="230"/>
      <c r="C593" s="229"/>
      <c r="D593" s="229"/>
      <c r="E593" s="229"/>
      <c r="F593" s="229"/>
      <c r="G593" s="229"/>
      <c r="H593" s="229"/>
      <c r="I593" s="229"/>
      <c r="J593" s="229"/>
      <c r="K593" s="229"/>
      <c r="L593" s="229"/>
      <c r="M593" s="230"/>
      <c r="N593" s="230"/>
      <c r="O593" s="229"/>
      <c r="P593" s="229"/>
      <c r="Q593" s="229"/>
      <c r="R593" s="229"/>
      <c r="S593" s="229"/>
      <c r="T593" s="229"/>
      <c r="U593" s="229"/>
      <c r="V593" s="229"/>
      <c r="W593" s="229"/>
      <c r="X593" s="231">
        <f t="shared" si="51"/>
        <v>0</v>
      </c>
      <c r="Y593" s="229"/>
      <c r="Z593" s="229"/>
      <c r="AA593" s="229"/>
    </row>
    <row r="594" spans="1:27" ht="17.25" x14ac:dyDescent="0.3">
      <c r="A594" s="229"/>
      <c r="B594" s="230"/>
      <c r="C594" s="229"/>
      <c r="D594" s="229"/>
      <c r="E594" s="229"/>
      <c r="F594" s="229"/>
      <c r="G594" s="229"/>
      <c r="H594" s="229"/>
      <c r="I594" s="229"/>
      <c r="J594" s="229"/>
      <c r="K594" s="229"/>
      <c r="L594" s="229"/>
      <c r="M594" s="230"/>
      <c r="N594" s="230"/>
      <c r="O594" s="229"/>
      <c r="P594" s="229"/>
      <c r="Q594" s="229"/>
      <c r="R594" s="229"/>
      <c r="S594" s="229"/>
      <c r="T594" s="229"/>
      <c r="U594" s="229"/>
      <c r="V594" s="229"/>
      <c r="W594" s="229"/>
      <c r="X594" s="231">
        <f t="shared" si="51"/>
        <v>0</v>
      </c>
      <c r="Y594" s="229"/>
      <c r="Z594" s="229"/>
      <c r="AA594" s="229"/>
    </row>
    <row r="595" spans="1:27" ht="17.25" x14ac:dyDescent="0.3">
      <c r="A595" s="229"/>
      <c r="B595" s="230"/>
      <c r="C595" s="229"/>
      <c r="D595" s="229"/>
      <c r="E595" s="229"/>
      <c r="F595" s="229"/>
      <c r="G595" s="229"/>
      <c r="H595" s="229"/>
      <c r="I595" s="229"/>
      <c r="J595" s="229"/>
      <c r="K595" s="229"/>
      <c r="L595" s="229"/>
      <c r="M595" s="230"/>
      <c r="N595" s="230"/>
      <c r="O595" s="229"/>
      <c r="P595" s="229"/>
      <c r="Q595" s="229"/>
      <c r="R595" s="229"/>
      <c r="S595" s="229"/>
      <c r="T595" s="229"/>
      <c r="U595" s="229"/>
      <c r="V595" s="229"/>
      <c r="W595" s="229"/>
      <c r="X595" s="231">
        <f t="shared" si="51"/>
        <v>0</v>
      </c>
      <c r="Y595" s="229"/>
      <c r="Z595" s="229"/>
      <c r="AA595" s="229"/>
    </row>
    <row r="596" spans="1:27" ht="17.25" x14ac:dyDescent="0.3">
      <c r="A596" s="229"/>
      <c r="B596" s="230"/>
      <c r="C596" s="229"/>
      <c r="D596" s="229"/>
      <c r="E596" s="229"/>
      <c r="F596" s="229"/>
      <c r="G596" s="229"/>
      <c r="H596" s="229"/>
      <c r="I596" s="229"/>
      <c r="J596" s="229"/>
      <c r="K596" s="229"/>
      <c r="L596" s="229"/>
      <c r="M596" s="230"/>
      <c r="N596" s="230"/>
      <c r="O596" s="229"/>
      <c r="P596" s="229"/>
      <c r="Q596" s="229"/>
      <c r="R596" s="229"/>
      <c r="S596" s="229"/>
      <c r="T596" s="229"/>
      <c r="U596" s="229"/>
      <c r="V596" s="229"/>
      <c r="W596" s="229"/>
      <c r="X596" s="231">
        <f t="shared" si="51"/>
        <v>0</v>
      </c>
      <c r="Y596" s="229"/>
      <c r="Z596" s="229"/>
      <c r="AA596" s="229"/>
    </row>
    <row r="597" spans="1:27" ht="17.25" x14ac:dyDescent="0.3">
      <c r="A597" s="229"/>
      <c r="B597" s="230"/>
      <c r="C597" s="229"/>
      <c r="D597" s="229"/>
      <c r="E597" s="229"/>
      <c r="F597" s="229"/>
      <c r="G597" s="229"/>
      <c r="H597" s="229"/>
      <c r="I597" s="229"/>
      <c r="J597" s="229"/>
      <c r="K597" s="229"/>
      <c r="L597" s="229"/>
      <c r="M597" s="230"/>
      <c r="N597" s="230"/>
      <c r="O597" s="229"/>
      <c r="P597" s="229"/>
      <c r="Q597" s="229"/>
      <c r="R597" s="229"/>
      <c r="S597" s="229"/>
      <c r="T597" s="229"/>
      <c r="U597" s="229"/>
      <c r="V597" s="229"/>
      <c r="W597" s="229"/>
      <c r="X597" s="231">
        <f t="shared" si="51"/>
        <v>0</v>
      </c>
      <c r="Y597" s="229"/>
      <c r="Z597" s="229"/>
      <c r="AA597" s="229"/>
    </row>
    <row r="598" spans="1:27" ht="17.25" x14ac:dyDescent="0.3">
      <c r="A598" s="229"/>
      <c r="B598" s="230"/>
      <c r="C598" s="229"/>
      <c r="D598" s="229"/>
      <c r="E598" s="229"/>
      <c r="F598" s="229"/>
      <c r="G598" s="229"/>
      <c r="H598" s="229"/>
      <c r="I598" s="229"/>
      <c r="J598" s="229"/>
      <c r="K598" s="229"/>
      <c r="L598" s="229"/>
      <c r="M598" s="230"/>
      <c r="N598" s="230"/>
      <c r="O598" s="229"/>
      <c r="P598" s="229"/>
      <c r="Q598" s="229"/>
      <c r="R598" s="229"/>
      <c r="S598" s="229"/>
      <c r="T598" s="229"/>
      <c r="U598" s="229"/>
      <c r="V598" s="229"/>
      <c r="W598" s="229"/>
      <c r="X598" s="231">
        <f t="shared" si="51"/>
        <v>0</v>
      </c>
      <c r="Y598" s="229"/>
      <c r="Z598" s="229"/>
      <c r="AA598" s="229"/>
    </row>
    <row r="599" spans="1:27" ht="17.25" x14ac:dyDescent="0.3">
      <c r="A599" s="229"/>
      <c r="B599" s="230"/>
      <c r="C599" s="229"/>
      <c r="D599" s="229"/>
      <c r="E599" s="229"/>
      <c r="F599" s="229"/>
      <c r="G599" s="229"/>
      <c r="H599" s="229"/>
      <c r="I599" s="229"/>
      <c r="J599" s="229"/>
      <c r="K599" s="229"/>
      <c r="L599" s="229"/>
      <c r="M599" s="230"/>
      <c r="N599" s="230"/>
      <c r="O599" s="229"/>
      <c r="P599" s="229"/>
      <c r="Q599" s="229"/>
      <c r="R599" s="229"/>
      <c r="S599" s="229"/>
      <c r="T599" s="229"/>
      <c r="U599" s="229"/>
      <c r="V599" s="229"/>
      <c r="W599" s="229"/>
      <c r="X599" s="231">
        <f t="shared" si="51"/>
        <v>0</v>
      </c>
      <c r="Y599" s="229"/>
      <c r="Z599" s="229"/>
      <c r="AA599" s="229"/>
    </row>
    <row r="600" spans="1:27" ht="17.25" x14ac:dyDescent="0.3">
      <c r="A600" s="229"/>
      <c r="B600" s="230"/>
      <c r="C600" s="229"/>
      <c r="D600" s="229"/>
      <c r="E600" s="229"/>
      <c r="F600" s="229"/>
      <c r="G600" s="229"/>
      <c r="H600" s="229"/>
      <c r="I600" s="229"/>
      <c r="J600" s="229"/>
      <c r="K600" s="229"/>
      <c r="L600" s="229"/>
      <c r="M600" s="230"/>
      <c r="N600" s="230"/>
      <c r="O600" s="229"/>
      <c r="P600" s="229"/>
      <c r="Q600" s="229"/>
      <c r="R600" s="229"/>
      <c r="S600" s="229"/>
      <c r="T600" s="229"/>
      <c r="U600" s="229"/>
      <c r="V600" s="229"/>
      <c r="W600" s="229"/>
      <c r="X600" s="231">
        <f t="shared" si="51"/>
        <v>0</v>
      </c>
      <c r="Y600" s="229"/>
      <c r="Z600" s="229"/>
      <c r="AA600" s="229"/>
    </row>
    <row r="601" spans="1:27" ht="17.25" x14ac:dyDescent="0.3">
      <c r="A601" s="229"/>
      <c r="B601" s="230"/>
      <c r="C601" s="229"/>
      <c r="D601" s="229"/>
      <c r="E601" s="229"/>
      <c r="F601" s="229"/>
      <c r="G601" s="229"/>
      <c r="H601" s="229"/>
      <c r="I601" s="229"/>
      <c r="J601" s="229"/>
      <c r="K601" s="229"/>
      <c r="L601" s="229"/>
      <c r="M601" s="230"/>
      <c r="N601" s="230"/>
      <c r="O601" s="229"/>
      <c r="P601" s="229"/>
      <c r="Q601" s="229"/>
      <c r="R601" s="229"/>
      <c r="S601" s="229"/>
      <c r="T601" s="229"/>
      <c r="U601" s="229"/>
      <c r="V601" s="229"/>
      <c r="W601" s="229"/>
      <c r="X601" s="231">
        <f t="shared" si="51"/>
        <v>0</v>
      </c>
      <c r="Y601" s="229"/>
      <c r="Z601" s="229"/>
      <c r="AA601" s="229"/>
    </row>
    <row r="602" spans="1:27" ht="17.25" x14ac:dyDescent="0.3">
      <c r="A602" s="229"/>
      <c r="B602" s="230"/>
      <c r="C602" s="229"/>
      <c r="D602" s="229"/>
      <c r="E602" s="229"/>
      <c r="F602" s="229"/>
      <c r="G602" s="229"/>
      <c r="H602" s="229"/>
      <c r="I602" s="229"/>
      <c r="J602" s="229"/>
      <c r="K602" s="229"/>
      <c r="L602" s="229"/>
      <c r="M602" s="230"/>
      <c r="N602" s="230"/>
      <c r="O602" s="229"/>
      <c r="P602" s="229"/>
      <c r="Q602" s="229"/>
      <c r="R602" s="229"/>
      <c r="S602" s="229"/>
      <c r="T602" s="229"/>
      <c r="U602" s="229"/>
      <c r="V602" s="229"/>
      <c r="W602" s="229"/>
      <c r="X602" s="231">
        <f t="shared" si="51"/>
        <v>0</v>
      </c>
      <c r="Y602" s="229"/>
      <c r="Z602" s="229"/>
      <c r="AA602" s="229"/>
    </row>
    <row r="603" spans="1:27" ht="17.25" x14ac:dyDescent="0.3">
      <c r="A603" s="229"/>
      <c r="B603" s="230"/>
      <c r="C603" s="229"/>
      <c r="D603" s="229"/>
      <c r="E603" s="229"/>
      <c r="F603" s="229"/>
      <c r="G603" s="229"/>
      <c r="H603" s="229"/>
      <c r="I603" s="229"/>
      <c r="J603" s="229"/>
      <c r="K603" s="229"/>
      <c r="L603" s="229"/>
      <c r="M603" s="230"/>
      <c r="N603" s="230"/>
      <c r="O603" s="229"/>
      <c r="P603" s="229"/>
      <c r="Q603" s="229"/>
      <c r="R603" s="229"/>
      <c r="S603" s="229"/>
      <c r="T603" s="229"/>
      <c r="U603" s="229"/>
      <c r="V603" s="229"/>
      <c r="W603" s="229"/>
      <c r="X603" s="231">
        <f t="shared" si="51"/>
        <v>0</v>
      </c>
      <c r="Y603" s="229"/>
      <c r="Z603" s="229"/>
      <c r="AA603" s="229"/>
    </row>
    <row r="604" spans="1:27" ht="17.25" x14ac:dyDescent="0.3">
      <c r="A604" s="229"/>
      <c r="B604" s="230"/>
      <c r="C604" s="229"/>
      <c r="D604" s="229"/>
      <c r="E604" s="229"/>
      <c r="F604" s="229"/>
      <c r="G604" s="229"/>
      <c r="H604" s="229"/>
      <c r="I604" s="229"/>
      <c r="J604" s="229"/>
      <c r="K604" s="229"/>
      <c r="L604" s="229"/>
      <c r="M604" s="230"/>
      <c r="N604" s="230"/>
      <c r="O604" s="229"/>
      <c r="P604" s="229"/>
      <c r="Q604" s="229"/>
      <c r="R604" s="229"/>
      <c r="S604" s="229"/>
      <c r="T604" s="229"/>
      <c r="U604" s="229"/>
      <c r="V604" s="229"/>
      <c r="W604" s="229"/>
      <c r="X604" s="231">
        <f t="shared" si="51"/>
        <v>0</v>
      </c>
      <c r="Y604" s="229"/>
      <c r="Z604" s="229"/>
      <c r="AA604" s="229"/>
    </row>
    <row r="605" spans="1:27" ht="17.25" x14ac:dyDescent="0.3">
      <c r="A605" s="229"/>
      <c r="B605" s="230"/>
      <c r="C605" s="229"/>
      <c r="D605" s="229"/>
      <c r="E605" s="229"/>
      <c r="F605" s="229"/>
      <c r="G605" s="229"/>
      <c r="H605" s="229"/>
      <c r="I605" s="229"/>
      <c r="J605" s="229"/>
      <c r="K605" s="229"/>
      <c r="L605" s="229"/>
      <c r="M605" s="230"/>
      <c r="N605" s="230"/>
      <c r="O605" s="229"/>
      <c r="P605" s="229"/>
      <c r="Q605" s="229"/>
      <c r="R605" s="229"/>
      <c r="S605" s="229"/>
      <c r="T605" s="229"/>
      <c r="U605" s="229"/>
      <c r="V605" s="229"/>
      <c r="W605" s="229"/>
      <c r="X605" s="231">
        <f t="shared" si="51"/>
        <v>0</v>
      </c>
      <c r="Y605" s="229"/>
      <c r="Z605" s="229"/>
      <c r="AA605" s="229"/>
    </row>
    <row r="606" spans="1:27" ht="17.25" x14ac:dyDescent="0.3">
      <c r="A606" s="229"/>
      <c r="B606" s="230"/>
      <c r="C606" s="229"/>
      <c r="D606" s="229"/>
      <c r="E606" s="229"/>
      <c r="F606" s="229"/>
      <c r="G606" s="229"/>
      <c r="H606" s="229"/>
      <c r="I606" s="229"/>
      <c r="J606" s="229"/>
      <c r="K606" s="229"/>
      <c r="L606" s="229"/>
      <c r="M606" s="230"/>
      <c r="N606" s="230"/>
      <c r="O606" s="229"/>
      <c r="P606" s="229"/>
      <c r="Q606" s="229"/>
      <c r="R606" s="229"/>
      <c r="S606" s="229"/>
      <c r="T606" s="229"/>
      <c r="U606" s="229"/>
      <c r="V606" s="229"/>
      <c r="W606" s="229"/>
      <c r="X606" s="231">
        <f t="shared" si="51"/>
        <v>0</v>
      </c>
      <c r="Y606" s="229"/>
      <c r="Z606" s="229"/>
      <c r="AA606" s="229"/>
    </row>
    <row r="607" spans="1:27" ht="17.25" x14ac:dyDescent="0.3">
      <c r="A607" s="229"/>
      <c r="B607" s="230"/>
      <c r="C607" s="229"/>
      <c r="D607" s="229"/>
      <c r="E607" s="229"/>
      <c r="F607" s="229"/>
      <c r="G607" s="229"/>
      <c r="H607" s="229"/>
      <c r="I607" s="229"/>
      <c r="J607" s="229"/>
      <c r="K607" s="229"/>
      <c r="L607" s="229"/>
      <c r="M607" s="230"/>
      <c r="N607" s="230"/>
      <c r="O607" s="229"/>
      <c r="P607" s="229"/>
      <c r="Q607" s="229"/>
      <c r="R607" s="229"/>
      <c r="S607" s="229"/>
      <c r="T607" s="229"/>
      <c r="U607" s="229"/>
      <c r="V607" s="229"/>
      <c r="W607" s="229"/>
      <c r="X607" s="231">
        <f t="shared" si="51"/>
        <v>0</v>
      </c>
      <c r="Y607" s="229"/>
      <c r="Z607" s="229"/>
      <c r="AA607" s="229"/>
    </row>
    <row r="608" spans="1:27" ht="17.25" x14ac:dyDescent="0.3">
      <c r="A608" s="229"/>
      <c r="B608" s="230"/>
      <c r="C608" s="229"/>
      <c r="D608" s="229"/>
      <c r="E608" s="229"/>
      <c r="F608" s="229"/>
      <c r="G608" s="229"/>
      <c r="H608" s="229"/>
      <c r="I608" s="229"/>
      <c r="J608" s="229"/>
      <c r="K608" s="229"/>
      <c r="L608" s="229"/>
      <c r="M608" s="230"/>
      <c r="N608" s="230"/>
      <c r="O608" s="229"/>
      <c r="P608" s="229"/>
      <c r="Q608" s="229"/>
      <c r="R608" s="229"/>
      <c r="S608" s="229"/>
      <c r="T608" s="229"/>
      <c r="U608" s="229"/>
      <c r="V608" s="229"/>
      <c r="W608" s="229"/>
      <c r="X608" s="231">
        <f t="shared" si="51"/>
        <v>0</v>
      </c>
      <c r="Y608" s="229"/>
      <c r="Z608" s="229"/>
      <c r="AA608" s="229"/>
    </row>
    <row r="609" spans="1:27" ht="17.25" x14ac:dyDescent="0.3">
      <c r="A609" s="229"/>
      <c r="B609" s="230"/>
      <c r="C609" s="229"/>
      <c r="D609" s="229"/>
      <c r="E609" s="229"/>
      <c r="F609" s="229"/>
      <c r="G609" s="229"/>
      <c r="H609" s="229"/>
      <c r="I609" s="229"/>
      <c r="J609" s="229"/>
      <c r="K609" s="229"/>
      <c r="L609" s="229"/>
      <c r="M609" s="230"/>
      <c r="N609" s="230"/>
      <c r="O609" s="229"/>
      <c r="P609" s="229"/>
      <c r="Q609" s="229"/>
      <c r="R609" s="229"/>
      <c r="S609" s="229"/>
      <c r="T609" s="229"/>
      <c r="U609" s="229"/>
      <c r="V609" s="229"/>
      <c r="W609" s="229"/>
      <c r="X609" s="231">
        <f t="shared" si="51"/>
        <v>0</v>
      </c>
      <c r="Y609" s="229"/>
      <c r="Z609" s="229"/>
      <c r="AA609" s="229"/>
    </row>
    <row r="610" spans="1:27" ht="17.25" x14ac:dyDescent="0.3">
      <c r="A610" s="229"/>
      <c r="B610" s="230"/>
      <c r="C610" s="229"/>
      <c r="D610" s="229"/>
      <c r="E610" s="229"/>
      <c r="F610" s="229"/>
      <c r="G610" s="229"/>
      <c r="H610" s="229"/>
      <c r="I610" s="229"/>
      <c r="J610" s="229"/>
      <c r="K610" s="229"/>
      <c r="L610" s="229"/>
      <c r="M610" s="230"/>
      <c r="N610" s="230"/>
      <c r="O610" s="229"/>
      <c r="P610" s="229"/>
      <c r="Q610" s="229"/>
      <c r="R610" s="229"/>
      <c r="S610" s="229"/>
      <c r="T610" s="229"/>
      <c r="U610" s="229"/>
      <c r="V610" s="229"/>
      <c r="W610" s="229"/>
      <c r="X610" s="231">
        <f t="shared" si="51"/>
        <v>0</v>
      </c>
      <c r="Y610" s="229"/>
      <c r="Z610" s="229"/>
      <c r="AA610" s="229"/>
    </row>
    <row r="611" spans="1:27" ht="17.25" x14ac:dyDescent="0.3">
      <c r="A611" s="229"/>
      <c r="B611" s="230"/>
      <c r="C611" s="229"/>
      <c r="D611" s="229"/>
      <c r="E611" s="229"/>
      <c r="F611" s="229"/>
      <c r="G611" s="229"/>
      <c r="H611" s="229"/>
      <c r="I611" s="229"/>
      <c r="J611" s="229"/>
      <c r="K611" s="229"/>
      <c r="L611" s="229"/>
      <c r="M611" s="230"/>
      <c r="N611" s="230"/>
      <c r="O611" s="229"/>
      <c r="P611" s="229"/>
      <c r="Q611" s="229"/>
      <c r="R611" s="229"/>
      <c r="S611" s="229"/>
      <c r="T611" s="229"/>
      <c r="U611" s="229"/>
      <c r="V611" s="229"/>
      <c r="W611" s="229"/>
      <c r="X611" s="231">
        <f t="shared" si="51"/>
        <v>0</v>
      </c>
      <c r="Y611" s="229"/>
      <c r="Z611" s="229"/>
      <c r="AA611" s="229"/>
    </row>
    <row r="612" spans="1:27" ht="17.25" x14ac:dyDescent="0.3">
      <c r="A612" s="229"/>
      <c r="B612" s="230"/>
      <c r="C612" s="229"/>
      <c r="D612" s="229"/>
      <c r="E612" s="229"/>
      <c r="F612" s="229"/>
      <c r="G612" s="229"/>
      <c r="H612" s="229"/>
      <c r="I612" s="229"/>
      <c r="J612" s="229"/>
      <c r="K612" s="229"/>
      <c r="L612" s="229"/>
      <c r="M612" s="230"/>
      <c r="N612" s="230"/>
      <c r="O612" s="229"/>
      <c r="P612" s="229"/>
      <c r="Q612" s="229"/>
      <c r="R612" s="229"/>
      <c r="S612" s="229"/>
      <c r="T612" s="229"/>
      <c r="U612" s="229"/>
      <c r="V612" s="229"/>
      <c r="W612" s="229"/>
      <c r="X612" s="231">
        <f t="shared" si="51"/>
        <v>0</v>
      </c>
      <c r="Y612" s="229"/>
      <c r="Z612" s="229"/>
      <c r="AA612" s="229"/>
    </row>
    <row r="613" spans="1:27" ht="17.25" x14ac:dyDescent="0.3">
      <c r="A613" s="229"/>
      <c r="B613" s="230"/>
      <c r="C613" s="229"/>
      <c r="D613" s="229"/>
      <c r="E613" s="229"/>
      <c r="F613" s="229"/>
      <c r="G613" s="229"/>
      <c r="H613" s="229"/>
      <c r="I613" s="229"/>
      <c r="J613" s="229"/>
      <c r="K613" s="229"/>
      <c r="L613" s="229"/>
      <c r="M613" s="230"/>
      <c r="N613" s="230"/>
      <c r="O613" s="229"/>
      <c r="P613" s="229"/>
      <c r="Q613" s="229"/>
      <c r="R613" s="229"/>
      <c r="S613" s="229"/>
      <c r="T613" s="229"/>
      <c r="U613" s="229"/>
      <c r="V613" s="229"/>
      <c r="W613" s="229"/>
      <c r="X613" s="231">
        <f t="shared" si="51"/>
        <v>0</v>
      </c>
      <c r="Y613" s="229"/>
      <c r="Z613" s="229"/>
      <c r="AA613" s="229"/>
    </row>
    <row r="614" spans="1:27" ht="17.25" x14ac:dyDescent="0.3">
      <c r="A614" s="229"/>
      <c r="B614" s="230"/>
      <c r="C614" s="229"/>
      <c r="D614" s="229"/>
      <c r="E614" s="229"/>
      <c r="F614" s="229"/>
      <c r="G614" s="229"/>
      <c r="H614" s="229"/>
      <c r="I614" s="229"/>
      <c r="J614" s="229"/>
      <c r="K614" s="229"/>
      <c r="L614" s="229"/>
      <c r="M614" s="230"/>
      <c r="N614" s="230"/>
      <c r="O614" s="229"/>
      <c r="P614" s="229"/>
      <c r="Q614" s="229"/>
      <c r="R614" s="229"/>
      <c r="S614" s="229"/>
      <c r="T614" s="229"/>
      <c r="U614" s="229"/>
      <c r="V614" s="229"/>
      <c r="W614" s="229"/>
      <c r="X614" s="231">
        <f t="shared" si="51"/>
        <v>0</v>
      </c>
      <c r="Y614" s="229"/>
      <c r="Z614" s="229"/>
      <c r="AA614" s="229"/>
    </row>
    <row r="615" spans="1:27" ht="17.25" x14ac:dyDescent="0.3">
      <c r="A615" s="229"/>
      <c r="B615" s="230"/>
      <c r="C615" s="229"/>
      <c r="D615" s="229"/>
      <c r="E615" s="229"/>
      <c r="F615" s="229"/>
      <c r="G615" s="229"/>
      <c r="H615" s="229"/>
      <c r="I615" s="229"/>
      <c r="J615" s="229"/>
      <c r="K615" s="229"/>
      <c r="L615" s="229"/>
      <c r="M615" s="230"/>
      <c r="N615" s="230"/>
      <c r="O615" s="229"/>
      <c r="P615" s="229"/>
      <c r="Q615" s="229"/>
      <c r="R615" s="229"/>
      <c r="S615" s="229"/>
      <c r="T615" s="229"/>
      <c r="U615" s="229"/>
      <c r="V615" s="229"/>
      <c r="W615" s="229"/>
      <c r="X615" s="231">
        <f t="shared" si="51"/>
        <v>0</v>
      </c>
      <c r="Y615" s="229"/>
      <c r="Z615" s="229"/>
      <c r="AA615" s="229"/>
    </row>
    <row r="616" spans="1:27" ht="17.25" x14ac:dyDescent="0.3">
      <c r="A616" s="229"/>
      <c r="B616" s="230"/>
      <c r="C616" s="229"/>
      <c r="D616" s="229"/>
      <c r="E616" s="229"/>
      <c r="F616" s="229"/>
      <c r="G616" s="229"/>
      <c r="H616" s="229"/>
      <c r="I616" s="229"/>
      <c r="J616" s="229"/>
      <c r="K616" s="229"/>
      <c r="L616" s="229"/>
      <c r="M616" s="230"/>
      <c r="N616" s="230"/>
      <c r="O616" s="229"/>
      <c r="P616" s="229"/>
      <c r="Q616" s="229"/>
      <c r="R616" s="229"/>
      <c r="S616" s="229"/>
      <c r="T616" s="229"/>
      <c r="U616" s="229"/>
      <c r="V616" s="229"/>
      <c r="W616" s="229"/>
      <c r="X616" s="231">
        <f t="shared" si="51"/>
        <v>0</v>
      </c>
      <c r="Y616" s="229"/>
      <c r="Z616" s="229"/>
      <c r="AA616" s="229"/>
    </row>
    <row r="617" spans="1:27" ht="17.25" x14ac:dyDescent="0.3">
      <c r="A617" s="229"/>
      <c r="B617" s="230"/>
      <c r="C617" s="229"/>
      <c r="D617" s="229"/>
      <c r="E617" s="229"/>
      <c r="F617" s="229"/>
      <c r="G617" s="229"/>
      <c r="H617" s="229"/>
      <c r="I617" s="229"/>
      <c r="J617" s="229"/>
      <c r="K617" s="229"/>
      <c r="L617" s="229"/>
      <c r="M617" s="230"/>
      <c r="N617" s="230"/>
      <c r="O617" s="229"/>
      <c r="P617" s="229"/>
      <c r="Q617" s="229"/>
      <c r="R617" s="229"/>
      <c r="S617" s="229"/>
      <c r="T617" s="229"/>
      <c r="U617" s="229"/>
      <c r="V617" s="229"/>
      <c r="W617" s="229"/>
      <c r="X617" s="231">
        <f t="shared" si="51"/>
        <v>0</v>
      </c>
      <c r="Y617" s="229"/>
      <c r="Z617" s="229"/>
      <c r="AA617" s="229"/>
    </row>
    <row r="618" spans="1:27" ht="17.25" x14ac:dyDescent="0.3">
      <c r="A618" s="229"/>
      <c r="B618" s="230"/>
      <c r="C618" s="229"/>
      <c r="D618" s="229"/>
      <c r="E618" s="229"/>
      <c r="F618" s="229"/>
      <c r="G618" s="229"/>
      <c r="H618" s="229"/>
      <c r="I618" s="229"/>
      <c r="J618" s="229"/>
      <c r="K618" s="229"/>
      <c r="L618" s="229"/>
      <c r="M618" s="230"/>
      <c r="N618" s="230"/>
      <c r="O618" s="229"/>
      <c r="P618" s="229"/>
      <c r="Q618" s="229"/>
      <c r="R618" s="229"/>
      <c r="S618" s="229"/>
      <c r="T618" s="229"/>
      <c r="U618" s="229"/>
      <c r="V618" s="229"/>
      <c r="W618" s="229"/>
      <c r="X618" s="231">
        <f t="shared" si="51"/>
        <v>0</v>
      </c>
      <c r="Y618" s="229"/>
      <c r="Z618" s="229"/>
      <c r="AA618" s="229"/>
    </row>
    <row r="619" spans="1:27" ht="17.25" x14ac:dyDescent="0.3">
      <c r="A619" s="229"/>
      <c r="B619" s="230"/>
      <c r="C619" s="229"/>
      <c r="D619" s="229"/>
      <c r="E619" s="229"/>
      <c r="F619" s="229"/>
      <c r="G619" s="229"/>
      <c r="H619" s="229"/>
      <c r="I619" s="229"/>
      <c r="J619" s="229"/>
      <c r="K619" s="229"/>
      <c r="L619" s="229"/>
      <c r="M619" s="230"/>
      <c r="N619" s="230"/>
      <c r="O619" s="229"/>
      <c r="P619" s="229"/>
      <c r="Q619" s="229"/>
      <c r="R619" s="229"/>
      <c r="S619" s="229"/>
      <c r="T619" s="229"/>
      <c r="U619" s="229"/>
      <c r="V619" s="229"/>
      <c r="W619" s="229"/>
      <c r="X619" s="231">
        <f t="shared" si="51"/>
        <v>0</v>
      </c>
      <c r="Y619" s="229"/>
      <c r="Z619" s="229"/>
      <c r="AA619" s="229"/>
    </row>
    <row r="620" spans="1:27" ht="17.25" x14ac:dyDescent="0.3">
      <c r="A620" s="229"/>
      <c r="B620" s="230"/>
      <c r="C620" s="229"/>
      <c r="D620" s="229"/>
      <c r="E620" s="229"/>
      <c r="F620" s="229"/>
      <c r="G620" s="229"/>
      <c r="H620" s="229"/>
      <c r="I620" s="229"/>
      <c r="J620" s="229"/>
      <c r="K620" s="229"/>
      <c r="L620" s="229"/>
      <c r="M620" s="230"/>
      <c r="N620" s="230"/>
      <c r="O620" s="229"/>
      <c r="P620" s="229"/>
      <c r="Q620" s="229"/>
      <c r="R620" s="229"/>
      <c r="S620" s="229"/>
      <c r="T620" s="229"/>
      <c r="U620" s="229"/>
      <c r="V620" s="229"/>
      <c r="W620" s="229"/>
      <c r="X620" s="231">
        <f t="shared" si="51"/>
        <v>0</v>
      </c>
      <c r="Y620" s="229"/>
      <c r="Z620" s="229"/>
      <c r="AA620" s="229"/>
    </row>
    <row r="621" spans="1:27" ht="17.25" x14ac:dyDescent="0.3">
      <c r="A621" s="229"/>
      <c r="B621" s="230"/>
      <c r="C621" s="229"/>
      <c r="D621" s="229"/>
      <c r="E621" s="229"/>
      <c r="F621" s="229"/>
      <c r="G621" s="229"/>
      <c r="H621" s="229"/>
      <c r="I621" s="229"/>
      <c r="J621" s="229"/>
      <c r="K621" s="229"/>
      <c r="L621" s="229"/>
      <c r="M621" s="230"/>
      <c r="N621" s="230"/>
      <c r="O621" s="229"/>
      <c r="P621" s="229"/>
      <c r="Q621" s="229"/>
      <c r="R621" s="229"/>
      <c r="S621" s="229"/>
      <c r="T621" s="229"/>
      <c r="U621" s="229"/>
      <c r="V621" s="229"/>
      <c r="W621" s="229"/>
      <c r="X621" s="231">
        <f t="shared" si="51"/>
        <v>0</v>
      </c>
      <c r="Y621" s="229"/>
      <c r="Z621" s="229"/>
      <c r="AA621" s="229"/>
    </row>
    <row r="622" spans="1:27" ht="17.25" x14ac:dyDescent="0.3">
      <c r="A622" s="229"/>
      <c r="B622" s="230"/>
      <c r="C622" s="229"/>
      <c r="D622" s="229"/>
      <c r="E622" s="229"/>
      <c r="F622" s="229"/>
      <c r="G622" s="229"/>
      <c r="H622" s="229"/>
      <c r="I622" s="229"/>
      <c r="J622" s="229"/>
      <c r="K622" s="229"/>
      <c r="L622" s="229"/>
      <c r="M622" s="230"/>
      <c r="N622" s="230"/>
      <c r="O622" s="229"/>
      <c r="P622" s="229"/>
      <c r="Q622" s="229"/>
      <c r="R622" s="229"/>
      <c r="S622" s="229"/>
      <c r="T622" s="229"/>
      <c r="U622" s="229"/>
      <c r="V622" s="229"/>
      <c r="W622" s="229"/>
      <c r="X622" s="231">
        <f t="shared" si="51"/>
        <v>0</v>
      </c>
      <c r="Y622" s="229"/>
      <c r="Z622" s="229"/>
      <c r="AA622" s="229"/>
    </row>
    <row r="623" spans="1:27" ht="17.25" x14ac:dyDescent="0.3">
      <c r="A623" s="229"/>
      <c r="B623" s="230"/>
      <c r="C623" s="229"/>
      <c r="D623" s="229"/>
      <c r="E623" s="229"/>
      <c r="F623" s="229"/>
      <c r="G623" s="229"/>
      <c r="H623" s="229"/>
      <c r="I623" s="229"/>
      <c r="J623" s="229"/>
      <c r="K623" s="229"/>
      <c r="L623" s="229"/>
      <c r="M623" s="230"/>
      <c r="N623" s="230"/>
      <c r="O623" s="229"/>
      <c r="P623" s="229"/>
      <c r="Q623" s="229"/>
      <c r="R623" s="229"/>
      <c r="S623" s="229"/>
      <c r="T623" s="229"/>
      <c r="U623" s="229"/>
      <c r="V623" s="229"/>
      <c r="W623" s="229"/>
      <c r="X623" s="231">
        <f t="shared" si="51"/>
        <v>0</v>
      </c>
      <c r="Y623" s="229"/>
      <c r="Z623" s="229"/>
      <c r="AA623" s="229"/>
    </row>
    <row r="624" spans="1:27" ht="17.25" x14ac:dyDescent="0.3">
      <c r="A624" s="229"/>
      <c r="B624" s="230"/>
      <c r="C624" s="229"/>
      <c r="D624" s="229"/>
      <c r="E624" s="229"/>
      <c r="F624" s="229"/>
      <c r="G624" s="229"/>
      <c r="H624" s="229"/>
      <c r="I624" s="229"/>
      <c r="J624" s="229"/>
      <c r="K624" s="229"/>
      <c r="L624" s="229"/>
      <c r="M624" s="230"/>
      <c r="N624" s="230"/>
      <c r="O624" s="229"/>
      <c r="P624" s="229"/>
      <c r="Q624" s="229"/>
      <c r="R624" s="229"/>
      <c r="S624" s="229"/>
      <c r="T624" s="229"/>
      <c r="U624" s="229"/>
      <c r="V624" s="229"/>
      <c r="W624" s="229"/>
      <c r="X624" s="231">
        <f t="shared" si="51"/>
        <v>0</v>
      </c>
      <c r="Y624" s="229"/>
      <c r="Z624" s="229"/>
      <c r="AA624" s="229"/>
    </row>
    <row r="625" spans="1:27" ht="17.25" x14ac:dyDescent="0.3">
      <c r="A625" s="229"/>
      <c r="B625" s="230"/>
      <c r="C625" s="229"/>
      <c r="D625" s="229"/>
      <c r="E625" s="229"/>
      <c r="F625" s="229"/>
      <c r="G625" s="229"/>
      <c r="H625" s="229"/>
      <c r="I625" s="229"/>
      <c r="J625" s="229"/>
      <c r="K625" s="229"/>
      <c r="L625" s="229"/>
      <c r="M625" s="230"/>
      <c r="N625" s="230"/>
      <c r="O625" s="229"/>
      <c r="P625" s="229"/>
      <c r="Q625" s="229"/>
      <c r="R625" s="229"/>
      <c r="S625" s="229"/>
      <c r="T625" s="229"/>
      <c r="U625" s="229"/>
      <c r="V625" s="229"/>
      <c r="W625" s="229"/>
      <c r="X625" s="231">
        <f t="shared" si="51"/>
        <v>0</v>
      </c>
      <c r="Y625" s="229"/>
      <c r="Z625" s="229"/>
      <c r="AA625" s="229"/>
    </row>
    <row r="626" spans="1:27" ht="17.25" x14ac:dyDescent="0.3">
      <c r="A626" s="229"/>
      <c r="B626" s="230"/>
      <c r="C626" s="229"/>
      <c r="D626" s="229"/>
      <c r="E626" s="229"/>
      <c r="F626" s="229"/>
      <c r="G626" s="229"/>
      <c r="H626" s="229"/>
      <c r="I626" s="229"/>
      <c r="J626" s="229"/>
      <c r="K626" s="229"/>
      <c r="L626" s="229"/>
      <c r="M626" s="230"/>
      <c r="N626" s="230"/>
      <c r="O626" s="229"/>
      <c r="P626" s="229"/>
      <c r="Q626" s="229"/>
      <c r="R626" s="229"/>
      <c r="S626" s="229"/>
      <c r="T626" s="229"/>
      <c r="U626" s="229"/>
      <c r="V626" s="229"/>
      <c r="W626" s="229"/>
      <c r="X626" s="231">
        <f t="shared" si="51"/>
        <v>0</v>
      </c>
      <c r="Y626" s="229"/>
      <c r="Z626" s="229"/>
      <c r="AA626" s="229"/>
    </row>
    <row r="627" spans="1:27" ht="17.25" x14ac:dyDescent="0.3">
      <c r="A627" s="229"/>
      <c r="B627" s="230"/>
      <c r="C627" s="229"/>
      <c r="D627" s="229"/>
      <c r="E627" s="229"/>
      <c r="F627" s="229"/>
      <c r="G627" s="229"/>
      <c r="H627" s="229"/>
      <c r="I627" s="229"/>
      <c r="J627" s="229"/>
      <c r="K627" s="229"/>
      <c r="L627" s="229"/>
      <c r="M627" s="230"/>
      <c r="N627" s="230"/>
      <c r="O627" s="229"/>
      <c r="P627" s="229"/>
      <c r="Q627" s="229"/>
      <c r="R627" s="229"/>
      <c r="S627" s="229"/>
      <c r="T627" s="229"/>
      <c r="U627" s="229"/>
      <c r="V627" s="229"/>
      <c r="W627" s="229"/>
      <c r="X627" s="231">
        <f t="shared" si="51"/>
        <v>0</v>
      </c>
      <c r="Y627" s="229"/>
      <c r="Z627" s="229"/>
      <c r="AA627" s="229"/>
    </row>
    <row r="628" spans="1:27" ht="17.25" x14ac:dyDescent="0.3">
      <c r="A628" s="229"/>
      <c r="B628" s="230"/>
      <c r="C628" s="229"/>
      <c r="D628" s="229"/>
      <c r="E628" s="229"/>
      <c r="F628" s="229"/>
      <c r="G628" s="229"/>
      <c r="H628" s="229"/>
      <c r="I628" s="229"/>
      <c r="J628" s="229"/>
      <c r="K628" s="229"/>
      <c r="L628" s="229"/>
      <c r="M628" s="230"/>
      <c r="N628" s="230"/>
      <c r="O628" s="229"/>
      <c r="P628" s="229"/>
      <c r="Q628" s="229"/>
      <c r="R628" s="229"/>
      <c r="S628" s="229"/>
      <c r="T628" s="229"/>
      <c r="U628" s="229"/>
      <c r="V628" s="229"/>
      <c r="W628" s="229"/>
      <c r="X628" s="231">
        <f t="shared" si="51"/>
        <v>0</v>
      </c>
      <c r="Y628" s="229"/>
      <c r="Z628" s="229"/>
      <c r="AA628" s="229"/>
    </row>
    <row r="629" spans="1:27" ht="17.25" x14ac:dyDescent="0.3">
      <c r="A629" s="229"/>
      <c r="B629" s="230"/>
      <c r="C629" s="229"/>
      <c r="D629" s="229"/>
      <c r="E629" s="229"/>
      <c r="F629" s="229"/>
      <c r="G629" s="229"/>
      <c r="H629" s="229"/>
      <c r="I629" s="229"/>
      <c r="J629" s="229"/>
      <c r="K629" s="229"/>
      <c r="L629" s="229"/>
      <c r="M629" s="230"/>
      <c r="N629" s="230"/>
      <c r="O629" s="229"/>
      <c r="P629" s="229"/>
      <c r="Q629" s="229"/>
      <c r="R629" s="229"/>
      <c r="S629" s="229"/>
      <c r="T629" s="229"/>
      <c r="U629" s="229"/>
      <c r="V629" s="229"/>
      <c r="W629" s="229"/>
      <c r="X629" s="231">
        <f t="shared" si="51"/>
        <v>0</v>
      </c>
      <c r="Y629" s="229"/>
      <c r="Z629" s="229"/>
      <c r="AA629" s="229"/>
    </row>
    <row r="630" spans="1:27" ht="17.25" x14ac:dyDescent="0.3">
      <c r="A630" s="229"/>
      <c r="B630" s="230"/>
      <c r="C630" s="229"/>
      <c r="D630" s="229"/>
      <c r="E630" s="229"/>
      <c r="F630" s="229"/>
      <c r="G630" s="229"/>
      <c r="H630" s="229"/>
      <c r="I630" s="229"/>
      <c r="J630" s="229"/>
      <c r="K630" s="229"/>
      <c r="L630" s="229"/>
      <c r="M630" s="230"/>
      <c r="N630" s="230"/>
      <c r="O630" s="229"/>
      <c r="P630" s="229"/>
      <c r="Q630" s="229"/>
      <c r="R630" s="229"/>
      <c r="S630" s="229"/>
      <c r="T630" s="229"/>
      <c r="U630" s="229"/>
      <c r="V630" s="229"/>
      <c r="W630" s="229"/>
      <c r="X630" s="231">
        <f t="shared" si="51"/>
        <v>0</v>
      </c>
      <c r="Y630" s="229"/>
      <c r="Z630" s="229"/>
      <c r="AA630" s="229"/>
    </row>
    <row r="631" spans="1:27" ht="17.25" x14ac:dyDescent="0.3">
      <c r="A631" s="229"/>
      <c r="B631" s="230"/>
      <c r="C631" s="229"/>
      <c r="D631" s="229"/>
      <c r="E631" s="229"/>
      <c r="F631" s="229"/>
      <c r="G631" s="229"/>
      <c r="H631" s="229"/>
      <c r="I631" s="229"/>
      <c r="J631" s="229"/>
      <c r="K631" s="229"/>
      <c r="L631" s="229"/>
      <c r="M631" s="230"/>
      <c r="N631" s="230"/>
      <c r="O631" s="229"/>
      <c r="P631" s="229"/>
      <c r="Q631" s="229"/>
      <c r="R631" s="229"/>
      <c r="S631" s="229"/>
      <c r="T631" s="229"/>
      <c r="U631" s="229"/>
      <c r="V631" s="229"/>
      <c r="W631" s="229"/>
      <c r="X631" s="231">
        <f t="shared" si="51"/>
        <v>0</v>
      </c>
      <c r="Y631" s="229"/>
      <c r="Z631" s="229"/>
      <c r="AA631" s="229"/>
    </row>
    <row r="632" spans="1:27" ht="17.25" x14ac:dyDescent="0.3">
      <c r="A632" s="229"/>
      <c r="B632" s="230"/>
      <c r="C632" s="229"/>
      <c r="D632" s="229"/>
      <c r="E632" s="229"/>
      <c r="F632" s="229"/>
      <c r="G632" s="229"/>
      <c r="H632" s="229"/>
      <c r="I632" s="229"/>
      <c r="J632" s="229"/>
      <c r="K632" s="229"/>
      <c r="L632" s="229"/>
      <c r="M632" s="230"/>
      <c r="N632" s="230"/>
      <c r="O632" s="229"/>
      <c r="P632" s="229"/>
      <c r="Q632" s="229"/>
      <c r="R632" s="229"/>
      <c r="S632" s="229"/>
      <c r="T632" s="229"/>
      <c r="U632" s="229"/>
      <c r="V632" s="229"/>
      <c r="W632" s="229"/>
      <c r="X632" s="231">
        <f t="shared" si="51"/>
        <v>0</v>
      </c>
      <c r="Y632" s="229"/>
      <c r="Z632" s="229"/>
      <c r="AA632" s="229"/>
    </row>
    <row r="633" spans="1:27" ht="17.25" x14ac:dyDescent="0.3">
      <c r="A633" s="229"/>
      <c r="B633" s="230"/>
      <c r="C633" s="229"/>
      <c r="D633" s="229"/>
      <c r="E633" s="229"/>
      <c r="F633" s="229"/>
      <c r="G633" s="229"/>
      <c r="H633" s="229"/>
      <c r="I633" s="229"/>
      <c r="J633" s="229"/>
      <c r="K633" s="229"/>
      <c r="L633" s="229"/>
      <c r="M633" s="230"/>
      <c r="N633" s="230"/>
      <c r="O633" s="229"/>
      <c r="P633" s="229"/>
      <c r="Q633" s="229"/>
      <c r="R633" s="229"/>
      <c r="S633" s="229"/>
      <c r="T633" s="229"/>
      <c r="U633" s="229"/>
      <c r="V633" s="229"/>
      <c r="W633" s="229"/>
      <c r="X633" s="231">
        <f t="shared" si="51"/>
        <v>0</v>
      </c>
      <c r="Y633" s="229"/>
      <c r="Z633" s="229"/>
      <c r="AA633" s="229"/>
    </row>
    <row r="634" spans="1:27" ht="17.25" x14ac:dyDescent="0.3">
      <c r="A634" s="229"/>
      <c r="B634" s="230"/>
      <c r="C634" s="229"/>
      <c r="D634" s="229"/>
      <c r="E634" s="229"/>
      <c r="F634" s="229"/>
      <c r="G634" s="229"/>
      <c r="H634" s="229"/>
      <c r="I634" s="229"/>
      <c r="J634" s="229"/>
      <c r="K634" s="229"/>
      <c r="L634" s="229"/>
      <c r="M634" s="230"/>
      <c r="N634" s="230"/>
      <c r="O634" s="229"/>
      <c r="P634" s="229"/>
      <c r="Q634" s="229"/>
      <c r="R634" s="229"/>
      <c r="S634" s="229"/>
      <c r="T634" s="229"/>
      <c r="U634" s="229"/>
      <c r="V634" s="229"/>
      <c r="W634" s="229"/>
      <c r="X634" s="231">
        <f t="shared" si="51"/>
        <v>0</v>
      </c>
      <c r="Y634" s="229"/>
      <c r="Z634" s="229"/>
      <c r="AA634" s="229"/>
    </row>
    <row r="635" spans="1:27" ht="17.25" x14ac:dyDescent="0.3">
      <c r="A635" s="229"/>
      <c r="B635" s="230"/>
      <c r="C635" s="229"/>
      <c r="D635" s="229"/>
      <c r="E635" s="229"/>
      <c r="F635" s="229"/>
      <c r="G635" s="229"/>
      <c r="H635" s="229"/>
      <c r="I635" s="229"/>
      <c r="J635" s="229"/>
      <c r="K635" s="229"/>
      <c r="L635" s="229"/>
      <c r="M635" s="230"/>
      <c r="N635" s="230"/>
      <c r="O635" s="229"/>
      <c r="P635" s="229"/>
      <c r="Q635" s="229"/>
      <c r="R635" s="229"/>
      <c r="S635" s="229"/>
      <c r="T635" s="229"/>
      <c r="U635" s="229"/>
      <c r="V635" s="229"/>
      <c r="W635" s="229"/>
      <c r="X635" s="231">
        <f t="shared" si="51"/>
        <v>0</v>
      </c>
      <c r="Y635" s="229"/>
      <c r="Z635" s="229"/>
      <c r="AA635" s="229"/>
    </row>
    <row r="636" spans="1:27" ht="17.25" x14ac:dyDescent="0.3">
      <c r="A636" s="229"/>
      <c r="B636" s="230"/>
      <c r="C636" s="229"/>
      <c r="D636" s="229"/>
      <c r="E636" s="229"/>
      <c r="F636" s="229"/>
      <c r="G636" s="229"/>
      <c r="H636" s="229"/>
      <c r="I636" s="229"/>
      <c r="J636" s="229"/>
      <c r="K636" s="229"/>
      <c r="L636" s="229"/>
      <c r="M636" s="230"/>
      <c r="N636" s="230"/>
      <c r="O636" s="229"/>
      <c r="P636" s="229"/>
      <c r="Q636" s="229"/>
      <c r="R636" s="229"/>
      <c r="S636" s="229"/>
      <c r="T636" s="229"/>
      <c r="U636" s="229"/>
      <c r="V636" s="229"/>
      <c r="W636" s="229"/>
      <c r="X636" s="231">
        <f t="shared" si="51"/>
        <v>0</v>
      </c>
      <c r="Y636" s="229"/>
      <c r="Z636" s="229"/>
      <c r="AA636" s="229"/>
    </row>
    <row r="637" spans="1:27" ht="17.25" x14ac:dyDescent="0.3">
      <c r="A637" s="229"/>
      <c r="B637" s="230"/>
      <c r="C637" s="229"/>
      <c r="D637" s="229"/>
      <c r="E637" s="229"/>
      <c r="F637" s="229"/>
      <c r="G637" s="229"/>
      <c r="H637" s="229"/>
      <c r="I637" s="229"/>
      <c r="J637" s="229"/>
      <c r="K637" s="229"/>
      <c r="L637" s="229"/>
      <c r="M637" s="230"/>
      <c r="N637" s="230"/>
      <c r="O637" s="229"/>
      <c r="P637" s="229"/>
      <c r="Q637" s="229"/>
      <c r="R637" s="229"/>
      <c r="S637" s="229"/>
      <c r="T637" s="229"/>
      <c r="U637" s="229"/>
      <c r="V637" s="229"/>
      <c r="W637" s="229"/>
      <c r="X637" s="231">
        <f t="shared" si="51"/>
        <v>0</v>
      </c>
      <c r="Y637" s="229"/>
      <c r="Z637" s="229"/>
      <c r="AA637" s="229"/>
    </row>
    <row r="638" spans="1:27" ht="17.25" x14ac:dyDescent="0.3">
      <c r="A638" s="229"/>
      <c r="B638" s="230"/>
      <c r="C638" s="229"/>
      <c r="D638" s="229"/>
      <c r="E638" s="229"/>
      <c r="F638" s="229"/>
      <c r="G638" s="229"/>
      <c r="H638" s="229"/>
      <c r="I638" s="229"/>
      <c r="J638" s="229"/>
      <c r="K638" s="229"/>
      <c r="L638" s="229"/>
      <c r="M638" s="230"/>
      <c r="N638" s="230"/>
      <c r="O638" s="229"/>
      <c r="P638" s="229"/>
      <c r="Q638" s="229"/>
      <c r="R638" s="229"/>
      <c r="S638" s="229"/>
      <c r="T638" s="229"/>
      <c r="U638" s="229"/>
      <c r="V638" s="229"/>
      <c r="W638" s="229"/>
      <c r="X638" s="231">
        <f t="shared" si="51"/>
        <v>0</v>
      </c>
      <c r="Y638" s="229"/>
      <c r="Z638" s="229"/>
      <c r="AA638" s="229"/>
    </row>
    <row r="639" spans="1:27" ht="17.25" x14ac:dyDescent="0.3">
      <c r="A639" s="229"/>
      <c r="B639" s="230"/>
      <c r="C639" s="229"/>
      <c r="D639" s="229"/>
      <c r="E639" s="229"/>
      <c r="F639" s="229"/>
      <c r="G639" s="229"/>
      <c r="H639" s="229"/>
      <c r="I639" s="229"/>
      <c r="J639" s="229"/>
      <c r="K639" s="229"/>
      <c r="L639" s="229"/>
      <c r="M639" s="230"/>
      <c r="N639" s="230"/>
      <c r="O639" s="229"/>
      <c r="P639" s="229"/>
      <c r="Q639" s="229"/>
      <c r="R639" s="229"/>
      <c r="S639" s="229"/>
      <c r="T639" s="229"/>
      <c r="U639" s="229"/>
      <c r="V639" s="229"/>
      <c r="W639" s="229"/>
      <c r="X639" s="231">
        <f t="shared" si="51"/>
        <v>0</v>
      </c>
      <c r="Y639" s="229"/>
      <c r="Z639" s="229"/>
      <c r="AA639" s="229"/>
    </row>
    <row r="640" spans="1:27" ht="17.25" x14ac:dyDescent="0.3">
      <c r="A640" s="229"/>
      <c r="B640" s="230"/>
      <c r="C640" s="229"/>
      <c r="D640" s="229"/>
      <c r="E640" s="229"/>
      <c r="F640" s="229"/>
      <c r="G640" s="229"/>
      <c r="H640" s="229"/>
      <c r="I640" s="229"/>
      <c r="J640" s="229"/>
      <c r="K640" s="229"/>
      <c r="L640" s="229"/>
      <c r="M640" s="230"/>
      <c r="N640" s="230"/>
      <c r="O640" s="229"/>
      <c r="P640" s="229"/>
      <c r="Q640" s="229"/>
      <c r="R640" s="229"/>
      <c r="S640" s="229"/>
      <c r="T640" s="229"/>
      <c r="U640" s="229"/>
      <c r="V640" s="229"/>
      <c r="W640" s="229"/>
      <c r="X640" s="231">
        <f t="shared" si="51"/>
        <v>0</v>
      </c>
      <c r="Y640" s="229"/>
      <c r="Z640" s="229"/>
      <c r="AA640" s="229"/>
    </row>
    <row r="641" spans="1:27" ht="17.25" x14ac:dyDescent="0.3">
      <c r="A641" s="229"/>
      <c r="B641" s="230"/>
      <c r="C641" s="229"/>
      <c r="D641" s="229"/>
      <c r="E641" s="229"/>
      <c r="F641" s="229"/>
      <c r="G641" s="229"/>
      <c r="H641" s="229"/>
      <c r="I641" s="229"/>
      <c r="J641" s="229"/>
      <c r="K641" s="229"/>
      <c r="L641" s="229"/>
      <c r="M641" s="230"/>
      <c r="N641" s="230"/>
      <c r="O641" s="229"/>
      <c r="P641" s="229"/>
      <c r="Q641" s="229"/>
      <c r="R641" s="229"/>
      <c r="S641" s="229"/>
      <c r="T641" s="229"/>
      <c r="U641" s="229"/>
      <c r="V641" s="229"/>
      <c r="W641" s="229"/>
      <c r="X641" s="231">
        <f t="shared" si="51"/>
        <v>0</v>
      </c>
      <c r="Y641" s="229"/>
      <c r="Z641" s="229"/>
      <c r="AA641" s="229"/>
    </row>
    <row r="642" spans="1:27" ht="17.25" x14ac:dyDescent="0.3">
      <c r="A642" s="229"/>
      <c r="B642" s="230"/>
      <c r="C642" s="229"/>
      <c r="D642" s="229"/>
      <c r="E642" s="229"/>
      <c r="F642" s="229"/>
      <c r="G642" s="229"/>
      <c r="H642" s="229"/>
      <c r="I642" s="229"/>
      <c r="J642" s="229"/>
      <c r="K642" s="229"/>
      <c r="L642" s="229"/>
      <c r="M642" s="230"/>
      <c r="N642" s="230"/>
      <c r="O642" s="229"/>
      <c r="P642" s="229"/>
      <c r="Q642" s="229"/>
      <c r="R642" s="229"/>
      <c r="S642" s="229"/>
      <c r="T642" s="229"/>
      <c r="U642" s="229"/>
      <c r="V642" s="229"/>
      <c r="W642" s="229"/>
      <c r="X642" s="231">
        <f t="shared" si="51"/>
        <v>0</v>
      </c>
      <c r="Y642" s="229"/>
      <c r="Z642" s="229"/>
      <c r="AA642" s="229"/>
    </row>
    <row r="643" spans="1:27" ht="17.25" x14ac:dyDescent="0.3">
      <c r="A643" s="229"/>
      <c r="B643" s="230"/>
      <c r="C643" s="229"/>
      <c r="D643" s="229"/>
      <c r="E643" s="229"/>
      <c r="F643" s="229"/>
      <c r="G643" s="229"/>
      <c r="H643" s="229"/>
      <c r="I643" s="229"/>
      <c r="J643" s="229"/>
      <c r="K643" s="229"/>
      <c r="L643" s="229"/>
      <c r="M643" s="230"/>
      <c r="N643" s="230"/>
      <c r="O643" s="229"/>
      <c r="P643" s="229"/>
      <c r="Q643" s="229"/>
      <c r="R643" s="229"/>
      <c r="S643" s="229"/>
      <c r="T643" s="229"/>
      <c r="U643" s="229"/>
      <c r="V643" s="229"/>
      <c r="W643" s="229"/>
      <c r="X643" s="231">
        <f t="shared" si="51"/>
        <v>0</v>
      </c>
      <c r="Y643" s="229"/>
      <c r="Z643" s="229"/>
      <c r="AA643" s="229"/>
    </row>
    <row r="644" spans="1:27" ht="17.25" x14ac:dyDescent="0.3">
      <c r="A644" s="229"/>
      <c r="B644" s="230"/>
      <c r="C644" s="229"/>
      <c r="D644" s="229"/>
      <c r="E644" s="229"/>
      <c r="F644" s="229"/>
      <c r="G644" s="229"/>
      <c r="H644" s="229"/>
      <c r="I644" s="229"/>
      <c r="J644" s="229"/>
      <c r="K644" s="229"/>
      <c r="L644" s="229"/>
      <c r="M644" s="230"/>
      <c r="N644" s="230"/>
      <c r="O644" s="229"/>
      <c r="P644" s="229"/>
      <c r="Q644" s="229"/>
      <c r="R644" s="229"/>
      <c r="S644" s="229"/>
      <c r="T644" s="229"/>
      <c r="U644" s="229"/>
      <c r="V644" s="229"/>
      <c r="W644" s="229"/>
      <c r="X644" s="231">
        <f t="shared" si="51"/>
        <v>0</v>
      </c>
      <c r="Y644" s="229"/>
      <c r="Z644" s="229"/>
      <c r="AA644" s="229"/>
    </row>
    <row r="645" spans="1:27" ht="17.25" x14ac:dyDescent="0.3">
      <c r="A645" s="229"/>
      <c r="B645" s="230"/>
      <c r="C645" s="229"/>
      <c r="D645" s="229"/>
      <c r="E645" s="229"/>
      <c r="F645" s="229"/>
      <c r="G645" s="229"/>
      <c r="H645" s="229"/>
      <c r="I645" s="229"/>
      <c r="J645" s="229"/>
      <c r="K645" s="229"/>
      <c r="L645" s="229"/>
      <c r="M645" s="230"/>
      <c r="N645" s="230"/>
      <c r="O645" s="229"/>
      <c r="P645" s="229"/>
      <c r="Q645" s="229"/>
      <c r="R645" s="229"/>
      <c r="S645" s="229"/>
      <c r="T645" s="229"/>
      <c r="U645" s="229"/>
      <c r="V645" s="229"/>
      <c r="W645" s="229"/>
      <c r="X645" s="231">
        <f t="shared" si="51"/>
        <v>0</v>
      </c>
      <c r="Y645" s="229"/>
      <c r="Z645" s="229"/>
      <c r="AA645" s="229"/>
    </row>
    <row r="646" spans="1:27" ht="17.25" x14ac:dyDescent="0.3">
      <c r="A646" s="229"/>
      <c r="B646" s="230"/>
      <c r="C646" s="229"/>
      <c r="D646" s="229"/>
      <c r="E646" s="229"/>
      <c r="F646" s="229"/>
      <c r="G646" s="229"/>
      <c r="H646" s="229"/>
      <c r="I646" s="229"/>
      <c r="J646" s="229"/>
      <c r="K646" s="229"/>
      <c r="L646" s="229"/>
      <c r="M646" s="230"/>
      <c r="N646" s="230"/>
      <c r="O646" s="229"/>
      <c r="P646" s="229"/>
      <c r="Q646" s="229"/>
      <c r="R646" s="229"/>
      <c r="S646" s="229"/>
      <c r="T646" s="229"/>
      <c r="U646" s="229"/>
      <c r="V646" s="229"/>
      <c r="W646" s="229"/>
      <c r="X646" s="231">
        <f t="shared" si="51"/>
        <v>0</v>
      </c>
      <c r="Y646" s="229"/>
      <c r="Z646" s="229"/>
      <c r="AA646" s="229"/>
    </row>
    <row r="647" spans="1:27" ht="17.25" x14ac:dyDescent="0.3">
      <c r="A647" s="229"/>
      <c r="B647" s="230"/>
      <c r="C647" s="229"/>
      <c r="D647" s="229"/>
      <c r="E647" s="229"/>
      <c r="F647" s="229"/>
      <c r="G647" s="229"/>
      <c r="H647" s="229"/>
      <c r="I647" s="229"/>
      <c r="J647" s="229"/>
      <c r="K647" s="229"/>
      <c r="L647" s="229"/>
      <c r="M647" s="230"/>
      <c r="N647" s="230"/>
      <c r="O647" s="229"/>
      <c r="P647" s="229"/>
      <c r="Q647" s="229"/>
      <c r="R647" s="229"/>
      <c r="S647" s="229"/>
      <c r="T647" s="229"/>
      <c r="U647" s="229"/>
      <c r="V647" s="229"/>
      <c r="W647" s="229"/>
      <c r="X647" s="231">
        <f t="shared" si="51"/>
        <v>0</v>
      </c>
      <c r="Y647" s="229"/>
      <c r="Z647" s="229"/>
      <c r="AA647" s="229"/>
    </row>
    <row r="648" spans="1:27" ht="17.25" x14ac:dyDescent="0.3">
      <c r="A648" s="229"/>
      <c r="B648" s="230"/>
      <c r="C648" s="229"/>
      <c r="D648" s="229"/>
      <c r="E648" s="229"/>
      <c r="F648" s="229"/>
      <c r="G648" s="229"/>
      <c r="H648" s="229"/>
      <c r="I648" s="229"/>
      <c r="J648" s="229"/>
      <c r="K648" s="229"/>
      <c r="L648" s="229"/>
      <c r="M648" s="230"/>
      <c r="N648" s="230"/>
      <c r="O648" s="229"/>
      <c r="P648" s="229"/>
      <c r="Q648" s="229"/>
      <c r="R648" s="229"/>
      <c r="S648" s="229"/>
      <c r="T648" s="229"/>
      <c r="U648" s="229"/>
      <c r="V648" s="229"/>
      <c r="W648" s="229"/>
      <c r="X648" s="231">
        <f t="shared" si="51"/>
        <v>0</v>
      </c>
      <c r="Y648" s="229"/>
      <c r="Z648" s="229"/>
      <c r="AA648" s="229"/>
    </row>
    <row r="649" spans="1:27" ht="17.25" x14ac:dyDescent="0.3">
      <c r="A649" s="229"/>
      <c r="B649" s="230"/>
      <c r="C649" s="229"/>
      <c r="D649" s="229"/>
      <c r="E649" s="229"/>
      <c r="F649" s="229"/>
      <c r="G649" s="229"/>
      <c r="H649" s="229"/>
      <c r="I649" s="229"/>
      <c r="J649" s="229"/>
      <c r="K649" s="229"/>
      <c r="L649" s="229"/>
      <c r="M649" s="230"/>
      <c r="N649" s="230"/>
      <c r="O649" s="229"/>
      <c r="P649" s="229"/>
      <c r="Q649" s="229"/>
      <c r="R649" s="229"/>
      <c r="S649" s="229"/>
      <c r="T649" s="229"/>
      <c r="U649" s="229"/>
      <c r="V649" s="229"/>
      <c r="W649" s="229"/>
      <c r="X649" s="231">
        <f t="shared" si="51"/>
        <v>0</v>
      </c>
      <c r="Y649" s="229"/>
      <c r="Z649" s="229"/>
      <c r="AA649" s="229"/>
    </row>
    <row r="650" spans="1:27" ht="17.25" x14ac:dyDescent="0.3">
      <c r="A650" s="229"/>
      <c r="B650" s="230"/>
      <c r="C650" s="229"/>
      <c r="D650" s="229"/>
      <c r="E650" s="229"/>
      <c r="F650" s="229"/>
      <c r="G650" s="229"/>
      <c r="H650" s="229"/>
      <c r="I650" s="229"/>
      <c r="J650" s="229"/>
      <c r="K650" s="229"/>
      <c r="L650" s="229"/>
      <c r="M650" s="230"/>
      <c r="N650" s="230"/>
      <c r="O650" s="229"/>
      <c r="P650" s="229"/>
      <c r="Q650" s="229"/>
      <c r="R650" s="229"/>
      <c r="S650" s="229"/>
      <c r="T650" s="229"/>
      <c r="U650" s="229"/>
      <c r="V650" s="229"/>
      <c r="W650" s="229"/>
      <c r="X650" s="231">
        <f t="shared" ref="X650:X669" si="52">W650</f>
        <v>0</v>
      </c>
      <c r="Y650" s="229"/>
      <c r="Z650" s="229"/>
      <c r="AA650" s="229"/>
    </row>
    <row r="651" spans="1:27" ht="17.25" x14ac:dyDescent="0.3">
      <c r="A651" s="229"/>
      <c r="B651" s="230"/>
      <c r="C651" s="229"/>
      <c r="D651" s="229"/>
      <c r="E651" s="229"/>
      <c r="F651" s="229"/>
      <c r="G651" s="229"/>
      <c r="H651" s="229"/>
      <c r="I651" s="229"/>
      <c r="J651" s="229"/>
      <c r="K651" s="229"/>
      <c r="L651" s="229"/>
      <c r="M651" s="230"/>
      <c r="N651" s="230"/>
      <c r="O651" s="229"/>
      <c r="P651" s="229"/>
      <c r="Q651" s="229"/>
      <c r="R651" s="229"/>
      <c r="S651" s="229"/>
      <c r="T651" s="229"/>
      <c r="U651" s="229"/>
      <c r="V651" s="229"/>
      <c r="W651" s="229"/>
      <c r="X651" s="231">
        <f t="shared" si="52"/>
        <v>0</v>
      </c>
      <c r="Y651" s="229"/>
      <c r="Z651" s="229"/>
      <c r="AA651" s="229"/>
    </row>
    <row r="652" spans="1:27" ht="17.25" x14ac:dyDescent="0.3">
      <c r="A652" s="229"/>
      <c r="B652" s="230"/>
      <c r="C652" s="229"/>
      <c r="D652" s="229"/>
      <c r="E652" s="229"/>
      <c r="F652" s="229"/>
      <c r="G652" s="229"/>
      <c r="H652" s="229"/>
      <c r="I652" s="229"/>
      <c r="J652" s="229"/>
      <c r="K652" s="229"/>
      <c r="L652" s="229"/>
      <c r="M652" s="230"/>
      <c r="N652" s="230"/>
      <c r="O652" s="229"/>
      <c r="P652" s="229"/>
      <c r="Q652" s="229"/>
      <c r="R652" s="229"/>
      <c r="S652" s="229"/>
      <c r="T652" s="229"/>
      <c r="U652" s="229"/>
      <c r="V652" s="229"/>
      <c r="W652" s="229"/>
      <c r="X652" s="231">
        <f t="shared" si="52"/>
        <v>0</v>
      </c>
      <c r="Y652" s="229"/>
      <c r="Z652" s="229"/>
      <c r="AA652" s="229"/>
    </row>
    <row r="653" spans="1:27" ht="17.25" x14ac:dyDescent="0.3">
      <c r="A653" s="229"/>
      <c r="B653" s="230"/>
      <c r="C653" s="229"/>
      <c r="D653" s="229"/>
      <c r="E653" s="229"/>
      <c r="F653" s="229"/>
      <c r="G653" s="229"/>
      <c r="H653" s="229"/>
      <c r="I653" s="229"/>
      <c r="J653" s="229"/>
      <c r="K653" s="229"/>
      <c r="L653" s="229"/>
      <c r="M653" s="230"/>
      <c r="N653" s="230"/>
      <c r="O653" s="229"/>
      <c r="P653" s="229"/>
      <c r="Q653" s="229"/>
      <c r="R653" s="229"/>
      <c r="S653" s="229"/>
      <c r="T653" s="229"/>
      <c r="U653" s="229"/>
      <c r="V653" s="229"/>
      <c r="W653" s="229"/>
      <c r="X653" s="231">
        <f t="shared" si="52"/>
        <v>0</v>
      </c>
      <c r="Y653" s="229"/>
      <c r="Z653" s="229"/>
      <c r="AA653" s="229"/>
    </row>
    <row r="654" spans="1:27" ht="17.25" x14ac:dyDescent="0.3">
      <c r="A654" s="229"/>
      <c r="B654" s="230"/>
      <c r="C654" s="229"/>
      <c r="D654" s="229"/>
      <c r="E654" s="229"/>
      <c r="F654" s="229"/>
      <c r="G654" s="229"/>
      <c r="H654" s="229"/>
      <c r="I654" s="229"/>
      <c r="J654" s="229"/>
      <c r="K654" s="229"/>
      <c r="L654" s="229"/>
      <c r="M654" s="230"/>
      <c r="N654" s="230"/>
      <c r="O654" s="229"/>
      <c r="P654" s="229"/>
      <c r="Q654" s="229"/>
      <c r="R654" s="229"/>
      <c r="S654" s="229"/>
      <c r="T654" s="229"/>
      <c r="U654" s="229"/>
      <c r="V654" s="229"/>
      <c r="W654" s="229"/>
      <c r="X654" s="231">
        <f t="shared" si="52"/>
        <v>0</v>
      </c>
      <c r="Y654" s="229"/>
      <c r="Z654" s="229"/>
      <c r="AA654" s="229"/>
    </row>
    <row r="655" spans="1:27" ht="17.25" x14ac:dyDescent="0.3">
      <c r="A655" s="229"/>
      <c r="B655" s="230"/>
      <c r="C655" s="229"/>
      <c r="D655" s="229"/>
      <c r="E655" s="229"/>
      <c r="F655" s="229"/>
      <c r="G655" s="229"/>
      <c r="H655" s="229"/>
      <c r="I655" s="229"/>
      <c r="J655" s="229"/>
      <c r="K655" s="229"/>
      <c r="L655" s="229"/>
      <c r="M655" s="230"/>
      <c r="N655" s="230"/>
      <c r="O655" s="229"/>
      <c r="P655" s="229"/>
      <c r="Q655" s="229"/>
      <c r="R655" s="229"/>
      <c r="S655" s="229"/>
      <c r="T655" s="229"/>
      <c r="U655" s="229"/>
      <c r="V655" s="229"/>
      <c r="W655" s="229"/>
      <c r="X655" s="231">
        <f t="shared" si="52"/>
        <v>0</v>
      </c>
      <c r="Y655" s="229"/>
      <c r="Z655" s="229"/>
      <c r="AA655" s="229"/>
    </row>
    <row r="656" spans="1:27" ht="17.25" x14ac:dyDescent="0.3">
      <c r="A656" s="229"/>
      <c r="B656" s="230"/>
      <c r="C656" s="229"/>
      <c r="D656" s="229"/>
      <c r="E656" s="229"/>
      <c r="F656" s="229"/>
      <c r="G656" s="229"/>
      <c r="H656" s="229"/>
      <c r="I656" s="229"/>
      <c r="J656" s="229"/>
      <c r="K656" s="229"/>
      <c r="L656" s="229"/>
      <c r="M656" s="230"/>
      <c r="N656" s="230"/>
      <c r="O656" s="229"/>
      <c r="P656" s="229"/>
      <c r="Q656" s="229"/>
      <c r="R656" s="229"/>
      <c r="S656" s="229"/>
      <c r="T656" s="229"/>
      <c r="U656" s="229"/>
      <c r="V656" s="229"/>
      <c r="W656" s="229"/>
      <c r="X656" s="231">
        <f t="shared" si="52"/>
        <v>0</v>
      </c>
      <c r="Y656" s="229"/>
      <c r="Z656" s="229"/>
      <c r="AA656" s="229"/>
    </row>
    <row r="657" spans="1:27" ht="17.25" x14ac:dyDescent="0.3">
      <c r="A657" s="229"/>
      <c r="B657" s="230"/>
      <c r="C657" s="229"/>
      <c r="D657" s="229"/>
      <c r="E657" s="229"/>
      <c r="F657" s="229"/>
      <c r="G657" s="229"/>
      <c r="H657" s="229"/>
      <c r="I657" s="229"/>
      <c r="J657" s="229"/>
      <c r="K657" s="229"/>
      <c r="L657" s="229"/>
      <c r="M657" s="230"/>
      <c r="N657" s="230"/>
      <c r="O657" s="229"/>
      <c r="P657" s="229"/>
      <c r="Q657" s="229"/>
      <c r="R657" s="229"/>
      <c r="S657" s="229"/>
      <c r="T657" s="229"/>
      <c r="U657" s="229"/>
      <c r="V657" s="229"/>
      <c r="W657" s="229"/>
      <c r="X657" s="231">
        <f t="shared" si="52"/>
        <v>0</v>
      </c>
      <c r="Y657" s="229"/>
      <c r="Z657" s="229"/>
      <c r="AA657" s="229"/>
    </row>
    <row r="658" spans="1:27" ht="17.25" x14ac:dyDescent="0.3">
      <c r="A658" s="229"/>
      <c r="B658" s="230"/>
      <c r="C658" s="229"/>
      <c r="D658" s="229"/>
      <c r="E658" s="229"/>
      <c r="F658" s="229"/>
      <c r="G658" s="229"/>
      <c r="H658" s="229"/>
      <c r="I658" s="229"/>
      <c r="J658" s="229"/>
      <c r="K658" s="229"/>
      <c r="L658" s="229"/>
      <c r="M658" s="230"/>
      <c r="N658" s="230"/>
      <c r="O658" s="229"/>
      <c r="P658" s="229"/>
      <c r="Q658" s="229"/>
      <c r="R658" s="229"/>
      <c r="S658" s="229"/>
      <c r="T658" s="229"/>
      <c r="U658" s="229"/>
      <c r="V658" s="229"/>
      <c r="W658" s="229"/>
      <c r="X658" s="231">
        <f t="shared" si="52"/>
        <v>0</v>
      </c>
      <c r="Y658" s="229"/>
      <c r="Z658" s="229"/>
      <c r="AA658" s="229"/>
    </row>
    <row r="659" spans="1:27" ht="17.25" x14ac:dyDescent="0.3">
      <c r="A659" s="229"/>
      <c r="B659" s="230"/>
      <c r="C659" s="229"/>
      <c r="D659" s="229"/>
      <c r="E659" s="229"/>
      <c r="F659" s="229"/>
      <c r="G659" s="229"/>
      <c r="H659" s="229"/>
      <c r="I659" s="229"/>
      <c r="J659" s="229"/>
      <c r="K659" s="229"/>
      <c r="L659" s="229"/>
      <c r="M659" s="230"/>
      <c r="N659" s="230"/>
      <c r="O659" s="229"/>
      <c r="P659" s="229"/>
      <c r="Q659" s="229"/>
      <c r="R659" s="229"/>
      <c r="S659" s="229"/>
      <c r="T659" s="229"/>
      <c r="U659" s="229"/>
      <c r="V659" s="229"/>
      <c r="W659" s="229"/>
      <c r="X659" s="231">
        <f t="shared" si="52"/>
        <v>0</v>
      </c>
      <c r="Y659" s="229"/>
      <c r="Z659" s="229"/>
      <c r="AA659" s="229"/>
    </row>
    <row r="660" spans="1:27" ht="17.25" x14ac:dyDescent="0.3">
      <c r="A660" s="229"/>
      <c r="B660" s="230"/>
      <c r="C660" s="229"/>
      <c r="D660" s="229"/>
      <c r="E660" s="229"/>
      <c r="F660" s="229"/>
      <c r="G660" s="229"/>
      <c r="H660" s="229"/>
      <c r="I660" s="229"/>
      <c r="J660" s="229"/>
      <c r="K660" s="229"/>
      <c r="L660" s="229"/>
      <c r="M660" s="230"/>
      <c r="N660" s="230"/>
      <c r="O660" s="229"/>
      <c r="P660" s="229"/>
      <c r="Q660" s="229"/>
      <c r="R660" s="229"/>
      <c r="S660" s="229"/>
      <c r="T660" s="229"/>
      <c r="U660" s="229"/>
      <c r="V660" s="229"/>
      <c r="W660" s="229"/>
      <c r="X660" s="231">
        <f t="shared" si="52"/>
        <v>0</v>
      </c>
      <c r="Y660" s="229"/>
      <c r="Z660" s="229"/>
      <c r="AA660" s="229"/>
    </row>
    <row r="661" spans="1:27" ht="17.25" x14ac:dyDescent="0.3">
      <c r="A661" s="229"/>
      <c r="B661" s="230"/>
      <c r="C661" s="229"/>
      <c r="D661" s="229"/>
      <c r="E661" s="229"/>
      <c r="F661" s="229"/>
      <c r="G661" s="229"/>
      <c r="H661" s="229"/>
      <c r="I661" s="229"/>
      <c r="J661" s="229"/>
      <c r="K661" s="229"/>
      <c r="L661" s="229"/>
      <c r="M661" s="230"/>
      <c r="N661" s="230"/>
      <c r="O661" s="229"/>
      <c r="P661" s="229"/>
      <c r="Q661" s="229"/>
      <c r="R661" s="229"/>
      <c r="S661" s="229"/>
      <c r="T661" s="229"/>
      <c r="U661" s="229"/>
      <c r="V661" s="229"/>
      <c r="W661" s="229"/>
      <c r="X661" s="231">
        <f t="shared" si="52"/>
        <v>0</v>
      </c>
      <c r="Y661" s="229"/>
      <c r="Z661" s="229"/>
      <c r="AA661" s="229"/>
    </row>
    <row r="662" spans="1:27" ht="17.25" x14ac:dyDescent="0.3">
      <c r="A662" s="229"/>
      <c r="B662" s="230"/>
      <c r="C662" s="229"/>
      <c r="D662" s="229"/>
      <c r="E662" s="229"/>
      <c r="F662" s="229"/>
      <c r="G662" s="229"/>
      <c r="H662" s="229"/>
      <c r="I662" s="229"/>
      <c r="J662" s="229"/>
      <c r="K662" s="229"/>
      <c r="L662" s="229"/>
      <c r="M662" s="230"/>
      <c r="N662" s="230"/>
      <c r="O662" s="229"/>
      <c r="P662" s="229"/>
      <c r="Q662" s="229"/>
      <c r="R662" s="229"/>
      <c r="S662" s="229"/>
      <c r="T662" s="229"/>
      <c r="U662" s="229"/>
      <c r="V662" s="229"/>
      <c r="W662" s="229"/>
      <c r="X662" s="231">
        <f t="shared" si="52"/>
        <v>0</v>
      </c>
      <c r="Y662" s="229"/>
      <c r="Z662" s="229"/>
      <c r="AA662" s="229"/>
    </row>
    <row r="663" spans="1:27" ht="17.25" x14ac:dyDescent="0.3">
      <c r="A663" s="229"/>
      <c r="B663" s="230"/>
      <c r="C663" s="229"/>
      <c r="D663" s="229"/>
      <c r="E663" s="229"/>
      <c r="F663" s="229"/>
      <c r="G663" s="229"/>
      <c r="H663" s="229"/>
      <c r="I663" s="229"/>
      <c r="J663" s="229"/>
      <c r="K663" s="229"/>
      <c r="L663" s="229"/>
      <c r="M663" s="230"/>
      <c r="N663" s="230"/>
      <c r="O663" s="229"/>
      <c r="P663" s="229"/>
      <c r="Q663" s="229"/>
      <c r="R663" s="229"/>
      <c r="S663" s="229"/>
      <c r="T663" s="229"/>
      <c r="U663" s="229"/>
      <c r="V663" s="229"/>
      <c r="W663" s="229"/>
      <c r="X663" s="231">
        <f t="shared" si="52"/>
        <v>0</v>
      </c>
      <c r="Y663" s="229"/>
      <c r="Z663" s="229"/>
      <c r="AA663" s="229"/>
    </row>
    <row r="664" spans="1:27" ht="17.25" x14ac:dyDescent="0.3">
      <c r="A664" s="229"/>
      <c r="B664" s="230"/>
      <c r="C664" s="229"/>
      <c r="D664" s="229"/>
      <c r="E664" s="229"/>
      <c r="F664" s="229"/>
      <c r="G664" s="229"/>
      <c r="H664" s="229"/>
      <c r="I664" s="229"/>
      <c r="J664" s="229"/>
      <c r="K664" s="229"/>
      <c r="L664" s="229"/>
      <c r="M664" s="230"/>
      <c r="N664" s="230"/>
      <c r="O664" s="229"/>
      <c r="P664" s="229"/>
      <c r="Q664" s="229"/>
      <c r="R664" s="229"/>
      <c r="S664" s="229"/>
      <c r="T664" s="229"/>
      <c r="U664" s="229"/>
      <c r="V664" s="229"/>
      <c r="W664" s="229"/>
      <c r="X664" s="231">
        <f t="shared" si="52"/>
        <v>0</v>
      </c>
      <c r="Y664" s="229"/>
      <c r="Z664" s="229"/>
      <c r="AA664" s="229"/>
    </row>
    <row r="665" spans="1:27" ht="17.25" x14ac:dyDescent="0.3">
      <c r="A665" s="229"/>
      <c r="B665" s="230"/>
      <c r="C665" s="229"/>
      <c r="D665" s="229"/>
      <c r="E665" s="229"/>
      <c r="F665" s="229"/>
      <c r="G665" s="229"/>
      <c r="H665" s="229"/>
      <c r="I665" s="229"/>
      <c r="J665" s="229"/>
      <c r="K665" s="229"/>
      <c r="L665" s="229"/>
      <c r="M665" s="230"/>
      <c r="N665" s="230"/>
      <c r="O665" s="229"/>
      <c r="P665" s="229"/>
      <c r="Q665" s="229"/>
      <c r="R665" s="229"/>
      <c r="S665" s="229"/>
      <c r="T665" s="229"/>
      <c r="U665" s="229"/>
      <c r="V665" s="229"/>
      <c r="W665" s="229"/>
      <c r="X665" s="231">
        <f t="shared" si="52"/>
        <v>0</v>
      </c>
      <c r="Y665" s="229"/>
      <c r="Z665" s="229"/>
      <c r="AA665" s="229"/>
    </row>
    <row r="666" spans="1:27" ht="17.25" x14ac:dyDescent="0.3">
      <c r="A666" s="229"/>
      <c r="B666" s="230"/>
      <c r="C666" s="229"/>
      <c r="D666" s="229"/>
      <c r="E666" s="229"/>
      <c r="F666" s="229"/>
      <c r="G666" s="229"/>
      <c r="H666" s="229"/>
      <c r="I666" s="229"/>
      <c r="J666" s="229"/>
      <c r="K666" s="229"/>
      <c r="L666" s="229"/>
      <c r="M666" s="230"/>
      <c r="N666" s="230"/>
      <c r="O666" s="229"/>
      <c r="P666" s="229"/>
      <c r="Q666" s="229"/>
      <c r="R666" s="229"/>
      <c r="S666" s="229"/>
      <c r="T666" s="229"/>
      <c r="U666" s="229"/>
      <c r="V666" s="229"/>
      <c r="W666" s="229"/>
      <c r="X666" s="231">
        <f t="shared" si="52"/>
        <v>0</v>
      </c>
      <c r="Y666" s="229"/>
      <c r="Z666" s="229"/>
      <c r="AA666" s="229"/>
    </row>
    <row r="667" spans="1:27" ht="17.25" x14ac:dyDescent="0.3">
      <c r="A667" s="229"/>
      <c r="B667" s="230"/>
      <c r="C667" s="229"/>
      <c r="D667" s="229"/>
      <c r="E667" s="229"/>
      <c r="F667" s="229"/>
      <c r="G667" s="229"/>
      <c r="H667" s="229"/>
      <c r="I667" s="229"/>
      <c r="J667" s="229"/>
      <c r="K667" s="229"/>
      <c r="L667" s="229"/>
      <c r="M667" s="230"/>
      <c r="N667" s="230"/>
      <c r="O667" s="229"/>
      <c r="P667" s="229"/>
      <c r="Q667" s="229"/>
      <c r="R667" s="229"/>
      <c r="S667" s="229"/>
      <c r="T667" s="229"/>
      <c r="U667" s="229"/>
      <c r="V667" s="229"/>
      <c r="W667" s="229"/>
      <c r="X667" s="231">
        <f t="shared" si="52"/>
        <v>0</v>
      </c>
      <c r="Y667" s="229"/>
      <c r="Z667" s="229"/>
      <c r="AA667" s="229"/>
    </row>
    <row r="668" spans="1:27" ht="17.25" x14ac:dyDescent="0.3">
      <c r="A668" s="229"/>
      <c r="B668" s="230"/>
      <c r="C668" s="229"/>
      <c r="D668" s="229"/>
      <c r="E668" s="229"/>
      <c r="F668" s="229"/>
      <c r="G668" s="229"/>
      <c r="H668" s="229"/>
      <c r="I668" s="229"/>
      <c r="J668" s="229"/>
      <c r="K668" s="229"/>
      <c r="L668" s="229"/>
      <c r="M668" s="230"/>
      <c r="N668" s="230"/>
      <c r="O668" s="229"/>
      <c r="P668" s="229"/>
      <c r="Q668" s="229"/>
      <c r="R668" s="229"/>
      <c r="S668" s="229"/>
      <c r="T668" s="229"/>
      <c r="U668" s="229"/>
      <c r="V668" s="229"/>
      <c r="W668" s="229"/>
      <c r="X668" s="231">
        <f t="shared" si="52"/>
        <v>0</v>
      </c>
      <c r="Y668" s="229"/>
      <c r="Z668" s="229"/>
      <c r="AA668" s="229"/>
    </row>
    <row r="669" spans="1:27" ht="17.25" x14ac:dyDescent="0.3">
      <c r="A669" s="229"/>
      <c r="B669" s="230"/>
      <c r="C669" s="229"/>
      <c r="D669" s="229"/>
      <c r="E669" s="229"/>
      <c r="F669" s="229"/>
      <c r="G669" s="229"/>
      <c r="H669" s="229"/>
      <c r="I669" s="229"/>
      <c r="J669" s="229"/>
      <c r="K669" s="229"/>
      <c r="L669" s="229"/>
      <c r="M669" s="230"/>
      <c r="N669" s="230"/>
      <c r="O669" s="229"/>
      <c r="P669" s="229"/>
      <c r="Q669" s="229"/>
      <c r="R669" s="229"/>
      <c r="S669" s="229"/>
      <c r="T669" s="229"/>
      <c r="U669" s="229"/>
      <c r="V669" s="229"/>
      <c r="W669" s="229"/>
      <c r="X669" s="231">
        <f t="shared" si="52"/>
        <v>0</v>
      </c>
      <c r="Y669" s="229"/>
      <c r="Z669" s="229"/>
      <c r="AA669" s="229"/>
    </row>
    <row r="670" spans="1:27" ht="17.25" x14ac:dyDescent="0.3">
      <c r="A670" s="229"/>
      <c r="B670" s="230"/>
      <c r="C670" s="229"/>
      <c r="D670" s="229"/>
      <c r="E670" s="229"/>
      <c r="F670" s="229"/>
      <c r="G670" s="229"/>
      <c r="H670" s="229"/>
      <c r="I670" s="229"/>
      <c r="J670" s="229"/>
      <c r="K670" s="229"/>
      <c r="L670" s="229"/>
      <c r="M670" s="230"/>
      <c r="N670" s="230"/>
      <c r="O670" s="229"/>
      <c r="P670" s="229"/>
      <c r="Q670" s="229"/>
      <c r="R670" s="229"/>
      <c r="S670" s="229"/>
      <c r="T670" s="229"/>
      <c r="U670" s="229"/>
      <c r="V670" s="229"/>
      <c r="W670" s="229"/>
      <c r="X670" s="229"/>
      <c r="Y670" s="229"/>
      <c r="Z670" s="229"/>
      <c r="AA670" s="229"/>
    </row>
    <row r="671" spans="1:27" ht="17.25" x14ac:dyDescent="0.3">
      <c r="A671" s="229"/>
      <c r="B671" s="230"/>
      <c r="C671" s="229"/>
      <c r="D671" s="229"/>
      <c r="E671" s="229"/>
      <c r="F671" s="229"/>
      <c r="G671" s="229"/>
      <c r="H671" s="229"/>
      <c r="I671" s="229"/>
      <c r="J671" s="229"/>
      <c r="K671" s="229"/>
      <c r="L671" s="229"/>
      <c r="M671" s="230"/>
      <c r="N671" s="230"/>
      <c r="O671" s="229"/>
      <c r="P671" s="229"/>
      <c r="Q671" s="229"/>
      <c r="R671" s="229"/>
      <c r="S671" s="229"/>
      <c r="T671" s="229"/>
      <c r="U671" s="229"/>
      <c r="V671" s="229"/>
      <c r="W671" s="229"/>
      <c r="X671" s="229"/>
      <c r="Y671" s="229"/>
      <c r="Z671" s="229"/>
      <c r="AA671" s="229"/>
    </row>
    <row r="672" spans="1:27" ht="17.25" x14ac:dyDescent="0.3">
      <c r="A672" s="229"/>
      <c r="B672" s="230"/>
      <c r="C672" s="229"/>
      <c r="D672" s="229"/>
      <c r="E672" s="229"/>
      <c r="F672" s="229"/>
      <c r="G672" s="229"/>
      <c r="H672" s="229"/>
      <c r="I672" s="229"/>
      <c r="J672" s="229"/>
      <c r="K672" s="229"/>
      <c r="L672" s="229"/>
      <c r="M672" s="230"/>
      <c r="N672" s="230"/>
      <c r="O672" s="229"/>
      <c r="P672" s="229"/>
      <c r="Q672" s="229"/>
      <c r="R672" s="229"/>
      <c r="S672" s="229"/>
      <c r="T672" s="229"/>
      <c r="U672" s="229"/>
      <c r="V672" s="229"/>
      <c r="W672" s="229"/>
      <c r="X672" s="229"/>
      <c r="Y672" s="229"/>
      <c r="Z672" s="229"/>
      <c r="AA672" s="229"/>
    </row>
    <row r="673" spans="1:27" ht="17.25" x14ac:dyDescent="0.3">
      <c r="A673" s="229"/>
      <c r="B673" s="230"/>
      <c r="C673" s="229"/>
      <c r="D673" s="229"/>
      <c r="E673" s="229"/>
      <c r="F673" s="229"/>
      <c r="G673" s="229"/>
      <c r="H673" s="229"/>
      <c r="I673" s="229"/>
      <c r="J673" s="229"/>
      <c r="K673" s="229"/>
      <c r="L673" s="229"/>
      <c r="M673" s="230"/>
      <c r="N673" s="230"/>
      <c r="O673" s="229"/>
      <c r="P673" s="229"/>
      <c r="Q673" s="229"/>
      <c r="R673" s="229"/>
      <c r="S673" s="229"/>
      <c r="T673" s="229"/>
      <c r="U673" s="229"/>
      <c r="V673" s="229"/>
      <c r="W673" s="229"/>
      <c r="X673" s="229"/>
      <c r="Y673" s="229"/>
      <c r="Z673" s="229"/>
      <c r="AA673" s="229"/>
    </row>
    <row r="674" spans="1:27" ht="17.25" x14ac:dyDescent="0.3">
      <c r="Z674" s="229"/>
    </row>
    <row r="675" spans="1:27" ht="17.25" x14ac:dyDescent="0.3">
      <c r="Z675" s="229"/>
    </row>
  </sheetData>
  <mergeCells count="31">
    <mergeCell ref="R5:R8"/>
    <mergeCell ref="S5:S8"/>
    <mergeCell ref="T5:U5"/>
    <mergeCell ref="V5:V8"/>
    <mergeCell ref="D6:D8"/>
    <mergeCell ref="E6:E8"/>
    <mergeCell ref="F6:F8"/>
    <mergeCell ref="T6:T8"/>
    <mergeCell ref="U6:U8"/>
    <mergeCell ref="K5:K8"/>
    <mergeCell ref="M5:M8"/>
    <mergeCell ref="N5:N8"/>
    <mergeCell ref="O5:O8"/>
    <mergeCell ref="P5:P8"/>
    <mergeCell ref="Q5:Q8"/>
    <mergeCell ref="C5:C8"/>
    <mergeCell ref="D5:F5"/>
    <mergeCell ref="G5:G8"/>
    <mergeCell ref="H5:H8"/>
    <mergeCell ref="I5:I8"/>
    <mergeCell ref="J5:J8"/>
    <mergeCell ref="D1:X1"/>
    <mergeCell ref="A2:AA2"/>
    <mergeCell ref="A4:H4"/>
    <mergeCell ref="K4:V4"/>
    <mergeCell ref="W4:W8"/>
    <mergeCell ref="X4:X8"/>
    <mergeCell ref="Y4:Y8"/>
    <mergeCell ref="Z4:Z8"/>
    <mergeCell ref="AA4:AA8"/>
    <mergeCell ref="A5:A8"/>
  </mergeCells>
  <pageMargins left="0.15" right="0.34" top="0.24" bottom="0.15" header="0.21" footer="0.18"/>
  <pageSetup paperSize="9" scale="5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:AL2014"/>
  <sheetViews>
    <sheetView zoomScale="70" zoomScaleNormal="70" workbookViewId="0">
      <pane xSplit="1" ySplit="7" topLeftCell="T8" activePane="bottomRight" state="frozen"/>
      <selection pane="topRight" activeCell="B1" sqref="B1"/>
      <selection pane="bottomLeft" activeCell="A8" sqref="A8"/>
      <selection pane="bottomRight" activeCell="T36" sqref="T36"/>
    </sheetView>
  </sheetViews>
  <sheetFormatPr defaultColWidth="9" defaultRowHeight="17.25" x14ac:dyDescent="0.3"/>
  <cols>
    <col min="1" max="1" width="3.875" style="233" customWidth="1"/>
    <col min="2" max="2" width="9.75" style="233" customWidth="1"/>
    <col min="3" max="3" width="6.75" style="233" customWidth="1"/>
    <col min="4" max="4" width="4.25" style="233" customWidth="1"/>
    <col min="5" max="5" width="3.75" style="233" customWidth="1"/>
    <col min="6" max="6" width="4.125" style="233" customWidth="1"/>
    <col min="7" max="7" width="8.375" style="233" customWidth="1"/>
    <col min="8" max="8" width="9" style="233" customWidth="1"/>
    <col min="9" max="9" width="8.375" style="239" customWidth="1"/>
    <col min="10" max="10" width="7.5" style="239" customWidth="1"/>
    <col min="11" max="11" width="3.5" style="233" customWidth="1"/>
    <col min="12" max="12" width="8.375" style="233" customWidth="1"/>
    <col min="13" max="13" width="11.875" style="238" customWidth="1"/>
    <col min="14" max="14" width="10.125" style="237" customWidth="1"/>
    <col min="15" max="15" width="7.5" style="236" customWidth="1"/>
    <col min="16" max="16" width="6.625" style="233" customWidth="1"/>
    <col min="17" max="17" width="5.75" style="236" customWidth="1"/>
    <col min="18" max="18" width="6" style="236" customWidth="1"/>
    <col min="19" max="19" width="6.375" style="233" customWidth="1"/>
    <col min="20" max="20" width="11.375" style="233" customWidth="1"/>
    <col min="21" max="21" width="11.5" style="235" customWidth="1"/>
    <col min="22" max="22" width="11.125" style="235" customWidth="1"/>
    <col min="23" max="24" width="8.25" style="235" customWidth="1"/>
    <col min="25" max="25" width="9.625" style="235" customWidth="1"/>
    <col min="26" max="26" width="9.375" style="234" customWidth="1"/>
    <col min="27" max="27" width="15" style="233" customWidth="1"/>
    <col min="28" max="28" width="13.75" style="233" customWidth="1"/>
    <col min="29" max="29" width="14.25" style="233" customWidth="1"/>
    <col min="30" max="30" width="15.25" style="233" customWidth="1"/>
    <col min="31" max="31" width="7.125" style="233" customWidth="1"/>
    <col min="32" max="16384" width="9" style="232"/>
  </cols>
  <sheetData>
    <row r="1" spans="1:32" ht="21" x14ac:dyDescent="0.35">
      <c r="A1" s="471" t="s">
        <v>294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471"/>
      <c r="P1" s="471"/>
      <c r="Q1" s="471"/>
      <c r="R1" s="471"/>
      <c r="S1" s="471"/>
      <c r="T1" s="471"/>
      <c r="U1" s="471"/>
      <c r="V1" s="471"/>
      <c r="W1" s="471"/>
      <c r="X1" s="471"/>
      <c r="Y1" s="471"/>
      <c r="Z1" s="471"/>
      <c r="AA1" s="471"/>
      <c r="AB1" s="471"/>
      <c r="AC1" s="471"/>
      <c r="AD1" s="471"/>
      <c r="AE1" s="471"/>
      <c r="AF1" s="162"/>
    </row>
    <row r="2" spans="1:32" ht="21" x14ac:dyDescent="0.35">
      <c r="A2" s="471" t="s">
        <v>293</v>
      </c>
      <c r="B2" s="471"/>
      <c r="C2" s="471"/>
      <c r="D2" s="471"/>
      <c r="E2" s="471"/>
      <c r="F2" s="471"/>
      <c r="G2" s="471"/>
      <c r="H2" s="471"/>
      <c r="I2" s="471"/>
      <c r="J2" s="471"/>
      <c r="K2" s="471"/>
      <c r="L2" s="471"/>
      <c r="M2" s="471"/>
      <c r="N2" s="471"/>
      <c r="O2" s="471"/>
      <c r="P2" s="471"/>
      <c r="Q2" s="471"/>
      <c r="R2" s="471"/>
      <c r="S2" s="471"/>
      <c r="T2" s="471"/>
      <c r="U2" s="471"/>
      <c r="V2" s="471"/>
      <c r="W2" s="471"/>
      <c r="X2" s="471"/>
      <c r="Y2" s="471"/>
      <c r="Z2" s="471"/>
      <c r="AA2" s="471"/>
      <c r="AB2" s="471"/>
      <c r="AC2" s="471"/>
      <c r="AD2" s="471"/>
      <c r="AE2" s="471"/>
      <c r="AF2" s="446"/>
    </row>
    <row r="3" spans="1:32" x14ac:dyDescent="0.3">
      <c r="A3" s="463"/>
      <c r="B3" s="463"/>
      <c r="C3" s="463"/>
      <c r="D3" s="463"/>
      <c r="E3" s="463"/>
      <c r="F3" s="463"/>
      <c r="G3" s="463"/>
      <c r="H3" s="463"/>
      <c r="I3" s="470"/>
      <c r="J3" s="470"/>
      <c r="K3" s="463"/>
      <c r="L3" s="469"/>
      <c r="M3" s="468"/>
      <c r="N3" s="467"/>
      <c r="O3" s="466"/>
      <c r="P3" s="463"/>
      <c r="Q3" s="466"/>
      <c r="R3" s="466"/>
      <c r="S3" s="463"/>
      <c r="T3" s="463"/>
      <c r="U3" s="465"/>
      <c r="V3" s="465"/>
      <c r="W3" s="465"/>
      <c r="X3" s="465"/>
      <c r="Y3" s="465"/>
      <c r="Z3" s="464"/>
      <c r="AA3" s="463"/>
      <c r="AB3" s="463"/>
      <c r="AC3" s="463"/>
      <c r="AD3" s="463"/>
      <c r="AE3" s="463"/>
      <c r="AF3" s="162"/>
    </row>
    <row r="4" spans="1:32" x14ac:dyDescent="0.3">
      <c r="A4" s="163" t="s">
        <v>292</v>
      </c>
      <c r="B4" s="164"/>
      <c r="C4" s="164"/>
      <c r="D4" s="164"/>
      <c r="E4" s="164"/>
      <c r="F4" s="164"/>
      <c r="G4" s="164"/>
      <c r="H4" s="164"/>
      <c r="I4" s="164"/>
      <c r="J4" s="462"/>
      <c r="K4" s="166" t="s">
        <v>291</v>
      </c>
      <c r="L4" s="167"/>
      <c r="M4" s="167"/>
      <c r="N4" s="167"/>
      <c r="O4" s="167"/>
      <c r="P4" s="167"/>
      <c r="Q4" s="167"/>
      <c r="R4" s="167"/>
      <c r="S4" s="167"/>
      <c r="T4" s="167"/>
      <c r="U4" s="167"/>
      <c r="V4" s="167"/>
      <c r="W4" s="167"/>
      <c r="X4" s="167"/>
      <c r="Y4" s="167"/>
      <c r="Z4" s="169" t="s">
        <v>298</v>
      </c>
      <c r="AA4" s="169" t="s">
        <v>299</v>
      </c>
      <c r="AB4" s="169" t="s">
        <v>300</v>
      </c>
      <c r="AC4" s="169" t="s">
        <v>301</v>
      </c>
      <c r="AD4" s="169" t="s">
        <v>302</v>
      </c>
      <c r="AE4"/>
      <c r="AF4" s="162"/>
    </row>
    <row r="5" spans="1:32" ht="18.75" x14ac:dyDescent="0.3">
      <c r="A5" s="172" t="s">
        <v>284</v>
      </c>
      <c r="B5" s="461"/>
      <c r="C5" s="172" t="s">
        <v>286</v>
      </c>
      <c r="D5" s="173" t="s">
        <v>285</v>
      </c>
      <c r="E5" s="174"/>
      <c r="F5" s="175"/>
      <c r="G5" s="460"/>
      <c r="H5" s="460"/>
      <c r="I5" s="170" t="s">
        <v>305</v>
      </c>
      <c r="J5" s="170" t="s">
        <v>306</v>
      </c>
      <c r="K5" s="448" t="s">
        <v>284</v>
      </c>
      <c r="L5" s="451" t="s">
        <v>15</v>
      </c>
      <c r="M5" s="448" t="s">
        <v>307</v>
      </c>
      <c r="N5" s="448" t="s">
        <v>308</v>
      </c>
      <c r="O5" s="449" t="s">
        <v>283</v>
      </c>
      <c r="P5" s="459" t="s">
        <v>1226</v>
      </c>
      <c r="Q5" s="458"/>
      <c r="R5" s="458"/>
      <c r="S5" s="457"/>
      <c r="T5" s="447" t="s">
        <v>310</v>
      </c>
      <c r="U5" s="447" t="s">
        <v>311</v>
      </c>
      <c r="V5" s="447" t="s">
        <v>312</v>
      </c>
      <c r="W5" s="456" t="s">
        <v>232</v>
      </c>
      <c r="X5" s="455"/>
      <c r="Y5" s="454" t="s">
        <v>313</v>
      </c>
      <c r="Z5" s="182"/>
      <c r="AA5" s="182"/>
      <c r="AB5" s="182"/>
      <c r="AC5" s="182"/>
      <c r="AD5" s="182"/>
      <c r="AE5"/>
      <c r="AF5" s="446"/>
    </row>
    <row r="6" spans="1:32" ht="19.5" customHeight="1" x14ac:dyDescent="0.3">
      <c r="A6" s="185"/>
      <c r="B6" s="445" t="s">
        <v>278</v>
      </c>
      <c r="C6" s="185"/>
      <c r="D6" s="453" t="s">
        <v>277</v>
      </c>
      <c r="E6" s="453" t="s">
        <v>276</v>
      </c>
      <c r="F6" s="453" t="s">
        <v>238</v>
      </c>
      <c r="G6" s="452" t="s">
        <v>274</v>
      </c>
      <c r="H6" s="452" t="s">
        <v>1225</v>
      </c>
      <c r="I6" s="187"/>
      <c r="J6" s="187"/>
      <c r="K6" s="439"/>
      <c r="L6" s="442" t="s">
        <v>314</v>
      </c>
      <c r="M6" s="439"/>
      <c r="N6" s="439"/>
      <c r="O6" s="440"/>
      <c r="P6" s="451" t="s">
        <v>1224</v>
      </c>
      <c r="Q6" s="450" t="s">
        <v>1223</v>
      </c>
      <c r="R6" s="449" t="s">
        <v>1222</v>
      </c>
      <c r="S6" s="448" t="s">
        <v>1221</v>
      </c>
      <c r="T6" s="438"/>
      <c r="U6" s="438"/>
      <c r="V6" s="438"/>
      <c r="W6" s="447" t="s">
        <v>315</v>
      </c>
      <c r="X6" s="447" t="s">
        <v>316</v>
      </c>
      <c r="Y6" s="437"/>
      <c r="Z6" s="182"/>
      <c r="AA6" s="182"/>
      <c r="AB6" s="182"/>
      <c r="AC6" s="182"/>
      <c r="AD6" s="182"/>
      <c r="AE6"/>
      <c r="AF6" s="446"/>
    </row>
    <row r="7" spans="1:32" ht="71.25" customHeight="1" x14ac:dyDescent="0.3">
      <c r="A7" s="185"/>
      <c r="B7" s="445" t="s">
        <v>1220</v>
      </c>
      <c r="C7" s="185"/>
      <c r="D7" s="444"/>
      <c r="E7" s="444"/>
      <c r="F7" s="444"/>
      <c r="G7" s="443" t="s">
        <v>1219</v>
      </c>
      <c r="H7" s="443" t="s">
        <v>1218</v>
      </c>
      <c r="I7" s="187"/>
      <c r="J7" s="187"/>
      <c r="K7" s="439"/>
      <c r="L7" s="442" t="s">
        <v>284</v>
      </c>
      <c r="M7" s="439"/>
      <c r="N7" s="439"/>
      <c r="O7" s="440"/>
      <c r="P7" s="442" t="s">
        <v>1217</v>
      </c>
      <c r="Q7" s="441" t="s">
        <v>1216</v>
      </c>
      <c r="R7" s="440"/>
      <c r="S7" s="439"/>
      <c r="T7" s="438"/>
      <c r="U7" s="438"/>
      <c r="V7" s="438"/>
      <c r="W7" s="438"/>
      <c r="X7" s="438"/>
      <c r="Y7" s="437"/>
      <c r="Z7" s="182"/>
      <c r="AA7" s="182"/>
      <c r="AB7" s="182"/>
      <c r="AC7" s="182"/>
      <c r="AD7" s="182"/>
      <c r="AE7"/>
      <c r="AF7" s="162"/>
    </row>
    <row r="8" spans="1:32" x14ac:dyDescent="0.3">
      <c r="A8" s="194"/>
      <c r="B8" s="436"/>
      <c r="C8" s="194"/>
      <c r="D8" s="435"/>
      <c r="E8" s="435"/>
      <c r="F8" s="435"/>
      <c r="G8" s="434" t="s">
        <v>1215</v>
      </c>
      <c r="H8" s="434"/>
      <c r="I8" s="195"/>
      <c r="J8" s="195"/>
      <c r="K8" s="430"/>
      <c r="L8" s="433"/>
      <c r="M8" s="430"/>
      <c r="N8" s="430"/>
      <c r="O8" s="431"/>
      <c r="P8" s="433" t="s">
        <v>1214</v>
      </c>
      <c r="Q8" s="432"/>
      <c r="R8" s="431"/>
      <c r="S8" s="430"/>
      <c r="T8" s="429"/>
      <c r="U8" s="429"/>
      <c r="V8" s="429"/>
      <c r="W8" s="429"/>
      <c r="X8" s="429"/>
      <c r="Y8" s="428"/>
      <c r="Z8" s="200"/>
      <c r="AA8" s="200"/>
      <c r="AB8" s="200"/>
      <c r="AC8" s="200"/>
      <c r="AD8" s="200"/>
      <c r="AE8"/>
      <c r="AF8" s="162"/>
    </row>
    <row r="9" spans="1:32" x14ac:dyDescent="0.3">
      <c r="A9" s="255">
        <v>1</v>
      </c>
      <c r="B9" s="405" t="s">
        <v>1213</v>
      </c>
      <c r="C9" s="255">
        <v>15035</v>
      </c>
      <c r="D9" s="255">
        <v>6</v>
      </c>
      <c r="E9" s="255">
        <v>1</v>
      </c>
      <c r="F9" s="255">
        <v>30</v>
      </c>
      <c r="G9" s="233">
        <v>1</v>
      </c>
      <c r="H9" s="255">
        <f>SUM((D9*400)+(E9*100)+F9)</f>
        <v>2530</v>
      </c>
      <c r="I9" s="254">
        <v>75</v>
      </c>
      <c r="J9" s="254">
        <f>H9*I9</f>
        <v>189750</v>
      </c>
      <c r="K9" s="255"/>
      <c r="L9" s="422"/>
      <c r="M9" s="405"/>
      <c r="N9" s="427"/>
      <c r="O9" s="426"/>
      <c r="P9" s="425"/>
      <c r="Q9" s="426"/>
      <c r="R9" s="426"/>
      <c r="S9" s="425"/>
      <c r="T9" s="425"/>
      <c r="U9" s="424"/>
      <c r="V9" s="424"/>
      <c r="W9" s="369"/>
      <c r="X9" s="369"/>
      <c r="Y9" s="369"/>
      <c r="Z9" s="248">
        <f>SUM(J9+Y9)</f>
        <v>189750</v>
      </c>
      <c r="AA9" s="255">
        <f>Z9</f>
        <v>189750</v>
      </c>
      <c r="AB9" s="255">
        <v>50</v>
      </c>
      <c r="AC9" s="255">
        <v>0</v>
      </c>
      <c r="AD9" s="423">
        <v>0.01</v>
      </c>
      <c r="AE9"/>
      <c r="AF9" s="162"/>
    </row>
    <row r="10" spans="1:32" x14ac:dyDescent="0.3">
      <c r="A10" s="310">
        <v>2</v>
      </c>
      <c r="B10" s="329" t="s">
        <v>1212</v>
      </c>
      <c r="C10" s="422">
        <v>4431</v>
      </c>
      <c r="D10" s="422"/>
      <c r="E10" s="422"/>
      <c r="F10" s="422">
        <v>31</v>
      </c>
      <c r="G10" s="233">
        <v>2</v>
      </c>
      <c r="H10" s="255">
        <f>SUM((D10*400)+(E10*100)+F10)</f>
        <v>31</v>
      </c>
      <c r="I10" s="254">
        <v>75</v>
      </c>
      <c r="J10" s="254">
        <f>H10*I10</f>
        <v>2325</v>
      </c>
      <c r="K10" s="310">
        <v>1</v>
      </c>
      <c r="L10" s="310" t="s">
        <v>1210</v>
      </c>
      <c r="M10" s="330" t="s">
        <v>3</v>
      </c>
      <c r="N10" s="345" t="s">
        <v>2</v>
      </c>
      <c r="O10" s="393">
        <v>66</v>
      </c>
      <c r="P10" s="311"/>
      <c r="Q10" s="393">
        <v>66</v>
      </c>
      <c r="R10" s="393"/>
      <c r="S10" s="311"/>
      <c r="T10" s="311"/>
      <c r="U10" s="235">
        <v>6500</v>
      </c>
      <c r="V10" s="246">
        <f>SUM(Q10*6500)</f>
        <v>429000</v>
      </c>
      <c r="W10" s="249">
        <v>1</v>
      </c>
      <c r="X10" s="249">
        <v>1</v>
      </c>
      <c r="Y10" s="249">
        <f>SUM(V10-(V10*1/100))</f>
        <v>424710</v>
      </c>
      <c r="Z10" s="248">
        <f>SUM(J10+Y10)</f>
        <v>427035</v>
      </c>
      <c r="AA10" s="255">
        <f>Z10</f>
        <v>427035</v>
      </c>
      <c r="AB10" s="310">
        <v>10</v>
      </c>
      <c r="AC10" s="255">
        <v>0</v>
      </c>
      <c r="AD10" s="229">
        <v>0.02</v>
      </c>
      <c r="AE10"/>
    </row>
    <row r="11" spans="1:32" x14ac:dyDescent="0.3">
      <c r="A11" s="310">
        <v>3</v>
      </c>
      <c r="B11" s="330" t="s">
        <v>1211</v>
      </c>
      <c r="C11" s="310">
        <v>4490</v>
      </c>
      <c r="D11" s="310"/>
      <c r="E11" s="310">
        <v>1</v>
      </c>
      <c r="F11" s="310">
        <v>33</v>
      </c>
      <c r="G11" s="233">
        <v>2</v>
      </c>
      <c r="H11" s="255">
        <f>SUM((D11*400)+(E11*100)+F11)</f>
        <v>133</v>
      </c>
      <c r="I11" s="254">
        <v>75</v>
      </c>
      <c r="J11" s="254">
        <f>H11*I11</f>
        <v>9975</v>
      </c>
      <c r="K11" s="310">
        <v>2</v>
      </c>
      <c r="L11" s="310" t="s">
        <v>1210</v>
      </c>
      <c r="M11" s="330" t="s">
        <v>3</v>
      </c>
      <c r="N11" s="345" t="s">
        <v>2</v>
      </c>
      <c r="O11" s="393">
        <v>141</v>
      </c>
      <c r="P11" s="311"/>
      <c r="Q11" s="393">
        <v>135</v>
      </c>
      <c r="R11" s="393"/>
      <c r="S11" s="311"/>
      <c r="T11" s="311"/>
      <c r="U11" s="235">
        <v>6500</v>
      </c>
      <c r="V11" s="246">
        <f>SUM(Q11*6500)</f>
        <v>877500</v>
      </c>
      <c r="W11" s="249">
        <v>10</v>
      </c>
      <c r="X11" s="249">
        <v>10</v>
      </c>
      <c r="Y11" s="249">
        <f>SUM(V11-(V11*10/100))</f>
        <v>789750</v>
      </c>
      <c r="Z11" s="248">
        <f>SUM(J11+Y11)</f>
        <v>799725</v>
      </c>
      <c r="AA11" s="255">
        <f>Z11</f>
        <v>799725</v>
      </c>
      <c r="AB11" s="310">
        <v>10</v>
      </c>
      <c r="AC11" s="255">
        <v>0</v>
      </c>
      <c r="AD11" s="229">
        <v>0.02</v>
      </c>
      <c r="AE11"/>
      <c r="AF11" s="162"/>
    </row>
    <row r="12" spans="1:32" x14ac:dyDescent="0.3">
      <c r="A12" s="310"/>
      <c r="B12" s="330"/>
      <c r="C12" s="310"/>
      <c r="D12" s="310"/>
      <c r="E12" s="310"/>
      <c r="F12" s="310"/>
      <c r="G12" s="233">
        <v>1</v>
      </c>
      <c r="H12" s="255">
        <f>SUM((D12*400)+(E12*100)+F12)</f>
        <v>0</v>
      </c>
      <c r="I12" s="254">
        <v>75</v>
      </c>
      <c r="J12" s="254">
        <f>H12*I12</f>
        <v>0</v>
      </c>
      <c r="K12" s="310"/>
      <c r="L12" s="310"/>
      <c r="M12" s="330" t="s">
        <v>8</v>
      </c>
      <c r="N12" s="345" t="s">
        <v>0</v>
      </c>
      <c r="O12" s="393"/>
      <c r="P12" s="421">
        <v>6</v>
      </c>
      <c r="Q12" s="393"/>
      <c r="R12" s="393"/>
      <c r="S12" s="311"/>
      <c r="T12" s="311"/>
      <c r="U12" s="235">
        <v>6500</v>
      </c>
      <c r="V12" s="246">
        <f>SUM(P12*6500)</f>
        <v>39000</v>
      </c>
      <c r="W12" s="249">
        <v>6</v>
      </c>
      <c r="X12" s="249">
        <v>20</v>
      </c>
      <c r="Y12" s="249">
        <f>SUM(V12-(V12*20/100))</f>
        <v>31200</v>
      </c>
      <c r="Z12" s="248">
        <f>SUM(J12+Y12)</f>
        <v>31200</v>
      </c>
      <c r="AA12" s="255">
        <f>Z12</f>
        <v>31200</v>
      </c>
      <c r="AB12" s="310">
        <v>50</v>
      </c>
      <c r="AC12" s="255">
        <v>0</v>
      </c>
      <c r="AD12" s="229">
        <v>0.01</v>
      </c>
      <c r="AE12"/>
      <c r="AF12" s="162"/>
    </row>
    <row r="13" spans="1:32" s="270" customFormat="1" x14ac:dyDescent="0.3">
      <c r="A13" s="249">
        <v>4</v>
      </c>
      <c r="B13" s="345" t="s">
        <v>1209</v>
      </c>
      <c r="C13" s="249">
        <v>21172</v>
      </c>
      <c r="D13" s="249">
        <v>19</v>
      </c>
      <c r="E13" s="249">
        <v>2</v>
      </c>
      <c r="F13" s="249">
        <v>46</v>
      </c>
      <c r="G13" s="233">
        <v>1</v>
      </c>
      <c r="H13" s="255">
        <f>SUM((D13*400)+(E13*100)+F13)</f>
        <v>7846</v>
      </c>
      <c r="I13" s="254">
        <v>75</v>
      </c>
      <c r="J13" s="254">
        <f>H13*I13</f>
        <v>588450</v>
      </c>
      <c r="K13" s="249"/>
      <c r="L13" s="249"/>
      <c r="M13" s="345"/>
      <c r="N13" s="345"/>
      <c r="O13" s="394"/>
      <c r="P13" s="246"/>
      <c r="Q13" s="394"/>
      <c r="R13" s="394"/>
      <c r="S13" s="394"/>
      <c r="T13" s="394"/>
      <c r="U13" s="246"/>
      <c r="V13" s="246"/>
      <c r="W13" s="249"/>
      <c r="X13" s="249"/>
      <c r="Y13" s="249">
        <f>SUM(V13-(V13*20/100))</f>
        <v>0</v>
      </c>
      <c r="Z13" s="248">
        <f>SUM(J13+Y13)</f>
        <v>588450</v>
      </c>
      <c r="AA13" s="255">
        <f>Z13</f>
        <v>588450</v>
      </c>
      <c r="AB13" s="418">
        <v>10</v>
      </c>
      <c r="AC13" s="255">
        <v>0</v>
      </c>
      <c r="AD13" s="418">
        <v>0.01</v>
      </c>
      <c r="AE13" s="418"/>
      <c r="AF13" s="420"/>
    </row>
    <row r="14" spans="1:32" s="270" customFormat="1" x14ac:dyDescent="0.3">
      <c r="A14" s="249">
        <v>5</v>
      </c>
      <c r="B14" s="345" t="s">
        <v>1208</v>
      </c>
      <c r="C14" s="249">
        <v>21187</v>
      </c>
      <c r="D14" s="249">
        <v>9</v>
      </c>
      <c r="E14" s="249">
        <v>3</v>
      </c>
      <c r="F14" s="249">
        <v>70</v>
      </c>
      <c r="G14" s="233">
        <v>1</v>
      </c>
      <c r="H14" s="255">
        <f>SUM((D14*400)+(E14*100)+F14)</f>
        <v>3970</v>
      </c>
      <c r="I14" s="254">
        <v>75</v>
      </c>
      <c r="J14" s="254">
        <f>H14*I14</f>
        <v>297750</v>
      </c>
      <c r="K14" s="249"/>
      <c r="L14" s="249"/>
      <c r="M14" s="345"/>
      <c r="N14" s="345"/>
      <c r="O14" s="394"/>
      <c r="P14" s="246"/>
      <c r="Q14" s="394"/>
      <c r="R14" s="394"/>
      <c r="S14" s="394"/>
      <c r="T14" s="394"/>
      <c r="U14" s="246"/>
      <c r="V14" s="246"/>
      <c r="W14" s="249"/>
      <c r="X14" s="249"/>
      <c r="Y14" s="249">
        <f>SUM(V14-(V14*20/100))</f>
        <v>0</v>
      </c>
      <c r="Z14" s="248">
        <f>SUM(J14+Y14)</f>
        <v>297750</v>
      </c>
      <c r="AA14" s="255">
        <f>Z14</f>
        <v>297750</v>
      </c>
      <c r="AB14" s="418">
        <v>10</v>
      </c>
      <c r="AC14" s="255">
        <v>0</v>
      </c>
      <c r="AD14" s="418">
        <v>0.01</v>
      </c>
      <c r="AE14" s="418"/>
    </row>
    <row r="15" spans="1:32" s="270" customFormat="1" x14ac:dyDescent="0.3">
      <c r="A15" s="249">
        <v>6</v>
      </c>
      <c r="B15" s="345" t="s">
        <v>1207</v>
      </c>
      <c r="C15" s="249">
        <v>4475</v>
      </c>
      <c r="D15" s="249"/>
      <c r="E15" s="249"/>
      <c r="F15" s="249">
        <v>67</v>
      </c>
      <c r="G15" s="233">
        <v>2</v>
      </c>
      <c r="H15" s="255">
        <f>SUM((D15*400)+(E15*100)+F15)</f>
        <v>67</v>
      </c>
      <c r="I15" s="254">
        <v>75</v>
      </c>
      <c r="J15" s="254">
        <f>H15*I15</f>
        <v>5025</v>
      </c>
      <c r="K15" s="249">
        <v>-3</v>
      </c>
      <c r="L15" s="249">
        <v>50</v>
      </c>
      <c r="M15" s="345" t="s">
        <v>10</v>
      </c>
      <c r="N15" s="345" t="s">
        <v>9</v>
      </c>
      <c r="O15" s="394">
        <v>171.5</v>
      </c>
      <c r="P15" s="246"/>
      <c r="Q15" s="394"/>
      <c r="R15" s="394"/>
      <c r="S15" s="394"/>
      <c r="T15" s="394"/>
      <c r="U15" s="278">
        <v>6500</v>
      </c>
      <c r="V15" s="246">
        <f>SUM(V16+V17)</f>
        <v>971750</v>
      </c>
      <c r="W15" s="249">
        <v>20</v>
      </c>
      <c r="X15" s="249">
        <v>75</v>
      </c>
      <c r="Y15" s="249">
        <f>SUM(V15-(V15*75/100))</f>
        <v>242937.5</v>
      </c>
      <c r="Z15" s="248">
        <f>SUM(J15+Y15)</f>
        <v>247962.5</v>
      </c>
      <c r="AA15" s="255">
        <f>Z15</f>
        <v>247962.5</v>
      </c>
      <c r="AB15" s="418">
        <v>50</v>
      </c>
      <c r="AC15" s="255">
        <v>0</v>
      </c>
      <c r="AD15" s="418">
        <v>0.02</v>
      </c>
      <c r="AE15" s="418"/>
    </row>
    <row r="16" spans="1:32" s="270" customFormat="1" x14ac:dyDescent="0.3">
      <c r="A16" s="249"/>
      <c r="B16" s="345"/>
      <c r="C16" s="249"/>
      <c r="D16" s="249"/>
      <c r="E16" s="249"/>
      <c r="F16" s="249"/>
      <c r="G16" s="233"/>
      <c r="H16" s="255">
        <f>SUM((D16*400)+(E16*100)+F16)</f>
        <v>0</v>
      </c>
      <c r="I16" s="254">
        <v>75</v>
      </c>
      <c r="J16" s="254">
        <f>H16*I16</f>
        <v>0</v>
      </c>
      <c r="K16" s="249"/>
      <c r="L16" s="249"/>
      <c r="M16" s="345" t="s">
        <v>393</v>
      </c>
      <c r="N16" s="345" t="s">
        <v>2</v>
      </c>
      <c r="O16" s="394"/>
      <c r="P16" s="246"/>
      <c r="Q16" s="394">
        <v>85.5</v>
      </c>
      <c r="R16" s="394"/>
      <c r="S16" s="394"/>
      <c r="T16" s="394"/>
      <c r="U16" s="278"/>
      <c r="V16" s="246">
        <f>SUM(Q16*6500)</f>
        <v>555750</v>
      </c>
      <c r="W16" s="249"/>
      <c r="X16" s="249"/>
      <c r="Y16" s="249"/>
      <c r="Z16" s="248"/>
      <c r="AA16" s="255"/>
      <c r="AB16" s="418"/>
      <c r="AC16" s="418"/>
      <c r="AD16" s="418"/>
      <c r="AE16" s="418"/>
    </row>
    <row r="17" spans="1:31" s="270" customFormat="1" x14ac:dyDescent="0.3">
      <c r="A17" s="249"/>
      <c r="B17" s="345"/>
      <c r="C17" s="249"/>
      <c r="D17" s="249"/>
      <c r="E17" s="249"/>
      <c r="F17" s="249"/>
      <c r="G17" s="233"/>
      <c r="H17" s="255">
        <f>SUM((D17*400)+(E17*100)+F17)</f>
        <v>0</v>
      </c>
      <c r="I17" s="254">
        <v>75</v>
      </c>
      <c r="J17" s="254">
        <f>H17*I17</f>
        <v>0</v>
      </c>
      <c r="K17" s="249"/>
      <c r="L17" s="249"/>
      <c r="M17" s="345" t="s">
        <v>391</v>
      </c>
      <c r="N17" s="345" t="s">
        <v>0</v>
      </c>
      <c r="O17" s="394"/>
      <c r="P17" s="246"/>
      <c r="Q17" s="394">
        <v>64</v>
      </c>
      <c r="R17" s="394"/>
      <c r="S17" s="394"/>
      <c r="T17" s="394"/>
      <c r="U17" s="278"/>
      <c r="V17" s="246">
        <f>SUM(Q17*6500)</f>
        <v>416000</v>
      </c>
      <c r="W17" s="249"/>
      <c r="X17" s="249"/>
      <c r="Y17" s="249"/>
      <c r="Z17" s="248"/>
      <c r="AA17" s="255"/>
      <c r="AB17" s="418"/>
      <c r="AC17" s="418"/>
      <c r="AD17" s="418"/>
      <c r="AE17" s="418"/>
    </row>
    <row r="18" spans="1:31" s="270" customFormat="1" x14ac:dyDescent="0.3">
      <c r="A18" s="249"/>
      <c r="B18" s="345"/>
      <c r="C18" s="249"/>
      <c r="D18" s="249"/>
      <c r="E18" s="249"/>
      <c r="F18" s="249"/>
      <c r="G18" s="233"/>
      <c r="H18" s="255">
        <f>SUM((D18*400)+(E18*100)+F18)</f>
        <v>0</v>
      </c>
      <c r="I18" s="254">
        <v>75</v>
      </c>
      <c r="J18" s="254">
        <f>H18*I18</f>
        <v>0</v>
      </c>
      <c r="K18" s="249"/>
      <c r="L18" s="249"/>
      <c r="M18" s="345" t="s">
        <v>8</v>
      </c>
      <c r="N18" s="345" t="s">
        <v>0</v>
      </c>
      <c r="O18" s="394"/>
      <c r="P18" s="419">
        <v>18</v>
      </c>
      <c r="Q18" s="394"/>
      <c r="R18" s="394"/>
      <c r="S18" s="394"/>
      <c r="T18" s="394"/>
      <c r="U18" s="278">
        <v>6500</v>
      </c>
      <c r="V18" s="246">
        <f>SUM(P18*6500)</f>
        <v>117000</v>
      </c>
      <c r="W18" s="249">
        <v>20</v>
      </c>
      <c r="X18" s="249">
        <v>93</v>
      </c>
      <c r="Y18" s="249">
        <f>SUM(V18-(V18*93/100))</f>
        <v>8190</v>
      </c>
      <c r="Z18" s="248">
        <f>SUM(J18+Y18)</f>
        <v>8190</v>
      </c>
      <c r="AA18" s="255">
        <f>Z18</f>
        <v>8190</v>
      </c>
      <c r="AB18" s="418">
        <v>50</v>
      </c>
      <c r="AC18" s="418">
        <v>0</v>
      </c>
      <c r="AD18" s="418">
        <v>0.01</v>
      </c>
      <c r="AE18" s="418"/>
    </row>
    <row r="19" spans="1:31" x14ac:dyDescent="0.3">
      <c r="A19" s="310">
        <v>7</v>
      </c>
      <c r="B19" s="330" t="s">
        <v>1206</v>
      </c>
      <c r="C19" s="310">
        <v>15343</v>
      </c>
      <c r="D19" s="310">
        <v>5</v>
      </c>
      <c r="E19" s="310"/>
      <c r="F19" s="310">
        <v>46</v>
      </c>
      <c r="G19" s="233">
        <v>1</v>
      </c>
      <c r="H19" s="255">
        <f>SUM((D19*400)+(E19*100)+F19)</f>
        <v>2046</v>
      </c>
      <c r="I19" s="254">
        <v>75</v>
      </c>
      <c r="J19" s="254">
        <f>H19*I19</f>
        <v>153450</v>
      </c>
      <c r="K19" s="310"/>
      <c r="L19" s="310"/>
      <c r="M19" s="330"/>
      <c r="N19" s="345"/>
      <c r="O19" s="393"/>
      <c r="P19" s="311"/>
      <c r="Q19" s="393"/>
      <c r="R19" s="393"/>
      <c r="S19" s="311"/>
      <c r="T19" s="311"/>
      <c r="U19" s="246"/>
      <c r="V19" s="246"/>
      <c r="W19" s="249"/>
      <c r="X19" s="249"/>
      <c r="Y19" s="249"/>
      <c r="Z19" s="248">
        <f>SUM(J19+Y19)</f>
        <v>153450</v>
      </c>
      <c r="AA19" s="255">
        <f>Z19</f>
        <v>153450</v>
      </c>
      <c r="AB19" s="310">
        <v>50</v>
      </c>
      <c r="AC19" s="310">
        <v>0</v>
      </c>
      <c r="AD19" s="229">
        <v>0.01</v>
      </c>
      <c r="AE19"/>
    </row>
    <row r="20" spans="1:31" x14ac:dyDescent="0.3">
      <c r="A20" s="310">
        <v>8</v>
      </c>
      <c r="B20" s="330" t="s">
        <v>1205</v>
      </c>
      <c r="C20" s="310">
        <v>4050</v>
      </c>
      <c r="D20" s="310">
        <v>1</v>
      </c>
      <c r="E20" s="310">
        <v>2</v>
      </c>
      <c r="F20" s="310">
        <v>64</v>
      </c>
      <c r="G20" s="233">
        <v>1</v>
      </c>
      <c r="H20" s="255">
        <f>SUM((D20*400)+(E20*100)+F20)</f>
        <v>664</v>
      </c>
      <c r="I20" s="254">
        <v>75</v>
      </c>
      <c r="J20" s="254">
        <f>H20*I20</f>
        <v>49800</v>
      </c>
      <c r="K20" s="310"/>
      <c r="L20" s="310"/>
      <c r="M20" s="330"/>
      <c r="N20" s="345"/>
      <c r="O20" s="393"/>
      <c r="P20" s="311"/>
      <c r="Q20" s="393"/>
      <c r="R20" s="393"/>
      <c r="S20" s="311"/>
      <c r="T20" s="311"/>
      <c r="U20" s="246"/>
      <c r="V20" s="246"/>
      <c r="W20" s="249"/>
      <c r="X20" s="249"/>
      <c r="Y20" s="249"/>
      <c r="Z20" s="248">
        <f>SUM(J20+Y20)</f>
        <v>49800</v>
      </c>
      <c r="AA20" s="255">
        <f>Z20</f>
        <v>49800</v>
      </c>
      <c r="AB20" s="310">
        <v>50</v>
      </c>
      <c r="AC20" s="310">
        <v>0</v>
      </c>
      <c r="AD20" s="229">
        <v>0.01</v>
      </c>
      <c r="AE20"/>
    </row>
    <row r="21" spans="1:31" x14ac:dyDescent="0.3">
      <c r="A21" s="310">
        <v>9</v>
      </c>
      <c r="B21" s="330" t="s">
        <v>1204</v>
      </c>
      <c r="C21" s="310">
        <v>14976</v>
      </c>
      <c r="D21" s="310">
        <v>9</v>
      </c>
      <c r="E21" s="310">
        <v>2</v>
      </c>
      <c r="F21" s="310">
        <v>29</v>
      </c>
      <c r="G21" s="233">
        <v>1</v>
      </c>
      <c r="H21" s="255">
        <f>SUM((D21*400)+(E21*100)+F21)</f>
        <v>3829</v>
      </c>
      <c r="I21" s="254">
        <v>75</v>
      </c>
      <c r="J21" s="254">
        <f>H21*I21</f>
        <v>287175</v>
      </c>
      <c r="K21" s="310"/>
      <c r="L21" s="310"/>
      <c r="M21" s="330"/>
      <c r="N21" s="345"/>
      <c r="O21" s="393"/>
      <c r="P21" s="311"/>
      <c r="Q21" s="393"/>
      <c r="R21" s="393"/>
      <c r="S21" s="311"/>
      <c r="T21" s="311"/>
      <c r="U21" s="246"/>
      <c r="V21" s="246"/>
      <c r="W21" s="249"/>
      <c r="X21" s="249"/>
      <c r="Y21" s="249"/>
      <c r="Z21" s="248">
        <f>SUM(J21+Y21)</f>
        <v>287175</v>
      </c>
      <c r="AA21" s="255">
        <f>Z21</f>
        <v>287175</v>
      </c>
      <c r="AB21" s="310">
        <v>50</v>
      </c>
      <c r="AC21" s="310">
        <v>0</v>
      </c>
      <c r="AD21" s="229">
        <v>0.01</v>
      </c>
      <c r="AE21"/>
    </row>
    <row r="22" spans="1:31" x14ac:dyDescent="0.3">
      <c r="A22" s="310">
        <v>10</v>
      </c>
      <c r="B22" s="330" t="s">
        <v>1203</v>
      </c>
      <c r="C22" s="310">
        <v>4183</v>
      </c>
      <c r="D22" s="310"/>
      <c r="E22" s="310">
        <v>3</v>
      </c>
      <c r="F22" s="310">
        <v>97</v>
      </c>
      <c r="G22" s="233">
        <v>1</v>
      </c>
      <c r="H22" s="255">
        <f>SUM((D22*400)+(E22*100)+F22)</f>
        <v>397</v>
      </c>
      <c r="I22" s="254">
        <v>75</v>
      </c>
      <c r="J22" s="254">
        <f>H22*I22</f>
        <v>29775</v>
      </c>
      <c r="K22" s="310"/>
      <c r="L22" s="310"/>
      <c r="M22" s="330"/>
      <c r="N22" s="345"/>
      <c r="O22" s="393"/>
      <c r="P22" s="311"/>
      <c r="Q22" s="393"/>
      <c r="R22" s="393"/>
      <c r="S22" s="311"/>
      <c r="T22" s="311"/>
      <c r="U22" s="246"/>
      <c r="V22" s="246"/>
      <c r="W22" s="249"/>
      <c r="X22" s="249"/>
      <c r="Y22" s="249"/>
      <c r="Z22" s="248">
        <f>SUM(J22+Y22)</f>
        <v>29775</v>
      </c>
      <c r="AA22" s="255">
        <f>Z22</f>
        <v>29775</v>
      </c>
      <c r="AB22" s="310">
        <v>50</v>
      </c>
      <c r="AC22" s="310">
        <v>0</v>
      </c>
      <c r="AD22" s="229">
        <v>0.01</v>
      </c>
      <c r="AE22"/>
    </row>
    <row r="23" spans="1:31" x14ac:dyDescent="0.3">
      <c r="A23" s="310">
        <v>11</v>
      </c>
      <c r="B23" s="330" t="s">
        <v>1202</v>
      </c>
      <c r="C23" s="310">
        <v>5432</v>
      </c>
      <c r="D23" s="310"/>
      <c r="E23" s="310"/>
      <c r="F23" s="310">
        <v>93</v>
      </c>
      <c r="G23" s="233">
        <v>2</v>
      </c>
      <c r="H23" s="255">
        <f>SUM((D23*400)+(E23*100)+F23)</f>
        <v>93</v>
      </c>
      <c r="I23" s="254">
        <v>75</v>
      </c>
      <c r="J23" s="254">
        <f>H23*I23</f>
        <v>6975</v>
      </c>
      <c r="K23" s="310">
        <v>4</v>
      </c>
      <c r="L23" s="310" t="s">
        <v>1201</v>
      </c>
      <c r="M23" s="330" t="s">
        <v>10</v>
      </c>
      <c r="N23" s="345" t="s">
        <v>9</v>
      </c>
      <c r="O23" s="393">
        <v>268</v>
      </c>
      <c r="P23" s="311"/>
      <c r="Q23" s="393"/>
      <c r="R23" s="393"/>
      <c r="S23" s="311"/>
      <c r="T23" s="311"/>
      <c r="U23" s="235">
        <v>6500</v>
      </c>
      <c r="V23" s="246">
        <f>SUM(V24+V25)</f>
        <v>1664000</v>
      </c>
      <c r="W23" s="249">
        <v>30</v>
      </c>
      <c r="X23" s="249">
        <v>85</v>
      </c>
      <c r="Y23" s="249">
        <f>SUM(V23-(V23*85/100))</f>
        <v>249600</v>
      </c>
      <c r="Z23" s="248">
        <f>SUM(J23+Y23)</f>
        <v>256575</v>
      </c>
      <c r="AA23" s="255">
        <f>Z23</f>
        <v>256575</v>
      </c>
      <c r="AB23" s="310">
        <v>10</v>
      </c>
      <c r="AC23" s="310">
        <v>0</v>
      </c>
      <c r="AD23" s="229">
        <v>0.02</v>
      </c>
      <c r="AE23"/>
    </row>
    <row r="24" spans="1:31" x14ac:dyDescent="0.3">
      <c r="A24" s="310"/>
      <c r="B24" s="330"/>
      <c r="C24" s="310"/>
      <c r="D24" s="310"/>
      <c r="E24" s="310"/>
      <c r="F24" s="413"/>
      <c r="H24" s="255"/>
      <c r="I24" s="254"/>
      <c r="J24" s="254"/>
      <c r="K24" s="310"/>
      <c r="L24" s="409"/>
      <c r="M24" s="330" t="s">
        <v>393</v>
      </c>
      <c r="N24" s="345" t="s">
        <v>2</v>
      </c>
      <c r="O24" s="393"/>
      <c r="P24" s="311"/>
      <c r="Q24" s="393">
        <v>160</v>
      </c>
      <c r="R24" s="393"/>
      <c r="S24" s="311"/>
      <c r="T24" s="311"/>
      <c r="V24" s="246">
        <f>SUM(Q24*6500)</f>
        <v>1040000</v>
      </c>
      <c r="W24" s="249"/>
      <c r="X24" s="249"/>
      <c r="Y24" s="249"/>
      <c r="Z24" s="248"/>
      <c r="AA24" s="255"/>
      <c r="AB24" s="310"/>
      <c r="AC24" s="310"/>
      <c r="AD24" s="229"/>
      <c r="AE24"/>
    </row>
    <row r="25" spans="1:31" x14ac:dyDescent="0.3">
      <c r="A25" s="310"/>
      <c r="B25" s="330"/>
      <c r="C25" s="310"/>
      <c r="D25" s="310"/>
      <c r="E25" s="310"/>
      <c r="F25" s="310"/>
      <c r="H25" s="255">
        <f>SUM((D25*400)+(E25*100)+F25)</f>
        <v>0</v>
      </c>
      <c r="I25" s="254">
        <v>75</v>
      </c>
      <c r="J25" s="254">
        <f>H25*I25</f>
        <v>0</v>
      </c>
      <c r="K25" s="310"/>
      <c r="L25" s="310"/>
      <c r="M25" s="330" t="s">
        <v>391</v>
      </c>
      <c r="N25" s="345" t="s">
        <v>0</v>
      </c>
      <c r="O25" s="393"/>
      <c r="P25" s="311"/>
      <c r="Q25" s="393">
        <v>96</v>
      </c>
      <c r="R25" s="393"/>
      <c r="S25" s="311"/>
      <c r="T25" s="311"/>
      <c r="V25" s="246">
        <f>SUM(Q25*6500)</f>
        <v>624000</v>
      </c>
      <c r="W25" s="249"/>
      <c r="X25" s="249"/>
      <c r="Y25" s="249"/>
      <c r="Z25" s="248"/>
      <c r="AA25" s="255"/>
      <c r="AB25" s="310"/>
      <c r="AC25" s="310"/>
      <c r="AD25" s="229"/>
      <c r="AE25"/>
    </row>
    <row r="26" spans="1:31" x14ac:dyDescent="0.3">
      <c r="A26" s="310"/>
      <c r="B26" s="330"/>
      <c r="C26" s="310"/>
      <c r="D26" s="310"/>
      <c r="E26" s="310"/>
      <c r="F26" s="310"/>
      <c r="H26" s="255">
        <f>SUM((D26*400)+(E26*100)+F26)</f>
        <v>0</v>
      </c>
      <c r="I26" s="254">
        <v>75</v>
      </c>
      <c r="J26" s="254">
        <f>H26*I26</f>
        <v>0</v>
      </c>
      <c r="K26" s="310"/>
      <c r="L26" s="310"/>
      <c r="M26" s="330" t="s">
        <v>8</v>
      </c>
      <c r="N26" s="345" t="s">
        <v>0</v>
      </c>
      <c r="O26" s="393"/>
      <c r="P26" s="311">
        <v>12</v>
      </c>
      <c r="Q26" s="393"/>
      <c r="R26" s="393"/>
      <c r="S26" s="311"/>
      <c r="T26" s="311"/>
      <c r="U26" s="235">
        <v>6500</v>
      </c>
      <c r="V26" s="246">
        <f>SUM(P26*6500)</f>
        <v>78000</v>
      </c>
      <c r="W26" s="249">
        <v>30</v>
      </c>
      <c r="X26" s="249">
        <v>93</v>
      </c>
      <c r="Y26" s="249">
        <f>SUM(V26-(V26*93/100))</f>
        <v>5460</v>
      </c>
      <c r="Z26" s="248">
        <f>SUM(J26+Y26)</f>
        <v>5460</v>
      </c>
      <c r="AA26" s="255">
        <f>Z26</f>
        <v>5460</v>
      </c>
      <c r="AB26" s="310">
        <v>50</v>
      </c>
      <c r="AC26" s="310">
        <v>0</v>
      </c>
      <c r="AD26" s="229">
        <v>0.01</v>
      </c>
      <c r="AE26"/>
    </row>
    <row r="27" spans="1:31" x14ac:dyDescent="0.3">
      <c r="A27" s="310">
        <v>12</v>
      </c>
      <c r="B27" s="330" t="s">
        <v>1200</v>
      </c>
      <c r="C27" s="310">
        <v>15359</v>
      </c>
      <c r="D27" s="310">
        <v>4</v>
      </c>
      <c r="E27" s="310">
        <v>1</v>
      </c>
      <c r="F27" s="310">
        <v>44</v>
      </c>
      <c r="G27" s="233">
        <v>1</v>
      </c>
      <c r="H27" s="255">
        <f>SUM((D27*400)+(E27*100)+F27)</f>
        <v>1744</v>
      </c>
      <c r="I27" s="254">
        <v>75</v>
      </c>
      <c r="J27" s="254">
        <f>H27*I27</f>
        <v>130800</v>
      </c>
      <c r="K27" s="310"/>
      <c r="L27" s="310"/>
      <c r="M27" s="330"/>
      <c r="N27" s="345"/>
      <c r="O27" s="393"/>
      <c r="P27" s="311"/>
      <c r="Q27" s="393"/>
      <c r="R27" s="417"/>
      <c r="S27" s="311"/>
      <c r="T27" s="311"/>
      <c r="U27" s="246"/>
      <c r="V27" s="246"/>
      <c r="W27" s="249"/>
      <c r="X27" s="249"/>
      <c r="Y27" s="249"/>
      <c r="Z27" s="248">
        <f>SUM(J27+Y27)</f>
        <v>130800</v>
      </c>
      <c r="AA27" s="255">
        <f>Z27</f>
        <v>130800</v>
      </c>
      <c r="AB27" s="310"/>
      <c r="AC27" s="310"/>
      <c r="AD27" s="229">
        <v>0.01</v>
      </c>
      <c r="AE27"/>
    </row>
    <row r="28" spans="1:31" x14ac:dyDescent="0.3">
      <c r="A28" s="310">
        <v>13</v>
      </c>
      <c r="B28" s="330" t="s">
        <v>1199</v>
      </c>
      <c r="C28" s="310">
        <v>21037</v>
      </c>
      <c r="D28" s="310">
        <v>15</v>
      </c>
      <c r="E28" s="310">
        <v>2</v>
      </c>
      <c r="F28" s="310">
        <v>97</v>
      </c>
      <c r="G28" s="233">
        <v>1</v>
      </c>
      <c r="H28" s="255">
        <f>SUM((D28*400)+(E28*100)+F28)</f>
        <v>6297</v>
      </c>
      <c r="I28" s="254">
        <v>75</v>
      </c>
      <c r="J28" s="254">
        <f>H28*I28</f>
        <v>472275</v>
      </c>
      <c r="K28" s="310"/>
      <c r="L28" s="310"/>
      <c r="M28" s="330"/>
      <c r="N28" s="345"/>
      <c r="O28" s="393"/>
      <c r="P28" s="311"/>
      <c r="Q28" s="393"/>
      <c r="R28" s="393"/>
      <c r="S28" s="311"/>
      <c r="T28" s="311"/>
      <c r="U28" s="246"/>
      <c r="V28" s="246"/>
      <c r="W28" s="249"/>
      <c r="X28" s="249"/>
      <c r="Y28" s="249"/>
      <c r="Z28" s="248">
        <f>SUM(J28+Y28)</f>
        <v>472275</v>
      </c>
      <c r="AA28" s="255">
        <f>Z28</f>
        <v>472275</v>
      </c>
      <c r="AB28" s="310"/>
      <c r="AC28" s="310"/>
      <c r="AD28" s="229">
        <v>0.01</v>
      </c>
      <c r="AE28"/>
    </row>
    <row r="29" spans="1:31" x14ac:dyDescent="0.3">
      <c r="A29" s="310">
        <v>14</v>
      </c>
      <c r="B29" s="330" t="s">
        <v>1198</v>
      </c>
      <c r="C29" s="310">
        <v>724</v>
      </c>
      <c r="D29" s="310"/>
      <c r="E29" s="310">
        <v>1</v>
      </c>
      <c r="F29" s="310">
        <v>16</v>
      </c>
      <c r="G29" s="233">
        <v>2</v>
      </c>
      <c r="H29" s="255">
        <f>SUM((D29*400)+(E29*100)+F29)</f>
        <v>116</v>
      </c>
      <c r="I29" s="254">
        <v>75</v>
      </c>
      <c r="J29" s="254">
        <f>H29*I29</f>
        <v>8700</v>
      </c>
      <c r="K29" s="310">
        <v>5</v>
      </c>
      <c r="L29" s="310">
        <v>142</v>
      </c>
      <c r="M29" s="330" t="s">
        <v>10</v>
      </c>
      <c r="N29" s="345" t="s">
        <v>9</v>
      </c>
      <c r="O29" s="393">
        <v>161</v>
      </c>
      <c r="P29" s="311"/>
      <c r="Q29" s="393"/>
      <c r="R29" s="393"/>
      <c r="S29" s="311"/>
      <c r="T29" s="311"/>
      <c r="U29" s="235">
        <v>6500</v>
      </c>
      <c r="V29" s="246">
        <f>SUM(V30+V31)</f>
        <v>968500</v>
      </c>
      <c r="W29" s="249">
        <v>24</v>
      </c>
      <c r="X29" s="249">
        <v>85</v>
      </c>
      <c r="Y29" s="249">
        <f>SUM(V29-(V29*85/100))</f>
        <v>145275</v>
      </c>
      <c r="Z29" s="248">
        <f>SUM(J29+Y29)</f>
        <v>153975</v>
      </c>
      <c r="AA29" s="255">
        <f>Z29</f>
        <v>153975</v>
      </c>
      <c r="AB29" s="310"/>
      <c r="AC29" s="310"/>
      <c r="AD29" s="229">
        <v>0.02</v>
      </c>
      <c r="AE29"/>
    </row>
    <row r="30" spans="1:31" x14ac:dyDescent="0.3">
      <c r="A30" s="310"/>
      <c r="B30" s="330"/>
      <c r="C30" s="310"/>
      <c r="D30" s="310"/>
      <c r="E30" s="310"/>
      <c r="F30" s="310"/>
      <c r="H30" s="255"/>
      <c r="I30" s="254"/>
      <c r="J30" s="254"/>
      <c r="K30" s="310"/>
      <c r="L30" s="310"/>
      <c r="M30" s="330" t="s">
        <v>393</v>
      </c>
      <c r="N30" s="345" t="s">
        <v>2</v>
      </c>
      <c r="O30" s="393"/>
      <c r="P30" s="310"/>
      <c r="Q30" s="393">
        <v>85</v>
      </c>
      <c r="R30" s="393"/>
      <c r="S30" s="310"/>
      <c r="T30" s="310"/>
      <c r="V30" s="246">
        <f>SUM(Q30*6500)</f>
        <v>552500</v>
      </c>
      <c r="W30" s="249"/>
      <c r="X30" s="249"/>
      <c r="Y30" s="249"/>
      <c r="Z30" s="248"/>
      <c r="AA30" s="255"/>
      <c r="AB30" s="310"/>
      <c r="AC30" s="310"/>
      <c r="AD30" s="229"/>
      <c r="AE30"/>
    </row>
    <row r="31" spans="1:31" x14ac:dyDescent="0.3">
      <c r="A31" s="310"/>
      <c r="B31" s="330"/>
      <c r="C31" s="310"/>
      <c r="D31" s="310"/>
      <c r="E31" s="310"/>
      <c r="F31" s="310"/>
      <c r="H31" s="255"/>
      <c r="I31" s="254"/>
      <c r="J31" s="254"/>
      <c r="K31" s="310"/>
      <c r="L31" s="310"/>
      <c r="M31" s="330" t="s">
        <v>391</v>
      </c>
      <c r="N31" s="345" t="s">
        <v>0</v>
      </c>
      <c r="O31" s="393"/>
      <c r="P31" s="310"/>
      <c r="Q31" s="393">
        <v>64</v>
      </c>
      <c r="R31" s="393"/>
      <c r="S31" s="310"/>
      <c r="T31" s="310"/>
      <c r="V31" s="246">
        <f>SUM(Q31*6500)</f>
        <v>416000</v>
      </c>
      <c r="W31" s="249"/>
      <c r="X31" s="249"/>
      <c r="Y31" s="249"/>
      <c r="Z31" s="248"/>
      <c r="AA31" s="255"/>
      <c r="AB31" s="310"/>
      <c r="AC31" s="310"/>
      <c r="AD31" s="229"/>
      <c r="AE31"/>
    </row>
    <row r="32" spans="1:31" x14ac:dyDescent="0.3">
      <c r="A32" s="310"/>
      <c r="B32" s="330"/>
      <c r="C32" s="310"/>
      <c r="D32" s="310"/>
      <c r="E32" s="310"/>
      <c r="F32" s="310"/>
      <c r="H32" s="255"/>
      <c r="I32" s="254"/>
      <c r="J32" s="254"/>
      <c r="K32" s="310"/>
      <c r="L32" s="310"/>
      <c r="M32" s="330" t="s">
        <v>8</v>
      </c>
      <c r="N32" s="345" t="s">
        <v>0</v>
      </c>
      <c r="O32" s="393"/>
      <c r="P32" s="310">
        <v>12</v>
      </c>
      <c r="Q32" s="393"/>
      <c r="R32" s="393"/>
      <c r="S32" s="310"/>
      <c r="T32" s="310"/>
      <c r="U32" s="235">
        <v>6500</v>
      </c>
      <c r="V32" s="246">
        <f>SUM(P32*6500)</f>
        <v>78000</v>
      </c>
      <c r="W32" s="249">
        <v>24</v>
      </c>
      <c r="X32" s="249">
        <v>93</v>
      </c>
      <c r="Y32" s="249">
        <f>SUM(V32-(V32*X32/100))</f>
        <v>5460</v>
      </c>
      <c r="Z32" s="248">
        <f>SUM(J32+Y32)</f>
        <v>5460</v>
      </c>
      <c r="AA32" s="255">
        <f>Z32</f>
        <v>5460</v>
      </c>
      <c r="AB32" s="310">
        <v>50</v>
      </c>
      <c r="AC32" s="310">
        <v>0</v>
      </c>
      <c r="AD32" s="229">
        <v>0.01</v>
      </c>
      <c r="AE32"/>
    </row>
    <row r="33" spans="1:31" x14ac:dyDescent="0.3">
      <c r="A33" s="310">
        <v>15</v>
      </c>
      <c r="B33" s="330" t="s">
        <v>1197</v>
      </c>
      <c r="C33" s="310">
        <v>14803</v>
      </c>
      <c r="D33" s="310">
        <v>6</v>
      </c>
      <c r="E33" s="310">
        <v>3</v>
      </c>
      <c r="F33" s="310">
        <v>28</v>
      </c>
      <c r="G33" s="233">
        <v>1</v>
      </c>
      <c r="H33" s="255">
        <f>SUM((D33*400)+(E33*100)+F33)</f>
        <v>2728</v>
      </c>
      <c r="I33" s="254">
        <v>75</v>
      </c>
      <c r="J33" s="254">
        <f>H33*I33</f>
        <v>204600</v>
      </c>
      <c r="K33" s="310"/>
      <c r="L33" s="310"/>
      <c r="M33" s="330"/>
      <c r="N33" s="345"/>
      <c r="O33" s="393"/>
      <c r="P33" s="310"/>
      <c r="Q33" s="393"/>
      <c r="R33" s="393"/>
      <c r="S33" s="310"/>
      <c r="T33" s="310"/>
      <c r="U33" s="246"/>
      <c r="V33" s="249"/>
      <c r="W33" s="249"/>
      <c r="X33" s="249"/>
      <c r="Y33" s="249"/>
      <c r="Z33" s="248">
        <f>SUM(J33+Y33)</f>
        <v>204600</v>
      </c>
      <c r="AA33" s="255">
        <f>Z33</f>
        <v>204600</v>
      </c>
      <c r="AB33" s="310">
        <v>50</v>
      </c>
      <c r="AC33" s="310">
        <v>0</v>
      </c>
      <c r="AD33" s="229">
        <v>0.01</v>
      </c>
      <c r="AE33"/>
    </row>
    <row r="34" spans="1:31" x14ac:dyDescent="0.3">
      <c r="A34" s="310">
        <v>16</v>
      </c>
      <c r="B34" s="330" t="s">
        <v>1196</v>
      </c>
      <c r="C34" s="310">
        <v>14446</v>
      </c>
      <c r="D34" s="310">
        <v>12</v>
      </c>
      <c r="E34" s="310"/>
      <c r="F34" s="310">
        <v>31</v>
      </c>
      <c r="G34" s="233">
        <v>1</v>
      </c>
      <c r="H34" s="255">
        <f>SUM((D34*400)+(E34*100)+F34)</f>
        <v>4831</v>
      </c>
      <c r="I34" s="254">
        <v>75</v>
      </c>
      <c r="J34" s="254">
        <f>H34*I34</f>
        <v>362325</v>
      </c>
      <c r="K34" s="310"/>
      <c r="L34" s="249"/>
      <c r="M34" s="330"/>
      <c r="N34" s="345"/>
      <c r="O34" s="393"/>
      <c r="P34" s="310"/>
      <c r="Q34" s="393"/>
      <c r="R34" s="393"/>
      <c r="S34" s="310"/>
      <c r="T34" s="310"/>
      <c r="U34" s="246"/>
      <c r="V34" s="249"/>
      <c r="W34" s="249"/>
      <c r="X34" s="249"/>
      <c r="Y34" s="249"/>
      <c r="Z34" s="248">
        <f>SUM(J34+Y34)</f>
        <v>362325</v>
      </c>
      <c r="AA34" s="255">
        <f>Z34</f>
        <v>362325</v>
      </c>
      <c r="AB34" s="310">
        <v>50</v>
      </c>
      <c r="AC34" s="310">
        <v>0</v>
      </c>
      <c r="AD34" s="229">
        <v>0.01</v>
      </c>
      <c r="AE34"/>
    </row>
    <row r="35" spans="1:31" x14ac:dyDescent="0.3">
      <c r="A35" s="310">
        <v>17</v>
      </c>
      <c r="B35" s="330" t="s">
        <v>1195</v>
      </c>
      <c r="C35" s="310">
        <v>29101</v>
      </c>
      <c r="D35" s="310"/>
      <c r="E35" s="310"/>
      <c r="F35" s="310">
        <v>75</v>
      </c>
      <c r="G35" s="233">
        <v>1</v>
      </c>
      <c r="H35" s="255">
        <f>SUM((D35*400)+(E35*100)+F35)</f>
        <v>75</v>
      </c>
      <c r="I35" s="254">
        <v>75</v>
      </c>
      <c r="J35" s="254">
        <f>H35*I35</f>
        <v>5625</v>
      </c>
      <c r="K35" s="310">
        <v>6</v>
      </c>
      <c r="L35" s="249">
        <v>4</v>
      </c>
      <c r="M35" s="330" t="s">
        <v>8</v>
      </c>
      <c r="N35" s="345" t="s">
        <v>0</v>
      </c>
      <c r="O35" s="393">
        <v>12</v>
      </c>
      <c r="P35" s="310">
        <v>12</v>
      </c>
      <c r="Q35" s="393"/>
      <c r="R35" s="393"/>
      <c r="S35" s="310"/>
      <c r="T35" s="310"/>
      <c r="U35" s="235">
        <v>6500</v>
      </c>
      <c r="V35" s="246">
        <f>SUM(P35*6500)</f>
        <v>78000</v>
      </c>
      <c r="W35" s="249">
        <v>30</v>
      </c>
      <c r="X35" s="249">
        <v>93</v>
      </c>
      <c r="Y35" s="249">
        <f>SUM(V35-(V35*X35/100))</f>
        <v>5460</v>
      </c>
      <c r="Z35" s="248">
        <f>SUM(J35+Y35)</f>
        <v>11085</v>
      </c>
      <c r="AA35" s="255">
        <f>Z35</f>
        <v>11085</v>
      </c>
      <c r="AB35" s="310">
        <v>50</v>
      </c>
      <c r="AC35" s="310">
        <v>0</v>
      </c>
      <c r="AD35" s="229">
        <v>0.01</v>
      </c>
      <c r="AE35"/>
    </row>
    <row r="36" spans="1:31" x14ac:dyDescent="0.3">
      <c r="A36" s="310"/>
      <c r="B36" s="330"/>
      <c r="C36" s="310"/>
      <c r="D36" s="310"/>
      <c r="E36" s="310"/>
      <c r="F36" s="310"/>
      <c r="H36" s="255"/>
      <c r="I36" s="254"/>
      <c r="J36" s="254"/>
      <c r="K36" s="310">
        <v>7</v>
      </c>
      <c r="L36" s="249">
        <v>4</v>
      </c>
      <c r="M36" s="330" t="s">
        <v>10</v>
      </c>
      <c r="N36" s="345" t="s">
        <v>9</v>
      </c>
      <c r="O36" s="393">
        <v>176</v>
      </c>
      <c r="P36" s="310"/>
      <c r="Q36" s="393"/>
      <c r="R36" s="393"/>
      <c r="S36" s="310"/>
      <c r="T36" s="310"/>
      <c r="U36" s="235">
        <v>6500</v>
      </c>
      <c r="V36" s="246">
        <f>SUM(V37+V38)</f>
        <v>1144000</v>
      </c>
      <c r="W36" s="249">
        <v>30</v>
      </c>
      <c r="X36" s="249">
        <v>85</v>
      </c>
      <c r="Y36" s="249">
        <f>SUM(V36-(V36*X36/100))</f>
        <v>171600</v>
      </c>
      <c r="Z36" s="248">
        <f>SUM(J36+Y36)</f>
        <v>171600</v>
      </c>
      <c r="AA36" s="255">
        <f>Z36</f>
        <v>171600</v>
      </c>
      <c r="AB36" s="310">
        <v>10</v>
      </c>
      <c r="AC36" s="310">
        <v>0</v>
      </c>
      <c r="AD36" s="229">
        <v>0.02</v>
      </c>
      <c r="AE36"/>
    </row>
    <row r="37" spans="1:31" x14ac:dyDescent="0.3">
      <c r="A37" s="310"/>
      <c r="B37" s="330"/>
      <c r="C37" s="310"/>
      <c r="D37" s="310"/>
      <c r="E37" s="310"/>
      <c r="F37" s="310"/>
      <c r="H37" s="255"/>
      <c r="I37" s="254"/>
      <c r="J37" s="254"/>
      <c r="K37" s="310"/>
      <c r="L37" s="249"/>
      <c r="M37" s="330" t="s">
        <v>393</v>
      </c>
      <c r="N37" s="345" t="s">
        <v>2</v>
      </c>
      <c r="O37" s="393"/>
      <c r="P37" s="310"/>
      <c r="Q37" s="393">
        <v>112</v>
      </c>
      <c r="R37" s="393"/>
      <c r="S37" s="310"/>
      <c r="T37" s="310"/>
      <c r="V37" s="246">
        <f>SUM(Q37*6500)</f>
        <v>728000</v>
      </c>
      <c r="W37" s="249"/>
      <c r="X37" s="249"/>
      <c r="Y37" s="249"/>
      <c r="Z37" s="248"/>
      <c r="AA37" s="255"/>
      <c r="AB37" s="310"/>
      <c r="AC37" s="310"/>
      <c r="AD37" s="229"/>
      <c r="AE37"/>
    </row>
    <row r="38" spans="1:31" x14ac:dyDescent="0.3">
      <c r="A38" s="310"/>
      <c r="B38" s="330"/>
      <c r="C38" s="310"/>
      <c r="D38" s="310"/>
      <c r="E38" s="310"/>
      <c r="F38" s="310"/>
      <c r="H38" s="255"/>
      <c r="I38" s="254"/>
      <c r="J38" s="254"/>
      <c r="K38" s="310"/>
      <c r="L38" s="249"/>
      <c r="M38" s="330" t="s">
        <v>391</v>
      </c>
      <c r="N38" s="345" t="s">
        <v>0</v>
      </c>
      <c r="O38" s="393"/>
      <c r="P38" s="310"/>
      <c r="Q38" s="393">
        <v>64</v>
      </c>
      <c r="R38" s="393"/>
      <c r="S38" s="310"/>
      <c r="T38" s="310"/>
      <c r="V38" s="246">
        <f>SUM(Q38*6500)</f>
        <v>416000</v>
      </c>
      <c r="W38" s="249"/>
      <c r="X38" s="249"/>
      <c r="Y38" s="249"/>
      <c r="Z38" s="248"/>
      <c r="AA38" s="255"/>
      <c r="AB38" s="310"/>
      <c r="AC38" s="310"/>
      <c r="AD38" s="229"/>
      <c r="AE38"/>
    </row>
    <row r="39" spans="1:31" x14ac:dyDescent="0.3">
      <c r="A39" s="310">
        <v>19</v>
      </c>
      <c r="B39" s="330" t="s">
        <v>1194</v>
      </c>
      <c r="C39" s="310">
        <v>6597</v>
      </c>
      <c r="D39" s="310"/>
      <c r="E39" s="310">
        <v>3</v>
      </c>
      <c r="F39" s="413" t="s">
        <v>133</v>
      </c>
      <c r="G39" s="233">
        <v>1</v>
      </c>
      <c r="H39" s="255">
        <f>SUM((D39*400)+(E39*100)+F39)</f>
        <v>311</v>
      </c>
      <c r="I39" s="254">
        <v>75</v>
      </c>
      <c r="J39" s="254">
        <f>H39*I39</f>
        <v>23325</v>
      </c>
      <c r="K39" s="310">
        <v>8</v>
      </c>
      <c r="L39" s="310">
        <v>196</v>
      </c>
      <c r="M39" s="330" t="s">
        <v>10</v>
      </c>
      <c r="N39" s="345" t="s">
        <v>9</v>
      </c>
      <c r="O39" s="393">
        <v>214</v>
      </c>
      <c r="P39" s="310"/>
      <c r="Q39" s="393"/>
      <c r="R39" s="393"/>
      <c r="S39" s="310"/>
      <c r="T39" s="310"/>
      <c r="U39" s="235">
        <v>6500</v>
      </c>
      <c r="V39" s="246">
        <f>SUM(V40+V41)</f>
        <v>1313000</v>
      </c>
      <c r="W39" s="249">
        <v>3</v>
      </c>
      <c r="X39" s="416">
        <v>6</v>
      </c>
      <c r="Y39" s="249">
        <f>SUM(V39-(V39*X39/100))</f>
        <v>1234220</v>
      </c>
      <c r="Z39" s="248">
        <f>SUM(J39+Y39)</f>
        <v>1257545</v>
      </c>
      <c r="AA39" s="255">
        <f>Z39</f>
        <v>1257545</v>
      </c>
      <c r="AB39" s="415">
        <v>10</v>
      </c>
      <c r="AC39" s="415">
        <v>0</v>
      </c>
      <c r="AD39" s="414">
        <v>0.02</v>
      </c>
      <c r="AE39"/>
    </row>
    <row r="40" spans="1:31" x14ac:dyDescent="0.3">
      <c r="A40" s="310"/>
      <c r="B40" s="330"/>
      <c r="C40" s="310"/>
      <c r="D40" s="310"/>
      <c r="E40" s="310"/>
      <c r="F40" s="310"/>
      <c r="H40" s="255"/>
      <c r="I40" s="254"/>
      <c r="J40" s="254"/>
      <c r="K40" s="310"/>
      <c r="L40" s="310"/>
      <c r="M40" s="330" t="s">
        <v>393</v>
      </c>
      <c r="N40" s="345" t="s">
        <v>2</v>
      </c>
      <c r="O40" s="393"/>
      <c r="P40" s="310"/>
      <c r="Q40" s="393">
        <v>138</v>
      </c>
      <c r="R40" s="393"/>
      <c r="S40" s="310"/>
      <c r="T40" s="310"/>
      <c r="V40" s="246">
        <f>SUM(Q40*6500)</f>
        <v>897000</v>
      </c>
      <c r="W40" s="249"/>
      <c r="X40" s="249"/>
      <c r="Y40" s="249"/>
      <c r="Z40" s="248"/>
      <c r="AA40" s="255"/>
      <c r="AB40" s="310"/>
      <c r="AC40" s="310"/>
      <c r="AD40" s="229"/>
      <c r="AE40"/>
    </row>
    <row r="41" spans="1:31" x14ac:dyDescent="0.3">
      <c r="A41" s="310"/>
      <c r="B41" s="330"/>
      <c r="C41" s="310"/>
      <c r="D41" s="310"/>
      <c r="E41" s="310"/>
      <c r="F41" s="310"/>
      <c r="H41" s="255"/>
      <c r="I41" s="254"/>
      <c r="J41" s="254"/>
      <c r="K41" s="310"/>
      <c r="L41" s="310"/>
      <c r="M41" s="330" t="s">
        <v>391</v>
      </c>
      <c r="N41" s="345" t="s">
        <v>0</v>
      </c>
      <c r="O41" s="393"/>
      <c r="P41" s="310"/>
      <c r="Q41" s="393">
        <v>64</v>
      </c>
      <c r="R41" s="393"/>
      <c r="S41" s="310"/>
      <c r="T41" s="310"/>
      <c r="V41" s="246">
        <f>SUM(Q41*6500)</f>
        <v>416000</v>
      </c>
      <c r="W41" s="249"/>
      <c r="X41" s="249"/>
      <c r="Y41" s="249"/>
      <c r="Z41" s="248"/>
      <c r="AA41" s="255"/>
      <c r="AB41" s="310"/>
      <c r="AC41" s="310"/>
      <c r="AD41" s="229"/>
      <c r="AE41"/>
    </row>
    <row r="42" spans="1:31" x14ac:dyDescent="0.3">
      <c r="A42" s="310"/>
      <c r="B42" s="330"/>
      <c r="C42" s="310"/>
      <c r="D42" s="310"/>
      <c r="E42" s="310"/>
      <c r="F42" s="413"/>
      <c r="H42" s="255"/>
      <c r="I42" s="254"/>
      <c r="J42" s="254"/>
      <c r="K42" s="310"/>
      <c r="L42" s="310"/>
      <c r="M42" s="330" t="s">
        <v>13</v>
      </c>
      <c r="N42" s="345" t="s">
        <v>0</v>
      </c>
      <c r="O42" s="393"/>
      <c r="P42" s="310">
        <v>12</v>
      </c>
      <c r="Q42" s="393"/>
      <c r="R42" s="393"/>
      <c r="S42" s="310"/>
      <c r="T42" s="310"/>
      <c r="U42" s="235">
        <v>2050</v>
      </c>
      <c r="V42" s="246">
        <f>SUM(P42*2050)</f>
        <v>24600</v>
      </c>
      <c r="W42" s="249">
        <v>1</v>
      </c>
      <c r="X42" s="249">
        <v>3</v>
      </c>
      <c r="Y42" s="249">
        <f>SUM(V42-(V42*X42/100))</f>
        <v>23862</v>
      </c>
      <c r="Z42" s="248">
        <f>SUM(J42+Y42)</f>
        <v>23862</v>
      </c>
      <c r="AA42" s="255">
        <f>Z42</f>
        <v>23862</v>
      </c>
      <c r="AB42" s="310">
        <v>50</v>
      </c>
      <c r="AC42" s="310">
        <v>0</v>
      </c>
      <c r="AD42" s="229">
        <v>0.01</v>
      </c>
      <c r="AE42"/>
    </row>
    <row r="43" spans="1:31" x14ac:dyDescent="0.3">
      <c r="A43" s="310"/>
      <c r="B43" s="330"/>
      <c r="C43" s="310"/>
      <c r="D43" s="310"/>
      <c r="E43" s="310"/>
      <c r="F43" s="310"/>
      <c r="H43" s="255"/>
      <c r="I43" s="254"/>
      <c r="J43" s="254"/>
      <c r="K43" s="310"/>
      <c r="L43" s="310"/>
      <c r="M43" s="330"/>
      <c r="N43" s="345"/>
      <c r="O43" s="393"/>
      <c r="P43" s="310"/>
      <c r="Q43" s="393"/>
      <c r="R43" s="393"/>
      <c r="S43" s="310"/>
      <c r="T43" s="310"/>
      <c r="U43" s="246"/>
      <c r="V43" s="249"/>
      <c r="W43" s="249"/>
      <c r="X43" s="249"/>
      <c r="Y43" s="249"/>
      <c r="Z43" s="248"/>
      <c r="AA43" s="255"/>
      <c r="AB43" s="310"/>
      <c r="AC43" s="310"/>
      <c r="AD43" s="229"/>
      <c r="AE43"/>
    </row>
    <row r="44" spans="1:31" x14ac:dyDescent="0.3">
      <c r="A44" s="310">
        <v>20</v>
      </c>
      <c r="B44" s="330" t="s">
        <v>1193</v>
      </c>
      <c r="C44" s="310">
        <v>14234</v>
      </c>
      <c r="D44" s="310">
        <v>10</v>
      </c>
      <c r="E44" s="310">
        <v>3</v>
      </c>
      <c r="F44" s="310">
        <v>91</v>
      </c>
      <c r="G44" s="233">
        <v>1</v>
      </c>
      <c r="H44" s="255">
        <f>SUM((D44*400)+(E44*100)+F44)</f>
        <v>4391</v>
      </c>
      <c r="I44" s="254">
        <v>75</v>
      </c>
      <c r="J44" s="254">
        <f>H44*I44</f>
        <v>329325</v>
      </c>
      <c r="K44" s="310"/>
      <c r="L44" s="310"/>
      <c r="M44" s="330"/>
      <c r="N44" s="345"/>
      <c r="O44" s="393"/>
      <c r="P44" s="310"/>
      <c r="Q44" s="393"/>
      <c r="R44" s="393"/>
      <c r="S44" s="310"/>
      <c r="T44" s="310"/>
      <c r="U44" s="246"/>
      <c r="V44" s="249"/>
      <c r="W44" s="249"/>
      <c r="X44" s="249"/>
      <c r="Y44" s="249"/>
      <c r="Z44" s="248">
        <f>SUM(J44+Y44)</f>
        <v>329325</v>
      </c>
      <c r="AA44" s="255">
        <f>Z44</f>
        <v>329325</v>
      </c>
      <c r="AB44" s="310">
        <v>50</v>
      </c>
      <c r="AC44" s="310">
        <v>0</v>
      </c>
      <c r="AD44" s="229">
        <v>0.01</v>
      </c>
      <c r="AE44"/>
    </row>
    <row r="45" spans="1:31" x14ac:dyDescent="0.3">
      <c r="A45" s="310">
        <v>21</v>
      </c>
      <c r="B45" s="330" t="s">
        <v>1192</v>
      </c>
      <c r="C45" s="310">
        <v>13452</v>
      </c>
      <c r="D45" s="310"/>
      <c r="E45" s="310">
        <v>2</v>
      </c>
      <c r="F45" s="310">
        <v>42</v>
      </c>
      <c r="G45" s="233">
        <v>1</v>
      </c>
      <c r="H45" s="255">
        <f>SUM((D45*400)+(E45*100)+F45)</f>
        <v>242</v>
      </c>
      <c r="I45" s="254">
        <v>75</v>
      </c>
      <c r="J45" s="254">
        <f>H45*I45</f>
        <v>18150</v>
      </c>
      <c r="K45" s="310">
        <v>9</v>
      </c>
      <c r="L45" s="310">
        <v>110</v>
      </c>
      <c r="M45" s="330" t="s">
        <v>8</v>
      </c>
      <c r="N45" s="345" t="s">
        <v>0</v>
      </c>
      <c r="O45" s="393">
        <v>149</v>
      </c>
      <c r="P45" s="310">
        <v>10</v>
      </c>
      <c r="Q45" s="393"/>
      <c r="R45" s="393"/>
      <c r="S45" s="310"/>
      <c r="T45" s="310"/>
      <c r="U45" s="235">
        <v>6500</v>
      </c>
      <c r="V45" s="246">
        <f>SUM(P45*6500)</f>
        <v>65000</v>
      </c>
      <c r="W45" s="249">
        <v>3</v>
      </c>
      <c r="X45" s="249">
        <v>9</v>
      </c>
      <c r="Y45" s="249">
        <f>SUM(V45-(V45*X45/100))</f>
        <v>59150</v>
      </c>
      <c r="Z45" s="248">
        <f>SUM(J45+Y45)</f>
        <v>77300</v>
      </c>
      <c r="AA45" s="255">
        <f>Z45</f>
        <v>77300</v>
      </c>
      <c r="AB45" s="310">
        <v>50</v>
      </c>
      <c r="AC45" s="310">
        <v>0</v>
      </c>
      <c r="AD45" s="229">
        <v>0.01</v>
      </c>
      <c r="AE45"/>
    </row>
    <row r="46" spans="1:31" x14ac:dyDescent="0.3">
      <c r="A46" s="310"/>
      <c r="B46" s="330"/>
      <c r="C46" s="310"/>
      <c r="D46" s="310"/>
      <c r="E46" s="310"/>
      <c r="F46" s="310"/>
      <c r="H46" s="255"/>
      <c r="I46" s="254"/>
      <c r="J46" s="254"/>
      <c r="K46" s="310"/>
      <c r="L46" s="310"/>
      <c r="M46" s="330" t="s">
        <v>11</v>
      </c>
      <c r="N46" s="345" t="s">
        <v>0</v>
      </c>
      <c r="O46" s="393"/>
      <c r="P46" s="310">
        <v>119</v>
      </c>
      <c r="Q46" s="393"/>
      <c r="R46" s="393"/>
      <c r="S46" s="310"/>
      <c r="T46" s="310"/>
      <c r="U46" s="235">
        <v>2050</v>
      </c>
      <c r="V46" s="246">
        <f>SUM(P46*2050)</f>
        <v>243950</v>
      </c>
      <c r="W46" s="249">
        <v>3</v>
      </c>
      <c r="X46" s="249">
        <v>9</v>
      </c>
      <c r="Y46" s="249">
        <f>SUM(V46-(V46*X46/100))</f>
        <v>221994.5</v>
      </c>
      <c r="Z46" s="248">
        <f>SUM(J46+Y46)</f>
        <v>221994.5</v>
      </c>
      <c r="AA46" s="255">
        <f>Z46</f>
        <v>221994.5</v>
      </c>
      <c r="AB46" s="310">
        <v>50</v>
      </c>
      <c r="AC46" s="310">
        <v>0</v>
      </c>
      <c r="AD46" s="229">
        <v>0.01</v>
      </c>
      <c r="AE46"/>
    </row>
    <row r="47" spans="1:31" x14ac:dyDescent="0.3">
      <c r="A47" s="310"/>
      <c r="B47" s="330"/>
      <c r="C47" s="310"/>
      <c r="D47" s="310"/>
      <c r="E47" s="310"/>
      <c r="F47" s="310"/>
      <c r="H47" s="255"/>
      <c r="I47" s="254"/>
      <c r="J47" s="254"/>
      <c r="K47" s="310"/>
      <c r="L47" s="310"/>
      <c r="M47" s="330" t="s">
        <v>13</v>
      </c>
      <c r="N47" s="345" t="s">
        <v>0</v>
      </c>
      <c r="O47" s="393"/>
      <c r="P47" s="310">
        <v>20</v>
      </c>
      <c r="Q47" s="393"/>
      <c r="R47" s="393"/>
      <c r="S47" s="310"/>
      <c r="T47" s="310"/>
      <c r="U47" s="235">
        <v>2050</v>
      </c>
      <c r="V47" s="246">
        <f>SUM(P47*2050)</f>
        <v>41000</v>
      </c>
      <c r="W47" s="249">
        <v>3</v>
      </c>
      <c r="X47" s="249">
        <v>9</v>
      </c>
      <c r="Y47" s="249">
        <f>SUM(V47-(V47*X47/100))</f>
        <v>37310</v>
      </c>
      <c r="Z47" s="248">
        <f>SUM(J47+Y47)</f>
        <v>37310</v>
      </c>
      <c r="AA47" s="255">
        <f>Z47</f>
        <v>37310</v>
      </c>
      <c r="AB47" s="310">
        <v>50</v>
      </c>
      <c r="AC47" s="310">
        <v>0</v>
      </c>
      <c r="AD47" s="229">
        <v>0.01</v>
      </c>
      <c r="AE47"/>
    </row>
    <row r="48" spans="1:31" x14ac:dyDescent="0.3">
      <c r="A48" s="310">
        <v>22</v>
      </c>
      <c r="B48" s="330" t="s">
        <v>1191</v>
      </c>
      <c r="C48" s="310">
        <v>78</v>
      </c>
      <c r="D48" s="310"/>
      <c r="E48" s="310"/>
      <c r="F48" s="310">
        <v>85</v>
      </c>
      <c r="G48" s="233">
        <v>2</v>
      </c>
      <c r="H48" s="255">
        <f>SUM((D48*400)+(E48*100)+F48)</f>
        <v>85</v>
      </c>
      <c r="I48" s="254">
        <v>75</v>
      </c>
      <c r="J48" s="254">
        <f>H48*I48</f>
        <v>6375</v>
      </c>
      <c r="K48" s="310">
        <v>10</v>
      </c>
      <c r="L48" s="310">
        <v>110</v>
      </c>
      <c r="M48" s="330" t="s">
        <v>10</v>
      </c>
      <c r="N48" s="345" t="s">
        <v>9</v>
      </c>
      <c r="O48" s="393">
        <v>304</v>
      </c>
      <c r="P48" s="310"/>
      <c r="Q48" s="393"/>
      <c r="R48" s="393"/>
      <c r="S48" s="310"/>
      <c r="T48" s="310"/>
      <c r="U48" s="235">
        <v>6500</v>
      </c>
      <c r="V48" s="246">
        <f>SUM(V49+V50)</f>
        <v>1898000</v>
      </c>
      <c r="W48" s="249">
        <v>32</v>
      </c>
      <c r="X48" s="249">
        <v>85</v>
      </c>
      <c r="Y48" s="249">
        <f>SUM(V48-(V48*X48/100))</f>
        <v>284700</v>
      </c>
      <c r="Z48" s="248">
        <f>SUM(J48+Y48)</f>
        <v>291075</v>
      </c>
      <c r="AA48" s="255">
        <f>Z48</f>
        <v>291075</v>
      </c>
      <c r="AB48" s="310">
        <v>10</v>
      </c>
      <c r="AC48" s="310">
        <v>0</v>
      </c>
      <c r="AD48" s="229">
        <v>0.02</v>
      </c>
      <c r="AE48"/>
    </row>
    <row r="49" spans="1:31" x14ac:dyDescent="0.3">
      <c r="A49" s="310"/>
      <c r="B49" s="330"/>
      <c r="C49" s="310"/>
      <c r="D49" s="310"/>
      <c r="E49" s="310"/>
      <c r="F49" s="310"/>
      <c r="H49" s="255"/>
      <c r="I49" s="254"/>
      <c r="J49" s="254"/>
      <c r="K49" s="310"/>
      <c r="L49" s="310"/>
      <c r="M49" s="330" t="s">
        <v>393</v>
      </c>
      <c r="N49" s="345" t="s">
        <v>2</v>
      </c>
      <c r="O49" s="393"/>
      <c r="P49" s="310"/>
      <c r="Q49" s="393">
        <v>196</v>
      </c>
      <c r="R49" s="393"/>
      <c r="S49" s="310"/>
      <c r="T49" s="310"/>
      <c r="V49" s="246">
        <f>SUM(Q49*6500)</f>
        <v>1274000</v>
      </c>
      <c r="W49" s="249"/>
      <c r="X49" s="249"/>
      <c r="Y49" s="249"/>
      <c r="Z49" s="248">
        <f>SUM(J49+Y49)</f>
        <v>0</v>
      </c>
      <c r="AA49" s="255">
        <f>Z49</f>
        <v>0</v>
      </c>
      <c r="AB49" s="310"/>
      <c r="AC49" s="310"/>
      <c r="AD49" s="229"/>
      <c r="AE49"/>
    </row>
    <row r="50" spans="1:31" x14ac:dyDescent="0.3">
      <c r="A50" s="310"/>
      <c r="B50" s="330"/>
      <c r="C50" s="310"/>
      <c r="D50" s="310"/>
      <c r="E50" s="310"/>
      <c r="F50" s="310"/>
      <c r="H50" s="255"/>
      <c r="I50" s="254"/>
      <c r="J50" s="254"/>
      <c r="K50" s="310"/>
      <c r="L50" s="310"/>
      <c r="M50" s="330" t="s">
        <v>391</v>
      </c>
      <c r="N50" s="345" t="s">
        <v>0</v>
      </c>
      <c r="O50" s="393"/>
      <c r="P50" s="310"/>
      <c r="Q50" s="393">
        <v>96</v>
      </c>
      <c r="R50" s="393"/>
      <c r="S50" s="310"/>
      <c r="T50" s="310"/>
      <c r="V50" s="246">
        <f>SUM(Q50*6500)</f>
        <v>624000</v>
      </c>
      <c r="W50" s="249"/>
      <c r="X50" s="249"/>
      <c r="Y50" s="249"/>
      <c r="Z50" s="248">
        <f>SUM(J50+Y50)</f>
        <v>0</v>
      </c>
      <c r="AA50" s="255">
        <f>Z50</f>
        <v>0</v>
      </c>
      <c r="AB50" s="310"/>
      <c r="AC50" s="310"/>
      <c r="AD50" s="229"/>
      <c r="AE50"/>
    </row>
    <row r="51" spans="1:31" x14ac:dyDescent="0.3">
      <c r="A51" s="310"/>
      <c r="B51" s="330"/>
      <c r="C51" s="310"/>
      <c r="D51" s="310"/>
      <c r="E51" s="310"/>
      <c r="F51" s="310"/>
      <c r="H51" s="255"/>
      <c r="I51" s="254"/>
      <c r="J51" s="254"/>
      <c r="K51" s="310"/>
      <c r="L51" s="310"/>
      <c r="M51" s="330" t="s">
        <v>8</v>
      </c>
      <c r="N51" s="345" t="s">
        <v>0</v>
      </c>
      <c r="O51" s="393"/>
      <c r="P51" s="310">
        <v>12</v>
      </c>
      <c r="Q51" s="393"/>
      <c r="R51" s="393"/>
      <c r="S51" s="310"/>
      <c r="T51" s="310"/>
      <c r="U51" s="235">
        <v>6500</v>
      </c>
      <c r="V51" s="246">
        <f>SUM(P51*6500)</f>
        <v>78000</v>
      </c>
      <c r="W51" s="249">
        <v>32</v>
      </c>
      <c r="X51" s="249">
        <v>93</v>
      </c>
      <c r="Y51" s="249">
        <f>SUM(V51-(V51*X51/100))</f>
        <v>5460</v>
      </c>
      <c r="Z51" s="248">
        <f>SUM(J51+Y51)</f>
        <v>5460</v>
      </c>
      <c r="AA51" s="255">
        <f>Z51</f>
        <v>5460</v>
      </c>
      <c r="AB51" s="310">
        <v>50</v>
      </c>
      <c r="AC51" s="310">
        <v>0</v>
      </c>
      <c r="AD51" s="229">
        <v>0.01</v>
      </c>
      <c r="AE51"/>
    </row>
    <row r="52" spans="1:31" x14ac:dyDescent="0.3">
      <c r="A52" s="310">
        <v>23</v>
      </c>
      <c r="B52" s="330" t="s">
        <v>1190</v>
      </c>
      <c r="C52" s="310">
        <v>524</v>
      </c>
      <c r="D52" s="310"/>
      <c r="E52" s="310"/>
      <c r="F52" s="310">
        <v>63</v>
      </c>
      <c r="G52" s="233">
        <v>2</v>
      </c>
      <c r="H52" s="255">
        <f>SUM((D52*400)+(E52*100)+F52)</f>
        <v>63</v>
      </c>
      <c r="I52" s="254">
        <v>75</v>
      </c>
      <c r="J52" s="254">
        <f>H52*I52</f>
        <v>4725</v>
      </c>
      <c r="K52" s="310">
        <v>11</v>
      </c>
      <c r="L52" s="310">
        <v>28</v>
      </c>
      <c r="M52" s="330" t="s">
        <v>3</v>
      </c>
      <c r="N52" s="345" t="s">
        <v>2</v>
      </c>
      <c r="O52" s="393">
        <v>112</v>
      </c>
      <c r="P52" s="310"/>
      <c r="Q52" s="393"/>
      <c r="R52" s="393"/>
      <c r="S52" s="310"/>
      <c r="T52" s="310"/>
      <c r="U52" s="246"/>
      <c r="V52" s="249"/>
      <c r="W52" s="249"/>
      <c r="X52" s="249"/>
      <c r="Y52" s="249"/>
      <c r="Z52" s="248">
        <f>SUM(J52+Y52)</f>
        <v>4725</v>
      </c>
      <c r="AA52" s="255">
        <f>Z52</f>
        <v>4725</v>
      </c>
      <c r="AB52" s="310">
        <v>10</v>
      </c>
      <c r="AC52" s="310">
        <v>0</v>
      </c>
      <c r="AD52" s="229">
        <v>0.02</v>
      </c>
      <c r="AE52"/>
    </row>
    <row r="53" spans="1:31" x14ac:dyDescent="0.3">
      <c r="A53" s="310"/>
      <c r="B53" s="330"/>
      <c r="C53" s="310"/>
      <c r="D53" s="310"/>
      <c r="E53" s="310"/>
      <c r="F53" s="310"/>
      <c r="H53" s="255"/>
      <c r="I53" s="254"/>
      <c r="J53" s="254"/>
      <c r="K53" s="310"/>
      <c r="L53" s="310"/>
      <c r="M53" s="330" t="s">
        <v>393</v>
      </c>
      <c r="N53" s="345" t="s">
        <v>2</v>
      </c>
      <c r="O53" s="393"/>
      <c r="P53" s="310"/>
      <c r="Q53" s="393">
        <v>112</v>
      </c>
      <c r="R53" s="393"/>
      <c r="S53" s="310"/>
      <c r="T53" s="310"/>
      <c r="U53" s="235">
        <v>6500</v>
      </c>
      <c r="V53" s="246">
        <f>SUM(Q53*6500)</f>
        <v>728000</v>
      </c>
      <c r="W53" s="249">
        <v>30</v>
      </c>
      <c r="X53" s="249">
        <v>50</v>
      </c>
      <c r="Y53" s="249">
        <f>SUM(V53-(V53*X53/100))</f>
        <v>364000</v>
      </c>
      <c r="Z53" s="248">
        <f>SUM(J53+Y53)</f>
        <v>364000</v>
      </c>
      <c r="AA53" s="255">
        <f>Z53</f>
        <v>364000</v>
      </c>
      <c r="AB53" s="310"/>
      <c r="AC53" s="310"/>
      <c r="AD53" s="229"/>
      <c r="AE53"/>
    </row>
    <row r="54" spans="1:31" x14ac:dyDescent="0.3">
      <c r="A54" s="310">
        <v>24</v>
      </c>
      <c r="B54" s="330" t="s">
        <v>1189</v>
      </c>
      <c r="C54" s="310">
        <v>13717</v>
      </c>
      <c r="D54" s="310"/>
      <c r="E54" s="310"/>
      <c r="F54" s="310">
        <v>76</v>
      </c>
      <c r="G54" s="233">
        <v>2</v>
      </c>
      <c r="H54" s="255">
        <f>SUM((D54*400)+(E54*100)+F54)</f>
        <v>76</v>
      </c>
      <c r="I54" s="254">
        <v>75</v>
      </c>
      <c r="J54" s="254">
        <f>H54*I54</f>
        <v>5700</v>
      </c>
      <c r="K54" s="310">
        <v>12</v>
      </c>
      <c r="L54" s="310">
        <v>28</v>
      </c>
      <c r="M54" s="330" t="s">
        <v>10</v>
      </c>
      <c r="N54" s="345" t="s">
        <v>9</v>
      </c>
      <c r="O54" s="393">
        <v>158.75</v>
      </c>
      <c r="P54" s="310"/>
      <c r="Q54" s="393"/>
      <c r="R54" s="393"/>
      <c r="S54" s="310"/>
      <c r="T54" s="310"/>
      <c r="U54" s="235">
        <v>6500</v>
      </c>
      <c r="V54" s="246">
        <f>SUM(V55+V56)</f>
        <v>975000</v>
      </c>
      <c r="W54" s="249">
        <v>32</v>
      </c>
      <c r="X54" s="249">
        <v>85</v>
      </c>
      <c r="Y54" s="249">
        <f>SUM(V54-(V54*X54/100))</f>
        <v>146250</v>
      </c>
      <c r="Z54" s="248">
        <f>SUM(J54+Y54)</f>
        <v>151950</v>
      </c>
      <c r="AA54" s="255">
        <f>Z54</f>
        <v>151950</v>
      </c>
      <c r="AB54" s="310">
        <v>50</v>
      </c>
      <c r="AC54" s="310">
        <v>0</v>
      </c>
      <c r="AD54" s="229">
        <v>0.02</v>
      </c>
      <c r="AE54"/>
    </row>
    <row r="55" spans="1:31" x14ac:dyDescent="0.3">
      <c r="A55" s="310"/>
      <c r="B55" s="330"/>
      <c r="C55" s="310"/>
      <c r="D55" s="310"/>
      <c r="E55" s="310"/>
      <c r="F55" s="310"/>
      <c r="H55" s="255"/>
      <c r="I55" s="254"/>
      <c r="J55" s="254"/>
      <c r="K55" s="310"/>
      <c r="L55" s="310"/>
      <c r="M55" s="330" t="s">
        <v>393</v>
      </c>
      <c r="N55" s="345" t="s">
        <v>2</v>
      </c>
      <c r="O55" s="393"/>
      <c r="P55" s="310"/>
      <c r="Q55" s="393">
        <v>102</v>
      </c>
      <c r="R55" s="393"/>
      <c r="S55" s="310"/>
      <c r="T55" s="310"/>
      <c r="V55" s="246">
        <f>SUM(Q55*6500)</f>
        <v>663000</v>
      </c>
      <c r="W55" s="249"/>
      <c r="X55" s="249"/>
      <c r="Y55" s="249"/>
      <c r="Z55" s="248"/>
      <c r="AA55" s="255"/>
      <c r="AB55" s="310"/>
      <c r="AC55" s="310"/>
      <c r="AD55" s="229"/>
      <c r="AE55"/>
    </row>
    <row r="56" spans="1:31" x14ac:dyDescent="0.3">
      <c r="A56" s="310"/>
      <c r="B56" s="330"/>
      <c r="C56" s="310"/>
      <c r="D56" s="310"/>
      <c r="E56" s="310"/>
      <c r="F56" s="310"/>
      <c r="H56" s="255"/>
      <c r="I56" s="254"/>
      <c r="J56" s="254"/>
      <c r="K56" s="310"/>
      <c r="L56" s="310"/>
      <c r="M56" s="330" t="s">
        <v>391</v>
      </c>
      <c r="N56" s="345" t="s">
        <v>0</v>
      </c>
      <c r="O56" s="393"/>
      <c r="P56" s="310"/>
      <c r="Q56" s="393">
        <v>48</v>
      </c>
      <c r="R56" s="393"/>
      <c r="S56" s="310"/>
      <c r="T56" s="310"/>
      <c r="V56" s="246">
        <f>SUM(Q56*6500)</f>
        <v>312000</v>
      </c>
      <c r="W56" s="249"/>
      <c r="X56" s="249"/>
      <c r="Y56" s="249"/>
      <c r="Z56" s="248"/>
      <c r="AA56" s="255"/>
      <c r="AB56" s="310"/>
      <c r="AC56" s="310"/>
      <c r="AD56" s="229"/>
      <c r="AE56"/>
    </row>
    <row r="57" spans="1:31" x14ac:dyDescent="0.3">
      <c r="A57" s="310"/>
      <c r="B57" s="330"/>
      <c r="C57" s="310"/>
      <c r="D57" s="310"/>
      <c r="E57" s="310"/>
      <c r="F57" s="310"/>
      <c r="H57" s="255"/>
      <c r="I57" s="254"/>
      <c r="J57" s="254"/>
      <c r="K57" s="310"/>
      <c r="L57" s="310"/>
      <c r="M57" s="330" t="s">
        <v>8</v>
      </c>
      <c r="N57" s="345" t="s">
        <v>0</v>
      </c>
      <c r="O57" s="393"/>
      <c r="P57" s="310">
        <v>8.75</v>
      </c>
      <c r="Q57" s="393"/>
      <c r="R57" s="393"/>
      <c r="S57" s="310"/>
      <c r="T57" s="310"/>
      <c r="U57" s="235">
        <v>6500</v>
      </c>
      <c r="V57" s="246">
        <f>SUM(P57*6500)</f>
        <v>56875</v>
      </c>
      <c r="W57" s="249">
        <v>10</v>
      </c>
      <c r="X57" s="249">
        <v>40</v>
      </c>
      <c r="Y57" s="249">
        <f>SUM(V57-(V57*X57/100))</f>
        <v>34125</v>
      </c>
      <c r="Z57" s="248">
        <f>SUM(J57+Y57)</f>
        <v>34125</v>
      </c>
      <c r="AA57" s="255">
        <f>Z57</f>
        <v>34125</v>
      </c>
      <c r="AB57" s="310">
        <v>50</v>
      </c>
      <c r="AC57" s="310">
        <v>0</v>
      </c>
      <c r="AD57" s="229">
        <v>0.01</v>
      </c>
      <c r="AE57"/>
    </row>
    <row r="58" spans="1:31" x14ac:dyDescent="0.3">
      <c r="A58" s="310"/>
      <c r="B58" s="330"/>
      <c r="C58" s="310"/>
      <c r="D58" s="310"/>
      <c r="E58" s="310"/>
      <c r="F58" s="310"/>
      <c r="H58" s="255"/>
      <c r="I58" s="254"/>
      <c r="J58" s="254"/>
      <c r="K58" s="310"/>
      <c r="L58" s="310"/>
      <c r="M58" s="330"/>
      <c r="N58" s="345"/>
      <c r="O58" s="393"/>
      <c r="P58" s="310"/>
      <c r="Q58" s="393"/>
      <c r="R58" s="393"/>
      <c r="S58" s="310"/>
      <c r="T58" s="310"/>
      <c r="U58" s="246"/>
      <c r="V58" s="249"/>
      <c r="W58" s="249"/>
      <c r="X58" s="249"/>
      <c r="Y58" s="249"/>
      <c r="Z58" s="248"/>
      <c r="AA58" s="255"/>
      <c r="AB58" s="310"/>
      <c r="AC58" s="310"/>
      <c r="AD58" s="229"/>
      <c r="AE58"/>
    </row>
    <row r="59" spans="1:31" x14ac:dyDescent="0.3">
      <c r="A59" s="310">
        <v>25</v>
      </c>
      <c r="B59" s="330" t="s">
        <v>1188</v>
      </c>
      <c r="C59" s="310">
        <v>21224</v>
      </c>
      <c r="D59" s="310">
        <v>6</v>
      </c>
      <c r="E59" s="310">
        <v>3</v>
      </c>
      <c r="F59" s="310">
        <v>12</v>
      </c>
      <c r="G59" s="233">
        <v>1</v>
      </c>
      <c r="H59" s="255">
        <f>SUM((D59*400)+(E59*100)+F59)</f>
        <v>2712</v>
      </c>
      <c r="I59" s="254">
        <v>75</v>
      </c>
      <c r="J59" s="254">
        <f>H59*I59</f>
        <v>203400</v>
      </c>
      <c r="K59" s="310"/>
      <c r="L59" s="310"/>
      <c r="M59" s="330"/>
      <c r="N59" s="345"/>
      <c r="O59" s="393"/>
      <c r="P59" s="310"/>
      <c r="Q59" s="393"/>
      <c r="R59" s="393"/>
      <c r="S59" s="310"/>
      <c r="T59" s="310"/>
      <c r="U59" s="246"/>
      <c r="V59" s="249"/>
      <c r="W59" s="249"/>
      <c r="X59" s="249"/>
      <c r="Y59" s="249"/>
      <c r="Z59" s="248">
        <f>SUM(J59+Y59)</f>
        <v>203400</v>
      </c>
      <c r="AA59" s="255">
        <f>Z59</f>
        <v>203400</v>
      </c>
      <c r="AB59" s="310">
        <v>50</v>
      </c>
      <c r="AC59" s="310">
        <v>0</v>
      </c>
      <c r="AD59" s="229">
        <v>0.01</v>
      </c>
      <c r="AE59"/>
    </row>
    <row r="60" spans="1:31" x14ac:dyDescent="0.3">
      <c r="A60" s="310">
        <v>26</v>
      </c>
      <c r="B60" s="330" t="s">
        <v>1187</v>
      </c>
      <c r="C60" s="310">
        <v>1031</v>
      </c>
      <c r="D60" s="310">
        <v>12</v>
      </c>
      <c r="E60" s="310">
        <v>2</v>
      </c>
      <c r="F60" s="310">
        <v>16</v>
      </c>
      <c r="G60" s="233">
        <v>1</v>
      </c>
      <c r="H60" s="255">
        <f>SUM((D60*400)+(E60*100)+F60)</f>
        <v>5016</v>
      </c>
      <c r="I60" s="254">
        <v>75</v>
      </c>
      <c r="J60" s="254">
        <f>H60*I60</f>
        <v>376200</v>
      </c>
      <c r="K60" s="310"/>
      <c r="L60" s="310"/>
      <c r="M60" s="330"/>
      <c r="N60" s="345"/>
      <c r="O60" s="393"/>
      <c r="P60" s="310"/>
      <c r="Q60" s="393"/>
      <c r="R60" s="393"/>
      <c r="S60" s="310"/>
      <c r="T60" s="310"/>
      <c r="U60" s="246"/>
      <c r="V60" s="249"/>
      <c r="W60" s="249"/>
      <c r="X60" s="249"/>
      <c r="Y60" s="249"/>
      <c r="Z60" s="248">
        <f>SUM(J60+Y60)</f>
        <v>376200</v>
      </c>
      <c r="AA60" s="255">
        <f>Z60</f>
        <v>376200</v>
      </c>
      <c r="AB60" s="310">
        <v>50</v>
      </c>
      <c r="AC60" s="310">
        <v>0</v>
      </c>
      <c r="AD60" s="229">
        <v>0.01</v>
      </c>
      <c r="AE60"/>
    </row>
    <row r="61" spans="1:31" x14ac:dyDescent="0.3">
      <c r="A61" s="310">
        <v>27</v>
      </c>
      <c r="B61" s="330" t="s">
        <v>1186</v>
      </c>
      <c r="C61" s="310">
        <v>1030</v>
      </c>
      <c r="D61" s="310">
        <v>13</v>
      </c>
      <c r="E61" s="310">
        <v>1</v>
      </c>
      <c r="F61" s="310">
        <v>91</v>
      </c>
      <c r="G61" s="233">
        <v>1</v>
      </c>
      <c r="H61" s="255">
        <f>SUM((D61*400)+(E61*100)+F61)</f>
        <v>5391</v>
      </c>
      <c r="I61" s="254">
        <v>75</v>
      </c>
      <c r="J61" s="254">
        <f>H61*I61</f>
        <v>404325</v>
      </c>
      <c r="K61" s="310"/>
      <c r="L61" s="310"/>
      <c r="M61" s="330"/>
      <c r="N61" s="345"/>
      <c r="O61" s="393"/>
      <c r="P61" s="310"/>
      <c r="Q61" s="393"/>
      <c r="R61" s="393"/>
      <c r="S61" s="310"/>
      <c r="T61" s="310"/>
      <c r="U61" s="246"/>
      <c r="V61" s="249"/>
      <c r="W61" s="249"/>
      <c r="X61" s="249"/>
      <c r="Y61" s="249"/>
      <c r="Z61" s="248">
        <f>SUM(J61+Y61)</f>
        <v>404325</v>
      </c>
      <c r="AA61" s="255">
        <f>Z61</f>
        <v>404325</v>
      </c>
      <c r="AB61" s="310">
        <v>50</v>
      </c>
      <c r="AC61" s="310">
        <v>0</v>
      </c>
      <c r="AD61" s="229">
        <v>0.01</v>
      </c>
      <c r="AE61"/>
    </row>
    <row r="62" spans="1:31" x14ac:dyDescent="0.3">
      <c r="A62" s="310">
        <v>28</v>
      </c>
      <c r="B62" s="330" t="s">
        <v>1185</v>
      </c>
      <c r="C62" s="310">
        <v>737</v>
      </c>
      <c r="D62" s="310"/>
      <c r="E62" s="310"/>
      <c r="F62" s="310">
        <v>75</v>
      </c>
      <c r="G62" s="233">
        <v>2</v>
      </c>
      <c r="H62" s="255">
        <f>SUM((D62*400)+(E62*100)+F62)</f>
        <v>75</v>
      </c>
      <c r="I62" s="254">
        <v>75</v>
      </c>
      <c r="J62" s="254">
        <f>H62*I62</f>
        <v>5625</v>
      </c>
      <c r="K62" s="310">
        <v>13</v>
      </c>
      <c r="L62" s="310">
        <v>181</v>
      </c>
      <c r="M62" s="330" t="s">
        <v>10</v>
      </c>
      <c r="N62" s="345" t="s">
        <v>9</v>
      </c>
      <c r="O62" s="393">
        <v>220</v>
      </c>
      <c r="P62" s="310"/>
      <c r="Q62" s="393"/>
      <c r="R62" s="393"/>
      <c r="S62" s="310"/>
      <c r="T62" s="310"/>
      <c r="U62" s="235">
        <v>6500</v>
      </c>
      <c r="V62" s="246">
        <f>SUM(V63+V64)</f>
        <v>1352000</v>
      </c>
      <c r="W62" s="249">
        <v>30</v>
      </c>
      <c r="X62" s="249">
        <v>85</v>
      </c>
      <c r="Y62" s="249">
        <f>SUM(V62-(V62*X62/100))</f>
        <v>202800</v>
      </c>
      <c r="Z62" s="248">
        <f>SUM(J62+Y62)</f>
        <v>208425</v>
      </c>
      <c r="AA62" s="255">
        <f>Z62</f>
        <v>208425</v>
      </c>
      <c r="AB62" s="310">
        <v>10</v>
      </c>
      <c r="AC62" s="310">
        <v>0</v>
      </c>
      <c r="AD62" s="229">
        <v>0.02</v>
      </c>
      <c r="AE62"/>
    </row>
    <row r="63" spans="1:31" x14ac:dyDescent="0.3">
      <c r="A63" s="310"/>
      <c r="B63" s="330"/>
      <c r="C63" s="310"/>
      <c r="D63" s="310"/>
      <c r="E63" s="310"/>
      <c r="F63" s="310"/>
      <c r="H63" s="255"/>
      <c r="I63" s="254"/>
      <c r="J63" s="254"/>
      <c r="K63" s="310"/>
      <c r="L63" s="310"/>
      <c r="M63" s="330" t="s">
        <v>393</v>
      </c>
      <c r="N63" s="345" t="s">
        <v>2</v>
      </c>
      <c r="O63" s="393"/>
      <c r="P63" s="310"/>
      <c r="Q63" s="393">
        <v>112</v>
      </c>
      <c r="R63" s="393"/>
      <c r="S63" s="310"/>
      <c r="T63" s="310"/>
      <c r="V63" s="246">
        <f>SUM(Q63*6500)</f>
        <v>728000</v>
      </c>
      <c r="W63" s="249"/>
      <c r="X63" s="249"/>
      <c r="Y63" s="249"/>
      <c r="Z63" s="248"/>
      <c r="AA63" s="255"/>
      <c r="AB63" s="310"/>
      <c r="AC63" s="310"/>
      <c r="AD63" s="229"/>
      <c r="AE63"/>
    </row>
    <row r="64" spans="1:31" x14ac:dyDescent="0.3">
      <c r="A64" s="310"/>
      <c r="B64" s="330"/>
      <c r="C64" s="310"/>
      <c r="D64" s="310"/>
      <c r="E64" s="310"/>
      <c r="F64" s="310"/>
      <c r="H64" s="255"/>
      <c r="I64" s="254"/>
      <c r="J64" s="254"/>
      <c r="K64" s="310"/>
      <c r="L64" s="310"/>
      <c r="M64" s="330" t="s">
        <v>391</v>
      </c>
      <c r="N64" s="345" t="s">
        <v>0</v>
      </c>
      <c r="O64" s="393"/>
      <c r="P64" s="310"/>
      <c r="Q64" s="393">
        <v>96</v>
      </c>
      <c r="R64" s="393"/>
      <c r="S64" s="310"/>
      <c r="T64" s="310"/>
      <c r="V64" s="246">
        <f>SUM(Q64*6500)</f>
        <v>624000</v>
      </c>
      <c r="W64" s="249"/>
      <c r="X64" s="249"/>
      <c r="Y64" s="249"/>
      <c r="Z64" s="248"/>
      <c r="AA64" s="255"/>
      <c r="AB64" s="310"/>
      <c r="AC64" s="310"/>
      <c r="AD64" s="229"/>
      <c r="AE64"/>
    </row>
    <row r="65" spans="1:31" x14ac:dyDescent="0.3">
      <c r="A65" s="310"/>
      <c r="B65" s="330"/>
      <c r="C65" s="310"/>
      <c r="D65" s="310"/>
      <c r="E65" s="310"/>
      <c r="F65" s="310"/>
      <c r="H65" s="255"/>
      <c r="I65" s="254"/>
      <c r="J65" s="254"/>
      <c r="K65" s="310"/>
      <c r="L65" s="310"/>
      <c r="M65" s="330" t="s">
        <v>8</v>
      </c>
      <c r="N65" s="345" t="s">
        <v>0</v>
      </c>
      <c r="O65" s="393"/>
      <c r="P65" s="310">
        <v>12</v>
      </c>
      <c r="Q65" s="393"/>
      <c r="R65" s="393"/>
      <c r="S65" s="310"/>
      <c r="T65" s="310"/>
      <c r="U65" s="235">
        <v>6500</v>
      </c>
      <c r="V65" s="246">
        <f>SUM(P65*6500)</f>
        <v>78000</v>
      </c>
      <c r="W65" s="249">
        <v>20</v>
      </c>
      <c r="X65" s="249">
        <v>93</v>
      </c>
      <c r="Y65" s="249">
        <f>SUM(V65-(V65*X65/100))</f>
        <v>5460</v>
      </c>
      <c r="Z65" s="248">
        <f>SUM(J65+Y65)</f>
        <v>5460</v>
      </c>
      <c r="AA65" s="255">
        <f>Z65</f>
        <v>5460</v>
      </c>
      <c r="AB65" s="310">
        <v>50</v>
      </c>
      <c r="AC65" s="310">
        <v>0</v>
      </c>
      <c r="AD65" s="229">
        <v>0.01</v>
      </c>
      <c r="AE65"/>
    </row>
    <row r="66" spans="1:31" x14ac:dyDescent="0.3">
      <c r="A66" s="310">
        <v>29</v>
      </c>
      <c r="B66" s="330" t="s">
        <v>1184</v>
      </c>
      <c r="C66" s="310">
        <v>19550</v>
      </c>
      <c r="D66" s="310">
        <v>19</v>
      </c>
      <c r="E66" s="310">
        <v>2</v>
      </c>
      <c r="F66" s="310">
        <v>88</v>
      </c>
      <c r="G66" s="233">
        <v>1</v>
      </c>
      <c r="H66" s="255">
        <f>SUM((D66*400)+(E66*100)+F66)</f>
        <v>7888</v>
      </c>
      <c r="I66" s="254">
        <v>75</v>
      </c>
      <c r="J66" s="254">
        <f>H66*I66</f>
        <v>591600</v>
      </c>
      <c r="K66" s="310"/>
      <c r="L66" s="310"/>
      <c r="M66" s="330"/>
      <c r="N66" s="345"/>
      <c r="O66" s="393"/>
      <c r="P66" s="310"/>
      <c r="Q66" s="393"/>
      <c r="R66" s="393"/>
      <c r="S66" s="310"/>
      <c r="T66" s="310"/>
      <c r="U66" s="246"/>
      <c r="V66" s="249"/>
      <c r="W66" s="249"/>
      <c r="X66" s="249"/>
      <c r="Y66" s="249"/>
      <c r="Z66" s="248">
        <f>SUM(J66+Y66)</f>
        <v>591600</v>
      </c>
      <c r="AA66" s="255">
        <f>Z66</f>
        <v>591600</v>
      </c>
      <c r="AB66" s="310">
        <v>50</v>
      </c>
      <c r="AC66" s="310">
        <v>0</v>
      </c>
      <c r="AD66" s="229">
        <v>0.01</v>
      </c>
      <c r="AE66"/>
    </row>
    <row r="67" spans="1:31" x14ac:dyDescent="0.3">
      <c r="A67" s="310">
        <v>30</v>
      </c>
      <c r="B67" s="330" t="s">
        <v>1183</v>
      </c>
      <c r="C67" s="310">
        <v>26675</v>
      </c>
      <c r="D67" s="310">
        <v>3</v>
      </c>
      <c r="E67" s="310">
        <v>1</v>
      </c>
      <c r="F67" s="413" t="s">
        <v>97</v>
      </c>
      <c r="G67" s="233">
        <v>1</v>
      </c>
      <c r="H67" s="255">
        <f>SUM((D67*400)+(E67*100)+F67)</f>
        <v>1328</v>
      </c>
      <c r="I67" s="254">
        <v>75</v>
      </c>
      <c r="J67" s="254">
        <f>H67*I67</f>
        <v>99600</v>
      </c>
      <c r="K67" s="310"/>
      <c r="L67" s="310"/>
      <c r="M67" s="330"/>
      <c r="N67" s="345"/>
      <c r="O67" s="393"/>
      <c r="P67" s="310"/>
      <c r="Q67" s="393"/>
      <c r="R67" s="393"/>
      <c r="S67" s="310"/>
      <c r="T67" s="310"/>
      <c r="U67" s="246"/>
      <c r="V67" s="249"/>
      <c r="W67" s="249"/>
      <c r="X67" s="249"/>
      <c r="Y67" s="249"/>
      <c r="Z67" s="248">
        <f>SUM(J67+Y67)</f>
        <v>99600</v>
      </c>
      <c r="AA67" s="255">
        <f>Z67</f>
        <v>99600</v>
      </c>
      <c r="AB67" s="310">
        <v>50</v>
      </c>
      <c r="AC67" s="310">
        <v>0</v>
      </c>
      <c r="AD67" s="229">
        <v>0.01</v>
      </c>
      <c r="AE67"/>
    </row>
    <row r="68" spans="1:31" x14ac:dyDescent="0.3">
      <c r="A68" s="310">
        <v>31</v>
      </c>
      <c r="B68" s="330" t="s">
        <v>1183</v>
      </c>
      <c r="C68" s="310">
        <v>26675</v>
      </c>
      <c r="D68" s="310">
        <v>2</v>
      </c>
      <c r="E68" s="310">
        <v>1</v>
      </c>
      <c r="F68" s="310">
        <v>84</v>
      </c>
      <c r="G68" s="233">
        <v>1</v>
      </c>
      <c r="H68" s="255">
        <f>SUM((D68*400)+(E68*100)+F68)</f>
        <v>984</v>
      </c>
      <c r="I68" s="254">
        <v>75</v>
      </c>
      <c r="J68" s="254">
        <f>H68*I68</f>
        <v>73800</v>
      </c>
      <c r="K68" s="310"/>
      <c r="L68" s="310"/>
      <c r="M68" s="330"/>
      <c r="N68" s="345"/>
      <c r="O68" s="393"/>
      <c r="P68" s="310"/>
      <c r="Q68" s="393"/>
      <c r="R68" s="393"/>
      <c r="S68" s="310"/>
      <c r="T68" s="310"/>
      <c r="U68" s="246"/>
      <c r="V68" s="249"/>
      <c r="W68" s="249"/>
      <c r="X68" s="249"/>
      <c r="Y68" s="249"/>
      <c r="Z68" s="248">
        <f>SUM(J68+Y68)</f>
        <v>73800</v>
      </c>
      <c r="AA68" s="255">
        <f>Z68</f>
        <v>73800</v>
      </c>
      <c r="AB68" s="310">
        <v>50</v>
      </c>
      <c r="AC68" s="310">
        <v>0</v>
      </c>
      <c r="AD68" s="229">
        <v>0.01</v>
      </c>
      <c r="AE68"/>
    </row>
    <row r="69" spans="1:31" x14ac:dyDescent="0.3">
      <c r="A69" s="310">
        <v>32</v>
      </c>
      <c r="B69" s="330" t="s">
        <v>1182</v>
      </c>
      <c r="C69" s="310">
        <v>13029</v>
      </c>
      <c r="D69" s="310">
        <v>4</v>
      </c>
      <c r="E69" s="310"/>
      <c r="F69" s="310"/>
      <c r="G69" s="233">
        <v>1</v>
      </c>
      <c r="H69" s="255">
        <f>SUM((D69*400)+(E69*100)+F69)</f>
        <v>1600</v>
      </c>
      <c r="I69" s="254">
        <v>75</v>
      </c>
      <c r="J69" s="254">
        <f>H69*I69</f>
        <v>120000</v>
      </c>
      <c r="K69" s="310"/>
      <c r="L69" s="310"/>
      <c r="M69" s="330"/>
      <c r="N69" s="345"/>
      <c r="O69" s="393"/>
      <c r="P69" s="310"/>
      <c r="Q69" s="393"/>
      <c r="R69" s="393"/>
      <c r="S69" s="310"/>
      <c r="T69" s="310"/>
      <c r="U69" s="246"/>
      <c r="V69" s="249"/>
      <c r="W69" s="249"/>
      <c r="X69" s="249"/>
      <c r="Y69" s="249"/>
      <c r="Z69" s="248">
        <f>SUM(J69+Y69)</f>
        <v>120000</v>
      </c>
      <c r="AA69" s="255">
        <f>Z69</f>
        <v>120000</v>
      </c>
      <c r="AB69" s="310">
        <v>50</v>
      </c>
      <c r="AC69" s="310">
        <v>0</v>
      </c>
      <c r="AD69" s="229">
        <v>0.01</v>
      </c>
      <c r="AE69"/>
    </row>
    <row r="70" spans="1:31" s="370" customFormat="1" x14ac:dyDescent="0.3">
      <c r="A70" s="249">
        <v>33</v>
      </c>
      <c r="B70" s="345" t="s">
        <v>1181</v>
      </c>
      <c r="C70" s="249">
        <v>29262</v>
      </c>
      <c r="D70" s="249">
        <v>14</v>
      </c>
      <c r="E70" s="249"/>
      <c r="F70" s="249"/>
      <c r="G70" s="282">
        <v>1</v>
      </c>
      <c r="H70" s="255">
        <f>SUM((D70*400)+(E70*100)+F70)</f>
        <v>5600</v>
      </c>
      <c r="I70" s="254">
        <v>75</v>
      </c>
      <c r="J70" s="254">
        <f>H70*I70</f>
        <v>420000</v>
      </c>
      <c r="K70" s="249"/>
      <c r="L70" s="249"/>
      <c r="M70" s="345"/>
      <c r="N70" s="345"/>
      <c r="O70" s="394"/>
      <c r="P70" s="249"/>
      <c r="Q70" s="394"/>
      <c r="R70" s="394"/>
      <c r="S70" s="249"/>
      <c r="T70" s="249"/>
      <c r="U70" s="246"/>
      <c r="V70" s="249"/>
      <c r="W70" s="412"/>
      <c r="X70" s="249"/>
      <c r="Y70" s="249"/>
      <c r="Z70" s="248">
        <f>SUM(J70+Y70)</f>
        <v>420000</v>
      </c>
      <c r="AA70" s="255">
        <f>Z70</f>
        <v>420000</v>
      </c>
      <c r="AB70" s="412">
        <v>50</v>
      </c>
      <c r="AC70" s="412">
        <v>0</v>
      </c>
      <c r="AD70" s="411">
        <v>0.01</v>
      </c>
      <c r="AE70" s="371"/>
    </row>
    <row r="71" spans="1:31" s="294" customFormat="1" x14ac:dyDescent="0.3">
      <c r="A71" s="297">
        <v>34</v>
      </c>
      <c r="B71" s="346" t="s">
        <v>1180</v>
      </c>
      <c r="C71" s="297">
        <v>8647</v>
      </c>
      <c r="D71" s="297">
        <v>5</v>
      </c>
      <c r="E71" s="297">
        <v>3</v>
      </c>
      <c r="F71" s="297">
        <v>93</v>
      </c>
      <c r="G71" s="294">
        <v>1</v>
      </c>
      <c r="H71" s="296">
        <f>SUM((D71*400)+(E71*100)+F71)</f>
        <v>2393</v>
      </c>
      <c r="I71" s="254">
        <v>75</v>
      </c>
      <c r="J71" s="254">
        <f>H71*I71</f>
        <v>179475</v>
      </c>
      <c r="K71" s="297"/>
      <c r="L71" s="297"/>
      <c r="M71" s="346" t="s">
        <v>1179</v>
      </c>
      <c r="N71" s="346"/>
      <c r="O71" s="396">
        <v>20</v>
      </c>
      <c r="P71" s="297"/>
      <c r="Q71" s="396"/>
      <c r="R71" s="396"/>
      <c r="S71" s="297"/>
      <c r="T71" s="297"/>
      <c r="U71" s="299">
        <v>5900</v>
      </c>
      <c r="V71" s="323">
        <f>SUM(O71*5900)</f>
        <v>118000</v>
      </c>
      <c r="W71" s="297">
        <v>1</v>
      </c>
      <c r="X71" s="297">
        <v>1</v>
      </c>
      <c r="Y71" s="297">
        <f>SUM(V71-(V71*X71/100))</f>
        <v>116820</v>
      </c>
      <c r="Z71" s="296">
        <f>SUM(J71+Y71)</f>
        <v>296295</v>
      </c>
      <c r="AA71" s="255">
        <f>Z71</f>
        <v>296295</v>
      </c>
      <c r="AB71" s="297">
        <v>50</v>
      </c>
      <c r="AC71" s="297">
        <v>0</v>
      </c>
      <c r="AD71" s="395">
        <v>0.01</v>
      </c>
      <c r="AE71" s="321"/>
    </row>
    <row r="72" spans="1:31" x14ac:dyDescent="0.3">
      <c r="A72" s="310">
        <v>35</v>
      </c>
      <c r="B72" s="330" t="s">
        <v>1178</v>
      </c>
      <c r="C72" s="310">
        <v>1400</v>
      </c>
      <c r="D72" s="310">
        <v>9</v>
      </c>
      <c r="E72" s="310"/>
      <c r="F72" s="310">
        <v>95</v>
      </c>
      <c r="G72" s="233">
        <v>1</v>
      </c>
      <c r="H72" s="255">
        <f>SUM((D72*400)+(E72*100)+F72)</f>
        <v>3695</v>
      </c>
      <c r="I72" s="254">
        <v>75</v>
      </c>
      <c r="J72" s="254">
        <f>H72*I72</f>
        <v>277125</v>
      </c>
      <c r="K72" s="310"/>
      <c r="L72" s="249"/>
      <c r="M72" s="330"/>
      <c r="N72" s="345"/>
      <c r="O72" s="393"/>
      <c r="P72" s="310"/>
      <c r="Q72" s="393"/>
      <c r="R72" s="393"/>
      <c r="S72" s="310"/>
      <c r="T72" s="310"/>
      <c r="U72" s="246"/>
      <c r="V72" s="249"/>
      <c r="W72" s="249"/>
      <c r="X72" s="249"/>
      <c r="Y72" s="249"/>
      <c r="Z72" s="248">
        <f>SUM(J72+Y72)</f>
        <v>277125</v>
      </c>
      <c r="AA72" s="255">
        <f>Z72</f>
        <v>277125</v>
      </c>
      <c r="AB72" s="297">
        <v>50</v>
      </c>
      <c r="AC72" s="310">
        <v>0</v>
      </c>
      <c r="AD72" s="229">
        <v>0.01</v>
      </c>
      <c r="AE72"/>
    </row>
    <row r="73" spans="1:31" s="312" customFormat="1" x14ac:dyDescent="0.3">
      <c r="A73" s="317">
        <v>36</v>
      </c>
      <c r="B73" s="367" t="s">
        <v>32</v>
      </c>
      <c r="C73" s="317"/>
      <c r="D73" s="317">
        <v>7</v>
      </c>
      <c r="E73" s="317">
        <v>3</v>
      </c>
      <c r="F73" s="317">
        <v>50</v>
      </c>
      <c r="G73" s="315">
        <v>1</v>
      </c>
      <c r="H73" s="316">
        <f>SUM((D73*400)+(E73*100)+F73)</f>
        <v>3150</v>
      </c>
      <c r="I73" s="254">
        <v>75</v>
      </c>
      <c r="J73" s="254">
        <f>H73*I73</f>
        <v>236250</v>
      </c>
      <c r="K73" s="317"/>
      <c r="L73" s="317"/>
      <c r="M73" s="367"/>
      <c r="N73" s="367"/>
      <c r="O73" s="398"/>
      <c r="P73" s="317"/>
      <c r="Q73" s="398"/>
      <c r="R73" s="398"/>
      <c r="S73" s="317"/>
      <c r="T73" s="317"/>
      <c r="U73" s="318"/>
      <c r="V73" s="317"/>
      <c r="W73" s="317"/>
      <c r="X73" s="317"/>
      <c r="Y73" s="317"/>
      <c r="Z73" s="316">
        <f>SUM(J73+Y73)</f>
        <v>236250</v>
      </c>
      <c r="AA73" s="255">
        <f>Z73</f>
        <v>236250</v>
      </c>
      <c r="AB73" s="297">
        <v>50</v>
      </c>
      <c r="AC73" s="317">
        <v>0</v>
      </c>
      <c r="AD73" s="397">
        <v>0.01</v>
      </c>
      <c r="AE73" s="313"/>
    </row>
    <row r="74" spans="1:31" s="312" customFormat="1" x14ac:dyDescent="0.3">
      <c r="A74" s="317">
        <v>37</v>
      </c>
      <c r="B74" s="367" t="s">
        <v>1177</v>
      </c>
      <c r="C74" s="317">
        <v>26</v>
      </c>
      <c r="D74" s="317">
        <v>10</v>
      </c>
      <c r="E74" s="317">
        <v>3</v>
      </c>
      <c r="F74" s="317">
        <v>80</v>
      </c>
      <c r="G74" s="315">
        <v>1</v>
      </c>
      <c r="H74" s="316">
        <f>SUM((D74*400)+(E74*100)+F74)</f>
        <v>4380</v>
      </c>
      <c r="I74" s="254">
        <v>75</v>
      </c>
      <c r="J74" s="254">
        <f>H74*I74</f>
        <v>328500</v>
      </c>
      <c r="K74" s="317"/>
      <c r="L74" s="317"/>
      <c r="M74" s="367"/>
      <c r="N74" s="367"/>
      <c r="O74" s="398"/>
      <c r="P74" s="317"/>
      <c r="Q74" s="398"/>
      <c r="R74" s="398"/>
      <c r="S74" s="317"/>
      <c r="T74" s="317"/>
      <c r="U74" s="318"/>
      <c r="V74" s="317"/>
      <c r="W74" s="317"/>
      <c r="X74" s="317"/>
      <c r="Y74" s="317"/>
      <c r="Z74" s="316">
        <f>SUM(J74+Y74)</f>
        <v>328500</v>
      </c>
      <c r="AA74" s="255">
        <f>Z74</f>
        <v>328500</v>
      </c>
      <c r="AB74" s="297">
        <v>50</v>
      </c>
      <c r="AC74" s="317">
        <v>0</v>
      </c>
      <c r="AD74" s="397">
        <v>0.01</v>
      </c>
      <c r="AE74" s="313"/>
    </row>
    <row r="75" spans="1:31" x14ac:dyDescent="0.3">
      <c r="A75" s="310">
        <v>38</v>
      </c>
      <c r="B75" s="330" t="s">
        <v>1176</v>
      </c>
      <c r="C75" s="310">
        <v>6251</v>
      </c>
      <c r="D75" s="310"/>
      <c r="E75" s="310"/>
      <c r="F75" s="310">
        <v>68</v>
      </c>
      <c r="G75" s="233">
        <v>2</v>
      </c>
      <c r="H75" s="255">
        <f>SUM((D75*400)+(E75*100)+F75)</f>
        <v>68</v>
      </c>
      <c r="I75" s="254">
        <v>75</v>
      </c>
      <c r="J75" s="254">
        <f>H75*I75</f>
        <v>5100</v>
      </c>
      <c r="K75" s="310">
        <v>14</v>
      </c>
      <c r="L75" s="249">
        <v>35</v>
      </c>
      <c r="M75" s="330" t="s">
        <v>10</v>
      </c>
      <c r="N75" s="345" t="s">
        <v>9</v>
      </c>
      <c r="O75" s="393">
        <v>170.1</v>
      </c>
      <c r="P75" s="310"/>
      <c r="Q75" s="393"/>
      <c r="R75" s="393"/>
      <c r="S75" s="310"/>
      <c r="T75" s="310"/>
      <c r="U75" s="235">
        <v>6500</v>
      </c>
      <c r="V75" s="246">
        <f>SUM(V76+V77)</f>
        <v>1024400</v>
      </c>
      <c r="W75" s="249">
        <v>33</v>
      </c>
      <c r="X75" s="249">
        <v>85</v>
      </c>
      <c r="Y75" s="249">
        <f>SUM(V75-(V75*X75/100))</f>
        <v>153660</v>
      </c>
      <c r="Z75" s="248">
        <f>SUM(J75+Y75)</f>
        <v>158760</v>
      </c>
      <c r="AA75" s="255">
        <f>Z75</f>
        <v>158760</v>
      </c>
      <c r="AB75" s="310">
        <v>10</v>
      </c>
      <c r="AC75" s="310">
        <v>0</v>
      </c>
      <c r="AD75" s="229">
        <v>0.02</v>
      </c>
      <c r="AE75"/>
    </row>
    <row r="76" spans="1:31" x14ac:dyDescent="0.3">
      <c r="A76" s="310"/>
      <c r="B76" s="330"/>
      <c r="C76" s="310"/>
      <c r="D76" s="310"/>
      <c r="E76" s="310"/>
      <c r="F76" s="310"/>
      <c r="H76" s="255"/>
      <c r="I76" s="254"/>
      <c r="J76" s="254"/>
      <c r="K76" s="310"/>
      <c r="L76" s="310"/>
      <c r="M76" s="330" t="s">
        <v>393</v>
      </c>
      <c r="N76" s="345" t="s">
        <v>2</v>
      </c>
      <c r="O76" s="393"/>
      <c r="P76" s="310"/>
      <c r="Q76" s="393">
        <v>93.6</v>
      </c>
      <c r="R76" s="393"/>
      <c r="S76" s="310"/>
      <c r="T76" s="310"/>
      <c r="V76" s="246">
        <f>SUM(Q76*6500)</f>
        <v>608400</v>
      </c>
      <c r="W76" s="249"/>
      <c r="X76" s="249"/>
      <c r="Y76" s="249"/>
      <c r="Z76" s="248"/>
      <c r="AA76" s="255"/>
      <c r="AB76" s="310"/>
      <c r="AC76" s="310"/>
      <c r="AD76" s="229"/>
      <c r="AE76"/>
    </row>
    <row r="77" spans="1:31" x14ac:dyDescent="0.3">
      <c r="A77" s="310"/>
      <c r="B77" s="330"/>
      <c r="C77" s="310"/>
      <c r="D77" s="310"/>
      <c r="E77" s="310"/>
      <c r="F77" s="310"/>
      <c r="H77" s="255"/>
      <c r="I77" s="254"/>
      <c r="J77" s="254"/>
      <c r="K77" s="310"/>
      <c r="L77" s="310"/>
      <c r="M77" s="330" t="s">
        <v>391</v>
      </c>
      <c r="N77" s="345" t="s">
        <v>0</v>
      </c>
      <c r="O77" s="393"/>
      <c r="P77" s="310"/>
      <c r="Q77" s="393">
        <v>64</v>
      </c>
      <c r="R77" s="393"/>
      <c r="S77" s="310"/>
      <c r="T77" s="310"/>
      <c r="V77" s="246">
        <f>SUM(Q77*6500)</f>
        <v>416000</v>
      </c>
      <c r="W77" s="249"/>
      <c r="X77" s="249"/>
      <c r="Y77" s="249"/>
      <c r="Z77" s="248"/>
      <c r="AA77" s="255"/>
      <c r="AB77" s="310"/>
      <c r="AC77" s="310"/>
      <c r="AD77" s="229"/>
      <c r="AE77"/>
    </row>
    <row r="78" spans="1:31" x14ac:dyDescent="0.3">
      <c r="A78" s="310"/>
      <c r="B78" s="330"/>
      <c r="C78" s="310"/>
      <c r="D78" s="310"/>
      <c r="E78" s="310"/>
      <c r="F78" s="310"/>
      <c r="H78" s="255"/>
      <c r="I78" s="254"/>
      <c r="J78" s="254"/>
      <c r="K78" s="310"/>
      <c r="L78" s="310"/>
      <c r="M78" s="330" t="s">
        <v>8</v>
      </c>
      <c r="N78" s="345" t="s">
        <v>0</v>
      </c>
      <c r="O78" s="393"/>
      <c r="P78" s="410">
        <v>12.5</v>
      </c>
      <c r="Q78" s="393"/>
      <c r="R78" s="393"/>
      <c r="S78" s="310"/>
      <c r="T78" s="310"/>
      <c r="U78" s="235">
        <v>6500</v>
      </c>
      <c r="V78" s="246">
        <f>SUM(P78*6500)</f>
        <v>81250</v>
      </c>
      <c r="W78" s="249">
        <v>27</v>
      </c>
      <c r="X78" s="249">
        <v>93</v>
      </c>
      <c r="Y78" s="249">
        <f>SUM(V78-(V78*X78/100))</f>
        <v>5687.5</v>
      </c>
      <c r="Z78" s="248">
        <f>SUM(J78+Y78)</f>
        <v>5687.5</v>
      </c>
      <c r="AA78" s="255">
        <f>Z78</f>
        <v>5687.5</v>
      </c>
      <c r="AB78" s="310">
        <v>50</v>
      </c>
      <c r="AC78" s="310">
        <v>0</v>
      </c>
      <c r="AD78" s="229">
        <v>0.01</v>
      </c>
      <c r="AE78"/>
    </row>
    <row r="79" spans="1:31" x14ac:dyDescent="0.3">
      <c r="A79" s="310"/>
      <c r="B79" s="330"/>
      <c r="C79" s="310"/>
      <c r="D79" s="310"/>
      <c r="E79" s="310"/>
      <c r="F79" s="310"/>
      <c r="H79" s="255"/>
      <c r="I79" s="254"/>
      <c r="J79" s="254"/>
      <c r="K79" s="310"/>
      <c r="L79" s="310"/>
      <c r="M79" s="330"/>
      <c r="N79" s="345"/>
      <c r="O79" s="393"/>
      <c r="P79" s="310"/>
      <c r="Q79" s="393"/>
      <c r="R79" s="393"/>
      <c r="S79" s="310"/>
      <c r="T79" s="310"/>
      <c r="U79" s="246"/>
      <c r="V79" s="249"/>
      <c r="W79" s="249"/>
      <c r="X79" s="249"/>
      <c r="Y79" s="249"/>
      <c r="Z79" s="248"/>
      <c r="AA79" s="255"/>
      <c r="AB79" s="310"/>
      <c r="AC79" s="310"/>
      <c r="AD79" s="229"/>
      <c r="AE79"/>
    </row>
    <row r="80" spans="1:31" x14ac:dyDescent="0.3">
      <c r="A80" s="310">
        <v>39</v>
      </c>
      <c r="B80" s="330" t="s">
        <v>1175</v>
      </c>
      <c r="C80" s="310">
        <v>21020</v>
      </c>
      <c r="D80" s="310">
        <v>18</v>
      </c>
      <c r="E80" s="310">
        <v>1</v>
      </c>
      <c r="F80" s="310">
        <v>59</v>
      </c>
      <c r="G80" s="233">
        <v>1</v>
      </c>
      <c r="H80" s="255">
        <f>SUM((D80*400)+(E80*100)+F80)</f>
        <v>7359</v>
      </c>
      <c r="I80" s="254">
        <v>75</v>
      </c>
      <c r="J80" s="254">
        <f>H80*I80</f>
        <v>551925</v>
      </c>
      <c r="K80" s="310"/>
      <c r="L80" s="409"/>
      <c r="M80" s="330"/>
      <c r="N80" s="345"/>
      <c r="O80" s="393"/>
      <c r="P80" s="310"/>
      <c r="Q80" s="393"/>
      <c r="R80" s="393"/>
      <c r="S80" s="310"/>
      <c r="T80" s="310"/>
      <c r="U80" s="246"/>
      <c r="V80" s="249"/>
      <c r="W80" s="249"/>
      <c r="X80" s="249"/>
      <c r="Y80" s="249"/>
      <c r="Z80" s="248">
        <f>SUM(J80+Y80)</f>
        <v>551925</v>
      </c>
      <c r="AA80" s="255">
        <f>Z80</f>
        <v>551925</v>
      </c>
      <c r="AB80" s="310">
        <v>50</v>
      </c>
      <c r="AC80" s="310">
        <v>0</v>
      </c>
      <c r="AD80" s="229">
        <v>0.01</v>
      </c>
      <c r="AE80"/>
    </row>
    <row r="81" spans="1:31" x14ac:dyDescent="0.3">
      <c r="A81" s="310">
        <v>40</v>
      </c>
      <c r="B81" s="330" t="s">
        <v>1174</v>
      </c>
      <c r="C81" s="310">
        <v>14805</v>
      </c>
      <c r="D81" s="310">
        <v>9</v>
      </c>
      <c r="E81" s="310"/>
      <c r="F81" s="310">
        <v>18</v>
      </c>
      <c r="G81" s="233">
        <v>1</v>
      </c>
      <c r="H81" s="255">
        <f>SUM((D81*400)+(E81*100)+F81)</f>
        <v>3618</v>
      </c>
      <c r="I81" s="254">
        <v>75</v>
      </c>
      <c r="J81" s="254">
        <f>H81*I81</f>
        <v>271350</v>
      </c>
      <c r="K81" s="310"/>
      <c r="L81" s="409"/>
      <c r="M81" s="330"/>
      <c r="N81" s="345"/>
      <c r="O81" s="393"/>
      <c r="P81" s="310"/>
      <c r="Q81" s="393"/>
      <c r="R81" s="393"/>
      <c r="S81" s="310"/>
      <c r="T81" s="310"/>
      <c r="U81" s="246"/>
      <c r="V81" s="249"/>
      <c r="W81" s="249"/>
      <c r="X81" s="249"/>
      <c r="Y81" s="249"/>
      <c r="Z81" s="248">
        <f>SUM(J81+Y81)</f>
        <v>271350</v>
      </c>
      <c r="AA81" s="255">
        <f>Z81</f>
        <v>271350</v>
      </c>
      <c r="AB81" s="310">
        <v>50</v>
      </c>
      <c r="AC81" s="310">
        <v>0</v>
      </c>
      <c r="AD81" s="229">
        <v>0.01</v>
      </c>
      <c r="AE81"/>
    </row>
    <row r="82" spans="1:31" x14ac:dyDescent="0.3">
      <c r="A82" s="310">
        <v>41</v>
      </c>
      <c r="B82" s="330" t="s">
        <v>1173</v>
      </c>
      <c r="C82" s="310">
        <v>6264</v>
      </c>
      <c r="D82" s="310"/>
      <c r="E82" s="310">
        <v>2</v>
      </c>
      <c r="F82" s="310">
        <v>35</v>
      </c>
      <c r="G82" s="233">
        <v>2</v>
      </c>
      <c r="H82" s="255">
        <f>SUM((D82*400)+(E82*100)+F82)</f>
        <v>235</v>
      </c>
      <c r="I82" s="254">
        <v>75</v>
      </c>
      <c r="J82" s="254">
        <f>H82*I82</f>
        <v>17625</v>
      </c>
      <c r="K82" s="310">
        <v>15</v>
      </c>
      <c r="L82" s="310">
        <v>58</v>
      </c>
      <c r="M82" s="330" t="s">
        <v>10</v>
      </c>
      <c r="N82" s="345" t="s">
        <v>9</v>
      </c>
      <c r="O82" s="393">
        <v>313.5</v>
      </c>
      <c r="P82" s="310"/>
      <c r="Q82" s="393"/>
      <c r="R82" s="393"/>
      <c r="S82" s="310"/>
      <c r="T82" s="310"/>
      <c r="U82" s="235">
        <v>6500</v>
      </c>
      <c r="V82" s="246">
        <f>SUM(V83+V84)</f>
        <v>1764750</v>
      </c>
      <c r="W82" s="249">
        <v>30</v>
      </c>
      <c r="X82" s="249">
        <v>85</v>
      </c>
      <c r="Y82" s="249">
        <f>SUM(V82-(V82*X82/100))</f>
        <v>264712.5</v>
      </c>
      <c r="Z82" s="248">
        <f>SUM(J82+Y82)</f>
        <v>282337.5</v>
      </c>
      <c r="AA82" s="255">
        <f>Z82</f>
        <v>282337.5</v>
      </c>
      <c r="AB82" s="310">
        <v>10</v>
      </c>
      <c r="AC82" s="310">
        <v>0</v>
      </c>
      <c r="AD82" s="229">
        <v>0.02</v>
      </c>
      <c r="AE82"/>
    </row>
    <row r="83" spans="1:31" x14ac:dyDescent="0.3">
      <c r="A83" s="310"/>
      <c r="B83" s="330"/>
      <c r="C83" s="310"/>
      <c r="D83" s="310"/>
      <c r="E83" s="310"/>
      <c r="F83" s="310"/>
      <c r="H83" s="255"/>
      <c r="I83" s="254"/>
      <c r="J83" s="254"/>
      <c r="K83" s="310"/>
      <c r="L83" s="310"/>
      <c r="M83" s="330" t="s">
        <v>393</v>
      </c>
      <c r="N83" s="345" t="s">
        <v>2</v>
      </c>
      <c r="O83" s="393"/>
      <c r="P83" s="310"/>
      <c r="Q83" s="393">
        <v>175.5</v>
      </c>
      <c r="R83" s="393"/>
      <c r="S83" s="310"/>
      <c r="T83" s="310"/>
      <c r="V83" s="246">
        <f>SUM(Q83*6500)</f>
        <v>1140750</v>
      </c>
      <c r="W83" s="249"/>
      <c r="X83" s="249"/>
      <c r="Y83" s="249"/>
      <c r="Z83" s="248"/>
      <c r="AA83" s="255"/>
      <c r="AB83" s="310"/>
      <c r="AC83" s="310"/>
      <c r="AD83" s="229"/>
      <c r="AE83"/>
    </row>
    <row r="84" spans="1:31" x14ac:dyDescent="0.3">
      <c r="A84" s="310"/>
      <c r="B84" s="330"/>
      <c r="C84" s="310"/>
      <c r="D84" s="310"/>
      <c r="E84" s="310"/>
      <c r="F84" s="310"/>
      <c r="H84" s="255"/>
      <c r="I84" s="254"/>
      <c r="J84" s="254"/>
      <c r="K84" s="310"/>
      <c r="L84" s="310"/>
      <c r="M84" s="330" t="s">
        <v>391</v>
      </c>
      <c r="N84" s="345" t="s">
        <v>0</v>
      </c>
      <c r="O84" s="393"/>
      <c r="P84" s="310"/>
      <c r="Q84" s="393">
        <v>96</v>
      </c>
      <c r="R84" s="393"/>
      <c r="S84" s="310"/>
      <c r="T84" s="310"/>
      <c r="V84" s="246">
        <f>SUM(Q84*6500)</f>
        <v>624000</v>
      </c>
      <c r="W84" s="249"/>
      <c r="X84" s="249"/>
      <c r="Y84" s="249"/>
      <c r="Z84" s="248"/>
      <c r="AA84" s="255"/>
      <c r="AB84" s="310"/>
      <c r="AC84" s="310"/>
      <c r="AD84" s="229"/>
      <c r="AE84"/>
    </row>
    <row r="85" spans="1:31" x14ac:dyDescent="0.3">
      <c r="A85" s="310"/>
      <c r="B85" s="330"/>
      <c r="C85" s="310"/>
      <c r="D85" s="310"/>
      <c r="E85" s="310"/>
      <c r="F85" s="310"/>
      <c r="H85" s="255"/>
      <c r="I85" s="254"/>
      <c r="J85" s="254"/>
      <c r="K85" s="310"/>
      <c r="L85" s="310"/>
      <c r="M85" s="330" t="s">
        <v>8</v>
      </c>
      <c r="N85" s="345" t="s">
        <v>0</v>
      </c>
      <c r="O85" s="393"/>
      <c r="P85" s="310">
        <v>20</v>
      </c>
      <c r="Q85" s="393"/>
      <c r="R85" s="393"/>
      <c r="S85" s="310"/>
      <c r="T85" s="310"/>
      <c r="U85" s="235">
        <v>6500</v>
      </c>
      <c r="V85" s="246">
        <f>SUM(P85*6500)</f>
        <v>130000</v>
      </c>
      <c r="W85" s="249">
        <v>30</v>
      </c>
      <c r="X85" s="249">
        <v>93</v>
      </c>
      <c r="Y85" s="249">
        <f>SUM(V85-(V85*X85/100))</f>
        <v>9100</v>
      </c>
      <c r="Z85" s="248">
        <f>SUM(J85+Y85)</f>
        <v>9100</v>
      </c>
      <c r="AA85" s="255">
        <f>Z85</f>
        <v>9100</v>
      </c>
      <c r="AB85" s="310">
        <v>50</v>
      </c>
      <c r="AC85" s="310">
        <v>0</v>
      </c>
      <c r="AD85" s="229">
        <v>0.01</v>
      </c>
      <c r="AE85"/>
    </row>
    <row r="86" spans="1:31" x14ac:dyDescent="0.3">
      <c r="A86" s="310"/>
      <c r="B86" s="330"/>
      <c r="C86" s="310"/>
      <c r="D86" s="310"/>
      <c r="E86" s="310"/>
      <c r="F86" s="310"/>
      <c r="H86" s="255"/>
      <c r="I86" s="254"/>
      <c r="J86" s="254"/>
      <c r="K86" s="310"/>
      <c r="L86" s="310"/>
      <c r="M86" s="330" t="s">
        <v>13</v>
      </c>
      <c r="N86" s="345" t="s">
        <v>0</v>
      </c>
      <c r="O86" s="393"/>
      <c r="P86" s="310">
        <v>14</v>
      </c>
      <c r="Q86" s="393"/>
      <c r="R86" s="393"/>
      <c r="S86" s="310"/>
      <c r="T86" s="310"/>
      <c r="U86" s="235">
        <v>2050</v>
      </c>
      <c r="V86" s="246">
        <f>SUM(P86*2050)</f>
        <v>28700</v>
      </c>
      <c r="W86" s="249">
        <v>2</v>
      </c>
      <c r="X86" s="249">
        <v>6</v>
      </c>
      <c r="Y86" s="249">
        <f>SUM(V86-(V86*X86/100))</f>
        <v>26978</v>
      </c>
      <c r="Z86" s="248">
        <f>SUM(J86+Y86)</f>
        <v>26978</v>
      </c>
      <c r="AA86" s="255">
        <f>Z86</f>
        <v>26978</v>
      </c>
      <c r="AB86" s="310">
        <v>50</v>
      </c>
      <c r="AC86" s="310">
        <v>0</v>
      </c>
      <c r="AD86" s="229">
        <v>0.01</v>
      </c>
      <c r="AE86"/>
    </row>
    <row r="87" spans="1:31" x14ac:dyDescent="0.3">
      <c r="A87" s="310"/>
      <c r="B87" s="330"/>
      <c r="C87" s="310"/>
      <c r="D87" s="310"/>
      <c r="E87" s="310"/>
      <c r="F87" s="310"/>
      <c r="H87" s="255"/>
      <c r="I87" s="254"/>
      <c r="J87" s="254"/>
      <c r="K87" s="310"/>
      <c r="L87" s="310"/>
      <c r="M87" s="330" t="s">
        <v>48</v>
      </c>
      <c r="N87" s="345" t="s">
        <v>0</v>
      </c>
      <c r="O87" s="393"/>
      <c r="P87" s="310"/>
      <c r="Q87" s="393"/>
      <c r="R87" s="393">
        <v>8</v>
      </c>
      <c r="S87" s="310"/>
      <c r="T87" s="310"/>
      <c r="U87" s="235">
        <v>6500</v>
      </c>
      <c r="V87" s="246">
        <f>SUM(R87*6500)</f>
        <v>52000</v>
      </c>
      <c r="W87" s="249">
        <v>1</v>
      </c>
      <c r="X87" s="249">
        <v>3</v>
      </c>
      <c r="Y87" s="249">
        <f>SUM(V87-(V87*X87/100))</f>
        <v>50440</v>
      </c>
      <c r="Z87" s="248">
        <f>SUM(J87+Y87)</f>
        <v>50440</v>
      </c>
      <c r="AA87" s="255">
        <f>Z87</f>
        <v>50440</v>
      </c>
      <c r="AB87" s="310">
        <v>50</v>
      </c>
      <c r="AC87" s="310">
        <v>0</v>
      </c>
      <c r="AD87" s="229">
        <v>0.01</v>
      </c>
      <c r="AE87"/>
    </row>
    <row r="88" spans="1:31" x14ac:dyDescent="0.3">
      <c r="A88" s="310"/>
      <c r="B88" s="330"/>
      <c r="C88" s="310"/>
      <c r="D88" s="310"/>
      <c r="E88" s="310"/>
      <c r="F88" s="310"/>
      <c r="H88" s="255"/>
      <c r="I88" s="254"/>
      <c r="J88" s="254"/>
      <c r="K88" s="310"/>
      <c r="L88" s="310"/>
      <c r="M88" s="330"/>
      <c r="N88" s="345"/>
      <c r="O88" s="393"/>
      <c r="P88" s="310"/>
      <c r="Q88" s="393"/>
      <c r="R88" s="393"/>
      <c r="S88" s="310"/>
      <c r="T88" s="310"/>
      <c r="U88" s="246"/>
      <c r="V88" s="249"/>
      <c r="W88" s="249"/>
      <c r="X88" s="249"/>
      <c r="Y88" s="249"/>
      <c r="Z88" s="248"/>
      <c r="AA88" s="255"/>
      <c r="AB88" s="310"/>
      <c r="AC88" s="310"/>
      <c r="AD88" s="229"/>
      <c r="AE88"/>
    </row>
    <row r="89" spans="1:31" x14ac:dyDescent="0.3">
      <c r="A89" s="310">
        <v>42</v>
      </c>
      <c r="B89" s="330" t="s">
        <v>1172</v>
      </c>
      <c r="C89" s="310">
        <v>6006</v>
      </c>
      <c r="D89" s="310">
        <v>7</v>
      </c>
      <c r="E89" s="310">
        <v>1</v>
      </c>
      <c r="F89" s="310">
        <v>14</v>
      </c>
      <c r="G89" s="233">
        <v>1</v>
      </c>
      <c r="H89" s="255">
        <f>SUM((D89*400)+(E89*100)+F89)</f>
        <v>2914</v>
      </c>
      <c r="I89" s="254">
        <v>75</v>
      </c>
      <c r="J89" s="254">
        <f>H89*I89</f>
        <v>218550</v>
      </c>
      <c r="K89" s="310"/>
      <c r="L89" s="310"/>
      <c r="M89" s="330"/>
      <c r="N89" s="345"/>
      <c r="O89" s="393"/>
      <c r="P89" s="310"/>
      <c r="Q89" s="393"/>
      <c r="R89" s="393"/>
      <c r="S89" s="310"/>
      <c r="T89" s="310"/>
      <c r="U89" s="246"/>
      <c r="V89" s="249"/>
      <c r="W89" s="249"/>
      <c r="X89" s="249"/>
      <c r="Y89" s="249"/>
      <c r="Z89" s="248">
        <f>SUM(J89+Y89)</f>
        <v>218550</v>
      </c>
      <c r="AA89" s="255">
        <f>Z89</f>
        <v>218550</v>
      </c>
      <c r="AB89" s="310">
        <v>50</v>
      </c>
      <c r="AC89" s="310">
        <v>0</v>
      </c>
      <c r="AD89" s="229">
        <v>0.01</v>
      </c>
      <c r="AE89"/>
    </row>
    <row r="90" spans="1:31" x14ac:dyDescent="0.3">
      <c r="A90" s="310">
        <v>43</v>
      </c>
      <c r="B90" s="330" t="s">
        <v>1171</v>
      </c>
      <c r="C90" s="310">
        <v>701</v>
      </c>
      <c r="D90" s="310">
        <v>8</v>
      </c>
      <c r="E90" s="310"/>
      <c r="F90" s="310">
        <v>60</v>
      </c>
      <c r="G90" s="233">
        <v>1</v>
      </c>
      <c r="H90" s="255">
        <f>SUM((D90*400)+(E90*100)+F90)</f>
        <v>3260</v>
      </c>
      <c r="I90" s="254">
        <v>75</v>
      </c>
      <c r="J90" s="254">
        <f>H90*I90</f>
        <v>244500</v>
      </c>
      <c r="K90" s="310"/>
      <c r="L90" s="310"/>
      <c r="M90" s="330"/>
      <c r="N90" s="345"/>
      <c r="O90" s="393"/>
      <c r="P90" s="310"/>
      <c r="Q90" s="393"/>
      <c r="R90" s="393"/>
      <c r="S90" s="310"/>
      <c r="T90" s="310"/>
      <c r="U90" s="246"/>
      <c r="V90" s="249"/>
      <c r="W90" s="249"/>
      <c r="X90" s="249"/>
      <c r="Y90" s="249"/>
      <c r="Z90" s="248">
        <f>SUM(J90+Y90)</f>
        <v>244500</v>
      </c>
      <c r="AA90" s="255">
        <f>Z90</f>
        <v>244500</v>
      </c>
      <c r="AB90" s="310">
        <v>50</v>
      </c>
      <c r="AC90" s="310">
        <v>0</v>
      </c>
      <c r="AD90" s="229">
        <v>0.01</v>
      </c>
      <c r="AE90"/>
    </row>
    <row r="91" spans="1:31" x14ac:dyDescent="0.3">
      <c r="A91" s="310">
        <v>44</v>
      </c>
      <c r="B91" s="330" t="s">
        <v>1170</v>
      </c>
      <c r="C91" s="310">
        <v>703</v>
      </c>
      <c r="D91" s="310">
        <v>7</v>
      </c>
      <c r="E91" s="310">
        <v>1</v>
      </c>
      <c r="F91" s="310">
        <v>14</v>
      </c>
      <c r="G91" s="233">
        <v>1</v>
      </c>
      <c r="H91" s="255">
        <f>SUM((D91*400)+(E91*100)+F91)</f>
        <v>2914</v>
      </c>
      <c r="I91" s="254">
        <v>75</v>
      </c>
      <c r="J91" s="254">
        <f>H91*I91</f>
        <v>218550</v>
      </c>
      <c r="K91" s="310"/>
      <c r="L91" s="310"/>
      <c r="M91" s="330"/>
      <c r="N91" s="345"/>
      <c r="O91" s="393"/>
      <c r="P91" s="310"/>
      <c r="Q91" s="393"/>
      <c r="R91" s="393"/>
      <c r="S91" s="310"/>
      <c r="T91" s="310"/>
      <c r="U91" s="246"/>
      <c r="V91" s="249"/>
      <c r="W91" s="249"/>
      <c r="X91" s="249"/>
      <c r="Y91" s="249"/>
      <c r="Z91" s="248">
        <f>SUM(J91+Y91)</f>
        <v>218550</v>
      </c>
      <c r="AA91" s="255">
        <f>Z91</f>
        <v>218550</v>
      </c>
      <c r="AB91" s="310">
        <v>50</v>
      </c>
      <c r="AC91" s="310">
        <v>0</v>
      </c>
      <c r="AD91" s="229">
        <v>0.01</v>
      </c>
      <c r="AE91"/>
    </row>
    <row r="92" spans="1:31" x14ac:dyDescent="0.3">
      <c r="A92" s="310">
        <v>45</v>
      </c>
      <c r="B92" s="330" t="s">
        <v>1169</v>
      </c>
      <c r="C92" s="310">
        <v>786</v>
      </c>
      <c r="D92" s="310"/>
      <c r="E92" s="310"/>
      <c r="F92" s="310">
        <v>91</v>
      </c>
      <c r="G92" s="233">
        <v>2</v>
      </c>
      <c r="H92" s="255">
        <f>SUM((D92*400)+(E92*100)+F92)</f>
        <v>91</v>
      </c>
      <c r="I92" s="254">
        <v>75</v>
      </c>
      <c r="J92" s="254">
        <f>H92*I92</f>
        <v>6825</v>
      </c>
      <c r="K92" s="310">
        <v>16</v>
      </c>
      <c r="L92" s="310">
        <v>147</v>
      </c>
      <c r="M92" s="330" t="s">
        <v>10</v>
      </c>
      <c r="N92" s="345" t="s">
        <v>9</v>
      </c>
      <c r="O92" s="393">
        <v>288</v>
      </c>
      <c r="P92" s="310"/>
      <c r="Q92" s="393"/>
      <c r="R92" s="393"/>
      <c r="S92" s="310"/>
      <c r="T92" s="310"/>
      <c r="U92" s="235">
        <v>6500</v>
      </c>
      <c r="V92" s="246">
        <f>SUM(V93+V94)</f>
        <v>1872000</v>
      </c>
      <c r="W92" s="249">
        <v>18</v>
      </c>
      <c r="X92" s="249">
        <v>65</v>
      </c>
      <c r="Y92" s="249">
        <f>SUM(V92-(V92*X92/100))</f>
        <v>655200</v>
      </c>
      <c r="Z92" s="248">
        <f>SUM(J92+Y92)</f>
        <v>662025</v>
      </c>
      <c r="AA92" s="255">
        <f>Z92</f>
        <v>662025</v>
      </c>
      <c r="AB92" s="310">
        <v>10</v>
      </c>
      <c r="AC92" s="310">
        <v>0</v>
      </c>
      <c r="AD92" s="229">
        <v>0.02</v>
      </c>
      <c r="AE92"/>
    </row>
    <row r="93" spans="1:31" x14ac:dyDescent="0.3">
      <c r="A93" s="310"/>
      <c r="B93" s="330"/>
      <c r="C93" s="310"/>
      <c r="D93" s="310"/>
      <c r="E93" s="310"/>
      <c r="F93" s="310"/>
      <c r="H93" s="255"/>
      <c r="I93" s="254"/>
      <c r="J93" s="254"/>
      <c r="K93" s="310"/>
      <c r="L93" s="310"/>
      <c r="M93" s="330" t="s">
        <v>393</v>
      </c>
      <c r="N93" s="345" t="s">
        <v>2</v>
      </c>
      <c r="O93" s="393"/>
      <c r="P93" s="310"/>
      <c r="Q93" s="393">
        <v>192</v>
      </c>
      <c r="R93" s="393"/>
      <c r="S93" s="310"/>
      <c r="T93" s="310"/>
      <c r="V93" s="246">
        <f>SUM(Q93*6500)</f>
        <v>1248000</v>
      </c>
      <c r="W93" s="249"/>
      <c r="X93" s="249"/>
      <c r="Y93" s="249"/>
      <c r="Z93" s="248"/>
      <c r="AA93" s="255"/>
      <c r="AB93" s="310"/>
      <c r="AC93" s="310"/>
      <c r="AD93" s="229"/>
      <c r="AE93"/>
    </row>
    <row r="94" spans="1:31" x14ac:dyDescent="0.3">
      <c r="A94" s="310"/>
      <c r="B94" s="330"/>
      <c r="C94" s="310"/>
      <c r="D94" s="310"/>
      <c r="E94" s="310"/>
      <c r="F94" s="310"/>
      <c r="H94" s="255"/>
      <c r="I94" s="254"/>
      <c r="J94" s="254"/>
      <c r="K94" s="310"/>
      <c r="L94" s="310"/>
      <c r="M94" s="330" t="s">
        <v>391</v>
      </c>
      <c r="N94" s="345" t="s">
        <v>0</v>
      </c>
      <c r="O94" s="393"/>
      <c r="P94" s="310"/>
      <c r="Q94" s="393">
        <v>96</v>
      </c>
      <c r="R94" s="393"/>
      <c r="S94" s="310"/>
      <c r="T94" s="310"/>
      <c r="V94" s="246">
        <f>SUM(Q94*6500)</f>
        <v>624000</v>
      </c>
      <c r="W94" s="249"/>
      <c r="X94" s="249"/>
      <c r="Y94" s="249"/>
      <c r="Z94" s="248"/>
      <c r="AA94" s="255"/>
      <c r="AB94" s="310"/>
      <c r="AC94" s="310"/>
      <c r="AD94" s="229"/>
      <c r="AE94"/>
    </row>
    <row r="95" spans="1:31" x14ac:dyDescent="0.3">
      <c r="A95" s="310">
        <v>46</v>
      </c>
      <c r="B95" s="330" t="s">
        <v>1168</v>
      </c>
      <c r="C95" s="310">
        <v>485</v>
      </c>
      <c r="D95" s="310"/>
      <c r="E95" s="310">
        <v>1</v>
      </c>
      <c r="F95" s="310">
        <v>53</v>
      </c>
      <c r="H95" s="255">
        <f>SUM((D95*400)+(E95*100)+F95)</f>
        <v>153</v>
      </c>
      <c r="I95" s="254">
        <v>75</v>
      </c>
      <c r="J95" s="254">
        <f>H95*I95</f>
        <v>11475</v>
      </c>
      <c r="K95" s="310">
        <v>17</v>
      </c>
      <c r="L95" s="310">
        <v>147</v>
      </c>
      <c r="M95" s="330" t="s">
        <v>8</v>
      </c>
      <c r="N95" s="345" t="s">
        <v>0</v>
      </c>
      <c r="O95" s="393">
        <v>25</v>
      </c>
      <c r="P95" s="310">
        <v>25</v>
      </c>
      <c r="Q95" s="393"/>
      <c r="R95" s="393"/>
      <c r="S95" s="310"/>
      <c r="T95" s="310"/>
      <c r="U95" s="235">
        <v>6500</v>
      </c>
      <c r="V95" s="246">
        <f>SUM(P95*6500)</f>
        <v>162500</v>
      </c>
      <c r="W95" s="249">
        <v>10</v>
      </c>
      <c r="X95" s="249">
        <v>40</v>
      </c>
      <c r="Y95" s="249">
        <f>SUM(V95-(V95*X95/100))</f>
        <v>97500</v>
      </c>
      <c r="Z95" s="248">
        <f>SUM(J95+Y95)</f>
        <v>108975</v>
      </c>
      <c r="AA95" s="255">
        <f>Z95</f>
        <v>108975</v>
      </c>
      <c r="AB95" s="310">
        <v>50</v>
      </c>
      <c r="AC95" s="310">
        <v>0</v>
      </c>
      <c r="AD95" s="229">
        <v>0.01</v>
      </c>
      <c r="AE95"/>
    </row>
    <row r="96" spans="1:31" x14ac:dyDescent="0.3">
      <c r="A96" s="310"/>
      <c r="B96" s="330"/>
      <c r="C96" s="310"/>
      <c r="D96" s="310"/>
      <c r="E96" s="310"/>
      <c r="F96" s="310"/>
      <c r="H96" s="255"/>
      <c r="I96" s="254"/>
      <c r="J96" s="254"/>
      <c r="K96" s="310"/>
      <c r="L96" s="310"/>
      <c r="M96" s="330"/>
      <c r="N96" s="345"/>
      <c r="O96" s="393"/>
      <c r="P96" s="310"/>
      <c r="Q96" s="393"/>
      <c r="R96" s="393"/>
      <c r="S96" s="310"/>
      <c r="T96" s="310"/>
      <c r="U96" s="246"/>
      <c r="V96" s="249"/>
      <c r="W96" s="249"/>
      <c r="X96" s="249"/>
      <c r="Y96" s="249"/>
      <c r="Z96" s="248"/>
      <c r="AA96" s="255"/>
      <c r="AB96" s="310"/>
      <c r="AC96" s="310"/>
      <c r="AD96" s="229"/>
      <c r="AE96"/>
    </row>
    <row r="97" spans="1:31" x14ac:dyDescent="0.3">
      <c r="A97" s="310">
        <v>47</v>
      </c>
      <c r="B97" s="330" t="s">
        <v>1167</v>
      </c>
      <c r="C97" s="310">
        <v>20407</v>
      </c>
      <c r="D97" s="310">
        <v>13</v>
      </c>
      <c r="E97" s="310">
        <v>3</v>
      </c>
      <c r="F97" s="310">
        <v>78</v>
      </c>
      <c r="G97" s="233">
        <v>1</v>
      </c>
      <c r="H97" s="255">
        <f>SUM((D97*400)+(E97*100)+F97)</f>
        <v>5578</v>
      </c>
      <c r="I97" s="254">
        <v>75</v>
      </c>
      <c r="J97" s="254">
        <f>H97*I97</f>
        <v>418350</v>
      </c>
      <c r="K97" s="310"/>
      <c r="L97" s="310"/>
      <c r="M97" s="330"/>
      <c r="N97" s="345"/>
      <c r="O97" s="393"/>
      <c r="P97" s="310"/>
      <c r="Q97" s="393"/>
      <c r="R97" s="393"/>
      <c r="S97" s="310"/>
      <c r="T97" s="310"/>
      <c r="U97" s="246"/>
      <c r="V97" s="249"/>
      <c r="W97" s="249"/>
      <c r="X97" s="249"/>
      <c r="Y97" s="249"/>
      <c r="Z97" s="248">
        <f>SUM(J97+Y97)</f>
        <v>418350</v>
      </c>
      <c r="AA97" s="255">
        <f>Z97</f>
        <v>418350</v>
      </c>
      <c r="AB97" s="310">
        <v>50</v>
      </c>
      <c r="AC97" s="310">
        <v>0</v>
      </c>
      <c r="AD97" s="229">
        <v>0.01</v>
      </c>
      <c r="AE97"/>
    </row>
    <row r="98" spans="1:31" x14ac:dyDescent="0.3">
      <c r="A98" s="310">
        <v>48</v>
      </c>
      <c r="B98" s="330" t="s">
        <v>1166</v>
      </c>
      <c r="C98" s="310">
        <v>6075</v>
      </c>
      <c r="D98" s="310"/>
      <c r="E98" s="310">
        <v>3</v>
      </c>
      <c r="F98" s="310">
        <v>10</v>
      </c>
      <c r="G98" s="233">
        <v>2</v>
      </c>
      <c r="H98" s="255">
        <f>SUM((D98*400)+(E98*100)+F98)</f>
        <v>310</v>
      </c>
      <c r="I98" s="254">
        <v>75</v>
      </c>
      <c r="J98" s="254">
        <f>H98*I98</f>
        <v>23250</v>
      </c>
      <c r="K98" s="310">
        <v>18</v>
      </c>
      <c r="L98" s="403">
        <v>43405</v>
      </c>
      <c r="M98" s="330" t="s">
        <v>10</v>
      </c>
      <c r="N98" s="345" t="s">
        <v>9</v>
      </c>
      <c r="O98" s="393">
        <v>398.5</v>
      </c>
      <c r="P98" s="310"/>
      <c r="Q98" s="393"/>
      <c r="R98" s="393"/>
      <c r="S98" s="310"/>
      <c r="T98" s="310"/>
      <c r="U98" s="235">
        <v>6500</v>
      </c>
      <c r="V98" s="246">
        <f>SUM(V99+V100)</f>
        <v>832000</v>
      </c>
      <c r="W98" s="249">
        <v>20</v>
      </c>
      <c r="X98" s="249">
        <v>75</v>
      </c>
      <c r="Y98" s="249">
        <f>SUM(V98-(V98*X98/100))</f>
        <v>208000</v>
      </c>
      <c r="Z98" s="248">
        <f>SUM(J98+Y98)</f>
        <v>231250</v>
      </c>
      <c r="AA98" s="255">
        <f>Z98</f>
        <v>231250</v>
      </c>
      <c r="AB98" s="310">
        <v>10</v>
      </c>
      <c r="AC98" s="310">
        <v>0</v>
      </c>
      <c r="AD98" s="229">
        <v>0.02</v>
      </c>
      <c r="AE98"/>
    </row>
    <row r="99" spans="1:31" x14ac:dyDescent="0.3">
      <c r="A99" s="310"/>
      <c r="B99" s="330"/>
      <c r="C99" s="310"/>
      <c r="D99" s="310"/>
      <c r="E99" s="310"/>
      <c r="F99" s="310"/>
      <c r="H99" s="255"/>
      <c r="I99" s="254"/>
      <c r="J99" s="254"/>
      <c r="K99" s="310"/>
      <c r="L99" s="310"/>
      <c r="M99" s="330" t="s">
        <v>393</v>
      </c>
      <c r="N99" s="345" t="s">
        <v>2</v>
      </c>
      <c r="O99" s="393"/>
      <c r="P99" s="310"/>
      <c r="Q99" s="393">
        <v>76.8</v>
      </c>
      <c r="R99" s="393"/>
      <c r="S99" s="310"/>
      <c r="T99" s="310"/>
      <c r="V99" s="246">
        <f>SUM(Q99*6500)</f>
        <v>499200</v>
      </c>
      <c r="W99" s="249"/>
      <c r="X99" s="249"/>
      <c r="Y99" s="249"/>
      <c r="Z99" s="248"/>
      <c r="AA99" s="255"/>
      <c r="AB99" s="310"/>
      <c r="AC99" s="310"/>
      <c r="AD99" s="229"/>
      <c r="AE99"/>
    </row>
    <row r="100" spans="1:31" x14ac:dyDescent="0.3">
      <c r="A100" s="310"/>
      <c r="B100" s="330"/>
      <c r="C100" s="310"/>
      <c r="D100" s="310"/>
      <c r="E100" s="310"/>
      <c r="F100" s="310"/>
      <c r="H100" s="255"/>
      <c r="I100" s="254"/>
      <c r="J100" s="254"/>
      <c r="K100" s="310"/>
      <c r="L100" s="310"/>
      <c r="M100" s="330" t="s">
        <v>391</v>
      </c>
      <c r="N100" s="345" t="s">
        <v>0</v>
      </c>
      <c r="O100" s="393"/>
      <c r="P100" s="310"/>
      <c r="Q100" s="393">
        <v>51.2</v>
      </c>
      <c r="R100" s="393"/>
      <c r="S100" s="310"/>
      <c r="T100" s="310"/>
      <c r="V100" s="246">
        <f>SUM(Q100*6500)</f>
        <v>332800</v>
      </c>
      <c r="W100" s="249"/>
      <c r="X100" s="249"/>
      <c r="Y100" s="249"/>
      <c r="Z100" s="248">
        <f>SUM(J100+Y100)</f>
        <v>0</v>
      </c>
      <c r="AA100" s="255">
        <f>Z100</f>
        <v>0</v>
      </c>
      <c r="AB100" s="310"/>
      <c r="AC100" s="310"/>
      <c r="AD100" s="229"/>
      <c r="AE100"/>
    </row>
    <row r="101" spans="1:31" x14ac:dyDescent="0.3">
      <c r="A101" s="310"/>
      <c r="B101" s="330"/>
      <c r="C101" s="310"/>
      <c r="D101" s="310"/>
      <c r="E101" s="310"/>
      <c r="F101" s="310"/>
      <c r="H101" s="255"/>
      <c r="I101" s="254"/>
      <c r="J101" s="254"/>
      <c r="K101" s="310"/>
      <c r="L101" s="310"/>
      <c r="M101" s="330" t="s">
        <v>8</v>
      </c>
      <c r="N101" s="345" t="s">
        <v>0</v>
      </c>
      <c r="O101" s="393"/>
      <c r="P101" s="310">
        <v>24</v>
      </c>
      <c r="Q101" s="393"/>
      <c r="R101" s="393"/>
      <c r="S101" s="310"/>
      <c r="T101" s="310"/>
      <c r="U101" s="235">
        <v>6500</v>
      </c>
      <c r="V101" s="246">
        <f>SUM(P101*6500)</f>
        <v>156000</v>
      </c>
      <c r="W101" s="249">
        <v>20</v>
      </c>
      <c r="X101" s="249">
        <v>75</v>
      </c>
      <c r="Y101" s="249">
        <f>SUM(V101-(V101*X101/100))</f>
        <v>39000</v>
      </c>
      <c r="Z101" s="248">
        <f>SUM(J101+Y101)</f>
        <v>39000</v>
      </c>
      <c r="AA101" s="255">
        <f>Z101</f>
        <v>39000</v>
      </c>
      <c r="AB101" s="310"/>
      <c r="AC101" s="310"/>
      <c r="AD101" s="229"/>
      <c r="AE101"/>
    </row>
    <row r="102" spans="1:31" x14ac:dyDescent="0.3">
      <c r="A102" s="310"/>
      <c r="B102" s="330"/>
      <c r="C102" s="310"/>
      <c r="D102" s="310"/>
      <c r="E102" s="310"/>
      <c r="F102" s="310"/>
      <c r="H102" s="255"/>
      <c r="I102" s="254"/>
      <c r="J102" s="254"/>
      <c r="K102" s="310"/>
      <c r="L102" s="310"/>
      <c r="M102" s="330" t="s">
        <v>10</v>
      </c>
      <c r="N102" s="345" t="s">
        <v>9</v>
      </c>
      <c r="O102" s="393"/>
      <c r="P102" s="310"/>
      <c r="Q102" s="393"/>
      <c r="R102" s="393"/>
      <c r="S102" s="310"/>
      <c r="T102" s="310"/>
      <c r="U102" s="235">
        <v>6500</v>
      </c>
      <c r="V102" s="246">
        <f>SUM(V103+V104)</f>
        <v>1342250</v>
      </c>
      <c r="W102" s="249"/>
      <c r="X102" s="249"/>
      <c r="Y102" s="249"/>
      <c r="Z102" s="248">
        <f>SUM(J102+Y102)</f>
        <v>0</v>
      </c>
      <c r="AA102" s="255">
        <f>Z102</f>
        <v>0</v>
      </c>
      <c r="AB102" s="310"/>
      <c r="AC102" s="310"/>
      <c r="AD102" s="229"/>
      <c r="AE102"/>
    </row>
    <row r="103" spans="1:31" x14ac:dyDescent="0.3">
      <c r="A103" s="310"/>
      <c r="B103" s="330"/>
      <c r="C103" s="310"/>
      <c r="D103" s="310"/>
      <c r="E103" s="310"/>
      <c r="F103" s="310"/>
      <c r="H103" s="255"/>
      <c r="I103" s="254"/>
      <c r="J103" s="254"/>
      <c r="K103" s="310"/>
      <c r="L103" s="310"/>
      <c r="M103" s="330" t="s">
        <v>393</v>
      </c>
      <c r="N103" s="345" t="s">
        <v>2</v>
      </c>
      <c r="O103" s="393"/>
      <c r="P103" s="310"/>
      <c r="Q103" s="393">
        <v>110.5</v>
      </c>
      <c r="R103" s="393"/>
      <c r="S103" s="310"/>
      <c r="T103" s="310"/>
      <c r="V103" s="246">
        <f>SUM(Q103*6500)</f>
        <v>718250</v>
      </c>
      <c r="W103" s="249"/>
      <c r="X103" s="249"/>
      <c r="Y103" s="249"/>
      <c r="Z103" s="248"/>
      <c r="AA103" s="255"/>
      <c r="AB103" s="310"/>
      <c r="AC103" s="310"/>
      <c r="AD103" s="229"/>
      <c r="AE103"/>
    </row>
    <row r="104" spans="1:31" x14ac:dyDescent="0.3">
      <c r="A104" s="310"/>
      <c r="B104" s="330"/>
      <c r="C104" s="310"/>
      <c r="D104" s="310"/>
      <c r="E104" s="310"/>
      <c r="F104" s="310"/>
      <c r="H104" s="255"/>
      <c r="I104" s="254"/>
      <c r="J104" s="254"/>
      <c r="K104" s="310"/>
      <c r="L104" s="310"/>
      <c r="M104" s="330" t="s">
        <v>391</v>
      </c>
      <c r="N104" s="345" t="s">
        <v>0</v>
      </c>
      <c r="O104" s="393"/>
      <c r="P104" s="310"/>
      <c r="Q104" s="393">
        <v>96</v>
      </c>
      <c r="R104" s="393"/>
      <c r="S104" s="310"/>
      <c r="T104" s="310"/>
      <c r="V104" s="246">
        <f>SUM(Q104*6500)</f>
        <v>624000</v>
      </c>
      <c r="W104" s="249"/>
      <c r="X104" s="249"/>
      <c r="Y104" s="249"/>
      <c r="Z104" s="248"/>
      <c r="AA104" s="255"/>
      <c r="AB104" s="310"/>
      <c r="AC104" s="310"/>
      <c r="AD104" s="229"/>
      <c r="AE104"/>
    </row>
    <row r="105" spans="1:31" x14ac:dyDescent="0.3">
      <c r="A105" s="310"/>
      <c r="B105" s="330"/>
      <c r="C105" s="310"/>
      <c r="D105" s="310"/>
      <c r="E105" s="310"/>
      <c r="F105" s="310"/>
      <c r="H105" s="255"/>
      <c r="I105" s="254"/>
      <c r="J105" s="254"/>
      <c r="K105" s="310"/>
      <c r="L105" s="310"/>
      <c r="M105" s="330" t="s">
        <v>8</v>
      </c>
      <c r="N105" s="345" t="s">
        <v>0</v>
      </c>
      <c r="O105" s="393"/>
      <c r="P105" s="310">
        <v>15</v>
      </c>
      <c r="Q105" s="393"/>
      <c r="R105" s="393"/>
      <c r="S105" s="310"/>
      <c r="T105" s="310"/>
      <c r="U105" s="235">
        <v>6500</v>
      </c>
      <c r="V105" s="246">
        <f>SUM(P105*6500)</f>
        <v>97500</v>
      </c>
      <c r="W105" s="249">
        <v>20</v>
      </c>
      <c r="X105" s="249">
        <v>93</v>
      </c>
      <c r="Y105" s="249">
        <f>SUM(V105-(V105*X105/100))</f>
        <v>6825</v>
      </c>
      <c r="Z105" s="248">
        <f>SUM(J105+Y105)</f>
        <v>6825</v>
      </c>
      <c r="AA105" s="255">
        <f>Z105</f>
        <v>6825</v>
      </c>
      <c r="AB105" s="310">
        <v>50</v>
      </c>
      <c r="AC105" s="310">
        <v>0</v>
      </c>
      <c r="AD105" s="229">
        <v>0.01</v>
      </c>
      <c r="AE105"/>
    </row>
    <row r="106" spans="1:31" x14ac:dyDescent="0.3">
      <c r="A106" s="310"/>
      <c r="B106" s="330"/>
      <c r="C106" s="310"/>
      <c r="D106" s="310"/>
      <c r="E106" s="310"/>
      <c r="F106" s="310"/>
      <c r="H106" s="255"/>
      <c r="I106" s="254"/>
      <c r="J106" s="254"/>
      <c r="K106" s="310"/>
      <c r="L106" s="310"/>
      <c r="M106" s="330" t="s">
        <v>415</v>
      </c>
      <c r="N106" s="345" t="s">
        <v>0</v>
      </c>
      <c r="O106" s="393"/>
      <c r="P106" s="310">
        <v>25</v>
      </c>
      <c r="Q106" s="393"/>
      <c r="R106" s="393"/>
      <c r="S106" s="310"/>
      <c r="T106" s="310"/>
      <c r="U106" s="235">
        <v>2050</v>
      </c>
      <c r="V106" s="246">
        <f>SUM(P106*2050)</f>
        <v>51250</v>
      </c>
      <c r="W106" s="249">
        <v>3</v>
      </c>
      <c r="X106" s="249">
        <v>9</v>
      </c>
      <c r="Y106" s="249">
        <f>SUM(V106-(V106*X106/100))</f>
        <v>46637.5</v>
      </c>
      <c r="Z106" s="248">
        <f>SUM(J106+Y106)</f>
        <v>46637.5</v>
      </c>
      <c r="AA106" s="255">
        <f>Z106</f>
        <v>46637.5</v>
      </c>
      <c r="AB106" s="310">
        <v>50</v>
      </c>
      <c r="AC106" s="310">
        <v>0</v>
      </c>
      <c r="AD106" s="229">
        <v>0.01</v>
      </c>
      <c r="AE106"/>
    </row>
    <row r="107" spans="1:31" x14ac:dyDescent="0.3">
      <c r="A107" s="310">
        <v>49</v>
      </c>
      <c r="B107" s="330" t="s">
        <v>1165</v>
      </c>
      <c r="C107" s="310">
        <v>6076</v>
      </c>
      <c r="D107" s="310"/>
      <c r="E107" s="310">
        <v>2</v>
      </c>
      <c r="F107" s="310">
        <v>92</v>
      </c>
      <c r="G107" s="233">
        <v>1</v>
      </c>
      <c r="H107" s="255">
        <f>SUM((D107*400)+(E107*100)+F107)</f>
        <v>292</v>
      </c>
      <c r="I107" s="254">
        <v>75</v>
      </c>
      <c r="J107" s="254">
        <f>H107*I107</f>
        <v>21900</v>
      </c>
      <c r="K107" s="310">
        <v>19</v>
      </c>
      <c r="L107" s="403">
        <v>43405</v>
      </c>
      <c r="M107" s="330" t="s">
        <v>1164</v>
      </c>
      <c r="N107" s="345" t="s">
        <v>0</v>
      </c>
      <c r="O107" s="393">
        <v>128.25</v>
      </c>
      <c r="P107" s="393">
        <v>128.25</v>
      </c>
      <c r="Q107" s="393"/>
      <c r="R107" s="393"/>
      <c r="S107" s="310"/>
      <c r="T107" s="310"/>
      <c r="U107" s="235">
        <v>2400</v>
      </c>
      <c r="V107" s="246">
        <f>SUM(P107*2400)</f>
        <v>307800</v>
      </c>
      <c r="W107" s="249">
        <v>10</v>
      </c>
      <c r="X107" s="249">
        <v>40</v>
      </c>
      <c r="Y107" s="249">
        <f>SUM(V107-(V107*X107/100))</f>
        <v>184680</v>
      </c>
      <c r="Z107" s="248">
        <f>SUM(J107+Y107)</f>
        <v>206580</v>
      </c>
      <c r="AA107" s="255">
        <f>Z107</f>
        <v>206580</v>
      </c>
      <c r="AB107" s="310">
        <v>50</v>
      </c>
      <c r="AC107" s="310">
        <v>0</v>
      </c>
      <c r="AD107" s="229">
        <v>0.01</v>
      </c>
      <c r="AE107"/>
    </row>
    <row r="108" spans="1:31" x14ac:dyDescent="0.3">
      <c r="A108" s="310">
        <v>50</v>
      </c>
      <c r="B108" s="330" t="s">
        <v>1163</v>
      </c>
      <c r="C108" s="310">
        <v>6079</v>
      </c>
      <c r="D108" s="310"/>
      <c r="E108" s="310">
        <v>1</v>
      </c>
      <c r="F108" s="310">
        <v>38</v>
      </c>
      <c r="G108" s="233">
        <v>2</v>
      </c>
      <c r="H108" s="255">
        <f>SUM((D108*400)+(E108*100)+F108)</f>
        <v>138</v>
      </c>
      <c r="I108" s="254">
        <v>75</v>
      </c>
      <c r="J108" s="254">
        <f>H108*I108</f>
        <v>10350</v>
      </c>
      <c r="K108" s="310">
        <v>20</v>
      </c>
      <c r="L108" s="310">
        <v>135</v>
      </c>
      <c r="M108" s="330" t="s">
        <v>10</v>
      </c>
      <c r="N108" s="345" t="s">
        <v>9</v>
      </c>
      <c r="O108" s="393">
        <v>502</v>
      </c>
      <c r="P108" s="310"/>
      <c r="Q108" s="393"/>
      <c r="R108" s="393"/>
      <c r="S108" s="310"/>
      <c r="T108" s="310"/>
      <c r="U108" s="235">
        <v>6500</v>
      </c>
      <c r="V108" s="246">
        <f>SUM(V109+V110)</f>
        <v>916500</v>
      </c>
      <c r="W108" s="249">
        <v>21</v>
      </c>
      <c r="X108" s="249">
        <v>80</v>
      </c>
      <c r="Y108" s="249">
        <f>SUM(V108-(V108*X108/100))</f>
        <v>183300</v>
      </c>
      <c r="Z108" s="248">
        <f>SUM(J108+Y108)</f>
        <v>193650</v>
      </c>
      <c r="AA108" s="255">
        <f>Z108</f>
        <v>193650</v>
      </c>
      <c r="AB108" s="310">
        <v>10</v>
      </c>
      <c r="AC108" s="310">
        <v>0</v>
      </c>
      <c r="AD108" s="229">
        <v>0.02</v>
      </c>
      <c r="AE108"/>
    </row>
    <row r="109" spans="1:31" x14ac:dyDescent="0.3">
      <c r="A109" s="310"/>
      <c r="B109" s="330"/>
      <c r="C109" s="310"/>
      <c r="D109" s="310"/>
      <c r="E109" s="310"/>
      <c r="F109" s="310"/>
      <c r="H109" s="255"/>
      <c r="I109" s="254"/>
      <c r="J109" s="254"/>
      <c r="K109" s="310"/>
      <c r="L109" s="310"/>
      <c r="M109" s="330" t="s">
        <v>393</v>
      </c>
      <c r="N109" s="345" t="s">
        <v>2</v>
      </c>
      <c r="O109" s="393"/>
      <c r="P109" s="310"/>
      <c r="Q109" s="393">
        <v>93</v>
      </c>
      <c r="R109" s="393"/>
      <c r="S109" s="310"/>
      <c r="T109" s="310"/>
      <c r="V109" s="246">
        <f>SUM(Q109*6500)</f>
        <v>604500</v>
      </c>
      <c r="W109" s="249"/>
      <c r="X109" s="249"/>
      <c r="Y109" s="249"/>
      <c r="Z109" s="248"/>
      <c r="AA109" s="255"/>
      <c r="AB109" s="310"/>
      <c r="AC109" s="310"/>
      <c r="AD109" s="229"/>
      <c r="AE109"/>
    </row>
    <row r="110" spans="1:31" x14ac:dyDescent="0.3">
      <c r="A110" s="310"/>
      <c r="B110" s="330"/>
      <c r="C110" s="310"/>
      <c r="D110" s="310"/>
      <c r="E110" s="310"/>
      <c r="F110" s="310"/>
      <c r="H110" s="255"/>
      <c r="I110" s="254"/>
      <c r="J110" s="254"/>
      <c r="K110" s="310"/>
      <c r="L110" s="310"/>
      <c r="M110" s="330" t="s">
        <v>391</v>
      </c>
      <c r="N110" s="345" t="s">
        <v>0</v>
      </c>
      <c r="O110" s="393"/>
      <c r="P110" s="310"/>
      <c r="Q110" s="393">
        <v>48</v>
      </c>
      <c r="R110" s="393"/>
      <c r="S110" s="310"/>
      <c r="T110" s="310"/>
      <c r="V110" s="246">
        <f>SUM(Q110*6500)</f>
        <v>312000</v>
      </c>
      <c r="W110" s="249"/>
      <c r="X110" s="249"/>
      <c r="Y110" s="249"/>
      <c r="Z110" s="248"/>
      <c r="AA110" s="255"/>
      <c r="AB110" s="310"/>
      <c r="AC110" s="310"/>
      <c r="AD110" s="229"/>
      <c r="AE110"/>
    </row>
    <row r="111" spans="1:31" x14ac:dyDescent="0.3">
      <c r="A111" s="310"/>
      <c r="B111" s="330"/>
      <c r="C111" s="310"/>
      <c r="D111" s="310"/>
      <c r="E111" s="310"/>
      <c r="F111" s="310"/>
      <c r="H111" s="255"/>
      <c r="I111" s="254"/>
      <c r="J111" s="254"/>
      <c r="K111" s="310"/>
      <c r="L111" s="310">
        <v>73</v>
      </c>
      <c r="M111" s="330" t="s">
        <v>10</v>
      </c>
      <c r="N111" s="345" t="s">
        <v>9</v>
      </c>
      <c r="O111" s="393"/>
      <c r="P111" s="310"/>
      <c r="Q111" s="393"/>
      <c r="R111" s="393"/>
      <c r="S111" s="310"/>
      <c r="T111" s="310"/>
      <c r="U111" s="235">
        <v>6500</v>
      </c>
      <c r="V111" s="246">
        <f>SUM(V112+V113)</f>
        <v>916500</v>
      </c>
      <c r="W111" s="249">
        <v>23</v>
      </c>
      <c r="X111" s="249">
        <v>85</v>
      </c>
      <c r="Y111" s="249">
        <f>SUM(V111-(V111*X111/100))</f>
        <v>137475</v>
      </c>
      <c r="Z111" s="248">
        <f>SUM(J111+Y111)</f>
        <v>137475</v>
      </c>
      <c r="AA111" s="255">
        <f>Z111</f>
        <v>137475</v>
      </c>
      <c r="AB111" s="310">
        <v>10</v>
      </c>
      <c r="AC111" s="310">
        <v>0</v>
      </c>
      <c r="AD111" s="229">
        <v>0.02</v>
      </c>
      <c r="AE111"/>
    </row>
    <row r="112" spans="1:31" x14ac:dyDescent="0.3">
      <c r="A112" s="310"/>
      <c r="B112" s="330"/>
      <c r="C112" s="310"/>
      <c r="D112" s="310"/>
      <c r="E112" s="310"/>
      <c r="F112" s="310"/>
      <c r="H112" s="255"/>
      <c r="I112" s="254"/>
      <c r="J112" s="254"/>
      <c r="K112" s="310"/>
      <c r="L112" s="310"/>
      <c r="M112" s="330" t="s">
        <v>393</v>
      </c>
      <c r="N112" s="345" t="s">
        <v>2</v>
      </c>
      <c r="O112" s="393"/>
      <c r="P112" s="310"/>
      <c r="Q112" s="393">
        <v>93</v>
      </c>
      <c r="R112" s="393"/>
      <c r="S112" s="310"/>
      <c r="T112" s="310"/>
      <c r="V112" s="246">
        <f>SUM(Q112*6500)</f>
        <v>604500</v>
      </c>
      <c r="W112" s="249"/>
      <c r="X112" s="249"/>
      <c r="Y112" s="249"/>
      <c r="Z112" s="248"/>
      <c r="AA112" s="255"/>
      <c r="AB112" s="310"/>
      <c r="AC112" s="310"/>
      <c r="AD112" s="229"/>
      <c r="AE112"/>
    </row>
    <row r="113" spans="1:31" x14ac:dyDescent="0.3">
      <c r="A113" s="310"/>
      <c r="B113" s="330"/>
      <c r="C113" s="310"/>
      <c r="D113" s="310"/>
      <c r="E113" s="310"/>
      <c r="F113" s="310"/>
      <c r="H113" s="255"/>
      <c r="I113" s="254"/>
      <c r="J113" s="254"/>
      <c r="K113" s="310"/>
      <c r="L113" s="310"/>
      <c r="M113" s="330" t="s">
        <v>391</v>
      </c>
      <c r="N113" s="345" t="s">
        <v>0</v>
      </c>
      <c r="O113" s="393"/>
      <c r="P113" s="310"/>
      <c r="Q113" s="393">
        <v>48</v>
      </c>
      <c r="R113" s="393"/>
      <c r="S113" s="310"/>
      <c r="T113" s="310"/>
      <c r="V113" s="246">
        <f>SUM(Q113*6500)</f>
        <v>312000</v>
      </c>
      <c r="W113" s="249"/>
      <c r="X113" s="249"/>
      <c r="Y113" s="249"/>
      <c r="Z113" s="248"/>
      <c r="AA113" s="255"/>
      <c r="AB113" s="310"/>
      <c r="AC113" s="310"/>
      <c r="AD113" s="229"/>
      <c r="AE113"/>
    </row>
    <row r="114" spans="1:31" x14ac:dyDescent="0.3">
      <c r="A114" s="310"/>
      <c r="B114" s="330"/>
      <c r="C114" s="310"/>
      <c r="D114" s="310"/>
      <c r="E114" s="310"/>
      <c r="F114" s="310"/>
      <c r="H114" s="255"/>
      <c r="I114" s="254"/>
      <c r="J114" s="254"/>
      <c r="K114" s="310"/>
      <c r="L114" s="310">
        <v>224</v>
      </c>
      <c r="M114" s="330" t="s">
        <v>10</v>
      </c>
      <c r="N114" s="345" t="s">
        <v>9</v>
      </c>
      <c r="O114" s="393"/>
      <c r="P114" s="310"/>
      <c r="Q114" s="393"/>
      <c r="R114" s="393"/>
      <c r="S114" s="310"/>
      <c r="T114" s="310"/>
      <c r="U114" s="235">
        <v>6500</v>
      </c>
      <c r="V114" s="246">
        <f>SUM(V115+V116)</f>
        <v>1430000</v>
      </c>
      <c r="W114" s="249">
        <v>10</v>
      </c>
      <c r="X114" s="249">
        <v>30</v>
      </c>
      <c r="Y114" s="249">
        <f>SUM(V114-(V114*X114/100))</f>
        <v>1001000</v>
      </c>
      <c r="Z114" s="248">
        <f>SUM(J114+Y114)</f>
        <v>1001000</v>
      </c>
      <c r="AA114" s="255">
        <f>Z114</f>
        <v>1001000</v>
      </c>
      <c r="AB114" s="310">
        <v>10</v>
      </c>
      <c r="AC114" s="310">
        <v>0</v>
      </c>
      <c r="AD114" s="229">
        <v>0.01</v>
      </c>
      <c r="AE114"/>
    </row>
    <row r="115" spans="1:31" x14ac:dyDescent="0.3">
      <c r="A115" s="310"/>
      <c r="B115" s="330"/>
      <c r="C115" s="310"/>
      <c r="D115" s="310"/>
      <c r="E115" s="310"/>
      <c r="F115" s="310"/>
      <c r="H115" s="255"/>
      <c r="I115" s="254"/>
      <c r="J115" s="254"/>
      <c r="K115" s="310"/>
      <c r="L115" s="310"/>
      <c r="M115" s="330" t="s">
        <v>393</v>
      </c>
      <c r="N115" s="345" t="s">
        <v>2</v>
      </c>
      <c r="O115" s="408"/>
      <c r="P115" s="310"/>
      <c r="Q115" s="393">
        <v>124</v>
      </c>
      <c r="R115" s="393"/>
      <c r="S115" s="310"/>
      <c r="T115" s="310"/>
      <c r="V115" s="246">
        <f>SUM(Q115*6500)</f>
        <v>806000</v>
      </c>
      <c r="W115" s="249"/>
      <c r="X115" s="249"/>
      <c r="Y115" s="249"/>
      <c r="Z115" s="248"/>
      <c r="AA115" s="255"/>
      <c r="AB115" s="249"/>
      <c r="AC115" s="249"/>
      <c r="AD115" s="215"/>
      <c r="AE115"/>
    </row>
    <row r="116" spans="1:31" x14ac:dyDescent="0.3">
      <c r="A116" s="310"/>
      <c r="B116" s="330"/>
      <c r="C116" s="310"/>
      <c r="D116" s="310"/>
      <c r="E116" s="310"/>
      <c r="F116" s="310"/>
      <c r="H116" s="255"/>
      <c r="I116" s="254"/>
      <c r="J116" s="254"/>
      <c r="K116" s="310"/>
      <c r="L116" s="310"/>
      <c r="M116" s="330" t="s">
        <v>391</v>
      </c>
      <c r="N116" s="345" t="s">
        <v>0</v>
      </c>
      <c r="O116" s="408"/>
      <c r="P116" s="310"/>
      <c r="Q116" s="393">
        <v>96</v>
      </c>
      <c r="R116" s="393"/>
      <c r="S116" s="310"/>
      <c r="T116" s="310"/>
      <c r="V116" s="246">
        <f>SUM(Q116*6500)</f>
        <v>624000</v>
      </c>
      <c r="W116" s="249"/>
      <c r="X116" s="249"/>
      <c r="Y116" s="249"/>
      <c r="Z116" s="248"/>
      <c r="AA116" s="255"/>
      <c r="AB116" s="249"/>
      <c r="AC116" s="249"/>
      <c r="AD116" s="215"/>
      <c r="AE116"/>
    </row>
    <row r="117" spans="1:31" x14ac:dyDescent="0.3">
      <c r="A117" s="310"/>
      <c r="B117" s="330"/>
      <c r="C117" s="310"/>
      <c r="D117" s="310"/>
      <c r="E117" s="310"/>
      <c r="F117" s="310"/>
      <c r="H117" s="255"/>
      <c r="I117" s="254"/>
      <c r="J117" s="254"/>
      <c r="K117" s="310"/>
      <c r="L117" s="310"/>
      <c r="M117" s="330"/>
      <c r="N117" s="345"/>
      <c r="O117" s="393"/>
      <c r="P117" s="310"/>
      <c r="Q117" s="393"/>
      <c r="R117" s="393"/>
      <c r="S117" s="310"/>
      <c r="T117" s="310"/>
      <c r="U117" s="246"/>
      <c r="V117" s="249"/>
      <c r="W117" s="249"/>
      <c r="X117" s="249"/>
      <c r="Y117" s="249"/>
      <c r="Z117" s="248"/>
      <c r="AA117" s="255"/>
      <c r="AB117" s="310"/>
      <c r="AC117" s="310"/>
      <c r="AD117" s="229"/>
      <c r="AE117"/>
    </row>
    <row r="118" spans="1:31" x14ac:dyDescent="0.3">
      <c r="A118" s="310">
        <v>51</v>
      </c>
      <c r="B118" s="330" t="s">
        <v>1162</v>
      </c>
      <c r="C118" s="310">
        <v>14273</v>
      </c>
      <c r="D118" s="310">
        <v>13</v>
      </c>
      <c r="E118" s="310">
        <v>3</v>
      </c>
      <c r="F118" s="310">
        <v>67</v>
      </c>
      <c r="G118" s="233">
        <v>1</v>
      </c>
      <c r="H118" s="255">
        <f>SUM((D118*400)+(E118*100)+F118)</f>
        <v>5567</v>
      </c>
      <c r="I118" s="254">
        <v>75</v>
      </c>
      <c r="J118" s="254">
        <f>H118*I118</f>
        <v>417525</v>
      </c>
      <c r="K118" s="310">
        <v>21</v>
      </c>
      <c r="L118" s="310">
        <v>135</v>
      </c>
      <c r="M118" s="330" t="s">
        <v>218</v>
      </c>
      <c r="N118" s="345" t="s">
        <v>0</v>
      </c>
      <c r="O118" s="393">
        <v>54</v>
      </c>
      <c r="P118" s="310">
        <v>42</v>
      </c>
      <c r="Q118" s="393"/>
      <c r="R118" s="393"/>
      <c r="S118" s="310"/>
      <c r="T118" s="310"/>
      <c r="U118" s="235">
        <v>2050</v>
      </c>
      <c r="V118" s="246">
        <f>SUM(P118*2050)</f>
        <v>86100</v>
      </c>
      <c r="W118" s="249">
        <v>5</v>
      </c>
      <c r="X118" s="249">
        <v>15</v>
      </c>
      <c r="Y118" s="249">
        <f>SUM(V118-(V118*X118/100))</f>
        <v>73185</v>
      </c>
      <c r="Z118" s="248">
        <f>SUM(J118+Y118)</f>
        <v>490710</v>
      </c>
      <c r="AA118" s="255">
        <f>Z118</f>
        <v>490710</v>
      </c>
      <c r="AB118" s="310">
        <v>50</v>
      </c>
      <c r="AC118" s="310">
        <v>0</v>
      </c>
      <c r="AD118" s="229">
        <v>0.01</v>
      </c>
      <c r="AE118"/>
    </row>
    <row r="119" spans="1:31" x14ac:dyDescent="0.3">
      <c r="A119" s="310"/>
      <c r="B119" s="330"/>
      <c r="C119" s="310"/>
      <c r="D119" s="310"/>
      <c r="E119" s="310"/>
      <c r="F119" s="310"/>
      <c r="H119" s="255">
        <f>SUM((D119*400)+(E119*100)+F119)</f>
        <v>0</v>
      </c>
      <c r="I119" s="254">
        <v>75</v>
      </c>
      <c r="J119" s="254">
        <f>H119*I119</f>
        <v>0</v>
      </c>
      <c r="K119" s="310"/>
      <c r="L119" s="310"/>
      <c r="M119" s="330" t="s">
        <v>1161</v>
      </c>
      <c r="N119" s="345" t="s">
        <v>0</v>
      </c>
      <c r="O119" s="393"/>
      <c r="P119" s="310">
        <v>4</v>
      </c>
      <c r="Q119" s="393"/>
      <c r="R119" s="393"/>
      <c r="S119" s="310"/>
      <c r="T119" s="310"/>
      <c r="U119" s="235">
        <v>2050</v>
      </c>
      <c r="V119" s="246">
        <f>SUM(P119*2050)</f>
        <v>8200</v>
      </c>
      <c r="W119" s="249">
        <v>5</v>
      </c>
      <c r="X119" s="249">
        <v>15</v>
      </c>
      <c r="Y119" s="249">
        <f>SUM(V119-(V119*X119/100))</f>
        <v>6970</v>
      </c>
      <c r="Z119" s="248">
        <f>SUM(J119+Y119)</f>
        <v>6970</v>
      </c>
      <c r="AA119" s="255">
        <f>Z119</f>
        <v>6970</v>
      </c>
      <c r="AB119" s="310">
        <v>50</v>
      </c>
      <c r="AC119" s="310">
        <v>0</v>
      </c>
      <c r="AD119" s="229">
        <v>0.01</v>
      </c>
      <c r="AE119"/>
    </row>
    <row r="120" spans="1:31" x14ac:dyDescent="0.3">
      <c r="A120" s="310"/>
      <c r="B120" s="330"/>
      <c r="C120" s="310"/>
      <c r="D120" s="310"/>
      <c r="E120" s="310"/>
      <c r="F120" s="310"/>
      <c r="H120" s="255">
        <f>SUM((D120*400)+(E120*100)+F120)</f>
        <v>0</v>
      </c>
      <c r="I120" s="254">
        <v>75</v>
      </c>
      <c r="J120" s="254">
        <f>H120*I120</f>
        <v>0</v>
      </c>
      <c r="K120" s="310"/>
      <c r="L120" s="310"/>
      <c r="M120" s="330" t="s">
        <v>158</v>
      </c>
      <c r="N120" s="345" t="s">
        <v>2</v>
      </c>
      <c r="O120" s="393"/>
      <c r="P120" s="310"/>
      <c r="Q120" s="393"/>
      <c r="R120" s="393">
        <v>4</v>
      </c>
      <c r="S120" s="310"/>
      <c r="T120" s="310"/>
      <c r="U120" s="235">
        <v>5900</v>
      </c>
      <c r="V120" s="246">
        <f>SUM(R120*5900)</f>
        <v>23600</v>
      </c>
      <c r="W120" s="249">
        <v>5</v>
      </c>
      <c r="X120" s="249">
        <v>5</v>
      </c>
      <c r="Y120" s="249">
        <f>SUM(V120-(V120*X120/100))</f>
        <v>22420</v>
      </c>
      <c r="Z120" s="248">
        <f>SUM(J120+Y120)</f>
        <v>22420</v>
      </c>
      <c r="AA120" s="255">
        <f>Z120</f>
        <v>22420</v>
      </c>
      <c r="AB120" s="310">
        <v>10</v>
      </c>
      <c r="AC120" s="310">
        <v>0</v>
      </c>
      <c r="AD120" s="229">
        <v>0.01</v>
      </c>
      <c r="AE120"/>
    </row>
    <row r="121" spans="1:31" x14ac:dyDescent="0.3">
      <c r="A121" s="310"/>
      <c r="B121" s="330"/>
      <c r="C121" s="310"/>
      <c r="D121" s="310"/>
      <c r="E121" s="310"/>
      <c r="F121" s="310"/>
      <c r="H121" s="255">
        <f>SUM((D121*400)+(E121*100)+F121)</f>
        <v>0</v>
      </c>
      <c r="I121" s="254">
        <v>75</v>
      </c>
      <c r="J121" s="254">
        <f>H121*I121</f>
        <v>0</v>
      </c>
      <c r="K121" s="310"/>
      <c r="L121" s="310"/>
      <c r="M121" s="330" t="s">
        <v>48</v>
      </c>
      <c r="N121" s="345" t="s">
        <v>0</v>
      </c>
      <c r="O121" s="393"/>
      <c r="P121" s="310"/>
      <c r="Q121" s="393"/>
      <c r="R121" s="393">
        <v>4</v>
      </c>
      <c r="S121" s="310"/>
      <c r="T121" s="310"/>
      <c r="U121" s="235">
        <v>6500</v>
      </c>
      <c r="V121" s="246">
        <f>SUM(R121*6500)</f>
        <v>26000</v>
      </c>
      <c r="W121" s="249">
        <v>5</v>
      </c>
      <c r="X121" s="249">
        <v>15</v>
      </c>
      <c r="Y121" s="249">
        <f>SUM(V121-(V121*X121/100))</f>
        <v>22100</v>
      </c>
      <c r="Z121" s="248">
        <f>SUM(J121+Y121)</f>
        <v>22100</v>
      </c>
      <c r="AA121" s="255">
        <f>Z121</f>
        <v>22100</v>
      </c>
      <c r="AB121" s="310">
        <v>10</v>
      </c>
      <c r="AC121" s="310">
        <v>0</v>
      </c>
      <c r="AD121" s="229">
        <v>0.01</v>
      </c>
      <c r="AE121"/>
    </row>
    <row r="122" spans="1:31" x14ac:dyDescent="0.3">
      <c r="A122" s="310">
        <v>52</v>
      </c>
      <c r="B122" s="330" t="s">
        <v>1160</v>
      </c>
      <c r="C122" s="310">
        <v>5428</v>
      </c>
      <c r="D122" s="310"/>
      <c r="E122" s="310">
        <v>1</v>
      </c>
      <c r="F122" s="310">
        <v>57</v>
      </c>
      <c r="G122" s="233">
        <v>1</v>
      </c>
      <c r="H122" s="255">
        <f>SUM((D122*400)+(E122*100)+F122)</f>
        <v>157</v>
      </c>
      <c r="I122" s="254">
        <v>75</v>
      </c>
      <c r="J122" s="254">
        <f>H122*I122</f>
        <v>11775</v>
      </c>
      <c r="K122" s="310">
        <v>22</v>
      </c>
      <c r="L122" s="310">
        <v>135</v>
      </c>
      <c r="M122" s="330" t="s">
        <v>8</v>
      </c>
      <c r="N122" s="345" t="s">
        <v>0</v>
      </c>
      <c r="O122" s="393">
        <v>45</v>
      </c>
      <c r="P122" s="310">
        <v>15</v>
      </c>
      <c r="Q122" s="393"/>
      <c r="R122" s="393"/>
      <c r="S122" s="310"/>
      <c r="T122" s="310"/>
      <c r="U122" s="235">
        <v>6500</v>
      </c>
      <c r="V122" s="246">
        <f>SUM(P122*6500)</f>
        <v>97500</v>
      </c>
      <c r="W122" s="249">
        <v>20</v>
      </c>
      <c r="X122" s="249">
        <v>93</v>
      </c>
      <c r="Y122" s="249">
        <f>SUM(V122-(V122*X122/100))</f>
        <v>6825</v>
      </c>
      <c r="Z122" s="248">
        <f>SUM(J122+Y122)</f>
        <v>18600</v>
      </c>
      <c r="AA122" s="255">
        <f>Z122</f>
        <v>18600</v>
      </c>
      <c r="AB122" s="310">
        <v>50</v>
      </c>
      <c r="AC122" s="310">
        <v>0</v>
      </c>
      <c r="AD122" s="229">
        <v>0.01</v>
      </c>
      <c r="AE122"/>
    </row>
    <row r="123" spans="1:31" s="294" customFormat="1" x14ac:dyDescent="0.3">
      <c r="A123" s="297"/>
      <c r="B123" s="346"/>
      <c r="C123" s="297"/>
      <c r="D123" s="297"/>
      <c r="E123" s="297"/>
      <c r="F123" s="297"/>
      <c r="G123" s="324">
        <v>1</v>
      </c>
      <c r="H123" s="296">
        <f>SUM((D123*400)+(E123*100)+F123)</f>
        <v>0</v>
      </c>
      <c r="I123" s="254">
        <v>75</v>
      </c>
      <c r="J123" s="254">
        <f>H123*I123</f>
        <v>0</v>
      </c>
      <c r="K123" s="297"/>
      <c r="L123" s="297"/>
      <c r="M123" s="346" t="s">
        <v>16</v>
      </c>
      <c r="N123" s="346" t="s">
        <v>2</v>
      </c>
      <c r="O123" s="396"/>
      <c r="P123" s="297"/>
      <c r="Q123" s="396"/>
      <c r="R123" s="396">
        <v>30</v>
      </c>
      <c r="S123" s="297"/>
      <c r="T123" s="297"/>
      <c r="U123" s="324">
        <v>2400</v>
      </c>
      <c r="V123" s="323">
        <f>SUM(R123*2400)</f>
        <v>72000</v>
      </c>
      <c r="W123" s="297">
        <v>21</v>
      </c>
      <c r="X123" s="297">
        <v>36</v>
      </c>
      <c r="Y123" s="297">
        <f>SUM(V123-(V123*X123/100))</f>
        <v>46080</v>
      </c>
      <c r="Z123" s="296">
        <f>SUM(J123+Y123)</f>
        <v>46080</v>
      </c>
      <c r="AA123" s="255">
        <f>Z123</f>
        <v>46080</v>
      </c>
      <c r="AB123" s="297">
        <v>0</v>
      </c>
      <c r="AC123" s="297">
        <f>AA123</f>
        <v>46080</v>
      </c>
      <c r="AD123" s="395">
        <v>0.03</v>
      </c>
      <c r="AE123" s="321"/>
    </row>
    <row r="124" spans="1:31" x14ac:dyDescent="0.3">
      <c r="A124" s="310">
        <v>53</v>
      </c>
      <c r="B124" s="330" t="s">
        <v>1159</v>
      </c>
      <c r="C124" s="310">
        <v>17789</v>
      </c>
      <c r="D124" s="310">
        <v>8</v>
      </c>
      <c r="E124" s="310"/>
      <c r="F124" s="310">
        <v>67</v>
      </c>
      <c r="G124" s="233">
        <v>1</v>
      </c>
      <c r="H124" s="255">
        <f>SUM((D124*400)+(E124*100)+F124)</f>
        <v>3267</v>
      </c>
      <c r="I124" s="254">
        <v>75</v>
      </c>
      <c r="J124" s="254">
        <f>H124*I124</f>
        <v>245025</v>
      </c>
      <c r="K124" s="310"/>
      <c r="L124" s="310"/>
      <c r="M124" s="330"/>
      <c r="N124" s="345"/>
      <c r="O124" s="393"/>
      <c r="P124" s="310"/>
      <c r="Q124" s="393"/>
      <c r="R124" s="393"/>
      <c r="S124" s="310"/>
      <c r="T124" s="310"/>
      <c r="U124" s="246"/>
      <c r="V124" s="249"/>
      <c r="W124" s="249"/>
      <c r="X124" s="249"/>
      <c r="Y124" s="249"/>
      <c r="Z124" s="248">
        <f>SUM(J124+Y124)</f>
        <v>245025</v>
      </c>
      <c r="AA124" s="255">
        <f>Z124</f>
        <v>245025</v>
      </c>
      <c r="AB124" s="310">
        <v>50</v>
      </c>
      <c r="AC124" s="310">
        <v>0</v>
      </c>
      <c r="AD124" s="229">
        <v>0.01</v>
      </c>
      <c r="AE124"/>
    </row>
    <row r="125" spans="1:31" x14ac:dyDescent="0.3">
      <c r="A125" s="310">
        <v>54</v>
      </c>
      <c r="B125" s="330" t="s">
        <v>1158</v>
      </c>
      <c r="C125" s="310">
        <v>29931</v>
      </c>
      <c r="D125" s="310">
        <v>7</v>
      </c>
      <c r="E125" s="310">
        <v>2</v>
      </c>
      <c r="F125" s="310">
        <v>29</v>
      </c>
      <c r="G125" s="233">
        <v>1</v>
      </c>
      <c r="H125" s="255">
        <f>SUM((D125*400)+(E125*100)+F125)</f>
        <v>3029</v>
      </c>
      <c r="I125" s="254">
        <v>75</v>
      </c>
      <c r="J125" s="254">
        <f>H125*I125</f>
        <v>227175</v>
      </c>
      <c r="K125" s="310"/>
      <c r="L125" s="310"/>
      <c r="M125" s="330"/>
      <c r="N125" s="345"/>
      <c r="O125" s="393"/>
      <c r="P125" s="310"/>
      <c r="Q125" s="393"/>
      <c r="R125" s="393"/>
      <c r="S125" s="310"/>
      <c r="T125" s="310"/>
      <c r="U125" s="246"/>
      <c r="V125" s="249"/>
      <c r="W125" s="249"/>
      <c r="X125" s="249"/>
      <c r="Y125" s="249"/>
      <c r="Z125" s="248">
        <f>SUM(J125+Y125)</f>
        <v>227175</v>
      </c>
      <c r="AA125" s="255">
        <f>Z125</f>
        <v>227175</v>
      </c>
      <c r="AB125" s="310">
        <v>50</v>
      </c>
      <c r="AC125" s="310">
        <v>0</v>
      </c>
      <c r="AD125" s="229">
        <v>0.01</v>
      </c>
      <c r="AE125"/>
    </row>
    <row r="126" spans="1:31" x14ac:dyDescent="0.3">
      <c r="A126" s="310">
        <v>55</v>
      </c>
      <c r="B126" s="330" t="s">
        <v>1157</v>
      </c>
      <c r="C126" s="310">
        <v>6109</v>
      </c>
      <c r="D126" s="310"/>
      <c r="E126" s="310">
        <v>1</v>
      </c>
      <c r="F126" s="310">
        <v>21</v>
      </c>
      <c r="G126" s="233">
        <v>2</v>
      </c>
      <c r="H126" s="255">
        <f>SUM((D126*400)+(E126*100)+F126)</f>
        <v>121</v>
      </c>
      <c r="I126" s="254">
        <v>75</v>
      </c>
      <c r="J126" s="254">
        <f>H126*I126</f>
        <v>9075</v>
      </c>
      <c r="K126" s="310">
        <v>23</v>
      </c>
      <c r="L126" s="310">
        <v>29</v>
      </c>
      <c r="M126" s="330" t="s">
        <v>10</v>
      </c>
      <c r="N126" s="345" t="s">
        <v>9</v>
      </c>
      <c r="O126" s="393">
        <v>186</v>
      </c>
      <c r="P126" s="310"/>
      <c r="Q126" s="393"/>
      <c r="R126" s="393"/>
      <c r="S126" s="310"/>
      <c r="T126" s="310"/>
      <c r="U126" s="235">
        <v>6500</v>
      </c>
      <c r="V126" s="246">
        <f>SUM(V127+V128)</f>
        <v>897000</v>
      </c>
      <c r="W126" s="249">
        <v>7</v>
      </c>
      <c r="X126" s="249">
        <v>18</v>
      </c>
      <c r="Y126" s="249">
        <f>SUM(V126-(V126*X126/100))</f>
        <v>735540</v>
      </c>
      <c r="Z126" s="248">
        <f>SUM(J126+Y126)</f>
        <v>744615</v>
      </c>
      <c r="AA126" s="255">
        <f>Z126</f>
        <v>744615</v>
      </c>
      <c r="AB126" s="310">
        <v>10</v>
      </c>
      <c r="AC126" s="310">
        <v>0</v>
      </c>
      <c r="AD126" s="229">
        <v>0.02</v>
      </c>
      <c r="AE126"/>
    </row>
    <row r="127" spans="1:31" x14ac:dyDescent="0.3">
      <c r="A127" s="310"/>
      <c r="B127" s="330"/>
      <c r="C127" s="310"/>
      <c r="D127" s="310"/>
      <c r="E127" s="310"/>
      <c r="F127" s="310"/>
      <c r="H127" s="255">
        <f>SUM((D127*400)+(E127*100)+F127)</f>
        <v>0</v>
      </c>
      <c r="I127" s="254">
        <v>75</v>
      </c>
      <c r="J127" s="254">
        <f>H127*I127</f>
        <v>0</v>
      </c>
      <c r="K127" s="310"/>
      <c r="L127" s="310"/>
      <c r="M127" s="330" t="s">
        <v>393</v>
      </c>
      <c r="N127" s="345" t="s">
        <v>2</v>
      </c>
      <c r="O127" s="393"/>
      <c r="P127" s="310"/>
      <c r="Q127" s="393">
        <v>90</v>
      </c>
      <c r="R127" s="393"/>
      <c r="S127" s="310"/>
      <c r="T127" s="310"/>
      <c r="V127" s="246">
        <f>SUM(Q127*6500)</f>
        <v>585000</v>
      </c>
      <c r="W127" s="249"/>
      <c r="X127" s="249"/>
      <c r="Y127" s="249"/>
      <c r="Z127" s="248">
        <f>SUM(J127+Y127)</f>
        <v>0</v>
      </c>
      <c r="AA127" s="255">
        <f>Z127</f>
        <v>0</v>
      </c>
      <c r="AB127" s="310"/>
      <c r="AC127" s="310"/>
      <c r="AD127" s="229"/>
      <c r="AE127"/>
    </row>
    <row r="128" spans="1:31" x14ac:dyDescent="0.3">
      <c r="A128" s="310"/>
      <c r="B128" s="330"/>
      <c r="C128" s="310"/>
      <c r="D128" s="310"/>
      <c r="E128" s="310"/>
      <c r="F128" s="310"/>
      <c r="H128" s="255">
        <f>SUM((D128*400)+(E128*100)+F128)</f>
        <v>0</v>
      </c>
      <c r="I128" s="254">
        <v>75</v>
      </c>
      <c r="J128" s="254">
        <f>H128*I128</f>
        <v>0</v>
      </c>
      <c r="K128" s="310"/>
      <c r="L128" s="310"/>
      <c r="M128" s="330" t="s">
        <v>391</v>
      </c>
      <c r="N128" s="345" t="s">
        <v>0</v>
      </c>
      <c r="O128" s="393"/>
      <c r="P128" s="310"/>
      <c r="Q128" s="393">
        <v>48</v>
      </c>
      <c r="R128" s="393"/>
      <c r="S128" s="310"/>
      <c r="T128" s="310"/>
      <c r="V128" s="246">
        <f>SUM(Q128*6500)</f>
        <v>312000</v>
      </c>
      <c r="W128" s="249"/>
      <c r="X128" s="249"/>
      <c r="Y128" s="249"/>
      <c r="Z128" s="248">
        <f>SUM(J128+Y128)</f>
        <v>0</v>
      </c>
      <c r="AA128" s="255">
        <f>Z128</f>
        <v>0</v>
      </c>
      <c r="AB128" s="310"/>
      <c r="AC128" s="310"/>
      <c r="AD128" s="229"/>
      <c r="AE128"/>
    </row>
    <row r="129" spans="1:31" s="294" customFormat="1" x14ac:dyDescent="0.3">
      <c r="A129" s="297"/>
      <c r="B129" s="346"/>
      <c r="C129" s="297"/>
      <c r="D129" s="297"/>
      <c r="E129" s="297"/>
      <c r="F129" s="297"/>
      <c r="G129" s="324"/>
      <c r="H129" s="296">
        <f>SUM((D129*400)+(E129*100)+F129)</f>
        <v>0</v>
      </c>
      <c r="I129" s="254">
        <v>75</v>
      </c>
      <c r="J129" s="254">
        <f>H129*I129</f>
        <v>0</v>
      </c>
      <c r="K129" s="297"/>
      <c r="L129" s="297"/>
      <c r="M129" s="346" t="s">
        <v>18</v>
      </c>
      <c r="N129" s="346" t="s">
        <v>0</v>
      </c>
      <c r="O129" s="396"/>
      <c r="P129" s="297"/>
      <c r="Q129" s="396">
        <v>48</v>
      </c>
      <c r="R129" s="396"/>
      <c r="S129" s="297"/>
      <c r="T129" s="297"/>
      <c r="U129" s="324">
        <v>6500</v>
      </c>
      <c r="V129" s="323">
        <f>SUM(Q129*6500)</f>
        <v>312000</v>
      </c>
      <c r="W129" s="297">
        <v>2</v>
      </c>
      <c r="X129" s="297">
        <v>6</v>
      </c>
      <c r="Y129" s="297">
        <f>SUM(V129-(V129*X129/100))</f>
        <v>293280</v>
      </c>
      <c r="Z129" s="296">
        <f>SUM(J129+Y129)</f>
        <v>293280</v>
      </c>
      <c r="AA129" s="255">
        <f>Z129</f>
        <v>293280</v>
      </c>
      <c r="AB129" s="297">
        <v>0</v>
      </c>
      <c r="AC129" s="297">
        <f>AA129</f>
        <v>293280</v>
      </c>
      <c r="AD129" s="395">
        <v>0.03</v>
      </c>
      <c r="AE129" s="321"/>
    </row>
    <row r="130" spans="1:31" x14ac:dyDescent="0.3">
      <c r="A130" s="310"/>
      <c r="B130" s="330"/>
      <c r="C130" s="310"/>
      <c r="D130" s="310"/>
      <c r="E130" s="310"/>
      <c r="F130" s="310"/>
      <c r="H130" s="255">
        <f>SUM((D130*400)+(E130*100)+F130)</f>
        <v>0</v>
      </c>
      <c r="I130" s="254">
        <v>75</v>
      </c>
      <c r="J130" s="254">
        <f>H130*I130</f>
        <v>0</v>
      </c>
      <c r="K130" s="310"/>
      <c r="L130" s="310"/>
      <c r="M130" s="330"/>
      <c r="N130" s="345"/>
      <c r="O130" s="393"/>
      <c r="P130" s="310"/>
      <c r="Q130" s="393"/>
      <c r="R130" s="393"/>
      <c r="S130" s="310"/>
      <c r="T130" s="310"/>
      <c r="U130" s="246"/>
      <c r="V130" s="249"/>
      <c r="W130" s="249"/>
      <c r="X130" s="249"/>
      <c r="Y130" s="249"/>
      <c r="Z130" s="248">
        <f>SUM(J130+Y130)</f>
        <v>0</v>
      </c>
      <c r="AA130" s="255">
        <f>Z130</f>
        <v>0</v>
      </c>
      <c r="AB130" s="310"/>
      <c r="AC130" s="310"/>
      <c r="AD130" s="229"/>
      <c r="AE130"/>
    </row>
    <row r="131" spans="1:31" x14ac:dyDescent="0.3">
      <c r="A131" s="310">
        <v>56</v>
      </c>
      <c r="B131" s="330" t="s">
        <v>1156</v>
      </c>
      <c r="C131" s="310">
        <v>21011</v>
      </c>
      <c r="D131" s="310">
        <v>10</v>
      </c>
      <c r="E131" s="310"/>
      <c r="F131" s="310"/>
      <c r="G131" s="233">
        <v>1</v>
      </c>
      <c r="H131" s="255">
        <f>SUM((D131*400)+(E131*100)+F131)</f>
        <v>4000</v>
      </c>
      <c r="I131" s="254">
        <v>75</v>
      </c>
      <c r="J131" s="254">
        <f>H131*I131</f>
        <v>300000</v>
      </c>
      <c r="K131" s="310"/>
      <c r="L131" s="310"/>
      <c r="M131" s="330"/>
      <c r="N131" s="345"/>
      <c r="O131" s="393"/>
      <c r="P131" s="310"/>
      <c r="Q131" s="393"/>
      <c r="R131" s="393"/>
      <c r="S131" s="310"/>
      <c r="T131" s="310"/>
      <c r="U131" s="246"/>
      <c r="V131" s="249"/>
      <c r="W131" s="249"/>
      <c r="X131" s="249"/>
      <c r="Y131" s="249"/>
      <c r="Z131" s="248">
        <f>SUM(J131+Y131)</f>
        <v>300000</v>
      </c>
      <c r="AA131" s="255">
        <f>Z131</f>
        <v>300000</v>
      </c>
      <c r="AB131" s="310">
        <v>50</v>
      </c>
      <c r="AC131" s="310">
        <v>0</v>
      </c>
      <c r="AD131" s="229">
        <v>0.01</v>
      </c>
      <c r="AE131"/>
    </row>
    <row r="132" spans="1:31" x14ac:dyDescent="0.3">
      <c r="A132" s="310">
        <v>57</v>
      </c>
      <c r="B132" s="330" t="s">
        <v>1155</v>
      </c>
      <c r="C132" s="310">
        <v>6281</v>
      </c>
      <c r="D132" s="310"/>
      <c r="E132" s="310">
        <v>2</v>
      </c>
      <c r="F132" s="310">
        <v>14</v>
      </c>
      <c r="G132" s="233">
        <v>1</v>
      </c>
      <c r="H132" s="255">
        <f>SUM((D132*400)+(E132*100)+F132)</f>
        <v>214</v>
      </c>
      <c r="I132" s="254">
        <v>75</v>
      </c>
      <c r="J132" s="254">
        <f>H132*I132</f>
        <v>16050</v>
      </c>
      <c r="K132" s="310"/>
      <c r="L132" s="310"/>
      <c r="M132" s="330"/>
      <c r="N132" s="345"/>
      <c r="O132" s="393"/>
      <c r="P132" s="310"/>
      <c r="Q132" s="393"/>
      <c r="R132" s="393"/>
      <c r="S132" s="310"/>
      <c r="T132" s="310"/>
      <c r="U132" s="246"/>
      <c r="V132" s="249"/>
      <c r="W132" s="249"/>
      <c r="X132" s="249"/>
      <c r="Y132" s="249"/>
      <c r="Z132" s="248">
        <f>SUM(J132+Y132)</f>
        <v>16050</v>
      </c>
      <c r="AA132" s="255">
        <f>Z132</f>
        <v>16050</v>
      </c>
      <c r="AB132" s="310">
        <v>50</v>
      </c>
      <c r="AC132" s="310">
        <v>0</v>
      </c>
      <c r="AD132" s="229">
        <v>0.01</v>
      </c>
      <c r="AE132"/>
    </row>
    <row r="133" spans="1:31" x14ac:dyDescent="0.3">
      <c r="A133" s="310">
        <v>58</v>
      </c>
      <c r="B133" s="330" t="s">
        <v>1154</v>
      </c>
      <c r="C133" s="310">
        <v>6282</v>
      </c>
      <c r="D133" s="310"/>
      <c r="E133" s="310"/>
      <c r="F133" s="310">
        <v>82</v>
      </c>
      <c r="G133" s="233">
        <v>1</v>
      </c>
      <c r="H133" s="255">
        <f>SUM((D133*400)+(E133*100)+F133)</f>
        <v>82</v>
      </c>
      <c r="I133" s="254">
        <v>75</v>
      </c>
      <c r="J133" s="254">
        <f>H133*I133</f>
        <v>6150</v>
      </c>
      <c r="K133" s="310"/>
      <c r="L133" s="310"/>
      <c r="M133" s="330"/>
      <c r="N133" s="345"/>
      <c r="O133" s="393"/>
      <c r="P133" s="310"/>
      <c r="Q133" s="393"/>
      <c r="R133" s="393"/>
      <c r="S133" s="310"/>
      <c r="T133" s="310"/>
      <c r="U133" s="246"/>
      <c r="V133" s="249"/>
      <c r="W133" s="249"/>
      <c r="X133" s="249"/>
      <c r="Y133" s="249"/>
      <c r="Z133" s="248">
        <f>SUM(J133+Y133)</f>
        <v>6150</v>
      </c>
      <c r="AA133" s="255">
        <f>Z133</f>
        <v>6150</v>
      </c>
      <c r="AB133" s="310">
        <v>50</v>
      </c>
      <c r="AC133" s="310">
        <v>0</v>
      </c>
      <c r="AD133" s="229">
        <v>0.01</v>
      </c>
      <c r="AE133"/>
    </row>
    <row r="134" spans="1:31" x14ac:dyDescent="0.3">
      <c r="A134" s="310">
        <v>59</v>
      </c>
      <c r="B134" s="330" t="s">
        <v>880</v>
      </c>
      <c r="C134" s="310">
        <v>6323</v>
      </c>
      <c r="D134" s="310">
        <v>10</v>
      </c>
      <c r="E134" s="310"/>
      <c r="F134" s="310"/>
      <c r="G134" s="233">
        <v>1</v>
      </c>
      <c r="H134" s="255">
        <f>SUM((D134*400)+(E134*100)+F134)</f>
        <v>4000</v>
      </c>
      <c r="I134" s="254">
        <v>75</v>
      </c>
      <c r="J134" s="254">
        <f>H134*I134</f>
        <v>300000</v>
      </c>
      <c r="K134" s="310"/>
      <c r="L134" s="310"/>
      <c r="M134" s="330"/>
      <c r="N134" s="345"/>
      <c r="O134" s="393"/>
      <c r="P134" s="310"/>
      <c r="Q134" s="393"/>
      <c r="R134" s="393"/>
      <c r="S134" s="310"/>
      <c r="T134" s="310"/>
      <c r="U134" s="246"/>
      <c r="V134" s="249"/>
      <c r="W134" s="249"/>
      <c r="X134" s="249"/>
      <c r="Y134" s="249"/>
      <c r="Z134" s="248">
        <f>SUM(J134+Y134)</f>
        <v>300000</v>
      </c>
      <c r="AA134" s="255">
        <f>Z134</f>
        <v>300000</v>
      </c>
      <c r="AB134" s="310">
        <v>50</v>
      </c>
      <c r="AC134" s="310">
        <v>0</v>
      </c>
      <c r="AD134" s="229">
        <v>0.01</v>
      </c>
      <c r="AE134"/>
    </row>
    <row r="135" spans="1:31" x14ac:dyDescent="0.3">
      <c r="A135" s="310">
        <v>60</v>
      </c>
      <c r="B135" s="330" t="s">
        <v>1153</v>
      </c>
      <c r="C135" s="310">
        <v>6086</v>
      </c>
      <c r="D135" s="310"/>
      <c r="E135" s="310"/>
      <c r="F135" s="310">
        <v>84</v>
      </c>
      <c r="G135" s="233">
        <v>2</v>
      </c>
      <c r="H135" s="255">
        <f>SUM((D135*400)+(E135*100)+F135)</f>
        <v>84</v>
      </c>
      <c r="I135" s="254">
        <v>75</v>
      </c>
      <c r="J135" s="254">
        <f>H135*I135</f>
        <v>6300</v>
      </c>
      <c r="K135" s="310">
        <v>24</v>
      </c>
      <c r="L135" s="310">
        <v>199</v>
      </c>
      <c r="M135" s="330" t="s">
        <v>10</v>
      </c>
      <c r="N135" s="345" t="s">
        <v>9</v>
      </c>
      <c r="O135" s="393">
        <v>189.5</v>
      </c>
      <c r="P135" s="310"/>
      <c r="Q135" s="393"/>
      <c r="R135" s="393"/>
      <c r="S135" s="310"/>
      <c r="T135" s="310"/>
      <c r="U135" s="235">
        <v>6500</v>
      </c>
      <c r="V135" s="246">
        <f>SUM(V136+V137)</f>
        <v>1134250</v>
      </c>
      <c r="W135" s="249">
        <v>22</v>
      </c>
      <c r="X135" s="249">
        <v>85</v>
      </c>
      <c r="Y135" s="249">
        <f>SUM(V135-(V135*X135/100))</f>
        <v>170137.5</v>
      </c>
      <c r="Z135" s="248">
        <f>SUM(J135+Y135)</f>
        <v>176437.5</v>
      </c>
      <c r="AA135" s="255">
        <f>Z135</f>
        <v>176437.5</v>
      </c>
      <c r="AB135" s="310">
        <v>10</v>
      </c>
      <c r="AC135" s="310">
        <v>0</v>
      </c>
      <c r="AD135" s="229">
        <v>0.02</v>
      </c>
      <c r="AE135"/>
    </row>
    <row r="136" spans="1:31" x14ac:dyDescent="0.3">
      <c r="A136" s="310"/>
      <c r="B136" s="330"/>
      <c r="C136" s="310"/>
      <c r="D136" s="310"/>
      <c r="E136" s="310"/>
      <c r="F136" s="310"/>
      <c r="H136" s="255"/>
      <c r="I136" s="254"/>
      <c r="J136" s="254"/>
      <c r="K136" s="310"/>
      <c r="L136" s="310"/>
      <c r="M136" s="330" t="s">
        <v>393</v>
      </c>
      <c r="N136" s="345" t="s">
        <v>2</v>
      </c>
      <c r="O136" s="393"/>
      <c r="P136" s="310"/>
      <c r="Q136" s="393">
        <v>110.5</v>
      </c>
      <c r="R136" s="393"/>
      <c r="S136" s="310"/>
      <c r="T136" s="310"/>
      <c r="V136" s="246">
        <f>SUM(Q136*6500)</f>
        <v>718250</v>
      </c>
      <c r="W136" s="249"/>
      <c r="X136" s="249"/>
      <c r="Y136" s="249"/>
      <c r="Z136" s="248"/>
      <c r="AA136" s="255"/>
      <c r="AB136" s="310"/>
      <c r="AC136" s="310"/>
      <c r="AD136" s="229"/>
      <c r="AE136"/>
    </row>
    <row r="137" spans="1:31" x14ac:dyDescent="0.3">
      <c r="A137" s="310"/>
      <c r="B137" s="330"/>
      <c r="C137" s="310"/>
      <c r="D137" s="310"/>
      <c r="E137" s="310"/>
      <c r="F137" s="310"/>
      <c r="H137" s="255"/>
      <c r="I137" s="254"/>
      <c r="J137" s="254"/>
      <c r="K137" s="310"/>
      <c r="L137" s="310"/>
      <c r="M137" s="330" t="s">
        <v>391</v>
      </c>
      <c r="N137" s="345" t="s">
        <v>0</v>
      </c>
      <c r="O137" s="393"/>
      <c r="P137" s="310"/>
      <c r="Q137" s="393">
        <v>64</v>
      </c>
      <c r="R137" s="393"/>
      <c r="S137" s="310"/>
      <c r="T137" s="310"/>
      <c r="V137" s="246">
        <f>SUM(Q137*6500)</f>
        <v>416000</v>
      </c>
      <c r="W137" s="249"/>
      <c r="X137" s="249"/>
      <c r="Y137" s="249"/>
      <c r="Z137" s="248"/>
      <c r="AA137" s="255"/>
      <c r="AB137" s="310"/>
      <c r="AC137" s="310"/>
      <c r="AD137" s="229"/>
      <c r="AE137"/>
    </row>
    <row r="138" spans="1:31" x14ac:dyDescent="0.3">
      <c r="A138" s="310"/>
      <c r="B138" s="330"/>
      <c r="C138" s="310"/>
      <c r="D138" s="310"/>
      <c r="E138" s="310"/>
      <c r="F138" s="310"/>
      <c r="H138" s="255"/>
      <c r="I138" s="254"/>
      <c r="J138" s="254"/>
      <c r="K138" s="310"/>
      <c r="L138" s="310"/>
      <c r="M138" s="330" t="s">
        <v>8</v>
      </c>
      <c r="N138" s="345" t="s">
        <v>0</v>
      </c>
      <c r="O138" s="393"/>
      <c r="P138" s="310">
        <v>15</v>
      </c>
      <c r="Q138" s="393"/>
      <c r="R138" s="393"/>
      <c r="S138" s="310"/>
      <c r="T138" s="310"/>
      <c r="U138" s="235">
        <v>6500</v>
      </c>
      <c r="V138" s="246">
        <f>SUM(P138*6500)</f>
        <v>97500</v>
      </c>
      <c r="W138" s="249">
        <v>22</v>
      </c>
      <c r="X138" s="249">
        <v>93</v>
      </c>
      <c r="Y138" s="249">
        <f>SUM(V138-(V138*X138/100))</f>
        <v>6825</v>
      </c>
      <c r="Z138" s="248">
        <f>SUM(J138+Y138)</f>
        <v>6825</v>
      </c>
      <c r="AA138" s="255">
        <f>Z138</f>
        <v>6825</v>
      </c>
      <c r="AB138" s="310">
        <v>50</v>
      </c>
      <c r="AC138" s="310">
        <v>0</v>
      </c>
      <c r="AD138" s="229">
        <v>0.01</v>
      </c>
      <c r="AE138"/>
    </row>
    <row r="139" spans="1:31" x14ac:dyDescent="0.3">
      <c r="A139" s="310"/>
      <c r="B139" s="330"/>
      <c r="C139" s="310"/>
      <c r="D139" s="310"/>
      <c r="E139" s="310"/>
      <c r="F139" s="310"/>
      <c r="H139" s="255"/>
      <c r="I139" s="254"/>
      <c r="J139" s="254"/>
      <c r="K139" s="310"/>
      <c r="L139" s="310"/>
      <c r="M139" s="330"/>
      <c r="N139" s="345"/>
      <c r="O139" s="393"/>
      <c r="P139" s="310"/>
      <c r="Q139" s="393"/>
      <c r="R139" s="393"/>
      <c r="S139" s="310"/>
      <c r="T139" s="310"/>
      <c r="U139" s="246"/>
      <c r="V139" s="249"/>
      <c r="W139" s="249"/>
      <c r="X139" s="249"/>
      <c r="Y139" s="249"/>
      <c r="Z139" s="248"/>
      <c r="AA139" s="255"/>
      <c r="AB139" s="310"/>
      <c r="AC139" s="310"/>
      <c r="AD139" s="229"/>
      <c r="AE139"/>
    </row>
    <row r="140" spans="1:31" x14ac:dyDescent="0.3">
      <c r="A140" s="310">
        <v>61</v>
      </c>
      <c r="B140" s="330" t="s">
        <v>1152</v>
      </c>
      <c r="C140" s="310">
        <v>4049</v>
      </c>
      <c r="D140" s="310">
        <v>3</v>
      </c>
      <c r="E140" s="310">
        <v>3</v>
      </c>
      <c r="F140" s="310">
        <v>31</v>
      </c>
      <c r="G140" s="233">
        <v>1</v>
      </c>
      <c r="H140" s="255">
        <f>SUM((D140*400)+(E140*100)+F140)</f>
        <v>1531</v>
      </c>
      <c r="I140" s="254">
        <v>75</v>
      </c>
      <c r="J140" s="254">
        <f>H140*I140</f>
        <v>114825</v>
      </c>
      <c r="K140" s="310"/>
      <c r="L140" s="310"/>
      <c r="M140" s="330"/>
      <c r="N140" s="345"/>
      <c r="O140" s="393"/>
      <c r="P140" s="310"/>
      <c r="Q140" s="393"/>
      <c r="R140" s="393"/>
      <c r="S140" s="310"/>
      <c r="T140" s="310"/>
      <c r="U140" s="246"/>
      <c r="V140" s="249"/>
      <c r="W140" s="249"/>
      <c r="X140" s="249"/>
      <c r="Y140" s="249"/>
      <c r="Z140" s="248">
        <f>SUM(J140+Y140)</f>
        <v>114825</v>
      </c>
      <c r="AA140" s="255">
        <f>Z140</f>
        <v>114825</v>
      </c>
      <c r="AB140" s="310">
        <v>50</v>
      </c>
      <c r="AC140" s="310">
        <v>0</v>
      </c>
      <c r="AD140" s="229">
        <v>0.01</v>
      </c>
      <c r="AE140"/>
    </row>
    <row r="141" spans="1:31" x14ac:dyDescent="0.3">
      <c r="A141" s="310">
        <v>62</v>
      </c>
      <c r="B141" s="330" t="s">
        <v>1151</v>
      </c>
      <c r="C141" s="310">
        <v>4182</v>
      </c>
      <c r="D141" s="310">
        <v>1</v>
      </c>
      <c r="E141" s="310">
        <v>1</v>
      </c>
      <c r="F141" s="310">
        <v>98</v>
      </c>
      <c r="G141" s="233">
        <v>1</v>
      </c>
      <c r="H141" s="255">
        <f>SUM((D141*400)+(E141*100)+F141)</f>
        <v>598</v>
      </c>
      <c r="I141" s="254">
        <v>75</v>
      </c>
      <c r="J141" s="254">
        <f>H141*I141</f>
        <v>44850</v>
      </c>
      <c r="K141" s="310"/>
      <c r="L141" s="310"/>
      <c r="M141" s="330"/>
      <c r="N141" s="345"/>
      <c r="O141" s="393"/>
      <c r="P141" s="310"/>
      <c r="Q141" s="393"/>
      <c r="R141" s="393"/>
      <c r="S141" s="310"/>
      <c r="T141" s="310"/>
      <c r="U141" s="246"/>
      <c r="V141" s="249"/>
      <c r="W141" s="249"/>
      <c r="X141" s="249"/>
      <c r="Y141" s="249"/>
      <c r="Z141" s="248">
        <f>SUM(J141+Y141)</f>
        <v>44850</v>
      </c>
      <c r="AA141" s="255">
        <f>Z141</f>
        <v>44850</v>
      </c>
      <c r="AB141" s="310">
        <v>50</v>
      </c>
      <c r="AC141" s="310">
        <v>0</v>
      </c>
      <c r="AD141" s="229">
        <v>0.01</v>
      </c>
      <c r="AE141"/>
    </row>
    <row r="142" spans="1:31" x14ac:dyDescent="0.3">
      <c r="A142" s="310">
        <v>63</v>
      </c>
      <c r="B142" s="330" t="s">
        <v>721</v>
      </c>
      <c r="C142" s="310">
        <v>5434</v>
      </c>
      <c r="D142" s="310"/>
      <c r="E142" s="310"/>
      <c r="F142" s="310">
        <v>88</v>
      </c>
      <c r="G142" s="233">
        <v>2</v>
      </c>
      <c r="H142" s="255">
        <f>SUM((D142*400)+(E142*100)+F142)</f>
        <v>88</v>
      </c>
      <c r="I142" s="254">
        <v>75</v>
      </c>
      <c r="J142" s="254">
        <f>H142*I142</f>
        <v>6600</v>
      </c>
      <c r="K142" s="310">
        <v>25</v>
      </c>
      <c r="L142" s="310">
        <v>93</v>
      </c>
      <c r="M142" s="330" t="s">
        <v>3</v>
      </c>
      <c r="N142" s="345" t="s">
        <v>2</v>
      </c>
      <c r="O142" s="393">
        <v>83</v>
      </c>
      <c r="P142" s="310"/>
      <c r="Q142" s="393">
        <v>65</v>
      </c>
      <c r="R142" s="393"/>
      <c r="S142" s="310"/>
      <c r="T142" s="310"/>
      <c r="U142" s="235">
        <v>6500</v>
      </c>
      <c r="V142" s="246">
        <f>SUM(Q142*6500)</f>
        <v>422500</v>
      </c>
      <c r="W142" s="249">
        <v>20</v>
      </c>
      <c r="X142" s="249">
        <v>30</v>
      </c>
      <c r="Y142" s="249">
        <f>SUM(V142-(V142*X142/100))</f>
        <v>295750</v>
      </c>
      <c r="Z142" s="248">
        <f>SUM(J142+Y142)</f>
        <v>302350</v>
      </c>
      <c r="AA142" s="255">
        <f>Z142</f>
        <v>302350</v>
      </c>
      <c r="AB142" s="310">
        <v>10</v>
      </c>
      <c r="AC142" s="310">
        <v>0</v>
      </c>
      <c r="AD142" s="229">
        <v>0.02</v>
      </c>
      <c r="AE142"/>
    </row>
    <row r="143" spans="1:31" x14ac:dyDescent="0.3">
      <c r="A143" s="310"/>
      <c r="B143" s="330"/>
      <c r="C143" s="310"/>
      <c r="D143" s="310"/>
      <c r="E143" s="310"/>
      <c r="F143" s="310"/>
      <c r="H143" s="255"/>
      <c r="I143" s="254"/>
      <c r="J143" s="254"/>
      <c r="K143" s="310"/>
      <c r="L143" s="310"/>
      <c r="M143" s="330" t="s">
        <v>8</v>
      </c>
      <c r="N143" s="345" t="s">
        <v>0</v>
      </c>
      <c r="O143" s="393"/>
      <c r="P143" s="310">
        <v>10</v>
      </c>
      <c r="Q143" s="393"/>
      <c r="R143" s="393"/>
      <c r="S143" s="310"/>
      <c r="T143" s="310"/>
      <c r="U143" s="235">
        <v>6500</v>
      </c>
      <c r="V143" s="246">
        <f>SUM(P143*6500)</f>
        <v>65000</v>
      </c>
      <c r="W143" s="249">
        <v>7</v>
      </c>
      <c r="X143" s="249">
        <v>25</v>
      </c>
      <c r="Y143" s="249">
        <f>SUM(V143-(V143*X143/100))</f>
        <v>48750</v>
      </c>
      <c r="Z143" s="248">
        <f>SUM(J143+Y143)</f>
        <v>48750</v>
      </c>
      <c r="AA143" s="255">
        <f>Z143</f>
        <v>48750</v>
      </c>
      <c r="AB143" s="310">
        <v>10</v>
      </c>
      <c r="AC143" s="310">
        <v>0</v>
      </c>
      <c r="AD143" s="229">
        <v>0.01</v>
      </c>
      <c r="AE143"/>
    </row>
    <row r="144" spans="1:31" x14ac:dyDescent="0.3">
      <c r="A144" s="310"/>
      <c r="B144" s="330"/>
      <c r="C144" s="310"/>
      <c r="D144" s="310"/>
      <c r="E144" s="310"/>
      <c r="F144" s="310"/>
      <c r="H144" s="255"/>
      <c r="I144" s="254"/>
      <c r="J144" s="254"/>
      <c r="K144" s="310"/>
      <c r="L144" s="310"/>
      <c r="M144" s="330" t="s">
        <v>617</v>
      </c>
      <c r="N144" s="345" t="s">
        <v>2</v>
      </c>
      <c r="O144" s="393"/>
      <c r="P144" s="310">
        <v>8</v>
      </c>
      <c r="Q144" s="393"/>
      <c r="R144" s="393"/>
      <c r="S144" s="310"/>
      <c r="T144" s="310"/>
      <c r="U144" s="235">
        <v>2050</v>
      </c>
      <c r="V144" s="246">
        <f>SUM(P144*2050)</f>
        <v>16400</v>
      </c>
      <c r="W144" s="249">
        <v>2</v>
      </c>
      <c r="X144" s="249">
        <v>2</v>
      </c>
      <c r="Y144" s="249">
        <f>SUM(V144-(V144*X144/100))</f>
        <v>16072</v>
      </c>
      <c r="Z144" s="248">
        <f>SUM(J144+Y144)</f>
        <v>16072</v>
      </c>
      <c r="AA144" s="255">
        <f>Z144</f>
        <v>16072</v>
      </c>
      <c r="AB144" s="310">
        <v>50</v>
      </c>
      <c r="AC144" s="310">
        <v>0</v>
      </c>
      <c r="AD144" s="229">
        <v>0.01</v>
      </c>
      <c r="AE144"/>
    </row>
    <row r="145" spans="1:31" x14ac:dyDescent="0.3">
      <c r="A145" s="310"/>
      <c r="B145" s="330"/>
      <c r="C145" s="310"/>
      <c r="D145" s="310"/>
      <c r="E145" s="310"/>
      <c r="F145" s="310"/>
      <c r="H145" s="255"/>
      <c r="I145" s="254"/>
      <c r="J145" s="254"/>
      <c r="K145" s="310"/>
      <c r="L145" s="310"/>
      <c r="M145" s="330"/>
      <c r="N145" s="345"/>
      <c r="O145" s="393"/>
      <c r="P145" s="310"/>
      <c r="Q145" s="393"/>
      <c r="R145" s="393"/>
      <c r="S145" s="310"/>
      <c r="T145" s="310"/>
      <c r="U145" s="246"/>
      <c r="V145" s="249"/>
      <c r="W145" s="249"/>
      <c r="X145" s="249"/>
      <c r="Y145" s="249"/>
      <c r="Z145" s="248"/>
      <c r="AA145" s="255"/>
      <c r="AB145" s="310"/>
      <c r="AC145" s="310"/>
      <c r="AD145" s="229"/>
      <c r="AE145"/>
    </row>
    <row r="146" spans="1:31" x14ac:dyDescent="0.3">
      <c r="A146" s="310">
        <v>64</v>
      </c>
      <c r="B146" s="330" t="s">
        <v>1150</v>
      </c>
      <c r="C146" s="310">
        <v>9491</v>
      </c>
      <c r="D146" s="310">
        <v>5</v>
      </c>
      <c r="E146" s="310"/>
      <c r="F146" s="310"/>
      <c r="G146" s="233">
        <v>1</v>
      </c>
      <c r="H146" s="255">
        <f>SUM((D146*400)+(E146*100)+F146)</f>
        <v>2000</v>
      </c>
      <c r="I146" s="254">
        <v>75</v>
      </c>
      <c r="J146" s="254">
        <f>H146*I146</f>
        <v>150000</v>
      </c>
      <c r="K146" s="310"/>
      <c r="L146" s="249"/>
      <c r="M146" s="330"/>
      <c r="N146" s="345"/>
      <c r="O146" s="393"/>
      <c r="P146" s="310"/>
      <c r="Q146" s="393"/>
      <c r="R146" s="393"/>
      <c r="S146" s="310"/>
      <c r="T146" s="310"/>
      <c r="U146" s="246"/>
      <c r="V146" s="249"/>
      <c r="W146" s="249"/>
      <c r="X146" s="249"/>
      <c r="Y146" s="249"/>
      <c r="Z146" s="248">
        <f>SUM(J146+Y146)</f>
        <v>150000</v>
      </c>
      <c r="AA146" s="255">
        <f>Z146</f>
        <v>150000</v>
      </c>
      <c r="AB146" s="310">
        <v>50</v>
      </c>
      <c r="AC146" s="310">
        <v>0</v>
      </c>
      <c r="AD146" s="229">
        <v>0.01</v>
      </c>
      <c r="AE146"/>
    </row>
    <row r="147" spans="1:31" x14ac:dyDescent="0.3">
      <c r="A147" s="310">
        <v>65</v>
      </c>
      <c r="B147" s="330" t="s">
        <v>1149</v>
      </c>
      <c r="C147" s="310">
        <v>9653</v>
      </c>
      <c r="D147" s="310">
        <v>15</v>
      </c>
      <c r="E147" s="310">
        <v>1</v>
      </c>
      <c r="F147" s="310">
        <v>51</v>
      </c>
      <c r="G147" s="233">
        <v>1</v>
      </c>
      <c r="H147" s="255">
        <f>SUM((D147*400)+(E147*100)+F147)</f>
        <v>6151</v>
      </c>
      <c r="I147" s="254">
        <v>75</v>
      </c>
      <c r="J147" s="254">
        <f>H147*I147</f>
        <v>461325</v>
      </c>
      <c r="K147" s="310"/>
      <c r="L147" s="249"/>
      <c r="M147" s="330"/>
      <c r="N147" s="345"/>
      <c r="O147" s="393"/>
      <c r="P147" s="310"/>
      <c r="Q147" s="393"/>
      <c r="R147" s="393"/>
      <c r="S147" s="310"/>
      <c r="T147" s="310"/>
      <c r="U147" s="246"/>
      <c r="V147" s="249"/>
      <c r="W147" s="249"/>
      <c r="X147" s="249"/>
      <c r="Y147" s="249"/>
      <c r="Z147" s="248">
        <f>SUM(J147+Y147)</f>
        <v>461325</v>
      </c>
      <c r="AA147" s="255">
        <f>Z147</f>
        <v>461325</v>
      </c>
      <c r="AB147" s="310">
        <v>50</v>
      </c>
      <c r="AC147" s="310">
        <v>0</v>
      </c>
      <c r="AD147" s="229">
        <v>0.01</v>
      </c>
      <c r="AE147"/>
    </row>
    <row r="148" spans="1:31" x14ac:dyDescent="0.3">
      <c r="A148" s="310">
        <v>66</v>
      </c>
      <c r="B148" s="330" t="s">
        <v>345</v>
      </c>
      <c r="C148" s="310">
        <v>702</v>
      </c>
      <c r="D148" s="310">
        <v>8</v>
      </c>
      <c r="E148" s="310">
        <v>1</v>
      </c>
      <c r="F148" s="310">
        <v>73</v>
      </c>
      <c r="G148" s="233">
        <v>1</v>
      </c>
      <c r="H148" s="255">
        <f>SUM((D148*400)+(E148*100)+F148)</f>
        <v>3373</v>
      </c>
      <c r="I148" s="254">
        <v>75</v>
      </c>
      <c r="J148" s="254">
        <f>H148*I148</f>
        <v>252975</v>
      </c>
      <c r="K148" s="310"/>
      <c r="L148" s="249"/>
      <c r="M148" s="330"/>
      <c r="N148" s="345"/>
      <c r="O148" s="393"/>
      <c r="P148" s="310"/>
      <c r="Q148" s="393"/>
      <c r="R148" s="393"/>
      <c r="S148" s="310"/>
      <c r="T148" s="310"/>
      <c r="U148" s="246"/>
      <c r="V148" s="249"/>
      <c r="W148" s="249"/>
      <c r="X148" s="249"/>
      <c r="Y148" s="249"/>
      <c r="Z148" s="248">
        <f>SUM(J148+Y148)</f>
        <v>252975</v>
      </c>
      <c r="AA148" s="255">
        <f>Z148</f>
        <v>252975</v>
      </c>
      <c r="AB148" s="310">
        <v>50</v>
      </c>
      <c r="AC148" s="310">
        <v>0</v>
      </c>
      <c r="AD148" s="229">
        <v>0.01</v>
      </c>
      <c r="AE148"/>
    </row>
    <row r="149" spans="1:31" x14ac:dyDescent="0.3">
      <c r="A149" s="310">
        <v>67</v>
      </c>
      <c r="B149" s="330" t="s">
        <v>1148</v>
      </c>
      <c r="C149" s="310">
        <v>5431</v>
      </c>
      <c r="D149" s="310">
        <v>1</v>
      </c>
      <c r="E149" s="310">
        <v>1</v>
      </c>
      <c r="F149" s="310">
        <v>41</v>
      </c>
      <c r="G149" s="233">
        <v>2</v>
      </c>
      <c r="H149" s="255">
        <f>SUM((D149*400)+(E149*100)+F149)</f>
        <v>541</v>
      </c>
      <c r="I149" s="254">
        <v>75</v>
      </c>
      <c r="J149" s="254">
        <f>H149*I149</f>
        <v>40575</v>
      </c>
      <c r="K149" s="310">
        <v>26</v>
      </c>
      <c r="L149" s="249">
        <v>138</v>
      </c>
      <c r="M149" s="330" t="s">
        <v>10</v>
      </c>
      <c r="N149" s="345" t="s">
        <v>9</v>
      </c>
      <c r="O149" s="393" t="s">
        <v>1147</v>
      </c>
      <c r="P149" s="310"/>
      <c r="Q149" s="393"/>
      <c r="R149" s="393"/>
      <c r="S149" s="310"/>
      <c r="T149" s="310"/>
      <c r="U149" s="235">
        <v>6500</v>
      </c>
      <c r="V149" s="246">
        <f>SUM(V150+V151)</f>
        <v>1497600</v>
      </c>
      <c r="W149" s="249">
        <v>10</v>
      </c>
      <c r="X149" s="249">
        <v>30</v>
      </c>
      <c r="Y149" s="249">
        <f>SUM(V149-(V149*X149/100))</f>
        <v>1048320</v>
      </c>
      <c r="Z149" s="248">
        <f>SUM(J149+Y149)</f>
        <v>1088895</v>
      </c>
      <c r="AA149" s="255">
        <f>Z149</f>
        <v>1088895</v>
      </c>
      <c r="AB149" s="310">
        <v>10</v>
      </c>
      <c r="AC149" s="310">
        <v>0</v>
      </c>
      <c r="AD149" s="229">
        <v>0.02</v>
      </c>
      <c r="AE149"/>
    </row>
    <row r="150" spans="1:31" x14ac:dyDescent="0.3">
      <c r="A150" s="310"/>
      <c r="B150" s="330"/>
      <c r="C150" s="310"/>
      <c r="D150" s="310"/>
      <c r="E150" s="310"/>
      <c r="F150" s="310"/>
      <c r="H150" s="255"/>
      <c r="I150" s="254"/>
      <c r="J150" s="254"/>
      <c r="K150" s="310"/>
      <c r="L150" s="249"/>
      <c r="M150" s="330" t="s">
        <v>393</v>
      </c>
      <c r="N150" s="345" t="s">
        <v>2</v>
      </c>
      <c r="O150" s="393"/>
      <c r="P150" s="310"/>
      <c r="Q150" s="393">
        <v>134.4</v>
      </c>
      <c r="R150" s="393"/>
      <c r="S150" s="310"/>
      <c r="T150" s="310"/>
      <c r="V150" s="246">
        <f>SUM(Q150*6500)</f>
        <v>873600</v>
      </c>
      <c r="W150" s="249"/>
      <c r="X150" s="249"/>
      <c r="Y150" s="249"/>
      <c r="Z150" s="248"/>
      <c r="AA150" s="255"/>
      <c r="AB150" s="310"/>
      <c r="AC150" s="310"/>
      <c r="AD150" s="229"/>
      <c r="AE150"/>
    </row>
    <row r="151" spans="1:31" x14ac:dyDescent="0.3">
      <c r="A151" s="310"/>
      <c r="B151" s="330"/>
      <c r="C151" s="310"/>
      <c r="D151" s="310"/>
      <c r="E151" s="310"/>
      <c r="F151" s="310"/>
      <c r="H151" s="255"/>
      <c r="I151" s="254"/>
      <c r="J151" s="254"/>
      <c r="K151" s="310"/>
      <c r="L151" s="249"/>
      <c r="M151" s="330" t="s">
        <v>391</v>
      </c>
      <c r="N151" s="345" t="s">
        <v>0</v>
      </c>
      <c r="O151" s="393"/>
      <c r="P151" s="310"/>
      <c r="Q151" s="393">
        <v>96</v>
      </c>
      <c r="R151" s="393"/>
      <c r="S151" s="310"/>
      <c r="T151" s="310"/>
      <c r="V151" s="246">
        <f>SUM(Q151*6500)</f>
        <v>624000</v>
      </c>
      <c r="W151" s="249"/>
      <c r="X151" s="249"/>
      <c r="Y151" s="249"/>
      <c r="Z151" s="248"/>
      <c r="AA151" s="255"/>
      <c r="AB151" s="310"/>
      <c r="AC151" s="310"/>
      <c r="AD151" s="229"/>
      <c r="AE151"/>
    </row>
    <row r="152" spans="1:31" x14ac:dyDescent="0.3">
      <c r="A152" s="310"/>
      <c r="B152" s="330"/>
      <c r="C152" s="310"/>
      <c r="D152" s="310"/>
      <c r="E152" s="310"/>
      <c r="F152" s="310"/>
      <c r="H152" s="255"/>
      <c r="I152" s="254"/>
      <c r="J152" s="254"/>
      <c r="K152" s="310"/>
      <c r="L152" s="249"/>
      <c r="M152" s="330" t="s">
        <v>1140</v>
      </c>
      <c r="N152" s="345" t="s">
        <v>0</v>
      </c>
      <c r="O152" s="393"/>
      <c r="P152" s="310">
        <v>9.8000000000000007</v>
      </c>
      <c r="Q152" s="393"/>
      <c r="R152" s="393"/>
      <c r="S152" s="310"/>
      <c r="T152" s="310"/>
      <c r="U152" s="235">
        <v>6500</v>
      </c>
      <c r="V152" s="246">
        <f>SUM(P152*6500)</f>
        <v>63700.000000000007</v>
      </c>
      <c r="W152" s="249">
        <v>32</v>
      </c>
      <c r="X152" s="249">
        <v>93</v>
      </c>
      <c r="Y152" s="249">
        <f>SUM(V152-(V152*X152/100))</f>
        <v>4459</v>
      </c>
      <c r="Z152" s="248">
        <f>SUM(J152+Y152)</f>
        <v>4459</v>
      </c>
      <c r="AA152" s="255">
        <f>Z152</f>
        <v>4459</v>
      </c>
      <c r="AB152" s="310">
        <v>10</v>
      </c>
      <c r="AC152" s="310">
        <v>0</v>
      </c>
      <c r="AD152" s="229">
        <v>0.02</v>
      </c>
      <c r="AE152"/>
    </row>
    <row r="153" spans="1:31" x14ac:dyDescent="0.3">
      <c r="A153" s="310"/>
      <c r="B153" s="330"/>
      <c r="C153" s="310"/>
      <c r="D153" s="310"/>
      <c r="E153" s="310"/>
      <c r="F153" s="310"/>
      <c r="H153" s="255"/>
      <c r="I153" s="254"/>
      <c r="J153" s="254"/>
      <c r="K153" s="310"/>
      <c r="L153" s="310"/>
      <c r="M153" s="330"/>
      <c r="N153" s="345"/>
      <c r="O153" s="393"/>
      <c r="P153" s="310"/>
      <c r="Q153" s="393"/>
      <c r="R153" s="393"/>
      <c r="S153" s="310"/>
      <c r="T153" s="310"/>
      <c r="U153" s="246"/>
      <c r="V153" s="249"/>
      <c r="W153" s="249"/>
      <c r="X153" s="249"/>
      <c r="Y153" s="249"/>
      <c r="Z153" s="248"/>
      <c r="AA153" s="255"/>
      <c r="AB153" s="310"/>
      <c r="AC153" s="310"/>
      <c r="AD153" s="229"/>
      <c r="AE153"/>
    </row>
    <row r="154" spans="1:31" x14ac:dyDescent="0.3">
      <c r="A154" s="310">
        <v>68</v>
      </c>
      <c r="B154" s="330" t="s">
        <v>1146</v>
      </c>
      <c r="C154" s="310">
        <v>16536</v>
      </c>
      <c r="D154" s="310"/>
      <c r="E154" s="310">
        <v>2</v>
      </c>
      <c r="F154" s="310">
        <v>48</v>
      </c>
      <c r="G154" s="233">
        <v>1</v>
      </c>
      <c r="H154" s="255">
        <f>SUM((D154*400)+(E154*100)+F154)</f>
        <v>248</v>
      </c>
      <c r="I154" s="254">
        <v>75</v>
      </c>
      <c r="J154" s="254">
        <f>H154*I154</f>
        <v>18600</v>
      </c>
      <c r="K154" s="310"/>
      <c r="L154" s="310"/>
      <c r="M154" s="330"/>
      <c r="N154" s="345"/>
      <c r="O154" s="393"/>
      <c r="P154" s="310"/>
      <c r="Q154" s="393"/>
      <c r="R154" s="393"/>
      <c r="S154" s="310"/>
      <c r="T154" s="310"/>
      <c r="U154" s="246"/>
      <c r="V154" s="249"/>
      <c r="W154" s="249"/>
      <c r="X154" s="249"/>
      <c r="Y154" s="249"/>
      <c r="Z154" s="248">
        <f>SUM(J154+Y154)</f>
        <v>18600</v>
      </c>
      <c r="AA154" s="255">
        <f>Z154</f>
        <v>18600</v>
      </c>
      <c r="AB154" s="310">
        <v>50</v>
      </c>
      <c r="AC154" s="310">
        <v>0</v>
      </c>
      <c r="AD154" s="229">
        <v>0.01</v>
      </c>
      <c r="AE154"/>
    </row>
    <row r="155" spans="1:31" x14ac:dyDescent="0.3">
      <c r="A155" s="310">
        <v>69</v>
      </c>
      <c r="B155" s="330" t="s">
        <v>1145</v>
      </c>
      <c r="C155" s="310">
        <v>4493</v>
      </c>
      <c r="D155" s="310"/>
      <c r="E155" s="310">
        <v>1</v>
      </c>
      <c r="F155" s="310">
        <v>52</v>
      </c>
      <c r="G155" s="233">
        <v>1</v>
      </c>
      <c r="H155" s="255">
        <f>SUM((D155*400)+(E155*100)+F155)</f>
        <v>152</v>
      </c>
      <c r="I155" s="254">
        <v>75</v>
      </c>
      <c r="J155" s="254">
        <f>H155*I155</f>
        <v>11400</v>
      </c>
      <c r="K155" s="310"/>
      <c r="L155" s="310"/>
      <c r="M155" s="330"/>
      <c r="N155" s="345"/>
      <c r="O155" s="393"/>
      <c r="P155" s="310"/>
      <c r="Q155" s="393"/>
      <c r="R155" s="393"/>
      <c r="S155" s="310"/>
      <c r="T155" s="310"/>
      <c r="U155" s="246"/>
      <c r="V155" s="249"/>
      <c r="W155" s="249"/>
      <c r="X155" s="249"/>
      <c r="Y155" s="249"/>
      <c r="Z155" s="248">
        <f>SUM(J155+Y155)</f>
        <v>11400</v>
      </c>
      <c r="AA155" s="255">
        <f>Z155</f>
        <v>11400</v>
      </c>
      <c r="AB155" s="310">
        <v>50</v>
      </c>
      <c r="AC155" s="310">
        <v>0</v>
      </c>
      <c r="AD155" s="229">
        <v>0.01</v>
      </c>
      <c r="AE155"/>
    </row>
    <row r="156" spans="1:31" s="312" customFormat="1" x14ac:dyDescent="0.3">
      <c r="A156" s="317">
        <v>70</v>
      </c>
      <c r="B156" s="367" t="s">
        <v>1144</v>
      </c>
      <c r="C156" s="317"/>
      <c r="D156" s="317">
        <v>22</v>
      </c>
      <c r="E156" s="317"/>
      <c r="F156" s="317"/>
      <c r="G156" s="315">
        <v>1</v>
      </c>
      <c r="H156" s="316">
        <f>SUM((D156*400)+(E156*100)+F156)</f>
        <v>8800</v>
      </c>
      <c r="I156" s="254">
        <v>75</v>
      </c>
      <c r="J156" s="254">
        <f>H156*I156</f>
        <v>660000</v>
      </c>
      <c r="K156" s="317"/>
      <c r="L156" s="317"/>
      <c r="M156" s="367"/>
      <c r="N156" s="367"/>
      <c r="O156" s="398"/>
      <c r="P156" s="317"/>
      <c r="Q156" s="398"/>
      <c r="R156" s="398"/>
      <c r="S156" s="317"/>
      <c r="T156" s="317"/>
      <c r="U156" s="318"/>
      <c r="V156" s="317"/>
      <c r="W156" s="317"/>
      <c r="X156" s="317"/>
      <c r="Y156" s="317"/>
      <c r="Z156" s="316">
        <f>SUM(J156+Y156)</f>
        <v>660000</v>
      </c>
      <c r="AA156" s="255">
        <f>Z156</f>
        <v>660000</v>
      </c>
      <c r="AB156" s="317">
        <v>50</v>
      </c>
      <c r="AC156" s="317">
        <v>0</v>
      </c>
      <c r="AD156" s="397">
        <v>0.01</v>
      </c>
      <c r="AE156" s="313"/>
    </row>
    <row r="157" spans="1:31" x14ac:dyDescent="0.3">
      <c r="A157" s="310">
        <v>71</v>
      </c>
      <c r="B157" s="330" t="s">
        <v>1143</v>
      </c>
      <c r="C157" s="310">
        <v>21023</v>
      </c>
      <c r="D157" s="310">
        <v>10</v>
      </c>
      <c r="E157" s="310">
        <v>3</v>
      </c>
      <c r="F157" s="310">
        <v>19</v>
      </c>
      <c r="G157" s="233">
        <v>1</v>
      </c>
      <c r="H157" s="255">
        <f>SUM((D157*400)+(E157*100)+F157)</f>
        <v>4319</v>
      </c>
      <c r="I157" s="254">
        <v>75</v>
      </c>
      <c r="J157" s="254">
        <f>H157*I157</f>
        <v>323925</v>
      </c>
      <c r="K157" s="310"/>
      <c r="L157" s="310"/>
      <c r="M157" s="330"/>
      <c r="N157" s="345"/>
      <c r="O157" s="393"/>
      <c r="P157" s="310"/>
      <c r="Q157" s="393"/>
      <c r="R157" s="393"/>
      <c r="S157" s="310"/>
      <c r="T157" s="310"/>
      <c r="U157" s="246"/>
      <c r="V157" s="249"/>
      <c r="W157" s="249"/>
      <c r="X157" s="249"/>
      <c r="Y157" s="249"/>
      <c r="Z157" s="248">
        <f>SUM(J157+Y157)</f>
        <v>323925</v>
      </c>
      <c r="AA157" s="255">
        <f>Z157</f>
        <v>323925</v>
      </c>
      <c r="AB157" s="310">
        <v>50</v>
      </c>
      <c r="AC157" s="310">
        <v>0</v>
      </c>
      <c r="AD157" s="229">
        <v>0.01</v>
      </c>
      <c r="AE157"/>
    </row>
    <row r="158" spans="1:31" x14ac:dyDescent="0.3">
      <c r="A158" s="310">
        <v>72</v>
      </c>
      <c r="B158" s="330" t="s">
        <v>1142</v>
      </c>
      <c r="C158" s="310">
        <v>5592</v>
      </c>
      <c r="D158" s="310"/>
      <c r="E158" s="310">
        <v>1</v>
      </c>
      <c r="F158" s="310">
        <v>5</v>
      </c>
      <c r="G158" s="233">
        <v>2</v>
      </c>
      <c r="H158" s="255">
        <f>SUM((D158*400)+(E158*100)+F158)</f>
        <v>105</v>
      </c>
      <c r="I158" s="254">
        <v>75</v>
      </c>
      <c r="J158" s="254">
        <f>H158*I158</f>
        <v>7875</v>
      </c>
      <c r="K158" s="310">
        <v>27</v>
      </c>
      <c r="L158" s="310">
        <v>203</v>
      </c>
      <c r="M158" s="330" t="s">
        <v>10</v>
      </c>
      <c r="N158" s="345" t="s">
        <v>9</v>
      </c>
      <c r="O158" s="393">
        <v>260</v>
      </c>
      <c r="P158" s="310"/>
      <c r="Q158" s="393"/>
      <c r="R158" s="393"/>
      <c r="S158" s="310"/>
      <c r="T158" s="310"/>
      <c r="U158" s="235">
        <v>6500</v>
      </c>
      <c r="V158" s="246">
        <f>SUM(V159+V160)</f>
        <v>1612000</v>
      </c>
      <c r="W158" s="249">
        <v>20</v>
      </c>
      <c r="X158" s="249">
        <v>75</v>
      </c>
      <c r="Y158" s="249">
        <f>SUM(V158-(V158*X158/100))</f>
        <v>403000</v>
      </c>
      <c r="Z158" s="248">
        <f>SUM(J158+Y158)</f>
        <v>410875</v>
      </c>
      <c r="AA158" s="255">
        <f>Z158</f>
        <v>410875</v>
      </c>
      <c r="AB158" s="310">
        <v>10</v>
      </c>
      <c r="AC158" s="310">
        <v>0</v>
      </c>
      <c r="AD158" s="229">
        <v>0.02</v>
      </c>
      <c r="AE158"/>
    </row>
    <row r="159" spans="1:31" x14ac:dyDescent="0.3">
      <c r="A159" s="310"/>
      <c r="B159" s="330"/>
      <c r="C159" s="310"/>
      <c r="D159" s="310"/>
      <c r="E159" s="310"/>
      <c r="F159" s="310"/>
      <c r="H159" s="255"/>
      <c r="I159" s="254"/>
      <c r="J159" s="254"/>
      <c r="K159" s="310"/>
      <c r="L159" s="310"/>
      <c r="M159" s="330" t="s">
        <v>393</v>
      </c>
      <c r="N159" s="345" t="s">
        <v>2</v>
      </c>
      <c r="O159" s="393"/>
      <c r="P159" s="310"/>
      <c r="Q159" s="393">
        <v>184</v>
      </c>
      <c r="R159" s="393"/>
      <c r="S159" s="310"/>
      <c r="T159" s="310"/>
      <c r="V159" s="246">
        <f>SUM(Q159*6500)</f>
        <v>1196000</v>
      </c>
      <c r="W159" s="249"/>
      <c r="X159" s="249"/>
      <c r="Y159" s="249"/>
      <c r="Z159" s="248"/>
      <c r="AA159" s="255" t="s">
        <v>1141</v>
      </c>
      <c r="AB159" s="310"/>
      <c r="AC159" s="310"/>
      <c r="AD159" s="229"/>
      <c r="AE159"/>
    </row>
    <row r="160" spans="1:31" x14ac:dyDescent="0.3">
      <c r="A160" s="310"/>
      <c r="B160" s="330"/>
      <c r="C160" s="310"/>
      <c r="D160" s="310"/>
      <c r="E160" s="310"/>
      <c r="F160" s="310"/>
      <c r="H160" s="255"/>
      <c r="I160" s="254"/>
      <c r="J160" s="254"/>
      <c r="K160" s="310"/>
      <c r="L160" s="310"/>
      <c r="M160" s="330" t="s">
        <v>391</v>
      </c>
      <c r="N160" s="345" t="s">
        <v>0</v>
      </c>
      <c r="O160" s="393"/>
      <c r="P160" s="310"/>
      <c r="Q160" s="393">
        <v>64</v>
      </c>
      <c r="R160" s="393"/>
      <c r="S160" s="310"/>
      <c r="T160" s="310"/>
      <c r="V160" s="246">
        <f>SUM(Q160*6500)</f>
        <v>416000</v>
      </c>
      <c r="W160" s="249"/>
      <c r="X160" s="249"/>
      <c r="Y160" s="249"/>
      <c r="Z160" s="248"/>
      <c r="AA160" s="255"/>
      <c r="AB160" s="310"/>
      <c r="AC160" s="310"/>
      <c r="AD160" s="229"/>
      <c r="AE160"/>
    </row>
    <row r="161" spans="1:31" x14ac:dyDescent="0.3">
      <c r="A161" s="310"/>
      <c r="B161" s="330"/>
      <c r="C161" s="310"/>
      <c r="D161" s="310"/>
      <c r="E161" s="310"/>
      <c r="F161" s="310"/>
      <c r="H161" s="255"/>
      <c r="I161" s="254"/>
      <c r="J161" s="254"/>
      <c r="K161" s="310"/>
      <c r="L161" s="310"/>
      <c r="M161" s="330" t="s">
        <v>1140</v>
      </c>
      <c r="N161" s="345" t="s">
        <v>0</v>
      </c>
      <c r="O161" s="393"/>
      <c r="P161" s="310">
        <v>12</v>
      </c>
      <c r="Q161" s="393"/>
      <c r="R161" s="393"/>
      <c r="S161" s="310"/>
      <c r="T161" s="310"/>
      <c r="U161" s="235">
        <v>6500</v>
      </c>
      <c r="V161" s="246">
        <f>SUM(P161*6500)</f>
        <v>78000</v>
      </c>
      <c r="W161" s="249">
        <v>15</v>
      </c>
      <c r="X161" s="249">
        <v>65</v>
      </c>
      <c r="Y161" s="249">
        <f>SUM(V161-(V161*X161/100))</f>
        <v>27300</v>
      </c>
      <c r="Z161" s="248">
        <f>SUM(J161+Y161)</f>
        <v>27300</v>
      </c>
      <c r="AA161" s="255">
        <f>Z161</f>
        <v>27300</v>
      </c>
      <c r="AB161" s="310">
        <v>50</v>
      </c>
      <c r="AC161" s="310">
        <v>0</v>
      </c>
      <c r="AD161" s="229">
        <v>0.01</v>
      </c>
      <c r="AE161"/>
    </row>
    <row r="162" spans="1:31" x14ac:dyDescent="0.3">
      <c r="A162" s="310"/>
      <c r="B162" s="330"/>
      <c r="C162" s="310"/>
      <c r="D162" s="310"/>
      <c r="E162" s="310"/>
      <c r="F162" s="310"/>
      <c r="H162" s="255"/>
      <c r="I162" s="254"/>
      <c r="J162" s="254"/>
      <c r="K162" s="310"/>
      <c r="L162" s="310"/>
      <c r="M162" s="330"/>
      <c r="N162" s="345"/>
      <c r="O162" s="393"/>
      <c r="P162" s="310"/>
      <c r="Q162" s="393"/>
      <c r="R162" s="393"/>
      <c r="S162" s="310"/>
      <c r="T162" s="310"/>
      <c r="U162" s="246"/>
      <c r="V162" s="249"/>
      <c r="W162" s="249"/>
      <c r="X162" s="249"/>
      <c r="Y162" s="249"/>
      <c r="Z162" s="248"/>
      <c r="AA162" s="255"/>
      <c r="AB162" s="310"/>
      <c r="AC162" s="310"/>
      <c r="AD162" s="229"/>
      <c r="AE162"/>
    </row>
    <row r="163" spans="1:31" x14ac:dyDescent="0.3">
      <c r="A163" s="310">
        <v>73</v>
      </c>
      <c r="B163" s="330" t="s">
        <v>1139</v>
      </c>
      <c r="C163" s="310">
        <v>14804</v>
      </c>
      <c r="D163" s="310">
        <v>1</v>
      </c>
      <c r="E163" s="310"/>
      <c r="F163" s="310"/>
      <c r="G163" s="233">
        <v>1</v>
      </c>
      <c r="H163" s="255">
        <f>SUM((D163*400)+(E163*100)+F163)</f>
        <v>400</v>
      </c>
      <c r="I163" s="254">
        <v>75</v>
      </c>
      <c r="J163" s="254">
        <f>H163*I163</f>
        <v>30000</v>
      </c>
      <c r="K163" s="310"/>
      <c r="L163" s="310"/>
      <c r="M163" s="330"/>
      <c r="N163" s="345"/>
      <c r="O163" s="393"/>
      <c r="P163" s="310"/>
      <c r="Q163" s="393"/>
      <c r="R163" s="393"/>
      <c r="S163" s="310"/>
      <c r="T163" s="310"/>
      <c r="U163" s="246"/>
      <c r="V163" s="249"/>
      <c r="W163" s="249"/>
      <c r="X163" s="249"/>
      <c r="Y163" s="249"/>
      <c r="Z163" s="248">
        <f>SUM(J163+Y163)</f>
        <v>30000</v>
      </c>
      <c r="AA163" s="255">
        <f>Z163</f>
        <v>30000</v>
      </c>
      <c r="AB163" s="310">
        <v>50</v>
      </c>
      <c r="AC163" s="310">
        <v>0</v>
      </c>
      <c r="AD163" s="229">
        <v>0.01</v>
      </c>
      <c r="AE163"/>
    </row>
    <row r="164" spans="1:31" x14ac:dyDescent="0.3">
      <c r="A164" s="310">
        <v>74</v>
      </c>
      <c r="B164" s="330" t="s">
        <v>1138</v>
      </c>
      <c r="C164" s="310">
        <v>6244</v>
      </c>
      <c r="D164" s="310"/>
      <c r="E164" s="310"/>
      <c r="F164" s="310">
        <v>62</v>
      </c>
      <c r="G164" s="233">
        <v>1</v>
      </c>
      <c r="H164" s="255">
        <f>SUM((D164*400)+(E164*100)+F164)</f>
        <v>62</v>
      </c>
      <c r="I164" s="254">
        <v>75</v>
      </c>
      <c r="J164" s="254">
        <f>H164*I164</f>
        <v>4650</v>
      </c>
      <c r="K164" s="310">
        <v>28</v>
      </c>
      <c r="L164" s="310">
        <v>162</v>
      </c>
      <c r="M164" s="330" t="s">
        <v>10</v>
      </c>
      <c r="N164" s="345" t="s">
        <v>9</v>
      </c>
      <c r="O164" s="393">
        <v>105</v>
      </c>
      <c r="P164" s="310"/>
      <c r="Q164" s="393"/>
      <c r="R164" s="393"/>
      <c r="S164" s="310"/>
      <c r="T164" s="310"/>
      <c r="U164" s="235">
        <v>6500</v>
      </c>
      <c r="V164" s="246">
        <f>SUM(V165+V166)</f>
        <v>617500</v>
      </c>
      <c r="W164" s="249">
        <v>25</v>
      </c>
      <c r="X164" s="249">
        <v>85</v>
      </c>
      <c r="Y164" s="249">
        <f>SUM(V164-(V164*X164/100))</f>
        <v>92625</v>
      </c>
      <c r="Z164" s="248">
        <f>SUM(J164+Y164)</f>
        <v>97275</v>
      </c>
      <c r="AA164" s="255">
        <f>Z164</f>
        <v>97275</v>
      </c>
      <c r="AB164" s="310">
        <v>10</v>
      </c>
      <c r="AC164" s="310">
        <v>0</v>
      </c>
      <c r="AD164" s="229">
        <v>0.02</v>
      </c>
      <c r="AE164"/>
    </row>
    <row r="165" spans="1:31" x14ac:dyDescent="0.3">
      <c r="A165" s="310"/>
      <c r="B165" s="330"/>
      <c r="C165" s="310"/>
      <c r="D165" s="310"/>
      <c r="E165" s="310"/>
      <c r="F165" s="310"/>
      <c r="H165" s="255"/>
      <c r="I165" s="254"/>
      <c r="J165" s="254"/>
      <c r="K165" s="310"/>
      <c r="L165" s="310"/>
      <c r="M165" s="330" t="s">
        <v>393</v>
      </c>
      <c r="N165" s="345" t="s">
        <v>2</v>
      </c>
      <c r="O165" s="393"/>
      <c r="P165" s="310"/>
      <c r="Q165" s="393">
        <v>55</v>
      </c>
      <c r="R165" s="393"/>
      <c r="S165" s="310"/>
      <c r="T165" s="310"/>
      <c r="V165" s="246">
        <f>SUM(Q165*6500)</f>
        <v>357500</v>
      </c>
      <c r="W165" s="249"/>
      <c r="X165" s="249"/>
      <c r="Y165" s="249"/>
      <c r="Z165" s="248"/>
      <c r="AA165" s="255"/>
      <c r="AB165" s="310"/>
      <c r="AC165" s="310"/>
      <c r="AD165" s="229"/>
      <c r="AE165"/>
    </row>
    <row r="166" spans="1:31" x14ac:dyDescent="0.3">
      <c r="A166" s="310"/>
      <c r="B166" s="330"/>
      <c r="C166" s="310"/>
      <c r="D166" s="310"/>
      <c r="E166" s="310"/>
      <c r="F166" s="310"/>
      <c r="H166" s="255"/>
      <c r="I166" s="254"/>
      <c r="J166" s="254"/>
      <c r="K166" s="310"/>
      <c r="L166" s="310"/>
      <c r="M166" s="330" t="s">
        <v>391</v>
      </c>
      <c r="N166" s="345" t="s">
        <v>0</v>
      </c>
      <c r="O166" s="393"/>
      <c r="P166" s="310"/>
      <c r="Q166" s="393">
        <v>40</v>
      </c>
      <c r="R166" s="393"/>
      <c r="S166" s="310"/>
      <c r="T166" s="310"/>
      <c r="V166" s="246">
        <f>SUM(Q166*6500)</f>
        <v>260000</v>
      </c>
      <c r="W166" s="249"/>
      <c r="X166" s="249"/>
      <c r="Y166" s="249"/>
      <c r="Z166" s="248"/>
      <c r="AA166" s="255"/>
      <c r="AB166" s="310"/>
      <c r="AC166" s="310"/>
      <c r="AD166" s="229"/>
      <c r="AE166"/>
    </row>
    <row r="167" spans="1:31" x14ac:dyDescent="0.3">
      <c r="A167" s="310"/>
      <c r="B167" s="330"/>
      <c r="C167" s="310"/>
      <c r="D167" s="310"/>
      <c r="E167" s="310"/>
      <c r="F167" s="310"/>
      <c r="H167" s="255"/>
      <c r="I167" s="254"/>
      <c r="J167" s="254"/>
      <c r="K167" s="310"/>
      <c r="L167" s="310"/>
      <c r="M167" s="330" t="s">
        <v>415</v>
      </c>
      <c r="N167" s="345" t="s">
        <v>0</v>
      </c>
      <c r="O167" s="393"/>
      <c r="P167" s="310">
        <v>10</v>
      </c>
      <c r="Q167" s="393"/>
      <c r="R167" s="393"/>
      <c r="S167" s="310"/>
      <c r="T167" s="310"/>
      <c r="U167" s="235">
        <v>2050</v>
      </c>
      <c r="V167" s="246">
        <f>SUM(P167*2050)</f>
        <v>20500</v>
      </c>
      <c r="W167" s="249">
        <v>5</v>
      </c>
      <c r="X167" s="249">
        <v>15</v>
      </c>
      <c r="Y167" s="249">
        <f>SUM(V167-(V167*X167/100))</f>
        <v>17425</v>
      </c>
      <c r="Z167" s="248">
        <f>SUM(J167+Y167)</f>
        <v>17425</v>
      </c>
      <c r="AA167" s="255">
        <f>Z167</f>
        <v>17425</v>
      </c>
      <c r="AB167" s="310">
        <v>50</v>
      </c>
      <c r="AC167" s="310">
        <v>0</v>
      </c>
      <c r="AD167" s="229">
        <v>0.01</v>
      </c>
      <c r="AE167"/>
    </row>
    <row r="168" spans="1:31" x14ac:dyDescent="0.3">
      <c r="A168" s="310">
        <v>75</v>
      </c>
      <c r="B168" s="330" t="s">
        <v>464</v>
      </c>
      <c r="C168" s="310">
        <v>5429</v>
      </c>
      <c r="D168" s="310"/>
      <c r="E168" s="310"/>
      <c r="F168" s="310">
        <v>82</v>
      </c>
      <c r="G168" s="233">
        <v>1</v>
      </c>
      <c r="H168" s="255">
        <f>SUM((D168*400)+(E168*100)+F168)</f>
        <v>82</v>
      </c>
      <c r="I168" s="254">
        <v>75</v>
      </c>
      <c r="J168" s="254">
        <f>H168*I168</f>
        <v>6150</v>
      </c>
      <c r="K168" s="310">
        <v>29</v>
      </c>
      <c r="L168" s="310">
        <v>162</v>
      </c>
      <c r="M168" s="330" t="s">
        <v>527</v>
      </c>
      <c r="N168" s="345" t="s">
        <v>2</v>
      </c>
      <c r="O168" s="393">
        <v>20</v>
      </c>
      <c r="P168" s="310"/>
      <c r="Q168" s="393">
        <v>16</v>
      </c>
      <c r="R168" s="393"/>
      <c r="S168" s="310"/>
      <c r="T168" s="310"/>
      <c r="U168" s="235">
        <v>6500</v>
      </c>
      <c r="V168" s="246">
        <f>SUM(Q168*6500)</f>
        <v>104000</v>
      </c>
      <c r="W168" s="249">
        <v>25</v>
      </c>
      <c r="X168" s="249">
        <v>40</v>
      </c>
      <c r="Y168" s="249">
        <f>SUM(V168-(V168*X168/100))</f>
        <v>62400</v>
      </c>
      <c r="Z168" s="248">
        <f>SUM(J168+Y168)</f>
        <v>68550</v>
      </c>
      <c r="AA168" s="255">
        <f>Z168</f>
        <v>68550</v>
      </c>
      <c r="AB168" s="310">
        <v>10</v>
      </c>
      <c r="AC168" s="310">
        <v>0</v>
      </c>
      <c r="AD168" s="229">
        <v>0.02</v>
      </c>
      <c r="AE168"/>
    </row>
    <row r="169" spans="1:31" x14ac:dyDescent="0.3">
      <c r="A169" s="310"/>
      <c r="B169" s="330"/>
      <c r="C169" s="310"/>
      <c r="D169" s="310"/>
      <c r="E169" s="310"/>
      <c r="F169" s="310"/>
      <c r="H169" s="255">
        <f>SUM((D169*400)+(E169*100)+F169)</f>
        <v>0</v>
      </c>
      <c r="I169" s="254">
        <v>75</v>
      </c>
      <c r="J169" s="254">
        <f>H169*I169</f>
        <v>0</v>
      </c>
      <c r="K169" s="310"/>
      <c r="L169" s="310"/>
      <c r="M169" s="330" t="s">
        <v>158</v>
      </c>
      <c r="N169" s="345" t="s">
        <v>2</v>
      </c>
      <c r="O169" s="393"/>
      <c r="P169" s="310"/>
      <c r="Q169" s="393">
        <v>4</v>
      </c>
      <c r="R169" s="393"/>
      <c r="S169" s="310"/>
      <c r="T169" s="310"/>
      <c r="U169" s="235">
        <v>6500</v>
      </c>
      <c r="V169" s="246">
        <f>SUM(Q169*6500)</f>
        <v>26000</v>
      </c>
      <c r="W169" s="249">
        <v>25</v>
      </c>
      <c r="X169" s="249">
        <v>40</v>
      </c>
      <c r="Y169" s="249">
        <f>SUM(V169-(V169*X169/100))</f>
        <v>15600</v>
      </c>
      <c r="Z169" s="248">
        <f>SUM(J169+Y169)</f>
        <v>15600</v>
      </c>
      <c r="AA169" s="255">
        <f>Z169</f>
        <v>15600</v>
      </c>
      <c r="AB169" s="310">
        <v>10</v>
      </c>
      <c r="AC169" s="310">
        <v>0</v>
      </c>
      <c r="AD169" s="229">
        <v>0.02</v>
      </c>
      <c r="AE169"/>
    </row>
    <row r="170" spans="1:31" x14ac:dyDescent="0.3">
      <c r="A170" s="310"/>
      <c r="B170" s="330"/>
      <c r="C170" s="310"/>
      <c r="D170" s="310"/>
      <c r="E170" s="310"/>
      <c r="F170" s="310"/>
      <c r="H170" s="255"/>
      <c r="I170" s="254"/>
      <c r="J170" s="254"/>
      <c r="K170" s="310"/>
      <c r="L170" s="310"/>
      <c r="M170" s="330"/>
      <c r="N170" s="345"/>
      <c r="O170" s="393"/>
      <c r="P170" s="310"/>
      <c r="Q170" s="393"/>
      <c r="R170" s="393"/>
      <c r="S170" s="310"/>
      <c r="T170" s="310"/>
      <c r="U170" s="246"/>
      <c r="V170" s="249"/>
      <c r="W170" s="249"/>
      <c r="X170" s="249"/>
      <c r="Y170" s="249"/>
      <c r="Z170" s="248"/>
      <c r="AA170" s="255"/>
      <c r="AB170" s="310"/>
      <c r="AC170" s="310"/>
      <c r="AD170" s="229"/>
      <c r="AE170"/>
    </row>
    <row r="171" spans="1:31" x14ac:dyDescent="0.3">
      <c r="A171" s="310">
        <v>76</v>
      </c>
      <c r="B171" s="330" t="s">
        <v>1137</v>
      </c>
      <c r="C171" s="310">
        <v>720</v>
      </c>
      <c r="D171" s="310">
        <v>14</v>
      </c>
      <c r="E171" s="310"/>
      <c r="F171" s="310">
        <v>52</v>
      </c>
      <c r="G171" s="233">
        <v>1</v>
      </c>
      <c r="H171" s="255">
        <f>SUM((D171*400)+(E171*100)+F171)</f>
        <v>5652</v>
      </c>
      <c r="I171" s="254">
        <v>75</v>
      </c>
      <c r="J171" s="254">
        <f>H171*I171</f>
        <v>423900</v>
      </c>
      <c r="K171" s="310"/>
      <c r="L171" s="310"/>
      <c r="M171" s="330"/>
      <c r="N171" s="345"/>
      <c r="O171" s="393"/>
      <c r="P171" s="310"/>
      <c r="Q171" s="393"/>
      <c r="R171" s="393"/>
      <c r="S171" s="310"/>
      <c r="T171" s="310"/>
      <c r="U171" s="246"/>
      <c r="V171" s="249"/>
      <c r="W171" s="249"/>
      <c r="X171" s="249"/>
      <c r="Y171" s="249"/>
      <c r="Z171" s="248">
        <f>SUM(J171+Y171)</f>
        <v>423900</v>
      </c>
      <c r="AA171" s="255">
        <f>Z171</f>
        <v>423900</v>
      </c>
      <c r="AB171" s="310">
        <v>50</v>
      </c>
      <c r="AC171" s="310">
        <v>0</v>
      </c>
      <c r="AD171" s="229">
        <v>0.01</v>
      </c>
      <c r="AE171"/>
    </row>
    <row r="172" spans="1:31" x14ac:dyDescent="0.3">
      <c r="A172" s="310">
        <v>77</v>
      </c>
      <c r="B172" s="330" t="s">
        <v>1136</v>
      </c>
      <c r="C172" s="310">
        <v>2189</v>
      </c>
      <c r="D172" s="310">
        <v>18</v>
      </c>
      <c r="E172" s="310">
        <v>3</v>
      </c>
      <c r="F172" s="310">
        <v>90</v>
      </c>
      <c r="G172" s="233">
        <v>1</v>
      </c>
      <c r="H172" s="255">
        <f>SUM((D172*400)+(E172*100)+F172)</f>
        <v>7590</v>
      </c>
      <c r="I172" s="254">
        <v>75</v>
      </c>
      <c r="J172" s="254">
        <f>H172*I172</f>
        <v>569250</v>
      </c>
      <c r="K172" s="310"/>
      <c r="L172" s="310"/>
      <c r="M172" s="330"/>
      <c r="N172" s="345"/>
      <c r="O172" s="393"/>
      <c r="P172" s="310"/>
      <c r="Q172" s="393"/>
      <c r="R172" s="393"/>
      <c r="S172" s="310"/>
      <c r="T172" s="310"/>
      <c r="U172" s="246"/>
      <c r="V172" s="249"/>
      <c r="W172" s="249"/>
      <c r="X172" s="249"/>
      <c r="Y172" s="249"/>
      <c r="Z172" s="248">
        <f>SUM(J172+Y172)</f>
        <v>569250</v>
      </c>
      <c r="AA172" s="255">
        <f>Z172</f>
        <v>569250</v>
      </c>
      <c r="AB172" s="310">
        <v>50</v>
      </c>
      <c r="AC172" s="310">
        <v>0</v>
      </c>
      <c r="AD172" s="229">
        <v>0.01</v>
      </c>
      <c r="AE172"/>
    </row>
    <row r="173" spans="1:31" x14ac:dyDescent="0.3">
      <c r="A173" s="310">
        <v>78</v>
      </c>
      <c r="B173" s="330" t="s">
        <v>1135</v>
      </c>
      <c r="C173" s="310">
        <v>467</v>
      </c>
      <c r="D173" s="310">
        <v>8</v>
      </c>
      <c r="E173" s="310">
        <v>3</v>
      </c>
      <c r="F173" s="310">
        <v>2</v>
      </c>
      <c r="G173" s="233">
        <v>1</v>
      </c>
      <c r="H173" s="255">
        <f>SUM((D173*400)+(E173*100)+F173)</f>
        <v>3502</v>
      </c>
      <c r="I173" s="254">
        <v>75</v>
      </c>
      <c r="J173" s="254">
        <f>H173*I173</f>
        <v>262650</v>
      </c>
      <c r="K173" s="310"/>
      <c r="L173" s="310"/>
      <c r="M173" s="330"/>
      <c r="N173" s="345"/>
      <c r="O173" s="393"/>
      <c r="P173" s="310"/>
      <c r="Q173" s="393"/>
      <c r="R173" s="393"/>
      <c r="S173" s="310"/>
      <c r="T173" s="310"/>
      <c r="U173" s="246"/>
      <c r="V173" s="249"/>
      <c r="W173" s="249"/>
      <c r="X173" s="249"/>
      <c r="Y173" s="249"/>
      <c r="Z173" s="248">
        <f>SUM(J173+Y173)</f>
        <v>262650</v>
      </c>
      <c r="AA173" s="255">
        <f>Z173</f>
        <v>262650</v>
      </c>
      <c r="AB173" s="310">
        <v>50</v>
      </c>
      <c r="AC173" s="310">
        <v>0</v>
      </c>
      <c r="AD173" s="229">
        <v>0.01</v>
      </c>
      <c r="AE173"/>
    </row>
    <row r="174" spans="1:31" x14ac:dyDescent="0.3">
      <c r="A174" s="310">
        <v>79</v>
      </c>
      <c r="B174" s="330" t="s">
        <v>1134</v>
      </c>
      <c r="C174" s="310">
        <v>20271</v>
      </c>
      <c r="D174" s="310">
        <v>15</v>
      </c>
      <c r="E174" s="310">
        <v>3</v>
      </c>
      <c r="F174" s="310">
        <v>27</v>
      </c>
      <c r="G174" s="233">
        <v>1</v>
      </c>
      <c r="H174" s="255">
        <f>SUM((D174*400)+(E174*100)+F174)</f>
        <v>6327</v>
      </c>
      <c r="I174" s="254">
        <v>75</v>
      </c>
      <c r="J174" s="254">
        <f>H174*I174</f>
        <v>474525</v>
      </c>
      <c r="K174" s="310"/>
      <c r="L174" s="310"/>
      <c r="M174" s="330"/>
      <c r="N174" s="345"/>
      <c r="O174" s="393"/>
      <c r="P174" s="310"/>
      <c r="Q174" s="393"/>
      <c r="R174" s="393"/>
      <c r="S174" s="310"/>
      <c r="T174" s="310"/>
      <c r="U174" s="246"/>
      <c r="V174" s="249"/>
      <c r="W174" s="249"/>
      <c r="X174" s="249"/>
      <c r="Y174" s="249"/>
      <c r="Z174" s="248">
        <f>SUM(J174+Y174)</f>
        <v>474525</v>
      </c>
      <c r="AA174" s="255">
        <f>Z174</f>
        <v>474525</v>
      </c>
      <c r="AB174" s="310">
        <v>50</v>
      </c>
      <c r="AC174" s="310">
        <v>0</v>
      </c>
      <c r="AD174" s="229">
        <v>0.01</v>
      </c>
      <c r="AE174"/>
    </row>
    <row r="175" spans="1:31" x14ac:dyDescent="0.3">
      <c r="A175" s="310">
        <v>80</v>
      </c>
      <c r="B175" s="330" t="s">
        <v>1133</v>
      </c>
      <c r="C175" s="310">
        <v>523</v>
      </c>
      <c r="D175" s="310"/>
      <c r="E175" s="310"/>
      <c r="F175" s="310">
        <v>85</v>
      </c>
      <c r="G175" s="233">
        <v>2</v>
      </c>
      <c r="H175" s="255">
        <f>SUM((D175*400)+(E175*100)+F175)</f>
        <v>85</v>
      </c>
      <c r="I175" s="254">
        <v>75</v>
      </c>
      <c r="J175" s="254">
        <f>H175*I175</f>
        <v>6375</v>
      </c>
      <c r="K175" s="310">
        <v>30</v>
      </c>
      <c r="L175" s="310">
        <v>103</v>
      </c>
      <c r="M175" s="330" t="s">
        <v>10</v>
      </c>
      <c r="N175" s="345" t="s">
        <v>9</v>
      </c>
      <c r="O175" s="393">
        <v>141.5</v>
      </c>
      <c r="P175" s="310"/>
      <c r="Q175" s="393"/>
      <c r="R175" s="393"/>
      <c r="S175" s="310"/>
      <c r="T175" s="310"/>
      <c r="U175" s="235">
        <v>6500</v>
      </c>
      <c r="V175" s="246">
        <f>SUM(V176+V177)</f>
        <v>919750</v>
      </c>
      <c r="W175" s="249">
        <v>30</v>
      </c>
      <c r="X175" s="249">
        <v>85</v>
      </c>
      <c r="Y175" s="249">
        <f>SUM(V175-(V175*X175/100))</f>
        <v>137962.5</v>
      </c>
      <c r="Z175" s="248">
        <f>SUM(J175+Y175)</f>
        <v>144337.5</v>
      </c>
      <c r="AA175" s="255">
        <f>Z175</f>
        <v>144337.5</v>
      </c>
      <c r="AB175" s="310">
        <v>10</v>
      </c>
      <c r="AC175" s="310">
        <v>0</v>
      </c>
      <c r="AD175" s="229">
        <v>0.02</v>
      </c>
      <c r="AE175"/>
    </row>
    <row r="176" spans="1:31" x14ac:dyDescent="0.3">
      <c r="A176" s="310"/>
      <c r="B176" s="330"/>
      <c r="C176" s="310"/>
      <c r="D176" s="310"/>
      <c r="E176" s="310"/>
      <c r="F176" s="310"/>
      <c r="H176" s="255"/>
      <c r="I176" s="254"/>
      <c r="J176" s="254"/>
      <c r="K176" s="310"/>
      <c r="L176" s="310"/>
      <c r="M176" s="330" t="s">
        <v>393</v>
      </c>
      <c r="N176" s="345" t="s">
        <v>2</v>
      </c>
      <c r="O176" s="393"/>
      <c r="P176" s="310"/>
      <c r="Q176" s="393">
        <v>101.5</v>
      </c>
      <c r="R176" s="393"/>
      <c r="S176" s="310"/>
      <c r="T176" s="310"/>
      <c r="V176" s="246">
        <f>SUM(Q176*6500)</f>
        <v>659750</v>
      </c>
      <c r="W176" s="249"/>
      <c r="X176" s="249"/>
      <c r="Y176" s="249"/>
      <c r="Z176" s="248"/>
      <c r="AA176" s="255"/>
      <c r="AB176" s="310"/>
      <c r="AC176" s="310"/>
      <c r="AD176" s="229"/>
      <c r="AE176"/>
    </row>
    <row r="177" spans="1:31" x14ac:dyDescent="0.3">
      <c r="A177" s="310"/>
      <c r="B177" s="330"/>
      <c r="C177" s="310"/>
      <c r="D177" s="310"/>
      <c r="E177" s="310"/>
      <c r="F177" s="310"/>
      <c r="H177" s="255"/>
      <c r="I177" s="254"/>
      <c r="J177" s="254"/>
      <c r="K177" s="310"/>
      <c r="L177" s="310"/>
      <c r="M177" s="330" t="s">
        <v>391</v>
      </c>
      <c r="N177" s="345" t="s">
        <v>0</v>
      </c>
      <c r="O177" s="393"/>
      <c r="P177" s="310"/>
      <c r="Q177" s="393">
        <v>40</v>
      </c>
      <c r="R177" s="393"/>
      <c r="S177" s="310"/>
      <c r="T177" s="310"/>
      <c r="V177" s="246">
        <f>SUM(Q177*6500)</f>
        <v>260000</v>
      </c>
      <c r="W177" s="249"/>
      <c r="X177" s="249"/>
      <c r="Y177" s="249"/>
      <c r="Z177" s="248"/>
      <c r="AA177" s="255"/>
      <c r="AB177" s="310"/>
      <c r="AC177" s="310"/>
      <c r="AD177" s="229"/>
      <c r="AE177"/>
    </row>
    <row r="178" spans="1:31" x14ac:dyDescent="0.3">
      <c r="A178" s="310">
        <v>81</v>
      </c>
      <c r="B178" s="330" t="s">
        <v>1132</v>
      </c>
      <c r="C178" s="310">
        <v>10935</v>
      </c>
      <c r="D178" s="310"/>
      <c r="E178" s="310"/>
      <c r="F178" s="310">
        <v>76</v>
      </c>
      <c r="G178" s="233">
        <v>1</v>
      </c>
      <c r="H178" s="255">
        <f>SUM((D178*400)+(E178*100)+F178)</f>
        <v>76</v>
      </c>
      <c r="I178" s="254">
        <v>75</v>
      </c>
      <c r="J178" s="254">
        <f>H178*I178</f>
        <v>5700</v>
      </c>
      <c r="K178" s="310">
        <v>31</v>
      </c>
      <c r="L178" s="310">
        <v>103</v>
      </c>
      <c r="M178" s="330" t="s">
        <v>8</v>
      </c>
      <c r="N178" s="345" t="s">
        <v>0</v>
      </c>
      <c r="O178" s="393">
        <v>18</v>
      </c>
      <c r="P178" s="310">
        <v>18</v>
      </c>
      <c r="Q178" s="393"/>
      <c r="R178" s="393"/>
      <c r="S178" s="310"/>
      <c r="T178" s="310"/>
      <c r="U178" s="235">
        <v>6500</v>
      </c>
      <c r="V178" s="246">
        <f>SUM(P178*6500)</f>
        <v>117000</v>
      </c>
      <c r="W178" s="249">
        <v>30</v>
      </c>
      <c r="X178" s="249">
        <v>93</v>
      </c>
      <c r="Y178" s="249">
        <f>SUM(V178-(V178*X178/100))</f>
        <v>8190</v>
      </c>
      <c r="Z178" s="248">
        <f>SUM(J178+Y178)</f>
        <v>13890</v>
      </c>
      <c r="AA178" s="255">
        <f>Z178</f>
        <v>13890</v>
      </c>
      <c r="AB178" s="310">
        <v>50</v>
      </c>
      <c r="AC178" s="310">
        <v>0</v>
      </c>
      <c r="AD178" s="229">
        <v>0.01</v>
      </c>
      <c r="AE178"/>
    </row>
    <row r="179" spans="1:31" x14ac:dyDescent="0.3">
      <c r="A179" s="310">
        <v>82</v>
      </c>
      <c r="B179" s="330" t="s">
        <v>1131</v>
      </c>
      <c r="C179" s="310">
        <v>3604</v>
      </c>
      <c r="D179" s="310">
        <v>8</v>
      </c>
      <c r="E179" s="310">
        <v>3</v>
      </c>
      <c r="F179" s="310">
        <v>28</v>
      </c>
      <c r="G179" s="233">
        <v>1</v>
      </c>
      <c r="H179" s="255">
        <f>SUM((D179*400)+(E179*100)+F179)</f>
        <v>3528</v>
      </c>
      <c r="I179" s="254">
        <v>75</v>
      </c>
      <c r="J179" s="254">
        <f>H179*I179</f>
        <v>264600</v>
      </c>
      <c r="K179" s="310"/>
      <c r="L179" s="310"/>
      <c r="M179" s="330"/>
      <c r="N179" s="345"/>
      <c r="O179" s="393"/>
      <c r="P179" s="310"/>
      <c r="Q179" s="393"/>
      <c r="R179" s="393"/>
      <c r="S179" s="310"/>
      <c r="T179" s="310"/>
      <c r="V179" s="246"/>
      <c r="W179" s="249"/>
      <c r="X179" s="249"/>
      <c r="Y179" s="249"/>
      <c r="Z179" s="248">
        <f>SUM(J179+Y179)</f>
        <v>264600</v>
      </c>
      <c r="AA179" s="255">
        <f>Z179</f>
        <v>264600</v>
      </c>
      <c r="AB179" s="310">
        <v>50</v>
      </c>
      <c r="AC179" s="310">
        <v>0</v>
      </c>
      <c r="AD179" s="229">
        <v>0.01</v>
      </c>
      <c r="AE179"/>
    </row>
    <row r="180" spans="1:31" x14ac:dyDescent="0.3">
      <c r="A180" s="310">
        <v>83</v>
      </c>
      <c r="B180" s="330" t="s">
        <v>1130</v>
      </c>
      <c r="C180" s="310">
        <v>5692</v>
      </c>
      <c r="D180" s="310">
        <v>7</v>
      </c>
      <c r="E180" s="310">
        <v>1</v>
      </c>
      <c r="F180" s="310">
        <v>64</v>
      </c>
      <c r="G180" s="233">
        <v>2</v>
      </c>
      <c r="H180" s="255">
        <f>SUM((D180*400)+(E180*100)+F180)</f>
        <v>2964</v>
      </c>
      <c r="I180" s="254">
        <v>75</v>
      </c>
      <c r="J180" s="254">
        <f>H180*I180</f>
        <v>222300</v>
      </c>
      <c r="K180" s="310">
        <v>32</v>
      </c>
      <c r="L180" s="310">
        <v>102</v>
      </c>
      <c r="M180" s="330" t="s">
        <v>3</v>
      </c>
      <c r="N180" s="345" t="s">
        <v>2</v>
      </c>
      <c r="O180" s="393">
        <v>179.75</v>
      </c>
      <c r="P180" s="310"/>
      <c r="Q180" s="393">
        <v>131.75</v>
      </c>
      <c r="R180" s="393"/>
      <c r="S180" s="310"/>
      <c r="T180" s="310"/>
      <c r="U180" s="235">
        <v>6500</v>
      </c>
      <c r="V180" s="246">
        <f>SUM(Q180*6500)</f>
        <v>856375</v>
      </c>
      <c r="W180" s="249">
        <v>20</v>
      </c>
      <c r="X180" s="249">
        <v>30</v>
      </c>
      <c r="Y180" s="249">
        <f>SUM(V180-(V180*X180/100))</f>
        <v>599462.5</v>
      </c>
      <c r="Z180" s="248">
        <f>SUM(J180+Y180)</f>
        <v>821762.5</v>
      </c>
      <c r="AA180" s="255">
        <f>Z180</f>
        <v>821762.5</v>
      </c>
      <c r="AB180" s="310">
        <v>10</v>
      </c>
      <c r="AC180" s="310">
        <v>0</v>
      </c>
      <c r="AD180" s="229">
        <v>0.02</v>
      </c>
      <c r="AE180"/>
    </row>
    <row r="181" spans="1:31" x14ac:dyDescent="0.3">
      <c r="A181" s="310"/>
      <c r="B181" s="330"/>
      <c r="C181" s="310"/>
      <c r="D181" s="310"/>
      <c r="E181" s="310"/>
      <c r="F181" s="310"/>
      <c r="H181" s="255"/>
      <c r="I181" s="254"/>
      <c r="J181" s="254"/>
      <c r="K181" s="310"/>
      <c r="L181" s="310"/>
      <c r="M181" s="330" t="s">
        <v>13</v>
      </c>
      <c r="N181" s="345" t="s">
        <v>0</v>
      </c>
      <c r="O181" s="393"/>
      <c r="P181" s="310">
        <v>48</v>
      </c>
      <c r="Q181" s="393"/>
      <c r="R181" s="393"/>
      <c r="S181" s="310"/>
      <c r="T181" s="310"/>
      <c r="U181" s="235">
        <v>2050</v>
      </c>
      <c r="V181" s="246">
        <f>SUM(P181*2050)</f>
        <v>98400</v>
      </c>
      <c r="W181" s="249">
        <v>20</v>
      </c>
      <c r="X181" s="249">
        <v>93</v>
      </c>
      <c r="Y181" s="249">
        <f>SUM(V181-(V181*X181/100))</f>
        <v>6888</v>
      </c>
      <c r="Z181" s="248">
        <f>SUM(J181+Y181)</f>
        <v>6888</v>
      </c>
      <c r="AA181" s="255">
        <f>Z181</f>
        <v>6888</v>
      </c>
      <c r="AB181" s="310">
        <v>50</v>
      </c>
      <c r="AC181" s="310">
        <v>0</v>
      </c>
      <c r="AD181" s="229">
        <v>0.01</v>
      </c>
      <c r="AE181"/>
    </row>
    <row r="182" spans="1:31" x14ac:dyDescent="0.3">
      <c r="A182" s="310">
        <v>84</v>
      </c>
      <c r="B182" s="330" t="s">
        <v>1129</v>
      </c>
      <c r="C182" s="310">
        <v>21036</v>
      </c>
      <c r="D182" s="310">
        <v>16</v>
      </c>
      <c r="E182" s="310"/>
      <c r="F182" s="310">
        <v>46</v>
      </c>
      <c r="G182" s="233">
        <v>1</v>
      </c>
      <c r="H182" s="255">
        <f>SUM((D182*400)+(E182*100)+F182)</f>
        <v>6446</v>
      </c>
      <c r="I182" s="254">
        <v>75</v>
      </c>
      <c r="J182" s="254">
        <f>H182*I182</f>
        <v>483450</v>
      </c>
      <c r="K182" s="310">
        <v>33</v>
      </c>
      <c r="L182" s="310">
        <v>137</v>
      </c>
      <c r="M182" s="330" t="s">
        <v>13</v>
      </c>
      <c r="N182" s="345" t="s">
        <v>0</v>
      </c>
      <c r="O182" s="393">
        <v>40</v>
      </c>
      <c r="P182" s="310">
        <v>20</v>
      </c>
      <c r="Q182" s="393"/>
      <c r="R182" s="393"/>
      <c r="S182" s="310"/>
      <c r="T182" s="310"/>
      <c r="U182" s="235">
        <v>2050</v>
      </c>
      <c r="V182" s="246">
        <f>SUM(P182*2050)</f>
        <v>41000</v>
      </c>
      <c r="W182" s="249">
        <v>8</v>
      </c>
      <c r="X182" s="249">
        <v>30</v>
      </c>
      <c r="Y182" s="249">
        <f>SUM(V182-(V182*X182/100))</f>
        <v>28700</v>
      </c>
      <c r="Z182" s="248">
        <f>SUM(J182+Y182)</f>
        <v>512150</v>
      </c>
      <c r="AA182" s="255">
        <f>Z182</f>
        <v>512150</v>
      </c>
      <c r="AB182" s="310">
        <v>50</v>
      </c>
      <c r="AC182" s="310">
        <v>0</v>
      </c>
      <c r="AD182" s="229">
        <v>0.01</v>
      </c>
      <c r="AE182"/>
    </row>
    <row r="183" spans="1:31" x14ac:dyDescent="0.3">
      <c r="A183" s="310"/>
      <c r="B183" s="330"/>
      <c r="C183" s="310"/>
      <c r="D183" s="310"/>
      <c r="E183" s="310"/>
      <c r="F183" s="310"/>
      <c r="H183" s="255"/>
      <c r="I183" s="254"/>
      <c r="J183" s="254"/>
      <c r="K183" s="310"/>
      <c r="L183" s="310"/>
      <c r="M183" s="330" t="s">
        <v>8</v>
      </c>
      <c r="N183" s="345" t="s">
        <v>0</v>
      </c>
      <c r="O183" s="393"/>
      <c r="P183" s="310">
        <v>20</v>
      </c>
      <c r="Q183" s="393"/>
      <c r="R183" s="393"/>
      <c r="S183" s="310"/>
      <c r="T183" s="310"/>
      <c r="U183" s="235">
        <v>6500</v>
      </c>
      <c r="V183" s="246">
        <f>SUM(P183*6500)</f>
        <v>130000</v>
      </c>
      <c r="W183" s="249">
        <v>8</v>
      </c>
      <c r="X183" s="249">
        <v>30</v>
      </c>
      <c r="Y183" s="249">
        <f>SUM(V183-(V183*X183/100))</f>
        <v>91000</v>
      </c>
      <c r="Z183" s="248">
        <f>SUM(J183+Y183)</f>
        <v>91000</v>
      </c>
      <c r="AA183" s="255">
        <f>Z183</f>
        <v>91000</v>
      </c>
      <c r="AB183" s="310">
        <v>50</v>
      </c>
      <c r="AC183" s="310">
        <v>0</v>
      </c>
      <c r="AD183" s="229">
        <v>0.01</v>
      </c>
      <c r="AE183"/>
    </row>
    <row r="184" spans="1:31" x14ac:dyDescent="0.3">
      <c r="A184" s="310">
        <v>85</v>
      </c>
      <c r="B184" s="330" t="s">
        <v>1128</v>
      </c>
      <c r="C184" s="310">
        <v>6399</v>
      </c>
      <c r="D184" s="310">
        <v>9</v>
      </c>
      <c r="E184" s="310"/>
      <c r="F184" s="310"/>
      <c r="G184" s="233">
        <v>1</v>
      </c>
      <c r="H184" s="255">
        <f>SUM((D184*400)+(E184*100)+F184)</f>
        <v>3600</v>
      </c>
      <c r="I184" s="254">
        <v>75</v>
      </c>
      <c r="J184" s="254">
        <f>H184*I184</f>
        <v>270000</v>
      </c>
      <c r="K184" s="310"/>
      <c r="L184" s="310"/>
      <c r="M184" s="330"/>
      <c r="N184" s="345"/>
      <c r="O184" s="393"/>
      <c r="P184" s="310"/>
      <c r="Q184" s="393"/>
      <c r="R184" s="393"/>
      <c r="S184" s="310"/>
      <c r="T184" s="310"/>
      <c r="V184" s="246"/>
      <c r="W184" s="249"/>
      <c r="X184" s="249"/>
      <c r="Y184" s="249"/>
      <c r="Z184" s="248">
        <f>SUM(J184+Y184)</f>
        <v>270000</v>
      </c>
      <c r="AA184" s="255">
        <f>Z184</f>
        <v>270000</v>
      </c>
      <c r="AB184" s="310">
        <v>50</v>
      </c>
      <c r="AC184" s="310">
        <v>0</v>
      </c>
      <c r="AD184" s="229">
        <v>0.01</v>
      </c>
      <c r="AE184"/>
    </row>
    <row r="185" spans="1:31" x14ac:dyDescent="0.3">
      <c r="A185" s="310">
        <v>86</v>
      </c>
      <c r="B185" s="330" t="s">
        <v>1127</v>
      </c>
      <c r="C185" s="310">
        <v>878</v>
      </c>
      <c r="D185" s="310">
        <v>8</v>
      </c>
      <c r="E185" s="310">
        <v>3</v>
      </c>
      <c r="F185" s="310">
        <v>3</v>
      </c>
      <c r="G185" s="233">
        <v>1</v>
      </c>
      <c r="H185" s="255">
        <f>SUM((D185*400)+(E185*100)+F185)</f>
        <v>3503</v>
      </c>
      <c r="I185" s="254">
        <v>75</v>
      </c>
      <c r="J185" s="254">
        <f>H185*I185</f>
        <v>262725</v>
      </c>
      <c r="K185" s="310"/>
      <c r="L185" s="310"/>
      <c r="M185" s="330"/>
      <c r="N185" s="345"/>
      <c r="O185" s="393"/>
      <c r="P185" s="310"/>
      <c r="Q185" s="393"/>
      <c r="R185" s="393"/>
      <c r="S185" s="310"/>
      <c r="T185" s="310"/>
      <c r="V185" s="246"/>
      <c r="W185" s="249"/>
      <c r="X185" s="249"/>
      <c r="Y185" s="249"/>
      <c r="Z185" s="248">
        <f>SUM(J185+Y185)</f>
        <v>262725</v>
      </c>
      <c r="AA185" s="255">
        <f>Z185</f>
        <v>262725</v>
      </c>
      <c r="AB185" s="310">
        <v>50</v>
      </c>
      <c r="AC185" s="310">
        <v>0</v>
      </c>
      <c r="AD185" s="229">
        <v>0.01</v>
      </c>
      <c r="AE185"/>
    </row>
    <row r="186" spans="1:31" x14ac:dyDescent="0.3">
      <c r="A186" s="310">
        <v>87</v>
      </c>
      <c r="B186" s="330" t="s">
        <v>1126</v>
      </c>
      <c r="C186" s="310">
        <v>6082</v>
      </c>
      <c r="D186" s="310"/>
      <c r="E186" s="310">
        <v>1</v>
      </c>
      <c r="F186" s="310">
        <v>4</v>
      </c>
      <c r="G186" s="233">
        <v>2</v>
      </c>
      <c r="H186" s="255">
        <f>SUM((D186*400)+(E186*100)+F186)</f>
        <v>104</v>
      </c>
      <c r="I186" s="254">
        <v>75</v>
      </c>
      <c r="J186" s="254">
        <f>H186*I186</f>
        <v>7800</v>
      </c>
      <c r="K186" s="310">
        <v>34</v>
      </c>
      <c r="L186" s="310">
        <v>137</v>
      </c>
      <c r="M186" s="330" t="s">
        <v>3</v>
      </c>
      <c r="N186" s="345" t="s">
        <v>2</v>
      </c>
      <c r="O186" s="393">
        <v>184</v>
      </c>
      <c r="P186" s="310"/>
      <c r="Q186" s="393">
        <v>144</v>
      </c>
      <c r="R186" s="393"/>
      <c r="S186" s="310"/>
      <c r="T186" s="310"/>
      <c r="U186" s="235">
        <v>6500</v>
      </c>
      <c r="V186" s="246">
        <f>SUM(Q186*6500)</f>
        <v>936000</v>
      </c>
      <c r="W186" s="249">
        <v>5</v>
      </c>
      <c r="X186" s="249">
        <v>5</v>
      </c>
      <c r="Y186" s="249">
        <f>SUM(V186-(V186*X186/100))</f>
        <v>889200</v>
      </c>
      <c r="Z186" s="248">
        <f>SUM(J186+Y186)</f>
        <v>897000</v>
      </c>
      <c r="AA186" s="255">
        <f>Z186</f>
        <v>897000</v>
      </c>
      <c r="AB186" s="310">
        <v>10</v>
      </c>
      <c r="AC186" s="310">
        <v>0</v>
      </c>
      <c r="AD186" s="229">
        <v>0.02</v>
      </c>
      <c r="AE186"/>
    </row>
    <row r="187" spans="1:31" s="294" customFormat="1" x14ac:dyDescent="0.3">
      <c r="A187" s="297"/>
      <c r="B187" s="346"/>
      <c r="C187" s="297"/>
      <c r="D187" s="297"/>
      <c r="E187" s="297"/>
      <c r="F187" s="297"/>
      <c r="G187" s="324"/>
      <c r="H187" s="296"/>
      <c r="I187" s="254"/>
      <c r="J187" s="254"/>
      <c r="K187" s="297"/>
      <c r="L187" s="297"/>
      <c r="M187" s="346" t="s">
        <v>18</v>
      </c>
      <c r="N187" s="346" t="s">
        <v>0</v>
      </c>
      <c r="O187" s="396"/>
      <c r="P187" s="297"/>
      <c r="Q187" s="396"/>
      <c r="R187" s="396">
        <v>40</v>
      </c>
      <c r="S187" s="297"/>
      <c r="T187" s="297"/>
      <c r="U187" s="324">
        <v>2400</v>
      </c>
      <c r="V187" s="323">
        <f>SUM(R187*2400)</f>
        <v>96000</v>
      </c>
      <c r="W187" s="297">
        <v>2</v>
      </c>
      <c r="X187" s="297">
        <v>6</v>
      </c>
      <c r="Y187" s="297">
        <f>SUM(V187-(V187*X187/100))</f>
        <v>90240</v>
      </c>
      <c r="Z187" s="296">
        <f>SUM(J187+Y187)</f>
        <v>90240</v>
      </c>
      <c r="AA187" s="255">
        <f>Z187</f>
        <v>90240</v>
      </c>
      <c r="AB187" s="297">
        <v>0</v>
      </c>
      <c r="AC187" s="297">
        <f>AA187</f>
        <v>90240</v>
      </c>
      <c r="AD187" s="395">
        <v>0.03</v>
      </c>
      <c r="AE187" s="321"/>
    </row>
    <row r="188" spans="1:31" x14ac:dyDescent="0.3">
      <c r="A188" s="310">
        <v>88</v>
      </c>
      <c r="B188" s="330" t="s">
        <v>1125</v>
      </c>
      <c r="C188" s="310">
        <v>30150</v>
      </c>
      <c r="D188" s="310">
        <v>19</v>
      </c>
      <c r="E188" s="310">
        <v>3</v>
      </c>
      <c r="F188" s="310">
        <v>90</v>
      </c>
      <c r="H188" s="255">
        <f>SUM((D188*400)+(E188*100)+F188)</f>
        <v>7990</v>
      </c>
      <c r="I188" s="254">
        <v>75</v>
      </c>
      <c r="J188" s="254">
        <f>H188*I188</f>
        <v>599250</v>
      </c>
      <c r="K188" s="310"/>
      <c r="L188" s="310"/>
      <c r="M188" s="330"/>
      <c r="N188" s="345"/>
      <c r="O188" s="393"/>
      <c r="P188" s="310"/>
      <c r="Q188" s="393"/>
      <c r="R188" s="393"/>
      <c r="S188" s="310"/>
      <c r="T188" s="310"/>
      <c r="V188" s="246"/>
      <c r="W188" s="249"/>
      <c r="X188" s="249"/>
      <c r="Y188" s="249"/>
      <c r="Z188" s="248">
        <f>SUM(J188+Y188)</f>
        <v>599250</v>
      </c>
      <c r="AA188" s="255">
        <f>Z188</f>
        <v>599250</v>
      </c>
      <c r="AB188" s="310">
        <v>50</v>
      </c>
      <c r="AC188" s="310">
        <v>0</v>
      </c>
      <c r="AD188" s="229">
        <v>0.01</v>
      </c>
      <c r="AE188"/>
    </row>
    <row r="189" spans="1:31" x14ac:dyDescent="0.3">
      <c r="A189" s="310">
        <v>89</v>
      </c>
      <c r="B189" s="330" t="s">
        <v>1124</v>
      </c>
      <c r="C189" s="310">
        <v>17781</v>
      </c>
      <c r="D189" s="310">
        <v>19</v>
      </c>
      <c r="E189" s="310">
        <v>2</v>
      </c>
      <c r="F189" s="310">
        <v>32</v>
      </c>
      <c r="H189" s="255">
        <f>SUM((D189*400)+(E189*100)+F189)</f>
        <v>7832</v>
      </c>
      <c r="I189" s="254">
        <v>75</v>
      </c>
      <c r="J189" s="254">
        <f>H189*I189</f>
        <v>587400</v>
      </c>
      <c r="K189" s="310"/>
      <c r="L189" s="310"/>
      <c r="M189" s="330"/>
      <c r="N189" s="345"/>
      <c r="O189" s="393"/>
      <c r="P189" s="310"/>
      <c r="Q189" s="393"/>
      <c r="R189" s="393"/>
      <c r="S189" s="310"/>
      <c r="T189" s="310"/>
      <c r="U189" s="246"/>
      <c r="V189" s="249"/>
      <c r="W189" s="249"/>
      <c r="X189" s="249"/>
      <c r="Y189" s="249"/>
      <c r="Z189" s="248">
        <f>SUM(J189+Y189)</f>
        <v>587400</v>
      </c>
      <c r="AA189" s="255">
        <f>Z189</f>
        <v>587400</v>
      </c>
      <c r="AB189" s="310">
        <v>50</v>
      </c>
      <c r="AC189" s="310">
        <v>0</v>
      </c>
      <c r="AD189" s="229">
        <v>0.01</v>
      </c>
      <c r="AE189"/>
    </row>
    <row r="190" spans="1:31" x14ac:dyDescent="0.3">
      <c r="A190" s="310">
        <v>90</v>
      </c>
      <c r="B190" s="330" t="s">
        <v>1123</v>
      </c>
      <c r="C190" s="310">
        <v>30149</v>
      </c>
      <c r="D190" s="310">
        <v>25</v>
      </c>
      <c r="E190" s="310"/>
      <c r="F190" s="310">
        <v>59</v>
      </c>
      <c r="H190" s="255">
        <f>SUM((D190*400)+(E190*100)+F190)</f>
        <v>10059</v>
      </c>
      <c r="I190" s="254">
        <v>75</v>
      </c>
      <c r="J190" s="254">
        <f>H190*I190</f>
        <v>754425</v>
      </c>
      <c r="K190" s="310"/>
      <c r="L190" s="310"/>
      <c r="M190" s="330"/>
      <c r="N190" s="345"/>
      <c r="O190" s="393"/>
      <c r="P190" s="310"/>
      <c r="Q190" s="393"/>
      <c r="R190" s="393"/>
      <c r="S190" s="310"/>
      <c r="T190" s="310"/>
      <c r="U190" s="246"/>
      <c r="V190" s="249"/>
      <c r="W190" s="249"/>
      <c r="X190" s="249"/>
      <c r="Y190" s="249"/>
      <c r="Z190" s="248">
        <f>SUM(J190+Y190)</f>
        <v>754425</v>
      </c>
      <c r="AA190" s="255">
        <f>Z190</f>
        <v>754425</v>
      </c>
      <c r="AB190" s="310">
        <v>50</v>
      </c>
      <c r="AC190" s="310">
        <v>0</v>
      </c>
      <c r="AD190" s="229">
        <v>0.01</v>
      </c>
      <c r="AE190"/>
    </row>
    <row r="191" spans="1:31" x14ac:dyDescent="0.3">
      <c r="A191" s="310">
        <v>91</v>
      </c>
      <c r="B191" s="330" t="s">
        <v>1122</v>
      </c>
      <c r="C191" s="310">
        <v>21178</v>
      </c>
      <c r="D191" s="310">
        <v>12</v>
      </c>
      <c r="E191" s="310"/>
      <c r="F191" s="310">
        <v>7</v>
      </c>
      <c r="H191" s="255">
        <f>SUM((D191*400)+(E191*100)+F191)</f>
        <v>4807</v>
      </c>
      <c r="I191" s="254">
        <v>75</v>
      </c>
      <c r="J191" s="254">
        <f>H191*I191</f>
        <v>360525</v>
      </c>
      <c r="K191" s="310"/>
      <c r="L191" s="310"/>
      <c r="M191" s="330"/>
      <c r="N191" s="345"/>
      <c r="O191" s="393"/>
      <c r="P191" s="310"/>
      <c r="Q191" s="393"/>
      <c r="R191" s="393"/>
      <c r="S191" s="310"/>
      <c r="T191" s="310"/>
      <c r="U191" s="246"/>
      <c r="V191" s="249"/>
      <c r="W191" s="249"/>
      <c r="X191" s="249"/>
      <c r="Y191" s="249"/>
      <c r="Z191" s="248">
        <f>SUM(J191+Y191)</f>
        <v>360525</v>
      </c>
      <c r="AA191" s="255">
        <f>Z191</f>
        <v>360525</v>
      </c>
      <c r="AB191" s="310">
        <v>50</v>
      </c>
      <c r="AC191" s="310">
        <v>0</v>
      </c>
      <c r="AD191" s="229">
        <v>0.01</v>
      </c>
      <c r="AE191"/>
    </row>
    <row r="192" spans="1:31" x14ac:dyDescent="0.3">
      <c r="A192" s="310">
        <v>92</v>
      </c>
      <c r="B192" s="330" t="s">
        <v>1121</v>
      </c>
      <c r="C192" s="310">
        <v>3095</v>
      </c>
      <c r="D192" s="310"/>
      <c r="E192" s="310">
        <v>1</v>
      </c>
      <c r="F192" s="310">
        <v>55</v>
      </c>
      <c r="H192" s="255">
        <f>SUM((D192*400)+(E192*100)+F192)</f>
        <v>155</v>
      </c>
      <c r="I192" s="254">
        <v>75</v>
      </c>
      <c r="J192" s="254">
        <f>H192*I192</f>
        <v>11625</v>
      </c>
      <c r="K192" s="310">
        <v>35</v>
      </c>
      <c r="L192" s="310">
        <v>39</v>
      </c>
      <c r="M192" s="330" t="s">
        <v>3</v>
      </c>
      <c r="N192" s="345" t="s">
        <v>2</v>
      </c>
      <c r="O192" s="393">
        <v>125</v>
      </c>
      <c r="P192" s="310"/>
      <c r="Q192" s="393">
        <v>105</v>
      </c>
      <c r="R192" s="393"/>
      <c r="S192" s="310"/>
      <c r="T192" s="310"/>
      <c r="U192" s="235">
        <v>6500</v>
      </c>
      <c r="V192" s="246">
        <f>SUM(Q192*6500)</f>
        <v>682500</v>
      </c>
      <c r="W192" s="249">
        <v>1</v>
      </c>
      <c r="X192" s="249">
        <v>1</v>
      </c>
      <c r="Y192" s="249">
        <f>SUM(V192-(V192*X192/100))</f>
        <v>675675</v>
      </c>
      <c r="Z192" s="248">
        <f>SUM(J192+Y192)</f>
        <v>687300</v>
      </c>
      <c r="AA192" s="255">
        <f>Z192</f>
        <v>687300</v>
      </c>
      <c r="AB192" s="310">
        <v>10</v>
      </c>
      <c r="AC192" s="310">
        <v>0</v>
      </c>
      <c r="AD192" s="229">
        <v>0.02</v>
      </c>
      <c r="AE192"/>
    </row>
    <row r="193" spans="1:31" x14ac:dyDescent="0.3">
      <c r="A193" s="310"/>
      <c r="B193" s="330"/>
      <c r="C193" s="310"/>
      <c r="D193" s="310"/>
      <c r="E193" s="310"/>
      <c r="F193" s="310"/>
      <c r="H193" s="255">
        <f>SUM((D193*400)+(E193*100)+F193)</f>
        <v>0</v>
      </c>
      <c r="I193" s="254">
        <v>75</v>
      </c>
      <c r="J193" s="254">
        <f>H193*I193</f>
        <v>0</v>
      </c>
      <c r="K193" s="310"/>
      <c r="L193" s="310"/>
      <c r="M193" s="330" t="s">
        <v>8</v>
      </c>
      <c r="N193" s="345" t="s">
        <v>0</v>
      </c>
      <c r="O193" s="393"/>
      <c r="P193" s="310">
        <v>20</v>
      </c>
      <c r="Q193" s="393"/>
      <c r="R193" s="393"/>
      <c r="S193" s="310"/>
      <c r="T193" s="310"/>
      <c r="U193" s="235">
        <v>6500</v>
      </c>
      <c r="V193" s="246">
        <f>SUM(P193*6500)</f>
        <v>130000</v>
      </c>
      <c r="W193" s="249">
        <v>1</v>
      </c>
      <c r="X193" s="249">
        <v>3</v>
      </c>
      <c r="Y193" s="249">
        <f>SUM(V193-(V193*X193/100))</f>
        <v>126100</v>
      </c>
      <c r="Z193" s="248">
        <f>SUM(J193+Y193)</f>
        <v>126100</v>
      </c>
      <c r="AA193" s="255">
        <f>Z193</f>
        <v>126100</v>
      </c>
      <c r="AB193" s="310">
        <v>50</v>
      </c>
      <c r="AC193" s="310">
        <v>0</v>
      </c>
      <c r="AD193" s="229">
        <v>0.01</v>
      </c>
      <c r="AE193"/>
    </row>
    <row r="194" spans="1:31" x14ac:dyDescent="0.3">
      <c r="A194" s="310"/>
      <c r="B194" s="330"/>
      <c r="C194" s="310"/>
      <c r="D194" s="310"/>
      <c r="E194" s="310"/>
      <c r="F194" s="310"/>
      <c r="H194" s="255">
        <f>SUM((D194*400)+(E194*100)+F194)</f>
        <v>0</v>
      </c>
      <c r="I194" s="254">
        <v>75</v>
      </c>
      <c r="J194" s="254">
        <f>H194*I194</f>
        <v>0</v>
      </c>
      <c r="K194" s="310"/>
      <c r="L194" s="310"/>
      <c r="M194" s="330"/>
      <c r="N194" s="345"/>
      <c r="O194" s="393"/>
      <c r="P194" s="310"/>
      <c r="Q194" s="393"/>
      <c r="R194" s="393"/>
      <c r="S194" s="310"/>
      <c r="T194" s="310"/>
      <c r="V194" s="246"/>
      <c r="W194" s="249"/>
      <c r="X194" s="249"/>
      <c r="Y194" s="249"/>
      <c r="Z194" s="248">
        <f>SUM(J194+Y194)</f>
        <v>0</v>
      </c>
      <c r="AA194" s="255">
        <f>Z194</f>
        <v>0</v>
      </c>
      <c r="AB194" s="310"/>
      <c r="AC194" s="310"/>
      <c r="AD194" s="229"/>
      <c r="AE194"/>
    </row>
    <row r="195" spans="1:31" x14ac:dyDescent="0.3">
      <c r="A195" s="310">
        <v>93</v>
      </c>
      <c r="B195" s="330" t="s">
        <v>1120</v>
      </c>
      <c r="C195" s="310">
        <v>6261</v>
      </c>
      <c r="D195" s="310"/>
      <c r="E195" s="310">
        <v>1</v>
      </c>
      <c r="F195" s="310">
        <v>9</v>
      </c>
      <c r="H195" s="255">
        <f>SUM((D195*400)+(E195*100)+F195)</f>
        <v>109</v>
      </c>
      <c r="I195" s="254">
        <v>75</v>
      </c>
      <c r="J195" s="254">
        <f>H195*I195</f>
        <v>8175</v>
      </c>
      <c r="K195" s="310">
        <v>36</v>
      </c>
      <c r="L195" s="310">
        <v>39</v>
      </c>
      <c r="M195" s="330" t="s">
        <v>10</v>
      </c>
      <c r="N195" s="345" t="s">
        <v>9</v>
      </c>
      <c r="O195" s="393">
        <v>208</v>
      </c>
      <c r="P195" s="310"/>
      <c r="Q195" s="393"/>
      <c r="R195" s="393"/>
      <c r="S195" s="310"/>
      <c r="T195" s="310"/>
      <c r="U195" s="235">
        <v>6500</v>
      </c>
      <c r="V195" s="246">
        <f>SUM(V196+V197)</f>
        <v>936000</v>
      </c>
      <c r="W195" s="249">
        <v>24</v>
      </c>
      <c r="X195" s="249">
        <v>85</v>
      </c>
      <c r="Y195" s="249">
        <f>SUM(V195-(V195*X195/100))</f>
        <v>140400</v>
      </c>
      <c r="Z195" s="248">
        <f>SUM(J195+Y195)</f>
        <v>148575</v>
      </c>
      <c r="AA195" s="255">
        <f>Z195</f>
        <v>148575</v>
      </c>
      <c r="AB195" s="310">
        <v>10</v>
      </c>
      <c r="AC195" s="310">
        <v>0</v>
      </c>
      <c r="AD195" s="229">
        <v>0.02</v>
      </c>
      <c r="AE195"/>
    </row>
    <row r="196" spans="1:31" x14ac:dyDescent="0.3">
      <c r="A196" s="310"/>
      <c r="B196" s="330"/>
      <c r="C196" s="310"/>
      <c r="D196" s="310"/>
      <c r="E196" s="310"/>
      <c r="F196" s="310"/>
      <c r="H196" s="255">
        <f>SUM((D196*400)+(E196*100)+F196)</f>
        <v>0</v>
      </c>
      <c r="I196" s="254">
        <v>75</v>
      </c>
      <c r="J196" s="254">
        <f>H196*I196</f>
        <v>0</v>
      </c>
      <c r="K196" s="310"/>
      <c r="L196" s="310"/>
      <c r="M196" s="330" t="s">
        <v>393</v>
      </c>
      <c r="N196" s="345" t="s">
        <v>2</v>
      </c>
      <c r="O196" s="393"/>
      <c r="P196" s="310"/>
      <c r="Q196" s="393">
        <v>96</v>
      </c>
      <c r="R196" s="393"/>
      <c r="S196" s="310"/>
      <c r="T196" s="310"/>
      <c r="V196" s="246">
        <f>SUM(Q196*6500)</f>
        <v>624000</v>
      </c>
      <c r="W196" s="249"/>
      <c r="X196" s="249"/>
      <c r="Y196" s="249"/>
      <c r="Z196" s="248">
        <f>SUM(J196+Y196)</f>
        <v>0</v>
      </c>
      <c r="AA196" s="255">
        <f>Z196</f>
        <v>0</v>
      </c>
      <c r="AB196" s="310"/>
      <c r="AC196" s="310"/>
      <c r="AD196" s="229"/>
      <c r="AE196"/>
    </row>
    <row r="197" spans="1:31" x14ac:dyDescent="0.3">
      <c r="A197" s="310"/>
      <c r="B197" s="330"/>
      <c r="C197" s="310"/>
      <c r="D197" s="310"/>
      <c r="E197" s="310"/>
      <c r="F197" s="310"/>
      <c r="H197" s="255">
        <f>SUM((D197*400)+(E197*100)+F197)</f>
        <v>0</v>
      </c>
      <c r="I197" s="254">
        <v>75</v>
      </c>
      <c r="J197" s="254">
        <f>H197*I197</f>
        <v>0</v>
      </c>
      <c r="K197" s="310"/>
      <c r="L197" s="310"/>
      <c r="M197" s="330" t="s">
        <v>391</v>
      </c>
      <c r="N197" s="345" t="s">
        <v>0</v>
      </c>
      <c r="O197" s="393"/>
      <c r="P197" s="310"/>
      <c r="Q197" s="393">
        <v>48</v>
      </c>
      <c r="R197" s="393"/>
      <c r="S197" s="310"/>
      <c r="T197" s="310"/>
      <c r="V197" s="246">
        <f>SUM(Q197*6500)</f>
        <v>312000</v>
      </c>
      <c r="W197" s="249"/>
      <c r="X197" s="249"/>
      <c r="Y197" s="249"/>
      <c r="Z197" s="248">
        <f>SUM(J197+Y197)</f>
        <v>0</v>
      </c>
      <c r="AA197" s="255">
        <f>Z197</f>
        <v>0</v>
      </c>
      <c r="AB197" s="310"/>
      <c r="AC197" s="310"/>
      <c r="AD197" s="229"/>
      <c r="AE197"/>
    </row>
    <row r="198" spans="1:31" x14ac:dyDescent="0.3">
      <c r="A198" s="310"/>
      <c r="B198" s="330"/>
      <c r="C198" s="310"/>
      <c r="D198" s="310"/>
      <c r="E198" s="310"/>
      <c r="F198" s="310"/>
      <c r="H198" s="255">
        <f>SUM((D198*400)+(E198*100)+F198)</f>
        <v>0</v>
      </c>
      <c r="I198" s="254">
        <v>75</v>
      </c>
      <c r="J198" s="254">
        <f>H198*I198</f>
        <v>0</v>
      </c>
      <c r="K198" s="310"/>
      <c r="L198" s="310"/>
      <c r="M198" s="330" t="s">
        <v>8</v>
      </c>
      <c r="N198" s="345" t="s">
        <v>0</v>
      </c>
      <c r="O198" s="393"/>
      <c r="P198" s="310">
        <v>16</v>
      </c>
      <c r="Q198" s="393"/>
      <c r="R198" s="393"/>
      <c r="S198" s="310"/>
      <c r="T198" s="310"/>
      <c r="U198" s="235">
        <v>6500</v>
      </c>
      <c r="V198" s="246">
        <f>SUM(P198*6500)</f>
        <v>104000</v>
      </c>
      <c r="W198" s="249">
        <v>24</v>
      </c>
      <c r="X198" s="249">
        <v>93</v>
      </c>
      <c r="Y198" s="249">
        <f>SUM(V198-(V198*X198/100))</f>
        <v>7280</v>
      </c>
      <c r="Z198" s="248">
        <f>SUM(J198+Y198)</f>
        <v>7280</v>
      </c>
      <c r="AA198" s="255">
        <f>Z198</f>
        <v>7280</v>
      </c>
      <c r="AB198" s="310">
        <v>50</v>
      </c>
      <c r="AC198" s="310">
        <v>0</v>
      </c>
      <c r="AD198" s="229">
        <v>0.01</v>
      </c>
      <c r="AE198"/>
    </row>
    <row r="199" spans="1:31" s="294" customFormat="1" x14ac:dyDescent="0.3">
      <c r="A199" s="297"/>
      <c r="B199" s="346"/>
      <c r="C199" s="297"/>
      <c r="D199" s="297"/>
      <c r="E199" s="297"/>
      <c r="F199" s="297"/>
      <c r="G199" s="324"/>
      <c r="H199" s="296">
        <f>SUM((D199*400)+(E199*100)+F199)</f>
        <v>0</v>
      </c>
      <c r="I199" s="254">
        <v>75</v>
      </c>
      <c r="J199" s="254">
        <f>H199*I199</f>
        <v>0</v>
      </c>
      <c r="K199" s="297"/>
      <c r="L199" s="297"/>
      <c r="M199" s="346" t="s">
        <v>1119</v>
      </c>
      <c r="N199" s="346" t="s">
        <v>2</v>
      </c>
      <c r="O199" s="396"/>
      <c r="P199" s="297"/>
      <c r="Q199" s="396"/>
      <c r="R199" s="396">
        <v>48</v>
      </c>
      <c r="S199" s="297"/>
      <c r="T199" s="297"/>
      <c r="U199" s="324">
        <v>2400</v>
      </c>
      <c r="V199" s="323">
        <f>SUM(R199*2400)</f>
        <v>115200</v>
      </c>
      <c r="W199" s="297">
        <v>24</v>
      </c>
      <c r="X199" s="297">
        <v>38</v>
      </c>
      <c r="Y199" s="297">
        <f>SUM(V199-(V199*X199/100))</f>
        <v>71424</v>
      </c>
      <c r="Z199" s="296">
        <f>SUM(J199+Y199)</f>
        <v>71424</v>
      </c>
      <c r="AA199" s="255">
        <f>Z199</f>
        <v>71424</v>
      </c>
      <c r="AB199" s="297">
        <v>50</v>
      </c>
      <c r="AC199" s="297">
        <f>AA199</f>
        <v>71424</v>
      </c>
      <c r="AD199" s="395">
        <v>0.03</v>
      </c>
      <c r="AE199" s="321"/>
    </row>
    <row r="200" spans="1:31" x14ac:dyDescent="0.3">
      <c r="A200" s="310">
        <v>94</v>
      </c>
      <c r="B200" s="330" t="s">
        <v>362</v>
      </c>
      <c r="C200" s="310">
        <v>21026</v>
      </c>
      <c r="D200" s="310">
        <v>14</v>
      </c>
      <c r="E200" s="310">
        <v>3</v>
      </c>
      <c r="F200" s="310">
        <v>20</v>
      </c>
      <c r="G200" s="233">
        <v>1</v>
      </c>
      <c r="H200" s="255">
        <f>SUM((D200*400)+(E200*100)+F200)</f>
        <v>5920</v>
      </c>
      <c r="I200" s="254">
        <v>75</v>
      </c>
      <c r="J200" s="254">
        <f>H200*I200</f>
        <v>444000</v>
      </c>
      <c r="K200" s="310"/>
      <c r="L200" s="310"/>
      <c r="M200" s="330"/>
      <c r="N200" s="345"/>
      <c r="O200" s="393"/>
      <c r="P200" s="310"/>
      <c r="Q200" s="393"/>
      <c r="R200" s="393"/>
      <c r="S200" s="310"/>
      <c r="T200" s="310"/>
      <c r="U200" s="246"/>
      <c r="V200" s="249"/>
      <c r="W200" s="249"/>
      <c r="X200" s="249"/>
      <c r="Y200" s="249"/>
      <c r="Z200" s="248">
        <f>SUM(J200+Y200)</f>
        <v>444000</v>
      </c>
      <c r="AA200" s="255">
        <f>Z200</f>
        <v>444000</v>
      </c>
      <c r="AB200" s="310">
        <v>50</v>
      </c>
      <c r="AC200" s="310">
        <v>0</v>
      </c>
      <c r="AD200" s="229">
        <v>0.01</v>
      </c>
      <c r="AE200"/>
    </row>
    <row r="201" spans="1:31" x14ac:dyDescent="0.3">
      <c r="A201" s="310">
        <v>95</v>
      </c>
      <c r="B201" s="330" t="s">
        <v>361</v>
      </c>
      <c r="C201" s="310">
        <v>2193</v>
      </c>
      <c r="D201" s="310"/>
      <c r="E201" s="310"/>
      <c r="F201" s="310">
        <v>76</v>
      </c>
      <c r="G201" s="233">
        <v>2</v>
      </c>
      <c r="H201" s="255">
        <f>SUM((D201*400)+(E201*100)+F201)</f>
        <v>76</v>
      </c>
      <c r="I201" s="254">
        <v>75</v>
      </c>
      <c r="J201" s="254">
        <f>H201*I201</f>
        <v>5700</v>
      </c>
      <c r="K201" s="310">
        <v>37</v>
      </c>
      <c r="L201" s="310">
        <v>227</v>
      </c>
      <c r="M201" s="330" t="s">
        <v>10</v>
      </c>
      <c r="N201" s="345" t="s">
        <v>9</v>
      </c>
      <c r="O201" s="393">
        <v>132</v>
      </c>
      <c r="P201" s="310"/>
      <c r="Q201" s="393"/>
      <c r="R201" s="393"/>
      <c r="S201" s="310"/>
      <c r="T201" s="310"/>
      <c r="U201" s="235">
        <v>6500</v>
      </c>
      <c r="V201" s="246">
        <f>SUM(V202+V203)</f>
        <v>858000</v>
      </c>
      <c r="W201" s="249">
        <v>25</v>
      </c>
      <c r="X201" s="249">
        <v>85</v>
      </c>
      <c r="Y201" s="249">
        <f>SUM(V201-(V201*X201/100))</f>
        <v>128700</v>
      </c>
      <c r="Z201" s="248">
        <f>SUM(J201+Y201)</f>
        <v>134400</v>
      </c>
      <c r="AA201" s="255">
        <f>Z201</f>
        <v>134400</v>
      </c>
      <c r="AB201" s="310">
        <v>50</v>
      </c>
      <c r="AC201" s="310">
        <v>0</v>
      </c>
      <c r="AD201" s="229">
        <v>0.01</v>
      </c>
      <c r="AE201"/>
    </row>
    <row r="202" spans="1:31" x14ac:dyDescent="0.3">
      <c r="A202" s="310"/>
      <c r="B202" s="330"/>
      <c r="C202" s="310"/>
      <c r="D202" s="310"/>
      <c r="E202" s="310"/>
      <c r="F202" s="310"/>
      <c r="H202" s="255">
        <f>SUM((D202*400)+(E202*100)+F202)</f>
        <v>0</v>
      </c>
      <c r="I202" s="254">
        <v>75</v>
      </c>
      <c r="J202" s="254">
        <f>H202*I202</f>
        <v>0</v>
      </c>
      <c r="K202" s="310"/>
      <c r="L202" s="310"/>
      <c r="M202" s="330" t="s">
        <v>393</v>
      </c>
      <c r="N202" s="345" t="s">
        <v>2</v>
      </c>
      <c r="O202" s="393"/>
      <c r="P202" s="310"/>
      <c r="Q202" s="393">
        <v>84</v>
      </c>
      <c r="R202" s="393"/>
      <c r="S202" s="310"/>
      <c r="T202" s="310"/>
      <c r="V202" s="246">
        <f>SUM(Q202*6500)</f>
        <v>546000</v>
      </c>
      <c r="W202" s="249"/>
      <c r="X202" s="249"/>
      <c r="Y202" s="249"/>
      <c r="Z202" s="248">
        <f>SUM(J202+Y202)</f>
        <v>0</v>
      </c>
      <c r="AA202" s="255">
        <f>Z202</f>
        <v>0</v>
      </c>
      <c r="AB202" s="310"/>
      <c r="AC202" s="310"/>
      <c r="AD202" s="229"/>
      <c r="AE202"/>
    </row>
    <row r="203" spans="1:31" x14ac:dyDescent="0.3">
      <c r="A203" s="310"/>
      <c r="B203" s="330"/>
      <c r="C203" s="310"/>
      <c r="D203" s="310"/>
      <c r="E203" s="310"/>
      <c r="F203" s="310"/>
      <c r="H203" s="255">
        <f>SUM((D203*400)+(E203*100)+F203)</f>
        <v>0</v>
      </c>
      <c r="I203" s="254">
        <v>75</v>
      </c>
      <c r="J203" s="254">
        <f>H203*I203</f>
        <v>0</v>
      </c>
      <c r="K203" s="310"/>
      <c r="L203" s="310"/>
      <c r="M203" s="330" t="s">
        <v>391</v>
      </c>
      <c r="N203" s="345" t="s">
        <v>0</v>
      </c>
      <c r="O203" s="393"/>
      <c r="P203" s="310"/>
      <c r="Q203" s="393">
        <v>48</v>
      </c>
      <c r="R203" s="393"/>
      <c r="S203" s="310"/>
      <c r="T203" s="310"/>
      <c r="V203" s="246">
        <f>SUM(Q203*6500)</f>
        <v>312000</v>
      </c>
      <c r="W203" s="249"/>
      <c r="X203" s="249"/>
      <c r="Y203" s="249"/>
      <c r="Z203" s="248">
        <f>SUM(J203+Y203)</f>
        <v>0</v>
      </c>
      <c r="AA203" s="255">
        <f>Z203</f>
        <v>0</v>
      </c>
      <c r="AB203" s="310"/>
      <c r="AC203" s="310"/>
      <c r="AD203" s="229"/>
      <c r="AE203"/>
    </row>
    <row r="204" spans="1:31" x14ac:dyDescent="0.3">
      <c r="A204" s="310"/>
      <c r="B204" s="330"/>
      <c r="C204" s="310"/>
      <c r="D204" s="310"/>
      <c r="E204" s="310"/>
      <c r="F204" s="310"/>
      <c r="H204" s="255">
        <f>SUM((D204*400)+(E204*100)+F204)</f>
        <v>0</v>
      </c>
      <c r="I204" s="254">
        <v>75</v>
      </c>
      <c r="J204" s="254">
        <f>H204*I204</f>
        <v>0</v>
      </c>
      <c r="K204" s="310"/>
      <c r="L204" s="310"/>
      <c r="M204" s="330"/>
      <c r="N204" s="345"/>
      <c r="O204" s="393"/>
      <c r="P204" s="310"/>
      <c r="Q204" s="393"/>
      <c r="R204" s="393"/>
      <c r="S204" s="310"/>
      <c r="T204" s="310"/>
      <c r="U204" s="246"/>
      <c r="V204" s="249"/>
      <c r="W204" s="249"/>
      <c r="X204" s="249"/>
      <c r="Y204" s="249"/>
      <c r="Z204" s="248">
        <f>SUM(J204+Y204)</f>
        <v>0</v>
      </c>
      <c r="AA204" s="255">
        <f>Z204</f>
        <v>0</v>
      </c>
      <c r="AB204" s="310"/>
      <c r="AC204" s="310"/>
      <c r="AD204" s="229"/>
      <c r="AE204"/>
    </row>
    <row r="205" spans="1:31" x14ac:dyDescent="0.3">
      <c r="A205" s="310">
        <v>96</v>
      </c>
      <c r="B205" s="330" t="s">
        <v>1118</v>
      </c>
      <c r="C205" s="310">
        <v>5763</v>
      </c>
      <c r="D205" s="310">
        <v>10</v>
      </c>
      <c r="E205" s="310"/>
      <c r="F205" s="310"/>
      <c r="G205" s="233">
        <v>1</v>
      </c>
      <c r="H205" s="255">
        <f>SUM((D205*400)+(E205*100)+F205)</f>
        <v>4000</v>
      </c>
      <c r="I205" s="254">
        <v>75</v>
      </c>
      <c r="J205" s="254">
        <f>H205*I205</f>
        <v>300000</v>
      </c>
      <c r="K205" s="310"/>
      <c r="L205" s="249"/>
      <c r="M205" s="330"/>
      <c r="N205" s="345"/>
      <c r="O205" s="393"/>
      <c r="P205" s="310"/>
      <c r="Q205" s="393"/>
      <c r="R205" s="393"/>
      <c r="S205" s="310"/>
      <c r="T205" s="310"/>
      <c r="U205" s="246"/>
      <c r="V205" s="249"/>
      <c r="W205" s="249"/>
      <c r="X205" s="249"/>
      <c r="Y205" s="249"/>
      <c r="Z205" s="248">
        <f>SUM(J205+Y205)</f>
        <v>300000</v>
      </c>
      <c r="AA205" s="255">
        <f>Z205</f>
        <v>300000</v>
      </c>
      <c r="AB205" s="310">
        <v>50</v>
      </c>
      <c r="AC205" s="310">
        <v>0</v>
      </c>
      <c r="AD205" s="229">
        <v>0.01</v>
      </c>
      <c r="AE205"/>
    </row>
    <row r="206" spans="1:31" x14ac:dyDescent="0.3">
      <c r="A206" s="310">
        <v>97</v>
      </c>
      <c r="B206" s="330" t="s">
        <v>1117</v>
      </c>
      <c r="C206" s="310">
        <v>7578</v>
      </c>
      <c r="D206" s="310"/>
      <c r="E206" s="310">
        <v>1</v>
      </c>
      <c r="F206" s="310">
        <v>53</v>
      </c>
      <c r="G206" s="233">
        <v>2</v>
      </c>
      <c r="H206" s="255">
        <f>SUM((D206*400)+(E206*100)+F206)</f>
        <v>153</v>
      </c>
      <c r="I206" s="254">
        <v>75</v>
      </c>
      <c r="J206" s="254">
        <f>H206*I206</f>
        <v>11475</v>
      </c>
      <c r="K206" s="310">
        <v>38</v>
      </c>
      <c r="L206" s="249">
        <v>34</v>
      </c>
      <c r="M206" s="330" t="s">
        <v>10</v>
      </c>
      <c r="N206" s="345" t="s">
        <v>9</v>
      </c>
      <c r="O206" s="393">
        <v>116</v>
      </c>
      <c r="P206" s="310"/>
      <c r="Q206" s="393"/>
      <c r="R206" s="393"/>
      <c r="S206" s="310"/>
      <c r="T206" s="310"/>
      <c r="U206" s="235">
        <v>6500</v>
      </c>
      <c r="V206" s="246">
        <f>SUM(V207+V208)</f>
        <v>546000</v>
      </c>
      <c r="W206" s="249">
        <v>33</v>
      </c>
      <c r="X206" s="249">
        <v>85</v>
      </c>
      <c r="Y206" s="249">
        <f>SUM(V206-(V206*X206/100))</f>
        <v>81900</v>
      </c>
      <c r="Z206" s="248">
        <f>SUM(J206+Y206)</f>
        <v>93375</v>
      </c>
      <c r="AA206" s="255">
        <f>Z206</f>
        <v>93375</v>
      </c>
      <c r="AB206" s="310">
        <v>10</v>
      </c>
      <c r="AC206" s="310">
        <v>0</v>
      </c>
      <c r="AD206" s="229">
        <v>0.02</v>
      </c>
      <c r="AE206"/>
    </row>
    <row r="207" spans="1:31" x14ac:dyDescent="0.3">
      <c r="A207" s="310"/>
      <c r="B207" s="330"/>
      <c r="C207" s="310"/>
      <c r="D207" s="310"/>
      <c r="E207" s="310"/>
      <c r="F207" s="310"/>
      <c r="H207" s="255">
        <f>SUM((D207*400)+(E207*100)+F207)</f>
        <v>0</v>
      </c>
      <c r="I207" s="254">
        <v>75</v>
      </c>
      <c r="J207" s="254">
        <f>H207*I207</f>
        <v>0</v>
      </c>
      <c r="K207" s="310"/>
      <c r="L207" s="249"/>
      <c r="M207" s="330" t="s">
        <v>393</v>
      </c>
      <c r="N207" s="345" t="s">
        <v>2</v>
      </c>
      <c r="O207" s="393"/>
      <c r="P207" s="310"/>
      <c r="Q207" s="393">
        <v>48</v>
      </c>
      <c r="R207" s="393"/>
      <c r="S207" s="310"/>
      <c r="T207" s="310"/>
      <c r="V207" s="246">
        <f>SUM(Q207*6500)</f>
        <v>312000</v>
      </c>
      <c r="W207" s="249"/>
      <c r="X207" s="249"/>
      <c r="Y207" s="249"/>
      <c r="Z207" s="248">
        <f>SUM(J207+Y207)</f>
        <v>0</v>
      </c>
      <c r="AA207" s="255">
        <f>Z207</f>
        <v>0</v>
      </c>
      <c r="AB207" s="310"/>
      <c r="AC207" s="310"/>
      <c r="AD207" s="229"/>
      <c r="AE207"/>
    </row>
    <row r="208" spans="1:31" x14ac:dyDescent="0.3">
      <c r="A208" s="310"/>
      <c r="B208" s="330"/>
      <c r="C208" s="310"/>
      <c r="D208" s="310"/>
      <c r="E208" s="310"/>
      <c r="F208" s="310"/>
      <c r="H208" s="255">
        <f>SUM((D208*400)+(E208*100)+F208)</f>
        <v>0</v>
      </c>
      <c r="I208" s="254">
        <v>75</v>
      </c>
      <c r="J208" s="254">
        <f>H208*I208</f>
        <v>0</v>
      </c>
      <c r="K208" s="310"/>
      <c r="L208" s="249"/>
      <c r="M208" s="330" t="s">
        <v>391</v>
      </c>
      <c r="N208" s="345" t="s">
        <v>0</v>
      </c>
      <c r="O208" s="393"/>
      <c r="P208" s="310"/>
      <c r="Q208" s="393">
        <v>36</v>
      </c>
      <c r="R208" s="393"/>
      <c r="S208" s="310"/>
      <c r="T208" s="310"/>
      <c r="V208" s="246">
        <f>SUM(Q208*6500)</f>
        <v>234000</v>
      </c>
      <c r="W208" s="249"/>
      <c r="X208" s="249"/>
      <c r="Y208" s="249"/>
      <c r="Z208" s="248">
        <f>SUM(J208+Y208)</f>
        <v>0</v>
      </c>
      <c r="AA208" s="255">
        <f>Z208</f>
        <v>0</v>
      </c>
      <c r="AB208" s="310"/>
      <c r="AC208" s="310"/>
      <c r="AD208" s="229"/>
      <c r="AE208"/>
    </row>
    <row r="209" spans="1:31" x14ac:dyDescent="0.3">
      <c r="A209" s="310"/>
      <c r="B209" s="330"/>
      <c r="C209" s="310"/>
      <c r="D209" s="310"/>
      <c r="E209" s="310"/>
      <c r="F209" s="310"/>
      <c r="H209" s="255">
        <f>SUM((D209*400)+(E209*100)+F209)</f>
        <v>0</v>
      </c>
      <c r="I209" s="254">
        <v>75</v>
      </c>
      <c r="J209" s="254">
        <f>H209*I209</f>
        <v>0</v>
      </c>
      <c r="K209" s="310"/>
      <c r="L209" s="249"/>
      <c r="M209" s="330" t="s">
        <v>8</v>
      </c>
      <c r="N209" s="345" t="s">
        <v>0</v>
      </c>
      <c r="O209" s="393"/>
      <c r="P209" s="310">
        <v>18</v>
      </c>
      <c r="Q209" s="393"/>
      <c r="R209" s="393"/>
      <c r="S209" s="310"/>
      <c r="T209" s="310"/>
      <c r="U209" s="235">
        <v>6500</v>
      </c>
      <c r="V209" s="246">
        <f>SUM(P209*6500)</f>
        <v>117000</v>
      </c>
      <c r="W209" s="249">
        <v>33</v>
      </c>
      <c r="X209" s="249">
        <v>93</v>
      </c>
      <c r="Y209" s="249">
        <f>SUM(V209-(V209*X209/100))</f>
        <v>8190</v>
      </c>
      <c r="Z209" s="248">
        <f>SUM(J209+Y209)</f>
        <v>8190</v>
      </c>
      <c r="AA209" s="255">
        <f>Z209</f>
        <v>8190</v>
      </c>
      <c r="AB209" s="310">
        <v>50</v>
      </c>
      <c r="AC209" s="310">
        <v>0</v>
      </c>
      <c r="AD209" s="229">
        <v>0.01</v>
      </c>
      <c r="AE209"/>
    </row>
    <row r="210" spans="1:31" x14ac:dyDescent="0.3">
      <c r="A210" s="310"/>
      <c r="B210" s="330"/>
      <c r="C210" s="310"/>
      <c r="D210" s="310"/>
      <c r="E210" s="310"/>
      <c r="F210" s="310"/>
      <c r="H210" s="255">
        <f>SUM((D210*400)+(E210*100)+F210)</f>
        <v>0</v>
      </c>
      <c r="I210" s="254">
        <v>75</v>
      </c>
      <c r="J210" s="254">
        <f>H210*I210</f>
        <v>0</v>
      </c>
      <c r="K210" s="310"/>
      <c r="L210" s="249"/>
      <c r="M210" s="330" t="s">
        <v>22</v>
      </c>
      <c r="N210" s="345" t="s">
        <v>0</v>
      </c>
      <c r="O210" s="393"/>
      <c r="P210" s="310">
        <v>14</v>
      </c>
      <c r="Q210" s="393"/>
      <c r="R210" s="393"/>
      <c r="S210" s="310"/>
      <c r="T210" s="310"/>
      <c r="U210" s="235">
        <v>2050</v>
      </c>
      <c r="V210" s="246">
        <f>SUM(P210*2050)</f>
        <v>28700</v>
      </c>
      <c r="W210" s="249">
        <v>1</v>
      </c>
      <c r="X210" s="249">
        <v>3</v>
      </c>
      <c r="Y210" s="249">
        <f>SUM(V210-(V210*X210/100))</f>
        <v>27839</v>
      </c>
      <c r="Z210" s="248">
        <f>SUM(J210+Y210)</f>
        <v>27839</v>
      </c>
      <c r="AA210" s="255">
        <f>Z210</f>
        <v>27839</v>
      </c>
      <c r="AB210" s="310">
        <v>50</v>
      </c>
      <c r="AC210" s="310">
        <v>0</v>
      </c>
      <c r="AD210" s="229">
        <v>0.01</v>
      </c>
      <c r="AE210"/>
    </row>
    <row r="211" spans="1:31" x14ac:dyDescent="0.3">
      <c r="A211" s="310"/>
      <c r="B211" s="330"/>
      <c r="C211" s="310"/>
      <c r="D211" s="310"/>
      <c r="E211" s="310"/>
      <c r="F211" s="310"/>
      <c r="H211" s="255">
        <f>SUM((D211*400)+(E211*100)+F211)</f>
        <v>0</v>
      </c>
      <c r="I211" s="254">
        <v>75</v>
      </c>
      <c r="J211" s="254">
        <f>H211*I211</f>
        <v>0</v>
      </c>
      <c r="K211" s="310"/>
      <c r="L211" s="310"/>
      <c r="M211" s="330"/>
      <c r="N211" s="345"/>
      <c r="O211" s="393"/>
      <c r="P211" s="310"/>
      <c r="Q211" s="393"/>
      <c r="R211" s="393"/>
      <c r="S211" s="310"/>
      <c r="T211" s="310"/>
      <c r="U211" s="246"/>
      <c r="V211" s="249"/>
      <c r="W211" s="249"/>
      <c r="X211" s="249"/>
      <c r="Y211" s="249"/>
      <c r="Z211" s="248">
        <f>SUM(J211+Y211)</f>
        <v>0</v>
      </c>
      <c r="AA211" s="255">
        <f>Z211</f>
        <v>0</v>
      </c>
      <c r="AB211" s="310"/>
      <c r="AC211" s="310"/>
      <c r="AD211" s="229"/>
      <c r="AE211"/>
    </row>
    <row r="212" spans="1:31" x14ac:dyDescent="0.3">
      <c r="A212" s="310">
        <v>98</v>
      </c>
      <c r="B212" s="330" t="s">
        <v>1116</v>
      </c>
      <c r="C212" s="310">
        <v>468</v>
      </c>
      <c r="D212" s="310">
        <v>11</v>
      </c>
      <c r="E212" s="310">
        <v>1</v>
      </c>
      <c r="F212" s="310">
        <v>7</v>
      </c>
      <c r="G212" s="233">
        <v>1</v>
      </c>
      <c r="H212" s="255">
        <f>SUM((D212*400)+(E212*100)+F212)</f>
        <v>4507</v>
      </c>
      <c r="I212" s="254">
        <v>75</v>
      </c>
      <c r="J212" s="254">
        <f>H212*I212</f>
        <v>338025</v>
      </c>
      <c r="K212" s="310"/>
      <c r="L212" s="310"/>
      <c r="M212" s="330"/>
      <c r="N212" s="345"/>
      <c r="O212" s="393"/>
      <c r="P212" s="310"/>
      <c r="Q212" s="393"/>
      <c r="R212" s="393"/>
      <c r="S212" s="310"/>
      <c r="T212" s="310"/>
      <c r="U212" s="246"/>
      <c r="V212" s="249"/>
      <c r="W212" s="249"/>
      <c r="X212" s="249"/>
      <c r="Y212" s="249"/>
      <c r="Z212" s="248">
        <f>SUM(J212+Y212)</f>
        <v>338025</v>
      </c>
      <c r="AA212" s="255">
        <f>Z212</f>
        <v>338025</v>
      </c>
      <c r="AB212" s="310">
        <v>50</v>
      </c>
      <c r="AC212" s="310">
        <v>0</v>
      </c>
      <c r="AD212" s="229">
        <v>0.01</v>
      </c>
      <c r="AE212"/>
    </row>
    <row r="213" spans="1:31" x14ac:dyDescent="0.3">
      <c r="A213" s="310">
        <v>99</v>
      </c>
      <c r="B213" s="330" t="s">
        <v>1115</v>
      </c>
      <c r="C213" s="310">
        <v>4492</v>
      </c>
      <c r="D213" s="310"/>
      <c r="E213" s="310"/>
      <c r="F213" s="310">
        <v>41</v>
      </c>
      <c r="G213" s="233">
        <v>1</v>
      </c>
      <c r="H213" s="255">
        <f>SUM((D213*400)+(E213*100)+F213)</f>
        <v>41</v>
      </c>
      <c r="I213" s="254">
        <v>75</v>
      </c>
      <c r="J213" s="254">
        <f>H213*I213</f>
        <v>3075</v>
      </c>
      <c r="K213" s="310"/>
      <c r="L213" s="310"/>
      <c r="M213" s="330"/>
      <c r="N213" s="345"/>
      <c r="O213" s="393"/>
      <c r="P213" s="310"/>
      <c r="Q213" s="393"/>
      <c r="R213" s="393"/>
      <c r="S213" s="310"/>
      <c r="T213" s="310"/>
      <c r="U213" s="246"/>
      <c r="V213" s="249"/>
      <c r="W213" s="249"/>
      <c r="X213" s="249"/>
      <c r="Y213" s="249"/>
      <c r="Z213" s="248">
        <f>SUM(J213+Y213)</f>
        <v>3075</v>
      </c>
      <c r="AA213" s="255">
        <f>Z213</f>
        <v>3075</v>
      </c>
      <c r="AB213" s="310">
        <v>50</v>
      </c>
      <c r="AC213" s="310">
        <v>0</v>
      </c>
      <c r="AD213" s="229">
        <v>0.01</v>
      </c>
      <c r="AE213"/>
    </row>
    <row r="214" spans="1:31" x14ac:dyDescent="0.3">
      <c r="A214" s="310">
        <v>100</v>
      </c>
      <c r="B214" s="330" t="s">
        <v>1114</v>
      </c>
      <c r="C214" s="310">
        <v>21047</v>
      </c>
      <c r="D214" s="310">
        <v>14</v>
      </c>
      <c r="E214" s="310">
        <v>2</v>
      </c>
      <c r="F214" s="310">
        <v>10</v>
      </c>
      <c r="G214" s="233">
        <v>1</v>
      </c>
      <c r="H214" s="255">
        <f>SUM((D214*400)+(E214*100)+F214)</f>
        <v>5810</v>
      </c>
      <c r="I214" s="254">
        <v>75</v>
      </c>
      <c r="J214" s="254">
        <f>H214*I214</f>
        <v>435750</v>
      </c>
      <c r="K214" s="310"/>
      <c r="L214" s="310"/>
      <c r="M214" s="330"/>
      <c r="N214" s="345"/>
      <c r="O214" s="393"/>
      <c r="P214" s="310"/>
      <c r="Q214" s="393"/>
      <c r="R214" s="393"/>
      <c r="S214" s="310"/>
      <c r="T214" s="310"/>
      <c r="U214" s="246"/>
      <c r="V214" s="249"/>
      <c r="W214" s="249"/>
      <c r="X214" s="249"/>
      <c r="Y214" s="249"/>
      <c r="Z214" s="248">
        <f>SUM(J214+Y214)</f>
        <v>435750</v>
      </c>
      <c r="AA214" s="255">
        <f>Z214</f>
        <v>435750</v>
      </c>
      <c r="AB214" s="310">
        <v>50</v>
      </c>
      <c r="AC214" s="310">
        <v>0</v>
      </c>
      <c r="AD214" s="229">
        <v>0.01</v>
      </c>
      <c r="AE214"/>
    </row>
    <row r="215" spans="1:31" x14ac:dyDescent="0.3">
      <c r="A215" s="310">
        <v>101</v>
      </c>
      <c r="B215" s="330" t="s">
        <v>1113</v>
      </c>
      <c r="C215" s="310">
        <v>21038</v>
      </c>
      <c r="D215" s="310">
        <v>6</v>
      </c>
      <c r="E215" s="310"/>
      <c r="F215" s="310">
        <v>92</v>
      </c>
      <c r="G215" s="233">
        <v>1</v>
      </c>
      <c r="H215" s="255">
        <f>SUM((D215*400)+(E215*100)+F215)</f>
        <v>2492</v>
      </c>
      <c r="I215" s="254">
        <v>75</v>
      </c>
      <c r="J215" s="254">
        <f>H215*I215</f>
        <v>186900</v>
      </c>
      <c r="K215" s="310"/>
      <c r="L215" s="310"/>
      <c r="M215" s="330"/>
      <c r="N215" s="345"/>
      <c r="O215" s="393"/>
      <c r="P215" s="310"/>
      <c r="Q215" s="393"/>
      <c r="R215" s="393"/>
      <c r="S215" s="310"/>
      <c r="T215" s="310"/>
      <c r="U215" s="246"/>
      <c r="V215" s="249"/>
      <c r="W215" s="249"/>
      <c r="X215" s="249"/>
      <c r="Y215" s="249"/>
      <c r="Z215" s="248">
        <f>SUM(J215+Y215)</f>
        <v>186900</v>
      </c>
      <c r="AA215" s="255">
        <f>Z215</f>
        <v>186900</v>
      </c>
      <c r="AB215" s="310">
        <v>50</v>
      </c>
      <c r="AC215" s="310">
        <v>0</v>
      </c>
      <c r="AD215" s="229">
        <v>0.01</v>
      </c>
      <c r="AE215"/>
    </row>
    <row r="216" spans="1:31" x14ac:dyDescent="0.3">
      <c r="A216" s="310">
        <v>102</v>
      </c>
      <c r="B216" s="330" t="s">
        <v>1112</v>
      </c>
      <c r="C216" s="310">
        <v>15962</v>
      </c>
      <c r="D216" s="310"/>
      <c r="E216" s="310"/>
      <c r="F216" s="310">
        <v>95</v>
      </c>
      <c r="G216" s="233">
        <v>2</v>
      </c>
      <c r="H216" s="255">
        <f>SUM((D216*400)+(E216*100)+F216)</f>
        <v>95</v>
      </c>
      <c r="I216" s="254">
        <v>75</v>
      </c>
      <c r="J216" s="254">
        <f>H216*I216</f>
        <v>7125</v>
      </c>
      <c r="K216" s="310">
        <v>39</v>
      </c>
      <c r="L216" s="310" t="s">
        <v>1111</v>
      </c>
      <c r="M216" s="330" t="s">
        <v>3</v>
      </c>
      <c r="N216" s="345" t="s">
        <v>2</v>
      </c>
      <c r="O216" s="393">
        <v>182.2</v>
      </c>
      <c r="P216" s="310"/>
      <c r="Q216" s="393">
        <v>167.2</v>
      </c>
      <c r="R216" s="393"/>
      <c r="S216" s="310"/>
      <c r="T216" s="310"/>
      <c r="U216" s="235">
        <v>6500</v>
      </c>
      <c r="V216" s="246">
        <f>SUM(Q216*6500)</f>
        <v>1086800</v>
      </c>
      <c r="W216" s="249">
        <v>39</v>
      </c>
      <c r="X216" s="249">
        <v>68</v>
      </c>
      <c r="Y216" s="249">
        <f>SUM(V216-(V216*X216/100))</f>
        <v>347776</v>
      </c>
      <c r="Z216" s="248">
        <f>SUM(J216+Y216)</f>
        <v>354901</v>
      </c>
      <c r="AA216" s="255">
        <f>Z216</f>
        <v>354901</v>
      </c>
      <c r="AB216" s="310">
        <v>10</v>
      </c>
      <c r="AC216" s="310">
        <v>0</v>
      </c>
      <c r="AD216" s="229">
        <v>0.02</v>
      </c>
      <c r="AE216"/>
    </row>
    <row r="217" spans="1:31" x14ac:dyDescent="0.3">
      <c r="A217" s="310"/>
      <c r="B217" s="330"/>
      <c r="C217" s="310"/>
      <c r="D217" s="310"/>
      <c r="E217" s="310"/>
      <c r="F217" s="310"/>
      <c r="H217" s="255">
        <f>SUM((D217*400)+(E217*100)+F217)</f>
        <v>0</v>
      </c>
      <c r="I217" s="254">
        <v>75</v>
      </c>
      <c r="J217" s="254">
        <f>H217*I217</f>
        <v>0</v>
      </c>
      <c r="K217" s="310"/>
      <c r="L217" s="310"/>
      <c r="M217" s="330" t="s">
        <v>8</v>
      </c>
      <c r="N217" s="345" t="s">
        <v>0</v>
      </c>
      <c r="O217" s="393"/>
      <c r="P217" s="310">
        <v>15</v>
      </c>
      <c r="Q217" s="393"/>
      <c r="R217" s="393"/>
      <c r="S217" s="310"/>
      <c r="T217" s="310"/>
      <c r="U217" s="235">
        <v>6500</v>
      </c>
      <c r="V217" s="246">
        <f>SUM(P217*6500)</f>
        <v>97500</v>
      </c>
      <c r="W217" s="249">
        <v>39</v>
      </c>
      <c r="X217" s="249">
        <v>93</v>
      </c>
      <c r="Y217" s="249">
        <f>SUM(V217-(V217*X217/100))</f>
        <v>6825</v>
      </c>
      <c r="Z217" s="248">
        <f>SUM(J217+Y217)</f>
        <v>6825</v>
      </c>
      <c r="AA217" s="255">
        <f>Z217</f>
        <v>6825</v>
      </c>
      <c r="AB217" s="310">
        <v>50</v>
      </c>
      <c r="AC217" s="310">
        <v>0</v>
      </c>
      <c r="AD217" s="229">
        <v>0.01</v>
      </c>
      <c r="AE217"/>
    </row>
    <row r="218" spans="1:31" x14ac:dyDescent="0.3">
      <c r="A218" s="310"/>
      <c r="B218" s="330"/>
      <c r="C218" s="310"/>
      <c r="D218" s="310"/>
      <c r="E218" s="310"/>
      <c r="F218" s="310"/>
      <c r="H218" s="255">
        <f>SUM((D218*400)+(E218*100)+F218)</f>
        <v>0</v>
      </c>
      <c r="I218" s="254">
        <v>75</v>
      </c>
      <c r="J218" s="254">
        <f>H218*I218</f>
        <v>0</v>
      </c>
      <c r="K218" s="310"/>
      <c r="L218" s="310"/>
      <c r="M218" s="330"/>
      <c r="N218" s="345"/>
      <c r="O218" s="393"/>
      <c r="P218" s="310"/>
      <c r="Q218" s="393"/>
      <c r="R218" s="393"/>
      <c r="S218" s="310"/>
      <c r="T218" s="310"/>
      <c r="U218" s="246"/>
      <c r="V218" s="249"/>
      <c r="W218" s="249"/>
      <c r="X218" s="249"/>
      <c r="Y218" s="249"/>
      <c r="Z218" s="248">
        <f>SUM(J218+Y218)</f>
        <v>0</v>
      </c>
      <c r="AA218" s="255">
        <f>Z218</f>
        <v>0</v>
      </c>
      <c r="AB218" s="310"/>
      <c r="AC218" s="310"/>
      <c r="AD218" s="229"/>
      <c r="AE218"/>
    </row>
    <row r="219" spans="1:31" x14ac:dyDescent="0.3">
      <c r="A219" s="310">
        <v>103</v>
      </c>
      <c r="B219" s="330" t="s">
        <v>1110</v>
      </c>
      <c r="C219" s="310">
        <v>6215</v>
      </c>
      <c r="D219" s="310">
        <v>12</v>
      </c>
      <c r="E219" s="310"/>
      <c r="F219" s="310">
        <v>8</v>
      </c>
      <c r="G219" s="233">
        <v>1</v>
      </c>
      <c r="H219" s="255">
        <f>SUM((D219*400)+(E219*100)+F219)</f>
        <v>4808</v>
      </c>
      <c r="I219" s="254">
        <v>75</v>
      </c>
      <c r="J219" s="254">
        <f>H219*I219</f>
        <v>360600</v>
      </c>
      <c r="K219" s="310"/>
      <c r="L219" s="310"/>
      <c r="M219" s="330"/>
      <c r="N219" s="345"/>
      <c r="O219" s="393"/>
      <c r="P219" s="310"/>
      <c r="Q219" s="393"/>
      <c r="R219" s="393"/>
      <c r="S219" s="310"/>
      <c r="T219" s="310"/>
      <c r="U219" s="246"/>
      <c r="V219" s="249"/>
      <c r="W219" s="249"/>
      <c r="X219" s="249"/>
      <c r="Y219" s="249"/>
      <c r="Z219" s="248">
        <f>SUM(J219+Y219)</f>
        <v>360600</v>
      </c>
      <c r="AA219" s="255">
        <f>Z219</f>
        <v>360600</v>
      </c>
      <c r="AB219" s="310">
        <v>50</v>
      </c>
      <c r="AC219" s="310">
        <v>0</v>
      </c>
      <c r="AD219" s="229">
        <v>0.01</v>
      </c>
      <c r="AE219"/>
    </row>
    <row r="220" spans="1:31" x14ac:dyDescent="0.3">
      <c r="A220" s="310">
        <v>104</v>
      </c>
      <c r="B220" s="330" t="s">
        <v>1109</v>
      </c>
      <c r="C220" s="310">
        <v>2786</v>
      </c>
      <c r="D220" s="310">
        <v>12</v>
      </c>
      <c r="E220" s="310"/>
      <c r="F220" s="310">
        <v>64</v>
      </c>
      <c r="G220" s="233">
        <v>1</v>
      </c>
      <c r="H220" s="255">
        <f>SUM((D220*400)+(E220*100)+F220)</f>
        <v>4864</v>
      </c>
      <c r="I220" s="254">
        <v>75</v>
      </c>
      <c r="J220" s="254">
        <f>H220*I220</f>
        <v>364800</v>
      </c>
      <c r="K220" s="310"/>
      <c r="L220" s="310"/>
      <c r="M220" s="330"/>
      <c r="N220" s="345"/>
      <c r="O220" s="393"/>
      <c r="P220" s="310"/>
      <c r="Q220" s="393"/>
      <c r="R220" s="393"/>
      <c r="S220" s="310"/>
      <c r="T220" s="310"/>
      <c r="U220" s="246"/>
      <c r="V220" s="249"/>
      <c r="W220" s="249"/>
      <c r="X220" s="249"/>
      <c r="Y220" s="249"/>
      <c r="Z220" s="248">
        <f>SUM(J220+Y220)</f>
        <v>364800</v>
      </c>
      <c r="AA220" s="255">
        <f>Z220</f>
        <v>364800</v>
      </c>
      <c r="AB220" s="310">
        <v>50</v>
      </c>
      <c r="AC220" s="310">
        <v>0</v>
      </c>
      <c r="AD220" s="229">
        <v>0.01</v>
      </c>
      <c r="AE220"/>
    </row>
    <row r="221" spans="1:31" x14ac:dyDescent="0.3">
      <c r="A221" s="310">
        <v>105</v>
      </c>
      <c r="B221" s="330" t="s">
        <v>1108</v>
      </c>
      <c r="C221" s="310">
        <v>15905</v>
      </c>
      <c r="D221" s="310">
        <v>3</v>
      </c>
      <c r="E221" s="310"/>
      <c r="F221" s="310"/>
      <c r="G221" s="233">
        <v>1</v>
      </c>
      <c r="H221" s="255">
        <f>SUM((D221*400)+(E221*100)+F221)</f>
        <v>1200</v>
      </c>
      <c r="I221" s="254">
        <v>75</v>
      </c>
      <c r="J221" s="254">
        <f>H221*I221</f>
        <v>90000</v>
      </c>
      <c r="K221" s="310"/>
      <c r="L221" s="310"/>
      <c r="M221" s="330"/>
      <c r="N221" s="345"/>
      <c r="O221" s="393"/>
      <c r="P221" s="310"/>
      <c r="Q221" s="393"/>
      <c r="R221" s="393"/>
      <c r="S221" s="310"/>
      <c r="T221" s="310"/>
      <c r="U221" s="246"/>
      <c r="V221" s="249"/>
      <c r="W221" s="249"/>
      <c r="X221" s="249"/>
      <c r="Y221" s="249"/>
      <c r="Z221" s="248">
        <f>SUM(J221+Y221)</f>
        <v>90000</v>
      </c>
      <c r="AA221" s="255">
        <f>Z221</f>
        <v>90000</v>
      </c>
      <c r="AB221" s="310">
        <v>50</v>
      </c>
      <c r="AC221" s="310">
        <v>0</v>
      </c>
      <c r="AD221" s="229">
        <v>0.01</v>
      </c>
      <c r="AE221"/>
    </row>
    <row r="222" spans="1:31" x14ac:dyDescent="0.3">
      <c r="A222" s="310">
        <v>106</v>
      </c>
      <c r="B222" s="330" t="s">
        <v>1107</v>
      </c>
      <c r="C222" s="310">
        <v>15961</v>
      </c>
      <c r="D222" s="310"/>
      <c r="E222" s="310"/>
      <c r="F222" s="310">
        <v>87</v>
      </c>
      <c r="G222" s="233">
        <v>2</v>
      </c>
      <c r="H222" s="255">
        <f>SUM((D222*400)+(E222*100)+F222)</f>
        <v>87</v>
      </c>
      <c r="I222" s="254">
        <v>75</v>
      </c>
      <c r="J222" s="254">
        <f>H222*I222</f>
        <v>6525</v>
      </c>
      <c r="K222" s="310">
        <v>40</v>
      </c>
      <c r="L222" s="310" t="s">
        <v>1106</v>
      </c>
      <c r="M222" s="330" t="s">
        <v>10</v>
      </c>
      <c r="N222" s="345" t="s">
        <v>9</v>
      </c>
      <c r="O222" s="393">
        <v>321</v>
      </c>
      <c r="P222" s="310"/>
      <c r="Q222" s="393"/>
      <c r="R222" s="393"/>
      <c r="S222" s="310"/>
      <c r="T222" s="310"/>
      <c r="U222" s="235">
        <v>6500</v>
      </c>
      <c r="V222" s="246">
        <f>SUM(V223+V224)</f>
        <v>2086500</v>
      </c>
      <c r="W222" s="249">
        <v>26</v>
      </c>
      <c r="X222" s="249">
        <v>85</v>
      </c>
      <c r="Y222" s="249">
        <f>SUM(V222-(V222*X222/100))</f>
        <v>312975</v>
      </c>
      <c r="Z222" s="248">
        <f>SUM(J222+Y222)</f>
        <v>319500</v>
      </c>
      <c r="AA222" s="255">
        <f>Z222</f>
        <v>319500</v>
      </c>
      <c r="AB222" s="310">
        <v>10</v>
      </c>
      <c r="AC222" s="310">
        <v>0</v>
      </c>
      <c r="AD222" s="229">
        <v>0.02</v>
      </c>
      <c r="AE222"/>
    </row>
    <row r="223" spans="1:31" x14ac:dyDescent="0.3">
      <c r="A223" s="310"/>
      <c r="B223" s="330"/>
      <c r="C223" s="310"/>
      <c r="D223" s="310"/>
      <c r="E223" s="310"/>
      <c r="F223" s="310"/>
      <c r="H223" s="255">
        <f>SUM((D223*400)+(E223*100)+F223)</f>
        <v>0</v>
      </c>
      <c r="I223" s="254">
        <v>75</v>
      </c>
      <c r="J223" s="254">
        <f>H223*I223</f>
        <v>0</v>
      </c>
      <c r="K223" s="310"/>
      <c r="L223" s="310"/>
      <c r="M223" s="330" t="s">
        <v>393</v>
      </c>
      <c r="N223" s="345" t="s">
        <v>2</v>
      </c>
      <c r="O223" s="393"/>
      <c r="P223" s="310"/>
      <c r="Q223" s="393">
        <v>225</v>
      </c>
      <c r="R223" s="393"/>
      <c r="S223" s="310"/>
      <c r="T223" s="310"/>
      <c r="V223" s="246">
        <f>SUM(Q223*6500)</f>
        <v>1462500</v>
      </c>
      <c r="W223" s="249"/>
      <c r="X223" s="249"/>
      <c r="Y223" s="249"/>
      <c r="Z223" s="248">
        <f>SUM(J223+Y223)</f>
        <v>0</v>
      </c>
      <c r="AA223" s="255">
        <f>Z223</f>
        <v>0</v>
      </c>
      <c r="AB223" s="310"/>
      <c r="AC223" s="310"/>
      <c r="AD223" s="229"/>
      <c r="AE223"/>
    </row>
    <row r="224" spans="1:31" x14ac:dyDescent="0.3">
      <c r="A224" s="310"/>
      <c r="B224" s="330"/>
      <c r="C224" s="310"/>
      <c r="D224" s="310"/>
      <c r="E224" s="310"/>
      <c r="F224" s="310"/>
      <c r="H224" s="255">
        <f>SUM((D224*400)+(E224*100)+F224)</f>
        <v>0</v>
      </c>
      <c r="I224" s="254">
        <v>75</v>
      </c>
      <c r="J224" s="254">
        <f>H224*I224</f>
        <v>0</v>
      </c>
      <c r="K224" s="310"/>
      <c r="L224" s="310"/>
      <c r="M224" s="330" t="s">
        <v>391</v>
      </c>
      <c r="N224" s="345" t="s">
        <v>0</v>
      </c>
      <c r="O224" s="393"/>
      <c r="P224" s="310"/>
      <c r="Q224" s="393">
        <v>96</v>
      </c>
      <c r="R224" s="393"/>
      <c r="S224" s="310"/>
      <c r="T224" s="310"/>
      <c r="V224" s="246">
        <f>SUM(Q224*6500)</f>
        <v>624000</v>
      </c>
      <c r="W224" s="249"/>
      <c r="X224" s="249"/>
      <c r="Y224" s="249"/>
      <c r="Z224" s="248">
        <f>SUM(J224+Y224)</f>
        <v>0</v>
      </c>
      <c r="AA224" s="255">
        <f>Z224</f>
        <v>0</v>
      </c>
      <c r="AB224" s="310"/>
      <c r="AC224" s="310"/>
      <c r="AD224" s="229"/>
      <c r="AE224"/>
    </row>
    <row r="225" spans="1:31" x14ac:dyDescent="0.3">
      <c r="A225" s="310"/>
      <c r="B225" s="330"/>
      <c r="C225" s="310"/>
      <c r="D225" s="310"/>
      <c r="E225" s="310"/>
      <c r="F225" s="310"/>
      <c r="H225" s="255">
        <f>SUM((D225*400)+(E225*100)+F225)</f>
        <v>0</v>
      </c>
      <c r="I225" s="254">
        <v>75</v>
      </c>
      <c r="J225" s="254">
        <f>H225*I225</f>
        <v>0</v>
      </c>
      <c r="K225" s="310"/>
      <c r="L225" s="310"/>
      <c r="M225" s="330"/>
      <c r="N225" s="345"/>
      <c r="O225" s="393"/>
      <c r="P225" s="310"/>
      <c r="Q225" s="393"/>
      <c r="R225" s="393"/>
      <c r="S225" s="310"/>
      <c r="T225" s="310"/>
      <c r="U225" s="246"/>
      <c r="V225" s="249"/>
      <c r="W225" s="249"/>
      <c r="X225" s="249"/>
      <c r="Y225" s="249"/>
      <c r="Z225" s="248">
        <f>SUM(J225+Y225)</f>
        <v>0</v>
      </c>
      <c r="AA225" s="255">
        <f>Z225</f>
        <v>0</v>
      </c>
      <c r="AB225" s="310"/>
      <c r="AC225" s="310"/>
      <c r="AD225" s="229"/>
      <c r="AE225"/>
    </row>
    <row r="226" spans="1:31" x14ac:dyDescent="0.3">
      <c r="A226" s="310">
        <v>107</v>
      </c>
      <c r="B226" s="330" t="s">
        <v>1105</v>
      </c>
      <c r="C226" s="310">
        <v>4064</v>
      </c>
      <c r="D226" s="310">
        <v>3</v>
      </c>
      <c r="E226" s="310"/>
      <c r="F226" s="310">
        <v>36</v>
      </c>
      <c r="G226" s="233">
        <v>1</v>
      </c>
      <c r="H226" s="255">
        <f>SUM((D226*400)+(E226*100)+F226)</f>
        <v>1236</v>
      </c>
      <c r="I226" s="254">
        <v>75</v>
      </c>
      <c r="J226" s="254">
        <f>H226*I226</f>
        <v>92700</v>
      </c>
      <c r="K226" s="310"/>
      <c r="L226" s="310"/>
      <c r="M226" s="330"/>
      <c r="N226" s="345"/>
      <c r="O226" s="393"/>
      <c r="P226" s="310"/>
      <c r="Q226" s="393"/>
      <c r="R226" s="393"/>
      <c r="S226" s="310"/>
      <c r="T226" s="310"/>
      <c r="U226" s="246"/>
      <c r="V226" s="249"/>
      <c r="W226" s="249"/>
      <c r="X226" s="249"/>
      <c r="Y226" s="249"/>
      <c r="Z226" s="248">
        <f>SUM(J226+Y226)</f>
        <v>92700</v>
      </c>
      <c r="AA226" s="255">
        <f>Z226</f>
        <v>92700</v>
      </c>
      <c r="AB226" s="310">
        <v>50</v>
      </c>
      <c r="AC226" s="310">
        <v>0</v>
      </c>
      <c r="AD226" s="229">
        <v>0.01</v>
      </c>
      <c r="AE226"/>
    </row>
    <row r="227" spans="1:31" x14ac:dyDescent="0.3">
      <c r="A227" s="310">
        <v>108</v>
      </c>
      <c r="B227" s="330" t="s">
        <v>1104</v>
      </c>
      <c r="C227" s="310">
        <v>4065</v>
      </c>
      <c r="D227" s="310">
        <v>2</v>
      </c>
      <c r="E227" s="310">
        <v>1</v>
      </c>
      <c r="F227" s="310">
        <v>70</v>
      </c>
      <c r="G227" s="233">
        <v>1</v>
      </c>
      <c r="H227" s="255">
        <f>SUM((D227*400)+(E227*100)+F227)</f>
        <v>970</v>
      </c>
      <c r="I227" s="254">
        <v>75</v>
      </c>
      <c r="J227" s="254">
        <f>H227*I227</f>
        <v>72750</v>
      </c>
      <c r="K227" s="310"/>
      <c r="L227" s="310"/>
      <c r="M227" s="330"/>
      <c r="N227" s="345"/>
      <c r="O227" s="393"/>
      <c r="P227" s="310"/>
      <c r="Q227" s="393"/>
      <c r="R227" s="393"/>
      <c r="S227" s="310"/>
      <c r="T227" s="310"/>
      <c r="U227" s="246"/>
      <c r="V227" s="249"/>
      <c r="W227" s="249"/>
      <c r="X227" s="249"/>
      <c r="Y227" s="249"/>
      <c r="Z227" s="248">
        <f>SUM(J227+Y227)</f>
        <v>72750</v>
      </c>
      <c r="AA227" s="255">
        <f>Z227</f>
        <v>72750</v>
      </c>
      <c r="AB227" s="310">
        <v>50</v>
      </c>
      <c r="AC227" s="310">
        <v>0</v>
      </c>
      <c r="AD227" s="229">
        <v>0.01</v>
      </c>
      <c r="AE227"/>
    </row>
    <row r="228" spans="1:31" x14ac:dyDescent="0.3">
      <c r="A228" s="310">
        <v>109</v>
      </c>
      <c r="B228" s="330" t="s">
        <v>1103</v>
      </c>
      <c r="C228" s="310">
        <v>6208</v>
      </c>
      <c r="D228" s="310">
        <v>4</v>
      </c>
      <c r="E228" s="310"/>
      <c r="F228" s="310"/>
      <c r="G228" s="233">
        <v>1</v>
      </c>
      <c r="H228" s="255">
        <f>SUM((D228*400)+(E228*100)+F228)</f>
        <v>1600</v>
      </c>
      <c r="I228" s="254">
        <v>75</v>
      </c>
      <c r="J228" s="254">
        <f>H228*I228</f>
        <v>120000</v>
      </c>
      <c r="K228" s="310"/>
      <c r="L228" s="310"/>
      <c r="M228" s="330"/>
      <c r="N228" s="345"/>
      <c r="O228" s="393"/>
      <c r="P228" s="310"/>
      <c r="Q228" s="393"/>
      <c r="R228" s="393"/>
      <c r="S228" s="310"/>
      <c r="T228" s="310"/>
      <c r="U228" s="246"/>
      <c r="V228" s="249"/>
      <c r="W228" s="249"/>
      <c r="X228" s="249"/>
      <c r="Y228" s="249"/>
      <c r="Z228" s="248">
        <f>SUM(J228+Y228)</f>
        <v>120000</v>
      </c>
      <c r="AA228" s="255">
        <f>Z228</f>
        <v>120000</v>
      </c>
      <c r="AB228" s="310">
        <v>50</v>
      </c>
      <c r="AC228" s="310">
        <v>0</v>
      </c>
      <c r="AD228" s="229">
        <v>0.01</v>
      </c>
      <c r="AE228"/>
    </row>
    <row r="229" spans="1:31" x14ac:dyDescent="0.3">
      <c r="A229" s="310">
        <v>110</v>
      </c>
      <c r="B229" s="330" t="s">
        <v>1102</v>
      </c>
      <c r="C229" s="310">
        <v>6107</v>
      </c>
      <c r="D229" s="310"/>
      <c r="E229" s="310">
        <v>2</v>
      </c>
      <c r="F229" s="310">
        <v>34</v>
      </c>
      <c r="G229" s="233">
        <v>2</v>
      </c>
      <c r="H229" s="255">
        <f>SUM((D229*400)+(E229*100)+F229)</f>
        <v>234</v>
      </c>
      <c r="I229" s="254">
        <v>75</v>
      </c>
      <c r="J229" s="254">
        <f>H229*I229</f>
        <v>17550</v>
      </c>
      <c r="K229" s="310">
        <v>41</v>
      </c>
      <c r="L229" s="310" t="s">
        <v>1101</v>
      </c>
      <c r="M229" s="345" t="s">
        <v>10</v>
      </c>
      <c r="N229" s="345" t="s">
        <v>9</v>
      </c>
      <c r="O229" s="393">
        <v>298</v>
      </c>
      <c r="P229" s="310"/>
      <c r="Q229" s="393"/>
      <c r="R229" s="393"/>
      <c r="S229" s="310"/>
      <c r="T229" s="310"/>
      <c r="U229" s="235">
        <v>6500</v>
      </c>
      <c r="V229" s="246">
        <f>SUM(V230+V231)</f>
        <v>1716000</v>
      </c>
      <c r="W229" s="249">
        <v>20</v>
      </c>
      <c r="X229" s="249">
        <v>75</v>
      </c>
      <c r="Y229" s="249">
        <f>SUM(V229-(V229*X229/100))</f>
        <v>429000</v>
      </c>
      <c r="Z229" s="248">
        <f>SUM(J229+Y229)</f>
        <v>446550</v>
      </c>
      <c r="AA229" s="255">
        <f>Z229</f>
        <v>446550</v>
      </c>
      <c r="AB229" s="310">
        <v>10</v>
      </c>
      <c r="AC229" s="310">
        <v>0</v>
      </c>
      <c r="AD229" s="229">
        <v>0.02</v>
      </c>
      <c r="AE229"/>
    </row>
    <row r="230" spans="1:31" x14ac:dyDescent="0.3">
      <c r="A230" s="310"/>
      <c r="B230" s="330"/>
      <c r="C230" s="310"/>
      <c r="D230" s="310"/>
      <c r="E230" s="310"/>
      <c r="F230" s="310"/>
      <c r="H230" s="255">
        <f>SUM((D230*400)+(E230*100)+F230)</f>
        <v>0</v>
      </c>
      <c r="I230" s="254">
        <v>75</v>
      </c>
      <c r="J230" s="254">
        <f>H230*I230</f>
        <v>0</v>
      </c>
      <c r="K230" s="310"/>
      <c r="L230" s="310"/>
      <c r="M230" s="345" t="s">
        <v>393</v>
      </c>
      <c r="N230" s="345" t="s">
        <v>2</v>
      </c>
      <c r="O230" s="393"/>
      <c r="P230" s="310"/>
      <c r="Q230" s="393">
        <v>168</v>
      </c>
      <c r="R230" s="393"/>
      <c r="S230" s="310"/>
      <c r="T230" s="310"/>
      <c r="V230" s="246">
        <f>SUM(Q230*6500)</f>
        <v>1092000</v>
      </c>
      <c r="W230" s="249"/>
      <c r="X230" s="249"/>
      <c r="Y230" s="249"/>
      <c r="Z230" s="248">
        <f>SUM(J230+Y230)</f>
        <v>0</v>
      </c>
      <c r="AA230" s="255">
        <f>Z230</f>
        <v>0</v>
      </c>
      <c r="AB230" s="310">
        <v>10</v>
      </c>
      <c r="AC230" s="310">
        <v>0</v>
      </c>
      <c r="AD230" s="229">
        <v>0.02</v>
      </c>
      <c r="AE230"/>
    </row>
    <row r="231" spans="1:31" x14ac:dyDescent="0.3">
      <c r="A231" s="310"/>
      <c r="B231" s="330"/>
      <c r="C231" s="310"/>
      <c r="D231" s="310"/>
      <c r="E231" s="310"/>
      <c r="F231" s="310"/>
      <c r="H231" s="255">
        <f>SUM((D231*400)+(E231*100)+F231)</f>
        <v>0</v>
      </c>
      <c r="I231" s="254">
        <v>75</v>
      </c>
      <c r="J231" s="254">
        <f>H231*I231</f>
        <v>0</v>
      </c>
      <c r="K231" s="310"/>
      <c r="L231" s="310"/>
      <c r="M231" s="345" t="s">
        <v>391</v>
      </c>
      <c r="N231" s="345" t="s">
        <v>0</v>
      </c>
      <c r="O231" s="393"/>
      <c r="P231" s="310"/>
      <c r="Q231" s="393">
        <v>96</v>
      </c>
      <c r="R231" s="393"/>
      <c r="S231" s="310"/>
      <c r="T231" s="310"/>
      <c r="V231" s="246">
        <f>SUM(Q231*6500)</f>
        <v>624000</v>
      </c>
      <c r="W231" s="249"/>
      <c r="X231" s="249"/>
      <c r="Y231" s="249"/>
      <c r="Z231" s="248">
        <f>SUM(J231+Y231)</f>
        <v>0</v>
      </c>
      <c r="AA231" s="255">
        <f>Z231</f>
        <v>0</v>
      </c>
      <c r="AB231" s="310"/>
      <c r="AC231" s="310"/>
      <c r="AD231" s="229"/>
      <c r="AE231"/>
    </row>
    <row r="232" spans="1:31" x14ac:dyDescent="0.3">
      <c r="A232" s="310"/>
      <c r="B232" s="330"/>
      <c r="C232" s="310"/>
      <c r="D232" s="310"/>
      <c r="E232" s="310"/>
      <c r="F232" s="310"/>
      <c r="H232" s="255">
        <f>SUM((D232*400)+(E232*100)+F232)</f>
        <v>0</v>
      </c>
      <c r="I232" s="254">
        <v>75</v>
      </c>
      <c r="J232" s="254">
        <f>H232*I232</f>
        <v>0</v>
      </c>
      <c r="K232" s="310"/>
      <c r="L232" s="310"/>
      <c r="M232" s="345" t="s">
        <v>8</v>
      </c>
      <c r="N232" s="345" t="s">
        <v>0</v>
      </c>
      <c r="O232" s="393"/>
      <c r="P232" s="310">
        <v>22</v>
      </c>
      <c r="Q232" s="393"/>
      <c r="R232" s="393"/>
      <c r="S232" s="310"/>
      <c r="T232" s="310"/>
      <c r="U232" s="235">
        <v>6500</v>
      </c>
      <c r="V232" s="246">
        <f>SUM(P232*6500)</f>
        <v>143000</v>
      </c>
      <c r="W232" s="249">
        <v>20</v>
      </c>
      <c r="X232" s="249">
        <v>93</v>
      </c>
      <c r="Y232" s="249">
        <f>SUM(V232-(V232*X232/100))</f>
        <v>10010</v>
      </c>
      <c r="Z232" s="248">
        <f>SUM(J232+Y232)</f>
        <v>10010</v>
      </c>
      <c r="AA232" s="255">
        <f>Z232</f>
        <v>10010</v>
      </c>
      <c r="AB232" s="310">
        <v>50</v>
      </c>
      <c r="AC232" s="310">
        <v>0</v>
      </c>
      <c r="AD232" s="229">
        <v>0.01</v>
      </c>
      <c r="AE232"/>
    </row>
    <row r="233" spans="1:31" x14ac:dyDescent="0.3">
      <c r="A233" s="310"/>
      <c r="B233" s="330"/>
      <c r="C233" s="310"/>
      <c r="D233" s="310"/>
      <c r="E233" s="310"/>
      <c r="F233" s="310"/>
      <c r="H233" s="255">
        <f>SUM((D233*400)+(E233*100)+F233)</f>
        <v>0</v>
      </c>
      <c r="I233" s="254">
        <v>75</v>
      </c>
      <c r="J233" s="254">
        <f>H233*I233</f>
        <v>0</v>
      </c>
      <c r="K233" s="310"/>
      <c r="L233" s="310"/>
      <c r="M233" s="345" t="s">
        <v>13</v>
      </c>
      <c r="N233" s="345" t="s">
        <v>0</v>
      </c>
      <c r="O233" s="393"/>
      <c r="P233" s="310">
        <v>12</v>
      </c>
      <c r="Q233" s="393"/>
      <c r="R233" s="393"/>
      <c r="S233" s="310"/>
      <c r="T233" s="310"/>
      <c r="U233" s="235">
        <v>2050</v>
      </c>
      <c r="V233" s="246">
        <f>SUM(P233*2050)</f>
        <v>24600</v>
      </c>
      <c r="W233" s="249">
        <v>20</v>
      </c>
      <c r="X233" s="249">
        <v>93</v>
      </c>
      <c r="Y233" s="249">
        <f>SUM(V233-(V233*X233/100))</f>
        <v>1722</v>
      </c>
      <c r="Z233" s="248">
        <f>SUM(J233+Y233)</f>
        <v>1722</v>
      </c>
      <c r="AA233" s="255">
        <f>Z233</f>
        <v>1722</v>
      </c>
      <c r="AB233" s="310">
        <v>50</v>
      </c>
      <c r="AC233" s="310">
        <v>0</v>
      </c>
      <c r="AD233" s="229">
        <v>0.01</v>
      </c>
      <c r="AE233"/>
    </row>
    <row r="234" spans="1:31" x14ac:dyDescent="0.3">
      <c r="A234" s="310"/>
      <c r="B234" s="330"/>
      <c r="C234" s="310"/>
      <c r="D234" s="310"/>
      <c r="E234" s="310"/>
      <c r="F234" s="310"/>
      <c r="H234" s="255">
        <f>SUM((D234*400)+(E234*100)+F234)</f>
        <v>0</v>
      </c>
      <c r="I234" s="254">
        <v>75</v>
      </c>
      <c r="J234" s="254">
        <f>H234*I234</f>
        <v>0</v>
      </c>
      <c r="K234" s="310"/>
      <c r="L234" s="310"/>
      <c r="M234" s="330"/>
      <c r="N234" s="345"/>
      <c r="O234" s="393"/>
      <c r="P234" s="310"/>
      <c r="Q234" s="393"/>
      <c r="R234" s="393"/>
      <c r="S234" s="310"/>
      <c r="T234" s="310"/>
      <c r="U234" s="246"/>
      <c r="V234" s="249"/>
      <c r="W234" s="249"/>
      <c r="X234" s="249"/>
      <c r="Y234" s="249"/>
      <c r="Z234" s="248">
        <f>SUM(J234+Y234)</f>
        <v>0</v>
      </c>
      <c r="AA234" s="255">
        <f>Z234</f>
        <v>0</v>
      </c>
      <c r="AB234" s="310"/>
      <c r="AC234" s="310"/>
      <c r="AD234" s="229"/>
      <c r="AE234"/>
    </row>
    <row r="235" spans="1:31" x14ac:dyDescent="0.3">
      <c r="A235" s="310"/>
      <c r="B235" s="330"/>
      <c r="C235" s="310"/>
      <c r="D235" s="310"/>
      <c r="E235" s="310"/>
      <c r="F235" s="310"/>
      <c r="H235" s="255">
        <f>SUM((D235*400)+(E235*100)+F235)</f>
        <v>0</v>
      </c>
      <c r="I235" s="254">
        <v>75</v>
      </c>
      <c r="J235" s="254">
        <f>H235*I235</f>
        <v>0</v>
      </c>
      <c r="K235" s="310"/>
      <c r="L235" s="310"/>
      <c r="M235" s="330"/>
      <c r="N235" s="345"/>
      <c r="O235" s="393"/>
      <c r="P235" s="310"/>
      <c r="Q235" s="393"/>
      <c r="R235" s="393"/>
      <c r="S235" s="310"/>
      <c r="T235" s="310"/>
      <c r="U235" s="246"/>
      <c r="V235" s="249"/>
      <c r="W235" s="249"/>
      <c r="X235" s="249"/>
      <c r="Y235" s="249"/>
      <c r="Z235" s="248">
        <f>SUM(J235+Y235)</f>
        <v>0</v>
      </c>
      <c r="AA235" s="255">
        <f>Z235</f>
        <v>0</v>
      </c>
      <c r="AB235" s="310"/>
      <c r="AC235" s="310"/>
      <c r="AD235" s="229"/>
      <c r="AE235"/>
    </row>
    <row r="236" spans="1:31" x14ac:dyDescent="0.3">
      <c r="A236" s="310">
        <v>111</v>
      </c>
      <c r="B236" s="330" t="s">
        <v>1100</v>
      </c>
      <c r="C236" s="310">
        <v>21018</v>
      </c>
      <c r="D236" s="310">
        <v>14</v>
      </c>
      <c r="E236" s="310">
        <v>3</v>
      </c>
      <c r="F236" s="310">
        <v>78</v>
      </c>
      <c r="G236" s="233">
        <v>1</v>
      </c>
      <c r="H236" s="255">
        <f>SUM((D236*400)+(E236*100)+F236)</f>
        <v>5978</v>
      </c>
      <c r="I236" s="254">
        <v>75</v>
      </c>
      <c r="J236" s="254">
        <f>H236*I236</f>
        <v>448350</v>
      </c>
      <c r="K236" s="310"/>
      <c r="L236" s="310"/>
      <c r="M236" s="330"/>
      <c r="N236" s="345"/>
      <c r="O236" s="393"/>
      <c r="P236" s="310"/>
      <c r="Q236" s="393"/>
      <c r="R236" s="393"/>
      <c r="S236" s="310"/>
      <c r="T236" s="310"/>
      <c r="U236" s="246"/>
      <c r="V236" s="249"/>
      <c r="W236" s="249"/>
      <c r="X236" s="249"/>
      <c r="Y236" s="249"/>
      <c r="Z236" s="248">
        <f>SUM(J236+Y236)</f>
        <v>448350</v>
      </c>
      <c r="AA236" s="255">
        <f>Z236</f>
        <v>448350</v>
      </c>
      <c r="AB236" s="310">
        <v>50</v>
      </c>
      <c r="AC236" s="310">
        <v>0</v>
      </c>
      <c r="AD236" s="229">
        <v>0.01</v>
      </c>
      <c r="AE236"/>
    </row>
    <row r="237" spans="1:31" s="312" customFormat="1" x14ac:dyDescent="0.3">
      <c r="A237" s="317">
        <v>112</v>
      </c>
      <c r="B237" s="367" t="s">
        <v>1099</v>
      </c>
      <c r="C237" s="317">
        <v>252</v>
      </c>
      <c r="D237" s="317"/>
      <c r="E237" s="317">
        <v>1</v>
      </c>
      <c r="F237" s="317">
        <v>34</v>
      </c>
      <c r="G237" s="315">
        <v>2</v>
      </c>
      <c r="H237" s="316">
        <f>SUM((D237*400)+(E237*100)+F237)</f>
        <v>134</v>
      </c>
      <c r="I237" s="254">
        <v>75</v>
      </c>
      <c r="J237" s="254">
        <f>H237*I237</f>
        <v>10050</v>
      </c>
      <c r="K237" s="317">
        <v>42</v>
      </c>
      <c r="L237" s="317">
        <v>44</v>
      </c>
      <c r="M237" s="367" t="s">
        <v>10</v>
      </c>
      <c r="N237" s="367" t="s">
        <v>9</v>
      </c>
      <c r="O237" s="398">
        <v>170.5</v>
      </c>
      <c r="P237" s="317"/>
      <c r="Q237" s="398"/>
      <c r="R237" s="398"/>
      <c r="S237" s="317"/>
      <c r="T237" s="317"/>
      <c r="U237" s="315">
        <v>6500</v>
      </c>
      <c r="V237" s="318">
        <f>SUM(V238+V239)</f>
        <v>910000</v>
      </c>
      <c r="W237" s="317">
        <v>40</v>
      </c>
      <c r="X237" s="317">
        <v>85</v>
      </c>
      <c r="Y237" s="317">
        <f>SUM(V237-(V237*X237/100))</f>
        <v>136500</v>
      </c>
      <c r="Z237" s="316">
        <f>SUM(J237+Y237)</f>
        <v>146550</v>
      </c>
      <c r="AA237" s="255">
        <f>Z237</f>
        <v>146550</v>
      </c>
      <c r="AB237" s="317">
        <v>10</v>
      </c>
      <c r="AC237" s="317">
        <v>0</v>
      </c>
      <c r="AD237" s="397">
        <v>0.02</v>
      </c>
      <c r="AE237" s="313"/>
    </row>
    <row r="238" spans="1:31" x14ac:dyDescent="0.3">
      <c r="A238" s="310"/>
      <c r="B238" s="330"/>
      <c r="C238" s="310"/>
      <c r="D238" s="310"/>
      <c r="E238" s="310"/>
      <c r="F238" s="310"/>
      <c r="H238" s="255">
        <f>SUM((D238*400)+(E238*100)+F238)</f>
        <v>0</v>
      </c>
      <c r="I238" s="254">
        <v>75</v>
      </c>
      <c r="J238" s="254">
        <f>H238*I238</f>
        <v>0</v>
      </c>
      <c r="K238" s="310"/>
      <c r="L238" s="310"/>
      <c r="M238" s="330" t="s">
        <v>393</v>
      </c>
      <c r="N238" s="345" t="s">
        <v>2</v>
      </c>
      <c r="O238" s="393"/>
      <c r="P238" s="310"/>
      <c r="Q238" s="393">
        <v>84</v>
      </c>
      <c r="R238" s="393"/>
      <c r="S238" s="310"/>
      <c r="T238" s="310"/>
      <c r="V238" s="246">
        <f>SUM(Q238*6500)</f>
        <v>546000</v>
      </c>
      <c r="W238" s="249"/>
      <c r="X238" s="249"/>
      <c r="Y238" s="249"/>
      <c r="Z238" s="248">
        <f>SUM(J238+Y238)</f>
        <v>0</v>
      </c>
      <c r="AA238" s="255">
        <f>Z238</f>
        <v>0</v>
      </c>
      <c r="AB238" s="310"/>
      <c r="AC238" s="310"/>
      <c r="AD238" s="229"/>
      <c r="AE238"/>
    </row>
    <row r="239" spans="1:31" x14ac:dyDescent="0.3">
      <c r="A239" s="310"/>
      <c r="B239" s="330"/>
      <c r="C239" s="310"/>
      <c r="D239" s="310"/>
      <c r="E239" s="310"/>
      <c r="F239" s="310"/>
      <c r="H239" s="255">
        <f>SUM((D239*400)+(E239*100)+F239)</f>
        <v>0</v>
      </c>
      <c r="I239" s="254">
        <v>75</v>
      </c>
      <c r="J239" s="254">
        <f>H239*I239</f>
        <v>0</v>
      </c>
      <c r="K239" s="310"/>
      <c r="L239" s="310"/>
      <c r="M239" s="330" t="s">
        <v>391</v>
      </c>
      <c r="N239" s="345" t="s">
        <v>0</v>
      </c>
      <c r="O239" s="393"/>
      <c r="P239" s="310"/>
      <c r="Q239" s="393">
        <v>56</v>
      </c>
      <c r="R239" s="393"/>
      <c r="S239" s="310"/>
      <c r="T239" s="310"/>
      <c r="V239" s="246">
        <f>SUM(Q239*6500)</f>
        <v>364000</v>
      </c>
      <c r="W239" s="249"/>
      <c r="X239" s="249"/>
      <c r="Y239" s="249"/>
      <c r="Z239" s="248">
        <f>SUM(J239+Y239)</f>
        <v>0</v>
      </c>
      <c r="AA239" s="255">
        <f>Z239</f>
        <v>0</v>
      </c>
      <c r="AB239" s="310"/>
      <c r="AC239" s="310"/>
      <c r="AD239" s="229"/>
      <c r="AE239"/>
    </row>
    <row r="240" spans="1:31" x14ac:dyDescent="0.3">
      <c r="A240" s="310"/>
      <c r="B240" s="330"/>
      <c r="C240" s="310"/>
      <c r="D240" s="310"/>
      <c r="E240" s="310"/>
      <c r="F240" s="310"/>
      <c r="H240" s="255">
        <f>SUM((D240*400)+(E240*100)+F240)</f>
        <v>0</v>
      </c>
      <c r="I240" s="254">
        <v>75</v>
      </c>
      <c r="J240" s="254">
        <f>H240*I240</f>
        <v>0</v>
      </c>
      <c r="K240" s="310"/>
      <c r="L240" s="310"/>
      <c r="M240" s="330" t="s">
        <v>8</v>
      </c>
      <c r="N240" s="345" t="s">
        <v>0</v>
      </c>
      <c r="O240" s="393"/>
      <c r="P240" s="310">
        <v>10.5</v>
      </c>
      <c r="Q240" s="393"/>
      <c r="R240" s="393"/>
      <c r="S240" s="310"/>
      <c r="T240" s="310"/>
      <c r="U240" s="235">
        <v>6500</v>
      </c>
      <c r="V240" s="246">
        <f>SUM(P240*6500)</f>
        <v>68250</v>
      </c>
      <c r="W240" s="249">
        <v>40</v>
      </c>
      <c r="X240" s="249">
        <v>93</v>
      </c>
      <c r="Y240" s="249">
        <f>SUM(V240-(V240*X240/100))</f>
        <v>4777.5</v>
      </c>
      <c r="Z240" s="248">
        <f>SUM(J240+Y240)</f>
        <v>4777.5</v>
      </c>
      <c r="AA240" s="255">
        <f>Z240</f>
        <v>4777.5</v>
      </c>
      <c r="AB240" s="310">
        <v>50</v>
      </c>
      <c r="AC240" s="310">
        <v>0</v>
      </c>
      <c r="AD240" s="229">
        <v>0.01</v>
      </c>
      <c r="AE240"/>
    </row>
    <row r="241" spans="1:31" x14ac:dyDescent="0.3">
      <c r="A241" s="310"/>
      <c r="B241" s="330"/>
      <c r="C241" s="310"/>
      <c r="D241" s="310"/>
      <c r="E241" s="310"/>
      <c r="F241" s="310"/>
      <c r="H241" s="255">
        <f>SUM((D241*400)+(E241*100)+F241)</f>
        <v>0</v>
      </c>
      <c r="I241" s="254">
        <v>75</v>
      </c>
      <c r="J241" s="254">
        <f>H241*I241</f>
        <v>0</v>
      </c>
      <c r="K241" s="310"/>
      <c r="L241" s="310"/>
      <c r="M241" s="330" t="s">
        <v>527</v>
      </c>
      <c r="N241" s="345" t="s">
        <v>2</v>
      </c>
      <c r="O241" s="393"/>
      <c r="P241" s="310"/>
      <c r="Q241" s="393">
        <v>20</v>
      </c>
      <c r="R241" s="393"/>
      <c r="S241" s="310"/>
      <c r="T241" s="310"/>
      <c r="U241" s="235">
        <v>6500</v>
      </c>
      <c r="V241" s="246">
        <f>SUM(Q241*6500)</f>
        <v>130000</v>
      </c>
      <c r="W241" s="249">
        <v>4</v>
      </c>
      <c r="X241" s="249">
        <v>4</v>
      </c>
      <c r="Y241" s="249">
        <f>SUM(V241-(V241*X241/100))</f>
        <v>124800</v>
      </c>
      <c r="Z241" s="248">
        <f>SUM(J241+Y241)</f>
        <v>124800</v>
      </c>
      <c r="AA241" s="255">
        <f>Z241</f>
        <v>124800</v>
      </c>
      <c r="AB241" s="310">
        <v>10</v>
      </c>
      <c r="AC241" s="310">
        <v>0</v>
      </c>
      <c r="AD241" s="229">
        <v>0.02</v>
      </c>
      <c r="AE241"/>
    </row>
    <row r="242" spans="1:31" x14ac:dyDescent="0.3">
      <c r="A242" s="310"/>
      <c r="B242" s="330"/>
      <c r="C242" s="310"/>
      <c r="D242" s="310"/>
      <c r="E242" s="310"/>
      <c r="F242" s="310"/>
      <c r="H242" s="255"/>
      <c r="I242" s="254"/>
      <c r="J242" s="254"/>
      <c r="K242" s="310"/>
      <c r="L242" s="310"/>
      <c r="M242" s="330"/>
      <c r="N242" s="345"/>
      <c r="O242" s="393"/>
      <c r="P242" s="310"/>
      <c r="Q242" s="393"/>
      <c r="R242" s="393"/>
      <c r="S242" s="310"/>
      <c r="T242" s="310"/>
      <c r="U242" s="246"/>
      <c r="V242" s="249"/>
      <c r="W242" s="249"/>
      <c r="X242" s="249"/>
      <c r="Y242" s="249"/>
      <c r="Z242" s="248">
        <f>SUM(J242+Y242)</f>
        <v>0</v>
      </c>
      <c r="AA242" s="255">
        <f>Z242</f>
        <v>0</v>
      </c>
      <c r="AB242" s="310"/>
      <c r="AC242" s="310"/>
      <c r="AD242" s="229"/>
      <c r="AE242"/>
    </row>
    <row r="243" spans="1:31" x14ac:dyDescent="0.3">
      <c r="A243" s="310">
        <v>113</v>
      </c>
      <c r="B243" s="330" t="s">
        <v>1098</v>
      </c>
      <c r="C243" s="310">
        <v>4901</v>
      </c>
      <c r="D243" s="310">
        <v>6</v>
      </c>
      <c r="E243" s="310"/>
      <c r="F243" s="310"/>
      <c r="H243" s="255">
        <f>SUM((D243*400)+(E243*100)+F243)</f>
        <v>2400</v>
      </c>
      <c r="I243" s="254">
        <v>75</v>
      </c>
      <c r="J243" s="254">
        <f>H243*I243</f>
        <v>180000</v>
      </c>
      <c r="K243" s="310"/>
      <c r="L243" s="310"/>
      <c r="M243" s="330"/>
      <c r="N243" s="345"/>
      <c r="O243" s="393"/>
      <c r="P243" s="310"/>
      <c r="Q243" s="393"/>
      <c r="R243" s="393"/>
      <c r="S243" s="310"/>
      <c r="T243" s="310"/>
      <c r="U243" s="246"/>
      <c r="V243" s="249"/>
      <c r="W243" s="249"/>
      <c r="X243" s="249"/>
      <c r="Y243" s="249"/>
      <c r="Z243" s="248">
        <f>SUM(J243+Y243)</f>
        <v>180000</v>
      </c>
      <c r="AA243" s="255">
        <f>Z243</f>
        <v>180000</v>
      </c>
      <c r="AB243" s="310">
        <v>50</v>
      </c>
      <c r="AC243" s="310">
        <v>0</v>
      </c>
      <c r="AD243" s="229">
        <v>0.01</v>
      </c>
      <c r="AE243"/>
    </row>
    <row r="244" spans="1:31" s="312" customFormat="1" x14ac:dyDescent="0.3">
      <c r="A244" s="317">
        <v>114</v>
      </c>
      <c r="B244" s="367" t="s">
        <v>1097</v>
      </c>
      <c r="C244" s="317">
        <v>120</v>
      </c>
      <c r="D244" s="317">
        <v>6</v>
      </c>
      <c r="E244" s="317"/>
      <c r="F244" s="317"/>
      <c r="G244" s="315">
        <v>1</v>
      </c>
      <c r="H244" s="316">
        <f>SUM((D244*400)+(E244*100)+F244)</f>
        <v>2400</v>
      </c>
      <c r="I244" s="254">
        <v>75</v>
      </c>
      <c r="J244" s="254">
        <f>H244*I244</f>
        <v>180000</v>
      </c>
      <c r="K244" s="317"/>
      <c r="L244" s="317"/>
      <c r="M244" s="367"/>
      <c r="N244" s="367"/>
      <c r="O244" s="398"/>
      <c r="P244" s="317"/>
      <c r="Q244" s="398"/>
      <c r="R244" s="398"/>
      <c r="S244" s="317"/>
      <c r="T244" s="317"/>
      <c r="U244" s="318"/>
      <c r="V244" s="317"/>
      <c r="W244" s="317"/>
      <c r="X244" s="317"/>
      <c r="Y244" s="317"/>
      <c r="Z244" s="316">
        <f>SUM(J244+Y244)</f>
        <v>180000</v>
      </c>
      <c r="AA244" s="255">
        <f>Z244</f>
        <v>180000</v>
      </c>
      <c r="AB244" s="317">
        <v>50</v>
      </c>
      <c r="AC244" s="317">
        <v>0</v>
      </c>
      <c r="AD244" s="397">
        <v>0.01</v>
      </c>
      <c r="AE244" s="313"/>
    </row>
    <row r="245" spans="1:31" x14ac:dyDescent="0.3">
      <c r="A245" s="310">
        <v>115</v>
      </c>
      <c r="B245" s="330" t="s">
        <v>1096</v>
      </c>
      <c r="C245" s="310">
        <v>4896</v>
      </c>
      <c r="D245" s="310">
        <v>8</v>
      </c>
      <c r="E245" s="310"/>
      <c r="F245" s="310">
        <v>44</v>
      </c>
      <c r="G245" s="315">
        <v>1</v>
      </c>
      <c r="H245" s="255">
        <f>SUM((D245*400)+(E245*100)+F245)</f>
        <v>3244</v>
      </c>
      <c r="I245" s="254">
        <v>75</v>
      </c>
      <c r="J245" s="254">
        <f>H245*I245</f>
        <v>243300</v>
      </c>
      <c r="K245" s="310"/>
      <c r="L245" s="310"/>
      <c r="M245" s="330"/>
      <c r="N245" s="345"/>
      <c r="O245" s="393"/>
      <c r="P245" s="310"/>
      <c r="Q245" s="393"/>
      <c r="R245" s="393"/>
      <c r="S245" s="310"/>
      <c r="T245" s="310"/>
      <c r="U245" s="246"/>
      <c r="V245" s="249"/>
      <c r="W245" s="249"/>
      <c r="X245" s="249"/>
      <c r="Y245" s="249"/>
      <c r="Z245" s="248">
        <f>SUM(J245+Y245)</f>
        <v>243300</v>
      </c>
      <c r="AA245" s="255">
        <f>Z245</f>
        <v>243300</v>
      </c>
      <c r="AB245" s="317">
        <v>50</v>
      </c>
      <c r="AC245" s="317">
        <v>0</v>
      </c>
      <c r="AD245" s="397">
        <v>0.01</v>
      </c>
      <c r="AE245"/>
    </row>
    <row r="246" spans="1:31" x14ac:dyDescent="0.3">
      <c r="A246" s="310">
        <v>116</v>
      </c>
      <c r="B246" s="330" t="s">
        <v>1095</v>
      </c>
      <c r="C246" s="310">
        <v>13273</v>
      </c>
      <c r="D246" s="310"/>
      <c r="E246" s="310"/>
      <c r="F246" s="310">
        <v>49</v>
      </c>
      <c r="G246" s="315">
        <v>1</v>
      </c>
      <c r="H246" s="255">
        <f>SUM((D246*400)+(E246*100)+F246)</f>
        <v>49</v>
      </c>
      <c r="I246" s="254">
        <v>75</v>
      </c>
      <c r="J246" s="254">
        <f>H246*I246</f>
        <v>3675</v>
      </c>
      <c r="K246" s="310"/>
      <c r="L246" s="310"/>
      <c r="M246" s="330"/>
      <c r="N246" s="345"/>
      <c r="O246" s="393"/>
      <c r="P246" s="310"/>
      <c r="Q246" s="393"/>
      <c r="R246" s="393"/>
      <c r="S246" s="310"/>
      <c r="T246" s="310"/>
      <c r="U246" s="246"/>
      <c r="V246" s="249"/>
      <c r="W246" s="249"/>
      <c r="X246" s="249"/>
      <c r="Y246" s="249"/>
      <c r="Z246" s="248">
        <f>SUM(J246+Y246)</f>
        <v>3675</v>
      </c>
      <c r="AA246" s="255">
        <f>Z246</f>
        <v>3675</v>
      </c>
      <c r="AB246" s="317">
        <v>50</v>
      </c>
      <c r="AC246" s="317">
        <v>0</v>
      </c>
      <c r="AD246" s="397">
        <v>0.01</v>
      </c>
      <c r="AE246"/>
    </row>
    <row r="247" spans="1:31" x14ac:dyDescent="0.3">
      <c r="A247" s="310">
        <v>117</v>
      </c>
      <c r="B247" s="330" t="s">
        <v>1094</v>
      </c>
      <c r="C247" s="310">
        <v>3170</v>
      </c>
      <c r="D247" s="310">
        <v>8</v>
      </c>
      <c r="E247" s="310"/>
      <c r="F247" s="310"/>
      <c r="G247" s="315">
        <v>1</v>
      </c>
      <c r="H247" s="255">
        <f>SUM((D247*400)+(E247*100)+F247)</f>
        <v>3200</v>
      </c>
      <c r="I247" s="254">
        <v>75</v>
      </c>
      <c r="J247" s="254">
        <f>H247*I247</f>
        <v>240000</v>
      </c>
      <c r="K247" s="310"/>
      <c r="L247" s="310"/>
      <c r="M247" s="330"/>
      <c r="N247" s="345"/>
      <c r="O247" s="393"/>
      <c r="P247" s="310"/>
      <c r="Q247" s="393"/>
      <c r="R247" s="393"/>
      <c r="S247" s="310"/>
      <c r="T247" s="310"/>
      <c r="U247" s="246"/>
      <c r="V247" s="249"/>
      <c r="W247" s="249"/>
      <c r="X247" s="249"/>
      <c r="Y247" s="249"/>
      <c r="Z247" s="248">
        <f>SUM(J247+Y247)</f>
        <v>240000</v>
      </c>
      <c r="AA247" s="255">
        <f>Z247</f>
        <v>240000</v>
      </c>
      <c r="AB247" s="317">
        <v>50</v>
      </c>
      <c r="AC247" s="317">
        <v>0</v>
      </c>
      <c r="AD247" s="397">
        <v>0.01</v>
      </c>
      <c r="AE247"/>
    </row>
    <row r="248" spans="1:31" x14ac:dyDescent="0.3">
      <c r="A248" s="310">
        <v>118</v>
      </c>
      <c r="B248" s="330" t="s">
        <v>1093</v>
      </c>
      <c r="C248" s="310">
        <v>1056</v>
      </c>
      <c r="D248" s="310">
        <v>9</v>
      </c>
      <c r="E248" s="310">
        <v>1</v>
      </c>
      <c r="F248" s="310">
        <v>14</v>
      </c>
      <c r="G248" s="315">
        <v>1</v>
      </c>
      <c r="H248" s="255">
        <f>SUM((D248*400)+(E248*100)+F248)</f>
        <v>3714</v>
      </c>
      <c r="I248" s="254">
        <v>75</v>
      </c>
      <c r="J248" s="254">
        <f>H248*I248</f>
        <v>278550</v>
      </c>
      <c r="K248" s="310"/>
      <c r="L248" s="310"/>
      <c r="M248" s="330"/>
      <c r="N248" s="345"/>
      <c r="O248" s="393"/>
      <c r="P248" s="310"/>
      <c r="Q248" s="393"/>
      <c r="R248" s="393"/>
      <c r="S248" s="310"/>
      <c r="T248" s="310"/>
      <c r="U248" s="246"/>
      <c r="V248" s="249"/>
      <c r="W248" s="249"/>
      <c r="X248" s="249"/>
      <c r="Y248" s="249"/>
      <c r="Z248" s="248">
        <f>SUM(J248+Y248)</f>
        <v>278550</v>
      </c>
      <c r="AA248" s="255">
        <f>Z248</f>
        <v>278550</v>
      </c>
      <c r="AB248" s="317">
        <v>50</v>
      </c>
      <c r="AC248" s="317">
        <v>0</v>
      </c>
      <c r="AD248" s="397">
        <v>0.01</v>
      </c>
      <c r="AE248"/>
    </row>
    <row r="249" spans="1:31" x14ac:dyDescent="0.3">
      <c r="A249" s="310">
        <v>119</v>
      </c>
      <c r="B249" s="330" t="s">
        <v>1092</v>
      </c>
      <c r="C249" s="310">
        <v>4900</v>
      </c>
      <c r="D249" s="310">
        <v>6</v>
      </c>
      <c r="E249" s="310"/>
      <c r="F249" s="310"/>
      <c r="G249" s="315">
        <v>1</v>
      </c>
      <c r="H249" s="255">
        <f>SUM((D249*400)+(E249*100)+F249)</f>
        <v>2400</v>
      </c>
      <c r="I249" s="254">
        <v>75</v>
      </c>
      <c r="J249" s="254">
        <f>H249*I249</f>
        <v>180000</v>
      </c>
      <c r="K249" s="310"/>
      <c r="L249" s="310"/>
      <c r="M249" s="330"/>
      <c r="N249" s="345"/>
      <c r="O249" s="393"/>
      <c r="P249" s="310"/>
      <c r="Q249" s="393"/>
      <c r="R249" s="393"/>
      <c r="S249" s="310"/>
      <c r="T249" s="310"/>
      <c r="U249" s="246"/>
      <c r="V249" s="249"/>
      <c r="W249" s="249"/>
      <c r="X249" s="249"/>
      <c r="Y249" s="249"/>
      <c r="Z249" s="248">
        <f>SUM(J249+Y249)</f>
        <v>180000</v>
      </c>
      <c r="AA249" s="255">
        <f>Z249</f>
        <v>180000</v>
      </c>
      <c r="AB249" s="317">
        <v>50</v>
      </c>
      <c r="AC249" s="317">
        <v>0</v>
      </c>
      <c r="AD249" s="397">
        <v>0.01</v>
      </c>
      <c r="AE249"/>
    </row>
    <row r="250" spans="1:31" x14ac:dyDescent="0.3">
      <c r="A250" s="310">
        <v>120</v>
      </c>
      <c r="B250" s="330" t="s">
        <v>1091</v>
      </c>
      <c r="C250" s="310">
        <v>7666</v>
      </c>
      <c r="D250" s="310">
        <v>4</v>
      </c>
      <c r="E250" s="310"/>
      <c r="F250" s="310">
        <v>22</v>
      </c>
      <c r="G250" s="315">
        <v>1</v>
      </c>
      <c r="H250" s="255">
        <f>SUM((D250*400)+(E250*100)+F250)</f>
        <v>1622</v>
      </c>
      <c r="I250" s="254">
        <v>75</v>
      </c>
      <c r="J250" s="254">
        <f>H250*I250</f>
        <v>121650</v>
      </c>
      <c r="K250" s="310"/>
      <c r="L250" s="310"/>
      <c r="M250" s="330"/>
      <c r="N250" s="345"/>
      <c r="O250" s="393"/>
      <c r="P250" s="310"/>
      <c r="Q250" s="393"/>
      <c r="R250" s="393"/>
      <c r="S250" s="310"/>
      <c r="T250" s="310"/>
      <c r="U250" s="246"/>
      <c r="V250" s="249"/>
      <c r="W250" s="249"/>
      <c r="X250" s="249"/>
      <c r="Y250" s="249"/>
      <c r="Z250" s="248">
        <f>SUM(J250+Y250)</f>
        <v>121650</v>
      </c>
      <c r="AA250" s="255">
        <f>Z250</f>
        <v>121650</v>
      </c>
      <c r="AB250" s="317">
        <v>50</v>
      </c>
      <c r="AC250" s="317">
        <v>0</v>
      </c>
      <c r="AD250" s="397">
        <v>0.01</v>
      </c>
      <c r="AE250"/>
    </row>
    <row r="251" spans="1:31" x14ac:dyDescent="0.3">
      <c r="A251" s="310">
        <v>121</v>
      </c>
      <c r="B251" s="330" t="s">
        <v>1090</v>
      </c>
      <c r="C251" s="310">
        <v>6253</v>
      </c>
      <c r="D251" s="310"/>
      <c r="E251" s="310">
        <v>2</v>
      </c>
      <c r="F251" s="310">
        <v>35</v>
      </c>
      <c r="G251" s="233">
        <v>2</v>
      </c>
      <c r="H251" s="255">
        <f>SUM((D251*400)+(E251*100)+F251)</f>
        <v>235</v>
      </c>
      <c r="I251" s="254">
        <v>75</v>
      </c>
      <c r="J251" s="254">
        <f>H251*I251</f>
        <v>17625</v>
      </c>
      <c r="K251" s="310">
        <v>43</v>
      </c>
      <c r="L251" s="310">
        <v>32</v>
      </c>
      <c r="M251" s="330" t="s">
        <v>10</v>
      </c>
      <c r="N251" s="345" t="s">
        <v>9</v>
      </c>
      <c r="O251" s="393">
        <v>466.25</v>
      </c>
      <c r="P251" s="310"/>
      <c r="Q251" s="393"/>
      <c r="R251" s="393"/>
      <c r="S251" s="310"/>
      <c r="T251" s="310"/>
      <c r="U251" s="235">
        <v>6500</v>
      </c>
      <c r="V251" s="246">
        <f>SUM(V252+V253)</f>
        <v>975000</v>
      </c>
      <c r="W251" s="249">
        <v>40</v>
      </c>
      <c r="X251" s="249">
        <v>85</v>
      </c>
      <c r="Y251" s="249">
        <f>SUM(V251-(V251*X251/100))</f>
        <v>146250</v>
      </c>
      <c r="Z251" s="248">
        <f>SUM(J251+Y251)</f>
        <v>163875</v>
      </c>
      <c r="AA251" s="255">
        <f>Z251</f>
        <v>163875</v>
      </c>
      <c r="AB251" s="310">
        <v>10</v>
      </c>
      <c r="AC251" s="310">
        <v>0</v>
      </c>
      <c r="AD251" s="229">
        <v>0.01</v>
      </c>
      <c r="AE251"/>
    </row>
    <row r="252" spans="1:31" x14ac:dyDescent="0.3">
      <c r="A252" s="310"/>
      <c r="B252" s="330"/>
      <c r="C252" s="310"/>
      <c r="D252" s="310"/>
      <c r="E252" s="310"/>
      <c r="F252" s="310"/>
      <c r="H252" s="255"/>
      <c r="I252" s="254"/>
      <c r="J252" s="254"/>
      <c r="K252" s="310"/>
      <c r="L252" s="310"/>
      <c r="M252" s="330" t="s">
        <v>393</v>
      </c>
      <c r="N252" s="345" t="s">
        <v>2</v>
      </c>
      <c r="O252" s="393"/>
      <c r="P252" s="310"/>
      <c r="Q252" s="393">
        <v>102</v>
      </c>
      <c r="R252" s="393"/>
      <c r="S252" s="310"/>
      <c r="T252" s="310"/>
      <c r="V252" s="246">
        <f>SUM(Q252*6500)</f>
        <v>663000</v>
      </c>
      <c r="W252" s="249"/>
      <c r="X252" s="249"/>
      <c r="Y252" s="249"/>
      <c r="Z252" s="248">
        <f>SUM(J252+Y252)</f>
        <v>0</v>
      </c>
      <c r="AA252" s="255">
        <f>Z252</f>
        <v>0</v>
      </c>
      <c r="AB252" s="310"/>
      <c r="AC252" s="310"/>
      <c r="AD252" s="229"/>
      <c r="AE252"/>
    </row>
    <row r="253" spans="1:31" x14ac:dyDescent="0.3">
      <c r="A253" s="310"/>
      <c r="B253" s="330"/>
      <c r="C253" s="310"/>
      <c r="D253" s="310"/>
      <c r="E253" s="310"/>
      <c r="F253" s="310"/>
      <c r="H253" s="255"/>
      <c r="I253" s="254"/>
      <c r="J253" s="254"/>
      <c r="K253" s="310"/>
      <c r="L253" s="310"/>
      <c r="M253" s="330" t="s">
        <v>391</v>
      </c>
      <c r="N253" s="345" t="s">
        <v>0</v>
      </c>
      <c r="O253" s="393"/>
      <c r="P253" s="310"/>
      <c r="Q253" s="393">
        <v>48</v>
      </c>
      <c r="R253" s="393"/>
      <c r="S253" s="310"/>
      <c r="T253" s="310"/>
      <c r="V253" s="246">
        <f>SUM(Q253*6500)</f>
        <v>312000</v>
      </c>
      <c r="W253" s="249"/>
      <c r="X253" s="249"/>
      <c r="Y253" s="249"/>
      <c r="Z253" s="248">
        <f>SUM(J253+Y253)</f>
        <v>0</v>
      </c>
      <c r="AA253" s="255">
        <f>Z253</f>
        <v>0</v>
      </c>
      <c r="AB253" s="310"/>
      <c r="AC253" s="310"/>
      <c r="AD253" s="229"/>
      <c r="AE253"/>
    </row>
    <row r="254" spans="1:31" x14ac:dyDescent="0.3">
      <c r="A254" s="310"/>
      <c r="B254" s="330"/>
      <c r="C254" s="310"/>
      <c r="D254" s="310"/>
      <c r="E254" s="310"/>
      <c r="F254" s="310"/>
      <c r="H254" s="255"/>
      <c r="I254" s="254"/>
      <c r="J254" s="254"/>
      <c r="K254" s="310"/>
      <c r="L254" s="249"/>
      <c r="M254" s="330" t="s">
        <v>10</v>
      </c>
      <c r="N254" s="345" t="s">
        <v>9</v>
      </c>
      <c r="O254" s="393"/>
      <c r="P254" s="310"/>
      <c r="Q254" s="393"/>
      <c r="R254" s="393"/>
      <c r="S254" s="310"/>
      <c r="T254" s="310"/>
      <c r="U254" s="235">
        <v>6500</v>
      </c>
      <c r="V254" s="246">
        <f>SUM(V255+V256)</f>
        <v>755625</v>
      </c>
      <c r="W254" s="249">
        <v>37</v>
      </c>
      <c r="X254" s="249">
        <v>85</v>
      </c>
      <c r="Y254" s="249">
        <f>SUM(V254-(V254*X254/100))</f>
        <v>113343.75</v>
      </c>
      <c r="Z254" s="248">
        <f>SUM(J254+Y254)</f>
        <v>113343.75</v>
      </c>
      <c r="AA254" s="255">
        <f>Z254</f>
        <v>113343.75</v>
      </c>
      <c r="AB254" s="310">
        <v>10</v>
      </c>
      <c r="AC254" s="310">
        <v>0</v>
      </c>
      <c r="AD254" s="229">
        <v>0.02</v>
      </c>
      <c r="AE254"/>
    </row>
    <row r="255" spans="1:31" x14ac:dyDescent="0.3">
      <c r="A255" s="310"/>
      <c r="B255" s="330"/>
      <c r="C255" s="310"/>
      <c r="D255" s="310"/>
      <c r="E255" s="310"/>
      <c r="F255" s="310"/>
      <c r="H255" s="255"/>
      <c r="I255" s="254"/>
      <c r="J255" s="254"/>
      <c r="K255" s="310"/>
      <c r="L255" s="310"/>
      <c r="M255" s="330" t="s">
        <v>393</v>
      </c>
      <c r="N255" s="345" t="s">
        <v>2</v>
      </c>
      <c r="O255" s="393"/>
      <c r="P255" s="310"/>
      <c r="Q255" s="393">
        <v>68.25</v>
      </c>
      <c r="R255" s="393"/>
      <c r="S255" s="310"/>
      <c r="T255" s="310"/>
      <c r="V255" s="246">
        <f>SUM(Q255*6500)</f>
        <v>443625</v>
      </c>
      <c r="W255" s="249"/>
      <c r="X255" s="249"/>
      <c r="Y255" s="249"/>
      <c r="Z255" s="248">
        <f>SUM(J255+Y255)</f>
        <v>0</v>
      </c>
      <c r="AA255" s="255">
        <f>Z255</f>
        <v>0</v>
      </c>
      <c r="AB255" s="310"/>
      <c r="AC255" s="310"/>
      <c r="AD255" s="229"/>
      <c r="AE255"/>
    </row>
    <row r="256" spans="1:31" x14ac:dyDescent="0.3">
      <c r="A256" s="310"/>
      <c r="B256" s="330"/>
      <c r="C256" s="310"/>
      <c r="D256" s="310"/>
      <c r="E256" s="310"/>
      <c r="F256" s="310"/>
      <c r="H256" s="255"/>
      <c r="I256" s="254"/>
      <c r="J256" s="254"/>
      <c r="K256" s="310"/>
      <c r="L256" s="310"/>
      <c r="M256" s="330" t="s">
        <v>391</v>
      </c>
      <c r="N256" s="345" t="s">
        <v>0</v>
      </c>
      <c r="O256" s="393"/>
      <c r="P256" s="310"/>
      <c r="Q256" s="393">
        <v>48</v>
      </c>
      <c r="R256" s="393"/>
      <c r="S256" s="310"/>
      <c r="T256" s="310"/>
      <c r="V256" s="246">
        <f>SUM(Q256*6500)</f>
        <v>312000</v>
      </c>
      <c r="W256" s="249"/>
      <c r="X256" s="249"/>
      <c r="Y256" s="249"/>
      <c r="Z256" s="248">
        <f>SUM(J256+Y256)</f>
        <v>0</v>
      </c>
      <c r="AA256" s="255">
        <f>Z256</f>
        <v>0</v>
      </c>
      <c r="AB256" s="310"/>
      <c r="AC256" s="310"/>
      <c r="AD256" s="229"/>
      <c r="AE256"/>
    </row>
    <row r="257" spans="1:31" x14ac:dyDescent="0.3">
      <c r="A257" s="310"/>
      <c r="B257" s="330"/>
      <c r="C257" s="310"/>
      <c r="D257" s="310"/>
      <c r="E257" s="310"/>
      <c r="F257" s="310"/>
      <c r="H257" s="255"/>
      <c r="I257" s="254"/>
      <c r="J257" s="254"/>
      <c r="K257" s="310"/>
      <c r="L257" s="249"/>
      <c r="M257" s="330" t="s">
        <v>10</v>
      </c>
      <c r="N257" s="345" t="s">
        <v>9</v>
      </c>
      <c r="O257" s="393"/>
      <c r="P257" s="310"/>
      <c r="Q257" s="393"/>
      <c r="R257" s="393"/>
      <c r="S257" s="310"/>
      <c r="T257" s="310"/>
      <c r="U257" s="235">
        <v>6500</v>
      </c>
      <c r="V257" s="246">
        <f>SUM(V258+V259)</f>
        <v>1092000</v>
      </c>
      <c r="W257" s="249">
        <v>38</v>
      </c>
      <c r="X257" s="249">
        <v>85</v>
      </c>
      <c r="Y257" s="249">
        <f>SUM(V257-(V257*X257/100))</f>
        <v>163800</v>
      </c>
      <c r="Z257" s="248">
        <f>SUM(J257+Y257)</f>
        <v>163800</v>
      </c>
      <c r="AA257" s="255">
        <f>Z257</f>
        <v>163800</v>
      </c>
      <c r="AB257" s="310">
        <v>10</v>
      </c>
      <c r="AC257" s="310">
        <v>0</v>
      </c>
      <c r="AD257" s="229">
        <v>0.02</v>
      </c>
      <c r="AE257"/>
    </row>
    <row r="258" spans="1:31" x14ac:dyDescent="0.3">
      <c r="A258" s="310"/>
      <c r="B258" s="330"/>
      <c r="C258" s="310"/>
      <c r="D258" s="310"/>
      <c r="E258" s="310"/>
      <c r="F258" s="310"/>
      <c r="H258" s="255"/>
      <c r="I258" s="254"/>
      <c r="J258" s="254"/>
      <c r="K258" s="310"/>
      <c r="L258" s="310"/>
      <c r="M258" s="330" t="s">
        <v>393</v>
      </c>
      <c r="N258" s="345" t="s">
        <v>2</v>
      </c>
      <c r="O258" s="393"/>
      <c r="P258" s="310"/>
      <c r="Q258" s="393">
        <v>104</v>
      </c>
      <c r="R258" s="393"/>
      <c r="S258" s="310"/>
      <c r="T258" s="310"/>
      <c r="V258" s="246">
        <f>SUM(Q258*6500)</f>
        <v>676000</v>
      </c>
      <c r="W258" s="249"/>
      <c r="X258" s="249"/>
      <c r="Y258" s="249"/>
      <c r="Z258" s="248">
        <f>SUM(J258+Y258)</f>
        <v>0</v>
      </c>
      <c r="AA258" s="255">
        <f>Z258</f>
        <v>0</v>
      </c>
      <c r="AB258" s="310"/>
      <c r="AC258" s="310"/>
      <c r="AD258" s="229"/>
      <c r="AE258"/>
    </row>
    <row r="259" spans="1:31" x14ac:dyDescent="0.3">
      <c r="A259" s="310"/>
      <c r="B259" s="330"/>
      <c r="C259" s="310"/>
      <c r="D259" s="310"/>
      <c r="E259" s="310"/>
      <c r="F259" s="310"/>
      <c r="H259" s="255"/>
      <c r="I259" s="254"/>
      <c r="J259" s="254"/>
      <c r="K259" s="310"/>
      <c r="L259" s="310"/>
      <c r="M259" s="330" t="s">
        <v>391</v>
      </c>
      <c r="N259" s="345" t="s">
        <v>0</v>
      </c>
      <c r="O259" s="393"/>
      <c r="P259" s="310"/>
      <c r="Q259" s="393">
        <v>64</v>
      </c>
      <c r="R259" s="393"/>
      <c r="S259" s="310"/>
      <c r="T259" s="310"/>
      <c r="V259" s="246">
        <f>SUM(Q259*6500)</f>
        <v>416000</v>
      </c>
      <c r="W259" s="249"/>
      <c r="X259" s="249"/>
      <c r="Y259" s="249"/>
      <c r="Z259" s="248">
        <f>SUM(J259+Y259)</f>
        <v>0</v>
      </c>
      <c r="AA259" s="255">
        <f>Z259</f>
        <v>0</v>
      </c>
      <c r="AB259" s="310"/>
      <c r="AC259" s="310"/>
      <c r="AD259" s="229"/>
      <c r="AE259"/>
    </row>
    <row r="260" spans="1:31" x14ac:dyDescent="0.3">
      <c r="A260" s="310"/>
      <c r="B260" s="330"/>
      <c r="C260" s="310"/>
      <c r="D260" s="310"/>
      <c r="E260" s="310"/>
      <c r="F260" s="310"/>
      <c r="H260" s="255"/>
      <c r="I260" s="254"/>
      <c r="J260" s="254"/>
      <c r="K260" s="310"/>
      <c r="L260" s="310"/>
      <c r="M260" s="330" t="s">
        <v>8</v>
      </c>
      <c r="N260" s="345" t="s">
        <v>0</v>
      </c>
      <c r="O260" s="393"/>
      <c r="P260" s="310">
        <v>12</v>
      </c>
      <c r="Q260" s="393"/>
      <c r="R260" s="393"/>
      <c r="S260" s="310"/>
      <c r="T260" s="310"/>
      <c r="U260" s="235">
        <v>6500</v>
      </c>
      <c r="V260" s="246">
        <f>SUM(P260*6500)</f>
        <v>78000</v>
      </c>
      <c r="W260" s="249">
        <v>20</v>
      </c>
      <c r="X260" s="249">
        <v>93</v>
      </c>
      <c r="Y260" s="249">
        <f>SUM(V260-(V260*X260/100))</f>
        <v>5460</v>
      </c>
      <c r="Z260" s="248">
        <f>SUM(J260+Y260)</f>
        <v>5460</v>
      </c>
      <c r="AA260" s="255">
        <f>Z260</f>
        <v>5460</v>
      </c>
      <c r="AB260" s="310">
        <v>10</v>
      </c>
      <c r="AC260" s="310">
        <v>0</v>
      </c>
      <c r="AD260" s="229">
        <v>0.01</v>
      </c>
      <c r="AE260"/>
    </row>
    <row r="261" spans="1:31" x14ac:dyDescent="0.3">
      <c r="A261" s="310"/>
      <c r="B261" s="330"/>
      <c r="C261" s="310"/>
      <c r="D261" s="310"/>
      <c r="E261" s="310"/>
      <c r="F261" s="310"/>
      <c r="H261" s="255"/>
      <c r="I261" s="254"/>
      <c r="J261" s="254"/>
      <c r="K261" s="310"/>
      <c r="L261" s="310"/>
      <c r="M261" s="330" t="s">
        <v>8</v>
      </c>
      <c r="N261" s="345" t="s">
        <v>0</v>
      </c>
      <c r="O261" s="393"/>
      <c r="P261" s="310">
        <v>20</v>
      </c>
      <c r="Q261" s="393"/>
      <c r="R261" s="393"/>
      <c r="S261" s="310"/>
      <c r="T261" s="310"/>
      <c r="U261" s="235">
        <v>6500</v>
      </c>
      <c r="V261" s="246">
        <f>SUM(P261*6500)</f>
        <v>130000</v>
      </c>
      <c r="W261" s="249">
        <v>20</v>
      </c>
      <c r="X261" s="249">
        <v>93</v>
      </c>
      <c r="Y261" s="249">
        <f>SUM(V261-(V261*X261/100))</f>
        <v>9100</v>
      </c>
      <c r="Z261" s="248">
        <f>SUM(J261+Y261)</f>
        <v>9100</v>
      </c>
      <c r="AA261" s="255">
        <f>Z261</f>
        <v>9100</v>
      </c>
      <c r="AB261" s="310">
        <v>10</v>
      </c>
      <c r="AC261" s="310">
        <v>0</v>
      </c>
      <c r="AD261" s="229">
        <v>0.01</v>
      </c>
      <c r="AE261"/>
    </row>
    <row r="262" spans="1:31" x14ac:dyDescent="0.3">
      <c r="A262" s="310"/>
      <c r="B262" s="330"/>
      <c r="C262" s="310"/>
      <c r="D262" s="310"/>
      <c r="E262" s="310"/>
      <c r="F262" s="310"/>
      <c r="H262" s="255"/>
      <c r="I262" s="254"/>
      <c r="J262" s="254"/>
      <c r="K262" s="310"/>
      <c r="L262" s="310"/>
      <c r="M262" s="330"/>
      <c r="N262" s="345"/>
      <c r="O262" s="393"/>
      <c r="P262" s="310"/>
      <c r="Q262" s="393"/>
      <c r="R262" s="393"/>
      <c r="S262" s="310"/>
      <c r="T262" s="310"/>
      <c r="V262" s="246"/>
      <c r="W262" s="249"/>
      <c r="X262" s="249"/>
      <c r="Y262" s="249"/>
      <c r="Z262" s="248">
        <f>SUM(J262+Y262)</f>
        <v>0</v>
      </c>
      <c r="AA262" s="255">
        <f>Z262</f>
        <v>0</v>
      </c>
      <c r="AB262" s="310"/>
      <c r="AC262" s="310"/>
      <c r="AD262" s="229"/>
      <c r="AE262"/>
    </row>
    <row r="263" spans="1:31" x14ac:dyDescent="0.3">
      <c r="A263" s="310">
        <v>122</v>
      </c>
      <c r="B263" s="330" t="s">
        <v>1089</v>
      </c>
      <c r="C263" s="310">
        <v>5766</v>
      </c>
      <c r="D263" s="310">
        <v>7</v>
      </c>
      <c r="E263" s="310"/>
      <c r="F263" s="310"/>
      <c r="G263" s="233">
        <v>1</v>
      </c>
      <c r="H263" s="255">
        <f>SUM((D263*400)+(E263*100)+F263)</f>
        <v>2800</v>
      </c>
      <c r="I263" s="254">
        <v>75</v>
      </c>
      <c r="J263" s="254">
        <f>H263*I263</f>
        <v>210000</v>
      </c>
      <c r="K263" s="310">
        <v>224</v>
      </c>
      <c r="L263" s="310"/>
      <c r="M263" s="330"/>
      <c r="N263" s="345"/>
      <c r="O263" s="393"/>
      <c r="P263" s="310"/>
      <c r="Q263" s="393"/>
      <c r="R263" s="393"/>
      <c r="S263" s="310"/>
      <c r="T263" s="310"/>
      <c r="V263" s="246"/>
      <c r="W263" s="249"/>
      <c r="X263" s="249"/>
      <c r="Y263" s="249"/>
      <c r="Z263" s="248">
        <f>SUM(J263+Y263)</f>
        <v>210000</v>
      </c>
      <c r="AA263" s="255">
        <f>Z263</f>
        <v>210000</v>
      </c>
      <c r="AB263" s="310">
        <v>50</v>
      </c>
      <c r="AC263" s="310">
        <v>0</v>
      </c>
      <c r="AD263" s="229">
        <v>0.01</v>
      </c>
      <c r="AE263"/>
    </row>
    <row r="264" spans="1:31" x14ac:dyDescent="0.3">
      <c r="A264" s="310">
        <v>123</v>
      </c>
      <c r="B264" s="330" t="s">
        <v>1088</v>
      </c>
      <c r="C264" s="310">
        <v>3846</v>
      </c>
      <c r="D264" s="310">
        <v>11</v>
      </c>
      <c r="E264" s="310">
        <v>3</v>
      </c>
      <c r="F264" s="310">
        <v>15</v>
      </c>
      <c r="G264" s="233">
        <v>1</v>
      </c>
      <c r="H264" s="255">
        <f>SUM((D264*400)+(E264*100)+F264)</f>
        <v>4715</v>
      </c>
      <c r="I264" s="254">
        <v>75</v>
      </c>
      <c r="J264" s="254">
        <f>H264*I264</f>
        <v>353625</v>
      </c>
      <c r="K264" s="310"/>
      <c r="L264" s="310"/>
      <c r="M264" s="330"/>
      <c r="N264" s="345"/>
      <c r="O264" s="393"/>
      <c r="P264" s="310"/>
      <c r="Q264" s="393"/>
      <c r="R264" s="393"/>
      <c r="S264" s="310"/>
      <c r="T264" s="310"/>
      <c r="V264" s="246"/>
      <c r="W264" s="249"/>
      <c r="X264" s="249"/>
      <c r="Y264" s="249"/>
      <c r="Z264" s="248">
        <f>SUM(J264+Y264)</f>
        <v>353625</v>
      </c>
      <c r="AA264" s="255">
        <f>Z264</f>
        <v>353625</v>
      </c>
      <c r="AB264" s="310">
        <v>50</v>
      </c>
      <c r="AC264" s="310">
        <v>0</v>
      </c>
      <c r="AD264" s="229">
        <v>0.01</v>
      </c>
      <c r="AE264"/>
    </row>
    <row r="265" spans="1:31" x14ac:dyDescent="0.3">
      <c r="A265" s="310">
        <v>124</v>
      </c>
      <c r="B265" s="330" t="s">
        <v>1087</v>
      </c>
      <c r="C265" s="310">
        <v>5455</v>
      </c>
      <c r="D265" s="310"/>
      <c r="E265" s="310"/>
      <c r="F265" s="310">
        <v>74</v>
      </c>
      <c r="G265" s="233">
        <v>1</v>
      </c>
      <c r="H265" s="255">
        <f>SUM((D265*400)+(E265*100)+F265)</f>
        <v>74</v>
      </c>
      <c r="I265" s="254">
        <v>75</v>
      </c>
      <c r="J265" s="254">
        <f>H265*I265</f>
        <v>5550</v>
      </c>
      <c r="K265" s="310">
        <v>44</v>
      </c>
      <c r="L265" s="310">
        <v>13</v>
      </c>
      <c r="M265" s="330" t="s">
        <v>10</v>
      </c>
      <c r="N265" s="345" t="s">
        <v>9</v>
      </c>
      <c r="O265" s="393">
        <v>299.2</v>
      </c>
      <c r="P265" s="310"/>
      <c r="Q265" s="393"/>
      <c r="R265" s="393"/>
      <c r="S265" s="310"/>
      <c r="T265" s="310"/>
      <c r="U265" s="235">
        <v>6500</v>
      </c>
      <c r="V265" s="246">
        <f>SUM(V266+V267)</f>
        <v>1053000</v>
      </c>
      <c r="W265" s="249">
        <v>32</v>
      </c>
      <c r="X265" s="249">
        <v>85</v>
      </c>
      <c r="Y265" s="249">
        <f>SUM(V265-(V265*X265/100))</f>
        <v>157950</v>
      </c>
      <c r="Z265" s="248">
        <f>SUM(J265+Y265)</f>
        <v>163500</v>
      </c>
      <c r="AA265" s="255">
        <f>Z265</f>
        <v>163500</v>
      </c>
      <c r="AB265" s="310">
        <v>10</v>
      </c>
      <c r="AC265" s="310">
        <v>0</v>
      </c>
      <c r="AD265" s="229">
        <v>0.02</v>
      </c>
      <c r="AE265"/>
    </row>
    <row r="266" spans="1:31" x14ac:dyDescent="0.3">
      <c r="A266" s="310"/>
      <c r="B266" s="330"/>
      <c r="C266" s="310"/>
      <c r="D266" s="310"/>
      <c r="E266" s="310"/>
      <c r="F266" s="310"/>
      <c r="H266" s="255"/>
      <c r="I266" s="254"/>
      <c r="J266" s="254"/>
      <c r="K266" s="310"/>
      <c r="L266" s="310"/>
      <c r="M266" s="330" t="s">
        <v>393</v>
      </c>
      <c r="N266" s="345" t="s">
        <v>2</v>
      </c>
      <c r="O266" s="393"/>
      <c r="P266" s="310"/>
      <c r="Q266" s="393">
        <v>114</v>
      </c>
      <c r="R266" s="393"/>
      <c r="S266" s="310"/>
      <c r="T266" s="310"/>
      <c r="V266" s="246">
        <f>SUM(Q266*6500)</f>
        <v>741000</v>
      </c>
      <c r="W266" s="249"/>
      <c r="X266" s="249"/>
      <c r="Y266" s="249"/>
      <c r="Z266" s="248">
        <f>SUM(J266+Y266)</f>
        <v>0</v>
      </c>
      <c r="AA266" s="255">
        <f>Z266</f>
        <v>0</v>
      </c>
      <c r="AB266" s="310"/>
      <c r="AC266" s="310"/>
      <c r="AD266" s="229"/>
      <c r="AE266"/>
    </row>
    <row r="267" spans="1:31" x14ac:dyDescent="0.3">
      <c r="A267" s="310"/>
      <c r="B267" s="330"/>
      <c r="C267" s="310"/>
      <c r="D267" s="310"/>
      <c r="E267" s="310"/>
      <c r="F267" s="310"/>
      <c r="H267" s="255"/>
      <c r="I267" s="254"/>
      <c r="J267" s="254"/>
      <c r="K267" s="310"/>
      <c r="L267" s="310"/>
      <c r="M267" s="330" t="s">
        <v>391</v>
      </c>
      <c r="N267" s="345" t="s">
        <v>0</v>
      </c>
      <c r="O267" s="393"/>
      <c r="P267" s="310"/>
      <c r="Q267" s="393">
        <v>48</v>
      </c>
      <c r="R267" s="393"/>
      <c r="S267" s="310"/>
      <c r="T267" s="310"/>
      <c r="V267" s="246">
        <f>SUM(Q267*6500)</f>
        <v>312000</v>
      </c>
      <c r="W267" s="249"/>
      <c r="X267" s="249"/>
      <c r="Y267" s="249"/>
      <c r="Z267" s="248">
        <f>SUM(J267+Y267)</f>
        <v>0</v>
      </c>
      <c r="AA267" s="255">
        <f>Z267</f>
        <v>0</v>
      </c>
      <c r="AB267" s="310"/>
      <c r="AC267" s="310"/>
      <c r="AD267" s="229"/>
      <c r="AE267"/>
    </row>
    <row r="268" spans="1:31" x14ac:dyDescent="0.3">
      <c r="A268" s="310"/>
      <c r="B268" s="330"/>
      <c r="C268" s="310"/>
      <c r="D268" s="310"/>
      <c r="E268" s="310"/>
      <c r="F268" s="310"/>
      <c r="H268" s="255"/>
      <c r="I268" s="254"/>
      <c r="J268" s="254"/>
      <c r="K268" s="310"/>
      <c r="L268" s="310">
        <v>37</v>
      </c>
      <c r="M268" s="330" t="s">
        <v>10</v>
      </c>
      <c r="N268" s="345" t="s">
        <v>9</v>
      </c>
      <c r="O268" s="393"/>
      <c r="P268" s="310"/>
      <c r="Q268" s="393"/>
      <c r="R268" s="393"/>
      <c r="S268" s="310"/>
      <c r="T268" s="310"/>
      <c r="U268" s="235">
        <v>6500</v>
      </c>
      <c r="V268" s="246">
        <f>SUM(V269+V270)</f>
        <v>819000</v>
      </c>
      <c r="W268" s="249">
        <v>31</v>
      </c>
      <c r="X268" s="249">
        <v>85</v>
      </c>
      <c r="Y268" s="249">
        <f>SUM(V268-(V268*X268/100))</f>
        <v>122850</v>
      </c>
      <c r="Z268" s="248">
        <f>SUM(J268+Y268)</f>
        <v>122850</v>
      </c>
      <c r="AA268" s="255">
        <f>Z268</f>
        <v>122850</v>
      </c>
      <c r="AB268" s="310">
        <v>10</v>
      </c>
      <c r="AC268" s="310">
        <v>0</v>
      </c>
      <c r="AD268" s="229">
        <v>0.02</v>
      </c>
      <c r="AE268"/>
    </row>
    <row r="269" spans="1:31" x14ac:dyDescent="0.3">
      <c r="A269" s="310"/>
      <c r="B269" s="330"/>
      <c r="C269" s="310"/>
      <c r="D269" s="310"/>
      <c r="E269" s="310"/>
      <c r="F269" s="310"/>
      <c r="H269" s="255"/>
      <c r="I269" s="254"/>
      <c r="J269" s="254"/>
      <c r="K269" s="310"/>
      <c r="L269" s="310"/>
      <c r="M269" s="330" t="s">
        <v>393</v>
      </c>
      <c r="N269" s="345" t="s">
        <v>2</v>
      </c>
      <c r="O269" s="393"/>
      <c r="P269" s="310"/>
      <c r="Q269" s="393">
        <v>78</v>
      </c>
      <c r="R269" s="393"/>
      <c r="S269" s="310"/>
      <c r="T269" s="310"/>
      <c r="V269" s="246">
        <f>SUM(Q269*6500)</f>
        <v>507000</v>
      </c>
      <c r="W269" s="249"/>
      <c r="X269" s="249"/>
      <c r="Y269" s="249"/>
      <c r="Z269" s="248">
        <f>SUM(J269+Y269)</f>
        <v>0</v>
      </c>
      <c r="AA269" s="255">
        <f>Z269</f>
        <v>0</v>
      </c>
      <c r="AB269" s="310"/>
      <c r="AC269" s="310"/>
      <c r="AD269" s="229"/>
      <c r="AE269"/>
    </row>
    <row r="270" spans="1:31" x14ac:dyDescent="0.3">
      <c r="A270" s="310"/>
      <c r="B270" s="330"/>
      <c r="C270" s="310"/>
      <c r="D270" s="310"/>
      <c r="E270" s="310"/>
      <c r="F270" s="310"/>
      <c r="H270" s="255"/>
      <c r="I270" s="254"/>
      <c r="J270" s="254"/>
      <c r="K270" s="310"/>
      <c r="L270" s="310"/>
      <c r="M270" s="330" t="s">
        <v>391</v>
      </c>
      <c r="N270" s="345" t="s">
        <v>0</v>
      </c>
      <c r="O270" s="393"/>
      <c r="P270" s="310"/>
      <c r="Q270" s="393">
        <v>48</v>
      </c>
      <c r="R270" s="393"/>
      <c r="S270" s="310"/>
      <c r="T270" s="310"/>
      <c r="V270" s="246">
        <f>SUM(Q270*6500)</f>
        <v>312000</v>
      </c>
      <c r="W270" s="249"/>
      <c r="X270" s="249"/>
      <c r="Y270" s="249"/>
      <c r="Z270" s="248">
        <f>SUM(J270+Y270)</f>
        <v>0</v>
      </c>
      <c r="AA270" s="255">
        <f>Z270</f>
        <v>0</v>
      </c>
      <c r="AB270" s="310"/>
      <c r="AC270" s="310"/>
      <c r="AD270" s="229"/>
      <c r="AE270"/>
    </row>
    <row r="271" spans="1:31" x14ac:dyDescent="0.3">
      <c r="A271" s="310"/>
      <c r="B271" s="330"/>
      <c r="C271" s="310"/>
      <c r="D271" s="310"/>
      <c r="E271" s="310"/>
      <c r="F271" s="310"/>
      <c r="H271" s="255"/>
      <c r="I271" s="254"/>
      <c r="J271" s="254"/>
      <c r="K271" s="310"/>
      <c r="L271" s="310"/>
      <c r="M271" s="330" t="s">
        <v>8</v>
      </c>
      <c r="N271" s="345" t="s">
        <v>0</v>
      </c>
      <c r="O271" s="393"/>
      <c r="P271" s="310">
        <v>11.2</v>
      </c>
      <c r="Q271" s="393"/>
      <c r="R271" s="393"/>
      <c r="S271" s="310"/>
      <c r="T271" s="310"/>
      <c r="U271" s="235">
        <v>6500</v>
      </c>
      <c r="V271" s="246">
        <f>SUM(P271*6500)</f>
        <v>72800</v>
      </c>
      <c r="W271" s="249">
        <v>31</v>
      </c>
      <c r="X271" s="249">
        <v>93</v>
      </c>
      <c r="Y271" s="249">
        <f>SUM(V271-(V271*X271/100))</f>
        <v>5096</v>
      </c>
      <c r="Z271" s="248">
        <f>SUM(J271+Y271)</f>
        <v>5096</v>
      </c>
      <c r="AA271" s="255">
        <f>Z271</f>
        <v>5096</v>
      </c>
      <c r="AB271" s="310">
        <v>10</v>
      </c>
      <c r="AC271" s="310">
        <v>0</v>
      </c>
      <c r="AD271" s="229">
        <v>0.01</v>
      </c>
      <c r="AE271"/>
    </row>
    <row r="272" spans="1:31" x14ac:dyDescent="0.3">
      <c r="A272" s="310"/>
      <c r="B272" s="330"/>
      <c r="C272" s="310"/>
      <c r="D272" s="310"/>
      <c r="E272" s="310"/>
      <c r="F272" s="310"/>
      <c r="H272" s="255"/>
      <c r="I272" s="254"/>
      <c r="J272" s="254"/>
      <c r="K272" s="310"/>
      <c r="L272" s="310"/>
      <c r="M272" s="330"/>
      <c r="N272" s="345"/>
      <c r="O272" s="393"/>
      <c r="P272" s="310"/>
      <c r="Q272" s="393"/>
      <c r="R272" s="393"/>
      <c r="S272" s="310"/>
      <c r="T272" s="310"/>
      <c r="U272" s="246"/>
      <c r="V272" s="249"/>
      <c r="W272" s="249"/>
      <c r="X272" s="249"/>
      <c r="Y272" s="249"/>
      <c r="Z272" s="248">
        <f>SUM(J272+Y272)</f>
        <v>0</v>
      </c>
      <c r="AA272" s="255">
        <f>Z272</f>
        <v>0</v>
      </c>
      <c r="AB272" s="310"/>
      <c r="AC272" s="310"/>
      <c r="AD272" s="229"/>
      <c r="AE272"/>
    </row>
    <row r="273" spans="1:31" x14ac:dyDescent="0.3">
      <c r="A273" s="310">
        <v>125</v>
      </c>
      <c r="B273" s="330" t="s">
        <v>1086</v>
      </c>
      <c r="C273" s="310">
        <v>21015</v>
      </c>
      <c r="D273" s="310"/>
      <c r="E273" s="310">
        <v>3</v>
      </c>
      <c r="F273" s="310">
        <v>72</v>
      </c>
      <c r="G273" s="233">
        <v>1</v>
      </c>
      <c r="H273" s="255">
        <f>SUM((D273*400)+(E273*100)+F273)</f>
        <v>372</v>
      </c>
      <c r="I273" s="254">
        <v>75</v>
      </c>
      <c r="J273" s="254">
        <f>H273*I273</f>
        <v>27900</v>
      </c>
      <c r="K273" s="310"/>
      <c r="L273" s="310"/>
      <c r="M273" s="330"/>
      <c r="N273" s="345"/>
      <c r="O273" s="393"/>
      <c r="P273" s="310"/>
      <c r="Q273" s="393"/>
      <c r="R273" s="393"/>
      <c r="S273" s="310"/>
      <c r="T273" s="310"/>
      <c r="U273" s="246"/>
      <c r="V273" s="249"/>
      <c r="W273" s="249"/>
      <c r="X273" s="249"/>
      <c r="Y273" s="249"/>
      <c r="Z273" s="248">
        <f>SUM(J273+Y273)</f>
        <v>27900</v>
      </c>
      <c r="AA273" s="255">
        <f>Z273</f>
        <v>27900</v>
      </c>
      <c r="AB273" s="310">
        <v>50</v>
      </c>
      <c r="AC273" s="310">
        <v>0</v>
      </c>
      <c r="AD273" s="229">
        <v>0.01</v>
      </c>
      <c r="AE273"/>
    </row>
    <row r="274" spans="1:31" x14ac:dyDescent="0.3">
      <c r="A274" s="310">
        <v>126</v>
      </c>
      <c r="B274" s="330" t="s">
        <v>1085</v>
      </c>
      <c r="C274" s="310">
        <v>16827</v>
      </c>
      <c r="D274" s="310">
        <v>3</v>
      </c>
      <c r="E274" s="310"/>
      <c r="F274" s="310"/>
      <c r="G274" s="233">
        <v>1</v>
      </c>
      <c r="H274" s="255">
        <f>SUM((D274*400)+(E274*100)+F274)</f>
        <v>1200</v>
      </c>
      <c r="I274" s="254">
        <v>75</v>
      </c>
      <c r="J274" s="254">
        <f>H274*I274</f>
        <v>90000</v>
      </c>
      <c r="K274" s="310"/>
      <c r="L274" s="310"/>
      <c r="M274" s="330"/>
      <c r="N274" s="345"/>
      <c r="O274" s="393"/>
      <c r="P274" s="310"/>
      <c r="Q274" s="393"/>
      <c r="R274" s="393"/>
      <c r="S274" s="310"/>
      <c r="T274" s="310"/>
      <c r="U274" s="246"/>
      <c r="V274" s="249"/>
      <c r="W274" s="249"/>
      <c r="X274" s="249"/>
      <c r="Y274" s="249"/>
      <c r="Z274" s="248">
        <f>SUM(J274+Y274)</f>
        <v>90000</v>
      </c>
      <c r="AA274" s="255">
        <f>Z274</f>
        <v>90000</v>
      </c>
      <c r="AB274" s="310">
        <v>50</v>
      </c>
      <c r="AC274" s="310">
        <v>0</v>
      </c>
      <c r="AD274" s="229">
        <v>0.01</v>
      </c>
      <c r="AE274"/>
    </row>
    <row r="275" spans="1:31" x14ac:dyDescent="0.3">
      <c r="A275" s="310">
        <v>127</v>
      </c>
      <c r="B275" s="330" t="s">
        <v>1084</v>
      </c>
      <c r="C275" s="310">
        <v>7462</v>
      </c>
      <c r="D275" s="310"/>
      <c r="E275" s="310"/>
      <c r="F275" s="310">
        <v>88</v>
      </c>
      <c r="G275" s="233">
        <v>2</v>
      </c>
      <c r="H275" s="255">
        <f>SUM((D275*400)+(E275*100)+F275)</f>
        <v>88</v>
      </c>
      <c r="I275" s="254">
        <v>75</v>
      </c>
      <c r="J275" s="254">
        <f>H275*I275</f>
        <v>6600</v>
      </c>
      <c r="K275" s="310">
        <v>45</v>
      </c>
      <c r="L275" s="310" t="s">
        <v>1083</v>
      </c>
      <c r="M275" s="330" t="s">
        <v>10</v>
      </c>
      <c r="N275" s="345" t="s">
        <v>9</v>
      </c>
      <c r="O275" s="393">
        <v>178</v>
      </c>
      <c r="P275" s="310"/>
      <c r="Q275" s="393"/>
      <c r="R275" s="393"/>
      <c r="S275" s="310"/>
      <c r="T275" s="310"/>
      <c r="U275" s="235">
        <v>6500</v>
      </c>
      <c r="V275" s="246">
        <f>SUM(V276+V277)</f>
        <v>1092000</v>
      </c>
      <c r="W275" s="249">
        <v>27</v>
      </c>
      <c r="X275" s="249">
        <v>85</v>
      </c>
      <c r="Y275" s="249">
        <f>SUM(V275-(V275*X275/100))</f>
        <v>163800</v>
      </c>
      <c r="Z275" s="248">
        <f>SUM(J275+Y275)</f>
        <v>170400</v>
      </c>
      <c r="AA275" s="255">
        <f>Z275</f>
        <v>170400</v>
      </c>
      <c r="AB275" s="310">
        <v>10</v>
      </c>
      <c r="AC275" s="310">
        <v>0</v>
      </c>
      <c r="AD275" s="229">
        <v>0.02</v>
      </c>
      <c r="AE275"/>
    </row>
    <row r="276" spans="1:31" x14ac:dyDescent="0.3">
      <c r="A276" s="310"/>
      <c r="B276" s="330"/>
      <c r="C276" s="310"/>
      <c r="D276" s="310"/>
      <c r="E276" s="310"/>
      <c r="F276" s="310"/>
      <c r="H276" s="255"/>
      <c r="I276" s="254"/>
      <c r="J276" s="254"/>
      <c r="K276" s="310"/>
      <c r="L276" s="310"/>
      <c r="M276" s="330" t="s">
        <v>393</v>
      </c>
      <c r="N276" s="345" t="s">
        <v>2</v>
      </c>
      <c r="O276" s="393"/>
      <c r="P276" s="310"/>
      <c r="Q276" s="393">
        <v>104</v>
      </c>
      <c r="R276" s="393"/>
      <c r="S276" s="310"/>
      <c r="T276" s="310"/>
      <c r="V276" s="246">
        <f>SUM(Q276*6500)</f>
        <v>676000</v>
      </c>
      <c r="W276" s="249"/>
      <c r="X276" s="249"/>
      <c r="Y276" s="249"/>
      <c r="Z276" s="248">
        <f>SUM(J276+Y276)</f>
        <v>0</v>
      </c>
      <c r="AA276" s="255">
        <f>Z276</f>
        <v>0</v>
      </c>
      <c r="AB276" s="310"/>
      <c r="AC276" s="310"/>
      <c r="AD276" s="229"/>
      <c r="AE276"/>
    </row>
    <row r="277" spans="1:31" x14ac:dyDescent="0.3">
      <c r="A277" s="310"/>
      <c r="B277" s="330"/>
      <c r="C277" s="310"/>
      <c r="D277" s="310"/>
      <c r="E277" s="310"/>
      <c r="F277" s="310"/>
      <c r="H277" s="255"/>
      <c r="I277" s="254"/>
      <c r="J277" s="254"/>
      <c r="K277" s="310"/>
      <c r="L277" s="310"/>
      <c r="M277" s="330" t="s">
        <v>391</v>
      </c>
      <c r="N277" s="345" t="s">
        <v>0</v>
      </c>
      <c r="O277" s="393"/>
      <c r="P277" s="310"/>
      <c r="Q277" s="393">
        <v>64</v>
      </c>
      <c r="R277" s="393"/>
      <c r="S277" s="310"/>
      <c r="T277" s="310"/>
      <c r="V277" s="246">
        <f>SUM(Q277*6500)</f>
        <v>416000</v>
      </c>
      <c r="W277" s="249"/>
      <c r="X277" s="249"/>
      <c r="Y277" s="249"/>
      <c r="Z277" s="248">
        <f>SUM(J277+Y277)</f>
        <v>0</v>
      </c>
      <c r="AA277" s="255">
        <f>Z277</f>
        <v>0</v>
      </c>
      <c r="AB277" s="310"/>
      <c r="AC277" s="310"/>
      <c r="AD277" s="229"/>
      <c r="AE277"/>
    </row>
    <row r="278" spans="1:31" x14ac:dyDescent="0.3">
      <c r="A278" s="310"/>
      <c r="B278" s="330"/>
      <c r="C278" s="310"/>
      <c r="D278" s="310"/>
      <c r="E278" s="310"/>
      <c r="F278" s="310"/>
      <c r="H278" s="255"/>
      <c r="I278" s="254"/>
      <c r="J278" s="254"/>
      <c r="K278" s="310"/>
      <c r="L278" s="310"/>
      <c r="M278" s="330" t="s">
        <v>8</v>
      </c>
      <c r="N278" s="345" t="s">
        <v>0</v>
      </c>
      <c r="O278" s="393"/>
      <c r="P278" s="310">
        <v>10</v>
      </c>
      <c r="Q278" s="393"/>
      <c r="R278" s="393"/>
      <c r="S278" s="310"/>
      <c r="T278" s="310"/>
      <c r="U278" s="235">
        <v>6500</v>
      </c>
      <c r="V278" s="246">
        <f>SUM(P278*6500)</f>
        <v>65000</v>
      </c>
      <c r="W278" s="249">
        <v>27</v>
      </c>
      <c r="X278" s="249">
        <v>93</v>
      </c>
      <c r="Y278" s="249">
        <f>SUM(V278-(V278*X278/100))</f>
        <v>4550</v>
      </c>
      <c r="Z278" s="248">
        <f>SUM(J278+Y278)</f>
        <v>4550</v>
      </c>
      <c r="AA278" s="255">
        <f>Z278</f>
        <v>4550</v>
      </c>
      <c r="AB278" s="310">
        <v>50</v>
      </c>
      <c r="AC278" s="310">
        <v>0</v>
      </c>
      <c r="AD278" s="229">
        <v>0.01</v>
      </c>
      <c r="AE278"/>
    </row>
    <row r="279" spans="1:31" x14ac:dyDescent="0.3">
      <c r="A279" s="310"/>
      <c r="B279" s="330"/>
      <c r="C279" s="310"/>
      <c r="D279" s="310"/>
      <c r="E279" s="310"/>
      <c r="F279" s="310"/>
      <c r="H279" s="255"/>
      <c r="I279" s="254"/>
      <c r="J279" s="254"/>
      <c r="K279" s="310"/>
      <c r="L279" s="310"/>
      <c r="M279" s="330"/>
      <c r="N279" s="345"/>
      <c r="O279" s="393"/>
      <c r="P279" s="310"/>
      <c r="Q279" s="393"/>
      <c r="R279" s="393"/>
      <c r="S279" s="310"/>
      <c r="T279" s="310"/>
      <c r="U279" s="246"/>
      <c r="V279" s="249"/>
      <c r="W279" s="249"/>
      <c r="X279" s="249"/>
      <c r="Y279" s="249"/>
      <c r="Z279" s="248">
        <f>SUM(J279+Y279)</f>
        <v>0</v>
      </c>
      <c r="AA279" s="255">
        <f>Z279</f>
        <v>0</v>
      </c>
      <c r="AB279" s="310"/>
      <c r="AC279" s="310"/>
      <c r="AD279" s="229"/>
      <c r="AE279"/>
    </row>
    <row r="280" spans="1:31" x14ac:dyDescent="0.3">
      <c r="A280" s="310">
        <v>128</v>
      </c>
      <c r="B280" s="330" t="s">
        <v>1082</v>
      </c>
      <c r="C280" s="310">
        <v>7568</v>
      </c>
      <c r="D280" s="310">
        <v>8</v>
      </c>
      <c r="E280" s="310"/>
      <c r="F280" s="310"/>
      <c r="G280" s="233">
        <v>1</v>
      </c>
      <c r="H280" s="255">
        <f>SUM((D280*400)+(E280*100)+F280)</f>
        <v>3200</v>
      </c>
      <c r="I280" s="254">
        <v>75</v>
      </c>
      <c r="J280" s="254">
        <f>H280*I280</f>
        <v>240000</v>
      </c>
      <c r="K280" s="310"/>
      <c r="L280" s="310"/>
      <c r="M280" s="330"/>
      <c r="N280" s="345"/>
      <c r="O280" s="393"/>
      <c r="P280" s="310"/>
      <c r="Q280" s="393"/>
      <c r="R280" s="393"/>
      <c r="S280" s="310"/>
      <c r="T280" s="310"/>
      <c r="U280" s="246"/>
      <c r="V280" s="249"/>
      <c r="W280" s="249"/>
      <c r="X280" s="249"/>
      <c r="Y280" s="249"/>
      <c r="Z280" s="248">
        <f>SUM(J280+Y280)</f>
        <v>240000</v>
      </c>
      <c r="AA280" s="255">
        <f>Z280</f>
        <v>240000</v>
      </c>
      <c r="AB280" s="310">
        <v>50</v>
      </c>
      <c r="AC280" s="310">
        <v>0</v>
      </c>
      <c r="AD280" s="229">
        <v>0.01</v>
      </c>
      <c r="AE280"/>
    </row>
    <row r="281" spans="1:31" x14ac:dyDescent="0.3">
      <c r="A281" s="310">
        <v>129</v>
      </c>
      <c r="B281" s="330" t="s">
        <v>1081</v>
      </c>
      <c r="C281" s="310">
        <v>5764</v>
      </c>
      <c r="D281" s="310">
        <v>7</v>
      </c>
      <c r="E281" s="310"/>
      <c r="F281" s="310"/>
      <c r="G281" s="233">
        <v>1</v>
      </c>
      <c r="H281" s="255">
        <f>SUM((D281*400)+(E281*100)+F281)</f>
        <v>2800</v>
      </c>
      <c r="I281" s="254">
        <v>75</v>
      </c>
      <c r="J281" s="254">
        <f>H281*I281</f>
        <v>210000</v>
      </c>
      <c r="K281" s="310"/>
      <c r="L281" s="310"/>
      <c r="M281" s="330"/>
      <c r="N281" s="345"/>
      <c r="O281" s="393"/>
      <c r="P281" s="310"/>
      <c r="Q281" s="393"/>
      <c r="R281" s="393"/>
      <c r="S281" s="310"/>
      <c r="T281" s="310"/>
      <c r="U281" s="246"/>
      <c r="V281" s="249"/>
      <c r="W281" s="249"/>
      <c r="X281" s="249"/>
      <c r="Y281" s="249"/>
      <c r="Z281" s="248">
        <f>SUM(J281+Y281)</f>
        <v>210000</v>
      </c>
      <c r="AA281" s="255">
        <f>Z281</f>
        <v>210000</v>
      </c>
      <c r="AB281" s="310">
        <v>50</v>
      </c>
      <c r="AC281" s="310">
        <v>0</v>
      </c>
      <c r="AD281" s="229">
        <v>0.01</v>
      </c>
      <c r="AE281"/>
    </row>
    <row r="282" spans="1:31" x14ac:dyDescent="0.3">
      <c r="A282" s="310">
        <v>130</v>
      </c>
      <c r="B282" s="330" t="s">
        <v>1080</v>
      </c>
      <c r="C282" s="310">
        <v>21014</v>
      </c>
      <c r="D282" s="310">
        <v>12</v>
      </c>
      <c r="E282" s="310"/>
      <c r="F282" s="310">
        <v>97</v>
      </c>
      <c r="G282" s="233">
        <v>1</v>
      </c>
      <c r="H282" s="255">
        <f>SUM((D282*400)+(E282*100)+F282)</f>
        <v>4897</v>
      </c>
      <c r="I282" s="254">
        <v>75</v>
      </c>
      <c r="J282" s="254">
        <f>H282*I282</f>
        <v>367275</v>
      </c>
      <c r="K282" s="310"/>
      <c r="L282" s="310"/>
      <c r="M282" s="330"/>
      <c r="N282" s="345"/>
      <c r="O282" s="393"/>
      <c r="P282" s="310"/>
      <c r="Q282" s="393"/>
      <c r="R282" s="393"/>
      <c r="S282" s="310"/>
      <c r="T282" s="310"/>
      <c r="U282" s="246"/>
      <c r="V282" s="249"/>
      <c r="W282" s="249"/>
      <c r="X282" s="249"/>
      <c r="Y282" s="249"/>
      <c r="Z282" s="248">
        <f>SUM(J282+Y282)</f>
        <v>367275</v>
      </c>
      <c r="AA282" s="255">
        <f>Z282</f>
        <v>367275</v>
      </c>
      <c r="AB282" s="310">
        <v>50</v>
      </c>
      <c r="AC282" s="310">
        <v>0</v>
      </c>
      <c r="AD282" s="229">
        <v>0.01</v>
      </c>
      <c r="AE282"/>
    </row>
    <row r="283" spans="1:31" x14ac:dyDescent="0.3">
      <c r="A283" s="310">
        <v>131</v>
      </c>
      <c r="B283" s="330" t="s">
        <v>1079</v>
      </c>
      <c r="C283" s="310">
        <v>7576</v>
      </c>
      <c r="D283" s="310"/>
      <c r="E283" s="310">
        <v>2</v>
      </c>
      <c r="F283" s="310">
        <v>41</v>
      </c>
      <c r="G283" s="233">
        <v>2</v>
      </c>
      <c r="H283" s="255">
        <f>SUM((D283*400)+(E283*100)+F283)</f>
        <v>241</v>
      </c>
      <c r="I283" s="254">
        <v>75</v>
      </c>
      <c r="J283" s="254">
        <f>H283*I283</f>
        <v>18075</v>
      </c>
      <c r="K283" s="310">
        <v>46</v>
      </c>
      <c r="L283" s="310">
        <v>166</v>
      </c>
      <c r="M283" s="330" t="s">
        <v>10</v>
      </c>
      <c r="N283" s="345" t="s">
        <v>9</v>
      </c>
      <c r="O283" s="393">
        <v>238</v>
      </c>
      <c r="P283" s="310"/>
      <c r="Q283" s="393"/>
      <c r="R283" s="393"/>
      <c r="S283" s="310"/>
      <c r="T283" s="310"/>
      <c r="U283" s="235">
        <v>6500</v>
      </c>
      <c r="V283" s="246">
        <f>SUM(V284+V285)</f>
        <v>1235000</v>
      </c>
      <c r="W283" s="249">
        <v>40</v>
      </c>
      <c r="X283" s="249">
        <v>85</v>
      </c>
      <c r="Y283" s="249">
        <f>SUM(V283-(V283*X283/100))</f>
        <v>185250</v>
      </c>
      <c r="Z283" s="248">
        <f>SUM(J283+Y283)</f>
        <v>203325</v>
      </c>
      <c r="AA283" s="255">
        <f>Z283</f>
        <v>203325</v>
      </c>
      <c r="AB283" s="310">
        <v>10</v>
      </c>
      <c r="AC283" s="310">
        <v>0</v>
      </c>
      <c r="AD283" s="229">
        <v>0.02</v>
      </c>
      <c r="AE283"/>
    </row>
    <row r="284" spans="1:31" x14ac:dyDescent="0.3">
      <c r="A284" s="310"/>
      <c r="B284" s="330"/>
      <c r="C284" s="310"/>
      <c r="D284" s="310"/>
      <c r="E284" s="310"/>
      <c r="F284" s="310"/>
      <c r="H284" s="255"/>
      <c r="I284" s="254"/>
      <c r="J284" s="254"/>
      <c r="K284" s="310"/>
      <c r="L284" s="310"/>
      <c r="M284" s="330" t="s">
        <v>393</v>
      </c>
      <c r="N284" s="345" t="s">
        <v>2</v>
      </c>
      <c r="O284" s="393"/>
      <c r="P284" s="310"/>
      <c r="Q284" s="393">
        <v>126</v>
      </c>
      <c r="R284" s="393"/>
      <c r="S284" s="310"/>
      <c r="T284" s="310"/>
      <c r="V284" s="246">
        <f>SUM(Q284*6500)</f>
        <v>819000</v>
      </c>
      <c r="W284" s="249"/>
      <c r="X284" s="249"/>
      <c r="Y284" s="249"/>
      <c r="Z284" s="248">
        <f>SUM(J284+Y284)</f>
        <v>0</v>
      </c>
      <c r="AA284" s="255">
        <f>Z284</f>
        <v>0</v>
      </c>
      <c r="AB284" s="310"/>
      <c r="AC284" s="310"/>
      <c r="AD284" s="229"/>
      <c r="AE284"/>
    </row>
    <row r="285" spans="1:31" x14ac:dyDescent="0.3">
      <c r="A285" s="310"/>
      <c r="B285" s="330"/>
      <c r="C285" s="310"/>
      <c r="D285" s="310"/>
      <c r="E285" s="310"/>
      <c r="F285" s="310"/>
      <c r="H285" s="255"/>
      <c r="I285" s="254"/>
      <c r="J285" s="254"/>
      <c r="K285" s="310"/>
      <c r="L285" s="310"/>
      <c r="M285" s="330" t="s">
        <v>391</v>
      </c>
      <c r="N285" s="345" t="s">
        <v>0</v>
      </c>
      <c r="O285" s="393"/>
      <c r="P285" s="310"/>
      <c r="Q285" s="393">
        <v>64</v>
      </c>
      <c r="R285" s="393"/>
      <c r="S285" s="310"/>
      <c r="T285" s="310"/>
      <c r="V285" s="246">
        <f>SUM(Q285*6500)</f>
        <v>416000</v>
      </c>
      <c r="W285" s="249"/>
      <c r="X285" s="249"/>
      <c r="Y285" s="249"/>
      <c r="Z285" s="248">
        <f>SUM(J285+Y285)</f>
        <v>0</v>
      </c>
      <c r="AA285" s="255">
        <f>Z285</f>
        <v>0</v>
      </c>
      <c r="AB285" s="310"/>
      <c r="AC285" s="310"/>
      <c r="AD285" s="229"/>
      <c r="AE285"/>
    </row>
    <row r="286" spans="1:31" x14ac:dyDescent="0.3">
      <c r="A286" s="310"/>
      <c r="B286" s="330"/>
      <c r="C286" s="310"/>
      <c r="D286" s="310"/>
      <c r="E286" s="310"/>
      <c r="F286" s="310"/>
      <c r="H286" s="255"/>
      <c r="I286" s="254"/>
      <c r="J286" s="254"/>
      <c r="K286" s="310"/>
      <c r="L286" s="310"/>
      <c r="M286" s="330" t="s">
        <v>8</v>
      </c>
      <c r="N286" s="345" t="s">
        <v>0</v>
      </c>
      <c r="O286" s="393"/>
      <c r="P286" s="310">
        <v>20</v>
      </c>
      <c r="Q286" s="393"/>
      <c r="R286" s="393"/>
      <c r="S286" s="310"/>
      <c r="T286" s="310"/>
      <c r="U286" s="235">
        <v>6500</v>
      </c>
      <c r="V286" s="246">
        <f>SUM(P286*6500)</f>
        <v>130000</v>
      </c>
      <c r="W286" s="249">
        <v>40</v>
      </c>
      <c r="X286" s="249">
        <v>93</v>
      </c>
      <c r="Y286" s="249">
        <f>SUM(V286-(V286*X286/100))</f>
        <v>9100</v>
      </c>
      <c r="Z286" s="248">
        <f>SUM(J286+Y286)</f>
        <v>9100</v>
      </c>
      <c r="AA286" s="255">
        <f>Z286</f>
        <v>9100</v>
      </c>
      <c r="AB286" s="310">
        <v>50</v>
      </c>
      <c r="AC286" s="310">
        <v>0</v>
      </c>
      <c r="AD286" s="229">
        <v>0.01</v>
      </c>
      <c r="AE286"/>
    </row>
    <row r="287" spans="1:31" x14ac:dyDescent="0.3">
      <c r="A287" s="310"/>
      <c r="B287" s="330"/>
      <c r="C287" s="310"/>
      <c r="D287" s="310"/>
      <c r="E287" s="310"/>
      <c r="F287" s="310"/>
      <c r="H287" s="255"/>
      <c r="I287" s="254"/>
      <c r="J287" s="254"/>
      <c r="K287" s="310"/>
      <c r="L287" s="310"/>
      <c r="M287" s="330" t="s">
        <v>22</v>
      </c>
      <c r="N287" s="345" t="s">
        <v>0</v>
      </c>
      <c r="O287" s="393"/>
      <c r="P287" s="310">
        <v>4</v>
      </c>
      <c r="Q287" s="393"/>
      <c r="R287" s="393"/>
      <c r="S287" s="310"/>
      <c r="T287" s="310"/>
      <c r="U287" s="235">
        <v>2050</v>
      </c>
      <c r="V287" s="246">
        <f>SUM(P287*2050)</f>
        <v>8200</v>
      </c>
      <c r="W287" s="249">
        <v>20</v>
      </c>
      <c r="X287" s="249">
        <v>93</v>
      </c>
      <c r="Y287" s="249">
        <f>SUM(V287-(V287*X287/100))</f>
        <v>574</v>
      </c>
      <c r="Z287" s="248">
        <f>SUM(J287+Y287)</f>
        <v>574</v>
      </c>
      <c r="AA287" s="255">
        <f>Z287</f>
        <v>574</v>
      </c>
      <c r="AB287" s="310">
        <v>50</v>
      </c>
      <c r="AC287" s="310">
        <v>0</v>
      </c>
      <c r="AD287" s="229">
        <v>0.01</v>
      </c>
      <c r="AE287"/>
    </row>
    <row r="288" spans="1:31" x14ac:dyDescent="0.3">
      <c r="A288" s="310"/>
      <c r="B288" s="330"/>
      <c r="C288" s="310"/>
      <c r="D288" s="310"/>
      <c r="E288" s="310"/>
      <c r="F288" s="310"/>
      <c r="H288" s="255"/>
      <c r="I288" s="254"/>
      <c r="J288" s="254"/>
      <c r="K288" s="310"/>
      <c r="L288" s="310"/>
      <c r="M288" s="330" t="s">
        <v>13</v>
      </c>
      <c r="N288" s="345" t="s">
        <v>0</v>
      </c>
      <c r="O288" s="393"/>
      <c r="P288" s="310">
        <v>24</v>
      </c>
      <c r="Q288" s="393"/>
      <c r="R288" s="393"/>
      <c r="S288" s="310"/>
      <c r="T288" s="310"/>
      <c r="U288" s="235">
        <v>2050</v>
      </c>
      <c r="V288" s="246">
        <f>SUM(P288*2050)</f>
        <v>49200</v>
      </c>
      <c r="W288" s="249">
        <v>6</v>
      </c>
      <c r="X288" s="249">
        <v>20</v>
      </c>
      <c r="Y288" s="249">
        <f>SUM(V288-(V288*X288/100))</f>
        <v>39360</v>
      </c>
      <c r="Z288" s="248">
        <f>SUM(J288+Y288)</f>
        <v>39360</v>
      </c>
      <c r="AA288" s="255">
        <f>Z288</f>
        <v>39360</v>
      </c>
      <c r="AB288" s="310">
        <v>50</v>
      </c>
      <c r="AC288" s="310">
        <v>0</v>
      </c>
      <c r="AD288" s="229">
        <v>0.01</v>
      </c>
      <c r="AE288"/>
    </row>
    <row r="289" spans="1:31" x14ac:dyDescent="0.3">
      <c r="A289" s="310"/>
      <c r="B289" s="330"/>
      <c r="C289" s="310"/>
      <c r="D289" s="310"/>
      <c r="E289" s="310"/>
      <c r="F289" s="310"/>
      <c r="H289" s="255"/>
      <c r="I289" s="254"/>
      <c r="J289" s="254"/>
      <c r="K289" s="310"/>
      <c r="L289" s="310"/>
      <c r="M289" s="330"/>
      <c r="N289" s="345"/>
      <c r="O289" s="393"/>
      <c r="P289" s="310"/>
      <c r="Q289" s="393"/>
      <c r="R289" s="393"/>
      <c r="S289" s="310"/>
      <c r="T289" s="310"/>
      <c r="U289" s="246"/>
      <c r="V289" s="249"/>
      <c r="W289" s="249"/>
      <c r="X289" s="249"/>
      <c r="Y289" s="249"/>
      <c r="Z289" s="248">
        <f>SUM(J289+Y289)</f>
        <v>0</v>
      </c>
      <c r="AA289" s="255">
        <f>Z289</f>
        <v>0</v>
      </c>
      <c r="AB289" s="310"/>
      <c r="AC289" s="310"/>
      <c r="AD289" s="229"/>
      <c r="AE289"/>
    </row>
    <row r="290" spans="1:31" x14ac:dyDescent="0.3">
      <c r="A290" s="310">
        <v>132</v>
      </c>
      <c r="B290" s="330" t="s">
        <v>1078</v>
      </c>
      <c r="C290" s="310">
        <v>6108</v>
      </c>
      <c r="D290" s="310"/>
      <c r="E290" s="310">
        <v>1</v>
      </c>
      <c r="F290" s="310">
        <v>30</v>
      </c>
      <c r="G290" s="233">
        <v>1</v>
      </c>
      <c r="H290" s="255">
        <f>SUM((D290*400)+(E290*100)+F290)</f>
        <v>130</v>
      </c>
      <c r="I290" s="254">
        <v>75</v>
      </c>
      <c r="J290" s="254">
        <f>H290*I290</f>
        <v>9750</v>
      </c>
      <c r="K290" s="310">
        <v>47</v>
      </c>
      <c r="L290" s="310">
        <v>31</v>
      </c>
      <c r="M290" s="330" t="s">
        <v>10</v>
      </c>
      <c r="N290" s="345" t="s">
        <v>9</v>
      </c>
      <c r="O290" s="393">
        <v>278.75</v>
      </c>
      <c r="P290" s="310"/>
      <c r="Q290" s="393"/>
      <c r="R290" s="393"/>
      <c r="S290" s="310"/>
      <c r="T290" s="310"/>
      <c r="U290" s="235">
        <v>6500</v>
      </c>
      <c r="V290" s="246">
        <f>SUM(V291+V292)</f>
        <v>1625000</v>
      </c>
      <c r="W290" s="249">
        <v>20</v>
      </c>
      <c r="X290" s="249">
        <v>75</v>
      </c>
      <c r="Y290" s="249">
        <f>SUM(V290-(V290*X290/100))</f>
        <v>406250</v>
      </c>
      <c r="Z290" s="248">
        <f>SUM(J290+Y290)</f>
        <v>416000</v>
      </c>
      <c r="AA290" s="255">
        <f>Z290</f>
        <v>416000</v>
      </c>
      <c r="AB290" s="310">
        <v>10</v>
      </c>
      <c r="AC290" s="310">
        <v>0</v>
      </c>
      <c r="AD290" s="229">
        <v>0.01</v>
      </c>
      <c r="AE290"/>
    </row>
    <row r="291" spans="1:31" x14ac:dyDescent="0.3">
      <c r="A291" s="310"/>
      <c r="B291" s="330"/>
      <c r="C291" s="310"/>
      <c r="D291" s="310"/>
      <c r="E291" s="310"/>
      <c r="F291" s="310"/>
      <c r="H291" s="255"/>
      <c r="I291" s="254"/>
      <c r="J291" s="254"/>
      <c r="K291" s="310"/>
      <c r="L291" s="310"/>
      <c r="M291" s="330" t="s">
        <v>393</v>
      </c>
      <c r="N291" s="345" t="s">
        <v>2</v>
      </c>
      <c r="O291" s="393"/>
      <c r="P291" s="310"/>
      <c r="Q291" s="393">
        <v>154</v>
      </c>
      <c r="R291" s="393"/>
      <c r="S291" s="310"/>
      <c r="T291" s="310"/>
      <c r="V291" s="246">
        <f>SUM(Q291*6500)</f>
        <v>1001000</v>
      </c>
      <c r="W291" s="249"/>
      <c r="X291" s="249"/>
      <c r="Y291" s="249"/>
      <c r="Z291" s="248">
        <f>SUM(J291+Y291)</f>
        <v>0</v>
      </c>
      <c r="AA291" s="255">
        <f>Z291</f>
        <v>0</v>
      </c>
      <c r="AB291" s="310"/>
      <c r="AC291" s="310"/>
      <c r="AD291" s="229"/>
      <c r="AE291"/>
    </row>
    <row r="292" spans="1:31" x14ac:dyDescent="0.3">
      <c r="A292" s="310"/>
      <c r="B292" s="330"/>
      <c r="C292" s="310"/>
      <c r="D292" s="310"/>
      <c r="E292" s="310"/>
      <c r="F292" s="310"/>
      <c r="H292" s="255"/>
      <c r="I292" s="254"/>
      <c r="J292" s="254"/>
      <c r="K292" s="310"/>
      <c r="L292" s="310"/>
      <c r="M292" s="330" t="s">
        <v>391</v>
      </c>
      <c r="N292" s="345" t="s">
        <v>0</v>
      </c>
      <c r="O292" s="393"/>
      <c r="P292" s="310"/>
      <c r="Q292" s="393">
        <v>96</v>
      </c>
      <c r="R292" s="393"/>
      <c r="S292" s="310"/>
      <c r="T292" s="310"/>
      <c r="V292" s="246">
        <f>SUM(Q292*6500)</f>
        <v>624000</v>
      </c>
      <c r="W292" s="249"/>
      <c r="X292" s="249"/>
      <c r="Y292" s="249"/>
      <c r="Z292" s="248">
        <f>SUM(J292+Y292)</f>
        <v>0</v>
      </c>
      <c r="AA292" s="255">
        <f>Z292</f>
        <v>0</v>
      </c>
      <c r="AB292" s="310"/>
      <c r="AC292" s="310"/>
      <c r="AD292" s="229"/>
      <c r="AE292"/>
    </row>
    <row r="293" spans="1:31" x14ac:dyDescent="0.3">
      <c r="A293" s="310"/>
      <c r="B293" s="330"/>
      <c r="C293" s="310"/>
      <c r="D293" s="310"/>
      <c r="E293" s="310"/>
      <c r="F293" s="310"/>
      <c r="H293" s="255"/>
      <c r="I293" s="254"/>
      <c r="J293" s="254"/>
      <c r="K293" s="310"/>
      <c r="L293" s="310"/>
      <c r="M293" s="330" t="s">
        <v>8</v>
      </c>
      <c r="N293" s="345" t="s">
        <v>0</v>
      </c>
      <c r="O293" s="393"/>
      <c r="P293" s="310">
        <v>11.25</v>
      </c>
      <c r="Q293" s="393"/>
      <c r="R293" s="393"/>
      <c r="S293" s="310"/>
      <c r="T293" s="310"/>
      <c r="U293" s="235">
        <v>6500</v>
      </c>
      <c r="V293" s="246">
        <f>SUM(P293*6500)</f>
        <v>73125</v>
      </c>
      <c r="W293" s="249">
        <v>5</v>
      </c>
      <c r="X293" s="249">
        <v>15</v>
      </c>
      <c r="Y293" s="249">
        <f>SUM(V293-(V293*X293/100))</f>
        <v>62156.25</v>
      </c>
      <c r="Z293" s="248">
        <f>SUM(J293+Y293)</f>
        <v>62156.25</v>
      </c>
      <c r="AA293" s="255">
        <f>Z293</f>
        <v>62156.25</v>
      </c>
      <c r="AB293" s="310">
        <v>50</v>
      </c>
      <c r="AC293" s="310">
        <v>0</v>
      </c>
      <c r="AD293" s="229">
        <v>0.01</v>
      </c>
      <c r="AE293"/>
    </row>
    <row r="294" spans="1:31" x14ac:dyDescent="0.3">
      <c r="A294" s="310"/>
      <c r="B294" s="330"/>
      <c r="C294" s="310"/>
      <c r="D294" s="310"/>
      <c r="E294" s="310"/>
      <c r="F294" s="310"/>
      <c r="H294" s="255"/>
      <c r="I294" s="254"/>
      <c r="J294" s="254"/>
      <c r="K294" s="310"/>
      <c r="L294" s="310"/>
      <c r="M294" s="330" t="s">
        <v>22</v>
      </c>
      <c r="N294" s="345" t="s">
        <v>0</v>
      </c>
      <c r="O294" s="393"/>
      <c r="P294" s="310">
        <v>17.5</v>
      </c>
      <c r="Q294" s="393"/>
      <c r="R294" s="393"/>
      <c r="S294" s="310"/>
      <c r="T294" s="310"/>
      <c r="U294" s="235">
        <v>2050</v>
      </c>
      <c r="V294" s="246">
        <f>SUM(P294*2050)</f>
        <v>35875</v>
      </c>
      <c r="W294" s="249">
        <v>1</v>
      </c>
      <c r="X294" s="249">
        <v>3</v>
      </c>
      <c r="Y294" s="249">
        <f>SUM(V294-(V294*X294/100))</f>
        <v>34798.75</v>
      </c>
      <c r="Z294" s="248">
        <f>SUM(J294+Y294)</f>
        <v>34798.75</v>
      </c>
      <c r="AA294" s="255">
        <f>Z294</f>
        <v>34798.75</v>
      </c>
      <c r="AB294" s="310">
        <v>50</v>
      </c>
      <c r="AC294" s="310">
        <v>0</v>
      </c>
      <c r="AD294" s="229">
        <v>0.01</v>
      </c>
      <c r="AE294"/>
    </row>
    <row r="295" spans="1:31" x14ac:dyDescent="0.3">
      <c r="A295" s="310"/>
      <c r="B295" s="330"/>
      <c r="C295" s="310"/>
      <c r="D295" s="310"/>
      <c r="E295" s="310"/>
      <c r="F295" s="310"/>
      <c r="H295" s="255"/>
      <c r="I295" s="254"/>
      <c r="J295" s="254"/>
      <c r="K295" s="310"/>
      <c r="L295" s="310"/>
      <c r="M295" s="330"/>
      <c r="N295" s="345"/>
      <c r="O295" s="393"/>
      <c r="P295" s="310"/>
      <c r="Q295" s="393"/>
      <c r="R295" s="393"/>
      <c r="S295" s="310"/>
      <c r="T295" s="310"/>
      <c r="U295" s="246"/>
      <c r="V295" s="249"/>
      <c r="W295" s="249"/>
      <c r="X295" s="249"/>
      <c r="Y295" s="249"/>
      <c r="Z295" s="248">
        <f>SUM(J295+Y295)</f>
        <v>0</v>
      </c>
      <c r="AA295" s="255">
        <f>Z295</f>
        <v>0</v>
      </c>
      <c r="AB295" s="310"/>
      <c r="AC295" s="310"/>
      <c r="AD295" s="229"/>
      <c r="AE295"/>
    </row>
    <row r="296" spans="1:31" x14ac:dyDescent="0.3">
      <c r="A296" s="310">
        <v>133</v>
      </c>
      <c r="B296" s="330" t="s">
        <v>1077</v>
      </c>
      <c r="C296" s="310">
        <v>16245</v>
      </c>
      <c r="D296" s="310">
        <v>10</v>
      </c>
      <c r="E296" s="310"/>
      <c r="F296" s="310"/>
      <c r="G296" s="233">
        <v>1</v>
      </c>
      <c r="H296" s="255">
        <f>SUM((D296*400)+(E296*100)+F296)</f>
        <v>4000</v>
      </c>
      <c r="I296" s="254">
        <v>75</v>
      </c>
      <c r="J296" s="254">
        <f>H296*I296</f>
        <v>300000</v>
      </c>
      <c r="K296" s="310"/>
      <c r="L296" s="310"/>
      <c r="M296" s="330"/>
      <c r="N296" s="345"/>
      <c r="O296" s="393"/>
      <c r="P296" s="310"/>
      <c r="Q296" s="393"/>
      <c r="R296" s="393"/>
      <c r="S296" s="310"/>
      <c r="T296" s="310"/>
      <c r="U296" s="246"/>
      <c r="V296" s="249"/>
      <c r="W296" s="249"/>
      <c r="X296" s="249"/>
      <c r="Y296" s="249"/>
      <c r="Z296" s="248">
        <f>SUM(J296+Y296)</f>
        <v>300000</v>
      </c>
      <c r="AA296" s="255">
        <f>Z296</f>
        <v>300000</v>
      </c>
      <c r="AB296" s="310">
        <v>50</v>
      </c>
      <c r="AC296" s="310">
        <v>0</v>
      </c>
      <c r="AD296" s="229">
        <v>0.01</v>
      </c>
      <c r="AE296"/>
    </row>
    <row r="297" spans="1:31" x14ac:dyDescent="0.3">
      <c r="A297" s="310">
        <v>134</v>
      </c>
      <c r="B297" s="330" t="s">
        <v>1076</v>
      </c>
      <c r="C297" s="310">
        <v>3964</v>
      </c>
      <c r="D297" s="310">
        <v>10</v>
      </c>
      <c r="E297" s="310">
        <v>3</v>
      </c>
      <c r="F297" s="310">
        <v>81</v>
      </c>
      <c r="G297" s="233">
        <v>1</v>
      </c>
      <c r="H297" s="255">
        <f>SUM((D297*400)+(E297*100)+F297)</f>
        <v>4381</v>
      </c>
      <c r="I297" s="254">
        <v>75</v>
      </c>
      <c r="J297" s="254">
        <f>H297*I297</f>
        <v>328575</v>
      </c>
      <c r="K297" s="310"/>
      <c r="L297" s="310"/>
      <c r="M297" s="330"/>
      <c r="N297" s="345"/>
      <c r="O297" s="393"/>
      <c r="P297" s="310"/>
      <c r="Q297" s="393"/>
      <c r="R297" s="393"/>
      <c r="S297" s="310"/>
      <c r="T297" s="310"/>
      <c r="U297" s="246"/>
      <c r="V297" s="249"/>
      <c r="W297" s="249"/>
      <c r="X297" s="249"/>
      <c r="Y297" s="249"/>
      <c r="Z297" s="248">
        <f>SUM(J297+Y297)</f>
        <v>328575</v>
      </c>
      <c r="AA297" s="255">
        <f>Z297</f>
        <v>328575</v>
      </c>
      <c r="AB297" s="310">
        <v>50</v>
      </c>
      <c r="AC297" s="310">
        <v>0</v>
      </c>
      <c r="AD297" s="229">
        <v>0.01</v>
      </c>
      <c r="AE297"/>
    </row>
    <row r="298" spans="1:31" x14ac:dyDescent="0.3">
      <c r="A298" s="310">
        <v>135</v>
      </c>
      <c r="B298" s="330" t="s">
        <v>1075</v>
      </c>
      <c r="C298" s="310">
        <v>4957</v>
      </c>
      <c r="D298" s="310">
        <v>12</v>
      </c>
      <c r="E298" s="310"/>
      <c r="F298" s="310"/>
      <c r="G298" s="233">
        <v>1</v>
      </c>
      <c r="H298" s="255">
        <f>SUM((D298*400)+(E298*100)+F298)</f>
        <v>4800</v>
      </c>
      <c r="I298" s="254">
        <v>75</v>
      </c>
      <c r="J298" s="254">
        <f>H298*I298</f>
        <v>360000</v>
      </c>
      <c r="K298" s="310"/>
      <c r="L298" s="310"/>
      <c r="M298" s="330"/>
      <c r="N298" s="345"/>
      <c r="O298" s="393"/>
      <c r="P298" s="310"/>
      <c r="Q298" s="393"/>
      <c r="R298" s="393"/>
      <c r="S298" s="310"/>
      <c r="T298" s="310"/>
      <c r="U298" s="246"/>
      <c r="V298" s="249"/>
      <c r="W298" s="249"/>
      <c r="X298" s="249"/>
      <c r="Y298" s="249"/>
      <c r="Z298" s="248">
        <f>SUM(J298+Y298)</f>
        <v>360000</v>
      </c>
      <c r="AA298" s="255">
        <f>Z298</f>
        <v>360000</v>
      </c>
      <c r="AB298" s="310">
        <v>50</v>
      </c>
      <c r="AC298" s="310">
        <v>0</v>
      </c>
      <c r="AD298" s="229">
        <v>0.01</v>
      </c>
      <c r="AE298"/>
    </row>
    <row r="299" spans="1:31" x14ac:dyDescent="0.3">
      <c r="A299" s="310">
        <v>136</v>
      </c>
      <c r="B299" s="330" t="s">
        <v>1074</v>
      </c>
      <c r="C299" s="310">
        <v>10674</v>
      </c>
      <c r="D299" s="310">
        <v>5</v>
      </c>
      <c r="E299" s="310"/>
      <c r="F299" s="310"/>
      <c r="G299" s="233">
        <v>1</v>
      </c>
      <c r="H299" s="255">
        <f>SUM((D299*400)+(E299*100)+F299)</f>
        <v>2000</v>
      </c>
      <c r="I299" s="254">
        <v>75</v>
      </c>
      <c r="J299" s="254">
        <f>H299*I299</f>
        <v>150000</v>
      </c>
      <c r="K299" s="310"/>
      <c r="L299" s="310"/>
      <c r="M299" s="330"/>
      <c r="N299" s="345"/>
      <c r="O299" s="393"/>
      <c r="P299" s="310"/>
      <c r="Q299" s="393"/>
      <c r="R299" s="393"/>
      <c r="S299" s="310"/>
      <c r="T299" s="310"/>
      <c r="U299" s="246"/>
      <c r="V299" s="249"/>
      <c r="W299" s="249"/>
      <c r="X299" s="249"/>
      <c r="Y299" s="249"/>
      <c r="Z299" s="248">
        <f>SUM(J299+Y299)</f>
        <v>150000</v>
      </c>
      <c r="AA299" s="255">
        <f>Z299</f>
        <v>150000</v>
      </c>
      <c r="AB299" s="310">
        <v>50</v>
      </c>
      <c r="AC299" s="310">
        <v>0</v>
      </c>
      <c r="AD299" s="229">
        <v>0.01</v>
      </c>
      <c r="AE299"/>
    </row>
    <row r="300" spans="1:31" x14ac:dyDescent="0.3">
      <c r="A300" s="310">
        <v>137</v>
      </c>
      <c r="B300" s="330" t="s">
        <v>1073</v>
      </c>
      <c r="C300" s="310">
        <v>21177</v>
      </c>
      <c r="D300" s="310">
        <v>16</v>
      </c>
      <c r="E300" s="310">
        <v>3</v>
      </c>
      <c r="F300" s="310">
        <v>51</v>
      </c>
      <c r="G300" s="233">
        <v>1</v>
      </c>
      <c r="H300" s="255">
        <f>SUM((D300*400)+(E300*100)+F300)</f>
        <v>6751</v>
      </c>
      <c r="I300" s="254">
        <v>75</v>
      </c>
      <c r="J300" s="254">
        <f>H300*I300</f>
        <v>506325</v>
      </c>
      <c r="K300" s="310"/>
      <c r="L300" s="310"/>
      <c r="M300" s="330"/>
      <c r="N300" s="345"/>
      <c r="O300" s="393"/>
      <c r="P300" s="310"/>
      <c r="Q300" s="393"/>
      <c r="R300" s="393"/>
      <c r="S300" s="310"/>
      <c r="T300" s="310"/>
      <c r="U300" s="246"/>
      <c r="V300" s="249"/>
      <c r="W300" s="249"/>
      <c r="X300" s="249"/>
      <c r="Y300" s="249"/>
      <c r="Z300" s="248">
        <f>SUM(J300+Y300)</f>
        <v>506325</v>
      </c>
      <c r="AA300" s="255">
        <f>Z300</f>
        <v>506325</v>
      </c>
      <c r="AB300" s="310">
        <v>50</v>
      </c>
      <c r="AC300" s="310">
        <v>0</v>
      </c>
      <c r="AD300" s="229">
        <v>0.01</v>
      </c>
      <c r="AE300"/>
    </row>
    <row r="301" spans="1:31" x14ac:dyDescent="0.3">
      <c r="A301" s="310">
        <v>138</v>
      </c>
      <c r="B301" s="330" t="s">
        <v>1072</v>
      </c>
      <c r="C301" s="310">
        <v>7581</v>
      </c>
      <c r="D301" s="310"/>
      <c r="E301" s="310">
        <v>3</v>
      </c>
      <c r="F301" s="310">
        <v>19</v>
      </c>
      <c r="G301" s="233">
        <v>2</v>
      </c>
      <c r="H301" s="255">
        <f>SUM((D301*400)+(E301*100)+F301)</f>
        <v>319</v>
      </c>
      <c r="I301" s="254">
        <v>75</v>
      </c>
      <c r="J301" s="254">
        <f>H301*I301</f>
        <v>23925</v>
      </c>
      <c r="K301" s="310">
        <v>48</v>
      </c>
      <c r="L301" s="310">
        <v>205</v>
      </c>
      <c r="M301" s="330" t="s">
        <v>10</v>
      </c>
      <c r="N301" s="345" t="s">
        <v>9</v>
      </c>
      <c r="O301" s="393">
        <v>211</v>
      </c>
      <c r="P301" s="310"/>
      <c r="Q301" s="393"/>
      <c r="R301" s="393"/>
      <c r="S301" s="310"/>
      <c r="T301" s="310"/>
      <c r="U301" s="235">
        <v>6500</v>
      </c>
      <c r="V301" s="246">
        <f>SUM(V302+V303)</f>
        <v>864500</v>
      </c>
      <c r="W301" s="249">
        <v>21</v>
      </c>
      <c r="X301" s="249">
        <v>80</v>
      </c>
      <c r="Y301" s="249">
        <f>SUM(V301-(V301*X301/100))</f>
        <v>172900</v>
      </c>
      <c r="Z301" s="248">
        <f>SUM(J301+Y301)</f>
        <v>196825</v>
      </c>
      <c r="AA301" s="255">
        <f>Z301</f>
        <v>196825</v>
      </c>
      <c r="AB301" s="310">
        <v>10</v>
      </c>
      <c r="AC301" s="310">
        <v>0</v>
      </c>
      <c r="AD301" s="229">
        <v>0.02</v>
      </c>
      <c r="AE301"/>
    </row>
    <row r="302" spans="1:31" x14ac:dyDescent="0.3">
      <c r="A302" s="310"/>
      <c r="B302" s="330"/>
      <c r="C302" s="310"/>
      <c r="D302" s="310"/>
      <c r="E302" s="310"/>
      <c r="F302" s="310"/>
      <c r="H302" s="255"/>
      <c r="I302" s="254"/>
      <c r="J302" s="254"/>
      <c r="K302" s="310"/>
      <c r="L302" s="310"/>
      <c r="M302" s="330" t="s">
        <v>393</v>
      </c>
      <c r="N302" s="345" t="s">
        <v>2</v>
      </c>
      <c r="O302" s="393"/>
      <c r="P302" s="310"/>
      <c r="Q302" s="393">
        <v>77</v>
      </c>
      <c r="R302" s="393"/>
      <c r="S302" s="310"/>
      <c r="T302" s="310"/>
      <c r="V302" s="246">
        <f>SUM(Q302*6500)</f>
        <v>500500</v>
      </c>
      <c r="W302" s="249"/>
      <c r="X302" s="249"/>
      <c r="Y302" s="249"/>
      <c r="Z302" s="248">
        <f>SUM(J302+Y302)</f>
        <v>0</v>
      </c>
      <c r="AA302" s="255">
        <f>Z302</f>
        <v>0</v>
      </c>
      <c r="AB302" s="310"/>
      <c r="AC302" s="310"/>
      <c r="AD302" s="229"/>
      <c r="AE302"/>
    </row>
    <row r="303" spans="1:31" x14ac:dyDescent="0.3">
      <c r="A303" s="310"/>
      <c r="B303" s="330"/>
      <c r="C303" s="310"/>
      <c r="D303" s="310"/>
      <c r="E303" s="310"/>
      <c r="F303" s="310"/>
      <c r="H303" s="255"/>
      <c r="I303" s="254"/>
      <c r="J303" s="254"/>
      <c r="K303" s="310"/>
      <c r="L303" s="310"/>
      <c r="M303" s="330" t="s">
        <v>391</v>
      </c>
      <c r="N303" s="345" t="s">
        <v>0</v>
      </c>
      <c r="O303" s="393"/>
      <c r="P303" s="310"/>
      <c r="Q303" s="393">
        <v>56</v>
      </c>
      <c r="R303" s="393"/>
      <c r="S303" s="310"/>
      <c r="T303" s="310"/>
      <c r="V303" s="246">
        <f>SUM(Q303*6500)</f>
        <v>364000</v>
      </c>
      <c r="W303" s="249"/>
      <c r="X303" s="249"/>
      <c r="Y303" s="249"/>
      <c r="Z303" s="248">
        <f>SUM(J303+Y303)</f>
        <v>0</v>
      </c>
      <c r="AA303" s="255">
        <f>Z303</f>
        <v>0</v>
      </c>
      <c r="AB303" s="310"/>
      <c r="AC303" s="310"/>
      <c r="AD303" s="229"/>
      <c r="AE303"/>
    </row>
    <row r="304" spans="1:31" x14ac:dyDescent="0.3">
      <c r="A304" s="310"/>
      <c r="B304" s="330"/>
      <c r="C304" s="310"/>
      <c r="D304" s="310"/>
      <c r="E304" s="310"/>
      <c r="F304" s="310"/>
      <c r="H304" s="255"/>
      <c r="I304" s="254"/>
      <c r="J304" s="254"/>
      <c r="K304" s="310"/>
      <c r="L304" s="310"/>
      <c r="M304" s="330" t="s">
        <v>8</v>
      </c>
      <c r="N304" s="345" t="s">
        <v>0</v>
      </c>
      <c r="O304" s="393"/>
      <c r="P304" s="310">
        <v>18</v>
      </c>
      <c r="Q304" s="393"/>
      <c r="R304" s="393"/>
      <c r="S304" s="310"/>
      <c r="T304" s="310"/>
      <c r="U304" s="235">
        <v>6500</v>
      </c>
      <c r="V304" s="246">
        <f>SUM(P304*6500)</f>
        <v>117000</v>
      </c>
      <c r="W304" s="249">
        <v>18</v>
      </c>
      <c r="X304" s="249">
        <v>86</v>
      </c>
      <c r="Y304" s="249">
        <f>SUM(V304-(V304*X304/100))</f>
        <v>16380</v>
      </c>
      <c r="Z304" s="248">
        <f>SUM(J304+Y304)</f>
        <v>16380</v>
      </c>
      <c r="AA304" s="255">
        <f>Z304</f>
        <v>16380</v>
      </c>
      <c r="AB304" s="310"/>
      <c r="AC304" s="310"/>
      <c r="AD304" s="229"/>
      <c r="AE304"/>
    </row>
    <row r="305" spans="1:31" x14ac:dyDescent="0.3">
      <c r="A305" s="310"/>
      <c r="B305" s="330"/>
      <c r="C305" s="310"/>
      <c r="D305" s="310"/>
      <c r="E305" s="310"/>
      <c r="F305" s="310"/>
      <c r="H305" s="255"/>
      <c r="I305" s="254"/>
      <c r="J305" s="254"/>
      <c r="K305" s="310"/>
      <c r="L305" s="310"/>
      <c r="M305" s="330"/>
      <c r="N305" s="345"/>
      <c r="O305" s="393"/>
      <c r="P305" s="310"/>
      <c r="Q305" s="393"/>
      <c r="R305" s="393"/>
      <c r="S305" s="310"/>
      <c r="T305" s="310"/>
      <c r="U305" s="246"/>
      <c r="V305" s="249"/>
      <c r="W305" s="249"/>
      <c r="X305" s="249"/>
      <c r="Y305" s="249"/>
      <c r="Z305" s="248">
        <f>SUM(J305+Y305)</f>
        <v>0</v>
      </c>
      <c r="AA305" s="255">
        <f>Z305</f>
        <v>0</v>
      </c>
      <c r="AB305" s="310"/>
      <c r="AC305" s="310"/>
      <c r="AD305" s="229"/>
      <c r="AE305"/>
    </row>
    <row r="306" spans="1:31" x14ac:dyDescent="0.3">
      <c r="A306" s="310">
        <v>139</v>
      </c>
      <c r="B306" s="330" t="s">
        <v>1071</v>
      </c>
      <c r="C306" s="310">
        <v>6280</v>
      </c>
      <c r="D306" s="310"/>
      <c r="E306" s="310"/>
      <c r="F306" s="310">
        <v>73</v>
      </c>
      <c r="G306" s="233">
        <v>1</v>
      </c>
      <c r="H306" s="255">
        <f>SUM((D306*400)+(E306*100)+F306)</f>
        <v>73</v>
      </c>
      <c r="I306" s="254">
        <v>75</v>
      </c>
      <c r="J306" s="254">
        <f>H306*I306</f>
        <v>5475</v>
      </c>
      <c r="K306" s="310"/>
      <c r="L306" s="310"/>
      <c r="M306" s="330"/>
      <c r="N306" s="345"/>
      <c r="O306" s="393"/>
      <c r="P306" s="310"/>
      <c r="Q306" s="393"/>
      <c r="R306" s="393"/>
      <c r="S306" s="310"/>
      <c r="T306" s="310"/>
      <c r="U306" s="246"/>
      <c r="V306" s="249"/>
      <c r="W306" s="249"/>
      <c r="X306" s="249"/>
      <c r="Y306" s="249"/>
      <c r="Z306" s="248">
        <f>SUM(J306+Y306)</f>
        <v>5475</v>
      </c>
      <c r="AA306" s="255">
        <f>Z306</f>
        <v>5475</v>
      </c>
      <c r="AB306" s="310">
        <v>50</v>
      </c>
      <c r="AC306" s="310">
        <v>0</v>
      </c>
      <c r="AD306" s="229">
        <v>0.01</v>
      </c>
      <c r="AE306"/>
    </row>
    <row r="307" spans="1:31" x14ac:dyDescent="0.3">
      <c r="A307" s="310">
        <v>140</v>
      </c>
      <c r="B307" s="330" t="s">
        <v>1070</v>
      </c>
      <c r="C307" s="310">
        <v>6278</v>
      </c>
      <c r="D307" s="310"/>
      <c r="E307" s="310"/>
      <c r="F307" s="310">
        <v>89</v>
      </c>
      <c r="G307" s="233">
        <v>1</v>
      </c>
      <c r="H307" s="255">
        <f>SUM((D307*400)+(E307*100)+F307)</f>
        <v>89</v>
      </c>
      <c r="I307" s="254">
        <v>75</v>
      </c>
      <c r="J307" s="254">
        <f>H307*I307</f>
        <v>6675</v>
      </c>
      <c r="K307" s="310"/>
      <c r="L307" s="310"/>
      <c r="M307" s="330"/>
      <c r="N307" s="345"/>
      <c r="O307" s="393"/>
      <c r="P307" s="310"/>
      <c r="Q307" s="393"/>
      <c r="R307" s="393"/>
      <c r="S307" s="310"/>
      <c r="T307" s="310"/>
      <c r="U307" s="246"/>
      <c r="V307" s="249"/>
      <c r="W307" s="249"/>
      <c r="X307" s="249"/>
      <c r="Y307" s="249"/>
      <c r="Z307" s="248">
        <f>SUM(J307+Y307)</f>
        <v>6675</v>
      </c>
      <c r="AA307" s="255">
        <f>Z307</f>
        <v>6675</v>
      </c>
      <c r="AB307" s="310">
        <v>50</v>
      </c>
      <c r="AC307" s="310">
        <v>0</v>
      </c>
      <c r="AD307" s="229">
        <v>0.01</v>
      </c>
      <c r="AE307"/>
    </row>
    <row r="308" spans="1:31" x14ac:dyDescent="0.3">
      <c r="A308" s="310">
        <v>141</v>
      </c>
      <c r="B308" s="330" t="s">
        <v>1069</v>
      </c>
      <c r="C308" s="310">
        <v>1008</v>
      </c>
      <c r="D308" s="310">
        <v>10</v>
      </c>
      <c r="E308" s="310"/>
      <c r="F308" s="310"/>
      <c r="G308" s="233">
        <v>1</v>
      </c>
      <c r="H308" s="255">
        <f>SUM((D308*400)+(E308*100)+F308)</f>
        <v>4000</v>
      </c>
      <c r="I308" s="254">
        <v>75</v>
      </c>
      <c r="J308" s="254">
        <f>H308*I308</f>
        <v>300000</v>
      </c>
      <c r="K308" s="310"/>
      <c r="L308" s="310"/>
      <c r="M308" s="330"/>
      <c r="N308" s="345"/>
      <c r="O308" s="393"/>
      <c r="P308" s="310"/>
      <c r="Q308" s="393"/>
      <c r="R308" s="393"/>
      <c r="S308" s="310"/>
      <c r="T308" s="310"/>
      <c r="U308" s="246"/>
      <c r="V308" s="249"/>
      <c r="W308" s="249"/>
      <c r="X308" s="249"/>
      <c r="Y308" s="249"/>
      <c r="Z308" s="248">
        <f>SUM(J308+Y308)</f>
        <v>300000</v>
      </c>
      <c r="AA308" s="255">
        <f>Z308</f>
        <v>300000</v>
      </c>
      <c r="AB308" s="310">
        <v>50</v>
      </c>
      <c r="AC308" s="310">
        <v>0</v>
      </c>
      <c r="AD308" s="229">
        <v>0.01</v>
      </c>
      <c r="AE308"/>
    </row>
    <row r="309" spans="1:31" x14ac:dyDescent="0.3">
      <c r="A309" s="310">
        <v>142</v>
      </c>
      <c r="B309" s="330" t="s">
        <v>1068</v>
      </c>
      <c r="C309" s="310">
        <v>4692</v>
      </c>
      <c r="D309" s="310">
        <v>4</v>
      </c>
      <c r="E309" s="310"/>
      <c r="F309" s="310">
        <v>96</v>
      </c>
      <c r="G309" s="233">
        <v>1</v>
      </c>
      <c r="H309" s="255">
        <f>SUM((D309*400)+(E309*100)+F309)</f>
        <v>1696</v>
      </c>
      <c r="I309" s="254">
        <v>75</v>
      </c>
      <c r="J309" s="254">
        <f>H309*I309</f>
        <v>127200</v>
      </c>
      <c r="K309" s="310"/>
      <c r="L309" s="310"/>
      <c r="M309" s="330"/>
      <c r="N309" s="345"/>
      <c r="O309" s="393"/>
      <c r="P309" s="310"/>
      <c r="Q309" s="393"/>
      <c r="R309" s="393"/>
      <c r="S309" s="310"/>
      <c r="T309" s="310"/>
      <c r="U309" s="246"/>
      <c r="V309" s="249"/>
      <c r="W309" s="249"/>
      <c r="X309" s="249"/>
      <c r="Y309" s="249"/>
      <c r="Z309" s="248">
        <f>SUM(J309+Y309)</f>
        <v>127200</v>
      </c>
      <c r="AA309" s="255">
        <f>Z309</f>
        <v>127200</v>
      </c>
      <c r="AB309" s="310">
        <v>50</v>
      </c>
      <c r="AC309" s="310">
        <v>0</v>
      </c>
      <c r="AD309" s="229">
        <v>0.01</v>
      </c>
      <c r="AE309"/>
    </row>
    <row r="310" spans="1:31" x14ac:dyDescent="0.3">
      <c r="A310" s="310">
        <v>143</v>
      </c>
      <c r="B310" s="330" t="s">
        <v>1067</v>
      </c>
      <c r="C310" s="310">
        <v>4697</v>
      </c>
      <c r="D310" s="310">
        <v>9</v>
      </c>
      <c r="E310" s="310">
        <v>3</v>
      </c>
      <c r="F310" s="310">
        <v>73</v>
      </c>
      <c r="G310" s="233">
        <v>1</v>
      </c>
      <c r="H310" s="255">
        <f>SUM((D310*400)+(E310*100)+F310)</f>
        <v>3973</v>
      </c>
      <c r="I310" s="254">
        <v>75</v>
      </c>
      <c r="J310" s="254">
        <f>H310*I310</f>
        <v>297975</v>
      </c>
      <c r="K310" s="310"/>
      <c r="L310" s="310"/>
      <c r="M310" s="330"/>
      <c r="N310" s="345"/>
      <c r="O310" s="393"/>
      <c r="P310" s="310"/>
      <c r="Q310" s="393"/>
      <c r="R310" s="393"/>
      <c r="S310" s="310"/>
      <c r="T310" s="310"/>
      <c r="U310" s="246"/>
      <c r="V310" s="249"/>
      <c r="W310" s="249"/>
      <c r="X310" s="249"/>
      <c r="Y310" s="249"/>
      <c r="Z310" s="248">
        <f>SUM(J310+Y310)</f>
        <v>297975</v>
      </c>
      <c r="AA310" s="255">
        <f>Z310</f>
        <v>297975</v>
      </c>
      <c r="AB310" s="310">
        <v>50</v>
      </c>
      <c r="AC310" s="310">
        <v>0</v>
      </c>
      <c r="AD310" s="229">
        <v>0.01</v>
      </c>
      <c r="AE310"/>
    </row>
    <row r="311" spans="1:31" x14ac:dyDescent="0.3">
      <c r="A311" s="310">
        <v>144</v>
      </c>
      <c r="B311" s="330" t="s">
        <v>1066</v>
      </c>
      <c r="C311" s="310">
        <v>7650</v>
      </c>
      <c r="D311" s="310"/>
      <c r="E311" s="310"/>
      <c r="F311" s="310">
        <v>86</v>
      </c>
      <c r="G311" s="233">
        <v>2</v>
      </c>
      <c r="H311" s="255">
        <f>SUM((D311*400)+(E311*100)+F311)</f>
        <v>86</v>
      </c>
      <c r="I311" s="254">
        <v>75</v>
      </c>
      <c r="J311" s="254">
        <f>H311*I311</f>
        <v>6450</v>
      </c>
      <c r="K311" s="310">
        <v>49</v>
      </c>
      <c r="L311" s="310" t="s">
        <v>1065</v>
      </c>
      <c r="M311" s="330" t="s">
        <v>3</v>
      </c>
      <c r="N311" s="345" t="s">
        <v>2</v>
      </c>
      <c r="O311" s="393">
        <v>200</v>
      </c>
      <c r="P311" s="310"/>
      <c r="Q311" s="393">
        <v>176</v>
      </c>
      <c r="R311" s="393"/>
      <c r="S311" s="310"/>
      <c r="T311" s="310"/>
      <c r="U311" s="235">
        <v>6500</v>
      </c>
      <c r="V311" s="246">
        <f>SUM(Q311*6500)</f>
        <v>1144000</v>
      </c>
      <c r="W311" s="249">
        <v>18</v>
      </c>
      <c r="X311" s="249">
        <v>26</v>
      </c>
      <c r="Y311" s="249">
        <f>SUM(V311-(V311*X311/100))</f>
        <v>846560</v>
      </c>
      <c r="Z311" s="248">
        <f>SUM(J311+Y311)</f>
        <v>853010</v>
      </c>
      <c r="AA311" s="255">
        <f>Z311</f>
        <v>853010</v>
      </c>
      <c r="AB311" s="310">
        <v>10</v>
      </c>
      <c r="AC311" s="310">
        <v>0</v>
      </c>
      <c r="AD311" s="229">
        <v>0.02</v>
      </c>
      <c r="AE311"/>
    </row>
    <row r="312" spans="1:31" x14ac:dyDescent="0.3">
      <c r="A312" s="310"/>
      <c r="B312" s="330"/>
      <c r="C312" s="310"/>
      <c r="D312" s="310"/>
      <c r="E312" s="310"/>
      <c r="F312" s="310"/>
      <c r="H312" s="255">
        <f>SUM((D312*400)+(E312*100)+F312)</f>
        <v>0</v>
      </c>
      <c r="I312" s="254">
        <v>75</v>
      </c>
      <c r="J312" s="254">
        <f>H312*I312</f>
        <v>0</v>
      </c>
      <c r="K312" s="310"/>
      <c r="L312" s="310"/>
      <c r="M312" s="330" t="s">
        <v>8</v>
      </c>
      <c r="N312" s="345" t="s">
        <v>0</v>
      </c>
      <c r="O312" s="393"/>
      <c r="P312" s="310">
        <v>8</v>
      </c>
      <c r="Q312" s="393"/>
      <c r="R312" s="393"/>
      <c r="S312" s="310"/>
      <c r="T312" s="310"/>
      <c r="U312" s="235">
        <v>6500</v>
      </c>
      <c r="V312" s="246">
        <f>SUM(P312*6500)</f>
        <v>52000</v>
      </c>
      <c r="W312" s="249">
        <v>15</v>
      </c>
      <c r="X312" s="249">
        <v>65</v>
      </c>
      <c r="Y312" s="249">
        <f>SUM(V312-(V312*X312/100))</f>
        <v>18200</v>
      </c>
      <c r="Z312" s="248">
        <f>SUM(J312+Y312)</f>
        <v>18200</v>
      </c>
      <c r="AA312" s="255">
        <f>Z312</f>
        <v>18200</v>
      </c>
      <c r="AB312" s="310">
        <v>50</v>
      </c>
      <c r="AC312" s="310">
        <v>0</v>
      </c>
      <c r="AD312" s="229">
        <v>0.01</v>
      </c>
      <c r="AE312"/>
    </row>
    <row r="313" spans="1:31" x14ac:dyDescent="0.3">
      <c r="A313" s="310"/>
      <c r="B313" s="330"/>
      <c r="C313" s="310"/>
      <c r="D313" s="310"/>
      <c r="E313" s="310"/>
      <c r="F313" s="310"/>
      <c r="H313" s="255">
        <f>SUM((D313*400)+(E313*100)+F313)</f>
        <v>0</v>
      </c>
      <c r="I313" s="254">
        <v>75</v>
      </c>
      <c r="J313" s="254">
        <f>H313*I313</f>
        <v>0</v>
      </c>
      <c r="K313" s="310"/>
      <c r="L313" s="310"/>
      <c r="M313" s="330" t="s">
        <v>48</v>
      </c>
      <c r="N313" s="345" t="s">
        <v>0</v>
      </c>
      <c r="O313" s="393"/>
      <c r="P313" s="310">
        <v>16</v>
      </c>
      <c r="Q313" s="393"/>
      <c r="R313" s="393"/>
      <c r="S313" s="310"/>
      <c r="T313" s="310"/>
      <c r="U313" s="235">
        <v>6500</v>
      </c>
      <c r="V313" s="246">
        <f>SUM(P313*6500)</f>
        <v>104000</v>
      </c>
      <c r="W313" s="249">
        <v>2</v>
      </c>
      <c r="X313" s="249">
        <v>6</v>
      </c>
      <c r="Y313" s="249">
        <f>SUM(V313-(V313*X313/100))</f>
        <v>97760</v>
      </c>
      <c r="Z313" s="248">
        <f>SUM(J313+Y313)</f>
        <v>97760</v>
      </c>
      <c r="AA313" s="255">
        <f>Z313</f>
        <v>97760</v>
      </c>
      <c r="AB313" s="310">
        <v>10</v>
      </c>
      <c r="AC313" s="310">
        <v>0</v>
      </c>
      <c r="AD313" s="229">
        <v>0.02</v>
      </c>
      <c r="AE313"/>
    </row>
    <row r="314" spans="1:31" x14ac:dyDescent="0.3">
      <c r="A314" s="310">
        <v>145</v>
      </c>
      <c r="B314" s="330" t="s">
        <v>1064</v>
      </c>
      <c r="C314" s="310">
        <v>8081</v>
      </c>
      <c r="D314" s="310">
        <v>6</v>
      </c>
      <c r="E314" s="310">
        <v>2</v>
      </c>
      <c r="F314" s="310">
        <v>81</v>
      </c>
      <c r="G314" s="233">
        <v>1</v>
      </c>
      <c r="H314" s="255">
        <f>SUM((D314*400)+(E314*100)+F314)</f>
        <v>2681</v>
      </c>
      <c r="I314" s="254">
        <v>75</v>
      </c>
      <c r="J314" s="254">
        <f>H314*I314</f>
        <v>201075</v>
      </c>
      <c r="K314" s="310"/>
      <c r="L314" s="310"/>
      <c r="M314" s="330"/>
      <c r="N314" s="345"/>
      <c r="O314" s="393"/>
      <c r="P314" s="310"/>
      <c r="Q314" s="393"/>
      <c r="R314" s="393"/>
      <c r="S314" s="310"/>
      <c r="T314" s="310"/>
      <c r="U314" s="246"/>
      <c r="V314" s="249"/>
      <c r="W314" s="249"/>
      <c r="X314" s="249"/>
      <c r="Y314" s="249"/>
      <c r="Z314" s="248">
        <f>SUM(J314+Y314)</f>
        <v>201075</v>
      </c>
      <c r="AA314" s="255">
        <f>Z314</f>
        <v>201075</v>
      </c>
      <c r="AB314" s="310">
        <v>50</v>
      </c>
      <c r="AC314" s="310">
        <v>0</v>
      </c>
      <c r="AD314" s="229">
        <v>0.01</v>
      </c>
      <c r="AE314"/>
    </row>
    <row r="315" spans="1:31" x14ac:dyDescent="0.3">
      <c r="A315" s="310">
        <v>146</v>
      </c>
      <c r="B315" s="330" t="s">
        <v>1063</v>
      </c>
      <c r="C315" s="310">
        <v>6612</v>
      </c>
      <c r="D315" s="310">
        <v>2</v>
      </c>
      <c r="E315" s="310"/>
      <c r="F315" s="310">
        <v>14</v>
      </c>
      <c r="G315" s="233">
        <v>1</v>
      </c>
      <c r="H315" s="255">
        <f>SUM((D315*400)+(E315*100)+F315)</f>
        <v>814</v>
      </c>
      <c r="I315" s="254">
        <v>75</v>
      </c>
      <c r="J315" s="254">
        <f>H315*I315</f>
        <v>61050</v>
      </c>
      <c r="K315" s="310"/>
      <c r="L315" s="310"/>
      <c r="M315" s="330"/>
      <c r="N315" s="345"/>
      <c r="O315" s="393"/>
      <c r="P315" s="310"/>
      <c r="Q315" s="393"/>
      <c r="R315" s="393"/>
      <c r="S315" s="310"/>
      <c r="T315" s="310"/>
      <c r="U315" s="246"/>
      <c r="V315" s="249"/>
      <c r="W315" s="249"/>
      <c r="X315" s="249"/>
      <c r="Y315" s="249"/>
      <c r="Z315" s="248">
        <f>SUM(J315+Y315)</f>
        <v>61050</v>
      </c>
      <c r="AA315" s="255">
        <f>Z315</f>
        <v>61050</v>
      </c>
      <c r="AB315" s="310">
        <v>50</v>
      </c>
      <c r="AC315" s="310">
        <v>0</v>
      </c>
      <c r="AD315" s="229">
        <v>0.01</v>
      </c>
      <c r="AE315"/>
    </row>
    <row r="316" spans="1:31" x14ac:dyDescent="0.3">
      <c r="A316" s="310">
        <v>147</v>
      </c>
      <c r="B316" s="330" t="s">
        <v>1062</v>
      </c>
      <c r="C316" s="310">
        <v>20413</v>
      </c>
      <c r="D316" s="310">
        <v>9</v>
      </c>
      <c r="E316" s="310">
        <v>3</v>
      </c>
      <c r="F316" s="310">
        <v>53</v>
      </c>
      <c r="G316" s="233">
        <v>1</v>
      </c>
      <c r="H316" s="255">
        <f>SUM((D316*400)+(E316*100)+F316)</f>
        <v>3953</v>
      </c>
      <c r="I316" s="254">
        <v>75</v>
      </c>
      <c r="J316" s="254">
        <f>H316*I316</f>
        <v>296475</v>
      </c>
      <c r="K316" s="310"/>
      <c r="L316" s="310"/>
      <c r="M316" s="330"/>
      <c r="N316" s="345"/>
      <c r="O316" s="393"/>
      <c r="P316" s="310"/>
      <c r="Q316" s="393"/>
      <c r="R316" s="393"/>
      <c r="S316" s="310"/>
      <c r="T316" s="310"/>
      <c r="U316" s="246"/>
      <c r="V316" s="249"/>
      <c r="W316" s="249"/>
      <c r="X316" s="249"/>
      <c r="Y316" s="249"/>
      <c r="Z316" s="248">
        <f>SUM(J316+Y316)</f>
        <v>296475</v>
      </c>
      <c r="AA316" s="255">
        <f>Z316</f>
        <v>296475</v>
      </c>
      <c r="AB316" s="310">
        <v>50</v>
      </c>
      <c r="AC316" s="310">
        <v>0</v>
      </c>
      <c r="AD316" s="229">
        <v>0.01</v>
      </c>
      <c r="AE316"/>
    </row>
    <row r="317" spans="1:31" x14ac:dyDescent="0.3">
      <c r="A317" s="310">
        <v>148</v>
      </c>
      <c r="B317" s="330" t="s">
        <v>486</v>
      </c>
      <c r="C317" s="310">
        <v>15311</v>
      </c>
      <c r="D317" s="310">
        <v>5</v>
      </c>
      <c r="E317" s="310">
        <v>2</v>
      </c>
      <c r="F317" s="310"/>
      <c r="G317" s="233">
        <v>1</v>
      </c>
      <c r="H317" s="255">
        <f>SUM((D317*400)+(E317*100)+F317)</f>
        <v>2200</v>
      </c>
      <c r="I317" s="254">
        <v>75</v>
      </c>
      <c r="J317" s="254">
        <f>H317*I317</f>
        <v>165000</v>
      </c>
      <c r="K317" s="310"/>
      <c r="L317" s="310"/>
      <c r="M317" s="330"/>
      <c r="N317" s="345"/>
      <c r="O317" s="393"/>
      <c r="P317" s="310"/>
      <c r="Q317" s="393"/>
      <c r="R317" s="393"/>
      <c r="S317" s="310"/>
      <c r="T317" s="310"/>
      <c r="U317" s="246"/>
      <c r="V317" s="249"/>
      <c r="W317" s="249"/>
      <c r="X317" s="249"/>
      <c r="Y317" s="249"/>
      <c r="Z317" s="248">
        <f>SUM(J317+Y317)</f>
        <v>165000</v>
      </c>
      <c r="AA317" s="255">
        <f>Z317</f>
        <v>165000</v>
      </c>
      <c r="AB317" s="310">
        <v>50</v>
      </c>
      <c r="AC317" s="310">
        <v>0</v>
      </c>
      <c r="AD317" s="229">
        <v>0.01</v>
      </c>
      <c r="AE317"/>
    </row>
    <row r="318" spans="1:31" x14ac:dyDescent="0.3">
      <c r="A318" s="310">
        <v>149</v>
      </c>
      <c r="B318" s="330" t="s">
        <v>771</v>
      </c>
      <c r="C318" s="310">
        <v>21200</v>
      </c>
      <c r="D318" s="310">
        <v>32</v>
      </c>
      <c r="E318" s="310">
        <v>2</v>
      </c>
      <c r="F318" s="310">
        <v>18</v>
      </c>
      <c r="G318" s="233">
        <v>1</v>
      </c>
      <c r="H318" s="255">
        <f>SUM((D318*400)+(E318*100)+F318)</f>
        <v>13018</v>
      </c>
      <c r="I318" s="254">
        <v>75</v>
      </c>
      <c r="J318" s="254">
        <f>H318*I318</f>
        <v>976350</v>
      </c>
      <c r="K318" s="310"/>
      <c r="L318" s="310"/>
      <c r="M318" s="330"/>
      <c r="N318" s="345"/>
      <c r="O318" s="393"/>
      <c r="P318" s="310"/>
      <c r="Q318" s="393"/>
      <c r="R318" s="393"/>
      <c r="S318" s="310"/>
      <c r="T318" s="310"/>
      <c r="U318" s="246"/>
      <c r="V318" s="249"/>
      <c r="W318" s="249"/>
      <c r="X318" s="249"/>
      <c r="Y318" s="249"/>
      <c r="Z318" s="248">
        <f>SUM(J318+Y318)</f>
        <v>976350</v>
      </c>
      <c r="AA318" s="255">
        <f>Z318</f>
        <v>976350</v>
      </c>
      <c r="AB318" s="310">
        <v>50</v>
      </c>
      <c r="AC318" s="310">
        <v>0</v>
      </c>
      <c r="AD318" s="229">
        <v>0.01</v>
      </c>
      <c r="AE318"/>
    </row>
    <row r="319" spans="1:31" x14ac:dyDescent="0.3">
      <c r="A319" s="310">
        <v>150</v>
      </c>
      <c r="B319" s="330" t="s">
        <v>1061</v>
      </c>
      <c r="C319" s="310">
        <v>8821</v>
      </c>
      <c r="D319" s="310">
        <v>9</v>
      </c>
      <c r="E319" s="310">
        <v>2</v>
      </c>
      <c r="F319" s="310">
        <v>41</v>
      </c>
      <c r="G319" s="233">
        <v>1</v>
      </c>
      <c r="H319" s="255">
        <f>SUM((D319*400)+(E319*100)+F319)</f>
        <v>3841</v>
      </c>
      <c r="I319" s="254">
        <v>75</v>
      </c>
      <c r="J319" s="254">
        <f>H319*I319</f>
        <v>288075</v>
      </c>
      <c r="K319" s="310"/>
      <c r="L319" s="310"/>
      <c r="M319" s="330"/>
      <c r="N319" s="345"/>
      <c r="O319" s="393"/>
      <c r="P319" s="310"/>
      <c r="Q319" s="393"/>
      <c r="R319" s="393"/>
      <c r="S319" s="310"/>
      <c r="T319" s="310"/>
      <c r="U319" s="246"/>
      <c r="V319" s="249"/>
      <c r="W319" s="249"/>
      <c r="X319" s="249"/>
      <c r="Y319" s="249"/>
      <c r="Z319" s="248">
        <f>SUM(J319+Y319)</f>
        <v>288075</v>
      </c>
      <c r="AA319" s="255">
        <f>Z319</f>
        <v>288075</v>
      </c>
      <c r="AB319" s="310">
        <v>50</v>
      </c>
      <c r="AC319" s="310">
        <v>0</v>
      </c>
      <c r="AD319" s="229">
        <v>0.01</v>
      </c>
      <c r="AE319"/>
    </row>
    <row r="320" spans="1:31" x14ac:dyDescent="0.3">
      <c r="A320" s="310">
        <v>151</v>
      </c>
      <c r="B320" s="330" t="s">
        <v>1060</v>
      </c>
      <c r="C320" s="310">
        <v>8820</v>
      </c>
      <c r="D320" s="310"/>
      <c r="E320" s="310">
        <v>1</v>
      </c>
      <c r="F320" s="310">
        <v>17</v>
      </c>
      <c r="G320" s="233">
        <v>2</v>
      </c>
      <c r="H320" s="255">
        <f>SUM((D320*400)+(E320*100)+F320)</f>
        <v>117</v>
      </c>
      <c r="I320" s="254">
        <v>75</v>
      </c>
      <c r="J320" s="254">
        <f>H320*I320</f>
        <v>8775</v>
      </c>
      <c r="K320" s="310">
        <v>50</v>
      </c>
      <c r="L320" s="310">
        <v>18</v>
      </c>
      <c r="M320" s="330" t="s">
        <v>3</v>
      </c>
      <c r="N320" s="345" t="s">
        <v>2</v>
      </c>
      <c r="O320" s="393">
        <v>193</v>
      </c>
      <c r="P320" s="310"/>
      <c r="Q320" s="393">
        <v>161</v>
      </c>
      <c r="R320" s="393"/>
      <c r="S320" s="310"/>
      <c r="T320" s="310"/>
      <c r="U320" s="235">
        <v>6500</v>
      </c>
      <c r="V320" s="246">
        <f>SUM(Q320*6500)</f>
        <v>1046500</v>
      </c>
      <c r="W320" s="249">
        <v>14</v>
      </c>
      <c r="X320" s="249">
        <v>18</v>
      </c>
      <c r="Y320" s="249">
        <f>SUM(V320-(V320*X320/100))</f>
        <v>858130</v>
      </c>
      <c r="Z320" s="248">
        <f>SUM(J320+Y320)</f>
        <v>866905</v>
      </c>
      <c r="AA320" s="255">
        <f>Z320</f>
        <v>866905</v>
      </c>
      <c r="AB320" s="310">
        <v>10</v>
      </c>
      <c r="AC320" s="310">
        <v>0</v>
      </c>
      <c r="AD320" s="229">
        <v>0.02</v>
      </c>
      <c r="AE320"/>
    </row>
    <row r="321" spans="1:31" s="294" customFormat="1" x14ac:dyDescent="0.3">
      <c r="A321" s="297"/>
      <c r="B321" s="346"/>
      <c r="C321" s="297"/>
      <c r="D321" s="297"/>
      <c r="E321" s="297"/>
      <c r="F321" s="297"/>
      <c r="G321" s="324"/>
      <c r="H321" s="296">
        <f>SUM((D321*400)+(E321*100)+F321)</f>
        <v>0</v>
      </c>
      <c r="I321" s="254">
        <v>75</v>
      </c>
      <c r="J321" s="254">
        <f>H321*I321</f>
        <v>0</v>
      </c>
      <c r="K321" s="297"/>
      <c r="L321" s="297"/>
      <c r="M321" s="346" t="s">
        <v>325</v>
      </c>
      <c r="N321" s="346" t="s">
        <v>2</v>
      </c>
      <c r="O321" s="396"/>
      <c r="P321" s="297"/>
      <c r="Q321" s="396"/>
      <c r="R321" s="396">
        <v>32</v>
      </c>
      <c r="S321" s="297"/>
      <c r="T321" s="297"/>
      <c r="U321" s="324">
        <v>6500</v>
      </c>
      <c r="V321" s="323">
        <f>SUM(R321*6500)</f>
        <v>208000</v>
      </c>
      <c r="W321" s="297">
        <v>8</v>
      </c>
      <c r="X321" s="297">
        <v>8</v>
      </c>
      <c r="Y321" s="297">
        <f>SUM(V321-(V321*X321/100))</f>
        <v>191360</v>
      </c>
      <c r="Z321" s="296">
        <f>SUM(J321+Y321)</f>
        <v>191360</v>
      </c>
      <c r="AA321" s="255">
        <f>Z321</f>
        <v>191360</v>
      </c>
      <c r="AB321" s="297">
        <v>10</v>
      </c>
      <c r="AC321" s="297">
        <v>0</v>
      </c>
      <c r="AD321" s="395">
        <v>0.02</v>
      </c>
      <c r="AE321" s="321"/>
    </row>
    <row r="322" spans="1:31" x14ac:dyDescent="0.3">
      <c r="A322" s="310">
        <v>152</v>
      </c>
      <c r="B322" s="330" t="s">
        <v>1059</v>
      </c>
      <c r="C322" s="310">
        <v>880</v>
      </c>
      <c r="D322" s="310">
        <v>9</v>
      </c>
      <c r="E322" s="310">
        <v>2</v>
      </c>
      <c r="F322" s="310">
        <v>67</v>
      </c>
      <c r="G322" s="233">
        <v>1</v>
      </c>
      <c r="H322" s="255">
        <f>SUM((D322*400)+(E322*100)+F322)</f>
        <v>3867</v>
      </c>
      <c r="I322" s="254">
        <v>75</v>
      </c>
      <c r="J322" s="254">
        <f>H322*I322</f>
        <v>290025</v>
      </c>
      <c r="K322" s="310"/>
      <c r="L322" s="310"/>
      <c r="M322" s="330"/>
      <c r="N322" s="345"/>
      <c r="O322" s="393"/>
      <c r="P322" s="310"/>
      <c r="Q322" s="393"/>
      <c r="R322" s="393"/>
      <c r="S322" s="310"/>
      <c r="T322" s="310"/>
      <c r="U322" s="246"/>
      <c r="V322" s="249"/>
      <c r="W322" s="249"/>
      <c r="X322" s="249"/>
      <c r="Y322" s="249"/>
      <c r="Z322" s="248">
        <f>SUM(J322+Y322)</f>
        <v>290025</v>
      </c>
      <c r="AA322" s="255">
        <f>Z322</f>
        <v>290025</v>
      </c>
      <c r="AB322" s="310">
        <v>50</v>
      </c>
      <c r="AC322" s="310">
        <v>0</v>
      </c>
      <c r="AD322" s="229">
        <v>0.01</v>
      </c>
      <c r="AE322"/>
    </row>
    <row r="323" spans="1:31" x14ac:dyDescent="0.3">
      <c r="A323" s="310">
        <v>153</v>
      </c>
      <c r="B323" s="330" t="s">
        <v>1058</v>
      </c>
      <c r="C323" s="310">
        <v>10828</v>
      </c>
      <c r="D323" s="310">
        <v>13</v>
      </c>
      <c r="E323" s="310">
        <v>3</v>
      </c>
      <c r="F323" s="310">
        <v>81</v>
      </c>
      <c r="G323" s="233">
        <v>1</v>
      </c>
      <c r="H323" s="255">
        <f>SUM((D323*400)+(E323*100)+F323)</f>
        <v>5581</v>
      </c>
      <c r="I323" s="254">
        <v>75</v>
      </c>
      <c r="J323" s="254">
        <f>H323*I323</f>
        <v>418575</v>
      </c>
      <c r="K323" s="310"/>
      <c r="L323" s="310"/>
      <c r="M323" s="330"/>
      <c r="N323" s="345"/>
      <c r="O323" s="393"/>
      <c r="P323" s="310"/>
      <c r="Q323" s="393"/>
      <c r="R323" s="393"/>
      <c r="S323" s="310"/>
      <c r="T323" s="310"/>
      <c r="U323" s="246"/>
      <c r="V323" s="249"/>
      <c r="W323" s="249"/>
      <c r="X323" s="249"/>
      <c r="Y323" s="249"/>
      <c r="Z323" s="248">
        <f>SUM(J323+Y323)</f>
        <v>418575</v>
      </c>
      <c r="AA323" s="255">
        <f>Z323</f>
        <v>418575</v>
      </c>
      <c r="AB323" s="310">
        <v>50</v>
      </c>
      <c r="AC323" s="310">
        <v>0</v>
      </c>
      <c r="AD323" s="229">
        <v>0.01</v>
      </c>
      <c r="AE323"/>
    </row>
    <row r="324" spans="1:31" s="347" customFormat="1" x14ac:dyDescent="0.3">
      <c r="A324" s="401">
        <v>154</v>
      </c>
      <c r="B324" s="355" t="s">
        <v>1057</v>
      </c>
      <c r="C324" s="401">
        <v>5523</v>
      </c>
      <c r="D324" s="401"/>
      <c r="E324" s="401"/>
      <c r="F324" s="401">
        <v>90</v>
      </c>
      <c r="G324" s="407">
        <v>1</v>
      </c>
      <c r="H324" s="255">
        <f>SUM((D324*400)+(E324*100)+F324)</f>
        <v>90</v>
      </c>
      <c r="I324" s="254">
        <v>75</v>
      </c>
      <c r="J324" s="254">
        <f>H324*I324</f>
        <v>6750</v>
      </c>
      <c r="K324" s="401"/>
      <c r="L324" s="350"/>
      <c r="M324" s="355"/>
      <c r="N324" s="354"/>
      <c r="O324" s="402"/>
      <c r="P324" s="401"/>
      <c r="Q324" s="402"/>
      <c r="R324" s="402"/>
      <c r="S324" s="401"/>
      <c r="T324" s="401"/>
      <c r="U324" s="351"/>
      <c r="V324" s="350"/>
      <c r="W324" s="350"/>
      <c r="X324" s="350"/>
      <c r="Y324" s="350"/>
      <c r="Z324" s="248">
        <f>SUM(J324+Y324)</f>
        <v>6750</v>
      </c>
      <c r="AA324" s="255">
        <f>Z324</f>
        <v>6750</v>
      </c>
      <c r="AB324" s="401">
        <v>50</v>
      </c>
      <c r="AC324" s="401">
        <v>0</v>
      </c>
      <c r="AD324" s="400">
        <v>0.01</v>
      </c>
      <c r="AE324" s="348" t="s">
        <v>1056</v>
      </c>
    </row>
    <row r="325" spans="1:31" x14ac:dyDescent="0.3">
      <c r="A325" s="310">
        <v>155</v>
      </c>
      <c r="B325" s="330" t="s">
        <v>1055</v>
      </c>
      <c r="C325" s="310">
        <v>15344</v>
      </c>
      <c r="D325" s="310">
        <v>26</v>
      </c>
      <c r="E325" s="310">
        <v>1</v>
      </c>
      <c r="F325" s="310">
        <v>93</v>
      </c>
      <c r="G325" s="233">
        <v>1</v>
      </c>
      <c r="H325" s="255">
        <f>SUM((D325*400)+(E325*100)+F325)</f>
        <v>10593</v>
      </c>
      <c r="I325" s="254">
        <v>75</v>
      </c>
      <c r="J325" s="254">
        <f>H325*I325</f>
        <v>794475</v>
      </c>
      <c r="K325" s="310"/>
      <c r="L325" s="249"/>
      <c r="M325" s="330"/>
      <c r="N325" s="345"/>
      <c r="O325" s="393"/>
      <c r="P325" s="310"/>
      <c r="Q325" s="393"/>
      <c r="R325" s="393"/>
      <c r="S325" s="310"/>
      <c r="T325" s="310"/>
      <c r="U325" s="246"/>
      <c r="V325" s="249"/>
      <c r="W325" s="249"/>
      <c r="X325" s="249"/>
      <c r="Y325" s="249"/>
      <c r="Z325" s="248">
        <f>SUM(J325+Y325)</f>
        <v>794475</v>
      </c>
      <c r="AA325" s="255">
        <f>Z325</f>
        <v>794475</v>
      </c>
      <c r="AB325" s="310">
        <v>50</v>
      </c>
      <c r="AC325" s="310">
        <v>0</v>
      </c>
      <c r="AD325" s="229">
        <v>0.01</v>
      </c>
      <c r="AE325"/>
    </row>
    <row r="326" spans="1:31" x14ac:dyDescent="0.3">
      <c r="A326" s="310">
        <v>156</v>
      </c>
      <c r="B326" s="330" t="s">
        <v>1054</v>
      </c>
      <c r="C326" s="310">
        <v>9516</v>
      </c>
      <c r="D326" s="310"/>
      <c r="E326" s="310"/>
      <c r="F326" s="310">
        <v>84</v>
      </c>
      <c r="G326" s="233">
        <v>1</v>
      </c>
      <c r="H326" s="255">
        <f>SUM((D326*400)+(E326*100)+F326)</f>
        <v>84</v>
      </c>
      <c r="I326" s="254">
        <v>75</v>
      </c>
      <c r="J326" s="254">
        <f>H326*I326</f>
        <v>6300</v>
      </c>
      <c r="K326" s="310">
        <v>51</v>
      </c>
      <c r="L326" s="249">
        <v>127</v>
      </c>
      <c r="M326" s="330" t="s">
        <v>10</v>
      </c>
      <c r="N326" s="345" t="s">
        <v>9</v>
      </c>
      <c r="O326" s="393">
        <v>230</v>
      </c>
      <c r="P326" s="310"/>
      <c r="Q326" s="393"/>
      <c r="R326" s="393"/>
      <c r="S326" s="310"/>
      <c r="T326" s="310"/>
      <c r="U326" s="235">
        <v>6500</v>
      </c>
      <c r="V326" s="246">
        <f>SUM(V327+V328)</f>
        <v>1326000</v>
      </c>
      <c r="W326" s="249">
        <v>40</v>
      </c>
      <c r="X326" s="249">
        <v>85</v>
      </c>
      <c r="Y326" s="249">
        <f>SUM(V326-(V326*X326/100))</f>
        <v>198900</v>
      </c>
      <c r="Z326" s="248">
        <f>SUM(J326+Y326)</f>
        <v>205200</v>
      </c>
      <c r="AA326" s="255">
        <f>Z326</f>
        <v>205200</v>
      </c>
      <c r="AB326" s="310">
        <v>10</v>
      </c>
      <c r="AC326" s="310">
        <v>0</v>
      </c>
      <c r="AD326" s="229">
        <v>0.02</v>
      </c>
      <c r="AE326"/>
    </row>
    <row r="327" spans="1:31" x14ac:dyDescent="0.3">
      <c r="A327" s="310"/>
      <c r="B327" s="330"/>
      <c r="C327" s="310"/>
      <c r="D327" s="310"/>
      <c r="E327" s="310"/>
      <c r="F327" s="310"/>
      <c r="H327" s="255">
        <f>SUM((D327*400)+(E327*100)+F327)</f>
        <v>0</v>
      </c>
      <c r="I327" s="254">
        <v>75</v>
      </c>
      <c r="J327" s="254">
        <f>H327*I327</f>
        <v>0</v>
      </c>
      <c r="K327" s="310"/>
      <c r="L327" s="249"/>
      <c r="M327" s="330" t="s">
        <v>393</v>
      </c>
      <c r="N327" s="345" t="s">
        <v>2</v>
      </c>
      <c r="O327" s="393"/>
      <c r="P327" s="310"/>
      <c r="Q327" s="393">
        <v>108</v>
      </c>
      <c r="R327" s="393"/>
      <c r="S327" s="310"/>
      <c r="T327" s="310"/>
      <c r="V327" s="246">
        <f>SUM(Q327*6500)</f>
        <v>702000</v>
      </c>
      <c r="W327" s="249"/>
      <c r="X327" s="249"/>
      <c r="Y327" s="249"/>
      <c r="Z327" s="248">
        <f>SUM(J327+Y327)</f>
        <v>0</v>
      </c>
      <c r="AA327" s="255">
        <f>Z327</f>
        <v>0</v>
      </c>
      <c r="AB327" s="310"/>
      <c r="AC327" s="310"/>
      <c r="AD327" s="229"/>
      <c r="AE327"/>
    </row>
    <row r="328" spans="1:31" x14ac:dyDescent="0.3">
      <c r="A328" s="310"/>
      <c r="B328" s="330"/>
      <c r="C328" s="310"/>
      <c r="D328" s="310"/>
      <c r="E328" s="310"/>
      <c r="F328" s="310"/>
      <c r="H328" s="255">
        <f>SUM((D328*400)+(E328*100)+F328)</f>
        <v>0</v>
      </c>
      <c r="I328" s="254">
        <v>75</v>
      </c>
      <c r="J328" s="254">
        <f>H328*I328</f>
        <v>0</v>
      </c>
      <c r="K328" s="310"/>
      <c r="L328" s="249"/>
      <c r="M328" s="330" t="s">
        <v>391</v>
      </c>
      <c r="N328" s="345" t="s">
        <v>0</v>
      </c>
      <c r="O328" s="393"/>
      <c r="P328" s="310"/>
      <c r="Q328" s="393">
        <v>96</v>
      </c>
      <c r="R328" s="393"/>
      <c r="S328" s="310"/>
      <c r="T328" s="310"/>
      <c r="V328" s="246">
        <f>SUM(Q328*6500)</f>
        <v>624000</v>
      </c>
      <c r="W328" s="249"/>
      <c r="X328" s="249"/>
      <c r="Y328" s="249"/>
      <c r="Z328" s="248">
        <f>SUM(J328+Y328)</f>
        <v>0</v>
      </c>
      <c r="AA328" s="255">
        <f>Z328</f>
        <v>0</v>
      </c>
      <c r="AB328" s="310"/>
      <c r="AC328" s="310"/>
      <c r="AD328" s="229"/>
      <c r="AE328"/>
    </row>
    <row r="329" spans="1:31" x14ac:dyDescent="0.3">
      <c r="A329" s="310"/>
      <c r="B329" s="330"/>
      <c r="C329" s="310"/>
      <c r="D329" s="310"/>
      <c r="E329" s="310"/>
      <c r="F329" s="310"/>
      <c r="H329" s="255">
        <f>SUM((D329*400)+(E329*100)+F329)</f>
        <v>0</v>
      </c>
      <c r="I329" s="254">
        <v>75</v>
      </c>
      <c r="J329" s="254">
        <f>H329*I329</f>
        <v>0</v>
      </c>
      <c r="K329" s="310"/>
      <c r="L329" s="249"/>
      <c r="M329" s="330" t="s">
        <v>8</v>
      </c>
      <c r="N329" s="345" t="s">
        <v>0</v>
      </c>
      <c r="O329" s="393"/>
      <c r="P329" s="310">
        <v>26</v>
      </c>
      <c r="Q329" s="393"/>
      <c r="R329" s="393"/>
      <c r="S329" s="310"/>
      <c r="T329" s="310"/>
      <c r="U329" s="235">
        <v>6500</v>
      </c>
      <c r="V329" s="246">
        <f>SUM(P329*6500)</f>
        <v>169000</v>
      </c>
      <c r="W329" s="249">
        <v>38</v>
      </c>
      <c r="X329" s="249">
        <v>93</v>
      </c>
      <c r="Y329" s="249">
        <f>SUM(V329-(V329*X329/100))</f>
        <v>11830</v>
      </c>
      <c r="Z329" s="248">
        <f>SUM(J329+Y329)</f>
        <v>11830</v>
      </c>
      <c r="AA329" s="255">
        <f>Z329</f>
        <v>11830</v>
      </c>
      <c r="AB329" s="310">
        <v>50</v>
      </c>
      <c r="AC329" s="310">
        <v>0</v>
      </c>
      <c r="AD329" s="229">
        <v>0.01</v>
      </c>
      <c r="AE329"/>
    </row>
    <row r="330" spans="1:31" x14ac:dyDescent="0.3">
      <c r="A330" s="310"/>
      <c r="B330" s="330"/>
      <c r="C330" s="310"/>
      <c r="D330" s="310"/>
      <c r="E330" s="310"/>
      <c r="F330" s="310"/>
      <c r="H330" s="255">
        <f>SUM((D330*400)+(E330*100)+F330)</f>
        <v>0</v>
      </c>
      <c r="I330" s="254">
        <v>75</v>
      </c>
      <c r="J330" s="254">
        <f>H330*I330</f>
        <v>0</v>
      </c>
      <c r="K330" s="310"/>
      <c r="L330" s="310"/>
      <c r="M330" s="330"/>
      <c r="N330" s="345"/>
      <c r="O330" s="393"/>
      <c r="P330" s="310"/>
      <c r="Q330" s="393"/>
      <c r="R330" s="393"/>
      <c r="S330" s="310"/>
      <c r="T330" s="310"/>
      <c r="U330" s="246"/>
      <c r="V330" s="249"/>
      <c r="W330" s="249"/>
      <c r="X330" s="249"/>
      <c r="Y330" s="249"/>
      <c r="Z330" s="248">
        <f>SUM(J330+Y330)</f>
        <v>0</v>
      </c>
      <c r="AA330" s="255">
        <f>Z330</f>
        <v>0</v>
      </c>
      <c r="AB330" s="310"/>
      <c r="AC330" s="310"/>
      <c r="AD330" s="229"/>
      <c r="AE330"/>
    </row>
    <row r="331" spans="1:31" x14ac:dyDescent="0.3">
      <c r="A331" s="310">
        <v>157</v>
      </c>
      <c r="B331" s="330" t="s">
        <v>1053</v>
      </c>
      <c r="C331" s="310">
        <v>24467</v>
      </c>
      <c r="D331" s="310">
        <v>11</v>
      </c>
      <c r="E331" s="310"/>
      <c r="F331" s="310">
        <v>93</v>
      </c>
      <c r="G331" s="233">
        <v>1</v>
      </c>
      <c r="H331" s="255">
        <f>SUM((D331*400)+(E331*100)+F331)</f>
        <v>4493</v>
      </c>
      <c r="I331" s="254">
        <v>75</v>
      </c>
      <c r="J331" s="254">
        <f>H331*I331</f>
        <v>336975</v>
      </c>
      <c r="K331" s="310"/>
      <c r="L331" s="310"/>
      <c r="M331" s="330"/>
      <c r="N331" s="345"/>
      <c r="O331" s="393"/>
      <c r="P331" s="310"/>
      <c r="Q331" s="393"/>
      <c r="R331" s="393"/>
      <c r="S331" s="310"/>
      <c r="T331" s="310"/>
      <c r="U331" s="246"/>
      <c r="V331" s="249"/>
      <c r="W331" s="249"/>
      <c r="X331" s="249"/>
      <c r="Y331" s="249"/>
      <c r="Z331" s="248">
        <f>SUM(J331+Y331)</f>
        <v>336975</v>
      </c>
      <c r="AA331" s="255">
        <f>Z331</f>
        <v>336975</v>
      </c>
      <c r="AB331" s="310">
        <v>50</v>
      </c>
      <c r="AC331" s="310">
        <v>0</v>
      </c>
      <c r="AD331" s="229">
        <v>0.01</v>
      </c>
      <c r="AE331"/>
    </row>
    <row r="332" spans="1:31" x14ac:dyDescent="0.3">
      <c r="A332" s="310">
        <v>158</v>
      </c>
      <c r="B332" s="330" t="s">
        <v>1052</v>
      </c>
      <c r="C332" s="310">
        <v>16589</v>
      </c>
      <c r="D332" s="310">
        <v>1</v>
      </c>
      <c r="E332" s="310"/>
      <c r="F332" s="310">
        <v>85</v>
      </c>
      <c r="G332" s="233">
        <v>1</v>
      </c>
      <c r="H332" s="255">
        <f>SUM((D332*400)+(E332*100)+F332)</f>
        <v>485</v>
      </c>
      <c r="I332" s="254">
        <v>75</v>
      </c>
      <c r="J332" s="254">
        <f>H332*I332</f>
        <v>36375</v>
      </c>
      <c r="K332" s="310"/>
      <c r="L332" s="310"/>
      <c r="M332" s="330"/>
      <c r="N332" s="345"/>
      <c r="O332" s="393"/>
      <c r="P332" s="310"/>
      <c r="Q332" s="393"/>
      <c r="R332" s="393"/>
      <c r="S332" s="310"/>
      <c r="T332" s="310"/>
      <c r="U332" s="246"/>
      <c r="V332" s="249"/>
      <c r="W332" s="249"/>
      <c r="X332" s="249"/>
      <c r="Y332" s="249"/>
      <c r="Z332" s="248">
        <f>SUM(J332+Y332)</f>
        <v>36375</v>
      </c>
      <c r="AA332" s="255">
        <f>Z332</f>
        <v>36375</v>
      </c>
      <c r="AB332" s="310">
        <v>50</v>
      </c>
      <c r="AC332" s="310">
        <v>0</v>
      </c>
      <c r="AD332" s="229">
        <v>0.01</v>
      </c>
      <c r="AE332"/>
    </row>
    <row r="333" spans="1:31" x14ac:dyDescent="0.3">
      <c r="A333" s="310">
        <v>159</v>
      </c>
      <c r="B333" s="330" t="s">
        <v>1051</v>
      </c>
      <c r="C333" s="310">
        <v>9836</v>
      </c>
      <c r="D333" s="310">
        <v>9</v>
      </c>
      <c r="E333" s="310">
        <v>3</v>
      </c>
      <c r="F333" s="310">
        <v>17</v>
      </c>
      <c r="G333" s="233">
        <v>1</v>
      </c>
      <c r="H333" s="255">
        <f>SUM((D333*400)+(E333*100)+F333)</f>
        <v>3917</v>
      </c>
      <c r="I333" s="254">
        <v>75</v>
      </c>
      <c r="J333" s="254">
        <f>H333*I333</f>
        <v>293775</v>
      </c>
      <c r="K333" s="310"/>
      <c r="L333" s="310"/>
      <c r="M333" s="330"/>
      <c r="N333" s="345"/>
      <c r="O333" s="393"/>
      <c r="P333" s="310"/>
      <c r="Q333" s="393"/>
      <c r="R333" s="393"/>
      <c r="S333" s="310"/>
      <c r="T333" s="310"/>
      <c r="U333" s="246"/>
      <c r="V333" s="249"/>
      <c r="W333" s="249"/>
      <c r="X333" s="249"/>
      <c r="Y333" s="249"/>
      <c r="Z333" s="248">
        <f>SUM(J333+Y333)</f>
        <v>293775</v>
      </c>
      <c r="AA333" s="255">
        <f>Z333</f>
        <v>293775</v>
      </c>
      <c r="AB333" s="310">
        <v>50</v>
      </c>
      <c r="AC333" s="310">
        <v>0</v>
      </c>
      <c r="AD333" s="229">
        <v>0.01</v>
      </c>
      <c r="AE333"/>
    </row>
    <row r="334" spans="1:31" x14ac:dyDescent="0.3">
      <c r="A334" s="310">
        <v>160</v>
      </c>
      <c r="B334" s="330" t="s">
        <v>1050</v>
      </c>
      <c r="C334" s="310">
        <v>480</v>
      </c>
      <c r="D334" s="310">
        <v>7</v>
      </c>
      <c r="E334" s="310">
        <v>3</v>
      </c>
      <c r="F334" s="310">
        <v>57</v>
      </c>
      <c r="G334" s="233">
        <v>1</v>
      </c>
      <c r="H334" s="255">
        <f>SUM((D334*400)+(E334*100)+F334)</f>
        <v>3157</v>
      </c>
      <c r="I334" s="254">
        <v>75</v>
      </c>
      <c r="J334" s="254">
        <f>H334*I334</f>
        <v>236775</v>
      </c>
      <c r="K334" s="310"/>
      <c r="L334" s="310"/>
      <c r="M334" s="330"/>
      <c r="N334" s="345"/>
      <c r="O334" s="393"/>
      <c r="P334" s="310"/>
      <c r="Q334" s="393"/>
      <c r="R334" s="393"/>
      <c r="S334" s="310"/>
      <c r="T334" s="310"/>
      <c r="U334" s="246"/>
      <c r="V334" s="249"/>
      <c r="W334" s="249"/>
      <c r="X334" s="249"/>
      <c r="Y334" s="249"/>
      <c r="Z334" s="248">
        <f>SUM(J334+Y334)</f>
        <v>236775</v>
      </c>
      <c r="AA334" s="255">
        <f>Z334</f>
        <v>236775</v>
      </c>
      <c r="AB334" s="310">
        <v>50</v>
      </c>
      <c r="AC334" s="310">
        <v>0</v>
      </c>
      <c r="AD334" s="229">
        <v>0.01</v>
      </c>
      <c r="AE334"/>
    </row>
    <row r="335" spans="1:31" x14ac:dyDescent="0.3">
      <c r="A335" s="310">
        <v>161</v>
      </c>
      <c r="B335" s="330" t="s">
        <v>1049</v>
      </c>
      <c r="C335" s="310">
        <v>478</v>
      </c>
      <c r="D335" s="310">
        <v>7</v>
      </c>
      <c r="E335" s="310">
        <v>2</v>
      </c>
      <c r="F335" s="310">
        <v>45</v>
      </c>
      <c r="G335" s="233">
        <v>1</v>
      </c>
      <c r="H335" s="255">
        <f>SUM((D335*400)+(E335*100)+F335)</f>
        <v>3045</v>
      </c>
      <c r="I335" s="254">
        <v>75</v>
      </c>
      <c r="J335" s="254">
        <f>H335*I335</f>
        <v>228375</v>
      </c>
      <c r="K335" s="310"/>
      <c r="L335" s="310"/>
      <c r="M335" s="330"/>
      <c r="N335" s="345"/>
      <c r="O335" s="393"/>
      <c r="P335" s="310"/>
      <c r="Q335" s="393"/>
      <c r="R335" s="393"/>
      <c r="S335" s="310"/>
      <c r="T335" s="310"/>
      <c r="U335" s="246"/>
      <c r="V335" s="249"/>
      <c r="W335" s="249"/>
      <c r="X335" s="249"/>
      <c r="Y335" s="249"/>
      <c r="Z335" s="248">
        <f>SUM(J335+Y335)</f>
        <v>228375</v>
      </c>
      <c r="AA335" s="255">
        <f>Z335</f>
        <v>228375</v>
      </c>
      <c r="AB335" s="310">
        <v>50</v>
      </c>
      <c r="AC335" s="310">
        <v>0</v>
      </c>
      <c r="AD335" s="229">
        <v>0.01</v>
      </c>
      <c r="AE335"/>
    </row>
    <row r="336" spans="1:31" x14ac:dyDescent="0.3">
      <c r="A336" s="310">
        <v>162</v>
      </c>
      <c r="B336" s="330" t="s">
        <v>1048</v>
      </c>
      <c r="C336" s="310">
        <v>29543</v>
      </c>
      <c r="D336" s="310">
        <v>6</v>
      </c>
      <c r="E336" s="310">
        <v>3</v>
      </c>
      <c r="F336" s="310">
        <v>77</v>
      </c>
      <c r="G336" s="233">
        <v>1</v>
      </c>
      <c r="H336" s="255">
        <f>SUM((D336*400)+(E336*100)+F336)</f>
        <v>2777</v>
      </c>
      <c r="I336" s="254">
        <v>75</v>
      </c>
      <c r="J336" s="254">
        <f>H336*I336</f>
        <v>208275</v>
      </c>
      <c r="K336" s="310"/>
      <c r="L336" s="310"/>
      <c r="M336" s="330"/>
      <c r="N336" s="345"/>
      <c r="O336" s="393"/>
      <c r="P336" s="310"/>
      <c r="Q336" s="393"/>
      <c r="R336" s="393"/>
      <c r="S336" s="310"/>
      <c r="T336" s="310"/>
      <c r="U336" s="246"/>
      <c r="V336" s="249"/>
      <c r="W336" s="249"/>
      <c r="X336" s="249"/>
      <c r="Y336" s="249"/>
      <c r="Z336" s="248">
        <f>SUM(J336+Y336)</f>
        <v>208275</v>
      </c>
      <c r="AA336" s="255">
        <f>Z336</f>
        <v>208275</v>
      </c>
      <c r="AB336" s="310">
        <v>50</v>
      </c>
      <c r="AC336" s="310">
        <v>0</v>
      </c>
      <c r="AD336" s="229">
        <v>0.01</v>
      </c>
      <c r="AE336"/>
    </row>
    <row r="337" spans="1:31" x14ac:dyDescent="0.3">
      <c r="A337" s="310">
        <v>163</v>
      </c>
      <c r="B337" s="330" t="s">
        <v>1047</v>
      </c>
      <c r="C337" s="310">
        <v>2199</v>
      </c>
      <c r="D337" s="310"/>
      <c r="E337" s="310">
        <v>1</v>
      </c>
      <c r="F337" s="310">
        <v>79</v>
      </c>
      <c r="G337" s="233">
        <v>2</v>
      </c>
      <c r="H337" s="255">
        <f>SUM((D337*400)+(E337*100)+F337)</f>
        <v>179</v>
      </c>
      <c r="I337" s="254">
        <v>75</v>
      </c>
      <c r="J337" s="254">
        <f>H337*I337</f>
        <v>13425</v>
      </c>
      <c r="K337" s="310">
        <v>52</v>
      </c>
      <c r="L337" s="310">
        <v>25</v>
      </c>
      <c r="M337" s="330" t="s">
        <v>10</v>
      </c>
      <c r="N337" s="345" t="s">
        <v>9</v>
      </c>
      <c r="O337" s="393">
        <v>108.25</v>
      </c>
      <c r="P337" s="310"/>
      <c r="Q337" s="393"/>
      <c r="R337" s="393"/>
      <c r="S337" s="310"/>
      <c r="T337" s="310"/>
      <c r="U337" s="235">
        <v>6500</v>
      </c>
      <c r="V337" s="246">
        <f>SUM(V338+V339)</f>
        <v>599625</v>
      </c>
      <c r="W337" s="249">
        <v>35</v>
      </c>
      <c r="X337" s="249">
        <v>85</v>
      </c>
      <c r="Y337" s="249">
        <f>SUM(V337-(V337*X337/100))</f>
        <v>89943.75</v>
      </c>
      <c r="Z337" s="248">
        <f>SUM(J337+Y337)</f>
        <v>103368.75</v>
      </c>
      <c r="AA337" s="255">
        <f>Z337</f>
        <v>103368.75</v>
      </c>
      <c r="AB337" s="310">
        <v>10</v>
      </c>
      <c r="AC337" s="310">
        <v>0</v>
      </c>
      <c r="AD337" s="229">
        <v>0.02</v>
      </c>
      <c r="AE337"/>
    </row>
    <row r="338" spans="1:31" x14ac:dyDescent="0.3">
      <c r="A338" s="310"/>
      <c r="B338" s="330"/>
      <c r="C338" s="310"/>
      <c r="D338" s="310"/>
      <c r="E338" s="310"/>
      <c r="F338" s="310"/>
      <c r="H338" s="255">
        <f>SUM((D338*400)+(E338*100)+F338)</f>
        <v>0</v>
      </c>
      <c r="I338" s="254">
        <v>75</v>
      </c>
      <c r="J338" s="254">
        <f>H338*I338</f>
        <v>0</v>
      </c>
      <c r="K338" s="310"/>
      <c r="L338" s="310"/>
      <c r="M338" s="330" t="s">
        <v>393</v>
      </c>
      <c r="N338" s="345" t="s">
        <v>2</v>
      </c>
      <c r="O338" s="393"/>
      <c r="P338" s="310"/>
      <c r="Q338" s="393">
        <v>52.25</v>
      </c>
      <c r="R338" s="393"/>
      <c r="S338" s="310"/>
      <c r="T338" s="310"/>
      <c r="V338" s="246">
        <f>SUM(Q338*6500)</f>
        <v>339625</v>
      </c>
      <c r="W338" s="249"/>
      <c r="X338" s="249"/>
      <c r="Y338" s="249"/>
      <c r="Z338" s="248">
        <f>SUM(J338+Y338)</f>
        <v>0</v>
      </c>
      <c r="AA338" s="255">
        <f>Z338</f>
        <v>0</v>
      </c>
      <c r="AB338" s="310"/>
      <c r="AC338" s="310"/>
      <c r="AD338" s="229"/>
      <c r="AE338"/>
    </row>
    <row r="339" spans="1:31" x14ac:dyDescent="0.3">
      <c r="A339" s="310"/>
      <c r="B339" s="330"/>
      <c r="C339" s="310"/>
      <c r="D339" s="310"/>
      <c r="E339" s="310"/>
      <c r="F339" s="310"/>
      <c r="H339" s="255">
        <f>SUM((D339*400)+(E339*100)+F339)</f>
        <v>0</v>
      </c>
      <c r="I339" s="254">
        <v>75</v>
      </c>
      <c r="J339" s="254">
        <f>H339*I339</f>
        <v>0</v>
      </c>
      <c r="K339" s="310"/>
      <c r="L339" s="310"/>
      <c r="M339" s="330" t="s">
        <v>391</v>
      </c>
      <c r="N339" s="345" t="s">
        <v>0</v>
      </c>
      <c r="O339" s="393"/>
      <c r="P339" s="310"/>
      <c r="Q339" s="393">
        <v>40</v>
      </c>
      <c r="R339" s="393"/>
      <c r="S339" s="310"/>
      <c r="T339" s="310"/>
      <c r="V339" s="246">
        <f>SUM(Q339*6500)</f>
        <v>260000</v>
      </c>
      <c r="W339" s="249"/>
      <c r="X339" s="249"/>
      <c r="Y339" s="249"/>
      <c r="Z339" s="248">
        <f>SUM(J339+Y339)</f>
        <v>0</v>
      </c>
      <c r="AA339" s="255">
        <f>Z339</f>
        <v>0</v>
      </c>
      <c r="AB339" s="310"/>
      <c r="AC339" s="310"/>
      <c r="AD339" s="229"/>
      <c r="AE339"/>
    </row>
    <row r="340" spans="1:31" x14ac:dyDescent="0.3">
      <c r="A340" s="310"/>
      <c r="B340" s="330"/>
      <c r="C340" s="310"/>
      <c r="D340" s="310"/>
      <c r="E340" s="310"/>
      <c r="F340" s="310"/>
      <c r="H340" s="255">
        <f>SUM((D340*400)+(E340*100)+F340)</f>
        <v>0</v>
      </c>
      <c r="I340" s="254">
        <v>75</v>
      </c>
      <c r="J340" s="254">
        <f>H340*I340</f>
        <v>0</v>
      </c>
      <c r="K340" s="310"/>
      <c r="L340" s="310"/>
      <c r="M340" s="330" t="s">
        <v>8</v>
      </c>
      <c r="N340" s="345" t="s">
        <v>0</v>
      </c>
      <c r="O340" s="393"/>
      <c r="P340" s="310">
        <v>16</v>
      </c>
      <c r="Q340" s="393"/>
      <c r="R340" s="393"/>
      <c r="S340" s="310"/>
      <c r="T340" s="310"/>
      <c r="U340" s="235">
        <v>6500</v>
      </c>
      <c r="V340" s="246">
        <f>SUM(P340*6500)</f>
        <v>104000</v>
      </c>
      <c r="W340" s="249">
        <v>35</v>
      </c>
      <c r="X340" s="249">
        <v>93</v>
      </c>
      <c r="Y340" s="249">
        <f>SUM(V340-(V340*X340/100))</f>
        <v>7280</v>
      </c>
      <c r="Z340" s="248">
        <f>SUM(J340+Y340)</f>
        <v>7280</v>
      </c>
      <c r="AA340" s="255">
        <f>Z340</f>
        <v>7280</v>
      </c>
      <c r="AB340" s="310">
        <v>50</v>
      </c>
      <c r="AC340" s="310">
        <v>0</v>
      </c>
      <c r="AD340" s="229">
        <v>0.01</v>
      </c>
      <c r="AE340"/>
    </row>
    <row r="341" spans="1:31" x14ac:dyDescent="0.3">
      <c r="A341" s="310"/>
      <c r="B341" s="330"/>
      <c r="C341" s="310"/>
      <c r="D341" s="310"/>
      <c r="E341" s="310"/>
      <c r="F341" s="310"/>
      <c r="H341" s="255">
        <f>SUM((D341*400)+(E341*100)+F341)</f>
        <v>0</v>
      </c>
      <c r="I341" s="254">
        <v>75</v>
      </c>
      <c r="J341" s="254">
        <f>H341*I341</f>
        <v>0</v>
      </c>
      <c r="K341" s="310"/>
      <c r="L341" s="310"/>
      <c r="M341" s="330"/>
      <c r="N341" s="345"/>
      <c r="O341" s="393"/>
      <c r="P341" s="310"/>
      <c r="Q341" s="393"/>
      <c r="R341" s="393"/>
      <c r="S341" s="310"/>
      <c r="T341" s="310"/>
      <c r="U341" s="246"/>
      <c r="V341" s="249"/>
      <c r="W341" s="249"/>
      <c r="X341" s="249"/>
      <c r="Y341" s="249"/>
      <c r="Z341" s="248">
        <f>SUM(J341+Y341)</f>
        <v>0</v>
      </c>
      <c r="AA341" s="255">
        <f>Z341</f>
        <v>0</v>
      </c>
      <c r="AB341" s="310"/>
      <c r="AC341" s="310"/>
      <c r="AD341" s="229"/>
      <c r="AE341"/>
    </row>
    <row r="342" spans="1:31" x14ac:dyDescent="0.3">
      <c r="A342" s="310">
        <v>164</v>
      </c>
      <c r="B342" s="330" t="s">
        <v>1046</v>
      </c>
      <c r="C342" s="310">
        <v>5449</v>
      </c>
      <c r="D342" s="310"/>
      <c r="E342" s="310">
        <v>1</v>
      </c>
      <c r="F342" s="310">
        <v>16</v>
      </c>
      <c r="G342" s="233">
        <v>1</v>
      </c>
      <c r="H342" s="255">
        <f>SUM((D342*400)+(E342*100)+F342)</f>
        <v>116</v>
      </c>
      <c r="I342" s="254">
        <v>75</v>
      </c>
      <c r="J342" s="254">
        <f>H342*I342</f>
        <v>8700</v>
      </c>
      <c r="K342" s="310"/>
      <c r="L342" s="310"/>
      <c r="M342" s="330"/>
      <c r="N342" s="345"/>
      <c r="O342" s="393"/>
      <c r="P342" s="310"/>
      <c r="Q342" s="393"/>
      <c r="R342" s="393"/>
      <c r="S342" s="310"/>
      <c r="T342" s="310"/>
      <c r="U342" s="246"/>
      <c r="V342" s="249"/>
      <c r="W342" s="249"/>
      <c r="X342" s="249"/>
      <c r="Y342" s="249"/>
      <c r="Z342" s="248">
        <f>SUM(J342+Y342)</f>
        <v>8700</v>
      </c>
      <c r="AA342" s="255">
        <f>Z342</f>
        <v>8700</v>
      </c>
      <c r="AB342" s="310">
        <v>50</v>
      </c>
      <c r="AC342" s="310">
        <v>0</v>
      </c>
      <c r="AD342" s="229">
        <v>0.01</v>
      </c>
      <c r="AE342"/>
    </row>
    <row r="343" spans="1:31" x14ac:dyDescent="0.3">
      <c r="A343" s="310">
        <v>165</v>
      </c>
      <c r="B343" s="330" t="s">
        <v>1045</v>
      </c>
      <c r="C343" s="310">
        <v>15364</v>
      </c>
      <c r="D343" s="310">
        <v>23</v>
      </c>
      <c r="E343" s="310"/>
      <c r="F343" s="310">
        <v>8</v>
      </c>
      <c r="G343" s="233">
        <v>1</v>
      </c>
      <c r="H343" s="255">
        <f>SUM((D343*400)+(E343*100)+F343)</f>
        <v>9208</v>
      </c>
      <c r="I343" s="254">
        <v>75</v>
      </c>
      <c r="J343" s="254">
        <f>H343*I343</f>
        <v>690600</v>
      </c>
      <c r="K343" s="310"/>
      <c r="L343" s="310"/>
      <c r="M343" s="330"/>
      <c r="N343" s="345"/>
      <c r="O343" s="393"/>
      <c r="P343" s="310"/>
      <c r="Q343" s="393"/>
      <c r="R343" s="393"/>
      <c r="S343" s="310"/>
      <c r="T343" s="310"/>
      <c r="U343" s="246"/>
      <c r="V343" s="249"/>
      <c r="W343" s="249"/>
      <c r="X343" s="249"/>
      <c r="Y343" s="249"/>
      <c r="Z343" s="248">
        <f>SUM(J343+Y343)</f>
        <v>690600</v>
      </c>
      <c r="AA343" s="255">
        <f>Z343</f>
        <v>690600</v>
      </c>
      <c r="AB343" s="310">
        <v>50</v>
      </c>
      <c r="AC343" s="310">
        <v>0</v>
      </c>
      <c r="AD343" s="229">
        <v>0.01</v>
      </c>
      <c r="AE343"/>
    </row>
    <row r="344" spans="1:31" x14ac:dyDescent="0.3">
      <c r="A344" s="310">
        <v>166</v>
      </c>
      <c r="B344" s="330" t="s">
        <v>1044</v>
      </c>
      <c r="C344" s="310">
        <v>5458</v>
      </c>
      <c r="D344" s="310"/>
      <c r="E344" s="310">
        <v>1</v>
      </c>
      <c r="F344" s="310">
        <v>97</v>
      </c>
      <c r="G344" s="233">
        <v>1</v>
      </c>
      <c r="H344" s="255">
        <f>SUM((D344*400)+(E344*100)+F344)</f>
        <v>197</v>
      </c>
      <c r="I344" s="254">
        <v>75</v>
      </c>
      <c r="J344" s="254">
        <f>H344*I344</f>
        <v>14775</v>
      </c>
      <c r="K344" s="310"/>
      <c r="L344" s="310"/>
      <c r="M344" s="330"/>
      <c r="N344" s="345"/>
      <c r="O344" s="393"/>
      <c r="P344" s="310"/>
      <c r="Q344" s="393"/>
      <c r="R344" s="393"/>
      <c r="S344" s="310"/>
      <c r="T344" s="310"/>
      <c r="U344" s="246"/>
      <c r="V344" s="249"/>
      <c r="W344" s="249"/>
      <c r="X344" s="249"/>
      <c r="Y344" s="249"/>
      <c r="Z344" s="248">
        <f>SUM(J344+Y344)</f>
        <v>14775</v>
      </c>
      <c r="AA344" s="255">
        <f>Z344</f>
        <v>14775</v>
      </c>
      <c r="AB344" s="310">
        <v>50</v>
      </c>
      <c r="AC344" s="310">
        <v>0</v>
      </c>
      <c r="AD344" s="229">
        <v>0.01</v>
      </c>
      <c r="AE344"/>
    </row>
    <row r="345" spans="1:31" x14ac:dyDescent="0.3">
      <c r="A345" s="310">
        <v>167</v>
      </c>
      <c r="B345" s="330" t="s">
        <v>1043</v>
      </c>
      <c r="C345" s="310">
        <v>8661</v>
      </c>
      <c r="D345" s="310"/>
      <c r="E345" s="310"/>
      <c r="F345" s="310">
        <v>56</v>
      </c>
      <c r="G345" s="233">
        <v>1</v>
      </c>
      <c r="H345" s="255">
        <f>SUM((D345*400)+(E345*100)+F345)</f>
        <v>56</v>
      </c>
      <c r="I345" s="254">
        <v>75</v>
      </c>
      <c r="J345" s="254">
        <f>H345*I345</f>
        <v>4200</v>
      </c>
      <c r="K345" s="310"/>
      <c r="L345" s="310"/>
      <c r="M345" s="330"/>
      <c r="N345" s="345"/>
      <c r="O345" s="393"/>
      <c r="P345" s="310"/>
      <c r="Q345" s="393"/>
      <c r="R345" s="393"/>
      <c r="S345" s="310"/>
      <c r="T345" s="310"/>
      <c r="U345" s="246"/>
      <c r="V345" s="249"/>
      <c r="W345" s="249"/>
      <c r="X345" s="249"/>
      <c r="Y345" s="249"/>
      <c r="Z345" s="248">
        <f>SUM(J345+Y345)</f>
        <v>4200</v>
      </c>
      <c r="AA345" s="255">
        <f>Z345</f>
        <v>4200</v>
      </c>
      <c r="AB345" s="310">
        <v>50</v>
      </c>
      <c r="AC345" s="310">
        <v>0</v>
      </c>
      <c r="AD345" s="229">
        <v>0.01</v>
      </c>
      <c r="AE345"/>
    </row>
    <row r="346" spans="1:31" x14ac:dyDescent="0.3">
      <c r="A346" s="310">
        <v>168</v>
      </c>
      <c r="B346" s="330" t="s">
        <v>1042</v>
      </c>
      <c r="C346" s="310">
        <v>14806</v>
      </c>
      <c r="D346" s="310">
        <v>3</v>
      </c>
      <c r="E346" s="310">
        <v>1</v>
      </c>
      <c r="F346" s="310">
        <v>13</v>
      </c>
      <c r="G346" s="233">
        <v>1</v>
      </c>
      <c r="H346" s="255">
        <f>SUM((D346*400)+(E346*100)+F346)</f>
        <v>1313</v>
      </c>
      <c r="I346" s="254">
        <v>75</v>
      </c>
      <c r="J346" s="254">
        <f>H346*I346</f>
        <v>98475</v>
      </c>
      <c r="K346" s="310"/>
      <c r="L346" s="310"/>
      <c r="M346" s="330"/>
      <c r="N346" s="345"/>
      <c r="O346" s="393"/>
      <c r="P346" s="310"/>
      <c r="Q346" s="393"/>
      <c r="R346" s="393"/>
      <c r="S346" s="310"/>
      <c r="T346" s="310"/>
      <c r="U346" s="246"/>
      <c r="V346" s="249"/>
      <c r="W346" s="249"/>
      <c r="X346" s="249"/>
      <c r="Y346" s="249"/>
      <c r="Z346" s="248">
        <f>SUM(J346+Y346)</f>
        <v>98475</v>
      </c>
      <c r="AA346" s="255">
        <f>Z346</f>
        <v>98475</v>
      </c>
      <c r="AB346" s="310">
        <v>50</v>
      </c>
      <c r="AC346" s="310">
        <v>0</v>
      </c>
      <c r="AD346" s="229">
        <v>0.01</v>
      </c>
      <c r="AE346"/>
    </row>
    <row r="347" spans="1:31" x14ac:dyDescent="0.3">
      <c r="A347" s="310">
        <v>169</v>
      </c>
      <c r="B347" s="330" t="s">
        <v>1041</v>
      </c>
      <c r="C347" s="310">
        <v>9515</v>
      </c>
      <c r="D347" s="310"/>
      <c r="E347" s="310">
        <v>1</v>
      </c>
      <c r="F347" s="310">
        <v>95</v>
      </c>
      <c r="G347" s="233">
        <v>2</v>
      </c>
      <c r="H347" s="255">
        <f>SUM((D347*400)+(E347*100)+F347)</f>
        <v>195</v>
      </c>
      <c r="I347" s="254">
        <v>75</v>
      </c>
      <c r="J347" s="254">
        <f>H347*I347</f>
        <v>14625</v>
      </c>
      <c r="K347" s="310">
        <v>53</v>
      </c>
      <c r="L347" s="310">
        <v>26</v>
      </c>
      <c r="M347" s="330" t="s">
        <v>10</v>
      </c>
      <c r="N347" s="345" t="s">
        <v>9</v>
      </c>
      <c r="O347" s="393">
        <v>142.5</v>
      </c>
      <c r="P347" s="310"/>
      <c r="Q347" s="393"/>
      <c r="R347" s="393"/>
      <c r="S347" s="310"/>
      <c r="T347" s="310"/>
      <c r="U347" s="235">
        <v>6500</v>
      </c>
      <c r="V347" s="246">
        <f>SUM(V348+V349)</f>
        <v>692250</v>
      </c>
      <c r="W347" s="249">
        <v>25</v>
      </c>
      <c r="X347" s="249">
        <v>85</v>
      </c>
      <c r="Y347" s="249">
        <f>SUM(V347-(V347*X347/100))</f>
        <v>103837.5</v>
      </c>
      <c r="Z347" s="248">
        <f>SUM(J347+Y347)</f>
        <v>118462.5</v>
      </c>
      <c r="AA347" s="255">
        <f>Z347</f>
        <v>118462.5</v>
      </c>
      <c r="AB347" s="310">
        <v>10</v>
      </c>
      <c r="AC347" s="310">
        <v>0</v>
      </c>
      <c r="AD347" s="229">
        <v>0.02</v>
      </c>
      <c r="AE347"/>
    </row>
    <row r="348" spans="1:31" x14ac:dyDescent="0.3">
      <c r="A348" s="310"/>
      <c r="B348" s="330"/>
      <c r="C348" s="310"/>
      <c r="D348" s="310"/>
      <c r="E348" s="310"/>
      <c r="F348" s="310"/>
      <c r="H348" s="255">
        <f>SUM((D348*400)+(E348*100)+F348)</f>
        <v>0</v>
      </c>
      <c r="I348" s="254">
        <v>75</v>
      </c>
      <c r="J348" s="254">
        <f>H348*I348</f>
        <v>0</v>
      </c>
      <c r="K348" s="310"/>
      <c r="L348" s="310"/>
      <c r="M348" s="330" t="s">
        <v>393</v>
      </c>
      <c r="N348" s="345" t="s">
        <v>2</v>
      </c>
      <c r="O348" s="393"/>
      <c r="P348" s="310"/>
      <c r="Q348" s="393">
        <v>58.5</v>
      </c>
      <c r="R348" s="393"/>
      <c r="S348" s="310"/>
      <c r="T348" s="310"/>
      <c r="V348" s="246">
        <f>SUM(Q348*6500)</f>
        <v>380250</v>
      </c>
      <c r="W348" s="249"/>
      <c r="X348" s="249"/>
      <c r="Y348" s="249"/>
      <c r="Z348" s="248">
        <f>SUM(J348+Y348)</f>
        <v>0</v>
      </c>
      <c r="AA348" s="255">
        <f>Z348</f>
        <v>0</v>
      </c>
      <c r="AB348" s="310"/>
      <c r="AC348" s="310"/>
      <c r="AD348" s="229"/>
      <c r="AE348"/>
    </row>
    <row r="349" spans="1:31" x14ac:dyDescent="0.3">
      <c r="A349" s="310"/>
      <c r="B349" s="330"/>
      <c r="C349" s="310"/>
      <c r="D349" s="310"/>
      <c r="E349" s="310"/>
      <c r="F349" s="310"/>
      <c r="H349" s="255">
        <f>SUM((D349*400)+(E349*100)+F349)</f>
        <v>0</v>
      </c>
      <c r="I349" s="254">
        <v>75</v>
      </c>
      <c r="J349" s="254">
        <f>H349*I349</f>
        <v>0</v>
      </c>
      <c r="K349" s="310"/>
      <c r="L349" s="310"/>
      <c r="M349" s="330" t="s">
        <v>391</v>
      </c>
      <c r="N349" s="345" t="s">
        <v>0</v>
      </c>
      <c r="O349" s="393"/>
      <c r="P349" s="310"/>
      <c r="Q349" s="393">
        <v>48</v>
      </c>
      <c r="R349" s="393"/>
      <c r="S349" s="310"/>
      <c r="T349" s="310"/>
      <c r="V349" s="246">
        <f>SUM(Q349*6500)</f>
        <v>312000</v>
      </c>
      <c r="W349" s="249"/>
      <c r="X349" s="249"/>
      <c r="Y349" s="249"/>
      <c r="Z349" s="248">
        <f>SUM(J349+Y349)</f>
        <v>0</v>
      </c>
      <c r="AA349" s="255">
        <f>Z349</f>
        <v>0</v>
      </c>
      <c r="AB349" s="310"/>
      <c r="AC349" s="310"/>
      <c r="AD349" s="229"/>
      <c r="AE349"/>
    </row>
    <row r="350" spans="1:31" s="294" customFormat="1" x14ac:dyDescent="0.3">
      <c r="A350" s="297"/>
      <c r="B350" s="346"/>
      <c r="C350" s="297"/>
      <c r="D350" s="297"/>
      <c r="E350" s="297"/>
      <c r="F350" s="297"/>
      <c r="G350" s="324"/>
      <c r="H350" s="296">
        <f>SUM((D350*400)+(E350*100)+F350)</f>
        <v>0</v>
      </c>
      <c r="I350" s="254">
        <v>75</v>
      </c>
      <c r="J350" s="254">
        <f>H350*I350</f>
        <v>0</v>
      </c>
      <c r="K350" s="297"/>
      <c r="L350" s="297"/>
      <c r="M350" s="346" t="s">
        <v>27</v>
      </c>
      <c r="N350" s="346" t="s">
        <v>2</v>
      </c>
      <c r="O350" s="396"/>
      <c r="P350" s="297"/>
      <c r="Q350" s="396"/>
      <c r="R350" s="396">
        <v>36</v>
      </c>
      <c r="S350" s="297"/>
      <c r="T350" s="297"/>
      <c r="U350" s="324">
        <v>6500</v>
      </c>
      <c r="V350" s="323">
        <f>SUM(R350*6500)</f>
        <v>234000</v>
      </c>
      <c r="W350" s="297">
        <v>7</v>
      </c>
      <c r="X350" s="297">
        <v>7</v>
      </c>
      <c r="Y350" s="297">
        <f>SUM(V350-(V350*X350/100))</f>
        <v>217620</v>
      </c>
      <c r="Z350" s="296">
        <f>SUM(J350+Y350)</f>
        <v>217620</v>
      </c>
      <c r="AA350" s="255">
        <f>Z350</f>
        <v>217620</v>
      </c>
      <c r="AB350" s="297">
        <v>10</v>
      </c>
      <c r="AC350" s="297">
        <v>0</v>
      </c>
      <c r="AD350" s="395">
        <v>0.02</v>
      </c>
      <c r="AE350" s="321"/>
    </row>
    <row r="351" spans="1:31" x14ac:dyDescent="0.3">
      <c r="A351" s="310">
        <v>170</v>
      </c>
      <c r="B351" s="330" t="s">
        <v>1040</v>
      </c>
      <c r="C351" s="310">
        <v>8660</v>
      </c>
      <c r="D351" s="310"/>
      <c r="E351" s="310">
        <v>1</v>
      </c>
      <c r="F351" s="310">
        <v>4</v>
      </c>
      <c r="G351" s="233">
        <v>1</v>
      </c>
      <c r="H351" s="255">
        <f>SUM((D351*400)+(E351*100)+F351)</f>
        <v>104</v>
      </c>
      <c r="I351" s="254">
        <v>75</v>
      </c>
      <c r="J351" s="254">
        <f>H351*I351</f>
        <v>7800</v>
      </c>
      <c r="K351" s="310">
        <v>54</v>
      </c>
      <c r="L351" s="310">
        <v>26</v>
      </c>
      <c r="M351" s="330" t="s">
        <v>1039</v>
      </c>
      <c r="N351" s="345"/>
      <c r="O351" s="393"/>
      <c r="P351" s="310"/>
      <c r="Q351" s="393"/>
      <c r="R351" s="393"/>
      <c r="S351" s="310"/>
      <c r="T351" s="310"/>
      <c r="U351" s="246"/>
      <c r="V351" s="249"/>
      <c r="W351" s="249"/>
      <c r="X351" s="249"/>
      <c r="Y351" s="249"/>
      <c r="Z351" s="248">
        <f>SUM(J351+Y351)</f>
        <v>7800</v>
      </c>
      <c r="AA351" s="255">
        <f>Z351</f>
        <v>7800</v>
      </c>
      <c r="AB351" s="310">
        <v>50</v>
      </c>
      <c r="AC351" s="310">
        <v>0</v>
      </c>
      <c r="AD351" s="229">
        <v>0.01</v>
      </c>
      <c r="AE351"/>
    </row>
    <row r="352" spans="1:31" x14ac:dyDescent="0.3">
      <c r="A352" s="310"/>
      <c r="B352" s="330"/>
      <c r="C352" s="310"/>
      <c r="D352" s="310"/>
      <c r="E352" s="310"/>
      <c r="F352" s="310"/>
      <c r="H352" s="255">
        <f>SUM((D352*400)+(E352*100)+F352)</f>
        <v>0</v>
      </c>
      <c r="I352" s="254">
        <v>75</v>
      </c>
      <c r="J352" s="254">
        <f>H352*I352</f>
        <v>0</v>
      </c>
      <c r="K352" s="310"/>
      <c r="L352" s="310"/>
      <c r="M352" s="330" t="s">
        <v>218</v>
      </c>
      <c r="N352" s="345" t="s">
        <v>0</v>
      </c>
      <c r="O352" s="393"/>
      <c r="P352" s="310">
        <v>140</v>
      </c>
      <c r="Q352" s="393"/>
      <c r="R352" s="393"/>
      <c r="S352" s="310"/>
      <c r="T352" s="310"/>
      <c r="U352" s="235">
        <v>2050</v>
      </c>
      <c r="V352" s="246">
        <f>SUM(P352*2050)</f>
        <v>287000</v>
      </c>
      <c r="W352" s="249">
        <v>10</v>
      </c>
      <c r="X352" s="249">
        <v>40</v>
      </c>
      <c r="Y352" s="249">
        <f>SUM(V352-(V352*X352/100))</f>
        <v>172200</v>
      </c>
      <c r="Z352" s="248">
        <f>SUM(J352+Y352)</f>
        <v>172200</v>
      </c>
      <c r="AA352" s="255">
        <f>Z352</f>
        <v>172200</v>
      </c>
      <c r="AB352" s="310">
        <v>50</v>
      </c>
      <c r="AC352" s="310">
        <v>0</v>
      </c>
      <c r="AD352" s="229">
        <v>0.01</v>
      </c>
      <c r="AE352"/>
    </row>
    <row r="353" spans="1:31" s="294" customFormat="1" x14ac:dyDescent="0.3">
      <c r="A353" s="297"/>
      <c r="B353" s="346"/>
      <c r="C353" s="297"/>
      <c r="D353" s="297"/>
      <c r="E353" s="297"/>
      <c r="F353" s="297"/>
      <c r="G353" s="324"/>
      <c r="H353" s="296">
        <f>SUM((D353*400)+(E353*100)+F353)</f>
        <v>0</v>
      </c>
      <c r="I353" s="254">
        <v>75</v>
      </c>
      <c r="J353" s="254">
        <f>H353*I353</f>
        <v>0</v>
      </c>
      <c r="K353" s="297"/>
      <c r="L353" s="297"/>
      <c r="M353" s="346" t="s">
        <v>1038</v>
      </c>
      <c r="N353" s="346" t="s">
        <v>0</v>
      </c>
      <c r="O353" s="396"/>
      <c r="P353" s="297">
        <v>77</v>
      </c>
      <c r="Q353" s="396"/>
      <c r="R353" s="396"/>
      <c r="S353" s="297"/>
      <c r="T353" s="297"/>
      <c r="U353" s="324">
        <v>5400</v>
      </c>
      <c r="V353" s="323">
        <f>SUM(P353*5400)</f>
        <v>415800</v>
      </c>
      <c r="W353" s="297">
        <v>10</v>
      </c>
      <c r="X353" s="297">
        <v>40</v>
      </c>
      <c r="Y353" s="297">
        <f>SUM(V353-(V353*X353/100))</f>
        <v>249480</v>
      </c>
      <c r="Z353" s="296">
        <f>SUM(J353+Y353)</f>
        <v>249480</v>
      </c>
      <c r="AA353" s="255">
        <f>Z353</f>
        <v>249480</v>
      </c>
      <c r="AB353" s="297">
        <v>50</v>
      </c>
      <c r="AC353" s="297">
        <v>0</v>
      </c>
      <c r="AD353" s="395">
        <v>0.01</v>
      </c>
      <c r="AE353" s="321"/>
    </row>
    <row r="354" spans="1:31" x14ac:dyDescent="0.3">
      <c r="A354" s="310"/>
      <c r="B354" s="330"/>
      <c r="C354" s="310"/>
      <c r="D354" s="310"/>
      <c r="E354" s="310"/>
      <c r="F354" s="310"/>
      <c r="H354" s="255">
        <f>SUM((D354*400)+(E354*100)+F354)</f>
        <v>0</v>
      </c>
      <c r="I354" s="254">
        <v>75</v>
      </c>
      <c r="J354" s="254">
        <f>H354*I354</f>
        <v>0</v>
      </c>
      <c r="K354" s="310"/>
      <c r="L354" s="310"/>
      <c r="M354" s="330" t="s">
        <v>8</v>
      </c>
      <c r="N354" s="345" t="s">
        <v>0</v>
      </c>
      <c r="O354" s="393"/>
      <c r="P354" s="310">
        <v>16</v>
      </c>
      <c r="Q354" s="393"/>
      <c r="R354" s="393"/>
      <c r="S354" s="310"/>
      <c r="T354" s="310"/>
      <c r="U354" s="235">
        <v>6500</v>
      </c>
      <c r="V354" s="246">
        <f>SUM(P354*6500)</f>
        <v>104000</v>
      </c>
      <c r="W354" s="249">
        <v>6</v>
      </c>
      <c r="X354" s="249">
        <v>20</v>
      </c>
      <c r="Y354" s="249">
        <f>SUM(V354-(V354*X354/100))</f>
        <v>83200</v>
      </c>
      <c r="Z354" s="248">
        <f>SUM(J354+Y354)</f>
        <v>83200</v>
      </c>
      <c r="AA354" s="255">
        <f>Z354</f>
        <v>83200</v>
      </c>
      <c r="AB354" s="310">
        <v>50</v>
      </c>
      <c r="AC354" s="310">
        <v>0</v>
      </c>
      <c r="AD354" s="229">
        <v>0.01</v>
      </c>
      <c r="AE354"/>
    </row>
    <row r="355" spans="1:31" x14ac:dyDescent="0.3">
      <c r="A355" s="310">
        <v>171</v>
      </c>
      <c r="B355" s="330" t="s">
        <v>1037</v>
      </c>
      <c r="C355" s="310">
        <v>22370</v>
      </c>
      <c r="D355" s="310">
        <v>5</v>
      </c>
      <c r="E355" s="310"/>
      <c r="F355" s="310">
        <v>1</v>
      </c>
      <c r="G355" s="233">
        <v>1</v>
      </c>
      <c r="H355" s="255">
        <f>SUM((D355*400)+(E355*100)+F355)</f>
        <v>2001</v>
      </c>
      <c r="I355" s="254">
        <v>75</v>
      </c>
      <c r="J355" s="254">
        <f>H355*I355</f>
        <v>150075</v>
      </c>
      <c r="K355" s="310"/>
      <c r="L355" s="310"/>
      <c r="M355" s="330"/>
      <c r="N355" s="345"/>
      <c r="O355" s="393"/>
      <c r="P355" s="310"/>
      <c r="Q355" s="393"/>
      <c r="R355" s="393"/>
      <c r="S355" s="310"/>
      <c r="T355" s="310"/>
      <c r="U355" s="246"/>
      <c r="V355" s="249"/>
      <c r="W355" s="249"/>
      <c r="X355" s="249"/>
      <c r="Y355" s="249"/>
      <c r="Z355" s="248">
        <f>SUM(J355+Y355)</f>
        <v>150075</v>
      </c>
      <c r="AA355" s="255">
        <f>Z355</f>
        <v>150075</v>
      </c>
      <c r="AB355" s="310">
        <v>50</v>
      </c>
      <c r="AC355" s="310">
        <v>0</v>
      </c>
      <c r="AD355" s="229">
        <v>0.01</v>
      </c>
      <c r="AE355"/>
    </row>
    <row r="356" spans="1:31" x14ac:dyDescent="0.3">
      <c r="A356" s="310">
        <v>172</v>
      </c>
      <c r="B356" s="330" t="s">
        <v>1036</v>
      </c>
      <c r="C356" s="310">
        <v>17777</v>
      </c>
      <c r="D356" s="310">
        <v>1</v>
      </c>
      <c r="E356" s="310">
        <v>1</v>
      </c>
      <c r="F356" s="310">
        <v>28</v>
      </c>
      <c r="G356" s="233">
        <v>1</v>
      </c>
      <c r="H356" s="255">
        <f>SUM((D356*400)+(E356*100)+F356)</f>
        <v>528</v>
      </c>
      <c r="I356" s="254">
        <v>75</v>
      </c>
      <c r="J356" s="254">
        <f>H356*I356</f>
        <v>39600</v>
      </c>
      <c r="K356" s="310"/>
      <c r="L356" s="310"/>
      <c r="M356" s="330"/>
      <c r="N356" s="345"/>
      <c r="O356" s="393"/>
      <c r="P356" s="310"/>
      <c r="Q356" s="393"/>
      <c r="R356" s="393"/>
      <c r="S356" s="310"/>
      <c r="T356" s="310"/>
      <c r="U356" s="246"/>
      <c r="V356" s="249"/>
      <c r="W356" s="249"/>
      <c r="X356" s="249"/>
      <c r="Y356" s="249"/>
      <c r="Z356" s="248">
        <f>SUM(J356+Y356)</f>
        <v>39600</v>
      </c>
      <c r="AA356" s="255">
        <f>Z356</f>
        <v>39600</v>
      </c>
      <c r="AB356" s="310">
        <v>50</v>
      </c>
      <c r="AC356" s="310">
        <v>0</v>
      </c>
      <c r="AD356" s="229">
        <v>0.01</v>
      </c>
      <c r="AE356"/>
    </row>
    <row r="357" spans="1:31" x14ac:dyDescent="0.3">
      <c r="A357" s="310">
        <v>173</v>
      </c>
      <c r="B357" s="330" t="s">
        <v>1035</v>
      </c>
      <c r="C357" s="310">
        <v>5903</v>
      </c>
      <c r="D357" s="310">
        <v>9</v>
      </c>
      <c r="E357" s="310">
        <v>2</v>
      </c>
      <c r="F357" s="310">
        <v>97</v>
      </c>
      <c r="G357" s="233">
        <v>1</v>
      </c>
      <c r="H357" s="255">
        <f>SUM((D357*400)+(E357*100)+F357)</f>
        <v>3897</v>
      </c>
      <c r="I357" s="254">
        <v>75</v>
      </c>
      <c r="J357" s="254">
        <f>H357*I357</f>
        <v>292275</v>
      </c>
      <c r="K357" s="310"/>
      <c r="L357" s="310"/>
      <c r="M357" s="330"/>
      <c r="N357" s="345"/>
      <c r="O357" s="393"/>
      <c r="P357" s="310"/>
      <c r="Q357" s="393"/>
      <c r="R357" s="393"/>
      <c r="S357" s="310"/>
      <c r="T357" s="310"/>
      <c r="U357" s="246"/>
      <c r="V357" s="249"/>
      <c r="W357" s="249"/>
      <c r="X357" s="249"/>
      <c r="Y357" s="249"/>
      <c r="Z357" s="248">
        <f>SUM(J357+Y357)</f>
        <v>292275</v>
      </c>
      <c r="AA357" s="255">
        <f>Z357</f>
        <v>292275</v>
      </c>
      <c r="AB357" s="310">
        <v>50</v>
      </c>
      <c r="AC357" s="310">
        <v>0</v>
      </c>
      <c r="AD357" s="229">
        <v>0.01</v>
      </c>
      <c r="AE357"/>
    </row>
    <row r="358" spans="1:31" x14ac:dyDescent="0.3">
      <c r="A358" s="310">
        <v>174</v>
      </c>
      <c r="B358" s="330" t="s">
        <v>1034</v>
      </c>
      <c r="C358" s="310">
        <v>6254</v>
      </c>
      <c r="D358" s="310"/>
      <c r="E358" s="310">
        <v>1</v>
      </c>
      <c r="F358" s="310">
        <v>69</v>
      </c>
      <c r="G358" s="233">
        <v>2</v>
      </c>
      <c r="H358" s="255">
        <f>SUM((D358*400)+(E358*100)+F358)</f>
        <v>169</v>
      </c>
      <c r="I358" s="254">
        <v>75</v>
      </c>
      <c r="J358" s="254">
        <f>H358*I358</f>
        <v>12675</v>
      </c>
      <c r="K358" s="310">
        <v>55</v>
      </c>
      <c r="L358" s="310">
        <v>43</v>
      </c>
      <c r="M358" s="330" t="s">
        <v>10</v>
      </c>
      <c r="N358" s="345" t="s">
        <v>9</v>
      </c>
      <c r="O358" s="393">
        <v>279</v>
      </c>
      <c r="P358" s="310"/>
      <c r="Q358" s="393"/>
      <c r="R358" s="393"/>
      <c r="S358" s="310"/>
      <c r="T358" s="310"/>
      <c r="U358" s="235">
        <v>6500</v>
      </c>
      <c r="V358" s="246">
        <f>SUM(V359+V360)</f>
        <v>1040000</v>
      </c>
      <c r="W358" s="249">
        <v>30</v>
      </c>
      <c r="X358" s="249">
        <v>85</v>
      </c>
      <c r="Y358" s="249">
        <f>SUM(V358-(V358*X358/100))</f>
        <v>156000</v>
      </c>
      <c r="Z358" s="248">
        <f>SUM(J358+Y358)</f>
        <v>168675</v>
      </c>
      <c r="AA358" s="255">
        <f>Z358</f>
        <v>168675</v>
      </c>
      <c r="AB358" s="310">
        <v>10</v>
      </c>
      <c r="AC358" s="310">
        <v>0</v>
      </c>
      <c r="AD358" s="229">
        <v>0.02</v>
      </c>
      <c r="AE358"/>
    </row>
    <row r="359" spans="1:31" x14ac:dyDescent="0.3">
      <c r="A359" s="310"/>
      <c r="B359" s="330"/>
      <c r="C359" s="310"/>
      <c r="D359" s="310"/>
      <c r="E359" s="310"/>
      <c r="F359" s="310"/>
      <c r="H359" s="255"/>
      <c r="I359" s="254"/>
      <c r="J359" s="254"/>
      <c r="K359" s="310"/>
      <c r="L359" s="310"/>
      <c r="M359" s="330" t="s">
        <v>393</v>
      </c>
      <c r="N359" s="345" t="s">
        <v>2</v>
      </c>
      <c r="O359" s="393"/>
      <c r="P359" s="310"/>
      <c r="Q359" s="393">
        <v>96</v>
      </c>
      <c r="R359" s="393"/>
      <c r="S359" s="310"/>
      <c r="T359" s="310"/>
      <c r="V359" s="246">
        <f>SUM(Q359*6500)</f>
        <v>624000</v>
      </c>
      <c r="W359" s="249"/>
      <c r="X359" s="249"/>
      <c r="Y359" s="249"/>
      <c r="Z359" s="248">
        <f>SUM(J359+Y359)</f>
        <v>0</v>
      </c>
      <c r="AA359" s="255">
        <f>Z359</f>
        <v>0</v>
      </c>
      <c r="AB359" s="310"/>
      <c r="AC359" s="310"/>
      <c r="AD359" s="229"/>
      <c r="AE359"/>
    </row>
    <row r="360" spans="1:31" x14ac:dyDescent="0.3">
      <c r="A360" s="310"/>
      <c r="B360" s="330"/>
      <c r="C360" s="310"/>
      <c r="D360" s="310"/>
      <c r="E360" s="310"/>
      <c r="F360" s="310"/>
      <c r="H360" s="255"/>
      <c r="I360" s="254"/>
      <c r="J360" s="254"/>
      <c r="K360" s="310"/>
      <c r="L360" s="310"/>
      <c r="M360" s="330" t="s">
        <v>391</v>
      </c>
      <c r="N360" s="345" t="s">
        <v>0</v>
      </c>
      <c r="O360" s="393"/>
      <c r="P360" s="310"/>
      <c r="Q360" s="393">
        <v>64</v>
      </c>
      <c r="R360" s="393"/>
      <c r="S360" s="310"/>
      <c r="T360" s="310"/>
      <c r="V360" s="246">
        <f>SUM(Q360*6500)</f>
        <v>416000</v>
      </c>
      <c r="W360" s="249"/>
      <c r="X360" s="249"/>
      <c r="Y360" s="249"/>
      <c r="Z360" s="248">
        <f>SUM(J360+Y360)</f>
        <v>0</v>
      </c>
      <c r="AA360" s="255">
        <f>Z360</f>
        <v>0</v>
      </c>
      <c r="AB360" s="310"/>
      <c r="AC360" s="310"/>
      <c r="AD360" s="229"/>
      <c r="AE360"/>
    </row>
    <row r="361" spans="1:31" x14ac:dyDescent="0.3">
      <c r="A361" s="310"/>
      <c r="B361" s="330"/>
      <c r="C361" s="310"/>
      <c r="D361" s="310"/>
      <c r="E361" s="310"/>
      <c r="F361" s="310"/>
      <c r="H361" s="255"/>
      <c r="I361" s="254"/>
      <c r="J361" s="254"/>
      <c r="K361" s="310"/>
      <c r="L361" s="310"/>
      <c r="M361" s="330" t="s">
        <v>1029</v>
      </c>
      <c r="N361" s="345" t="s">
        <v>0</v>
      </c>
      <c r="O361" s="393"/>
      <c r="P361" s="310">
        <v>12</v>
      </c>
      <c r="Q361" s="393"/>
      <c r="R361" s="393"/>
      <c r="S361" s="310"/>
      <c r="T361" s="310"/>
      <c r="U361" s="235">
        <v>6500</v>
      </c>
      <c r="V361" s="246">
        <f>SUM(P361*6500)</f>
        <v>78000</v>
      </c>
      <c r="W361" s="249">
        <v>12</v>
      </c>
      <c r="X361" s="249">
        <v>50</v>
      </c>
      <c r="Y361" s="249">
        <f>SUM(V361-(V361*X361/100))</f>
        <v>39000</v>
      </c>
      <c r="Z361" s="248">
        <f>SUM(J361+Y361)</f>
        <v>39000</v>
      </c>
      <c r="AA361" s="255">
        <f>Z361</f>
        <v>39000</v>
      </c>
      <c r="AB361" s="310">
        <v>50</v>
      </c>
      <c r="AC361" s="310">
        <v>0</v>
      </c>
      <c r="AD361" s="229">
        <v>0.01</v>
      </c>
      <c r="AE361"/>
    </row>
    <row r="362" spans="1:31" x14ac:dyDescent="0.3">
      <c r="A362" s="310"/>
      <c r="B362" s="330"/>
      <c r="C362" s="310"/>
      <c r="D362" s="310"/>
      <c r="E362" s="310"/>
      <c r="F362" s="310"/>
      <c r="H362" s="255"/>
      <c r="I362" s="254"/>
      <c r="J362" s="254"/>
      <c r="K362" s="310"/>
      <c r="L362" s="310">
        <v>240</v>
      </c>
      <c r="M362" s="330" t="s">
        <v>10</v>
      </c>
      <c r="N362" s="345" t="s">
        <v>9</v>
      </c>
      <c r="O362" s="393"/>
      <c r="P362" s="310"/>
      <c r="Q362" s="393"/>
      <c r="R362" s="393"/>
      <c r="S362" s="310"/>
      <c r="T362" s="310"/>
      <c r="U362" s="235">
        <v>6500</v>
      </c>
      <c r="V362" s="246">
        <f>SUM(V363+V364)</f>
        <v>617500</v>
      </c>
      <c r="W362" s="249">
        <v>20</v>
      </c>
      <c r="X362" s="249">
        <v>75</v>
      </c>
      <c r="Y362" s="249">
        <f>SUM(V362-(V362*X362/100))</f>
        <v>154375</v>
      </c>
      <c r="Z362" s="248">
        <f>SUM(J362+Y362)</f>
        <v>154375</v>
      </c>
      <c r="AA362" s="255">
        <f>Z362</f>
        <v>154375</v>
      </c>
      <c r="AB362" s="310">
        <v>10</v>
      </c>
      <c r="AC362" s="310">
        <v>0</v>
      </c>
      <c r="AD362" s="229">
        <v>0.02</v>
      </c>
      <c r="AE362"/>
    </row>
    <row r="363" spans="1:31" x14ac:dyDescent="0.3">
      <c r="A363" s="310"/>
      <c r="B363" s="330"/>
      <c r="C363" s="310"/>
      <c r="D363" s="310"/>
      <c r="E363" s="310"/>
      <c r="F363" s="310"/>
      <c r="H363" s="255"/>
      <c r="I363" s="254"/>
      <c r="J363" s="254"/>
      <c r="K363" s="310"/>
      <c r="L363" s="310"/>
      <c r="M363" s="330" t="s">
        <v>393</v>
      </c>
      <c r="N363" s="345" t="s">
        <v>2</v>
      </c>
      <c r="O363" s="393"/>
      <c r="P363" s="310"/>
      <c r="Q363" s="393">
        <v>55</v>
      </c>
      <c r="R363" s="393"/>
      <c r="S363" s="310"/>
      <c r="T363" s="310"/>
      <c r="V363" s="246">
        <f>SUM(Q363*6500)</f>
        <v>357500</v>
      </c>
      <c r="W363" s="249"/>
      <c r="X363" s="249"/>
      <c r="Y363" s="249"/>
      <c r="Z363" s="248">
        <f>SUM(J363+Y363)</f>
        <v>0</v>
      </c>
      <c r="AA363" s="255">
        <f>Z363</f>
        <v>0</v>
      </c>
      <c r="AB363" s="310"/>
      <c r="AC363" s="310"/>
      <c r="AD363" s="229"/>
      <c r="AE363"/>
    </row>
    <row r="364" spans="1:31" x14ac:dyDescent="0.3">
      <c r="A364" s="310"/>
      <c r="B364" s="330"/>
      <c r="C364" s="310"/>
      <c r="D364" s="310"/>
      <c r="E364" s="310"/>
      <c r="F364" s="310"/>
      <c r="H364" s="255"/>
      <c r="I364" s="254"/>
      <c r="J364" s="254"/>
      <c r="K364" s="310"/>
      <c r="L364" s="310"/>
      <c r="M364" s="330" t="s">
        <v>391</v>
      </c>
      <c r="N364" s="345" t="s">
        <v>0</v>
      </c>
      <c r="O364" s="393"/>
      <c r="P364" s="310"/>
      <c r="Q364" s="393">
        <v>40</v>
      </c>
      <c r="R364" s="393"/>
      <c r="S364" s="310"/>
      <c r="T364" s="310"/>
      <c r="V364" s="246">
        <f>SUM(Q364*6500)</f>
        <v>260000</v>
      </c>
      <c r="W364" s="249"/>
      <c r="X364" s="249"/>
      <c r="Y364" s="249"/>
      <c r="Z364" s="248">
        <f>SUM(J364+Y364)</f>
        <v>0</v>
      </c>
      <c r="AA364" s="255">
        <f>Z364</f>
        <v>0</v>
      </c>
      <c r="AB364" s="310"/>
      <c r="AC364" s="310"/>
      <c r="AD364" s="229"/>
      <c r="AE364"/>
    </row>
    <row r="365" spans="1:31" x14ac:dyDescent="0.3">
      <c r="A365" s="310"/>
      <c r="B365" s="330"/>
      <c r="C365" s="310"/>
      <c r="D365" s="310"/>
      <c r="E365" s="310"/>
      <c r="F365" s="310"/>
      <c r="H365" s="255"/>
      <c r="I365" s="254"/>
      <c r="J365" s="254"/>
      <c r="K365" s="310"/>
      <c r="L365" s="310"/>
      <c r="M365" s="330" t="s">
        <v>1029</v>
      </c>
      <c r="N365" s="345" t="s">
        <v>0</v>
      </c>
      <c r="O365" s="393"/>
      <c r="P365" s="310">
        <v>12</v>
      </c>
      <c r="Q365" s="393"/>
      <c r="R365" s="393"/>
      <c r="S365" s="310"/>
      <c r="T365" s="310"/>
      <c r="U365" s="235">
        <v>6500</v>
      </c>
      <c r="V365" s="246">
        <f>SUM(P365*6500)</f>
        <v>78000</v>
      </c>
      <c r="W365" s="249">
        <v>12</v>
      </c>
      <c r="X365" s="249">
        <v>50</v>
      </c>
      <c r="Y365" s="249">
        <f>SUM(V365-(V365*X365/100))</f>
        <v>39000</v>
      </c>
      <c r="Z365" s="248">
        <f>SUM(J365+Y365)</f>
        <v>39000</v>
      </c>
      <c r="AA365" s="255">
        <f>Z365</f>
        <v>39000</v>
      </c>
      <c r="AB365" s="310">
        <v>50</v>
      </c>
      <c r="AC365" s="310">
        <v>0</v>
      </c>
      <c r="AD365" s="229">
        <v>0.01</v>
      </c>
      <c r="AE365"/>
    </row>
    <row r="366" spans="1:31" x14ac:dyDescent="0.3">
      <c r="A366" s="310">
        <v>175</v>
      </c>
      <c r="B366" s="330" t="s">
        <v>1033</v>
      </c>
      <c r="C366" s="310">
        <v>21198</v>
      </c>
      <c r="D366" s="310">
        <v>6</v>
      </c>
      <c r="E366" s="310">
        <v>1</v>
      </c>
      <c r="F366" s="310">
        <v>61</v>
      </c>
      <c r="G366" s="233">
        <v>1</v>
      </c>
      <c r="H366" s="255">
        <f>SUM((D366*400)+(E366*100)+F366)</f>
        <v>2561</v>
      </c>
      <c r="I366" s="254">
        <v>75</v>
      </c>
      <c r="J366" s="254">
        <f>H366*I366</f>
        <v>192075</v>
      </c>
      <c r="K366" s="310"/>
      <c r="L366" s="310"/>
      <c r="M366" s="330"/>
      <c r="N366" s="345"/>
      <c r="O366" s="393"/>
      <c r="P366" s="310"/>
      <c r="Q366" s="393"/>
      <c r="R366" s="393"/>
      <c r="S366" s="310"/>
      <c r="T366" s="310"/>
      <c r="U366" s="246"/>
      <c r="V366" s="249"/>
      <c r="W366" s="249"/>
      <c r="X366" s="249"/>
      <c r="Y366" s="249"/>
      <c r="Z366" s="248">
        <f>SUM(J366+Y366)</f>
        <v>192075</v>
      </c>
      <c r="AA366" s="255">
        <f>Z366</f>
        <v>192075</v>
      </c>
      <c r="AB366" s="310">
        <v>50</v>
      </c>
      <c r="AC366" s="310">
        <v>0</v>
      </c>
      <c r="AD366" s="229">
        <v>0.01</v>
      </c>
      <c r="AE366"/>
    </row>
    <row r="367" spans="1:31" x14ac:dyDescent="0.3">
      <c r="A367" s="310">
        <v>176</v>
      </c>
      <c r="B367" s="330" t="s">
        <v>1032</v>
      </c>
      <c r="C367" s="310">
        <v>14583</v>
      </c>
      <c r="D367" s="310">
        <v>3</v>
      </c>
      <c r="E367" s="310"/>
      <c r="F367" s="310">
        <v>46</v>
      </c>
      <c r="G367" s="233">
        <v>1</v>
      </c>
      <c r="H367" s="255">
        <f>SUM((D367*400)+(E367*100)+F367)</f>
        <v>1246</v>
      </c>
      <c r="I367" s="254">
        <v>75</v>
      </c>
      <c r="J367" s="254">
        <f>H367*I367</f>
        <v>93450</v>
      </c>
      <c r="K367" s="310"/>
      <c r="L367" s="310"/>
      <c r="M367" s="330"/>
      <c r="N367" s="345"/>
      <c r="O367" s="393"/>
      <c r="P367" s="310"/>
      <c r="Q367" s="393"/>
      <c r="R367" s="393"/>
      <c r="S367" s="310"/>
      <c r="T367" s="310"/>
      <c r="U367" s="246"/>
      <c r="V367" s="249"/>
      <c r="W367" s="249"/>
      <c r="X367" s="249"/>
      <c r="Y367" s="249"/>
      <c r="Z367" s="248">
        <f>SUM(J367+Y367)</f>
        <v>93450</v>
      </c>
      <c r="AA367" s="255">
        <f>Z367</f>
        <v>93450</v>
      </c>
      <c r="AB367" s="310">
        <v>50</v>
      </c>
      <c r="AC367" s="310">
        <v>0</v>
      </c>
      <c r="AD367" s="229">
        <v>0.01</v>
      </c>
      <c r="AE367"/>
    </row>
    <row r="368" spans="1:31" x14ac:dyDescent="0.3">
      <c r="A368" s="310">
        <v>177</v>
      </c>
      <c r="B368" s="330" t="s">
        <v>1031</v>
      </c>
      <c r="C368" s="310">
        <v>7379</v>
      </c>
      <c r="D368" s="310">
        <v>11</v>
      </c>
      <c r="E368" s="310"/>
      <c r="F368" s="310"/>
      <c r="G368" s="233">
        <v>1</v>
      </c>
      <c r="H368" s="255">
        <f>SUM((D368*400)+(E368*100)+F368)</f>
        <v>4400</v>
      </c>
      <c r="I368" s="254">
        <v>75</v>
      </c>
      <c r="J368" s="254">
        <f>H368*I368</f>
        <v>330000</v>
      </c>
      <c r="K368" s="310"/>
      <c r="L368" s="310"/>
      <c r="M368" s="330"/>
      <c r="N368" s="345"/>
      <c r="O368" s="393"/>
      <c r="P368" s="310"/>
      <c r="Q368" s="393"/>
      <c r="R368" s="393"/>
      <c r="S368" s="310"/>
      <c r="T368" s="310"/>
      <c r="U368" s="246"/>
      <c r="V368" s="249"/>
      <c r="W368" s="249"/>
      <c r="X368" s="249"/>
      <c r="Y368" s="249"/>
      <c r="Z368" s="248">
        <f>SUM(J368+Y368)</f>
        <v>330000</v>
      </c>
      <c r="AA368" s="255">
        <f>Z368</f>
        <v>330000</v>
      </c>
      <c r="AB368" s="310">
        <v>50</v>
      </c>
      <c r="AC368" s="310">
        <v>0</v>
      </c>
      <c r="AD368" s="229">
        <v>0.01</v>
      </c>
      <c r="AE368"/>
    </row>
    <row r="369" spans="1:31" x14ac:dyDescent="0.3">
      <c r="A369" s="310">
        <v>178</v>
      </c>
      <c r="B369" s="330" t="s">
        <v>1030</v>
      </c>
      <c r="C369" s="310">
        <v>1440</v>
      </c>
      <c r="D369" s="310"/>
      <c r="E369" s="310"/>
      <c r="F369" s="310">
        <v>85</v>
      </c>
      <c r="G369" s="233">
        <v>2</v>
      </c>
      <c r="H369" s="255">
        <f>SUM((D369*400)+(E369*100)+F369)</f>
        <v>85</v>
      </c>
      <c r="I369" s="254">
        <v>75</v>
      </c>
      <c r="J369" s="254">
        <f>H369*I369</f>
        <v>6375</v>
      </c>
      <c r="K369" s="310">
        <v>56</v>
      </c>
      <c r="L369" s="310">
        <v>150</v>
      </c>
      <c r="M369" s="330" t="s">
        <v>10</v>
      </c>
      <c r="N369" s="345" t="s">
        <v>9</v>
      </c>
      <c r="O369" s="393">
        <v>186.75</v>
      </c>
      <c r="P369" s="310"/>
      <c r="Q369" s="393"/>
      <c r="R369" s="393"/>
      <c r="S369" s="310"/>
      <c r="T369" s="310"/>
      <c r="U369" s="235">
        <v>6500</v>
      </c>
      <c r="V369" s="246">
        <f>SUM(V370+V371)</f>
        <v>750750</v>
      </c>
      <c r="W369" s="249">
        <v>5</v>
      </c>
      <c r="X369" s="249">
        <v>10</v>
      </c>
      <c r="Y369" s="249">
        <f>SUM(V369-(V369*X369/100))</f>
        <v>675675</v>
      </c>
      <c r="Z369" s="248">
        <f>SUM(J369+Y369)</f>
        <v>682050</v>
      </c>
      <c r="AA369" s="255">
        <f>Z369</f>
        <v>682050</v>
      </c>
      <c r="AB369" s="310">
        <v>10</v>
      </c>
      <c r="AC369" s="310">
        <v>0</v>
      </c>
      <c r="AD369" s="229">
        <v>0.01</v>
      </c>
      <c r="AE369"/>
    </row>
    <row r="370" spans="1:31" x14ac:dyDescent="0.3">
      <c r="A370" s="310"/>
      <c r="B370" s="330"/>
      <c r="C370" s="310"/>
      <c r="D370" s="310"/>
      <c r="E370" s="310"/>
      <c r="F370" s="310"/>
      <c r="H370" s="255">
        <f>SUM((D370*400)+(E370*100)+F370)</f>
        <v>0</v>
      </c>
      <c r="I370" s="254">
        <v>75</v>
      </c>
      <c r="J370" s="254">
        <f>H370*I370</f>
        <v>0</v>
      </c>
      <c r="K370" s="310"/>
      <c r="L370" s="310"/>
      <c r="M370" s="330" t="s">
        <v>393</v>
      </c>
      <c r="N370" s="345" t="s">
        <v>2</v>
      </c>
      <c r="O370" s="393"/>
      <c r="P370" s="310"/>
      <c r="Q370" s="393">
        <v>71.5</v>
      </c>
      <c r="R370" s="393"/>
      <c r="S370" s="310"/>
      <c r="T370" s="310"/>
      <c r="V370" s="246">
        <f>SUM(Q370*6500)</f>
        <v>464750</v>
      </c>
      <c r="W370" s="249"/>
      <c r="X370" s="249"/>
      <c r="Y370" s="249"/>
      <c r="Z370" s="248">
        <f>SUM(J370+Y370)</f>
        <v>0</v>
      </c>
      <c r="AA370" s="255">
        <f>Z370</f>
        <v>0</v>
      </c>
      <c r="AB370" s="310"/>
      <c r="AC370" s="310"/>
      <c r="AD370" s="229"/>
      <c r="AE370"/>
    </row>
    <row r="371" spans="1:31" x14ac:dyDescent="0.3">
      <c r="A371" s="310"/>
      <c r="B371" s="330"/>
      <c r="C371" s="310"/>
      <c r="D371" s="310"/>
      <c r="E371" s="310"/>
      <c r="F371" s="310"/>
      <c r="H371" s="255">
        <f>SUM((D371*400)+(E371*100)+F371)</f>
        <v>0</v>
      </c>
      <c r="I371" s="254">
        <v>75</v>
      </c>
      <c r="J371" s="254">
        <f>H371*I371</f>
        <v>0</v>
      </c>
      <c r="K371" s="310"/>
      <c r="L371" s="310"/>
      <c r="M371" s="330" t="s">
        <v>391</v>
      </c>
      <c r="N371" s="345" t="s">
        <v>0</v>
      </c>
      <c r="O371" s="393"/>
      <c r="P371" s="310"/>
      <c r="Q371" s="393">
        <v>44</v>
      </c>
      <c r="R371" s="393"/>
      <c r="S371" s="310"/>
      <c r="T371" s="310"/>
      <c r="V371" s="246">
        <f>SUM(Q371*6500)</f>
        <v>286000</v>
      </c>
      <c r="W371" s="249"/>
      <c r="X371" s="249"/>
      <c r="Y371" s="249"/>
      <c r="Z371" s="248">
        <f>SUM(J371+Y371)</f>
        <v>0</v>
      </c>
      <c r="AA371" s="255">
        <f>Z371</f>
        <v>0</v>
      </c>
      <c r="AB371" s="310"/>
      <c r="AC371" s="310"/>
      <c r="AD371" s="229"/>
      <c r="AE371"/>
    </row>
    <row r="372" spans="1:31" x14ac:dyDescent="0.3">
      <c r="A372" s="310"/>
      <c r="B372" s="330"/>
      <c r="C372" s="310"/>
      <c r="D372" s="310"/>
      <c r="E372" s="310"/>
      <c r="F372" s="310"/>
      <c r="H372" s="255">
        <f>SUM((D372*400)+(E372*100)+F372)</f>
        <v>0</v>
      </c>
      <c r="I372" s="254">
        <v>75</v>
      </c>
      <c r="J372" s="254">
        <f>H372*I372</f>
        <v>0</v>
      </c>
      <c r="K372" s="310"/>
      <c r="L372" s="310"/>
      <c r="M372" s="330" t="s">
        <v>1029</v>
      </c>
      <c r="N372" s="345" t="s">
        <v>0</v>
      </c>
      <c r="O372" s="393"/>
      <c r="P372" s="310">
        <v>15</v>
      </c>
      <c r="Q372" s="393"/>
      <c r="R372" s="393"/>
      <c r="S372" s="310"/>
      <c r="T372" s="310"/>
      <c r="U372" s="235">
        <v>6500</v>
      </c>
      <c r="V372" s="246">
        <f>SUM(P372*6500)</f>
        <v>97500</v>
      </c>
      <c r="W372" s="249">
        <v>37</v>
      </c>
      <c r="X372" s="249">
        <v>93</v>
      </c>
      <c r="Y372" s="249">
        <f>SUM(V372-(V372*X372/100))</f>
        <v>6825</v>
      </c>
      <c r="Z372" s="248">
        <f>SUM(J372+Y372)</f>
        <v>6825</v>
      </c>
      <c r="AA372" s="255">
        <f>Z372</f>
        <v>6825</v>
      </c>
      <c r="AB372" s="310">
        <v>50</v>
      </c>
      <c r="AC372" s="310">
        <v>0</v>
      </c>
      <c r="AD372" s="229">
        <v>0.01</v>
      </c>
      <c r="AE372"/>
    </row>
    <row r="373" spans="1:31" x14ac:dyDescent="0.3">
      <c r="A373" s="310"/>
      <c r="B373" s="330"/>
      <c r="C373" s="310"/>
      <c r="D373" s="310"/>
      <c r="E373" s="310"/>
      <c r="F373" s="310"/>
      <c r="H373" s="255">
        <f>SUM((D373*400)+(E373*100)+F373)</f>
        <v>0</v>
      </c>
      <c r="I373" s="254">
        <v>75</v>
      </c>
      <c r="J373" s="254">
        <f>H373*I373</f>
        <v>0</v>
      </c>
      <c r="K373" s="310"/>
      <c r="L373" s="249"/>
      <c r="M373" s="330" t="s">
        <v>10</v>
      </c>
      <c r="N373" s="345" t="s">
        <v>9</v>
      </c>
      <c r="O373" s="393"/>
      <c r="P373" s="310"/>
      <c r="Q373" s="393"/>
      <c r="R373" s="393"/>
      <c r="S373" s="310"/>
      <c r="T373" s="310"/>
      <c r="U373" s="235">
        <v>6500</v>
      </c>
      <c r="V373" s="246">
        <f>SUM(V374+V375)</f>
        <v>625625</v>
      </c>
      <c r="W373" s="249">
        <v>5</v>
      </c>
      <c r="X373" s="249">
        <v>10</v>
      </c>
      <c r="Y373" s="249">
        <f>SUM(V373-(V373*X373/100))</f>
        <v>563062.5</v>
      </c>
      <c r="Z373" s="248">
        <f>SUM(J373+Y373)</f>
        <v>563062.5</v>
      </c>
      <c r="AA373" s="255">
        <f>Z373</f>
        <v>563062.5</v>
      </c>
      <c r="AB373" s="310">
        <v>10</v>
      </c>
      <c r="AC373" s="310">
        <v>0</v>
      </c>
      <c r="AD373" s="229">
        <v>0.02</v>
      </c>
      <c r="AE373"/>
    </row>
    <row r="374" spans="1:31" x14ac:dyDescent="0.3">
      <c r="A374" s="310"/>
      <c r="B374" s="330"/>
      <c r="C374" s="310"/>
      <c r="D374" s="310"/>
      <c r="E374" s="310"/>
      <c r="F374" s="310"/>
      <c r="H374" s="255">
        <f>SUM((D374*400)+(E374*100)+F374)</f>
        <v>0</v>
      </c>
      <c r="I374" s="254">
        <v>75</v>
      </c>
      <c r="J374" s="254">
        <f>H374*I374</f>
        <v>0</v>
      </c>
      <c r="K374" s="310"/>
      <c r="L374" s="310"/>
      <c r="M374" s="330" t="s">
        <v>393</v>
      </c>
      <c r="N374" s="345" t="s">
        <v>2</v>
      </c>
      <c r="O374" s="393"/>
      <c r="P374" s="310"/>
      <c r="Q374" s="393">
        <v>52.25</v>
      </c>
      <c r="R374" s="393"/>
      <c r="S374" s="310"/>
      <c r="T374" s="310"/>
      <c r="V374" s="246">
        <f>SUM(Q374*6500)</f>
        <v>339625</v>
      </c>
      <c r="W374" s="249"/>
      <c r="X374" s="249"/>
      <c r="Y374" s="249"/>
      <c r="Z374" s="248">
        <f>SUM(J374+Y374)</f>
        <v>0</v>
      </c>
      <c r="AA374" s="255">
        <f>Z374</f>
        <v>0</v>
      </c>
      <c r="AB374" s="310"/>
      <c r="AC374" s="310"/>
      <c r="AD374" s="229"/>
      <c r="AE374"/>
    </row>
    <row r="375" spans="1:31" x14ac:dyDescent="0.3">
      <c r="A375" s="310"/>
      <c r="B375" s="330"/>
      <c r="C375" s="310"/>
      <c r="D375" s="310"/>
      <c r="E375" s="310"/>
      <c r="F375" s="310"/>
      <c r="H375" s="255">
        <f>SUM((D375*400)+(E375*100)+F375)</f>
        <v>0</v>
      </c>
      <c r="I375" s="254">
        <v>75</v>
      </c>
      <c r="J375" s="254">
        <f>H375*I375</f>
        <v>0</v>
      </c>
      <c r="K375" s="310"/>
      <c r="L375" s="310"/>
      <c r="M375" s="330" t="s">
        <v>391</v>
      </c>
      <c r="N375" s="345" t="s">
        <v>0</v>
      </c>
      <c r="O375" s="393"/>
      <c r="P375" s="310"/>
      <c r="Q375" s="393">
        <v>44</v>
      </c>
      <c r="R375" s="393"/>
      <c r="S375" s="310"/>
      <c r="T375" s="310"/>
      <c r="V375" s="246">
        <f>SUM(Q375*6500)</f>
        <v>286000</v>
      </c>
      <c r="W375" s="249"/>
      <c r="X375" s="249"/>
      <c r="Y375" s="249"/>
      <c r="Z375" s="248">
        <f>SUM(J375+Y375)</f>
        <v>0</v>
      </c>
      <c r="AA375" s="255">
        <f>Z375</f>
        <v>0</v>
      </c>
      <c r="AB375" s="310"/>
      <c r="AC375" s="310"/>
      <c r="AD375" s="229"/>
      <c r="AE375"/>
    </row>
    <row r="376" spans="1:31" x14ac:dyDescent="0.3">
      <c r="A376" s="310">
        <v>179</v>
      </c>
      <c r="B376" s="330" t="s">
        <v>1028</v>
      </c>
      <c r="C376" s="310">
        <v>29437</v>
      </c>
      <c r="D376" s="310">
        <v>17</v>
      </c>
      <c r="E376" s="310"/>
      <c r="F376" s="310">
        <v>75</v>
      </c>
      <c r="G376" s="233">
        <v>1</v>
      </c>
      <c r="H376" s="255">
        <f>SUM((D376*400)+(E376*100)+F376)</f>
        <v>6875</v>
      </c>
      <c r="I376" s="254">
        <v>75</v>
      </c>
      <c r="J376" s="254">
        <f>H376*I376</f>
        <v>515625</v>
      </c>
      <c r="K376" s="310"/>
      <c r="L376" s="310"/>
      <c r="M376" s="330"/>
      <c r="N376" s="345"/>
      <c r="O376" s="393"/>
      <c r="P376" s="310"/>
      <c r="Q376" s="393"/>
      <c r="R376" s="393"/>
      <c r="S376" s="310"/>
      <c r="T376" s="310"/>
      <c r="U376" s="246"/>
      <c r="V376" s="249"/>
      <c r="W376" s="249"/>
      <c r="X376" s="249"/>
      <c r="Y376" s="249"/>
      <c r="Z376" s="248">
        <f>SUM(J376+Y376)</f>
        <v>515625</v>
      </c>
      <c r="AA376" s="255">
        <f>Z376</f>
        <v>515625</v>
      </c>
      <c r="AB376" s="310">
        <v>50</v>
      </c>
      <c r="AC376" s="310">
        <v>0</v>
      </c>
      <c r="AD376" s="229">
        <v>0.01</v>
      </c>
      <c r="AE376"/>
    </row>
    <row r="377" spans="1:31" x14ac:dyDescent="0.3">
      <c r="A377" s="310">
        <v>180</v>
      </c>
      <c r="B377" s="330" t="s">
        <v>1027</v>
      </c>
      <c r="C377" s="310">
        <v>22385</v>
      </c>
      <c r="D377" s="310">
        <v>12</v>
      </c>
      <c r="E377" s="310"/>
      <c r="F377" s="310">
        <v>13</v>
      </c>
      <c r="G377" s="233">
        <v>1</v>
      </c>
      <c r="H377" s="255">
        <f>SUM((D377*400)+(E377*100)+F377)</f>
        <v>4813</v>
      </c>
      <c r="I377" s="254">
        <v>75</v>
      </c>
      <c r="J377" s="254">
        <f>H377*I377</f>
        <v>360975</v>
      </c>
      <c r="K377" s="310"/>
      <c r="L377" s="310"/>
      <c r="M377" s="330"/>
      <c r="N377" s="345"/>
      <c r="O377" s="393"/>
      <c r="P377" s="310"/>
      <c r="Q377" s="393"/>
      <c r="R377" s="393"/>
      <c r="S377" s="310"/>
      <c r="T377" s="310"/>
      <c r="U377" s="246"/>
      <c r="V377" s="249"/>
      <c r="W377" s="249"/>
      <c r="X377" s="249"/>
      <c r="Y377" s="249"/>
      <c r="Z377" s="248">
        <f>SUM(J377+Y377)</f>
        <v>360975</v>
      </c>
      <c r="AA377" s="255">
        <f>Z377</f>
        <v>360975</v>
      </c>
      <c r="AB377" s="310">
        <v>50</v>
      </c>
      <c r="AC377" s="310">
        <v>0</v>
      </c>
      <c r="AD377" s="229">
        <v>0.01</v>
      </c>
      <c r="AE377"/>
    </row>
    <row r="378" spans="1:31" x14ac:dyDescent="0.3">
      <c r="A378" s="310">
        <v>181</v>
      </c>
      <c r="B378" s="330" t="s">
        <v>1026</v>
      </c>
      <c r="C378" s="310">
        <v>2415</v>
      </c>
      <c r="D378" s="310">
        <v>6</v>
      </c>
      <c r="E378" s="310"/>
      <c r="F378" s="310"/>
      <c r="G378" s="233">
        <v>1</v>
      </c>
      <c r="H378" s="255">
        <f>SUM((D378*400)+(E378*100)+F378)</f>
        <v>2400</v>
      </c>
      <c r="I378" s="254">
        <v>75</v>
      </c>
      <c r="J378" s="254">
        <f>H378*I378</f>
        <v>180000</v>
      </c>
      <c r="K378" s="310"/>
      <c r="L378" s="310"/>
      <c r="M378" s="330"/>
      <c r="N378" s="345"/>
      <c r="O378" s="393"/>
      <c r="P378" s="310"/>
      <c r="Q378" s="393"/>
      <c r="R378" s="393"/>
      <c r="S378" s="310"/>
      <c r="T378" s="310"/>
      <c r="U378" s="246"/>
      <c r="V378" s="249"/>
      <c r="W378" s="249"/>
      <c r="X378" s="249"/>
      <c r="Y378" s="249"/>
      <c r="Z378" s="248">
        <f>SUM(J378+Y378)</f>
        <v>180000</v>
      </c>
      <c r="AA378" s="255">
        <f>Z378</f>
        <v>180000</v>
      </c>
      <c r="AB378" s="310">
        <v>50</v>
      </c>
      <c r="AC378" s="310">
        <v>0</v>
      </c>
      <c r="AD378" s="229">
        <v>0.01</v>
      </c>
      <c r="AE378"/>
    </row>
    <row r="379" spans="1:31" x14ac:dyDescent="0.3">
      <c r="A379" s="310">
        <v>182</v>
      </c>
      <c r="B379" s="330" t="s">
        <v>1025</v>
      </c>
      <c r="C379" s="310">
        <v>935</v>
      </c>
      <c r="D379" s="310">
        <v>7</v>
      </c>
      <c r="E379" s="310">
        <v>1</v>
      </c>
      <c r="F379" s="310">
        <v>35</v>
      </c>
      <c r="G379" s="233">
        <v>1</v>
      </c>
      <c r="H379" s="255">
        <f>SUM((D379*400)+(E379*100)+F379)</f>
        <v>2935</v>
      </c>
      <c r="I379" s="254">
        <v>75</v>
      </c>
      <c r="J379" s="254">
        <f>H379*I379</f>
        <v>220125</v>
      </c>
      <c r="K379" s="310"/>
      <c r="L379" s="310"/>
      <c r="M379" s="330"/>
      <c r="N379" s="345"/>
      <c r="O379" s="393"/>
      <c r="P379" s="310"/>
      <c r="Q379" s="393"/>
      <c r="R379" s="393"/>
      <c r="S379" s="310"/>
      <c r="T379" s="310"/>
      <c r="U379" s="246"/>
      <c r="V379" s="249"/>
      <c r="W379" s="249"/>
      <c r="X379" s="249"/>
      <c r="Y379" s="249"/>
      <c r="Z379" s="248">
        <f>SUM(J379+Y379)</f>
        <v>220125</v>
      </c>
      <c r="AA379" s="255">
        <f>Z379</f>
        <v>220125</v>
      </c>
      <c r="AB379" s="310">
        <v>50</v>
      </c>
      <c r="AC379" s="310">
        <v>0</v>
      </c>
      <c r="AD379" s="229">
        <v>0.01</v>
      </c>
      <c r="AE379"/>
    </row>
    <row r="380" spans="1:31" x14ac:dyDescent="0.3">
      <c r="A380" s="310">
        <v>183</v>
      </c>
      <c r="B380" s="330" t="s">
        <v>1024</v>
      </c>
      <c r="C380" s="310">
        <v>4407</v>
      </c>
      <c r="D380" s="310"/>
      <c r="E380" s="310">
        <v>1</v>
      </c>
      <c r="F380" s="310">
        <v>86</v>
      </c>
      <c r="G380" s="233">
        <v>1</v>
      </c>
      <c r="H380" s="255">
        <f>SUM((D380*400)+(E380*100)+F380)</f>
        <v>186</v>
      </c>
      <c r="I380" s="254">
        <v>75</v>
      </c>
      <c r="J380" s="254">
        <f>H380*I380</f>
        <v>13950</v>
      </c>
      <c r="K380" s="310"/>
      <c r="L380" s="310"/>
      <c r="M380" s="330"/>
      <c r="N380" s="345"/>
      <c r="O380" s="393"/>
      <c r="P380" s="310"/>
      <c r="Q380" s="393"/>
      <c r="R380" s="393"/>
      <c r="S380" s="310"/>
      <c r="T380" s="310"/>
      <c r="U380" s="246"/>
      <c r="V380" s="249"/>
      <c r="W380" s="249"/>
      <c r="X380" s="249"/>
      <c r="Y380" s="249"/>
      <c r="Z380" s="248">
        <f>SUM(J380+Y380)</f>
        <v>13950</v>
      </c>
      <c r="AA380" s="255">
        <f>Z380</f>
        <v>13950</v>
      </c>
      <c r="AB380" s="310">
        <v>50</v>
      </c>
      <c r="AC380" s="310">
        <v>0</v>
      </c>
      <c r="AD380" s="229">
        <v>0.01</v>
      </c>
      <c r="AE380"/>
    </row>
    <row r="381" spans="1:31" x14ac:dyDescent="0.3">
      <c r="A381" s="310">
        <v>184</v>
      </c>
      <c r="B381" s="330" t="s">
        <v>1023</v>
      </c>
      <c r="C381" s="310">
        <v>5667</v>
      </c>
      <c r="D381" s="310"/>
      <c r="E381" s="310">
        <v>1</v>
      </c>
      <c r="F381" s="310">
        <v>6</v>
      </c>
      <c r="G381" s="233">
        <v>1</v>
      </c>
      <c r="H381" s="255">
        <f>SUM((D381*400)+(E381*100)+F381)</f>
        <v>106</v>
      </c>
      <c r="I381" s="254">
        <v>75</v>
      </c>
      <c r="J381" s="254">
        <f>H381*I381</f>
        <v>7950</v>
      </c>
      <c r="K381" s="310"/>
      <c r="L381" s="310"/>
      <c r="M381" s="330"/>
      <c r="N381" s="345"/>
      <c r="O381" s="393"/>
      <c r="P381" s="310"/>
      <c r="Q381" s="393"/>
      <c r="R381" s="393"/>
      <c r="S381" s="310"/>
      <c r="T381" s="310"/>
      <c r="U381" s="246"/>
      <c r="V381" s="249"/>
      <c r="W381" s="249"/>
      <c r="X381" s="249"/>
      <c r="Y381" s="249"/>
      <c r="Z381" s="248">
        <f>SUM(J381+Y381)</f>
        <v>7950</v>
      </c>
      <c r="AA381" s="255">
        <f>Z381</f>
        <v>7950</v>
      </c>
      <c r="AB381" s="310">
        <v>50</v>
      </c>
      <c r="AC381" s="310">
        <v>0</v>
      </c>
      <c r="AD381" s="229">
        <v>0.01</v>
      </c>
      <c r="AE381"/>
    </row>
    <row r="382" spans="1:31" x14ac:dyDescent="0.3">
      <c r="A382" s="310">
        <v>185</v>
      </c>
      <c r="B382" s="330" t="s">
        <v>1022</v>
      </c>
      <c r="C382" s="310">
        <v>7129</v>
      </c>
      <c r="D382" s="310"/>
      <c r="E382" s="310"/>
      <c r="F382" s="310">
        <v>57</v>
      </c>
      <c r="G382" s="233">
        <v>1</v>
      </c>
      <c r="H382" s="255">
        <f>SUM((D382*400)+(E382*100)+F382)</f>
        <v>57</v>
      </c>
      <c r="I382" s="254">
        <v>75</v>
      </c>
      <c r="J382" s="254">
        <f>H382*I382</f>
        <v>4275</v>
      </c>
      <c r="K382" s="310"/>
      <c r="L382" s="310"/>
      <c r="M382" s="330"/>
      <c r="N382" s="345"/>
      <c r="O382" s="393"/>
      <c r="P382" s="310"/>
      <c r="Q382" s="393"/>
      <c r="R382" s="393"/>
      <c r="S382" s="310"/>
      <c r="T382" s="310"/>
      <c r="U382" s="246"/>
      <c r="V382" s="249"/>
      <c r="W382" s="249"/>
      <c r="X382" s="249"/>
      <c r="Y382" s="249"/>
      <c r="Z382" s="248">
        <f>SUM(J382+Y382)</f>
        <v>4275</v>
      </c>
      <c r="AA382" s="255">
        <f>Z382</f>
        <v>4275</v>
      </c>
      <c r="AB382" s="310">
        <v>50</v>
      </c>
      <c r="AC382" s="310">
        <v>0</v>
      </c>
      <c r="AD382" s="229">
        <v>0.01</v>
      </c>
      <c r="AE382"/>
    </row>
    <row r="383" spans="1:31" x14ac:dyDescent="0.3">
      <c r="A383" s="310">
        <v>186</v>
      </c>
      <c r="B383" s="330" t="s">
        <v>1021</v>
      </c>
      <c r="C383" s="310">
        <v>7130</v>
      </c>
      <c r="D383" s="310"/>
      <c r="E383" s="310">
        <v>2</v>
      </c>
      <c r="F383" s="310">
        <v>7</v>
      </c>
      <c r="G383" s="233">
        <v>2</v>
      </c>
      <c r="H383" s="255">
        <f>SUM((D383*400)+(E383*100)+F383)</f>
        <v>207</v>
      </c>
      <c r="I383" s="254">
        <v>75</v>
      </c>
      <c r="J383" s="254">
        <f>H383*I383</f>
        <v>15525</v>
      </c>
      <c r="K383" s="310">
        <v>57</v>
      </c>
      <c r="L383" s="310" t="s">
        <v>1020</v>
      </c>
      <c r="M383" s="330" t="s">
        <v>10</v>
      </c>
      <c r="N383" s="345" t="s">
        <v>9</v>
      </c>
      <c r="O383" s="393">
        <v>265</v>
      </c>
      <c r="P383" s="310"/>
      <c r="Q383" s="393"/>
      <c r="R383" s="393"/>
      <c r="S383" s="310"/>
      <c r="T383" s="310"/>
      <c r="U383" s="235">
        <v>6500</v>
      </c>
      <c r="V383" s="246">
        <f>SUM(V384+V385)</f>
        <v>1118000</v>
      </c>
      <c r="W383" s="249">
        <v>12</v>
      </c>
      <c r="X383" s="249">
        <v>38</v>
      </c>
      <c r="Y383" s="249">
        <f>SUM(V383-(V383*X383/100))</f>
        <v>693160</v>
      </c>
      <c r="Z383" s="248">
        <f>SUM(J383+Y383)</f>
        <v>708685</v>
      </c>
      <c r="AA383" s="255">
        <f>Z383</f>
        <v>708685</v>
      </c>
      <c r="AB383" s="310">
        <v>10</v>
      </c>
      <c r="AC383" s="310">
        <v>0</v>
      </c>
      <c r="AD383" s="229">
        <v>0.02</v>
      </c>
      <c r="AE383"/>
    </row>
    <row r="384" spans="1:31" x14ac:dyDescent="0.3">
      <c r="A384" s="310"/>
      <c r="B384" s="330"/>
      <c r="C384" s="310"/>
      <c r="D384" s="310"/>
      <c r="E384" s="310"/>
      <c r="F384" s="310"/>
      <c r="H384" s="255">
        <f>SUM((D384*400)+(E384*100)+F384)</f>
        <v>0</v>
      </c>
      <c r="I384" s="254">
        <v>75</v>
      </c>
      <c r="J384" s="254">
        <f>H384*I384</f>
        <v>0</v>
      </c>
      <c r="K384" s="310"/>
      <c r="L384" s="310"/>
      <c r="M384" s="330" t="s">
        <v>393</v>
      </c>
      <c r="N384" s="345" t="s">
        <v>2</v>
      </c>
      <c r="O384" s="393"/>
      <c r="P384" s="310"/>
      <c r="Q384" s="393">
        <v>108</v>
      </c>
      <c r="R384" s="393"/>
      <c r="S384" s="310"/>
      <c r="T384" s="310"/>
      <c r="V384" s="246">
        <f>SUM(Q384*6500)</f>
        <v>702000</v>
      </c>
      <c r="W384" s="249"/>
      <c r="X384" s="249"/>
      <c r="Y384" s="249"/>
      <c r="Z384" s="248">
        <f>SUM(J384+Y384)</f>
        <v>0</v>
      </c>
      <c r="AA384" s="255">
        <f>Z384</f>
        <v>0</v>
      </c>
      <c r="AB384" s="310"/>
      <c r="AC384" s="310"/>
      <c r="AD384" s="229"/>
      <c r="AE384"/>
    </row>
    <row r="385" spans="1:31" x14ac:dyDescent="0.3">
      <c r="A385" s="310"/>
      <c r="B385" s="330"/>
      <c r="C385" s="310"/>
      <c r="D385" s="310"/>
      <c r="E385" s="310"/>
      <c r="F385" s="310"/>
      <c r="H385" s="255">
        <f>SUM((D385*400)+(E385*100)+F385)</f>
        <v>0</v>
      </c>
      <c r="I385" s="254">
        <v>75</v>
      </c>
      <c r="J385" s="254">
        <f>H385*I385</f>
        <v>0</v>
      </c>
      <c r="K385" s="310"/>
      <c r="L385" s="310"/>
      <c r="M385" s="330" t="s">
        <v>391</v>
      </c>
      <c r="N385" s="345" t="s">
        <v>0</v>
      </c>
      <c r="O385" s="393"/>
      <c r="P385" s="310"/>
      <c r="Q385" s="393">
        <v>64</v>
      </c>
      <c r="R385" s="393"/>
      <c r="S385" s="310"/>
      <c r="T385" s="310"/>
      <c r="V385" s="246">
        <f>SUM(Q385*6500)</f>
        <v>416000</v>
      </c>
      <c r="W385" s="249"/>
      <c r="X385" s="249"/>
      <c r="Y385" s="249"/>
      <c r="Z385" s="248">
        <f>SUM(J385+Y385)</f>
        <v>0</v>
      </c>
      <c r="AA385" s="255">
        <f>Z385</f>
        <v>0</v>
      </c>
      <c r="AB385" s="310"/>
      <c r="AC385" s="310"/>
      <c r="AD385" s="229"/>
      <c r="AE385"/>
    </row>
    <row r="386" spans="1:31" x14ac:dyDescent="0.3">
      <c r="A386" s="310"/>
      <c r="B386" s="330"/>
      <c r="C386" s="310"/>
      <c r="D386" s="310"/>
      <c r="E386" s="310"/>
      <c r="F386" s="310"/>
      <c r="H386" s="255">
        <f>SUM((D386*400)+(E386*100)+F386)</f>
        <v>0</v>
      </c>
      <c r="I386" s="254">
        <v>75</v>
      </c>
      <c r="J386" s="254">
        <f>H386*I386</f>
        <v>0</v>
      </c>
      <c r="K386" s="310"/>
      <c r="L386" s="310"/>
      <c r="M386" s="330" t="s">
        <v>8</v>
      </c>
      <c r="N386" s="345" t="s">
        <v>0</v>
      </c>
      <c r="O386" s="393"/>
      <c r="P386" s="310">
        <v>10</v>
      </c>
      <c r="Q386" s="393"/>
      <c r="R386" s="393"/>
      <c r="S386" s="310"/>
      <c r="T386" s="310"/>
      <c r="U386" s="235">
        <v>6500</v>
      </c>
      <c r="V386" s="246">
        <f>SUM(P386*6500)</f>
        <v>65000</v>
      </c>
      <c r="W386" s="249"/>
      <c r="X386" s="249"/>
      <c r="Y386" s="249"/>
      <c r="Z386" s="248">
        <f>SUM(J386+Y386)</f>
        <v>0</v>
      </c>
      <c r="AA386" s="255">
        <f>Z386</f>
        <v>0</v>
      </c>
      <c r="AB386" s="310">
        <v>50</v>
      </c>
      <c r="AC386" s="310">
        <v>0</v>
      </c>
      <c r="AD386" s="229">
        <v>0.01</v>
      </c>
      <c r="AE386"/>
    </row>
    <row r="387" spans="1:31" s="294" customFormat="1" x14ac:dyDescent="0.3">
      <c r="A387" s="297"/>
      <c r="B387" s="346"/>
      <c r="C387" s="297"/>
      <c r="D387" s="297"/>
      <c r="E387" s="297"/>
      <c r="F387" s="297"/>
      <c r="G387" s="324"/>
      <c r="H387" s="296">
        <f>SUM((D387*400)+(E387*100)+F387)</f>
        <v>0</v>
      </c>
      <c r="I387" s="254">
        <v>75</v>
      </c>
      <c r="J387" s="254">
        <f>H387*I387</f>
        <v>0</v>
      </c>
      <c r="K387" s="297"/>
      <c r="L387" s="297"/>
      <c r="M387" s="346" t="s">
        <v>18</v>
      </c>
      <c r="N387" s="346" t="s">
        <v>0</v>
      </c>
      <c r="O387" s="396"/>
      <c r="P387" s="297"/>
      <c r="Q387" s="396"/>
      <c r="R387" s="396">
        <v>36</v>
      </c>
      <c r="S387" s="297"/>
      <c r="T387" s="297"/>
      <c r="U387" s="324">
        <v>2400</v>
      </c>
      <c r="V387" s="323">
        <f>SUM(R387*2400)</f>
        <v>86400</v>
      </c>
      <c r="W387" s="297">
        <v>10</v>
      </c>
      <c r="X387" s="297">
        <v>40</v>
      </c>
      <c r="Y387" s="297">
        <f>SUM(V387-(V387*X387/100))</f>
        <v>51840</v>
      </c>
      <c r="Z387" s="296">
        <f>SUM(J387+Y387)</f>
        <v>51840</v>
      </c>
      <c r="AA387" s="255">
        <f>Z387</f>
        <v>51840</v>
      </c>
      <c r="AB387" s="297">
        <v>0</v>
      </c>
      <c r="AC387" s="297">
        <f>AA387</f>
        <v>51840</v>
      </c>
      <c r="AD387" s="395">
        <v>0.03</v>
      </c>
      <c r="AE387" s="321"/>
    </row>
    <row r="388" spans="1:31" x14ac:dyDescent="0.3">
      <c r="A388" s="310"/>
      <c r="B388" s="330"/>
      <c r="C388" s="310"/>
      <c r="D388" s="310"/>
      <c r="E388" s="310"/>
      <c r="F388" s="310"/>
      <c r="H388" s="255">
        <f>SUM((D388*400)+(E388*100)+F388)</f>
        <v>0</v>
      </c>
      <c r="I388" s="254">
        <v>75</v>
      </c>
      <c r="J388" s="254">
        <f>H388*I388</f>
        <v>0</v>
      </c>
      <c r="K388" s="310"/>
      <c r="L388" s="310"/>
      <c r="M388" s="330" t="s">
        <v>22</v>
      </c>
      <c r="N388" s="345" t="s">
        <v>0</v>
      </c>
      <c r="O388" s="393"/>
      <c r="P388" s="249">
        <v>21</v>
      </c>
      <c r="Q388" s="393"/>
      <c r="R388" s="393"/>
      <c r="S388" s="310"/>
      <c r="T388" s="310"/>
      <c r="U388" s="235">
        <v>2050</v>
      </c>
      <c r="V388" s="246">
        <f>SUM(P388*2050)</f>
        <v>43050</v>
      </c>
      <c r="W388" s="249">
        <v>12</v>
      </c>
      <c r="X388" s="249">
        <v>50</v>
      </c>
      <c r="Y388" s="249">
        <f>SUM(V388-(V388*X388/100))</f>
        <v>21525</v>
      </c>
      <c r="Z388" s="248">
        <f>SUM(J388+Y388)</f>
        <v>21525</v>
      </c>
      <c r="AA388" s="255">
        <f>Z388</f>
        <v>21525</v>
      </c>
      <c r="AB388" s="310">
        <v>50</v>
      </c>
      <c r="AC388" s="310">
        <v>0</v>
      </c>
      <c r="AD388" s="229">
        <v>0.01</v>
      </c>
      <c r="AE388"/>
    </row>
    <row r="389" spans="1:31" x14ac:dyDescent="0.3">
      <c r="A389" s="310"/>
      <c r="B389" s="330"/>
      <c r="C389" s="310"/>
      <c r="D389" s="310"/>
      <c r="E389" s="310"/>
      <c r="F389" s="310"/>
      <c r="H389" s="255">
        <f>SUM((D389*400)+(E389*100)+F389)</f>
        <v>0</v>
      </c>
      <c r="I389" s="254">
        <v>75</v>
      </c>
      <c r="J389" s="254">
        <f>H389*I389</f>
        <v>0</v>
      </c>
      <c r="K389" s="310"/>
      <c r="L389" s="310"/>
      <c r="M389" s="330" t="s">
        <v>8</v>
      </c>
      <c r="N389" s="345" t="s">
        <v>0</v>
      </c>
      <c r="O389" s="393"/>
      <c r="P389" s="310">
        <v>10</v>
      </c>
      <c r="Q389" s="393"/>
      <c r="R389" s="393"/>
      <c r="S389" s="310"/>
      <c r="T389" s="310"/>
      <c r="U389" s="235">
        <v>6500</v>
      </c>
      <c r="V389" s="246">
        <f>SUM(P389*6500)</f>
        <v>65000</v>
      </c>
      <c r="W389" s="249">
        <v>12</v>
      </c>
      <c r="X389" s="249">
        <v>50</v>
      </c>
      <c r="Y389" s="249">
        <f>SUM(V389-(V389*X389/100))</f>
        <v>32500</v>
      </c>
      <c r="Z389" s="248">
        <f>SUM(J389+Y389)</f>
        <v>32500</v>
      </c>
      <c r="AA389" s="255">
        <f>Z389</f>
        <v>32500</v>
      </c>
      <c r="AB389" s="310">
        <v>50</v>
      </c>
      <c r="AC389" s="310">
        <v>0</v>
      </c>
      <c r="AD389" s="229">
        <v>0.01</v>
      </c>
      <c r="AE389"/>
    </row>
    <row r="390" spans="1:31" x14ac:dyDescent="0.3">
      <c r="A390" s="310"/>
      <c r="B390" s="330"/>
      <c r="C390" s="310"/>
      <c r="D390" s="310"/>
      <c r="E390" s="310"/>
      <c r="F390" s="310"/>
      <c r="H390" s="255">
        <f>SUM((D390*400)+(E390*100)+F390)</f>
        <v>0</v>
      </c>
      <c r="I390" s="254">
        <v>75</v>
      </c>
      <c r="J390" s="254">
        <f>H390*I390</f>
        <v>0</v>
      </c>
      <c r="K390" s="310"/>
      <c r="L390" s="310"/>
      <c r="M390" s="330" t="s">
        <v>8</v>
      </c>
      <c r="N390" s="345" t="s">
        <v>0</v>
      </c>
      <c r="O390" s="393"/>
      <c r="P390" s="310">
        <v>16</v>
      </c>
      <c r="Q390" s="393"/>
      <c r="R390" s="393"/>
      <c r="S390" s="310"/>
      <c r="T390" s="310"/>
      <c r="U390" s="235">
        <v>6500</v>
      </c>
      <c r="V390" s="246">
        <f>SUM(P390*6500)</f>
        <v>104000</v>
      </c>
      <c r="W390" s="249">
        <v>12</v>
      </c>
      <c r="X390" s="249">
        <v>50</v>
      </c>
      <c r="Y390" s="249">
        <f>SUM(V390-(V390*X390/100))</f>
        <v>52000</v>
      </c>
      <c r="Z390" s="248">
        <f>SUM(J390+Y390)</f>
        <v>52000</v>
      </c>
      <c r="AA390" s="255">
        <f>Z390</f>
        <v>52000</v>
      </c>
      <c r="AB390" s="310">
        <v>50</v>
      </c>
      <c r="AC390" s="310">
        <v>0</v>
      </c>
      <c r="AD390" s="229">
        <v>0.01</v>
      </c>
      <c r="AE390"/>
    </row>
    <row r="391" spans="1:31" x14ac:dyDescent="0.3">
      <c r="A391" s="310">
        <v>187</v>
      </c>
      <c r="B391" s="330" t="s">
        <v>1019</v>
      </c>
      <c r="C391" s="310">
        <v>4400</v>
      </c>
      <c r="D391" s="310">
        <v>6</v>
      </c>
      <c r="E391" s="310"/>
      <c r="F391" s="310">
        <v>13</v>
      </c>
      <c r="G391" s="233">
        <v>1</v>
      </c>
      <c r="H391" s="255">
        <f>SUM((D391*400)+(E391*100)+F391)</f>
        <v>2413</v>
      </c>
      <c r="I391" s="254">
        <v>75</v>
      </c>
      <c r="J391" s="254">
        <f>H391*I391</f>
        <v>180975</v>
      </c>
      <c r="K391" s="310"/>
      <c r="L391" s="310"/>
      <c r="M391" s="330"/>
      <c r="N391" s="345"/>
      <c r="O391" s="393"/>
      <c r="P391" s="310"/>
      <c r="Q391" s="393"/>
      <c r="R391" s="393"/>
      <c r="S391" s="310"/>
      <c r="T391" s="310"/>
      <c r="V391" s="246"/>
      <c r="W391" s="249"/>
      <c r="X391" s="249"/>
      <c r="Y391" s="249"/>
      <c r="Z391" s="248">
        <f>SUM(J391+Y391)</f>
        <v>180975</v>
      </c>
      <c r="AA391" s="255">
        <f>Z391</f>
        <v>180975</v>
      </c>
      <c r="AB391" s="310">
        <v>50</v>
      </c>
      <c r="AC391" s="310">
        <v>0</v>
      </c>
      <c r="AD391" s="229">
        <v>0.01</v>
      </c>
      <c r="AE391"/>
    </row>
    <row r="392" spans="1:31" x14ac:dyDescent="0.3">
      <c r="A392" s="310">
        <v>188</v>
      </c>
      <c r="B392" s="330" t="s">
        <v>1018</v>
      </c>
      <c r="C392" s="310">
        <v>8501</v>
      </c>
      <c r="D392" s="310">
        <v>25</v>
      </c>
      <c r="E392" s="310"/>
      <c r="F392" s="310">
        <v>63</v>
      </c>
      <c r="G392" s="233">
        <v>1</v>
      </c>
      <c r="H392" s="255">
        <f>SUM((D392*400)+(E392*100)+F392)</f>
        <v>10063</v>
      </c>
      <c r="I392" s="254">
        <v>75</v>
      </c>
      <c r="J392" s="254">
        <f>H392*I392</f>
        <v>754725</v>
      </c>
      <c r="K392" s="310"/>
      <c r="L392" s="310"/>
      <c r="M392" s="330"/>
      <c r="N392" s="345"/>
      <c r="O392" s="393"/>
      <c r="P392" s="310"/>
      <c r="Q392" s="393"/>
      <c r="R392" s="393"/>
      <c r="S392" s="310"/>
      <c r="T392" s="310"/>
      <c r="U392" s="246"/>
      <c r="V392" s="249"/>
      <c r="W392" s="249"/>
      <c r="X392" s="249"/>
      <c r="Y392" s="249"/>
      <c r="Z392" s="248">
        <f>SUM(J392+Y392)</f>
        <v>754725</v>
      </c>
      <c r="AA392" s="255">
        <f>Z392</f>
        <v>754725</v>
      </c>
      <c r="AB392" s="310">
        <v>50</v>
      </c>
      <c r="AC392" s="310">
        <v>0</v>
      </c>
      <c r="AD392" s="229">
        <v>0.01</v>
      </c>
      <c r="AE392"/>
    </row>
    <row r="393" spans="1:31" x14ac:dyDescent="0.3">
      <c r="A393" s="310">
        <v>189</v>
      </c>
      <c r="B393" s="330" t="s">
        <v>1017</v>
      </c>
      <c r="C393" s="310">
        <v>24466</v>
      </c>
      <c r="D393" s="310">
        <v>13</v>
      </c>
      <c r="E393" s="310">
        <v>2</v>
      </c>
      <c r="F393" s="310">
        <v>3</v>
      </c>
      <c r="G393" s="233">
        <v>1</v>
      </c>
      <c r="H393" s="255">
        <f>SUM((D393*400)+(E393*100)+F393)</f>
        <v>5403</v>
      </c>
      <c r="I393" s="254">
        <v>75</v>
      </c>
      <c r="J393" s="254">
        <f>H393*I393</f>
        <v>405225</v>
      </c>
      <c r="K393" s="310"/>
      <c r="L393" s="310"/>
      <c r="M393" s="330"/>
      <c r="N393" s="345"/>
      <c r="O393" s="393"/>
      <c r="P393" s="310"/>
      <c r="Q393" s="393"/>
      <c r="R393" s="393"/>
      <c r="S393" s="310"/>
      <c r="T393" s="310"/>
      <c r="U393" s="246"/>
      <c r="V393" s="249"/>
      <c r="W393" s="249"/>
      <c r="X393" s="249"/>
      <c r="Y393" s="249"/>
      <c r="Z393" s="248">
        <f>SUM(J393+Y393)</f>
        <v>405225</v>
      </c>
      <c r="AA393" s="255">
        <f>Z393</f>
        <v>405225</v>
      </c>
      <c r="AB393" s="310">
        <v>50</v>
      </c>
      <c r="AC393" s="310">
        <v>0</v>
      </c>
      <c r="AD393" s="229">
        <v>0.01</v>
      </c>
      <c r="AE393"/>
    </row>
    <row r="394" spans="1:31" x14ac:dyDescent="0.3">
      <c r="A394" s="310">
        <v>190</v>
      </c>
      <c r="B394" s="330" t="s">
        <v>1016</v>
      </c>
      <c r="C394" s="310">
        <v>6258</v>
      </c>
      <c r="D394" s="310">
        <v>1</v>
      </c>
      <c r="E394" s="310">
        <v>1</v>
      </c>
      <c r="F394" s="310">
        <v>32</v>
      </c>
      <c r="G394" s="233">
        <v>2</v>
      </c>
      <c r="H394" s="255">
        <f>SUM((D394*400)+(E394*100)+F394)</f>
        <v>532</v>
      </c>
      <c r="I394" s="254">
        <v>75</v>
      </c>
      <c r="J394" s="254">
        <f>H394*I394</f>
        <v>39900</v>
      </c>
      <c r="K394" s="310">
        <v>58</v>
      </c>
      <c r="L394" s="310">
        <v>140</v>
      </c>
      <c r="M394" s="330" t="s">
        <v>10</v>
      </c>
      <c r="N394" s="345" t="s">
        <v>9</v>
      </c>
      <c r="O394" s="393">
        <v>174</v>
      </c>
      <c r="P394" s="310"/>
      <c r="Q394" s="393"/>
      <c r="R394" s="393"/>
      <c r="S394" s="310"/>
      <c r="T394" s="310"/>
      <c r="U394" s="235">
        <v>6500</v>
      </c>
      <c r="V394" s="246">
        <f>SUM(V395+V396)</f>
        <v>1001000</v>
      </c>
      <c r="W394" s="249">
        <v>50</v>
      </c>
      <c r="X394" s="249">
        <v>85</v>
      </c>
      <c r="Y394" s="249">
        <f>SUM(V394-(V394*X394/100))</f>
        <v>150150</v>
      </c>
      <c r="Z394" s="248">
        <f>SUM(J394+Y394)</f>
        <v>190050</v>
      </c>
      <c r="AA394" s="255">
        <f>Z394</f>
        <v>190050</v>
      </c>
      <c r="AB394" s="310">
        <v>10</v>
      </c>
      <c r="AC394" s="310">
        <v>0</v>
      </c>
      <c r="AD394" s="229">
        <v>0.02</v>
      </c>
      <c r="AE394"/>
    </row>
    <row r="395" spans="1:31" x14ac:dyDescent="0.3">
      <c r="A395" s="310"/>
      <c r="B395" s="330"/>
      <c r="C395" s="310"/>
      <c r="D395" s="310"/>
      <c r="E395" s="310"/>
      <c r="F395" s="310"/>
      <c r="H395" s="255">
        <f>SUM((D395*400)+(E395*100)+F395)</f>
        <v>0</v>
      </c>
      <c r="I395" s="254">
        <v>75</v>
      </c>
      <c r="J395" s="254">
        <f>H395*I395</f>
        <v>0</v>
      </c>
      <c r="K395" s="310"/>
      <c r="L395" s="310"/>
      <c r="M395" s="330" t="s">
        <v>393</v>
      </c>
      <c r="N395" s="345" t="s">
        <v>2</v>
      </c>
      <c r="O395" s="393"/>
      <c r="P395" s="310"/>
      <c r="Q395" s="393">
        <v>98</v>
      </c>
      <c r="R395" s="393"/>
      <c r="S395" s="310"/>
      <c r="T395" s="310"/>
      <c r="V395" s="246">
        <f>SUM(Q395*6500)</f>
        <v>637000</v>
      </c>
      <c r="W395" s="249"/>
      <c r="X395" s="249"/>
      <c r="Y395" s="249"/>
      <c r="Z395" s="248">
        <f>SUM(J395+Y395)</f>
        <v>0</v>
      </c>
      <c r="AA395" s="255">
        <f>Z395</f>
        <v>0</v>
      </c>
      <c r="AB395" s="310"/>
      <c r="AC395" s="310"/>
      <c r="AD395" s="229"/>
      <c r="AE395"/>
    </row>
    <row r="396" spans="1:31" x14ac:dyDescent="0.3">
      <c r="A396" s="310"/>
      <c r="B396" s="330"/>
      <c r="C396" s="310"/>
      <c r="D396" s="310"/>
      <c r="E396" s="310"/>
      <c r="F396" s="310"/>
      <c r="H396" s="255">
        <f>SUM((D396*400)+(E396*100)+F396)</f>
        <v>0</v>
      </c>
      <c r="I396" s="254">
        <v>75</v>
      </c>
      <c r="J396" s="254">
        <f>H396*I396</f>
        <v>0</v>
      </c>
      <c r="K396" s="310"/>
      <c r="L396" s="310"/>
      <c r="M396" s="330" t="s">
        <v>391</v>
      </c>
      <c r="N396" s="345" t="s">
        <v>0</v>
      </c>
      <c r="O396" s="393"/>
      <c r="P396" s="310"/>
      <c r="Q396" s="393">
        <v>56</v>
      </c>
      <c r="R396" s="393"/>
      <c r="S396" s="310"/>
      <c r="T396" s="310"/>
      <c r="V396" s="246">
        <f>SUM(Q396*6500)</f>
        <v>364000</v>
      </c>
      <c r="W396" s="249"/>
      <c r="X396" s="249"/>
      <c r="Y396" s="249"/>
      <c r="Z396" s="248">
        <f>SUM(J396+Y396)</f>
        <v>0</v>
      </c>
      <c r="AA396" s="255">
        <f>Z396</f>
        <v>0</v>
      </c>
      <c r="AB396" s="310"/>
      <c r="AC396" s="310"/>
      <c r="AD396" s="229"/>
      <c r="AE396"/>
    </row>
    <row r="397" spans="1:31" x14ac:dyDescent="0.3">
      <c r="A397" s="310"/>
      <c r="B397" s="330"/>
      <c r="C397" s="310"/>
      <c r="D397" s="310"/>
      <c r="E397" s="310"/>
      <c r="F397" s="310"/>
      <c r="H397" s="255">
        <f>SUM((D397*400)+(E397*100)+F397)</f>
        <v>0</v>
      </c>
      <c r="I397" s="254">
        <v>75</v>
      </c>
      <c r="J397" s="254">
        <f>H397*I397</f>
        <v>0</v>
      </c>
      <c r="K397" s="310"/>
      <c r="L397" s="310"/>
      <c r="M397" s="330" t="s">
        <v>8</v>
      </c>
      <c r="N397" s="345" t="s">
        <v>0</v>
      </c>
      <c r="O397" s="393"/>
      <c r="P397" s="310">
        <v>20</v>
      </c>
      <c r="Q397" s="393"/>
      <c r="R397" s="393"/>
      <c r="S397" s="310"/>
      <c r="T397" s="310"/>
      <c r="U397" s="235">
        <v>6500</v>
      </c>
      <c r="V397" s="246">
        <f>SUM(P397*6500)</f>
        <v>130000</v>
      </c>
      <c r="W397" s="249">
        <v>50</v>
      </c>
      <c r="X397" s="249">
        <v>93</v>
      </c>
      <c r="Y397" s="249">
        <f>SUM(V397-(V397*X397/100))</f>
        <v>9100</v>
      </c>
      <c r="Z397" s="248">
        <f>SUM(J397+Y397)</f>
        <v>9100</v>
      </c>
      <c r="AA397" s="255">
        <f>Z397</f>
        <v>9100</v>
      </c>
      <c r="AB397" s="310">
        <v>50</v>
      </c>
      <c r="AC397" s="310">
        <v>0</v>
      </c>
      <c r="AD397" s="229">
        <v>0.01</v>
      </c>
      <c r="AE397"/>
    </row>
    <row r="398" spans="1:31" s="312" customFormat="1" x14ac:dyDescent="0.3">
      <c r="A398" s="317">
        <v>191</v>
      </c>
      <c r="B398" s="367" t="s">
        <v>1015</v>
      </c>
      <c r="C398" s="317">
        <v>24</v>
      </c>
      <c r="D398" s="317">
        <v>8</v>
      </c>
      <c r="E398" s="317"/>
      <c r="F398" s="317">
        <v>55</v>
      </c>
      <c r="G398" s="315">
        <v>2</v>
      </c>
      <c r="H398" s="316">
        <f>SUM((D398*400)+(E398*100)+F398)</f>
        <v>3255</v>
      </c>
      <c r="I398" s="254">
        <v>75</v>
      </c>
      <c r="J398" s="254">
        <f>H398*I398</f>
        <v>244125</v>
      </c>
      <c r="K398" s="317">
        <v>59</v>
      </c>
      <c r="L398" s="317">
        <v>140</v>
      </c>
      <c r="M398" s="367" t="s">
        <v>3</v>
      </c>
      <c r="N398" s="367" t="s">
        <v>2</v>
      </c>
      <c r="O398" s="398">
        <v>203</v>
      </c>
      <c r="P398" s="317"/>
      <c r="Q398" s="398">
        <v>136</v>
      </c>
      <c r="R398" s="398"/>
      <c r="S398" s="317"/>
      <c r="T398" s="317"/>
      <c r="U398" s="315">
        <v>6500</v>
      </c>
      <c r="V398" s="318">
        <f>SUM(Q398*6500)</f>
        <v>884000</v>
      </c>
      <c r="W398" s="317">
        <v>7</v>
      </c>
      <c r="X398" s="317">
        <v>7</v>
      </c>
      <c r="Y398" s="317">
        <f>SUM(V398-(V398*X398/100))</f>
        <v>822120</v>
      </c>
      <c r="Z398" s="316">
        <f>SUM(J398+Y398)</f>
        <v>1066245</v>
      </c>
      <c r="AA398" s="255">
        <f>Z398</f>
        <v>1066245</v>
      </c>
      <c r="AB398" s="317">
        <v>10</v>
      </c>
      <c r="AC398" s="317">
        <v>0</v>
      </c>
      <c r="AD398" s="397">
        <v>0.02</v>
      </c>
      <c r="AE398" s="313"/>
    </row>
    <row r="399" spans="1:31" x14ac:dyDescent="0.3">
      <c r="A399" s="310"/>
      <c r="B399" s="330"/>
      <c r="C399" s="310"/>
      <c r="D399" s="310"/>
      <c r="E399" s="310"/>
      <c r="F399" s="310"/>
      <c r="H399" s="255">
        <f>SUM((D399*400)+(E399*100)+F399)</f>
        <v>0</v>
      </c>
      <c r="I399" s="254">
        <v>75</v>
      </c>
      <c r="J399" s="254">
        <f>H399*I399</f>
        <v>0</v>
      </c>
      <c r="K399" s="310"/>
      <c r="L399" s="249"/>
      <c r="M399" s="330" t="s">
        <v>11</v>
      </c>
      <c r="N399" s="345" t="s">
        <v>0</v>
      </c>
      <c r="O399" s="393"/>
      <c r="P399" s="249">
        <v>42</v>
      </c>
      <c r="Q399" s="393"/>
      <c r="R399" s="393"/>
      <c r="S399" s="310"/>
      <c r="T399" s="310"/>
      <c r="U399" s="235">
        <v>2050</v>
      </c>
      <c r="V399" s="246">
        <f>SUM(P399*2050)</f>
        <v>86100</v>
      </c>
      <c r="W399" s="249">
        <v>7</v>
      </c>
      <c r="X399" s="249">
        <v>25</v>
      </c>
      <c r="Y399" s="249">
        <f>SUM(V399-(V399*X399/100))</f>
        <v>64575</v>
      </c>
      <c r="Z399" s="248">
        <f>SUM(J399+Y399)</f>
        <v>64575</v>
      </c>
      <c r="AA399" s="255">
        <f>Z399</f>
        <v>64575</v>
      </c>
      <c r="AB399" s="310">
        <v>50</v>
      </c>
      <c r="AC399" s="310">
        <v>0</v>
      </c>
      <c r="AD399" s="229">
        <v>0.01</v>
      </c>
      <c r="AE399"/>
    </row>
    <row r="400" spans="1:31" x14ac:dyDescent="0.3">
      <c r="A400" s="310">
        <v>192</v>
      </c>
      <c r="B400" s="330" t="s">
        <v>1014</v>
      </c>
      <c r="C400" s="310">
        <v>14978</v>
      </c>
      <c r="D400" s="310">
        <v>18</v>
      </c>
      <c r="E400" s="310">
        <v>2</v>
      </c>
      <c r="F400" s="310">
        <v>15</v>
      </c>
      <c r="G400" s="233">
        <v>1</v>
      </c>
      <c r="H400" s="255">
        <f>SUM((D400*400)+(E400*100)+F400)</f>
        <v>7415</v>
      </c>
      <c r="I400" s="254">
        <v>75</v>
      </c>
      <c r="J400" s="254">
        <f>H400*I400</f>
        <v>556125</v>
      </c>
      <c r="K400" s="310"/>
      <c r="L400" s="310"/>
      <c r="M400" s="330"/>
      <c r="N400" s="345"/>
      <c r="O400" s="393"/>
      <c r="P400" s="310"/>
      <c r="Q400" s="393"/>
      <c r="R400" s="393"/>
      <c r="S400" s="310"/>
      <c r="T400" s="310"/>
      <c r="U400" s="246"/>
      <c r="V400" s="249"/>
      <c r="W400" s="249"/>
      <c r="X400" s="249"/>
      <c r="Y400" s="249"/>
      <c r="Z400" s="248">
        <f>SUM(J400+Y400)</f>
        <v>556125</v>
      </c>
      <c r="AA400" s="255">
        <f>Z400</f>
        <v>556125</v>
      </c>
      <c r="AB400" s="310">
        <v>50</v>
      </c>
      <c r="AC400" s="310">
        <v>0</v>
      </c>
      <c r="AD400" s="229">
        <v>0.01</v>
      </c>
      <c r="AE400"/>
    </row>
    <row r="401" spans="1:31" x14ac:dyDescent="0.3">
      <c r="A401" s="310">
        <v>193</v>
      </c>
      <c r="B401" s="330" t="s">
        <v>1013</v>
      </c>
      <c r="C401" s="310">
        <v>15362</v>
      </c>
      <c r="D401" s="310">
        <v>8</v>
      </c>
      <c r="E401" s="310">
        <v>1</v>
      </c>
      <c r="F401" s="310">
        <v>32</v>
      </c>
      <c r="G401" s="233">
        <v>1</v>
      </c>
      <c r="H401" s="255">
        <f>SUM((D401*400)+(E401*100)+F401)</f>
        <v>3332</v>
      </c>
      <c r="I401" s="254">
        <v>75</v>
      </c>
      <c r="J401" s="254">
        <f>H401*I401</f>
        <v>249900</v>
      </c>
      <c r="K401" s="310"/>
      <c r="L401" s="310"/>
      <c r="M401" s="330"/>
      <c r="N401" s="345"/>
      <c r="O401" s="393"/>
      <c r="P401" s="310"/>
      <c r="Q401" s="393"/>
      <c r="R401" s="393"/>
      <c r="S401" s="310"/>
      <c r="T401" s="310"/>
      <c r="U401" s="246"/>
      <c r="V401" s="249"/>
      <c r="W401" s="249"/>
      <c r="X401" s="249"/>
      <c r="Y401" s="249"/>
      <c r="Z401" s="248">
        <f>SUM(J401+Y401)</f>
        <v>249900</v>
      </c>
      <c r="AA401" s="255">
        <f>Z401</f>
        <v>249900</v>
      </c>
      <c r="AB401" s="310">
        <v>50</v>
      </c>
      <c r="AC401" s="310">
        <v>0</v>
      </c>
      <c r="AD401" s="229">
        <v>0.01</v>
      </c>
      <c r="AE401"/>
    </row>
    <row r="402" spans="1:31" x14ac:dyDescent="0.3">
      <c r="A402" s="310">
        <v>194</v>
      </c>
      <c r="B402" s="330" t="s">
        <v>1012</v>
      </c>
      <c r="C402" s="310">
        <v>5456</v>
      </c>
      <c r="D402" s="310"/>
      <c r="E402" s="310">
        <v>1</v>
      </c>
      <c r="F402" s="310">
        <v>27</v>
      </c>
      <c r="G402" s="233">
        <v>1</v>
      </c>
      <c r="H402" s="255">
        <f>SUM((D402*400)+(E402*100)+F402)</f>
        <v>127</v>
      </c>
      <c r="I402" s="254">
        <v>75</v>
      </c>
      <c r="J402" s="254">
        <f>H402*I402</f>
        <v>9525</v>
      </c>
      <c r="K402" s="310"/>
      <c r="L402" s="310"/>
      <c r="M402" s="330"/>
      <c r="N402" s="345"/>
      <c r="O402" s="393"/>
      <c r="P402" s="310"/>
      <c r="Q402" s="393"/>
      <c r="R402" s="393"/>
      <c r="S402" s="310"/>
      <c r="T402" s="310"/>
      <c r="U402" s="246"/>
      <c r="V402" s="249"/>
      <c r="W402" s="249"/>
      <c r="X402" s="249"/>
      <c r="Y402" s="249"/>
      <c r="Z402" s="248">
        <f>SUM(J402+Y402)</f>
        <v>9525</v>
      </c>
      <c r="AA402" s="255">
        <f>Z402</f>
        <v>9525</v>
      </c>
      <c r="AB402" s="310">
        <v>50</v>
      </c>
      <c r="AC402" s="310">
        <v>0</v>
      </c>
      <c r="AD402" s="229">
        <v>0.01</v>
      </c>
      <c r="AE402"/>
    </row>
    <row r="403" spans="1:31" x14ac:dyDescent="0.3">
      <c r="A403" s="310">
        <v>195</v>
      </c>
      <c r="B403" s="330" t="s">
        <v>882</v>
      </c>
      <c r="C403" s="310">
        <v>7127</v>
      </c>
      <c r="D403" s="310"/>
      <c r="E403" s="310">
        <v>1</v>
      </c>
      <c r="F403" s="310">
        <v>17</v>
      </c>
      <c r="G403" s="233">
        <v>2</v>
      </c>
      <c r="H403" s="255">
        <f>SUM((D403*400)+(E403*100)+F403)</f>
        <v>117</v>
      </c>
      <c r="I403" s="254">
        <v>75</v>
      </c>
      <c r="J403" s="254">
        <f>H403*I403</f>
        <v>8775</v>
      </c>
      <c r="K403" s="310">
        <v>60</v>
      </c>
      <c r="L403" s="310">
        <v>20</v>
      </c>
      <c r="M403" s="330" t="s">
        <v>10</v>
      </c>
      <c r="N403" s="345" t="s">
        <v>9</v>
      </c>
      <c r="O403" s="393">
        <v>135</v>
      </c>
      <c r="P403" s="310"/>
      <c r="Q403" s="393"/>
      <c r="R403" s="393"/>
      <c r="S403" s="310"/>
      <c r="T403" s="310"/>
      <c r="U403" s="235">
        <v>6500</v>
      </c>
      <c r="V403" s="246">
        <f>SUM(V404+V405)</f>
        <v>780000</v>
      </c>
      <c r="W403" s="249">
        <v>45</v>
      </c>
      <c r="X403" s="249">
        <v>85</v>
      </c>
      <c r="Y403" s="249">
        <f>SUM(V403-(V403*X403/100))</f>
        <v>117000</v>
      </c>
      <c r="Z403" s="248">
        <f>SUM(J403+Y403)</f>
        <v>125775</v>
      </c>
      <c r="AA403" s="255">
        <f>Z403</f>
        <v>125775</v>
      </c>
      <c r="AB403" s="310">
        <v>10</v>
      </c>
      <c r="AC403" s="310">
        <v>0</v>
      </c>
      <c r="AD403" s="229">
        <v>0.02</v>
      </c>
      <c r="AE403"/>
    </row>
    <row r="404" spans="1:31" x14ac:dyDescent="0.3">
      <c r="A404" s="310"/>
      <c r="B404" s="330"/>
      <c r="C404" s="310"/>
      <c r="D404" s="310"/>
      <c r="E404" s="310"/>
      <c r="F404" s="310"/>
      <c r="H404" s="255">
        <f>SUM((D404*400)+(E404*100)+F404)</f>
        <v>0</v>
      </c>
      <c r="I404" s="254">
        <v>75</v>
      </c>
      <c r="J404" s="254">
        <f>H404*I404</f>
        <v>0</v>
      </c>
      <c r="K404" s="310"/>
      <c r="L404" s="310"/>
      <c r="M404" s="330" t="s">
        <v>393</v>
      </c>
      <c r="N404" s="345" t="s">
        <v>2</v>
      </c>
      <c r="O404" s="393"/>
      <c r="P404" s="310"/>
      <c r="Q404" s="393">
        <v>72</v>
      </c>
      <c r="R404" s="393"/>
      <c r="S404" s="310"/>
      <c r="T404" s="310"/>
      <c r="V404" s="246">
        <f>SUM(Q404*6500)</f>
        <v>468000</v>
      </c>
      <c r="W404" s="249"/>
      <c r="X404" s="249"/>
      <c r="Y404" s="249"/>
      <c r="Z404" s="248">
        <f>SUM(J404+Y404)</f>
        <v>0</v>
      </c>
      <c r="AA404" s="255">
        <f>Z404</f>
        <v>0</v>
      </c>
      <c r="AB404" s="310"/>
      <c r="AC404" s="310"/>
      <c r="AD404" s="229"/>
      <c r="AE404"/>
    </row>
    <row r="405" spans="1:31" x14ac:dyDescent="0.3">
      <c r="A405" s="310"/>
      <c r="B405" s="330"/>
      <c r="C405" s="310"/>
      <c r="D405" s="310"/>
      <c r="E405" s="310"/>
      <c r="F405" s="310"/>
      <c r="H405" s="255">
        <f>SUM((D405*400)+(E405*100)+F405)</f>
        <v>0</v>
      </c>
      <c r="I405" s="254">
        <v>75</v>
      </c>
      <c r="J405" s="254">
        <f>H405*I405</f>
        <v>0</v>
      </c>
      <c r="K405" s="310"/>
      <c r="L405" s="310"/>
      <c r="M405" s="330" t="s">
        <v>391</v>
      </c>
      <c r="N405" s="345" t="s">
        <v>0</v>
      </c>
      <c r="O405" s="393"/>
      <c r="P405" s="310"/>
      <c r="Q405" s="393">
        <v>48</v>
      </c>
      <c r="R405" s="393"/>
      <c r="S405" s="310"/>
      <c r="T405" s="310"/>
      <c r="V405" s="246">
        <f>SUM(Q405*6500)</f>
        <v>312000</v>
      </c>
      <c r="W405" s="249"/>
      <c r="X405" s="249"/>
      <c r="Y405" s="249"/>
      <c r="Z405" s="248">
        <f>SUM(J405+Y405)</f>
        <v>0</v>
      </c>
      <c r="AA405" s="255">
        <f>Z405</f>
        <v>0</v>
      </c>
      <c r="AB405" s="310"/>
      <c r="AC405" s="310"/>
      <c r="AD405" s="229"/>
      <c r="AE405"/>
    </row>
    <row r="406" spans="1:31" x14ac:dyDescent="0.3">
      <c r="A406" s="310"/>
      <c r="B406" s="330"/>
      <c r="C406" s="310"/>
      <c r="D406" s="310"/>
      <c r="E406" s="310"/>
      <c r="F406" s="310"/>
      <c r="H406" s="255">
        <f>SUM((D406*400)+(E406*100)+F406)</f>
        <v>0</v>
      </c>
      <c r="I406" s="254">
        <v>75</v>
      </c>
      <c r="J406" s="254">
        <f>H406*I406</f>
        <v>0</v>
      </c>
      <c r="K406" s="310"/>
      <c r="L406" s="310"/>
      <c r="M406" s="330" t="s">
        <v>8</v>
      </c>
      <c r="N406" s="345" t="s">
        <v>0</v>
      </c>
      <c r="O406" s="393"/>
      <c r="P406" s="310">
        <v>15</v>
      </c>
      <c r="Q406" s="393"/>
      <c r="R406" s="393"/>
      <c r="S406" s="310"/>
      <c r="T406" s="310"/>
      <c r="U406" s="235">
        <v>6500</v>
      </c>
      <c r="V406" s="246">
        <f>SUM(P406*6500)</f>
        <v>97500</v>
      </c>
      <c r="W406" s="249">
        <v>40</v>
      </c>
      <c r="X406" s="249">
        <v>93</v>
      </c>
      <c r="Y406" s="249">
        <f>SUM(V406-(V406*X406/100))</f>
        <v>6825</v>
      </c>
      <c r="Z406" s="248">
        <f>SUM(J406+Y406)</f>
        <v>6825</v>
      </c>
      <c r="AA406" s="255">
        <f>Z406</f>
        <v>6825</v>
      </c>
      <c r="AB406" s="310">
        <v>50</v>
      </c>
      <c r="AC406" s="310">
        <v>0</v>
      </c>
      <c r="AD406" s="229">
        <v>0.01</v>
      </c>
      <c r="AE406"/>
    </row>
    <row r="407" spans="1:31" x14ac:dyDescent="0.3">
      <c r="A407" s="310">
        <v>196</v>
      </c>
      <c r="B407" s="330" t="s">
        <v>1011</v>
      </c>
      <c r="C407" s="310">
        <v>21012</v>
      </c>
      <c r="D407" s="310">
        <v>11</v>
      </c>
      <c r="E407" s="310">
        <v>3</v>
      </c>
      <c r="F407" s="310">
        <v>56</v>
      </c>
      <c r="G407" s="233">
        <v>1</v>
      </c>
      <c r="H407" s="255">
        <f>SUM((D407*400)+(E407*100)+F407)</f>
        <v>4756</v>
      </c>
      <c r="I407" s="254">
        <v>75</v>
      </c>
      <c r="J407" s="254">
        <f>H407*I407</f>
        <v>356700</v>
      </c>
      <c r="K407" s="310"/>
      <c r="L407" s="310"/>
      <c r="M407" s="330"/>
      <c r="N407" s="345"/>
      <c r="O407" s="393"/>
      <c r="P407" s="310"/>
      <c r="Q407" s="393"/>
      <c r="R407" s="393"/>
      <c r="S407" s="310"/>
      <c r="T407" s="310"/>
      <c r="V407" s="246"/>
      <c r="W407" s="249"/>
      <c r="X407" s="249"/>
      <c r="Y407" s="249"/>
      <c r="Z407" s="248">
        <f>SUM(J407+Y407)</f>
        <v>356700</v>
      </c>
      <c r="AA407" s="255">
        <f>Z407</f>
        <v>356700</v>
      </c>
      <c r="AB407" s="310">
        <v>50</v>
      </c>
      <c r="AC407" s="310">
        <v>0</v>
      </c>
      <c r="AD407" s="229">
        <v>0.01</v>
      </c>
      <c r="AE407"/>
    </row>
    <row r="408" spans="1:31" x14ac:dyDescent="0.3">
      <c r="A408" s="310">
        <v>197</v>
      </c>
      <c r="B408" s="330" t="s">
        <v>1010</v>
      </c>
      <c r="C408" s="310">
        <v>8204</v>
      </c>
      <c r="D408" s="310"/>
      <c r="E408" s="310">
        <v>1</v>
      </c>
      <c r="F408" s="310">
        <v>26</v>
      </c>
      <c r="G408" s="233">
        <v>2</v>
      </c>
      <c r="H408" s="255">
        <f>SUM((D408*400)+(E408*100)+F408)</f>
        <v>126</v>
      </c>
      <c r="I408" s="254">
        <v>75</v>
      </c>
      <c r="J408" s="254">
        <f>H408*I408</f>
        <v>9450</v>
      </c>
      <c r="K408" s="310">
        <v>61</v>
      </c>
      <c r="L408" s="310">
        <v>66</v>
      </c>
      <c r="M408" s="330" t="s">
        <v>10</v>
      </c>
      <c r="N408" s="345" t="s">
        <v>9</v>
      </c>
      <c r="O408" s="393">
        <v>162.75</v>
      </c>
      <c r="P408" s="310"/>
      <c r="Q408" s="393"/>
      <c r="R408" s="393"/>
      <c r="S408" s="310"/>
      <c r="T408" s="310"/>
      <c r="U408" s="235">
        <v>6500</v>
      </c>
      <c r="V408" s="246">
        <f>SUM(V409+V410)</f>
        <v>1001000</v>
      </c>
      <c r="W408" s="249">
        <v>25</v>
      </c>
      <c r="X408" s="249">
        <v>85</v>
      </c>
      <c r="Y408" s="249">
        <f>SUM(V408-(V408*X408/100))</f>
        <v>150150</v>
      </c>
      <c r="Z408" s="248">
        <f>SUM(J408+Y408)</f>
        <v>159600</v>
      </c>
      <c r="AA408" s="255">
        <f>Z408</f>
        <v>159600</v>
      </c>
      <c r="AB408" s="310">
        <v>10</v>
      </c>
      <c r="AC408" s="310">
        <v>0</v>
      </c>
      <c r="AD408" s="229">
        <v>0.02</v>
      </c>
      <c r="AE408"/>
    </row>
    <row r="409" spans="1:31" x14ac:dyDescent="0.3">
      <c r="A409" s="310"/>
      <c r="B409" s="330"/>
      <c r="C409" s="310"/>
      <c r="D409" s="310"/>
      <c r="E409" s="310"/>
      <c r="F409" s="310"/>
      <c r="H409" s="255">
        <f>SUM((D409*400)+(E409*100)+F409)</f>
        <v>0</v>
      </c>
      <c r="I409" s="254">
        <v>75</v>
      </c>
      <c r="J409" s="254">
        <f>H409*I409</f>
        <v>0</v>
      </c>
      <c r="K409" s="310"/>
      <c r="L409" s="310"/>
      <c r="M409" s="330" t="s">
        <v>393</v>
      </c>
      <c r="N409" s="345" t="s">
        <v>2</v>
      </c>
      <c r="O409" s="393"/>
      <c r="P409" s="310"/>
      <c r="Q409" s="393">
        <v>90</v>
      </c>
      <c r="R409" s="393"/>
      <c r="S409" s="310"/>
      <c r="T409" s="310"/>
      <c r="V409" s="246">
        <f>SUM(Q409*6500)</f>
        <v>585000</v>
      </c>
      <c r="W409" s="249"/>
      <c r="X409" s="249"/>
      <c r="Y409" s="249"/>
      <c r="Z409" s="248">
        <f>SUM(J409+Y409)</f>
        <v>0</v>
      </c>
      <c r="AA409" s="255">
        <f>Z409</f>
        <v>0</v>
      </c>
      <c r="AB409" s="310"/>
      <c r="AC409" s="310"/>
      <c r="AD409" s="229"/>
      <c r="AE409"/>
    </row>
    <row r="410" spans="1:31" x14ac:dyDescent="0.3">
      <c r="A410" s="310"/>
      <c r="B410" s="330"/>
      <c r="C410" s="310"/>
      <c r="D410" s="310"/>
      <c r="E410" s="310"/>
      <c r="F410" s="310"/>
      <c r="H410" s="255">
        <f>SUM((D410*400)+(E410*100)+F410)</f>
        <v>0</v>
      </c>
      <c r="I410" s="254">
        <v>75</v>
      </c>
      <c r="J410" s="254">
        <f>H410*I410</f>
        <v>0</v>
      </c>
      <c r="K410" s="310"/>
      <c r="L410" s="310"/>
      <c r="M410" s="330" t="s">
        <v>391</v>
      </c>
      <c r="N410" s="345" t="s">
        <v>0</v>
      </c>
      <c r="O410" s="393"/>
      <c r="P410" s="310"/>
      <c r="Q410" s="393">
        <v>64</v>
      </c>
      <c r="R410" s="393"/>
      <c r="S410" s="310"/>
      <c r="T410" s="310"/>
      <c r="V410" s="246">
        <f>SUM(Q410*6500)</f>
        <v>416000</v>
      </c>
      <c r="W410" s="249"/>
      <c r="X410" s="249"/>
      <c r="Y410" s="249"/>
      <c r="Z410" s="248">
        <f>SUM(J410+Y410)</f>
        <v>0</v>
      </c>
      <c r="AA410" s="255">
        <f>Z410</f>
        <v>0</v>
      </c>
      <c r="AB410" s="310"/>
      <c r="AC410" s="310"/>
      <c r="AD410" s="229"/>
      <c r="AE410"/>
    </row>
    <row r="411" spans="1:31" x14ac:dyDescent="0.3">
      <c r="A411" s="310"/>
      <c r="B411" s="330"/>
      <c r="C411" s="310"/>
      <c r="D411" s="310"/>
      <c r="E411" s="310"/>
      <c r="F411" s="310"/>
      <c r="H411" s="255">
        <f>SUM((D411*400)+(E411*100)+F411)</f>
        <v>0</v>
      </c>
      <c r="I411" s="254">
        <v>75</v>
      </c>
      <c r="J411" s="254">
        <f>H411*I411</f>
        <v>0</v>
      </c>
      <c r="K411" s="310"/>
      <c r="L411" s="310"/>
      <c r="M411" s="330" t="s">
        <v>8</v>
      </c>
      <c r="N411" s="345" t="s">
        <v>0</v>
      </c>
      <c r="O411" s="393"/>
      <c r="P411" s="310">
        <v>8.75</v>
      </c>
      <c r="Q411" s="393"/>
      <c r="R411" s="393"/>
      <c r="S411" s="310"/>
      <c r="T411" s="310"/>
      <c r="U411" s="235">
        <v>6500</v>
      </c>
      <c r="V411" s="246">
        <f>SUM(P411*6500)</f>
        <v>56875</v>
      </c>
      <c r="W411" s="249">
        <v>25</v>
      </c>
      <c r="X411" s="249">
        <v>93</v>
      </c>
      <c r="Y411" s="249">
        <f>SUM(V411-(V411*X411/100))</f>
        <v>3981.25</v>
      </c>
      <c r="Z411" s="248">
        <f>SUM(J411+Y411)</f>
        <v>3981.25</v>
      </c>
      <c r="AA411" s="255">
        <f>Z411</f>
        <v>3981.25</v>
      </c>
      <c r="AB411" s="310">
        <v>50</v>
      </c>
      <c r="AC411" s="310">
        <v>0</v>
      </c>
      <c r="AD411" s="229">
        <v>0.01</v>
      </c>
      <c r="AE411"/>
    </row>
    <row r="412" spans="1:31" s="294" customFormat="1" x14ac:dyDescent="0.3">
      <c r="A412" s="297">
        <v>198</v>
      </c>
      <c r="B412" s="346" t="s">
        <v>1009</v>
      </c>
      <c r="C412" s="297">
        <v>588</v>
      </c>
      <c r="D412" s="297"/>
      <c r="E412" s="297"/>
      <c r="F412" s="297">
        <v>63</v>
      </c>
      <c r="G412" s="324">
        <v>3</v>
      </c>
      <c r="H412" s="296">
        <f>SUM((D412*400)+(E412*100)+F412)</f>
        <v>63</v>
      </c>
      <c r="I412" s="254">
        <v>75</v>
      </c>
      <c r="J412" s="254">
        <f>H412*I412</f>
        <v>4725</v>
      </c>
      <c r="K412" s="297">
        <v>62</v>
      </c>
      <c r="L412" s="297" t="s">
        <v>1008</v>
      </c>
      <c r="M412" s="346" t="s">
        <v>42</v>
      </c>
      <c r="N412" s="346" t="s">
        <v>0</v>
      </c>
      <c r="O412" s="396">
        <v>36</v>
      </c>
      <c r="P412" s="297"/>
      <c r="Q412" s="396"/>
      <c r="R412" s="396">
        <v>36</v>
      </c>
      <c r="S412" s="297"/>
      <c r="T412" s="297"/>
      <c r="U412" s="324">
        <v>6500</v>
      </c>
      <c r="V412" s="323">
        <f>SUM(R412*6500)</f>
        <v>234000</v>
      </c>
      <c r="W412" s="297">
        <v>30</v>
      </c>
      <c r="X412" s="297">
        <v>93</v>
      </c>
      <c r="Y412" s="297">
        <f>SUM(V412-(V412*X412/100))</f>
        <v>16380</v>
      </c>
      <c r="Z412" s="296">
        <f>SUM(J412+Y412)</f>
        <v>21105</v>
      </c>
      <c r="AA412" s="255">
        <f>Z412</f>
        <v>21105</v>
      </c>
      <c r="AB412" s="297">
        <v>0</v>
      </c>
      <c r="AC412" s="297">
        <f>AA412</f>
        <v>21105</v>
      </c>
      <c r="AD412" s="395">
        <v>0.03</v>
      </c>
      <c r="AE412" s="321"/>
    </row>
    <row r="413" spans="1:31" x14ac:dyDescent="0.3">
      <c r="A413" s="310">
        <v>199</v>
      </c>
      <c r="B413" s="330" t="s">
        <v>1007</v>
      </c>
      <c r="C413" s="310">
        <v>20216</v>
      </c>
      <c r="D413" s="310">
        <v>30</v>
      </c>
      <c r="E413" s="310">
        <v>2</v>
      </c>
      <c r="F413" s="310">
        <v>63</v>
      </c>
      <c r="G413" s="233">
        <v>1</v>
      </c>
      <c r="H413" s="255">
        <f>SUM((D413*400)+(E413*100)+F413)</f>
        <v>12263</v>
      </c>
      <c r="I413" s="254">
        <v>75</v>
      </c>
      <c r="J413" s="254">
        <f>H413*I413</f>
        <v>919725</v>
      </c>
      <c r="K413" s="310"/>
      <c r="L413" s="310"/>
      <c r="M413" s="330"/>
      <c r="N413" s="345"/>
      <c r="O413" s="393"/>
      <c r="P413" s="310"/>
      <c r="Q413" s="393"/>
      <c r="R413" s="393"/>
      <c r="S413" s="310"/>
      <c r="T413" s="310"/>
      <c r="V413" s="246"/>
      <c r="W413" s="249"/>
      <c r="X413" s="249"/>
      <c r="Y413" s="249"/>
      <c r="Z413" s="248">
        <f>SUM(J413+Y413)</f>
        <v>919725</v>
      </c>
      <c r="AA413" s="255">
        <f>Z413</f>
        <v>919725</v>
      </c>
      <c r="AB413" s="310">
        <v>50</v>
      </c>
      <c r="AC413" s="310">
        <v>0</v>
      </c>
      <c r="AD413" s="229">
        <v>0.01</v>
      </c>
      <c r="AE413"/>
    </row>
    <row r="414" spans="1:31" x14ac:dyDescent="0.3">
      <c r="A414" s="310">
        <v>200</v>
      </c>
      <c r="B414" s="330" t="s">
        <v>1006</v>
      </c>
      <c r="C414" s="310">
        <v>20201</v>
      </c>
      <c r="D414" s="310">
        <v>7</v>
      </c>
      <c r="E414" s="310"/>
      <c r="F414" s="310">
        <v>96</v>
      </c>
      <c r="G414" s="233">
        <v>1</v>
      </c>
      <c r="H414" s="255">
        <f>SUM((D414*400)+(E414*100)+F414)</f>
        <v>2896</v>
      </c>
      <c r="I414" s="254">
        <v>75</v>
      </c>
      <c r="J414" s="254">
        <f>H414*I414</f>
        <v>217200</v>
      </c>
      <c r="K414" s="310"/>
      <c r="L414" s="310"/>
      <c r="M414" s="330"/>
      <c r="N414" s="345"/>
      <c r="O414" s="393"/>
      <c r="P414" s="310"/>
      <c r="Q414" s="393"/>
      <c r="R414" s="393"/>
      <c r="S414" s="310"/>
      <c r="T414" s="310"/>
      <c r="V414" s="246"/>
      <c r="W414" s="249"/>
      <c r="X414" s="249"/>
      <c r="Y414" s="249"/>
      <c r="Z414" s="248">
        <f>SUM(J414+Y414)</f>
        <v>217200</v>
      </c>
      <c r="AA414" s="255">
        <f>Z414</f>
        <v>217200</v>
      </c>
      <c r="AB414" s="310">
        <v>50</v>
      </c>
      <c r="AC414" s="310">
        <v>0</v>
      </c>
      <c r="AD414" s="229">
        <v>0.01</v>
      </c>
      <c r="AE414"/>
    </row>
    <row r="415" spans="1:31" x14ac:dyDescent="0.3">
      <c r="A415" s="310">
        <v>201</v>
      </c>
      <c r="B415" s="330" t="s">
        <v>1005</v>
      </c>
      <c r="C415" s="310">
        <v>9678</v>
      </c>
      <c r="D415" s="310">
        <v>19</v>
      </c>
      <c r="E415" s="310">
        <v>3</v>
      </c>
      <c r="F415" s="310">
        <v>78</v>
      </c>
      <c r="G415" s="233">
        <v>1</v>
      </c>
      <c r="H415" s="255">
        <f>SUM((D415*400)+(E415*100)+F415)</f>
        <v>7978</v>
      </c>
      <c r="I415" s="254">
        <v>75</v>
      </c>
      <c r="J415" s="254">
        <f>H415*I415</f>
        <v>598350</v>
      </c>
      <c r="K415" s="310"/>
      <c r="L415" s="310"/>
      <c r="M415" s="330"/>
      <c r="N415" s="345"/>
      <c r="O415" s="393"/>
      <c r="P415" s="310"/>
      <c r="Q415" s="393"/>
      <c r="R415" s="393"/>
      <c r="S415" s="310"/>
      <c r="T415" s="310"/>
      <c r="V415" s="246"/>
      <c r="W415" s="249"/>
      <c r="X415" s="249"/>
      <c r="Y415" s="249"/>
      <c r="Z415" s="248">
        <f>SUM(J415+Y415)</f>
        <v>598350</v>
      </c>
      <c r="AA415" s="255">
        <f>Z415</f>
        <v>598350</v>
      </c>
      <c r="AB415" s="310">
        <v>50</v>
      </c>
      <c r="AC415" s="310">
        <v>0</v>
      </c>
      <c r="AD415" s="229">
        <v>0.01</v>
      </c>
      <c r="AE415"/>
    </row>
    <row r="416" spans="1:31" x14ac:dyDescent="0.3">
      <c r="A416" s="310">
        <v>202</v>
      </c>
      <c r="B416" s="330" t="s">
        <v>1004</v>
      </c>
      <c r="C416" s="310">
        <v>7179</v>
      </c>
      <c r="D416" s="310">
        <v>11</v>
      </c>
      <c r="E416" s="310"/>
      <c r="F416" s="310">
        <v>49</v>
      </c>
      <c r="G416" s="233">
        <v>1</v>
      </c>
      <c r="H416" s="255">
        <f>SUM((D416*400)+(E416*100)+F416)</f>
        <v>4449</v>
      </c>
      <c r="I416" s="254">
        <v>75</v>
      </c>
      <c r="J416" s="254">
        <f>H416*I416</f>
        <v>333675</v>
      </c>
      <c r="K416" s="310"/>
      <c r="L416" s="310"/>
      <c r="M416" s="330"/>
      <c r="N416" s="345"/>
      <c r="O416" s="393"/>
      <c r="P416" s="310"/>
      <c r="Q416" s="393"/>
      <c r="R416" s="393"/>
      <c r="S416" s="310"/>
      <c r="T416" s="310"/>
      <c r="V416" s="246"/>
      <c r="W416" s="249"/>
      <c r="X416" s="249"/>
      <c r="Y416" s="249"/>
      <c r="Z416" s="248">
        <f>SUM(J416+Y416)</f>
        <v>333675</v>
      </c>
      <c r="AA416" s="255">
        <f>Z416</f>
        <v>333675</v>
      </c>
      <c r="AB416" s="310">
        <v>50</v>
      </c>
      <c r="AC416" s="310">
        <v>0</v>
      </c>
      <c r="AD416" s="229">
        <v>0.01</v>
      </c>
      <c r="AE416"/>
    </row>
    <row r="417" spans="1:31" x14ac:dyDescent="0.3">
      <c r="A417" s="310">
        <v>203</v>
      </c>
      <c r="B417" s="330" t="s">
        <v>1003</v>
      </c>
      <c r="C417" s="310">
        <v>15345</v>
      </c>
      <c r="D417" s="310">
        <v>11</v>
      </c>
      <c r="E417" s="310"/>
      <c r="F417" s="310">
        <v>49</v>
      </c>
      <c r="G417" s="233">
        <v>1</v>
      </c>
      <c r="H417" s="255">
        <f>SUM((D417*400)+(E417*100)+F417)</f>
        <v>4449</v>
      </c>
      <c r="I417" s="254">
        <v>75</v>
      </c>
      <c r="J417" s="254">
        <f>H417*I417</f>
        <v>333675</v>
      </c>
      <c r="K417" s="310"/>
      <c r="L417" s="310"/>
      <c r="M417" s="330"/>
      <c r="N417" s="345"/>
      <c r="O417" s="393"/>
      <c r="P417" s="310"/>
      <c r="Q417" s="393"/>
      <c r="R417" s="393"/>
      <c r="S417" s="310"/>
      <c r="T417" s="310"/>
      <c r="V417" s="246"/>
      <c r="W417" s="249"/>
      <c r="X417" s="249"/>
      <c r="Y417" s="249"/>
      <c r="Z417" s="248">
        <f>SUM(J417+Y417)</f>
        <v>333675</v>
      </c>
      <c r="AA417" s="255">
        <f>Z417</f>
        <v>333675</v>
      </c>
      <c r="AB417" s="310">
        <v>50</v>
      </c>
      <c r="AC417" s="310">
        <v>0</v>
      </c>
      <c r="AD417" s="229">
        <v>0.01</v>
      </c>
      <c r="AE417"/>
    </row>
    <row r="418" spans="1:31" x14ac:dyDescent="0.3">
      <c r="A418" s="310">
        <v>204</v>
      </c>
      <c r="B418" s="330" t="s">
        <v>1002</v>
      </c>
      <c r="C418" s="310">
        <v>6846</v>
      </c>
      <c r="D418" s="310"/>
      <c r="E418" s="310">
        <v>1</v>
      </c>
      <c r="F418" s="310">
        <v>61</v>
      </c>
      <c r="G418" s="233">
        <v>2</v>
      </c>
      <c r="H418" s="255">
        <f>SUM((D418*400)+(E418*100)+F418)</f>
        <v>161</v>
      </c>
      <c r="I418" s="254">
        <v>75</v>
      </c>
      <c r="J418" s="254">
        <f>H418*I418</f>
        <v>12075</v>
      </c>
      <c r="K418" s="310">
        <v>63</v>
      </c>
      <c r="L418" s="310">
        <v>6</v>
      </c>
      <c r="M418" s="330" t="s">
        <v>10</v>
      </c>
      <c r="N418" s="345" t="s">
        <v>9</v>
      </c>
      <c r="O418" s="393">
        <v>338</v>
      </c>
      <c r="P418" s="310"/>
      <c r="Q418" s="393"/>
      <c r="R418" s="393"/>
      <c r="S418" s="310"/>
      <c r="T418" s="310"/>
      <c r="U418" s="235">
        <v>6500</v>
      </c>
      <c r="V418" s="246">
        <f>SUM(V419+V420)</f>
        <v>1969500</v>
      </c>
      <c r="W418" s="249">
        <v>25</v>
      </c>
      <c r="X418" s="249">
        <v>85</v>
      </c>
      <c r="Y418" s="249">
        <f>SUM(V418-(V418*X418/100))</f>
        <v>295425</v>
      </c>
      <c r="Z418" s="248">
        <f>SUM(J418+Y418)</f>
        <v>307500</v>
      </c>
      <c r="AA418" s="255">
        <f>Z418</f>
        <v>307500</v>
      </c>
      <c r="AB418" s="310">
        <v>10</v>
      </c>
      <c r="AC418" s="310">
        <v>0</v>
      </c>
      <c r="AD418" s="229">
        <v>0.02</v>
      </c>
      <c r="AE418"/>
    </row>
    <row r="419" spans="1:31" x14ac:dyDescent="0.3">
      <c r="A419" s="310"/>
      <c r="B419" s="330"/>
      <c r="C419" s="310"/>
      <c r="D419" s="310"/>
      <c r="E419" s="310"/>
      <c r="F419" s="310"/>
      <c r="H419" s="255">
        <f>SUM((D419*400)+(E419*100)+F419)</f>
        <v>0</v>
      </c>
      <c r="I419" s="254">
        <v>75</v>
      </c>
      <c r="J419" s="254">
        <f>H419*I419</f>
        <v>0</v>
      </c>
      <c r="K419" s="310"/>
      <c r="L419" s="310"/>
      <c r="M419" s="330" t="s">
        <v>393</v>
      </c>
      <c r="N419" s="345" t="s">
        <v>2</v>
      </c>
      <c r="O419" s="393"/>
      <c r="P419" s="310"/>
      <c r="Q419" s="393">
        <v>207</v>
      </c>
      <c r="R419" s="393"/>
      <c r="S419" s="310"/>
      <c r="T419" s="310"/>
      <c r="V419" s="246">
        <f>SUM(Q419*6500)</f>
        <v>1345500</v>
      </c>
      <c r="W419" s="249"/>
      <c r="X419" s="249"/>
      <c r="Y419" s="249"/>
      <c r="Z419" s="248">
        <f>SUM(J419+Y419)</f>
        <v>0</v>
      </c>
      <c r="AA419" s="255">
        <f>Z419</f>
        <v>0</v>
      </c>
      <c r="AB419" s="310"/>
      <c r="AC419" s="310"/>
      <c r="AD419" s="229"/>
      <c r="AE419"/>
    </row>
    <row r="420" spans="1:31" x14ac:dyDescent="0.3">
      <c r="A420" s="310"/>
      <c r="B420" s="330"/>
      <c r="C420" s="310"/>
      <c r="D420" s="310"/>
      <c r="E420" s="310"/>
      <c r="F420" s="310"/>
      <c r="H420" s="255">
        <f>SUM((D420*400)+(E420*100)+F420)</f>
        <v>0</v>
      </c>
      <c r="I420" s="254">
        <v>75</v>
      </c>
      <c r="J420" s="254">
        <f>H420*I420</f>
        <v>0</v>
      </c>
      <c r="K420" s="310"/>
      <c r="L420" s="310"/>
      <c r="M420" s="330" t="s">
        <v>391</v>
      </c>
      <c r="N420" s="345" t="s">
        <v>0</v>
      </c>
      <c r="O420" s="393"/>
      <c r="P420" s="310"/>
      <c r="Q420" s="393">
        <v>96</v>
      </c>
      <c r="R420" s="393"/>
      <c r="S420" s="310"/>
      <c r="T420" s="310"/>
      <c r="V420" s="246">
        <f>SUM(Q420*6500)</f>
        <v>624000</v>
      </c>
      <c r="W420" s="249"/>
      <c r="X420" s="249"/>
      <c r="Y420" s="249"/>
      <c r="Z420" s="248">
        <f>SUM(J420+Y420)</f>
        <v>0</v>
      </c>
      <c r="AA420" s="255">
        <f>Z420</f>
        <v>0</v>
      </c>
      <c r="AB420" s="310"/>
      <c r="AC420" s="310"/>
      <c r="AD420" s="229"/>
      <c r="AE420"/>
    </row>
    <row r="421" spans="1:31" x14ac:dyDescent="0.3">
      <c r="A421" s="310"/>
      <c r="B421" s="330"/>
      <c r="C421" s="310"/>
      <c r="D421" s="310"/>
      <c r="E421" s="310"/>
      <c r="F421" s="310"/>
      <c r="H421" s="255">
        <f>SUM((D421*400)+(E421*100)+F421)</f>
        <v>0</v>
      </c>
      <c r="I421" s="254">
        <v>75</v>
      </c>
      <c r="J421" s="254">
        <f>H421*I421</f>
        <v>0</v>
      </c>
      <c r="K421" s="310"/>
      <c r="L421" s="310"/>
      <c r="M421" s="330" t="s">
        <v>8</v>
      </c>
      <c r="N421" s="345" t="s">
        <v>0</v>
      </c>
      <c r="O421" s="393"/>
      <c r="P421" s="310">
        <v>20</v>
      </c>
      <c r="Q421" s="393"/>
      <c r="R421" s="393"/>
      <c r="S421" s="310"/>
      <c r="T421" s="310"/>
      <c r="U421" s="235">
        <v>6500</v>
      </c>
      <c r="V421" s="246">
        <f>SUM(P421*6500)</f>
        <v>130000</v>
      </c>
      <c r="W421" s="249">
        <v>25</v>
      </c>
      <c r="X421" s="249">
        <v>93</v>
      </c>
      <c r="Y421" s="249">
        <f>SUM(V421-(V421*X421/100))</f>
        <v>9100</v>
      </c>
      <c r="Z421" s="248">
        <f>SUM(J421+Y421)</f>
        <v>9100</v>
      </c>
      <c r="AA421" s="255">
        <f>Z421</f>
        <v>9100</v>
      </c>
      <c r="AB421" s="310">
        <v>50</v>
      </c>
      <c r="AC421" s="310">
        <v>0</v>
      </c>
      <c r="AD421" s="229">
        <v>0.01</v>
      </c>
      <c r="AE421"/>
    </row>
    <row r="422" spans="1:31" x14ac:dyDescent="0.3">
      <c r="A422" s="310"/>
      <c r="B422" s="330"/>
      <c r="C422" s="310"/>
      <c r="D422" s="310"/>
      <c r="E422" s="310"/>
      <c r="F422" s="310"/>
      <c r="H422" s="255">
        <f>SUM((D422*400)+(E422*100)+F422)</f>
        <v>0</v>
      </c>
      <c r="I422" s="254">
        <v>75</v>
      </c>
      <c r="J422" s="254">
        <f>H422*I422</f>
        <v>0</v>
      </c>
      <c r="K422" s="310"/>
      <c r="L422" s="310"/>
      <c r="M422" s="330" t="s">
        <v>13</v>
      </c>
      <c r="N422" s="345" t="s">
        <v>0</v>
      </c>
      <c r="O422" s="393"/>
      <c r="P422" s="310">
        <v>15</v>
      </c>
      <c r="Q422" s="393"/>
      <c r="R422" s="393"/>
      <c r="S422" s="310"/>
      <c r="T422" s="310"/>
      <c r="U422" s="235">
        <v>2050</v>
      </c>
      <c r="V422" s="246">
        <f>SUM(P422*2050)</f>
        <v>30750</v>
      </c>
      <c r="W422" s="249">
        <v>10</v>
      </c>
      <c r="X422" s="249">
        <v>40</v>
      </c>
      <c r="Y422" s="249">
        <f>SUM(V422-(V422*X422/100))</f>
        <v>18450</v>
      </c>
      <c r="Z422" s="248">
        <f>SUM(J422+Y422)</f>
        <v>18450</v>
      </c>
      <c r="AA422" s="255">
        <f>Z422</f>
        <v>18450</v>
      </c>
      <c r="AB422" s="310">
        <v>50</v>
      </c>
      <c r="AC422" s="310">
        <v>0</v>
      </c>
      <c r="AD422" s="229">
        <v>0.01</v>
      </c>
      <c r="AE422"/>
    </row>
    <row r="423" spans="1:31" x14ac:dyDescent="0.3">
      <c r="A423" s="310">
        <v>205</v>
      </c>
      <c r="B423" s="330" t="s">
        <v>1001</v>
      </c>
      <c r="C423" s="310">
        <v>14584</v>
      </c>
      <c r="D423" s="310">
        <v>4</v>
      </c>
      <c r="E423" s="310"/>
      <c r="F423" s="310"/>
      <c r="G423" s="233">
        <v>1</v>
      </c>
      <c r="H423" s="255">
        <f>SUM((D423*400)+(E423*100)+F423)</f>
        <v>1600</v>
      </c>
      <c r="I423" s="254">
        <v>75</v>
      </c>
      <c r="J423" s="254">
        <f>H423*I423</f>
        <v>120000</v>
      </c>
      <c r="K423" s="310"/>
      <c r="L423" s="310"/>
      <c r="M423" s="330"/>
      <c r="N423" s="345"/>
      <c r="O423" s="393"/>
      <c r="P423" s="310"/>
      <c r="Q423" s="393"/>
      <c r="R423" s="393"/>
      <c r="S423" s="310"/>
      <c r="T423" s="310"/>
      <c r="V423" s="246"/>
      <c r="W423" s="249"/>
      <c r="X423" s="249"/>
      <c r="Y423" s="249"/>
      <c r="Z423" s="248">
        <f>SUM(J423+Y423)</f>
        <v>120000</v>
      </c>
      <c r="AA423" s="255">
        <f>Z423</f>
        <v>120000</v>
      </c>
      <c r="AB423" s="310">
        <v>50</v>
      </c>
      <c r="AC423" s="310">
        <v>0</v>
      </c>
      <c r="AD423" s="229">
        <v>0.01</v>
      </c>
      <c r="AE423"/>
    </row>
    <row r="424" spans="1:31" x14ac:dyDescent="0.3">
      <c r="A424" s="310">
        <v>206</v>
      </c>
      <c r="B424" s="330" t="s">
        <v>1000</v>
      </c>
      <c r="C424" s="310">
        <v>29927</v>
      </c>
      <c r="D424" s="310">
        <v>4</v>
      </c>
      <c r="E424" s="310">
        <v>2</v>
      </c>
      <c r="F424" s="310">
        <v>13</v>
      </c>
      <c r="G424" s="233">
        <v>1</v>
      </c>
      <c r="H424" s="255">
        <f>SUM((D424*400)+(E424*100)+F424)</f>
        <v>1813</v>
      </c>
      <c r="I424" s="254">
        <v>75</v>
      </c>
      <c r="J424" s="254">
        <f>H424*I424</f>
        <v>135975</v>
      </c>
      <c r="K424" s="310"/>
      <c r="L424" s="310"/>
      <c r="M424" s="330"/>
      <c r="N424" s="345"/>
      <c r="O424" s="393"/>
      <c r="P424" s="310"/>
      <c r="Q424" s="393"/>
      <c r="R424" s="393"/>
      <c r="S424" s="310"/>
      <c r="T424" s="310"/>
      <c r="V424" s="246"/>
      <c r="W424" s="249"/>
      <c r="X424" s="249"/>
      <c r="Y424" s="249"/>
      <c r="Z424" s="248">
        <f>SUM(J424+Y424)</f>
        <v>135975</v>
      </c>
      <c r="AA424" s="255">
        <f>Z424</f>
        <v>135975</v>
      </c>
      <c r="AB424" s="310">
        <v>50</v>
      </c>
      <c r="AC424" s="310">
        <v>0</v>
      </c>
      <c r="AD424" s="229">
        <v>0.01</v>
      </c>
      <c r="AE424"/>
    </row>
    <row r="425" spans="1:31" x14ac:dyDescent="0.3">
      <c r="A425" s="310">
        <v>207</v>
      </c>
      <c r="B425" s="330" t="s">
        <v>1000</v>
      </c>
      <c r="C425" s="310">
        <v>22378</v>
      </c>
      <c r="D425" s="310">
        <v>15</v>
      </c>
      <c r="E425" s="310">
        <v>1</v>
      </c>
      <c r="F425" s="310">
        <v>11</v>
      </c>
      <c r="G425" s="233">
        <v>1</v>
      </c>
      <c r="H425" s="255">
        <f>SUM((D425*400)+(E425*100)+F425)</f>
        <v>6111</v>
      </c>
      <c r="I425" s="254">
        <v>75</v>
      </c>
      <c r="J425" s="254">
        <f>H425*I425</f>
        <v>458325</v>
      </c>
      <c r="K425" s="310"/>
      <c r="L425" s="310"/>
      <c r="M425" s="330"/>
      <c r="N425" s="345"/>
      <c r="O425" s="393"/>
      <c r="P425" s="310"/>
      <c r="Q425" s="393"/>
      <c r="R425" s="393"/>
      <c r="S425" s="310"/>
      <c r="T425" s="310"/>
      <c r="V425" s="246"/>
      <c r="W425" s="249"/>
      <c r="X425" s="249"/>
      <c r="Y425" s="249"/>
      <c r="Z425" s="248">
        <f>SUM(J425+Y425)</f>
        <v>458325</v>
      </c>
      <c r="AA425" s="255">
        <f>Z425</f>
        <v>458325</v>
      </c>
      <c r="AB425" s="310">
        <v>50</v>
      </c>
      <c r="AC425" s="310">
        <v>0</v>
      </c>
      <c r="AD425" s="229">
        <v>0.01</v>
      </c>
      <c r="AE425"/>
    </row>
    <row r="426" spans="1:31" x14ac:dyDescent="0.3">
      <c r="A426" s="310">
        <v>208</v>
      </c>
      <c r="B426" s="330" t="s">
        <v>999</v>
      </c>
      <c r="C426" s="310">
        <v>6256</v>
      </c>
      <c r="D426" s="310"/>
      <c r="E426" s="310"/>
      <c r="F426" s="310">
        <v>82</v>
      </c>
      <c r="G426" s="233">
        <v>1</v>
      </c>
      <c r="H426" s="255">
        <f>SUM((D426*400)+(E426*100)+F426)</f>
        <v>82</v>
      </c>
      <c r="I426" s="254">
        <v>75</v>
      </c>
      <c r="J426" s="254">
        <f>H426*I426</f>
        <v>6150</v>
      </c>
      <c r="K426" s="310">
        <v>64</v>
      </c>
      <c r="L426" s="310" t="s">
        <v>998</v>
      </c>
      <c r="M426" s="330" t="s">
        <v>10</v>
      </c>
      <c r="N426" s="345" t="s">
        <v>9</v>
      </c>
      <c r="O426" s="393">
        <v>228</v>
      </c>
      <c r="P426" s="310"/>
      <c r="Q426" s="393"/>
      <c r="R426" s="393"/>
      <c r="S426" s="310"/>
      <c r="T426" s="310"/>
      <c r="U426" s="235">
        <v>6500</v>
      </c>
      <c r="V426" s="246">
        <f>SUM(V427+V428)</f>
        <v>1384500</v>
      </c>
      <c r="W426" s="249">
        <v>30</v>
      </c>
      <c r="X426" s="249">
        <v>85</v>
      </c>
      <c r="Y426" s="249">
        <f>SUM(V426-(V426*X426/100))</f>
        <v>207675</v>
      </c>
      <c r="Z426" s="248">
        <f>SUM(J426+Y426)</f>
        <v>213825</v>
      </c>
      <c r="AA426" s="255">
        <f>Z426</f>
        <v>213825</v>
      </c>
      <c r="AB426" s="310">
        <v>10</v>
      </c>
      <c r="AC426" s="310">
        <v>0</v>
      </c>
      <c r="AD426" s="229">
        <v>0.02</v>
      </c>
      <c r="AE426"/>
    </row>
    <row r="427" spans="1:31" x14ac:dyDescent="0.3">
      <c r="A427" s="310"/>
      <c r="B427" s="330"/>
      <c r="C427" s="310"/>
      <c r="D427" s="310"/>
      <c r="E427" s="310"/>
      <c r="F427" s="310"/>
      <c r="H427" s="255">
        <f>SUM((D427*400)+(E427*100)+F427)</f>
        <v>0</v>
      </c>
      <c r="I427" s="254">
        <v>75</v>
      </c>
      <c r="J427" s="254">
        <f>H427*I427</f>
        <v>0</v>
      </c>
      <c r="K427" s="310"/>
      <c r="L427" s="310"/>
      <c r="M427" s="330" t="s">
        <v>393</v>
      </c>
      <c r="N427" s="345" t="s">
        <v>2</v>
      </c>
      <c r="O427" s="393"/>
      <c r="P427" s="310"/>
      <c r="Q427" s="393">
        <v>117</v>
      </c>
      <c r="R427" s="393"/>
      <c r="S427" s="310"/>
      <c r="T427" s="310"/>
      <c r="V427" s="246">
        <f>SUM(Q427*6500)</f>
        <v>760500</v>
      </c>
      <c r="W427" s="249"/>
      <c r="X427" s="249"/>
      <c r="Y427" s="249"/>
      <c r="Z427" s="248">
        <f>SUM(J427+Y427)</f>
        <v>0</v>
      </c>
      <c r="AA427" s="255">
        <f>Z427</f>
        <v>0</v>
      </c>
      <c r="AB427" s="310"/>
      <c r="AC427" s="310"/>
      <c r="AD427" s="229"/>
      <c r="AE427"/>
    </row>
    <row r="428" spans="1:31" x14ac:dyDescent="0.3">
      <c r="A428" s="310"/>
      <c r="B428" s="330"/>
      <c r="C428" s="310"/>
      <c r="D428" s="310"/>
      <c r="E428" s="310"/>
      <c r="F428" s="310"/>
      <c r="H428" s="255">
        <f>SUM((D428*400)+(E428*100)+F428)</f>
        <v>0</v>
      </c>
      <c r="I428" s="254">
        <v>75</v>
      </c>
      <c r="J428" s="254">
        <f>H428*I428</f>
        <v>0</v>
      </c>
      <c r="K428" s="310"/>
      <c r="L428" s="310"/>
      <c r="M428" s="330" t="s">
        <v>391</v>
      </c>
      <c r="N428" s="345" t="s">
        <v>0</v>
      </c>
      <c r="O428" s="393"/>
      <c r="P428" s="310"/>
      <c r="Q428" s="393">
        <v>96</v>
      </c>
      <c r="R428" s="393"/>
      <c r="S428" s="310"/>
      <c r="T428" s="310"/>
      <c r="V428" s="246">
        <f>SUM(Q428*6500)</f>
        <v>624000</v>
      </c>
      <c r="W428" s="249"/>
      <c r="X428" s="249"/>
      <c r="Y428" s="249"/>
      <c r="Z428" s="248">
        <f>SUM(J428+Y428)</f>
        <v>0</v>
      </c>
      <c r="AA428" s="255">
        <f>Z428</f>
        <v>0</v>
      </c>
      <c r="AB428" s="310"/>
      <c r="AC428" s="310"/>
      <c r="AD428" s="229"/>
      <c r="AE428"/>
    </row>
    <row r="429" spans="1:31" x14ac:dyDescent="0.3">
      <c r="A429" s="310"/>
      <c r="B429" s="330"/>
      <c r="C429" s="310"/>
      <c r="D429" s="310"/>
      <c r="E429" s="310"/>
      <c r="F429" s="310"/>
      <c r="H429" s="255">
        <f>SUM((D429*400)+(E429*100)+F429)</f>
        <v>0</v>
      </c>
      <c r="I429" s="254">
        <v>75</v>
      </c>
      <c r="J429" s="254">
        <f>H429*I429</f>
        <v>0</v>
      </c>
      <c r="K429" s="310"/>
      <c r="L429" s="310"/>
      <c r="M429" s="330" t="s">
        <v>8</v>
      </c>
      <c r="N429" s="345" t="s">
        <v>0</v>
      </c>
      <c r="O429" s="393"/>
      <c r="P429" s="310">
        <v>15</v>
      </c>
      <c r="Q429" s="393"/>
      <c r="R429" s="393"/>
      <c r="S429" s="310"/>
      <c r="T429" s="310"/>
      <c r="U429" s="235">
        <v>6500</v>
      </c>
      <c r="V429" s="246">
        <f>SUM(P429*6500)</f>
        <v>97500</v>
      </c>
      <c r="W429" s="249">
        <v>20</v>
      </c>
      <c r="X429" s="249">
        <v>93</v>
      </c>
      <c r="Y429" s="249">
        <f>SUM(V429-(V429*X429/100))</f>
        <v>6825</v>
      </c>
      <c r="Z429" s="248">
        <f>SUM(J429+Y429)</f>
        <v>6825</v>
      </c>
      <c r="AA429" s="255">
        <f>Z429</f>
        <v>6825</v>
      </c>
      <c r="AB429" s="310">
        <v>50</v>
      </c>
      <c r="AC429" s="310">
        <v>0</v>
      </c>
      <c r="AD429" s="229">
        <v>0.01</v>
      </c>
      <c r="AE429"/>
    </row>
    <row r="430" spans="1:31" x14ac:dyDescent="0.3">
      <c r="A430" s="310">
        <v>209</v>
      </c>
      <c r="B430" s="330" t="s">
        <v>997</v>
      </c>
      <c r="C430" s="310">
        <v>791</v>
      </c>
      <c r="D430" s="310">
        <v>30</v>
      </c>
      <c r="E430" s="310">
        <v>2</v>
      </c>
      <c r="F430" s="310">
        <v>57</v>
      </c>
      <c r="G430" s="233">
        <v>1</v>
      </c>
      <c r="H430" s="255">
        <f>SUM((D430*400)+(E430*100)+F430)</f>
        <v>12257</v>
      </c>
      <c r="I430" s="254">
        <v>75</v>
      </c>
      <c r="J430" s="254">
        <f>H430*I430</f>
        <v>919275</v>
      </c>
      <c r="K430" s="310"/>
      <c r="L430" s="310"/>
      <c r="M430" s="330"/>
      <c r="N430" s="345"/>
      <c r="O430" s="393"/>
      <c r="P430" s="310"/>
      <c r="Q430" s="393"/>
      <c r="R430" s="393"/>
      <c r="S430" s="310"/>
      <c r="T430" s="310"/>
      <c r="U430" s="246"/>
      <c r="V430" s="249"/>
      <c r="W430" s="249"/>
      <c r="X430" s="249"/>
      <c r="Y430" s="249"/>
      <c r="Z430" s="248">
        <f>SUM(J430+Y430)</f>
        <v>919275</v>
      </c>
      <c r="AA430" s="255">
        <f>Z430</f>
        <v>919275</v>
      </c>
      <c r="AB430" s="310">
        <v>50</v>
      </c>
      <c r="AC430" s="310">
        <v>0</v>
      </c>
      <c r="AD430" s="229">
        <v>0.01</v>
      </c>
      <c r="AE430"/>
    </row>
    <row r="431" spans="1:31" x14ac:dyDescent="0.3">
      <c r="A431" s="310">
        <v>210</v>
      </c>
      <c r="B431" s="330" t="s">
        <v>996</v>
      </c>
      <c r="C431" s="310">
        <v>5457</v>
      </c>
      <c r="D431" s="310"/>
      <c r="E431" s="310">
        <v>1</v>
      </c>
      <c r="F431" s="310">
        <v>14</v>
      </c>
      <c r="G431" s="233">
        <v>1</v>
      </c>
      <c r="H431" s="255">
        <f>SUM((D431*400)+(E431*100)+F431)</f>
        <v>114</v>
      </c>
      <c r="I431" s="254">
        <v>75</v>
      </c>
      <c r="J431" s="254">
        <f>H431*I431</f>
        <v>8550</v>
      </c>
      <c r="K431" s="310">
        <v>65</v>
      </c>
      <c r="L431" s="310">
        <v>30</v>
      </c>
      <c r="M431" s="330" t="s">
        <v>10</v>
      </c>
      <c r="N431" s="345" t="s">
        <v>9</v>
      </c>
      <c r="O431" s="393">
        <v>135.19999999999999</v>
      </c>
      <c r="P431" s="310"/>
      <c r="Q431" s="393"/>
      <c r="R431" s="393"/>
      <c r="S431" s="310"/>
      <c r="T431" s="310"/>
      <c r="U431" s="235">
        <v>6500</v>
      </c>
      <c r="V431" s="246">
        <f>SUM(V432+V433)</f>
        <v>748800</v>
      </c>
      <c r="W431" s="249">
        <v>23</v>
      </c>
      <c r="X431" s="249">
        <v>85</v>
      </c>
      <c r="Y431" s="249">
        <f>SUM(V431-(V431*X431/100))</f>
        <v>112320</v>
      </c>
      <c r="Z431" s="248">
        <f>SUM(J431+Y431)</f>
        <v>120870</v>
      </c>
      <c r="AA431" s="255">
        <f>Z431</f>
        <v>120870</v>
      </c>
      <c r="AB431" s="310">
        <v>10</v>
      </c>
      <c r="AC431" s="310">
        <v>0</v>
      </c>
      <c r="AD431" s="229">
        <v>0.02</v>
      </c>
      <c r="AE431"/>
    </row>
    <row r="432" spans="1:31" x14ac:dyDescent="0.3">
      <c r="A432" s="310"/>
      <c r="B432" s="330"/>
      <c r="C432" s="310"/>
      <c r="D432" s="310"/>
      <c r="E432" s="310"/>
      <c r="F432" s="310"/>
      <c r="H432" s="255">
        <f>SUM((D432*400)+(E432*100)+F432)</f>
        <v>0</v>
      </c>
      <c r="I432" s="254">
        <v>75</v>
      </c>
      <c r="J432" s="254">
        <f>H432*I432</f>
        <v>0</v>
      </c>
      <c r="K432" s="310"/>
      <c r="L432" s="310"/>
      <c r="M432" s="330" t="s">
        <v>393</v>
      </c>
      <c r="N432" s="345" t="s">
        <v>2</v>
      </c>
      <c r="O432" s="393"/>
      <c r="P432" s="310"/>
      <c r="Q432" s="393">
        <v>67.2</v>
      </c>
      <c r="R432" s="393"/>
      <c r="S432" s="310"/>
      <c r="T432" s="310"/>
      <c r="V432" s="246">
        <f>SUM(Q432*6500)</f>
        <v>436800</v>
      </c>
      <c r="W432" s="249"/>
      <c r="X432" s="249"/>
      <c r="Y432" s="249"/>
      <c r="Z432" s="248">
        <f>SUM(J432+Y432)</f>
        <v>0</v>
      </c>
      <c r="AA432" s="255">
        <f>Z432</f>
        <v>0</v>
      </c>
      <c r="AB432" s="310"/>
      <c r="AC432" s="310"/>
      <c r="AD432" s="229"/>
      <c r="AE432"/>
    </row>
    <row r="433" spans="1:31" x14ac:dyDescent="0.3">
      <c r="A433" s="310"/>
      <c r="B433" s="330"/>
      <c r="C433" s="310"/>
      <c r="D433" s="310"/>
      <c r="E433" s="310"/>
      <c r="F433" s="310"/>
      <c r="H433" s="255">
        <f>SUM((D433*400)+(E433*100)+F433)</f>
        <v>0</v>
      </c>
      <c r="I433" s="254">
        <v>75</v>
      </c>
      <c r="J433" s="254">
        <f>H433*I433</f>
        <v>0</v>
      </c>
      <c r="K433" s="310"/>
      <c r="L433" s="310"/>
      <c r="M433" s="330" t="s">
        <v>391</v>
      </c>
      <c r="N433" s="345" t="s">
        <v>0</v>
      </c>
      <c r="O433" s="393"/>
      <c r="P433" s="310"/>
      <c r="Q433" s="393">
        <v>48</v>
      </c>
      <c r="R433" s="393"/>
      <c r="S433" s="310"/>
      <c r="T433" s="310"/>
      <c r="V433" s="246">
        <f>SUM(Q433*6500)</f>
        <v>312000</v>
      </c>
      <c r="W433" s="249"/>
      <c r="X433" s="249"/>
      <c r="Y433" s="249"/>
      <c r="Z433" s="248">
        <f>SUM(J433+Y433)</f>
        <v>0</v>
      </c>
      <c r="AA433" s="255">
        <f>Z433</f>
        <v>0</v>
      </c>
      <c r="AB433" s="310"/>
      <c r="AC433" s="310"/>
      <c r="AD433" s="229"/>
      <c r="AE433"/>
    </row>
    <row r="434" spans="1:31" x14ac:dyDescent="0.3">
      <c r="A434" s="310"/>
      <c r="B434" s="330"/>
      <c r="C434" s="310"/>
      <c r="D434" s="310"/>
      <c r="E434" s="310"/>
      <c r="F434" s="310"/>
      <c r="H434" s="255">
        <f>SUM((D434*400)+(E434*100)+F434)</f>
        <v>0</v>
      </c>
      <c r="I434" s="254">
        <v>75</v>
      </c>
      <c r="J434" s="254">
        <f>H434*I434</f>
        <v>0</v>
      </c>
      <c r="K434" s="310"/>
      <c r="L434" s="310"/>
      <c r="M434" s="330" t="s">
        <v>8</v>
      </c>
      <c r="N434" s="345" t="s">
        <v>0</v>
      </c>
      <c r="O434" s="393"/>
      <c r="P434" s="310">
        <v>20</v>
      </c>
      <c r="Q434" s="393"/>
      <c r="R434" s="393"/>
      <c r="S434" s="310"/>
      <c r="T434" s="310"/>
      <c r="U434" s="235">
        <v>6500</v>
      </c>
      <c r="V434" s="246">
        <f>SUM(P434*6500)</f>
        <v>130000</v>
      </c>
      <c r="W434" s="249">
        <v>23</v>
      </c>
      <c r="X434" s="249">
        <v>93</v>
      </c>
      <c r="Y434" s="249">
        <f>SUM(V434-(V434*X434/100))</f>
        <v>9100</v>
      </c>
      <c r="Z434" s="248">
        <f>SUM(J434+Y434)</f>
        <v>9100</v>
      </c>
      <c r="AA434" s="255">
        <f>Z434</f>
        <v>9100</v>
      </c>
      <c r="AB434" s="310">
        <v>50</v>
      </c>
      <c r="AC434" s="310">
        <v>0</v>
      </c>
      <c r="AD434" s="229">
        <v>0.01</v>
      </c>
      <c r="AE434"/>
    </row>
    <row r="435" spans="1:31" s="312" customFormat="1" x14ac:dyDescent="0.3">
      <c r="A435" s="317">
        <v>211</v>
      </c>
      <c r="B435" s="367" t="s">
        <v>995</v>
      </c>
      <c r="C435" s="317">
        <v>253</v>
      </c>
      <c r="D435" s="317"/>
      <c r="E435" s="317"/>
      <c r="F435" s="317">
        <v>48</v>
      </c>
      <c r="G435" s="315">
        <v>2</v>
      </c>
      <c r="H435" s="316">
        <f>SUM((D435*400)+(E435*100)+F435)</f>
        <v>48</v>
      </c>
      <c r="I435" s="254">
        <v>75</v>
      </c>
      <c r="J435" s="254">
        <f>H435*I435</f>
        <v>3600</v>
      </c>
      <c r="K435" s="317"/>
      <c r="L435" s="317">
        <v>44</v>
      </c>
      <c r="M435" s="367" t="s">
        <v>3</v>
      </c>
      <c r="N435" s="367" t="s">
        <v>2</v>
      </c>
      <c r="O435" s="398">
        <v>180</v>
      </c>
      <c r="P435" s="317"/>
      <c r="Q435" s="398">
        <v>180</v>
      </c>
      <c r="R435" s="398"/>
      <c r="S435" s="317"/>
      <c r="T435" s="317"/>
      <c r="U435" s="315">
        <v>6500</v>
      </c>
      <c r="V435" s="318"/>
      <c r="W435" s="317"/>
      <c r="X435" s="317"/>
      <c r="Y435" s="317"/>
      <c r="Z435" s="316">
        <f>SUM(J435+Y435)</f>
        <v>3600</v>
      </c>
      <c r="AA435" s="255">
        <f>Z435</f>
        <v>3600</v>
      </c>
      <c r="AB435" s="317">
        <v>10</v>
      </c>
      <c r="AC435" s="317">
        <v>0</v>
      </c>
      <c r="AD435" s="397">
        <v>0.02</v>
      </c>
      <c r="AE435" s="313"/>
    </row>
    <row r="436" spans="1:31" x14ac:dyDescent="0.3">
      <c r="A436" s="310">
        <v>212</v>
      </c>
      <c r="B436" s="330" t="s">
        <v>994</v>
      </c>
      <c r="C436" s="310">
        <v>9761</v>
      </c>
      <c r="D436" s="310">
        <v>8</v>
      </c>
      <c r="E436" s="310">
        <v>1</v>
      </c>
      <c r="F436" s="310">
        <v>2</v>
      </c>
      <c r="G436" s="233">
        <v>1</v>
      </c>
      <c r="H436" s="255">
        <f>SUM((D436*400)+(E436*100)+F436)</f>
        <v>3302</v>
      </c>
      <c r="I436" s="254">
        <v>75</v>
      </c>
      <c r="J436" s="254">
        <f>H436*I436</f>
        <v>247650</v>
      </c>
      <c r="K436" s="310"/>
      <c r="L436" s="310"/>
      <c r="M436" s="330"/>
      <c r="N436" s="345"/>
      <c r="O436" s="393"/>
      <c r="P436" s="310"/>
      <c r="Q436" s="393"/>
      <c r="R436" s="393"/>
      <c r="S436" s="310"/>
      <c r="T436" s="310"/>
      <c r="V436" s="246"/>
      <c r="W436" s="249"/>
      <c r="X436" s="249"/>
      <c r="Y436" s="249"/>
      <c r="Z436" s="248">
        <f>SUM(J436+Y436)</f>
        <v>247650</v>
      </c>
      <c r="AA436" s="255">
        <f>Z436</f>
        <v>247650</v>
      </c>
      <c r="AB436" s="310">
        <v>50</v>
      </c>
      <c r="AC436" s="310">
        <v>0</v>
      </c>
      <c r="AD436" s="229">
        <v>0.01</v>
      </c>
      <c r="AE436"/>
    </row>
    <row r="437" spans="1:31" x14ac:dyDescent="0.3">
      <c r="A437" s="310">
        <v>213</v>
      </c>
      <c r="B437" s="330" t="s">
        <v>993</v>
      </c>
      <c r="C437" s="310">
        <v>4899</v>
      </c>
      <c r="D437" s="310">
        <v>6</v>
      </c>
      <c r="E437" s="310"/>
      <c r="F437" s="310"/>
      <c r="G437" s="233">
        <v>1</v>
      </c>
      <c r="H437" s="255">
        <f>SUM((D437*400)+(E437*100)+F437)</f>
        <v>2400</v>
      </c>
      <c r="I437" s="254">
        <v>75</v>
      </c>
      <c r="J437" s="254">
        <f>H437*I437</f>
        <v>180000</v>
      </c>
      <c r="K437" s="310"/>
      <c r="L437" s="310"/>
      <c r="M437" s="330"/>
      <c r="N437" s="345"/>
      <c r="O437" s="393"/>
      <c r="P437" s="310"/>
      <c r="Q437" s="393"/>
      <c r="R437" s="393"/>
      <c r="S437" s="310"/>
      <c r="T437" s="310"/>
      <c r="V437" s="246"/>
      <c r="W437" s="249"/>
      <c r="X437" s="249"/>
      <c r="Y437" s="249"/>
      <c r="Z437" s="248">
        <f>SUM(J437+Y437)</f>
        <v>180000</v>
      </c>
      <c r="AA437" s="255">
        <f>Z437</f>
        <v>180000</v>
      </c>
      <c r="AB437" s="310">
        <v>50</v>
      </c>
      <c r="AC437" s="310">
        <v>0</v>
      </c>
      <c r="AD437" s="229">
        <v>0.01</v>
      </c>
      <c r="AE437"/>
    </row>
    <row r="438" spans="1:31" x14ac:dyDescent="0.3">
      <c r="A438" s="310">
        <v>214</v>
      </c>
      <c r="B438" s="330" t="s">
        <v>992</v>
      </c>
      <c r="C438" s="310">
        <v>4898</v>
      </c>
      <c r="D438" s="310">
        <v>6</v>
      </c>
      <c r="E438" s="310"/>
      <c r="F438" s="310"/>
      <c r="G438" s="233">
        <v>1</v>
      </c>
      <c r="H438" s="255">
        <f>SUM((D438*400)+(E438*100)+F438)</f>
        <v>2400</v>
      </c>
      <c r="I438" s="254">
        <v>75</v>
      </c>
      <c r="J438" s="254">
        <f>H438*I438</f>
        <v>180000</v>
      </c>
      <c r="K438" s="310"/>
      <c r="L438" s="310"/>
      <c r="M438" s="330"/>
      <c r="N438" s="345"/>
      <c r="O438" s="393"/>
      <c r="P438" s="310"/>
      <c r="Q438" s="393"/>
      <c r="R438" s="393"/>
      <c r="S438" s="310"/>
      <c r="T438" s="310"/>
      <c r="V438" s="246"/>
      <c r="W438" s="249"/>
      <c r="X438" s="249"/>
      <c r="Y438" s="249"/>
      <c r="Z438" s="248">
        <f>SUM(J438+Y438)</f>
        <v>180000</v>
      </c>
      <c r="AA438" s="255">
        <f>Z438</f>
        <v>180000</v>
      </c>
      <c r="AB438" s="310">
        <v>50</v>
      </c>
      <c r="AC438" s="310">
        <v>0</v>
      </c>
      <c r="AD438" s="229">
        <v>0.01</v>
      </c>
      <c r="AE438"/>
    </row>
    <row r="439" spans="1:31" x14ac:dyDescent="0.3">
      <c r="A439" s="310">
        <v>215</v>
      </c>
      <c r="B439" s="330" t="s">
        <v>991</v>
      </c>
      <c r="C439" s="310">
        <v>4899</v>
      </c>
      <c r="D439" s="310">
        <v>6</v>
      </c>
      <c r="E439" s="310"/>
      <c r="F439" s="310"/>
      <c r="G439" s="233">
        <v>1</v>
      </c>
      <c r="H439" s="255">
        <f>SUM((D439*400)+(E439*100)+F439)</f>
        <v>2400</v>
      </c>
      <c r="I439" s="254">
        <v>75</v>
      </c>
      <c r="J439" s="254">
        <f>H439*I439</f>
        <v>180000</v>
      </c>
      <c r="K439" s="310"/>
      <c r="L439" s="310"/>
      <c r="M439" s="330"/>
      <c r="N439" s="345"/>
      <c r="O439" s="393"/>
      <c r="P439" s="310"/>
      <c r="Q439" s="393"/>
      <c r="R439" s="393"/>
      <c r="S439" s="310"/>
      <c r="T439" s="310"/>
      <c r="V439" s="246"/>
      <c r="W439" s="249"/>
      <c r="X439" s="249"/>
      <c r="Y439" s="249"/>
      <c r="Z439" s="248">
        <f>SUM(J439+Y439)</f>
        <v>180000</v>
      </c>
      <c r="AA439" s="255">
        <f>Z439</f>
        <v>180000</v>
      </c>
      <c r="AB439" s="310">
        <v>50</v>
      </c>
      <c r="AC439" s="310">
        <v>0</v>
      </c>
      <c r="AD439" s="229">
        <v>0.01</v>
      </c>
      <c r="AE439"/>
    </row>
    <row r="440" spans="1:31" x14ac:dyDescent="0.3">
      <c r="A440" s="310">
        <v>216</v>
      </c>
      <c r="B440" s="330" t="s">
        <v>990</v>
      </c>
      <c r="C440" s="310">
        <v>8552</v>
      </c>
      <c r="D440" s="310">
        <v>19</v>
      </c>
      <c r="E440" s="310">
        <v>3</v>
      </c>
      <c r="F440" s="310">
        <v>78</v>
      </c>
      <c r="G440" s="233">
        <v>2</v>
      </c>
      <c r="H440" s="255">
        <f>SUM((D440*400)+(E440*100)+F440)</f>
        <v>7978</v>
      </c>
      <c r="I440" s="254">
        <v>75</v>
      </c>
      <c r="J440" s="254">
        <f>H440*I440</f>
        <v>598350</v>
      </c>
      <c r="K440" s="310">
        <v>66</v>
      </c>
      <c r="L440" s="310">
        <v>280</v>
      </c>
      <c r="M440" s="330" t="s">
        <v>3</v>
      </c>
      <c r="N440" s="345" t="s">
        <v>2</v>
      </c>
      <c r="O440" s="393">
        <v>186</v>
      </c>
      <c r="P440" s="310"/>
      <c r="Q440" s="393">
        <v>98</v>
      </c>
      <c r="R440" s="393"/>
      <c r="S440" s="310"/>
      <c r="T440" s="310"/>
      <c r="U440" s="235">
        <v>6500</v>
      </c>
      <c r="V440" s="246">
        <f>SUM(Q440*6500)</f>
        <v>637000</v>
      </c>
      <c r="W440" s="249">
        <v>1</v>
      </c>
      <c r="X440" s="249">
        <v>1</v>
      </c>
      <c r="Y440" s="249">
        <f>SUM(V440-(V440*X440/100))</f>
        <v>630630</v>
      </c>
      <c r="Z440" s="248">
        <f>SUM(J440+Y440)</f>
        <v>1228980</v>
      </c>
      <c r="AA440" s="255">
        <f>Z440</f>
        <v>1228980</v>
      </c>
      <c r="AB440" s="310">
        <v>10</v>
      </c>
      <c r="AC440" s="310">
        <v>0</v>
      </c>
      <c r="AD440" s="229">
        <v>0.02</v>
      </c>
      <c r="AE440"/>
    </row>
    <row r="441" spans="1:31" s="294" customFormat="1" x14ac:dyDescent="0.3">
      <c r="A441" s="297">
        <v>217</v>
      </c>
      <c r="B441" s="346" t="s">
        <v>4</v>
      </c>
      <c r="C441" s="297"/>
      <c r="D441" s="297"/>
      <c r="E441" s="297"/>
      <c r="F441" s="297"/>
      <c r="G441" s="324"/>
      <c r="H441" s="296">
        <f>SUM((D441*400)+(E441*100)+F441)</f>
        <v>0</v>
      </c>
      <c r="I441" s="254">
        <v>75</v>
      </c>
      <c r="J441" s="254">
        <f>H441*I441</f>
        <v>0</v>
      </c>
      <c r="K441" s="297"/>
      <c r="L441" s="297"/>
      <c r="M441" s="346" t="s">
        <v>16</v>
      </c>
      <c r="N441" s="346" t="s">
        <v>2</v>
      </c>
      <c r="O441" s="396"/>
      <c r="P441" s="297"/>
      <c r="Q441" s="396"/>
      <c r="R441" s="396">
        <v>30</v>
      </c>
      <c r="S441" s="297"/>
      <c r="T441" s="297"/>
      <c r="U441" s="324">
        <v>2400</v>
      </c>
      <c r="V441" s="323">
        <f>SUM(R441*2400)</f>
        <v>72000</v>
      </c>
      <c r="W441" s="297">
        <v>1</v>
      </c>
      <c r="X441" s="297">
        <v>1</v>
      </c>
      <c r="Y441" s="297">
        <f>SUM(V441-(V441*X441/100))</f>
        <v>71280</v>
      </c>
      <c r="Z441" s="296">
        <f>SUM(J441+Y441)</f>
        <v>71280</v>
      </c>
      <c r="AA441" s="255">
        <f>Z441</f>
        <v>71280</v>
      </c>
      <c r="AB441" s="297">
        <v>0</v>
      </c>
      <c r="AC441" s="297">
        <f>AA441</f>
        <v>71280</v>
      </c>
      <c r="AD441" s="395">
        <v>0.03</v>
      </c>
      <c r="AE441" s="321"/>
    </row>
    <row r="442" spans="1:31" s="294" customFormat="1" x14ac:dyDescent="0.3">
      <c r="A442" s="297"/>
      <c r="B442" s="346"/>
      <c r="C442" s="297"/>
      <c r="D442" s="297"/>
      <c r="E442" s="297"/>
      <c r="F442" s="297"/>
      <c r="G442" s="324"/>
      <c r="H442" s="296">
        <f>SUM((D442*400)+(E442*100)+F442)</f>
        <v>0</v>
      </c>
      <c r="I442" s="254">
        <v>75</v>
      </c>
      <c r="J442" s="254">
        <f>H442*I442</f>
        <v>0</v>
      </c>
      <c r="K442" s="297"/>
      <c r="L442" s="297"/>
      <c r="M442" s="346" t="s">
        <v>42</v>
      </c>
      <c r="N442" s="346" t="s">
        <v>2</v>
      </c>
      <c r="O442" s="396"/>
      <c r="P442" s="297"/>
      <c r="Q442" s="396"/>
      <c r="R442" s="396">
        <v>40</v>
      </c>
      <c r="S442" s="297"/>
      <c r="T442" s="297"/>
      <c r="U442" s="324">
        <v>2400</v>
      </c>
      <c r="V442" s="323">
        <f>SUM(R442*2400)</f>
        <v>96000</v>
      </c>
      <c r="W442" s="297">
        <v>1</v>
      </c>
      <c r="X442" s="297">
        <v>1</v>
      </c>
      <c r="Y442" s="297">
        <f>SUM(V442-(V442*X442/100))</f>
        <v>95040</v>
      </c>
      <c r="Z442" s="296">
        <f>SUM(J442+Y442)</f>
        <v>95040</v>
      </c>
      <c r="AA442" s="255">
        <f>Z442</f>
        <v>95040</v>
      </c>
      <c r="AB442" s="297">
        <v>0</v>
      </c>
      <c r="AC442" s="297">
        <f>AA442</f>
        <v>95040</v>
      </c>
      <c r="AD442" s="395">
        <v>0.03</v>
      </c>
      <c r="AE442" s="321"/>
    </row>
    <row r="443" spans="1:31" x14ac:dyDescent="0.3">
      <c r="A443" s="310"/>
      <c r="B443" s="330"/>
      <c r="C443" s="310"/>
      <c r="D443" s="310"/>
      <c r="E443" s="310"/>
      <c r="F443" s="310"/>
      <c r="H443" s="255">
        <f>SUM((D443*400)+(E443*100)+F443)</f>
        <v>0</v>
      </c>
      <c r="I443" s="254">
        <v>75</v>
      </c>
      <c r="J443" s="254">
        <f>H443*I443</f>
        <v>0</v>
      </c>
      <c r="K443" s="310"/>
      <c r="L443" s="310"/>
      <c r="M443" s="330" t="s">
        <v>617</v>
      </c>
      <c r="N443" s="345" t="s">
        <v>0</v>
      </c>
      <c r="O443" s="393"/>
      <c r="P443" s="310">
        <v>18</v>
      </c>
      <c r="Q443" s="393"/>
      <c r="R443" s="393"/>
      <c r="S443" s="310"/>
      <c r="T443" s="310"/>
      <c r="U443" s="235">
        <v>2050</v>
      </c>
      <c r="V443" s="246">
        <f>SUM(P443*2050)</f>
        <v>36900</v>
      </c>
      <c r="W443" s="249">
        <v>1</v>
      </c>
      <c r="X443" s="249">
        <v>3</v>
      </c>
      <c r="Y443" s="249">
        <f>SUM(V443-(V443*X443/100))</f>
        <v>35793</v>
      </c>
      <c r="Z443" s="248">
        <f>SUM(J443+Y443)</f>
        <v>35793</v>
      </c>
      <c r="AA443" s="255">
        <f>Z443</f>
        <v>35793</v>
      </c>
      <c r="AB443" s="310">
        <v>50</v>
      </c>
      <c r="AC443" s="310">
        <v>0</v>
      </c>
      <c r="AD443" s="229">
        <v>0.01</v>
      </c>
      <c r="AE443"/>
    </row>
    <row r="444" spans="1:31" x14ac:dyDescent="0.3">
      <c r="A444" s="310">
        <v>218</v>
      </c>
      <c r="B444" s="330" t="s">
        <v>989</v>
      </c>
      <c r="C444" s="310">
        <v>5762</v>
      </c>
      <c r="D444" s="310">
        <v>7</v>
      </c>
      <c r="E444" s="310"/>
      <c r="F444" s="310"/>
      <c r="G444" s="233">
        <v>1</v>
      </c>
      <c r="H444" s="255">
        <f>SUM((D444*400)+(E444*100)+F444)</f>
        <v>2800</v>
      </c>
      <c r="I444" s="254">
        <v>75</v>
      </c>
      <c r="J444" s="254">
        <f>H444*I444</f>
        <v>210000</v>
      </c>
      <c r="K444" s="310"/>
      <c r="L444" s="310"/>
      <c r="M444" s="330"/>
      <c r="N444" s="345"/>
      <c r="O444" s="393"/>
      <c r="P444" s="310"/>
      <c r="Q444" s="393"/>
      <c r="R444" s="393"/>
      <c r="S444" s="310"/>
      <c r="T444" s="310"/>
      <c r="U444" s="246"/>
      <c r="V444" s="249"/>
      <c r="W444" s="249"/>
      <c r="X444" s="249"/>
      <c r="Y444" s="249"/>
      <c r="Z444" s="248">
        <f>SUM(J444+Y444)</f>
        <v>210000</v>
      </c>
      <c r="AA444" s="255">
        <f>Z444</f>
        <v>210000</v>
      </c>
      <c r="AB444" s="310">
        <v>50</v>
      </c>
      <c r="AC444" s="310">
        <v>0</v>
      </c>
      <c r="AD444" s="229">
        <v>0.01</v>
      </c>
      <c r="AE444"/>
    </row>
    <row r="445" spans="1:31" x14ac:dyDescent="0.3">
      <c r="A445" s="310">
        <v>219</v>
      </c>
      <c r="B445" s="330" t="s">
        <v>988</v>
      </c>
      <c r="C445" s="310">
        <v>2878</v>
      </c>
      <c r="D445" s="310">
        <v>13</v>
      </c>
      <c r="E445" s="310">
        <v>3</v>
      </c>
      <c r="F445" s="310">
        <v>50</v>
      </c>
      <c r="G445" s="233">
        <v>1</v>
      </c>
      <c r="H445" s="255">
        <f>SUM((D445*400)+(E445*100)+F445)</f>
        <v>5550</v>
      </c>
      <c r="I445" s="254">
        <v>75</v>
      </c>
      <c r="J445" s="254">
        <f>H445*I445</f>
        <v>416250</v>
      </c>
      <c r="K445" s="310"/>
      <c r="L445" s="310"/>
      <c r="M445" s="330"/>
      <c r="N445" s="345"/>
      <c r="O445" s="393"/>
      <c r="P445" s="310"/>
      <c r="Q445" s="393"/>
      <c r="R445" s="393"/>
      <c r="S445" s="310"/>
      <c r="T445" s="310"/>
      <c r="U445" s="246"/>
      <c r="V445" s="249"/>
      <c r="W445" s="249"/>
      <c r="X445" s="249"/>
      <c r="Y445" s="249"/>
      <c r="Z445" s="248">
        <f>SUM(J445+Y445)</f>
        <v>416250</v>
      </c>
      <c r="AA445" s="255">
        <f>Z445</f>
        <v>416250</v>
      </c>
      <c r="AB445" s="310">
        <v>50</v>
      </c>
      <c r="AC445" s="310">
        <v>0</v>
      </c>
      <c r="AD445" s="229">
        <v>0.01</v>
      </c>
      <c r="AE445"/>
    </row>
    <row r="446" spans="1:31" x14ac:dyDescent="0.3">
      <c r="A446" s="310">
        <v>220</v>
      </c>
      <c r="B446" s="330" t="s">
        <v>987</v>
      </c>
      <c r="C446" s="310">
        <v>2818</v>
      </c>
      <c r="D446" s="310">
        <v>1</v>
      </c>
      <c r="E446" s="310">
        <v>2</v>
      </c>
      <c r="F446" s="310">
        <v>88</v>
      </c>
      <c r="G446" s="233">
        <v>1</v>
      </c>
      <c r="H446" s="255">
        <f>SUM((D446*400)+(E446*100)+F446)</f>
        <v>688</v>
      </c>
      <c r="I446" s="254">
        <v>75</v>
      </c>
      <c r="J446" s="254">
        <f>H446*I446</f>
        <v>51600</v>
      </c>
      <c r="K446" s="310"/>
      <c r="L446" s="310"/>
      <c r="M446" s="330"/>
      <c r="N446" s="345"/>
      <c r="O446" s="393"/>
      <c r="P446" s="310"/>
      <c r="Q446" s="393"/>
      <c r="R446" s="393"/>
      <c r="S446" s="310"/>
      <c r="T446" s="310"/>
      <c r="U446" s="246"/>
      <c r="V446" s="249"/>
      <c r="W446" s="249"/>
      <c r="X446" s="249"/>
      <c r="Y446" s="249"/>
      <c r="Z446" s="248">
        <f>SUM(J446+Y446)</f>
        <v>51600</v>
      </c>
      <c r="AA446" s="255">
        <f>Z446</f>
        <v>51600</v>
      </c>
      <c r="AB446" s="310">
        <v>50</v>
      </c>
      <c r="AC446" s="310">
        <v>0</v>
      </c>
      <c r="AD446" s="229">
        <v>0.01</v>
      </c>
      <c r="AE446"/>
    </row>
    <row r="447" spans="1:31" x14ac:dyDescent="0.3">
      <c r="A447" s="310">
        <v>221</v>
      </c>
      <c r="B447" s="330" t="s">
        <v>981</v>
      </c>
      <c r="C447" s="310">
        <v>4958</v>
      </c>
      <c r="D447" s="310">
        <v>6</v>
      </c>
      <c r="E447" s="310"/>
      <c r="F447" s="310"/>
      <c r="G447" s="233">
        <v>1</v>
      </c>
      <c r="H447" s="255">
        <f>SUM((D447*400)+(E447*100)+F447)</f>
        <v>2400</v>
      </c>
      <c r="I447" s="254">
        <v>75</v>
      </c>
      <c r="J447" s="254">
        <f>H447*I447</f>
        <v>180000</v>
      </c>
      <c r="K447" s="310"/>
      <c r="L447" s="310"/>
      <c r="M447" s="330"/>
      <c r="N447" s="345"/>
      <c r="O447" s="393"/>
      <c r="P447" s="310"/>
      <c r="Q447" s="393"/>
      <c r="R447" s="393"/>
      <c r="S447" s="310"/>
      <c r="T447" s="310"/>
      <c r="U447" s="246"/>
      <c r="V447" s="249"/>
      <c r="W447" s="249"/>
      <c r="X447" s="249"/>
      <c r="Y447" s="249"/>
      <c r="Z447" s="248">
        <f>SUM(J447+Y447)</f>
        <v>180000</v>
      </c>
      <c r="AA447" s="255">
        <f>Z447</f>
        <v>180000</v>
      </c>
      <c r="AB447" s="310">
        <v>50</v>
      </c>
      <c r="AC447" s="310">
        <v>0</v>
      </c>
      <c r="AD447" s="229">
        <v>0.01</v>
      </c>
      <c r="AE447"/>
    </row>
    <row r="448" spans="1:31" x14ac:dyDescent="0.3">
      <c r="A448" s="310">
        <v>222</v>
      </c>
      <c r="B448" s="330" t="s">
        <v>986</v>
      </c>
      <c r="C448" s="310">
        <v>15909</v>
      </c>
      <c r="D448" s="310">
        <v>4</v>
      </c>
      <c r="E448" s="310"/>
      <c r="F448" s="310"/>
      <c r="G448" s="233">
        <v>1</v>
      </c>
      <c r="H448" s="255">
        <f>SUM((D448*400)+(E448*100)+F448)</f>
        <v>1600</v>
      </c>
      <c r="I448" s="254">
        <v>75</v>
      </c>
      <c r="J448" s="254">
        <f>H448*I448</f>
        <v>120000</v>
      </c>
      <c r="K448" s="310"/>
      <c r="L448" s="310"/>
      <c r="M448" s="330"/>
      <c r="N448" s="345"/>
      <c r="O448" s="393"/>
      <c r="P448" s="310"/>
      <c r="Q448" s="393"/>
      <c r="R448" s="393"/>
      <c r="S448" s="310"/>
      <c r="T448" s="310"/>
      <c r="U448" s="246"/>
      <c r="V448" s="249"/>
      <c r="W448" s="249"/>
      <c r="X448" s="249"/>
      <c r="Y448" s="249"/>
      <c r="Z448" s="248">
        <f>SUM(J448+Y448)</f>
        <v>120000</v>
      </c>
      <c r="AA448" s="255">
        <f>Z448</f>
        <v>120000</v>
      </c>
      <c r="AB448" s="310">
        <v>50</v>
      </c>
      <c r="AC448" s="310">
        <v>0</v>
      </c>
      <c r="AD448" s="229">
        <v>0.01</v>
      </c>
      <c r="AE448"/>
    </row>
    <row r="449" spans="1:31" x14ac:dyDescent="0.3">
      <c r="A449" s="310">
        <v>223</v>
      </c>
      <c r="B449" s="330" t="s">
        <v>985</v>
      </c>
      <c r="C449" s="310">
        <v>22379</v>
      </c>
      <c r="D449" s="310">
        <v>13</v>
      </c>
      <c r="E449" s="310">
        <v>3</v>
      </c>
      <c r="F449" s="310">
        <v>89</v>
      </c>
      <c r="G449" s="233">
        <v>1</v>
      </c>
      <c r="H449" s="255">
        <f>SUM((D449*400)+(E449*100)+F449)</f>
        <v>5589</v>
      </c>
      <c r="I449" s="254">
        <v>75</v>
      </c>
      <c r="J449" s="254">
        <f>H449*I449</f>
        <v>419175</v>
      </c>
      <c r="K449" s="310"/>
      <c r="L449" s="310"/>
      <c r="M449" s="330"/>
      <c r="N449" s="345"/>
      <c r="O449" s="393"/>
      <c r="P449" s="310"/>
      <c r="Q449" s="393"/>
      <c r="R449" s="393"/>
      <c r="S449" s="310"/>
      <c r="T449" s="310"/>
      <c r="U449" s="246"/>
      <c r="V449" s="249"/>
      <c r="W449" s="249"/>
      <c r="X449" s="249"/>
      <c r="Y449" s="249"/>
      <c r="Z449" s="248">
        <f>SUM(J449+Y449)</f>
        <v>419175</v>
      </c>
      <c r="AA449" s="255">
        <f>Z449</f>
        <v>419175</v>
      </c>
      <c r="AB449" s="310">
        <v>50</v>
      </c>
      <c r="AC449" s="310">
        <v>0</v>
      </c>
      <c r="AD449" s="229">
        <v>0.01</v>
      </c>
      <c r="AE449"/>
    </row>
    <row r="450" spans="1:31" x14ac:dyDescent="0.3">
      <c r="A450" s="310">
        <v>224</v>
      </c>
      <c r="B450" s="330" t="s">
        <v>984</v>
      </c>
      <c r="C450" s="310">
        <v>2817</v>
      </c>
      <c r="D450" s="310">
        <v>1</v>
      </c>
      <c r="E450" s="310">
        <v>2</v>
      </c>
      <c r="F450" s="310">
        <v>88</v>
      </c>
      <c r="G450" s="233">
        <v>1</v>
      </c>
      <c r="H450" s="255">
        <f>SUM((D450*400)+(E450*100)+F450)</f>
        <v>688</v>
      </c>
      <c r="I450" s="254">
        <v>75</v>
      </c>
      <c r="J450" s="254">
        <f>H450*I450</f>
        <v>51600</v>
      </c>
      <c r="K450" s="310"/>
      <c r="L450" s="310"/>
      <c r="M450" s="330"/>
      <c r="N450" s="345"/>
      <c r="O450" s="393"/>
      <c r="P450" s="310"/>
      <c r="Q450" s="393"/>
      <c r="R450" s="393"/>
      <c r="S450" s="310"/>
      <c r="T450" s="310"/>
      <c r="U450" s="246"/>
      <c r="V450" s="249"/>
      <c r="W450" s="249"/>
      <c r="X450" s="249"/>
      <c r="Y450" s="249"/>
      <c r="Z450" s="248">
        <f>SUM(J450+Y450)</f>
        <v>51600</v>
      </c>
      <c r="AA450" s="255">
        <f>Z450</f>
        <v>51600</v>
      </c>
      <c r="AB450" s="310">
        <v>50</v>
      </c>
      <c r="AC450" s="310">
        <v>0</v>
      </c>
      <c r="AD450" s="229">
        <v>0.01</v>
      </c>
      <c r="AE450"/>
    </row>
    <row r="451" spans="1:31" x14ac:dyDescent="0.3">
      <c r="A451" s="310">
        <v>225</v>
      </c>
      <c r="B451" s="330" t="s">
        <v>983</v>
      </c>
      <c r="C451" s="310">
        <v>29978</v>
      </c>
      <c r="D451" s="310">
        <v>10</v>
      </c>
      <c r="E451" s="310">
        <v>2</v>
      </c>
      <c r="F451" s="310">
        <v>8</v>
      </c>
      <c r="G451" s="233">
        <v>1</v>
      </c>
      <c r="H451" s="255">
        <f>SUM((D451*400)+(E451*100)+F451)</f>
        <v>4208</v>
      </c>
      <c r="I451" s="254">
        <v>75</v>
      </c>
      <c r="J451" s="254">
        <f>H451*I451</f>
        <v>315600</v>
      </c>
      <c r="K451" s="310"/>
      <c r="L451" s="310"/>
      <c r="M451" s="330"/>
      <c r="N451" s="345"/>
      <c r="O451" s="393"/>
      <c r="P451" s="310"/>
      <c r="Q451" s="393"/>
      <c r="R451" s="393"/>
      <c r="S451" s="310"/>
      <c r="T451" s="310"/>
      <c r="U451" s="246"/>
      <c r="V451" s="249"/>
      <c r="W451" s="249"/>
      <c r="X451" s="249"/>
      <c r="Y451" s="249"/>
      <c r="Z451" s="248">
        <f>SUM(J451+Y451)</f>
        <v>315600</v>
      </c>
      <c r="AA451" s="255">
        <f>Z451</f>
        <v>315600</v>
      </c>
      <c r="AB451" s="310">
        <v>50</v>
      </c>
      <c r="AC451" s="310">
        <v>0</v>
      </c>
      <c r="AD451" s="229">
        <v>0.01</v>
      </c>
      <c r="AE451"/>
    </row>
    <row r="452" spans="1:31" x14ac:dyDescent="0.3">
      <c r="A452" s="310">
        <v>226</v>
      </c>
      <c r="B452" s="330" t="s">
        <v>982</v>
      </c>
      <c r="C452" s="310">
        <v>6262</v>
      </c>
      <c r="D452" s="310"/>
      <c r="E452" s="310">
        <v>2</v>
      </c>
      <c r="F452" s="310">
        <v>84</v>
      </c>
      <c r="G452" s="233">
        <v>2</v>
      </c>
      <c r="H452" s="255">
        <f>SUM((D452*400)+(E452*100)+F452)</f>
        <v>284</v>
      </c>
      <c r="I452" s="254">
        <v>75</v>
      </c>
      <c r="J452" s="254">
        <f>H452*I452</f>
        <v>21300</v>
      </c>
      <c r="K452" s="310">
        <v>67</v>
      </c>
      <c r="L452" s="310">
        <v>23</v>
      </c>
      <c r="M452" s="330" t="s">
        <v>10</v>
      </c>
      <c r="N452" s="345" t="s">
        <v>9</v>
      </c>
      <c r="O452" s="393">
        <v>357</v>
      </c>
      <c r="P452" s="310"/>
      <c r="Q452" s="393"/>
      <c r="R452" s="393"/>
      <c r="S452" s="310"/>
      <c r="T452" s="310"/>
      <c r="U452" s="235">
        <v>6500</v>
      </c>
      <c r="V452" s="246">
        <f>SUM(V453+V454)</f>
        <v>2125500</v>
      </c>
      <c r="W452" s="249">
        <v>38</v>
      </c>
      <c r="X452" s="249">
        <v>85</v>
      </c>
      <c r="Y452" s="249">
        <f>SUM(V452-(V452*X452/100))</f>
        <v>318825</v>
      </c>
      <c r="Z452" s="248">
        <f>SUM(J452+Y452)</f>
        <v>340125</v>
      </c>
      <c r="AA452" s="255">
        <f>Z452</f>
        <v>340125</v>
      </c>
      <c r="AB452" s="310">
        <v>10</v>
      </c>
      <c r="AC452" s="310">
        <v>0</v>
      </c>
      <c r="AD452" s="229">
        <v>0.02</v>
      </c>
      <c r="AE452"/>
    </row>
    <row r="453" spans="1:31" x14ac:dyDescent="0.3">
      <c r="A453" s="310"/>
      <c r="B453" s="330"/>
      <c r="C453" s="310"/>
      <c r="D453" s="310"/>
      <c r="E453" s="310"/>
      <c r="F453" s="310"/>
      <c r="H453" s="255">
        <f>SUM((D453*400)+(E453*100)+F453)</f>
        <v>0</v>
      </c>
      <c r="I453" s="254">
        <v>75</v>
      </c>
      <c r="J453" s="254">
        <f>H453*I453</f>
        <v>0</v>
      </c>
      <c r="K453" s="310"/>
      <c r="L453" s="310"/>
      <c r="M453" s="330" t="s">
        <v>393</v>
      </c>
      <c r="N453" s="345" t="s">
        <v>2</v>
      </c>
      <c r="O453" s="393"/>
      <c r="P453" s="310"/>
      <c r="Q453" s="393">
        <v>231</v>
      </c>
      <c r="R453" s="393"/>
      <c r="S453" s="310"/>
      <c r="T453" s="310"/>
      <c r="V453" s="246">
        <f>SUM(Q453*6500)</f>
        <v>1501500</v>
      </c>
      <c r="W453" s="249"/>
      <c r="X453" s="249"/>
      <c r="Y453" s="249"/>
      <c r="Z453" s="248">
        <f>SUM(J453+Y453)</f>
        <v>0</v>
      </c>
      <c r="AA453" s="255">
        <f>Z453</f>
        <v>0</v>
      </c>
      <c r="AB453" s="310"/>
      <c r="AC453" s="310"/>
      <c r="AD453" s="229"/>
      <c r="AE453"/>
    </row>
    <row r="454" spans="1:31" x14ac:dyDescent="0.3">
      <c r="A454" s="310"/>
      <c r="B454" s="330"/>
      <c r="C454" s="310"/>
      <c r="D454" s="310"/>
      <c r="E454" s="310"/>
      <c r="F454" s="310"/>
      <c r="H454" s="255">
        <f>SUM((D454*400)+(E454*100)+F454)</f>
        <v>0</v>
      </c>
      <c r="I454" s="254">
        <v>75</v>
      </c>
      <c r="J454" s="254">
        <f>H454*I454</f>
        <v>0</v>
      </c>
      <c r="K454" s="310"/>
      <c r="L454" s="310"/>
      <c r="M454" s="330" t="s">
        <v>391</v>
      </c>
      <c r="N454" s="345" t="s">
        <v>0</v>
      </c>
      <c r="O454" s="393"/>
      <c r="P454" s="310"/>
      <c r="Q454" s="393">
        <v>96</v>
      </c>
      <c r="R454" s="393"/>
      <c r="S454" s="310"/>
      <c r="T454" s="310"/>
      <c r="V454" s="246">
        <f>SUM(Q454*6500)</f>
        <v>624000</v>
      </c>
      <c r="W454" s="249"/>
      <c r="X454" s="249"/>
      <c r="Y454" s="249"/>
      <c r="Z454" s="248">
        <f>SUM(J454+Y454)</f>
        <v>0</v>
      </c>
      <c r="AA454" s="255">
        <f>Z454</f>
        <v>0</v>
      </c>
      <c r="AB454" s="310"/>
      <c r="AC454" s="310"/>
      <c r="AD454" s="229"/>
      <c r="AE454"/>
    </row>
    <row r="455" spans="1:31" x14ac:dyDescent="0.3">
      <c r="A455" s="310"/>
      <c r="B455" s="330"/>
      <c r="C455" s="310"/>
      <c r="D455" s="310"/>
      <c r="E455" s="310"/>
      <c r="F455" s="310"/>
      <c r="H455" s="255">
        <f>SUM((D455*400)+(E455*100)+F455)</f>
        <v>0</v>
      </c>
      <c r="I455" s="254">
        <v>75</v>
      </c>
      <c r="J455" s="254">
        <f>H455*I455</f>
        <v>0</v>
      </c>
      <c r="K455" s="310"/>
      <c r="L455" s="310"/>
      <c r="M455" s="330" t="s">
        <v>8</v>
      </c>
      <c r="N455" s="345" t="s">
        <v>0</v>
      </c>
      <c r="O455" s="393"/>
      <c r="P455" s="310">
        <v>15</v>
      </c>
      <c r="Q455" s="393"/>
      <c r="R455" s="393"/>
      <c r="S455" s="310"/>
      <c r="T455" s="310"/>
      <c r="U455" s="235">
        <v>6500</v>
      </c>
      <c r="V455" s="246">
        <f>SUM(P455*6500)</f>
        <v>97500</v>
      </c>
      <c r="W455" s="249">
        <v>37</v>
      </c>
      <c r="X455" s="249">
        <v>93</v>
      </c>
      <c r="Y455" s="249">
        <f>SUM(V455-(V455*X455/100))</f>
        <v>6825</v>
      </c>
      <c r="Z455" s="248">
        <f>SUM(J455+Y455)</f>
        <v>6825</v>
      </c>
      <c r="AA455" s="255">
        <f>Z455</f>
        <v>6825</v>
      </c>
      <c r="AB455" s="310">
        <v>50</v>
      </c>
      <c r="AC455" s="310">
        <v>0</v>
      </c>
      <c r="AD455" s="229">
        <v>0.01</v>
      </c>
      <c r="AE455"/>
    </row>
    <row r="456" spans="1:31" x14ac:dyDescent="0.3">
      <c r="A456" s="310"/>
      <c r="B456" s="330"/>
      <c r="C456" s="310"/>
      <c r="D456" s="310"/>
      <c r="E456" s="310"/>
      <c r="F456" s="310"/>
      <c r="H456" s="255">
        <f>SUM((D456*400)+(E456*100)+F456)</f>
        <v>0</v>
      </c>
      <c r="I456" s="254">
        <v>75</v>
      </c>
      <c r="J456" s="254">
        <f>H456*I456</f>
        <v>0</v>
      </c>
      <c r="K456" s="310"/>
      <c r="L456" s="310"/>
      <c r="M456" s="330" t="s">
        <v>8</v>
      </c>
      <c r="N456" s="345" t="s">
        <v>0</v>
      </c>
      <c r="O456" s="393"/>
      <c r="P456" s="310">
        <v>15</v>
      </c>
      <c r="Q456" s="393"/>
      <c r="R456" s="393"/>
      <c r="S456" s="310"/>
      <c r="T456" s="310"/>
      <c r="U456" s="235">
        <v>6500</v>
      </c>
      <c r="V456" s="246">
        <f>SUM(P456*6500)</f>
        <v>97500</v>
      </c>
      <c r="W456" s="249">
        <v>37</v>
      </c>
      <c r="X456" s="249">
        <v>93</v>
      </c>
      <c r="Y456" s="249">
        <f>SUM(V456-(V456*X456/100))</f>
        <v>6825</v>
      </c>
      <c r="Z456" s="248">
        <f>SUM(J456+Y456)</f>
        <v>6825</v>
      </c>
      <c r="AA456" s="255">
        <f>Z456</f>
        <v>6825</v>
      </c>
      <c r="AB456" s="310">
        <v>50</v>
      </c>
      <c r="AC456" s="310">
        <v>0</v>
      </c>
      <c r="AD456" s="229">
        <v>0.01</v>
      </c>
      <c r="AE456"/>
    </row>
    <row r="457" spans="1:31" x14ac:dyDescent="0.3">
      <c r="A457" s="310">
        <v>227</v>
      </c>
      <c r="B457" s="330" t="s">
        <v>981</v>
      </c>
      <c r="C457" s="310">
        <v>4958</v>
      </c>
      <c r="D457" s="310">
        <v>6</v>
      </c>
      <c r="E457" s="310"/>
      <c r="F457" s="310"/>
      <c r="G457" s="233">
        <v>1</v>
      </c>
      <c r="H457" s="255">
        <f>SUM((D457*400)+(E457*100)+F457)</f>
        <v>2400</v>
      </c>
      <c r="I457" s="254">
        <v>75</v>
      </c>
      <c r="J457" s="254">
        <f>H457*I457</f>
        <v>180000</v>
      </c>
      <c r="K457" s="310"/>
      <c r="L457" s="310"/>
      <c r="M457" s="330"/>
      <c r="N457" s="345"/>
      <c r="O457" s="393"/>
      <c r="P457" s="310"/>
      <c r="Q457" s="393"/>
      <c r="R457" s="393"/>
      <c r="S457" s="310"/>
      <c r="T457" s="310"/>
      <c r="U457" s="246"/>
      <c r="V457" s="249"/>
      <c r="W457" s="249"/>
      <c r="X457" s="249"/>
      <c r="Y457" s="249"/>
      <c r="Z457" s="248">
        <f>SUM(J457+Y457)</f>
        <v>180000</v>
      </c>
      <c r="AA457" s="255">
        <f>Z457</f>
        <v>180000</v>
      </c>
      <c r="AB457" s="310">
        <v>50</v>
      </c>
      <c r="AC457" s="310">
        <v>0</v>
      </c>
      <c r="AD457" s="229">
        <v>0.01</v>
      </c>
      <c r="AE457"/>
    </row>
    <row r="458" spans="1:31" x14ac:dyDescent="0.3">
      <c r="A458" s="310">
        <v>228</v>
      </c>
      <c r="B458" s="330" t="s">
        <v>980</v>
      </c>
      <c r="C458" s="310">
        <v>21054</v>
      </c>
      <c r="D458" s="310">
        <v>13</v>
      </c>
      <c r="E458" s="310">
        <v>3</v>
      </c>
      <c r="F458" s="310">
        <v>51</v>
      </c>
      <c r="G458" s="233">
        <v>1</v>
      </c>
      <c r="H458" s="255">
        <f>SUM((D458*400)+(E458*100)+F458)</f>
        <v>5551</v>
      </c>
      <c r="I458" s="254">
        <v>75</v>
      </c>
      <c r="J458" s="254">
        <f>H458*I458</f>
        <v>416325</v>
      </c>
      <c r="K458" s="310"/>
      <c r="L458" s="310"/>
      <c r="M458" s="330"/>
      <c r="N458" s="345"/>
      <c r="O458" s="393"/>
      <c r="P458" s="310"/>
      <c r="Q458" s="393"/>
      <c r="R458" s="393"/>
      <c r="S458" s="310"/>
      <c r="T458" s="310"/>
      <c r="U458" s="246"/>
      <c r="V458" s="249"/>
      <c r="W458" s="249"/>
      <c r="X458" s="249"/>
      <c r="Y458" s="249"/>
      <c r="Z458" s="248">
        <f>SUM(J458+Y458)</f>
        <v>416325</v>
      </c>
      <c r="AA458" s="255">
        <f>Z458</f>
        <v>416325</v>
      </c>
      <c r="AB458" s="310">
        <v>50</v>
      </c>
      <c r="AC458" s="310">
        <v>0</v>
      </c>
      <c r="AD458" s="229">
        <v>0.01</v>
      </c>
      <c r="AE458"/>
    </row>
    <row r="459" spans="1:31" x14ac:dyDescent="0.3">
      <c r="A459" s="310">
        <v>229</v>
      </c>
      <c r="B459" s="330" t="s">
        <v>979</v>
      </c>
      <c r="C459" s="310">
        <v>21190</v>
      </c>
      <c r="D459" s="310">
        <v>7</v>
      </c>
      <c r="E459" s="310">
        <v>2</v>
      </c>
      <c r="F459" s="310">
        <v>41</v>
      </c>
      <c r="G459" s="233">
        <v>1</v>
      </c>
      <c r="H459" s="255">
        <f>SUM((D459*400)+(E459*100)+F459)</f>
        <v>3041</v>
      </c>
      <c r="I459" s="254">
        <v>75</v>
      </c>
      <c r="J459" s="254">
        <f>H459*I459</f>
        <v>228075</v>
      </c>
      <c r="K459" s="310"/>
      <c r="L459" s="310"/>
      <c r="M459" s="330"/>
      <c r="N459" s="345"/>
      <c r="O459" s="393"/>
      <c r="P459" s="310"/>
      <c r="Q459" s="393"/>
      <c r="R459" s="393"/>
      <c r="S459" s="310"/>
      <c r="T459" s="310"/>
      <c r="U459" s="246"/>
      <c r="V459" s="249"/>
      <c r="W459" s="249"/>
      <c r="X459" s="249"/>
      <c r="Y459" s="249"/>
      <c r="Z459" s="248">
        <f>SUM(J459+Y459)</f>
        <v>228075</v>
      </c>
      <c r="AA459" s="255">
        <f>Z459</f>
        <v>228075</v>
      </c>
      <c r="AB459" s="310">
        <v>50</v>
      </c>
      <c r="AC459" s="310">
        <v>0</v>
      </c>
      <c r="AD459" s="229">
        <v>0.01</v>
      </c>
      <c r="AE459"/>
    </row>
    <row r="460" spans="1:31" x14ac:dyDescent="0.3">
      <c r="A460" s="310">
        <v>230</v>
      </c>
      <c r="B460" s="330" t="s">
        <v>978</v>
      </c>
      <c r="C460" s="310">
        <v>565</v>
      </c>
      <c r="D460" s="310"/>
      <c r="E460" s="310">
        <v>1</v>
      </c>
      <c r="F460" s="310">
        <v>7</v>
      </c>
      <c r="G460" s="233">
        <v>2</v>
      </c>
      <c r="H460" s="255">
        <f>SUM((D460*400)+(E460*100)+F460)</f>
        <v>107</v>
      </c>
      <c r="I460" s="254">
        <v>75</v>
      </c>
      <c r="J460" s="254">
        <f>H460*I460</f>
        <v>8025</v>
      </c>
      <c r="K460" s="310">
        <v>68</v>
      </c>
      <c r="L460" s="310">
        <v>121</v>
      </c>
      <c r="M460" s="330" t="s">
        <v>10</v>
      </c>
      <c r="N460" s="345" t="s">
        <v>9</v>
      </c>
      <c r="O460" s="393">
        <v>382</v>
      </c>
      <c r="P460" s="310"/>
      <c r="Q460" s="393"/>
      <c r="R460" s="393"/>
      <c r="S460" s="310"/>
      <c r="T460" s="310"/>
      <c r="U460" s="235">
        <v>6500</v>
      </c>
      <c r="V460" s="246">
        <f>SUM(V461+V462)</f>
        <v>1339000</v>
      </c>
      <c r="W460" s="249">
        <v>40</v>
      </c>
      <c r="X460" s="249">
        <v>85</v>
      </c>
      <c r="Y460" s="249">
        <f>SUM(V460-(V460*X460/100))</f>
        <v>200850</v>
      </c>
      <c r="Z460" s="248">
        <f>SUM(J460+Y460)</f>
        <v>208875</v>
      </c>
      <c r="AA460" s="255">
        <f>Z460</f>
        <v>208875</v>
      </c>
      <c r="AB460" s="310">
        <v>10</v>
      </c>
      <c r="AC460" s="310">
        <v>0</v>
      </c>
      <c r="AD460" s="229">
        <v>0.02</v>
      </c>
      <c r="AE460"/>
    </row>
    <row r="461" spans="1:31" x14ac:dyDescent="0.3">
      <c r="A461" s="310"/>
      <c r="B461" s="330"/>
      <c r="C461" s="310"/>
      <c r="D461" s="310"/>
      <c r="E461" s="310"/>
      <c r="F461" s="310"/>
      <c r="H461" s="255">
        <f>SUM((D461*400)+(E461*100)+F461)</f>
        <v>0</v>
      </c>
      <c r="I461" s="254">
        <v>75</v>
      </c>
      <c r="J461" s="254">
        <f>H461*I461</f>
        <v>0</v>
      </c>
      <c r="K461" s="310"/>
      <c r="L461" s="310"/>
      <c r="M461" s="330" t="s">
        <v>393</v>
      </c>
      <c r="N461" s="345" t="s">
        <v>2</v>
      </c>
      <c r="O461" s="393"/>
      <c r="P461" s="310"/>
      <c r="Q461" s="393">
        <v>110</v>
      </c>
      <c r="R461" s="393"/>
      <c r="S461" s="310"/>
      <c r="T461" s="310"/>
      <c r="V461" s="246">
        <f>SUM(Q461*6500)</f>
        <v>715000</v>
      </c>
      <c r="W461" s="249"/>
      <c r="X461" s="249"/>
      <c r="Y461" s="249"/>
      <c r="Z461" s="248">
        <f>SUM(J461+Y461)</f>
        <v>0</v>
      </c>
      <c r="AA461" s="255">
        <f>Z461</f>
        <v>0</v>
      </c>
      <c r="AB461" s="310"/>
      <c r="AC461" s="310"/>
      <c r="AD461" s="229"/>
      <c r="AE461"/>
    </row>
    <row r="462" spans="1:31" x14ac:dyDescent="0.3">
      <c r="A462" s="310"/>
      <c r="B462" s="330"/>
      <c r="C462" s="310"/>
      <c r="D462" s="310"/>
      <c r="E462" s="310"/>
      <c r="F462" s="310"/>
      <c r="H462" s="255">
        <f>SUM((D462*400)+(E462*100)+F462)</f>
        <v>0</v>
      </c>
      <c r="I462" s="254">
        <v>75</v>
      </c>
      <c r="J462" s="254">
        <f>H462*I462</f>
        <v>0</v>
      </c>
      <c r="K462" s="310"/>
      <c r="L462" s="310"/>
      <c r="M462" s="330" t="s">
        <v>391</v>
      </c>
      <c r="N462" s="345" t="s">
        <v>0</v>
      </c>
      <c r="O462" s="393"/>
      <c r="P462" s="310"/>
      <c r="Q462" s="393">
        <v>96</v>
      </c>
      <c r="R462" s="393"/>
      <c r="S462" s="310"/>
      <c r="T462" s="310"/>
      <c r="V462" s="246">
        <f>SUM(Q462*6500)</f>
        <v>624000</v>
      </c>
      <c r="W462" s="249"/>
      <c r="X462" s="249"/>
      <c r="Y462" s="249"/>
      <c r="Z462" s="248">
        <f>SUM(J462+Y462)</f>
        <v>0</v>
      </c>
      <c r="AA462" s="255">
        <f>Z462</f>
        <v>0</v>
      </c>
      <c r="AB462" s="310"/>
      <c r="AC462" s="310"/>
      <c r="AD462" s="229"/>
      <c r="AE462"/>
    </row>
    <row r="463" spans="1:31" x14ac:dyDescent="0.3">
      <c r="A463" s="310"/>
      <c r="B463" s="330"/>
      <c r="C463" s="310"/>
      <c r="D463" s="310"/>
      <c r="E463" s="310"/>
      <c r="F463" s="310"/>
      <c r="H463" s="255">
        <f>SUM((D463*400)+(E463*100)+F463)</f>
        <v>0</v>
      </c>
      <c r="I463" s="254">
        <v>75</v>
      </c>
      <c r="J463" s="254">
        <f>H463*I463</f>
        <v>0</v>
      </c>
      <c r="K463" s="310"/>
      <c r="L463" s="310"/>
      <c r="M463" s="330" t="s">
        <v>8</v>
      </c>
      <c r="N463" s="345" t="s">
        <v>0</v>
      </c>
      <c r="O463" s="393"/>
      <c r="P463" s="310">
        <v>16</v>
      </c>
      <c r="Q463" s="393"/>
      <c r="R463" s="393"/>
      <c r="S463" s="310"/>
      <c r="T463" s="310"/>
      <c r="U463" s="235">
        <v>6500</v>
      </c>
      <c r="V463" s="246">
        <f>SUM(P463*6500)</f>
        <v>104000</v>
      </c>
      <c r="W463" s="249">
        <v>20</v>
      </c>
      <c r="X463" s="249">
        <v>93</v>
      </c>
      <c r="Y463" s="249">
        <f>SUM(V463-(V463*X463/100))</f>
        <v>7280</v>
      </c>
      <c r="Z463" s="248">
        <f>SUM(J463+Y463)</f>
        <v>7280</v>
      </c>
      <c r="AA463" s="255">
        <f>Z463</f>
        <v>7280</v>
      </c>
      <c r="AB463" s="310">
        <v>50</v>
      </c>
      <c r="AC463" s="310">
        <v>0</v>
      </c>
      <c r="AD463" s="229">
        <v>0.01</v>
      </c>
      <c r="AE463"/>
    </row>
    <row r="464" spans="1:31" x14ac:dyDescent="0.3">
      <c r="A464" s="310"/>
      <c r="B464" s="330"/>
      <c r="C464" s="310"/>
      <c r="D464" s="310"/>
      <c r="E464" s="310"/>
      <c r="F464" s="310"/>
      <c r="H464" s="255">
        <f>SUM((D464*400)+(E464*100)+F464)</f>
        <v>0</v>
      </c>
      <c r="I464" s="254">
        <v>75</v>
      </c>
      <c r="J464" s="254">
        <f>H464*I464</f>
        <v>0</v>
      </c>
      <c r="K464" s="310"/>
      <c r="L464" s="310"/>
      <c r="M464" s="330" t="s">
        <v>10</v>
      </c>
      <c r="N464" s="345" t="s">
        <v>9</v>
      </c>
      <c r="O464" s="393"/>
      <c r="P464" s="310"/>
      <c r="Q464" s="393"/>
      <c r="R464" s="393"/>
      <c r="S464" s="310"/>
      <c r="T464" s="310"/>
      <c r="U464" s="235">
        <v>6500</v>
      </c>
      <c r="V464" s="246">
        <f>SUM(V465+V466)</f>
        <v>1040000</v>
      </c>
      <c r="W464" s="249">
        <v>40</v>
      </c>
      <c r="X464" s="249">
        <v>85</v>
      </c>
      <c r="Y464" s="249">
        <f>SUM(V464-(V464*X464/100))</f>
        <v>156000</v>
      </c>
      <c r="Z464" s="248">
        <f>SUM(J464+Y464)</f>
        <v>156000</v>
      </c>
      <c r="AA464" s="255">
        <f>Z464</f>
        <v>156000</v>
      </c>
      <c r="AB464" s="310">
        <v>10</v>
      </c>
      <c r="AC464" s="310">
        <v>0</v>
      </c>
      <c r="AD464" s="229">
        <v>0.02</v>
      </c>
      <c r="AE464"/>
    </row>
    <row r="465" spans="1:31" x14ac:dyDescent="0.3">
      <c r="A465" s="310"/>
      <c r="B465" s="330"/>
      <c r="C465" s="310"/>
      <c r="D465" s="310"/>
      <c r="E465" s="310"/>
      <c r="F465" s="310"/>
      <c r="H465" s="255">
        <f>SUM((D465*400)+(E465*100)+F465)</f>
        <v>0</v>
      </c>
      <c r="I465" s="254">
        <v>75</v>
      </c>
      <c r="J465" s="254">
        <f>H465*I465</f>
        <v>0</v>
      </c>
      <c r="K465" s="310"/>
      <c r="L465" s="310"/>
      <c r="M465" s="330" t="s">
        <v>393</v>
      </c>
      <c r="N465" s="345" t="s">
        <v>2</v>
      </c>
      <c r="O465" s="393"/>
      <c r="P465" s="310"/>
      <c r="Q465" s="393">
        <v>96</v>
      </c>
      <c r="R465" s="393"/>
      <c r="S465" s="310"/>
      <c r="T465" s="310"/>
      <c r="V465" s="246">
        <f>SUM(Q465*6500)</f>
        <v>624000</v>
      </c>
      <c r="W465" s="249"/>
      <c r="X465" s="249"/>
      <c r="Y465" s="249"/>
      <c r="Z465" s="248">
        <f>SUM(J465+Y465)</f>
        <v>0</v>
      </c>
      <c r="AA465" s="255">
        <f>Z465</f>
        <v>0</v>
      </c>
      <c r="AB465" s="310"/>
      <c r="AC465" s="310"/>
      <c r="AD465" s="229"/>
      <c r="AE465"/>
    </row>
    <row r="466" spans="1:31" x14ac:dyDescent="0.3">
      <c r="A466" s="310"/>
      <c r="B466" s="330"/>
      <c r="C466" s="310"/>
      <c r="D466" s="310"/>
      <c r="E466" s="310"/>
      <c r="F466" s="310"/>
      <c r="H466" s="255">
        <f>SUM((D466*400)+(E466*100)+F466)</f>
        <v>0</v>
      </c>
      <c r="I466" s="254">
        <v>75</v>
      </c>
      <c r="J466" s="254">
        <f>H466*I466</f>
        <v>0</v>
      </c>
      <c r="K466" s="310"/>
      <c r="L466" s="310"/>
      <c r="M466" s="330" t="s">
        <v>391</v>
      </c>
      <c r="N466" s="345" t="s">
        <v>0</v>
      </c>
      <c r="O466" s="393"/>
      <c r="P466" s="310"/>
      <c r="Q466" s="393">
        <v>64</v>
      </c>
      <c r="R466" s="393"/>
      <c r="S466" s="310"/>
      <c r="T466" s="310"/>
      <c r="V466" s="246">
        <f>SUM(Q466*6500)</f>
        <v>416000</v>
      </c>
      <c r="W466" s="249"/>
      <c r="X466" s="249"/>
      <c r="Y466" s="249"/>
      <c r="Z466" s="248">
        <f>SUM(J466+Y466)</f>
        <v>0</v>
      </c>
      <c r="AA466" s="255">
        <f>Z466</f>
        <v>0</v>
      </c>
      <c r="AB466" s="310"/>
      <c r="AC466" s="310"/>
      <c r="AD466" s="229"/>
      <c r="AE466"/>
    </row>
    <row r="467" spans="1:31" x14ac:dyDescent="0.3">
      <c r="A467" s="310">
        <v>231</v>
      </c>
      <c r="B467" s="330" t="s">
        <v>383</v>
      </c>
      <c r="C467" s="310">
        <v>12339</v>
      </c>
      <c r="D467" s="310">
        <v>4</v>
      </c>
      <c r="E467" s="310">
        <v>3</v>
      </c>
      <c r="F467" s="310">
        <v>30</v>
      </c>
      <c r="G467" s="233">
        <v>1</v>
      </c>
      <c r="H467" s="255">
        <f>SUM((D467*400)+(E467*100)+F467)</f>
        <v>1930</v>
      </c>
      <c r="I467" s="254">
        <v>75</v>
      </c>
      <c r="J467" s="254">
        <f>H467*I467</f>
        <v>144750</v>
      </c>
      <c r="K467" s="310"/>
      <c r="L467" s="310"/>
      <c r="M467" s="330"/>
      <c r="N467" s="345"/>
      <c r="O467" s="393"/>
      <c r="P467" s="310"/>
      <c r="Q467" s="393"/>
      <c r="R467" s="393"/>
      <c r="S467" s="310"/>
      <c r="T467" s="310"/>
      <c r="U467" s="246"/>
      <c r="V467" s="249"/>
      <c r="W467" s="249"/>
      <c r="X467" s="249"/>
      <c r="Y467" s="249"/>
      <c r="Z467" s="248">
        <f>SUM(J467+Y467)</f>
        <v>144750</v>
      </c>
      <c r="AA467" s="255">
        <f>Z467</f>
        <v>144750</v>
      </c>
      <c r="AB467" s="310">
        <v>50</v>
      </c>
      <c r="AC467" s="310">
        <v>0</v>
      </c>
      <c r="AD467" s="229">
        <v>0.01</v>
      </c>
      <c r="AE467"/>
    </row>
    <row r="468" spans="1:31" x14ac:dyDescent="0.3">
      <c r="A468" s="310">
        <v>232</v>
      </c>
      <c r="B468" s="330" t="s">
        <v>977</v>
      </c>
      <c r="C468" s="310">
        <v>2194</v>
      </c>
      <c r="D468" s="310"/>
      <c r="E468" s="310"/>
      <c r="F468" s="310">
        <v>78</v>
      </c>
      <c r="G468" s="233">
        <v>2</v>
      </c>
      <c r="H468" s="255">
        <f>SUM((D468*400)+(E468*100)+F468)</f>
        <v>78</v>
      </c>
      <c r="I468" s="254">
        <v>75</v>
      </c>
      <c r="J468" s="254">
        <f>H468*I468</f>
        <v>5850</v>
      </c>
      <c r="K468" s="310">
        <v>69</v>
      </c>
      <c r="L468" s="310" t="s">
        <v>975</v>
      </c>
      <c r="M468" s="330" t="s">
        <v>10</v>
      </c>
      <c r="N468" s="345" t="s">
        <v>9</v>
      </c>
      <c r="O468" s="393">
        <v>253.4</v>
      </c>
      <c r="P468" s="310"/>
      <c r="Q468" s="393"/>
      <c r="R468" s="393"/>
      <c r="S468" s="310"/>
      <c r="T468" s="310"/>
      <c r="U468" s="235">
        <v>6500</v>
      </c>
      <c r="V468" s="246">
        <f>SUM(V469+V470)</f>
        <v>1452100</v>
      </c>
      <c r="W468" s="249">
        <v>10</v>
      </c>
      <c r="X468" s="249">
        <v>30</v>
      </c>
      <c r="Y468" s="249">
        <f>SUM(V468-(V468*X468/100))</f>
        <v>1016470</v>
      </c>
      <c r="Z468" s="248">
        <f>SUM(J468+Y468)</f>
        <v>1022320</v>
      </c>
      <c r="AA468" s="255">
        <f>Z468</f>
        <v>1022320</v>
      </c>
      <c r="AB468" s="310">
        <v>10</v>
      </c>
      <c r="AC468" s="310">
        <v>0</v>
      </c>
      <c r="AD468" s="229">
        <v>0.02</v>
      </c>
      <c r="AE468"/>
    </row>
    <row r="469" spans="1:31" x14ac:dyDescent="0.3">
      <c r="A469" s="310"/>
      <c r="B469" s="330"/>
      <c r="C469" s="310"/>
      <c r="D469" s="310"/>
      <c r="E469" s="310"/>
      <c r="F469" s="310"/>
      <c r="H469" s="255">
        <f>SUM((D469*400)+(E469*100)+F469)</f>
        <v>0</v>
      </c>
      <c r="I469" s="254">
        <v>75</v>
      </c>
      <c r="J469" s="254">
        <f>H469*I469</f>
        <v>0</v>
      </c>
      <c r="K469" s="310"/>
      <c r="L469" s="310"/>
      <c r="M469" s="330" t="s">
        <v>393</v>
      </c>
      <c r="N469" s="345" t="s">
        <v>2</v>
      </c>
      <c r="O469" s="393"/>
      <c r="P469" s="310"/>
      <c r="Q469" s="393">
        <v>127.4</v>
      </c>
      <c r="R469" s="393"/>
      <c r="S469" s="310"/>
      <c r="T469" s="310"/>
      <c r="V469" s="246">
        <f>SUM(Q469*6500)</f>
        <v>828100</v>
      </c>
      <c r="W469" s="249"/>
      <c r="X469" s="249"/>
      <c r="Y469" s="249"/>
      <c r="Z469" s="248">
        <f>SUM(J469+Y469)</f>
        <v>0</v>
      </c>
      <c r="AA469" s="255">
        <f>Z469</f>
        <v>0</v>
      </c>
      <c r="AB469" s="310"/>
      <c r="AC469" s="310"/>
      <c r="AD469" s="229"/>
      <c r="AE469"/>
    </row>
    <row r="470" spans="1:31" x14ac:dyDescent="0.3">
      <c r="A470" s="310"/>
      <c r="B470" s="330"/>
      <c r="C470" s="310"/>
      <c r="D470" s="310"/>
      <c r="E470" s="310"/>
      <c r="F470" s="310"/>
      <c r="H470" s="255">
        <f>SUM((D470*400)+(E470*100)+F470)</f>
        <v>0</v>
      </c>
      <c r="I470" s="254">
        <v>75</v>
      </c>
      <c r="J470" s="254">
        <f>H470*I470</f>
        <v>0</v>
      </c>
      <c r="K470" s="310"/>
      <c r="L470" s="310"/>
      <c r="M470" s="330" t="s">
        <v>391</v>
      </c>
      <c r="N470" s="345" t="s">
        <v>0</v>
      </c>
      <c r="O470" s="393"/>
      <c r="P470" s="310"/>
      <c r="Q470" s="393">
        <v>96</v>
      </c>
      <c r="R470" s="393"/>
      <c r="S470" s="310"/>
      <c r="T470" s="310"/>
      <c r="V470" s="246">
        <f>SUM(Q470*6500)</f>
        <v>624000</v>
      </c>
      <c r="W470" s="249"/>
      <c r="X470" s="249"/>
      <c r="Y470" s="249"/>
      <c r="Z470" s="248">
        <f>SUM(J470+Y470)</f>
        <v>0</v>
      </c>
      <c r="AA470" s="255">
        <f>Z470</f>
        <v>0</v>
      </c>
      <c r="AB470" s="310"/>
      <c r="AC470" s="310"/>
      <c r="AD470" s="229"/>
      <c r="AE470"/>
    </row>
    <row r="471" spans="1:31" x14ac:dyDescent="0.3">
      <c r="A471" s="310"/>
      <c r="B471" s="330"/>
      <c r="C471" s="310"/>
      <c r="D471" s="310"/>
      <c r="E471" s="310"/>
      <c r="F471" s="310"/>
      <c r="H471" s="255">
        <f>SUM((D471*400)+(E471*100)+F471)</f>
        <v>0</v>
      </c>
      <c r="I471" s="254">
        <v>75</v>
      </c>
      <c r="J471" s="254">
        <f>H471*I471</f>
        <v>0</v>
      </c>
      <c r="K471" s="310"/>
      <c r="L471" s="310"/>
      <c r="M471" s="330" t="s">
        <v>8</v>
      </c>
      <c r="N471" s="345" t="s">
        <v>0</v>
      </c>
      <c r="O471" s="393"/>
      <c r="P471" s="310">
        <v>15</v>
      </c>
      <c r="Q471" s="393"/>
      <c r="R471" s="393"/>
      <c r="S471" s="310"/>
      <c r="T471" s="310"/>
      <c r="U471" s="235">
        <v>6500</v>
      </c>
      <c r="V471" s="246">
        <f>SUM(P471*6500)</f>
        <v>97500</v>
      </c>
      <c r="W471" s="249">
        <v>10</v>
      </c>
      <c r="X471" s="249">
        <v>40</v>
      </c>
      <c r="Y471" s="249">
        <f>SUM(V471-(V471*X471/100))</f>
        <v>58500</v>
      </c>
      <c r="Z471" s="248">
        <f>SUM(J471+Y471)</f>
        <v>58500</v>
      </c>
      <c r="AA471" s="255">
        <f>Z471</f>
        <v>58500</v>
      </c>
      <c r="AB471" s="310">
        <v>50</v>
      </c>
      <c r="AC471" s="310">
        <v>0</v>
      </c>
      <c r="AD471" s="229">
        <v>0.01</v>
      </c>
      <c r="AE471"/>
    </row>
    <row r="472" spans="1:31" s="294" customFormat="1" x14ac:dyDescent="0.3">
      <c r="A472" s="297"/>
      <c r="B472" s="346"/>
      <c r="C472" s="297"/>
      <c r="D472" s="297"/>
      <c r="E472" s="297"/>
      <c r="F472" s="297"/>
      <c r="G472" s="324"/>
      <c r="H472" s="296">
        <f>SUM((D472*400)+(E472*100)+F472)</f>
        <v>0</v>
      </c>
      <c r="I472" s="254">
        <v>75</v>
      </c>
      <c r="J472" s="254">
        <f>H472*I472</f>
        <v>0</v>
      </c>
      <c r="K472" s="297"/>
      <c r="L472" s="297"/>
      <c r="M472" s="346" t="s">
        <v>18</v>
      </c>
      <c r="N472" s="346" t="s">
        <v>0</v>
      </c>
      <c r="O472" s="396"/>
      <c r="P472" s="297"/>
      <c r="Q472" s="396"/>
      <c r="R472" s="396">
        <v>15</v>
      </c>
      <c r="S472" s="297"/>
      <c r="T472" s="297"/>
      <c r="U472" s="324">
        <v>2400</v>
      </c>
      <c r="V472" s="323">
        <f>SUM(R472*2400)</f>
        <v>36000</v>
      </c>
      <c r="W472" s="297">
        <v>1</v>
      </c>
      <c r="X472" s="297">
        <v>3</v>
      </c>
      <c r="Y472" s="297">
        <f>SUM(V472-(V472*X472/100))</f>
        <v>34920</v>
      </c>
      <c r="Z472" s="296">
        <f>SUM(J472+Y472)</f>
        <v>34920</v>
      </c>
      <c r="AA472" s="255">
        <f>Z472</f>
        <v>34920</v>
      </c>
      <c r="AB472" s="297">
        <v>50</v>
      </c>
      <c r="AC472" s="297">
        <v>0</v>
      </c>
      <c r="AD472" s="395">
        <v>0.01</v>
      </c>
      <c r="AE472" s="321"/>
    </row>
    <row r="473" spans="1:31" x14ac:dyDescent="0.3">
      <c r="A473" s="310">
        <v>233</v>
      </c>
      <c r="B473" s="330" t="s">
        <v>976</v>
      </c>
      <c r="C473" s="310">
        <v>13125</v>
      </c>
      <c r="D473" s="310">
        <v>12</v>
      </c>
      <c r="E473" s="310">
        <v>3</v>
      </c>
      <c r="F473" s="310"/>
      <c r="G473" s="233">
        <v>1</v>
      </c>
      <c r="H473" s="255">
        <f>SUM((D473*400)+(E473*100)+F473)</f>
        <v>5100</v>
      </c>
      <c r="I473" s="254">
        <v>75</v>
      </c>
      <c r="J473" s="254">
        <f>H473*I473</f>
        <v>382500</v>
      </c>
      <c r="K473" s="310">
        <v>70</v>
      </c>
      <c r="L473" s="310" t="s">
        <v>975</v>
      </c>
      <c r="M473" s="330" t="s">
        <v>11</v>
      </c>
      <c r="N473" s="345" t="s">
        <v>0</v>
      </c>
      <c r="O473" s="393">
        <v>183</v>
      </c>
      <c r="P473" s="310">
        <v>68</v>
      </c>
      <c r="Q473" s="393"/>
      <c r="R473" s="393"/>
      <c r="S473" s="310"/>
      <c r="T473" s="310"/>
      <c r="U473" s="235">
        <v>2050</v>
      </c>
      <c r="V473" s="246">
        <f>SUM(P473*2050)</f>
        <v>139400</v>
      </c>
      <c r="W473" s="249">
        <v>3</v>
      </c>
      <c r="X473" s="249">
        <v>9</v>
      </c>
      <c r="Y473" s="249">
        <f>SUM(V473-(V473*X473/100))</f>
        <v>126854</v>
      </c>
      <c r="Z473" s="248">
        <f>SUM(J473+Y473)</f>
        <v>509354</v>
      </c>
      <c r="AA473" s="255">
        <f>Z473</f>
        <v>509354</v>
      </c>
      <c r="AB473" s="310">
        <v>50</v>
      </c>
      <c r="AC473" s="310">
        <v>0</v>
      </c>
      <c r="AD473" s="229">
        <v>0.01</v>
      </c>
      <c r="AE473"/>
    </row>
    <row r="474" spans="1:31" x14ac:dyDescent="0.3">
      <c r="A474" s="310"/>
      <c r="B474" s="330"/>
      <c r="C474" s="310"/>
      <c r="D474" s="310"/>
      <c r="E474" s="310"/>
      <c r="F474" s="310"/>
      <c r="H474" s="255">
        <f>SUM((D474*400)+(E474*100)+F474)</f>
        <v>0</v>
      </c>
      <c r="I474" s="254">
        <v>75</v>
      </c>
      <c r="J474" s="254">
        <f>H474*I474</f>
        <v>0</v>
      </c>
      <c r="K474" s="310"/>
      <c r="L474" s="310"/>
      <c r="M474" s="330" t="s">
        <v>974</v>
      </c>
      <c r="N474" s="345" t="s">
        <v>0</v>
      </c>
      <c r="O474" s="393"/>
      <c r="P474" s="310">
        <v>115</v>
      </c>
      <c r="Q474" s="393"/>
      <c r="R474" s="393"/>
      <c r="S474" s="310"/>
      <c r="T474" s="310"/>
      <c r="U474" s="235">
        <v>2050</v>
      </c>
      <c r="V474" s="246">
        <f>SUM(P474*2050)</f>
        <v>235750</v>
      </c>
      <c r="W474" s="249">
        <v>2</v>
      </c>
      <c r="X474" s="249">
        <v>6</v>
      </c>
      <c r="Y474" s="249">
        <f>SUM(V474-(V474*X474/100))</f>
        <v>221605</v>
      </c>
      <c r="Z474" s="248">
        <f>SUM(J474+Y474)</f>
        <v>221605</v>
      </c>
      <c r="AA474" s="255">
        <f>Z474</f>
        <v>221605</v>
      </c>
      <c r="AB474" s="310">
        <v>50</v>
      </c>
      <c r="AC474" s="310">
        <v>0</v>
      </c>
      <c r="AD474" s="229">
        <v>0.01</v>
      </c>
      <c r="AE474"/>
    </row>
    <row r="475" spans="1:31" x14ac:dyDescent="0.3">
      <c r="A475" s="310">
        <v>234</v>
      </c>
      <c r="B475" s="330" t="s">
        <v>973</v>
      </c>
      <c r="C475" s="310">
        <v>5696</v>
      </c>
      <c r="D475" s="310"/>
      <c r="E475" s="310">
        <v>3</v>
      </c>
      <c r="F475" s="310"/>
      <c r="G475" s="233">
        <v>1</v>
      </c>
      <c r="H475" s="255">
        <f>SUM((D475*400)+(E475*100)+F475)</f>
        <v>300</v>
      </c>
      <c r="I475" s="254">
        <v>75</v>
      </c>
      <c r="J475" s="254">
        <f>H475*I475</f>
        <v>22500</v>
      </c>
      <c r="K475" s="310"/>
      <c r="L475" s="310"/>
      <c r="M475" s="330"/>
      <c r="N475" s="345"/>
      <c r="O475" s="393"/>
      <c r="P475" s="310"/>
      <c r="Q475" s="393"/>
      <c r="R475" s="393"/>
      <c r="S475" s="310"/>
      <c r="T475" s="310"/>
      <c r="U475" s="246"/>
      <c r="V475" s="249"/>
      <c r="W475" s="249"/>
      <c r="X475" s="249"/>
      <c r="Y475" s="249"/>
      <c r="Z475" s="248">
        <f>SUM(J475+Y475)</f>
        <v>22500</v>
      </c>
      <c r="AA475" s="255">
        <f>Z475</f>
        <v>22500</v>
      </c>
      <c r="AB475" s="310">
        <v>50</v>
      </c>
      <c r="AC475" s="310">
        <v>0</v>
      </c>
      <c r="AD475" s="229">
        <v>0.01</v>
      </c>
      <c r="AE475"/>
    </row>
    <row r="476" spans="1:31" x14ac:dyDescent="0.3">
      <c r="A476" s="310">
        <v>235</v>
      </c>
      <c r="B476" s="330" t="s">
        <v>972</v>
      </c>
      <c r="C476" s="310">
        <v>10252</v>
      </c>
      <c r="D476" s="310">
        <v>6</v>
      </c>
      <c r="E476" s="310"/>
      <c r="F476" s="310">
        <v>45</v>
      </c>
      <c r="G476" s="233">
        <v>1</v>
      </c>
      <c r="H476" s="255">
        <f>SUM((D476*400)+(E476*100)+F476)</f>
        <v>2445</v>
      </c>
      <c r="I476" s="254">
        <v>75</v>
      </c>
      <c r="J476" s="254">
        <f>H476*I476</f>
        <v>183375</v>
      </c>
      <c r="K476" s="310"/>
      <c r="L476" s="310"/>
      <c r="M476" s="330"/>
      <c r="N476" s="345"/>
      <c r="O476" s="393"/>
      <c r="P476" s="310"/>
      <c r="Q476" s="393"/>
      <c r="R476" s="393"/>
      <c r="S476" s="310"/>
      <c r="T476" s="310"/>
      <c r="U476" s="246"/>
      <c r="V476" s="249"/>
      <c r="W476" s="249"/>
      <c r="X476" s="249"/>
      <c r="Y476" s="249"/>
      <c r="Z476" s="248">
        <f>SUM(J476+Y476)</f>
        <v>183375</v>
      </c>
      <c r="AA476" s="255">
        <f>Z476</f>
        <v>183375</v>
      </c>
      <c r="AB476" s="310">
        <v>50</v>
      </c>
      <c r="AC476" s="310">
        <v>0</v>
      </c>
      <c r="AD476" s="229">
        <v>0.01</v>
      </c>
      <c r="AE476"/>
    </row>
    <row r="477" spans="1:31" x14ac:dyDescent="0.3">
      <c r="A477" s="310">
        <v>236</v>
      </c>
      <c r="B477" s="330" t="s">
        <v>971</v>
      </c>
      <c r="C477" s="310">
        <v>10251</v>
      </c>
      <c r="D477" s="310"/>
      <c r="E477" s="310">
        <v>3</v>
      </c>
      <c r="F477" s="310">
        <v>41</v>
      </c>
      <c r="G477" s="233">
        <v>1</v>
      </c>
      <c r="H477" s="255">
        <f>SUM((D477*400)+(E477*100)+F477)</f>
        <v>341</v>
      </c>
      <c r="I477" s="254">
        <v>75</v>
      </c>
      <c r="J477" s="254">
        <f>H477*I477</f>
        <v>25575</v>
      </c>
      <c r="K477" s="310"/>
      <c r="L477" s="310"/>
      <c r="M477" s="330"/>
      <c r="N477" s="345"/>
      <c r="O477" s="393"/>
      <c r="P477" s="310"/>
      <c r="Q477" s="393"/>
      <c r="R477" s="393"/>
      <c r="S477" s="310"/>
      <c r="T477" s="310"/>
      <c r="U477" s="246"/>
      <c r="V477" s="249"/>
      <c r="W477" s="249"/>
      <c r="X477" s="249"/>
      <c r="Y477" s="249"/>
      <c r="Z477" s="248">
        <f>SUM(J477+Y477)</f>
        <v>25575</v>
      </c>
      <c r="AA477" s="255">
        <f>Z477</f>
        <v>25575</v>
      </c>
      <c r="AB477" s="310">
        <v>50</v>
      </c>
      <c r="AC477" s="310">
        <v>0</v>
      </c>
      <c r="AD477" s="229">
        <v>0.01</v>
      </c>
      <c r="AE477"/>
    </row>
    <row r="478" spans="1:31" x14ac:dyDescent="0.3">
      <c r="A478" s="310">
        <v>237</v>
      </c>
      <c r="B478" s="330" t="s">
        <v>970</v>
      </c>
      <c r="C478" s="310">
        <v>83</v>
      </c>
      <c r="D478" s="310"/>
      <c r="E478" s="310"/>
      <c r="F478" s="310">
        <v>60</v>
      </c>
      <c r="G478" s="233">
        <v>2</v>
      </c>
      <c r="H478" s="255">
        <f>SUM((D478*400)+(E478*100)+F478)</f>
        <v>60</v>
      </c>
      <c r="I478" s="254">
        <v>75</v>
      </c>
      <c r="J478" s="254">
        <f>H478*I478</f>
        <v>4500</v>
      </c>
      <c r="K478" s="310">
        <v>71</v>
      </c>
      <c r="L478" s="310">
        <v>215</v>
      </c>
      <c r="M478" s="330" t="s">
        <v>10</v>
      </c>
      <c r="N478" s="345" t="s">
        <v>9</v>
      </c>
      <c r="O478" s="393">
        <v>246.8</v>
      </c>
      <c r="P478" s="310"/>
      <c r="Q478" s="393"/>
      <c r="R478" s="393"/>
      <c r="S478" s="310"/>
      <c r="T478" s="310"/>
      <c r="U478" s="235">
        <v>6500</v>
      </c>
      <c r="V478" s="246">
        <f>SUM(V479+V480)</f>
        <v>1599000</v>
      </c>
      <c r="W478" s="249">
        <v>13</v>
      </c>
      <c r="X478" s="249">
        <v>42</v>
      </c>
      <c r="Y478" s="249">
        <f>SUM(V478-(V478*X478/100))</f>
        <v>927420</v>
      </c>
      <c r="Z478" s="248">
        <f>SUM(J478+Y478)</f>
        <v>931920</v>
      </c>
      <c r="AA478" s="255">
        <f>Z478</f>
        <v>931920</v>
      </c>
      <c r="AB478" s="310">
        <v>10</v>
      </c>
      <c r="AC478" s="310">
        <v>0</v>
      </c>
      <c r="AD478" s="229">
        <v>0.02</v>
      </c>
      <c r="AE478"/>
    </row>
    <row r="479" spans="1:31" x14ac:dyDescent="0.3">
      <c r="A479" s="310"/>
      <c r="B479" s="330"/>
      <c r="C479" s="310"/>
      <c r="D479" s="310"/>
      <c r="E479" s="310"/>
      <c r="F479" s="310"/>
      <c r="H479" s="255">
        <f>SUM((D479*400)+(E479*100)+F479)</f>
        <v>0</v>
      </c>
      <c r="I479" s="254">
        <v>75</v>
      </c>
      <c r="J479" s="254">
        <f>H479*I479</f>
        <v>0</v>
      </c>
      <c r="K479" s="310"/>
      <c r="L479" s="310"/>
      <c r="M479" s="330" t="s">
        <v>393</v>
      </c>
      <c r="N479" s="345" t="s">
        <v>2</v>
      </c>
      <c r="O479" s="393"/>
      <c r="P479" s="310"/>
      <c r="Q479" s="393">
        <v>150</v>
      </c>
      <c r="R479" s="393"/>
      <c r="S479" s="310"/>
      <c r="T479" s="310"/>
      <c r="V479" s="246">
        <f>SUM(Q479*6500)</f>
        <v>975000</v>
      </c>
      <c r="W479" s="249"/>
      <c r="X479" s="249"/>
      <c r="Y479" s="249"/>
      <c r="Z479" s="248">
        <f>SUM(J479+Y479)</f>
        <v>0</v>
      </c>
      <c r="AA479" s="255">
        <f>Z479</f>
        <v>0</v>
      </c>
      <c r="AB479" s="310"/>
      <c r="AC479" s="310"/>
      <c r="AD479" s="229"/>
      <c r="AE479"/>
    </row>
    <row r="480" spans="1:31" x14ac:dyDescent="0.3">
      <c r="A480" s="310"/>
      <c r="B480" s="330"/>
      <c r="C480" s="310"/>
      <c r="D480" s="310"/>
      <c r="E480" s="310"/>
      <c r="F480" s="310"/>
      <c r="H480" s="255">
        <f>SUM((D480*400)+(E480*100)+F480)</f>
        <v>0</v>
      </c>
      <c r="I480" s="254">
        <v>75</v>
      </c>
      <c r="J480" s="254">
        <f>H480*I480</f>
        <v>0</v>
      </c>
      <c r="K480" s="310"/>
      <c r="L480" s="310"/>
      <c r="M480" s="330" t="s">
        <v>391</v>
      </c>
      <c r="N480" s="345" t="s">
        <v>0</v>
      </c>
      <c r="O480" s="393"/>
      <c r="P480" s="310"/>
      <c r="Q480" s="393">
        <v>96</v>
      </c>
      <c r="R480" s="393"/>
      <c r="S480" s="310"/>
      <c r="T480" s="310"/>
      <c r="V480" s="246">
        <f>SUM(Q480*6500)</f>
        <v>624000</v>
      </c>
      <c r="W480" s="249"/>
      <c r="X480" s="249"/>
      <c r="Y480" s="249"/>
      <c r="Z480" s="248">
        <f>SUM(J480+Y480)</f>
        <v>0</v>
      </c>
      <c r="AA480" s="255">
        <f>Z480</f>
        <v>0</v>
      </c>
      <c r="AB480" s="310"/>
      <c r="AC480" s="310"/>
      <c r="AD480" s="229"/>
      <c r="AE480"/>
    </row>
    <row r="481" spans="1:31" x14ac:dyDescent="0.3">
      <c r="A481" s="310">
        <v>238</v>
      </c>
      <c r="B481" s="330" t="s">
        <v>969</v>
      </c>
      <c r="C481" s="310">
        <v>80</v>
      </c>
      <c r="D481" s="310"/>
      <c r="E481" s="310"/>
      <c r="F481" s="310">
        <v>60</v>
      </c>
      <c r="G481" s="233">
        <v>1</v>
      </c>
      <c r="H481" s="255">
        <f>SUM((D481*400)+(E481*100)+F481)</f>
        <v>60</v>
      </c>
      <c r="I481" s="254">
        <v>75</v>
      </c>
      <c r="J481" s="254">
        <f>H481*I481</f>
        <v>4500</v>
      </c>
      <c r="K481" s="310">
        <v>72</v>
      </c>
      <c r="L481" s="310">
        <v>215</v>
      </c>
      <c r="M481" s="330" t="s">
        <v>8</v>
      </c>
      <c r="N481" s="345" t="s">
        <v>0</v>
      </c>
      <c r="O481" s="393">
        <v>54.6</v>
      </c>
      <c r="P481" s="310">
        <v>5.6</v>
      </c>
      <c r="Q481" s="393"/>
      <c r="R481" s="393"/>
      <c r="S481" s="310"/>
      <c r="T481" s="310"/>
      <c r="U481" s="235">
        <v>6500</v>
      </c>
      <c r="V481" s="246">
        <f>SUM(P481*6500)</f>
        <v>36400</v>
      </c>
      <c r="W481" s="249">
        <v>13</v>
      </c>
      <c r="X481" s="249">
        <v>55</v>
      </c>
      <c r="Y481" s="249">
        <f>SUM(V481-(V481*X481/100))</f>
        <v>16380</v>
      </c>
      <c r="Z481" s="248">
        <f>SUM(J481+Y481)</f>
        <v>20880</v>
      </c>
      <c r="AA481" s="255">
        <f>Z481</f>
        <v>20880</v>
      </c>
      <c r="AB481" s="310">
        <v>50</v>
      </c>
      <c r="AC481" s="310">
        <v>0</v>
      </c>
      <c r="AD481" s="229">
        <v>0.02</v>
      </c>
      <c r="AE481"/>
    </row>
    <row r="482" spans="1:31" s="294" customFormat="1" x14ac:dyDescent="0.3">
      <c r="A482" s="297"/>
      <c r="B482" s="346"/>
      <c r="C482" s="297"/>
      <c r="D482" s="297"/>
      <c r="E482" s="297"/>
      <c r="F482" s="297"/>
      <c r="G482" s="324"/>
      <c r="H482" s="296">
        <f>SUM((D482*400)+(E482*100)+F482)</f>
        <v>0</v>
      </c>
      <c r="I482" s="254">
        <v>75</v>
      </c>
      <c r="J482" s="254">
        <f>H482*I482</f>
        <v>0</v>
      </c>
      <c r="K482" s="297"/>
      <c r="L482" s="297"/>
      <c r="M482" s="346" t="s">
        <v>18</v>
      </c>
      <c r="N482" s="346" t="s">
        <v>0</v>
      </c>
      <c r="O482" s="396"/>
      <c r="P482" s="297"/>
      <c r="Q482" s="396"/>
      <c r="R482" s="396">
        <v>49</v>
      </c>
      <c r="S482" s="297"/>
      <c r="T482" s="297"/>
      <c r="U482" s="324">
        <v>2400</v>
      </c>
      <c r="V482" s="323">
        <f>SUM(R482*2400)</f>
        <v>117600</v>
      </c>
      <c r="W482" s="297">
        <v>5</v>
      </c>
      <c r="X482" s="297">
        <v>15</v>
      </c>
      <c r="Y482" s="297">
        <f>SUM(V482-(V482*X482/100))</f>
        <v>99960</v>
      </c>
      <c r="Z482" s="296">
        <f>SUM(J482+Y482)</f>
        <v>99960</v>
      </c>
      <c r="AA482" s="255">
        <f>Z482</f>
        <v>99960</v>
      </c>
      <c r="AB482" s="297">
        <v>0</v>
      </c>
      <c r="AC482" s="297">
        <f>AA482</f>
        <v>99960</v>
      </c>
      <c r="AD482" s="395">
        <v>0.03</v>
      </c>
      <c r="AE482" s="321"/>
    </row>
    <row r="483" spans="1:31" x14ac:dyDescent="0.3">
      <c r="A483" s="310">
        <v>239</v>
      </c>
      <c r="B483" s="330" t="s">
        <v>968</v>
      </c>
      <c r="C483" s="310">
        <v>22346</v>
      </c>
      <c r="D483" s="310">
        <v>29</v>
      </c>
      <c r="E483" s="310"/>
      <c r="F483" s="310">
        <v>7</v>
      </c>
      <c r="G483" s="233">
        <v>1</v>
      </c>
      <c r="H483" s="255">
        <f>SUM((D483*400)+(E483*100)+F483)</f>
        <v>11607</v>
      </c>
      <c r="I483" s="254">
        <v>75</v>
      </c>
      <c r="J483" s="254">
        <f>H483*I483</f>
        <v>870525</v>
      </c>
      <c r="K483" s="310"/>
      <c r="L483" s="310"/>
      <c r="M483" s="330"/>
      <c r="N483" s="345"/>
      <c r="O483" s="393"/>
      <c r="P483" s="310"/>
      <c r="Q483" s="393"/>
      <c r="R483" s="393"/>
      <c r="S483" s="310"/>
      <c r="T483" s="310"/>
      <c r="U483" s="246"/>
      <c r="V483" s="249"/>
      <c r="W483" s="249"/>
      <c r="X483" s="249"/>
      <c r="Y483" s="249"/>
      <c r="Z483" s="248">
        <f>SUM(J483+Y483)</f>
        <v>870525</v>
      </c>
      <c r="AA483" s="255">
        <f>Z483</f>
        <v>870525</v>
      </c>
      <c r="AB483" s="310">
        <v>50</v>
      </c>
      <c r="AC483" s="310">
        <v>0</v>
      </c>
      <c r="AD483" s="229">
        <v>0.01</v>
      </c>
      <c r="AE483"/>
    </row>
    <row r="484" spans="1:31" x14ac:dyDescent="0.3">
      <c r="A484" s="310">
        <v>240</v>
      </c>
      <c r="B484" s="330" t="s">
        <v>967</v>
      </c>
      <c r="C484" s="310">
        <v>3946</v>
      </c>
      <c r="D484" s="310">
        <v>17</v>
      </c>
      <c r="E484" s="310"/>
      <c r="F484" s="310">
        <v>34</v>
      </c>
      <c r="G484" s="233">
        <v>1</v>
      </c>
      <c r="H484" s="255">
        <f>SUM((D484*400)+(E484*100)+F484)</f>
        <v>6834</v>
      </c>
      <c r="I484" s="254">
        <v>75</v>
      </c>
      <c r="J484" s="254">
        <f>H484*I484</f>
        <v>512550</v>
      </c>
      <c r="K484" s="310"/>
      <c r="L484" s="310"/>
      <c r="M484" s="330"/>
      <c r="N484" s="345"/>
      <c r="O484" s="393"/>
      <c r="P484" s="310"/>
      <c r="Q484" s="393"/>
      <c r="R484" s="393"/>
      <c r="S484" s="310"/>
      <c r="T484" s="310"/>
      <c r="U484" s="246"/>
      <c r="V484" s="249"/>
      <c r="W484" s="249"/>
      <c r="X484" s="249"/>
      <c r="Y484" s="249"/>
      <c r="Z484" s="248">
        <f>SUM(J484+Y484)</f>
        <v>512550</v>
      </c>
      <c r="AA484" s="255">
        <f>Z484</f>
        <v>512550</v>
      </c>
      <c r="AB484" s="310">
        <v>50</v>
      </c>
      <c r="AC484" s="310">
        <v>0</v>
      </c>
      <c r="AD484" s="229">
        <v>0.01</v>
      </c>
      <c r="AE484"/>
    </row>
    <row r="485" spans="1:31" x14ac:dyDescent="0.3">
      <c r="A485" s="310">
        <v>241</v>
      </c>
      <c r="B485" s="330" t="s">
        <v>966</v>
      </c>
      <c r="C485" s="310">
        <v>3995</v>
      </c>
      <c r="D485" s="310"/>
      <c r="E485" s="310">
        <v>3</v>
      </c>
      <c r="F485" s="310">
        <v>62</v>
      </c>
      <c r="G485" s="233">
        <v>1</v>
      </c>
      <c r="H485" s="255">
        <f>SUM((D485*400)+(E485*100)+F485)</f>
        <v>362</v>
      </c>
      <c r="I485" s="254">
        <v>75</v>
      </c>
      <c r="J485" s="254">
        <f>H485*I485</f>
        <v>27150</v>
      </c>
      <c r="K485" s="310"/>
      <c r="L485" s="310"/>
      <c r="M485" s="330"/>
      <c r="N485" s="345"/>
      <c r="O485" s="393"/>
      <c r="P485" s="310"/>
      <c r="Q485" s="393"/>
      <c r="R485" s="393"/>
      <c r="S485" s="310"/>
      <c r="T485" s="310"/>
      <c r="U485" s="246"/>
      <c r="V485" s="249"/>
      <c r="W485" s="249"/>
      <c r="X485" s="249"/>
      <c r="Y485" s="249"/>
      <c r="Z485" s="248">
        <f>SUM(J485+Y485)</f>
        <v>27150</v>
      </c>
      <c r="AA485" s="255">
        <f>Z485</f>
        <v>27150</v>
      </c>
      <c r="AB485" s="310">
        <v>50</v>
      </c>
      <c r="AC485" s="310">
        <v>0</v>
      </c>
      <c r="AD485" s="229">
        <v>0.01</v>
      </c>
      <c r="AE485"/>
    </row>
    <row r="486" spans="1:31" x14ac:dyDescent="0.3">
      <c r="A486" s="310">
        <v>242</v>
      </c>
      <c r="B486" s="330" t="s">
        <v>965</v>
      </c>
      <c r="C486" s="310">
        <v>4939</v>
      </c>
      <c r="D486" s="310">
        <v>20</v>
      </c>
      <c r="E486" s="310"/>
      <c r="F486" s="310">
        <v>35</v>
      </c>
      <c r="G486" s="233">
        <v>1</v>
      </c>
      <c r="H486" s="255">
        <f>SUM((D486*400)+(E486*100)+F486)</f>
        <v>8035</v>
      </c>
      <c r="I486" s="254">
        <v>75</v>
      </c>
      <c r="J486" s="254">
        <f>H486*I486</f>
        <v>602625</v>
      </c>
      <c r="K486" s="310"/>
      <c r="L486" s="310"/>
      <c r="M486" s="330"/>
      <c r="N486" s="345"/>
      <c r="O486" s="393"/>
      <c r="P486" s="310"/>
      <c r="Q486" s="393"/>
      <c r="R486" s="393"/>
      <c r="S486" s="310"/>
      <c r="T486" s="310"/>
      <c r="U486" s="246"/>
      <c r="V486" s="249"/>
      <c r="W486" s="249"/>
      <c r="X486" s="249"/>
      <c r="Y486" s="249"/>
      <c r="Z486" s="248">
        <f>SUM(J486+Y486)</f>
        <v>602625</v>
      </c>
      <c r="AA486" s="255">
        <f>Z486</f>
        <v>602625</v>
      </c>
      <c r="AB486" s="310">
        <v>50</v>
      </c>
      <c r="AC486" s="310">
        <v>0</v>
      </c>
      <c r="AD486" s="229">
        <v>0.01</v>
      </c>
      <c r="AE486"/>
    </row>
    <row r="487" spans="1:31" x14ac:dyDescent="0.3">
      <c r="A487" s="310">
        <v>243</v>
      </c>
      <c r="B487" s="330" t="s">
        <v>964</v>
      </c>
      <c r="C487" s="310">
        <v>6080</v>
      </c>
      <c r="D487" s="310"/>
      <c r="E487" s="310"/>
      <c r="F487" s="310">
        <v>77</v>
      </c>
      <c r="G487" s="233">
        <v>2</v>
      </c>
      <c r="H487" s="255">
        <f>SUM((D487*400)+(E487*100)+F487)</f>
        <v>77</v>
      </c>
      <c r="I487" s="254">
        <v>75</v>
      </c>
      <c r="J487" s="254">
        <f>H487*I487</f>
        <v>5775</v>
      </c>
      <c r="K487" s="310">
        <v>73</v>
      </c>
      <c r="L487" s="310" t="s">
        <v>963</v>
      </c>
      <c r="M487" s="330" t="s">
        <v>10</v>
      </c>
      <c r="N487" s="345" t="s">
        <v>9</v>
      </c>
      <c r="O487" s="393">
        <v>445.95</v>
      </c>
      <c r="P487" s="310"/>
      <c r="Q487" s="393"/>
      <c r="R487" s="393"/>
      <c r="S487" s="310"/>
      <c r="T487" s="310"/>
      <c r="U487" s="235">
        <v>6500</v>
      </c>
      <c r="V487" s="246">
        <f>SUM(V488+V489)</f>
        <v>1705600</v>
      </c>
      <c r="W487" s="249">
        <v>30</v>
      </c>
      <c r="X487" s="249">
        <v>85</v>
      </c>
      <c r="Y487" s="249">
        <f>SUM(V487-(V487*X487/100))</f>
        <v>255840</v>
      </c>
      <c r="Z487" s="248">
        <f>SUM(J487+Y487)</f>
        <v>261615</v>
      </c>
      <c r="AA487" s="255">
        <f>Z487</f>
        <v>261615</v>
      </c>
      <c r="AB487" s="310">
        <v>10</v>
      </c>
      <c r="AC487" s="310">
        <v>0</v>
      </c>
      <c r="AD487" s="229">
        <v>0.02</v>
      </c>
      <c r="AE487"/>
    </row>
    <row r="488" spans="1:31" x14ac:dyDescent="0.3">
      <c r="A488" s="310"/>
      <c r="B488" s="330"/>
      <c r="C488" s="310"/>
      <c r="D488" s="310"/>
      <c r="E488" s="310"/>
      <c r="F488" s="310"/>
      <c r="H488" s="255">
        <f>SUM((D488*400)+(E488*100)+F488)</f>
        <v>0</v>
      </c>
      <c r="I488" s="254">
        <v>75</v>
      </c>
      <c r="J488" s="254">
        <f>H488*I488</f>
        <v>0</v>
      </c>
      <c r="K488" s="310"/>
      <c r="L488" s="310"/>
      <c r="M488" s="330" t="s">
        <v>393</v>
      </c>
      <c r="N488" s="345" t="s">
        <v>2</v>
      </c>
      <c r="O488" s="393"/>
      <c r="P488" s="310"/>
      <c r="Q488" s="393">
        <v>166.4</v>
      </c>
      <c r="R488" s="393"/>
      <c r="S488" s="310"/>
      <c r="T488" s="310"/>
      <c r="V488" s="246">
        <f>SUM(Q488*6500)</f>
        <v>1081600</v>
      </c>
      <c r="W488" s="249"/>
      <c r="X488" s="249"/>
      <c r="Y488" s="249"/>
      <c r="Z488" s="248">
        <f>SUM(J488+Y488)</f>
        <v>0</v>
      </c>
      <c r="AA488" s="255">
        <f>Z488</f>
        <v>0</v>
      </c>
      <c r="AB488" s="310">
        <v>10</v>
      </c>
      <c r="AC488" s="310">
        <v>0</v>
      </c>
      <c r="AD488" s="229">
        <v>0.02</v>
      </c>
      <c r="AE488"/>
    </row>
    <row r="489" spans="1:31" x14ac:dyDescent="0.3">
      <c r="A489" s="310"/>
      <c r="B489" s="330"/>
      <c r="C489" s="310"/>
      <c r="D489" s="310"/>
      <c r="E489" s="310"/>
      <c r="F489" s="310"/>
      <c r="H489" s="255">
        <f>SUM((D489*400)+(E489*100)+F489)</f>
        <v>0</v>
      </c>
      <c r="I489" s="254">
        <v>75</v>
      </c>
      <c r="J489" s="254">
        <f>H489*I489</f>
        <v>0</v>
      </c>
      <c r="K489" s="310"/>
      <c r="L489" s="310"/>
      <c r="M489" s="330" t="s">
        <v>391</v>
      </c>
      <c r="N489" s="345" t="s">
        <v>0</v>
      </c>
      <c r="O489" s="393"/>
      <c r="P489" s="310"/>
      <c r="Q489" s="393">
        <v>96</v>
      </c>
      <c r="R489" s="393"/>
      <c r="S489" s="310"/>
      <c r="T489" s="310"/>
      <c r="V489" s="246">
        <f>SUM(Q489*6500)</f>
        <v>624000</v>
      </c>
      <c r="W489" s="249"/>
      <c r="X489" s="249"/>
      <c r="Y489" s="249"/>
      <c r="Z489" s="248">
        <f>SUM(J489+Y489)</f>
        <v>0</v>
      </c>
      <c r="AA489" s="255">
        <f>Z489</f>
        <v>0</v>
      </c>
      <c r="AB489" s="310"/>
      <c r="AC489" s="310"/>
      <c r="AD489" s="229"/>
      <c r="AE489"/>
    </row>
    <row r="490" spans="1:31" x14ac:dyDescent="0.3">
      <c r="A490" s="310"/>
      <c r="B490" s="330"/>
      <c r="C490" s="310"/>
      <c r="D490" s="310"/>
      <c r="E490" s="310"/>
      <c r="F490" s="310"/>
      <c r="H490" s="255">
        <f>SUM((D490*400)+(E490*100)+F490)</f>
        <v>0</v>
      </c>
      <c r="I490" s="254">
        <v>75</v>
      </c>
      <c r="J490" s="254">
        <f>H490*I490</f>
        <v>0</v>
      </c>
      <c r="K490" s="310"/>
      <c r="L490" s="310"/>
      <c r="M490" s="330" t="s">
        <v>8</v>
      </c>
      <c r="N490" s="345" t="s">
        <v>0</v>
      </c>
      <c r="O490" s="393"/>
      <c r="P490" s="310">
        <v>42.35</v>
      </c>
      <c r="Q490" s="393"/>
      <c r="R490" s="393"/>
      <c r="S490" s="310"/>
      <c r="T490" s="310"/>
      <c r="U490" s="235">
        <v>6500</v>
      </c>
      <c r="V490" s="246">
        <f>SUM(P490*6500)</f>
        <v>275275</v>
      </c>
      <c r="W490" s="249">
        <v>25</v>
      </c>
      <c r="X490" s="249">
        <v>93</v>
      </c>
      <c r="Y490" s="249">
        <f>SUM(V490-(V490*X490/100))</f>
        <v>19269.25</v>
      </c>
      <c r="Z490" s="248">
        <f>SUM(J490+Y490)</f>
        <v>19269.25</v>
      </c>
      <c r="AA490" s="255">
        <f>Z490</f>
        <v>19269.25</v>
      </c>
      <c r="AB490" s="310">
        <v>50</v>
      </c>
      <c r="AC490" s="310"/>
      <c r="AD490" s="229">
        <v>0.01</v>
      </c>
      <c r="AE490"/>
    </row>
    <row r="491" spans="1:31" s="294" customFormat="1" x14ac:dyDescent="0.3">
      <c r="A491" s="297"/>
      <c r="B491" s="346"/>
      <c r="C491" s="297"/>
      <c r="D491" s="297"/>
      <c r="E491" s="297"/>
      <c r="F491" s="297"/>
      <c r="G491" s="324"/>
      <c r="H491" s="296">
        <f>SUM((D491*400)+(E491*100)+F491)</f>
        <v>0</v>
      </c>
      <c r="I491" s="254">
        <v>75</v>
      </c>
      <c r="J491" s="254">
        <f>H491*I491</f>
        <v>0</v>
      </c>
      <c r="K491" s="297"/>
      <c r="L491" s="297"/>
      <c r="M491" s="346" t="s">
        <v>18</v>
      </c>
      <c r="N491" s="346" t="s">
        <v>2</v>
      </c>
      <c r="O491" s="396"/>
      <c r="P491" s="297"/>
      <c r="Q491" s="396"/>
      <c r="R491" s="396">
        <v>75.400000000000006</v>
      </c>
      <c r="S491" s="297"/>
      <c r="T491" s="297"/>
      <c r="U491" s="324">
        <v>2400</v>
      </c>
      <c r="V491" s="323">
        <f>SUM(R491*2400)</f>
        <v>180960</v>
      </c>
      <c r="W491" s="297">
        <v>2</v>
      </c>
      <c r="X491" s="297">
        <v>2</v>
      </c>
      <c r="Y491" s="297">
        <f>SUM(V491-(V491*X491/100))</f>
        <v>177340.79999999999</v>
      </c>
      <c r="Z491" s="296">
        <f>SUM(J491+Y491)</f>
        <v>177340.79999999999</v>
      </c>
      <c r="AA491" s="255">
        <f>Z491</f>
        <v>177340.79999999999</v>
      </c>
      <c r="AB491" s="297">
        <v>0</v>
      </c>
      <c r="AC491" s="297">
        <f>AA491</f>
        <v>177340.79999999999</v>
      </c>
      <c r="AD491" s="395">
        <v>0.03</v>
      </c>
      <c r="AE491" s="321"/>
    </row>
    <row r="492" spans="1:31" x14ac:dyDescent="0.3">
      <c r="A492" s="310"/>
      <c r="B492" s="330"/>
      <c r="C492" s="310"/>
      <c r="D492" s="310"/>
      <c r="E492" s="310"/>
      <c r="F492" s="310"/>
      <c r="H492" s="255">
        <f>SUM((D492*400)+(E492*100)+F492)</f>
        <v>0</v>
      </c>
      <c r="I492" s="254">
        <v>75</v>
      </c>
      <c r="J492" s="254">
        <f>H492*I492</f>
        <v>0</v>
      </c>
      <c r="K492" s="310"/>
      <c r="L492" s="310"/>
      <c r="M492" s="330" t="s">
        <v>590</v>
      </c>
      <c r="N492" s="345" t="s">
        <v>0</v>
      </c>
      <c r="O492" s="393"/>
      <c r="P492" s="310">
        <v>65.8</v>
      </c>
      <c r="Q492" s="393"/>
      <c r="R492" s="393"/>
      <c r="S492" s="310"/>
      <c r="T492" s="310"/>
      <c r="U492" s="235">
        <v>2050</v>
      </c>
      <c r="V492" s="246">
        <f>SUM(P492*2050)</f>
        <v>134890</v>
      </c>
      <c r="W492" s="249">
        <v>5</v>
      </c>
      <c r="X492" s="249">
        <v>15</v>
      </c>
      <c r="Y492" s="249">
        <f>SUM(V492-(V492*X492/100))</f>
        <v>114656.5</v>
      </c>
      <c r="Z492" s="248">
        <f>SUM(J492+Y492)</f>
        <v>114656.5</v>
      </c>
      <c r="AA492" s="255">
        <f>Z492</f>
        <v>114656.5</v>
      </c>
      <c r="AB492" s="310">
        <v>50</v>
      </c>
      <c r="AC492" s="310"/>
      <c r="AD492" s="229">
        <v>0.01</v>
      </c>
      <c r="AE492"/>
    </row>
    <row r="493" spans="1:31" x14ac:dyDescent="0.3">
      <c r="A493" s="310">
        <v>244</v>
      </c>
      <c r="B493" s="330" t="s">
        <v>962</v>
      </c>
      <c r="C493" s="310">
        <v>943</v>
      </c>
      <c r="D493" s="310">
        <v>10</v>
      </c>
      <c r="E493" s="310"/>
      <c r="F493" s="310"/>
      <c r="G493" s="233">
        <v>1</v>
      </c>
      <c r="H493" s="255">
        <f>SUM((D493*400)+(E493*100)+F493)</f>
        <v>4000</v>
      </c>
      <c r="I493" s="254">
        <v>75</v>
      </c>
      <c r="J493" s="254">
        <f>H493*I493</f>
        <v>300000</v>
      </c>
      <c r="K493" s="310"/>
      <c r="L493" s="310"/>
      <c r="M493" s="330"/>
      <c r="N493" s="345"/>
      <c r="O493" s="393"/>
      <c r="P493" s="310"/>
      <c r="Q493" s="393"/>
      <c r="R493" s="393"/>
      <c r="S493" s="310"/>
      <c r="T493" s="310"/>
      <c r="U493" s="246"/>
      <c r="V493" s="249"/>
      <c r="W493" s="249"/>
      <c r="X493" s="249"/>
      <c r="Y493" s="249"/>
      <c r="Z493" s="248">
        <f>SUM(J493+Y493)</f>
        <v>300000</v>
      </c>
      <c r="AA493" s="255">
        <f>Z493</f>
        <v>300000</v>
      </c>
      <c r="AB493" s="310">
        <v>50</v>
      </c>
      <c r="AC493" s="310"/>
      <c r="AD493" s="229">
        <v>0.01</v>
      </c>
      <c r="AE493"/>
    </row>
    <row r="494" spans="1:31" s="312" customFormat="1" x14ac:dyDescent="0.3">
      <c r="A494" s="317">
        <v>245</v>
      </c>
      <c r="B494" s="367" t="s">
        <v>961</v>
      </c>
      <c r="C494" s="317">
        <v>346</v>
      </c>
      <c r="D494" s="317">
        <v>4</v>
      </c>
      <c r="E494" s="317"/>
      <c r="F494" s="317">
        <v>96</v>
      </c>
      <c r="G494" s="315">
        <v>1</v>
      </c>
      <c r="H494" s="316">
        <f>SUM((D494*400)+(E494*100)+F494)</f>
        <v>1696</v>
      </c>
      <c r="I494" s="254">
        <v>75</v>
      </c>
      <c r="J494" s="254">
        <f>H494*I494</f>
        <v>127200</v>
      </c>
      <c r="K494" s="317"/>
      <c r="L494" s="317"/>
      <c r="M494" s="367"/>
      <c r="N494" s="367"/>
      <c r="O494" s="398"/>
      <c r="P494" s="317"/>
      <c r="Q494" s="398"/>
      <c r="R494" s="398"/>
      <c r="S494" s="317"/>
      <c r="T494" s="317"/>
      <c r="U494" s="318"/>
      <c r="V494" s="317"/>
      <c r="W494" s="317"/>
      <c r="X494" s="317"/>
      <c r="Y494" s="317"/>
      <c r="Z494" s="316">
        <f>SUM(J494+Y494)</f>
        <v>127200</v>
      </c>
      <c r="AA494" s="255">
        <f>Z494</f>
        <v>127200</v>
      </c>
      <c r="AB494" s="317">
        <v>50</v>
      </c>
      <c r="AC494" s="317"/>
      <c r="AD494" s="397">
        <v>0.01</v>
      </c>
      <c r="AE494" s="313"/>
    </row>
    <row r="495" spans="1:31" x14ac:dyDescent="0.3">
      <c r="A495" s="310">
        <v>246</v>
      </c>
      <c r="B495" s="330" t="s">
        <v>960</v>
      </c>
      <c r="C495" s="310">
        <v>85</v>
      </c>
      <c r="D495" s="310"/>
      <c r="E495" s="310"/>
      <c r="F495" s="310">
        <v>81</v>
      </c>
      <c r="G495" s="233">
        <v>2</v>
      </c>
      <c r="H495" s="255">
        <f>SUM((D495*400)+(E495*100)+F495)</f>
        <v>81</v>
      </c>
      <c r="I495" s="254">
        <v>75</v>
      </c>
      <c r="J495" s="254">
        <f>H495*I495</f>
        <v>6075</v>
      </c>
      <c r="K495" s="310">
        <v>74</v>
      </c>
      <c r="L495" s="310">
        <v>157</v>
      </c>
      <c r="M495" s="330" t="s">
        <v>10</v>
      </c>
      <c r="N495" s="345" t="s">
        <v>9</v>
      </c>
      <c r="O495" s="393">
        <v>291.04000000000002</v>
      </c>
      <c r="P495" s="310"/>
      <c r="Q495" s="393"/>
      <c r="R495" s="393"/>
      <c r="S495" s="310"/>
      <c r="T495" s="310"/>
      <c r="U495" s="235">
        <v>6500</v>
      </c>
      <c r="V495" s="246">
        <f>SUM(V496+V497)</f>
        <v>1805700</v>
      </c>
      <c r="W495" s="249">
        <v>26</v>
      </c>
      <c r="X495" s="249">
        <v>85</v>
      </c>
      <c r="Y495" s="249">
        <f>SUM(V495-(V495*X495/100))</f>
        <v>270855</v>
      </c>
      <c r="Z495" s="248">
        <f>SUM(J495+Y495)</f>
        <v>276930</v>
      </c>
      <c r="AA495" s="255">
        <f>Z495</f>
        <v>276930</v>
      </c>
      <c r="AB495" s="310">
        <v>10</v>
      </c>
      <c r="AC495" s="310"/>
      <c r="AD495" s="229">
        <v>0.02</v>
      </c>
      <c r="AE495"/>
    </row>
    <row r="496" spans="1:31" x14ac:dyDescent="0.3">
      <c r="A496" s="310"/>
      <c r="B496" s="330"/>
      <c r="C496" s="310"/>
      <c r="D496" s="310"/>
      <c r="E496" s="310"/>
      <c r="F496" s="310"/>
      <c r="H496" s="255">
        <f>SUM((D496*400)+(E496*100)+F496)</f>
        <v>0</v>
      </c>
      <c r="I496" s="254">
        <v>75</v>
      </c>
      <c r="J496" s="254">
        <f>H496*I496</f>
        <v>0</v>
      </c>
      <c r="K496" s="310"/>
      <c r="L496" s="310"/>
      <c r="M496" s="330" t="s">
        <v>393</v>
      </c>
      <c r="N496" s="345" t="s">
        <v>2</v>
      </c>
      <c r="O496" s="393"/>
      <c r="P496" s="310"/>
      <c r="Q496" s="393">
        <v>181.8</v>
      </c>
      <c r="R496" s="393"/>
      <c r="S496" s="310"/>
      <c r="T496" s="310"/>
      <c r="V496" s="246">
        <f>SUM(Q496*6500)</f>
        <v>1181700</v>
      </c>
      <c r="W496" s="249"/>
      <c r="X496" s="249"/>
      <c r="Y496" s="249"/>
      <c r="Z496" s="248">
        <f>SUM(J496+Y496)</f>
        <v>0</v>
      </c>
      <c r="AA496" s="255">
        <f>Z496</f>
        <v>0</v>
      </c>
      <c r="AB496" s="310"/>
      <c r="AC496" s="310"/>
      <c r="AD496" s="229"/>
      <c r="AE496"/>
    </row>
    <row r="497" spans="1:31" x14ac:dyDescent="0.3">
      <c r="A497" s="310"/>
      <c r="B497" s="330"/>
      <c r="C497" s="310"/>
      <c r="D497" s="310"/>
      <c r="E497" s="310"/>
      <c r="F497" s="310"/>
      <c r="H497" s="255">
        <f>SUM((D497*400)+(E497*100)+F497)</f>
        <v>0</v>
      </c>
      <c r="I497" s="254">
        <v>75</v>
      </c>
      <c r="J497" s="254">
        <f>H497*I497</f>
        <v>0</v>
      </c>
      <c r="K497" s="310"/>
      <c r="L497" s="310"/>
      <c r="M497" s="330" t="s">
        <v>391</v>
      </c>
      <c r="N497" s="345" t="s">
        <v>0</v>
      </c>
      <c r="O497" s="393"/>
      <c r="P497" s="310"/>
      <c r="Q497" s="393">
        <v>96</v>
      </c>
      <c r="R497" s="393"/>
      <c r="S497" s="310"/>
      <c r="T497" s="310"/>
      <c r="V497" s="246">
        <f>SUM(Q497*6500)</f>
        <v>624000</v>
      </c>
      <c r="W497" s="249"/>
      <c r="X497" s="249"/>
      <c r="Y497" s="249"/>
      <c r="Z497" s="248">
        <f>SUM(J497+Y497)</f>
        <v>0</v>
      </c>
      <c r="AA497" s="255">
        <f>Z497</f>
        <v>0</v>
      </c>
      <c r="AB497" s="310"/>
      <c r="AC497" s="310"/>
      <c r="AD497" s="229"/>
      <c r="AE497"/>
    </row>
    <row r="498" spans="1:31" x14ac:dyDescent="0.3">
      <c r="A498" s="310"/>
      <c r="B498" s="330"/>
      <c r="C498" s="310"/>
      <c r="D498" s="310"/>
      <c r="E498" s="310"/>
      <c r="F498" s="310"/>
      <c r="H498" s="255">
        <f>SUM((D498*400)+(E498*100)+F498)</f>
        <v>0</v>
      </c>
      <c r="I498" s="254">
        <v>75</v>
      </c>
      <c r="J498" s="254">
        <f>H498*I498</f>
        <v>0</v>
      </c>
      <c r="K498" s="310"/>
      <c r="L498" s="310"/>
      <c r="M498" s="330" t="s">
        <v>8</v>
      </c>
      <c r="N498" s="345" t="s">
        <v>0</v>
      </c>
      <c r="O498" s="393"/>
      <c r="P498" s="310">
        <v>7.26</v>
      </c>
      <c r="Q498" s="393"/>
      <c r="R498" s="393"/>
      <c r="S498" s="310"/>
      <c r="T498" s="310"/>
      <c r="U498" s="235">
        <v>6500</v>
      </c>
      <c r="V498" s="246">
        <f>SUM(P498*6500)</f>
        <v>47190</v>
      </c>
      <c r="W498" s="249">
        <v>26</v>
      </c>
      <c r="X498" s="249">
        <v>93</v>
      </c>
      <c r="Y498" s="249">
        <f>SUM(V498-(V498*X498/100))</f>
        <v>3303.3000000000029</v>
      </c>
      <c r="Z498" s="248">
        <f>SUM(J498+Y498)</f>
        <v>3303.3000000000029</v>
      </c>
      <c r="AA498" s="255">
        <f>Z498</f>
        <v>3303.3000000000029</v>
      </c>
      <c r="AB498" s="310">
        <v>50</v>
      </c>
      <c r="AC498" s="310">
        <v>0</v>
      </c>
      <c r="AD498" s="229">
        <v>0.01</v>
      </c>
      <c r="AE498"/>
    </row>
    <row r="499" spans="1:31" x14ac:dyDescent="0.3">
      <c r="A499" s="310"/>
      <c r="B499" s="330"/>
      <c r="C499" s="310"/>
      <c r="D499" s="310"/>
      <c r="E499" s="310"/>
      <c r="F499" s="310"/>
      <c r="H499" s="255">
        <f>SUM((D499*400)+(E499*100)+F499)</f>
        <v>0</v>
      </c>
      <c r="I499" s="254">
        <v>75</v>
      </c>
      <c r="J499" s="254">
        <f>H499*I499</f>
        <v>0</v>
      </c>
      <c r="K499" s="310"/>
      <c r="L499" s="310"/>
      <c r="M499" s="330" t="s">
        <v>13</v>
      </c>
      <c r="N499" s="345" t="s">
        <v>0</v>
      </c>
      <c r="O499" s="393"/>
      <c r="P499" s="310">
        <v>5.98</v>
      </c>
      <c r="Q499" s="393"/>
      <c r="R499" s="393"/>
      <c r="S499" s="310"/>
      <c r="T499" s="310"/>
      <c r="U499" s="235">
        <v>2050</v>
      </c>
      <c r="V499" s="246">
        <f>SUM(P499*2050)</f>
        <v>12259</v>
      </c>
      <c r="W499" s="249">
        <v>1</v>
      </c>
      <c r="X499" s="249">
        <v>3</v>
      </c>
      <c r="Y499" s="249">
        <f>SUM(V499-(V499*X499/100))</f>
        <v>11891.23</v>
      </c>
      <c r="Z499" s="248">
        <f>SUM(J499+Y499)</f>
        <v>11891.23</v>
      </c>
      <c r="AA499" s="255">
        <f>Z499</f>
        <v>11891.23</v>
      </c>
      <c r="AB499" s="310">
        <v>50</v>
      </c>
      <c r="AC499" s="310">
        <v>0</v>
      </c>
      <c r="AD499" s="229">
        <v>0.01</v>
      </c>
      <c r="AE499"/>
    </row>
    <row r="500" spans="1:31" s="312" customFormat="1" x14ac:dyDescent="0.3">
      <c r="A500" s="317">
        <v>247</v>
      </c>
      <c r="B500" s="367" t="s">
        <v>959</v>
      </c>
      <c r="C500" s="317">
        <v>122</v>
      </c>
      <c r="D500" s="317">
        <v>17</v>
      </c>
      <c r="E500" s="317">
        <v>3</v>
      </c>
      <c r="F500" s="317">
        <v>12</v>
      </c>
      <c r="G500" s="315">
        <v>1</v>
      </c>
      <c r="H500" s="316">
        <f>SUM((D500*400)+(E500*100)+F500)</f>
        <v>7112</v>
      </c>
      <c r="I500" s="254">
        <v>75</v>
      </c>
      <c r="J500" s="254">
        <f>H500*I500</f>
        <v>533400</v>
      </c>
      <c r="K500" s="317"/>
      <c r="L500" s="317"/>
      <c r="M500" s="367"/>
      <c r="N500" s="367"/>
      <c r="O500" s="398"/>
      <c r="P500" s="317"/>
      <c r="Q500" s="398"/>
      <c r="R500" s="398"/>
      <c r="S500" s="317"/>
      <c r="T500" s="317"/>
      <c r="U500" s="318"/>
      <c r="V500" s="317"/>
      <c r="W500" s="317"/>
      <c r="X500" s="317"/>
      <c r="Y500" s="317"/>
      <c r="Z500" s="316">
        <f>SUM(J500+Y500)</f>
        <v>533400</v>
      </c>
      <c r="AA500" s="255">
        <f>Z500</f>
        <v>533400</v>
      </c>
      <c r="AB500" s="317">
        <v>50</v>
      </c>
      <c r="AC500" s="317">
        <v>0</v>
      </c>
      <c r="AD500" s="397">
        <v>0.01</v>
      </c>
      <c r="AE500" s="313"/>
    </row>
    <row r="501" spans="1:31" x14ac:dyDescent="0.3">
      <c r="A501" s="310">
        <v>248</v>
      </c>
      <c r="B501" s="330" t="s">
        <v>958</v>
      </c>
      <c r="C501" s="310">
        <v>616</v>
      </c>
      <c r="D501" s="310">
        <v>13</v>
      </c>
      <c r="E501" s="310"/>
      <c r="F501" s="310"/>
      <c r="G501" s="233">
        <v>1</v>
      </c>
      <c r="H501" s="255">
        <f>SUM((D501*400)+(E501*100)+F501)</f>
        <v>5200</v>
      </c>
      <c r="I501" s="254">
        <v>75</v>
      </c>
      <c r="J501" s="254">
        <f>H501*I501</f>
        <v>390000</v>
      </c>
      <c r="K501" s="310"/>
      <c r="L501" s="310"/>
      <c r="M501" s="330"/>
      <c r="N501" s="345"/>
      <c r="O501" s="393"/>
      <c r="P501" s="310"/>
      <c r="Q501" s="393"/>
      <c r="R501" s="393"/>
      <c r="S501" s="310"/>
      <c r="T501" s="310"/>
      <c r="U501" s="246"/>
      <c r="V501" s="249"/>
      <c r="W501" s="249"/>
      <c r="X501" s="249"/>
      <c r="Y501" s="249"/>
      <c r="Z501" s="248">
        <f>SUM(J501+Y501)</f>
        <v>390000</v>
      </c>
      <c r="AA501" s="255">
        <f>Z501</f>
        <v>390000</v>
      </c>
      <c r="AB501" s="310">
        <v>50</v>
      </c>
      <c r="AC501" s="310">
        <v>0</v>
      </c>
      <c r="AD501" s="229">
        <v>0.01</v>
      </c>
      <c r="AE501"/>
    </row>
    <row r="502" spans="1:31" x14ac:dyDescent="0.3">
      <c r="A502" s="310">
        <v>249</v>
      </c>
      <c r="B502" s="330" t="s">
        <v>957</v>
      </c>
      <c r="C502" s="310">
        <v>2785</v>
      </c>
      <c r="D502" s="310">
        <v>12</v>
      </c>
      <c r="E502" s="310"/>
      <c r="F502" s="310">
        <v>52</v>
      </c>
      <c r="G502" s="233">
        <v>1</v>
      </c>
      <c r="H502" s="255">
        <f>SUM((D502*400)+(E502*100)+F502)</f>
        <v>4852</v>
      </c>
      <c r="I502" s="254">
        <v>75</v>
      </c>
      <c r="J502" s="254">
        <f>H502*I502</f>
        <v>363900</v>
      </c>
      <c r="K502" s="310"/>
      <c r="L502" s="310"/>
      <c r="M502" s="330"/>
      <c r="N502" s="345"/>
      <c r="O502" s="393"/>
      <c r="P502" s="310"/>
      <c r="Q502" s="393"/>
      <c r="R502" s="393"/>
      <c r="S502" s="310"/>
      <c r="T502" s="310"/>
      <c r="U502" s="246"/>
      <c r="V502" s="249"/>
      <c r="W502" s="249"/>
      <c r="X502" s="249"/>
      <c r="Y502" s="249"/>
      <c r="Z502" s="248">
        <f>SUM(J502+Y502)</f>
        <v>363900</v>
      </c>
      <c r="AA502" s="255">
        <f>Z502</f>
        <v>363900</v>
      </c>
      <c r="AB502" s="310">
        <v>50</v>
      </c>
      <c r="AC502" s="310">
        <v>0</v>
      </c>
      <c r="AD502" s="229">
        <v>0.01</v>
      </c>
      <c r="AE502"/>
    </row>
    <row r="503" spans="1:31" x14ac:dyDescent="0.3">
      <c r="A503" s="310">
        <v>250</v>
      </c>
      <c r="B503" s="330" t="s">
        <v>956</v>
      </c>
      <c r="C503" s="310">
        <v>15960</v>
      </c>
      <c r="D503" s="310"/>
      <c r="E503" s="310"/>
      <c r="F503" s="310">
        <v>81</v>
      </c>
      <c r="G503" s="233">
        <v>2</v>
      </c>
      <c r="H503" s="255">
        <f>SUM((D503*400)+(E503*100)+F503)</f>
        <v>81</v>
      </c>
      <c r="I503" s="254">
        <v>75</v>
      </c>
      <c r="J503" s="254">
        <f>H503*I503</f>
        <v>6075</v>
      </c>
      <c r="K503" s="310">
        <v>75</v>
      </c>
      <c r="L503" s="310" t="s">
        <v>955</v>
      </c>
      <c r="M503" s="330" t="s">
        <v>10</v>
      </c>
      <c r="N503" s="345" t="s">
        <v>9</v>
      </c>
      <c r="O503" s="393">
        <v>130.4</v>
      </c>
      <c r="P503" s="310"/>
      <c r="Q503" s="393"/>
      <c r="R503" s="393"/>
      <c r="S503" s="310"/>
      <c r="T503" s="310"/>
      <c r="U503" s="235">
        <v>6500</v>
      </c>
      <c r="V503" s="246">
        <f>SUM(V504+V505)</f>
        <v>802100</v>
      </c>
      <c r="W503" s="249">
        <v>40</v>
      </c>
      <c r="X503" s="249">
        <v>85</v>
      </c>
      <c r="Y503" s="249">
        <f>SUM(V503-(V503*X503/100))</f>
        <v>120315</v>
      </c>
      <c r="Z503" s="248">
        <f>SUM(J503+Y503)</f>
        <v>126390</v>
      </c>
      <c r="AA503" s="255">
        <f>Z503</f>
        <v>126390</v>
      </c>
      <c r="AB503" s="310">
        <v>10</v>
      </c>
      <c r="AC503" s="310">
        <v>0</v>
      </c>
      <c r="AD503" s="229">
        <v>0.02</v>
      </c>
      <c r="AE503"/>
    </row>
    <row r="504" spans="1:31" x14ac:dyDescent="0.3">
      <c r="A504" s="310"/>
      <c r="B504" s="330"/>
      <c r="C504" s="310"/>
      <c r="D504" s="310"/>
      <c r="E504" s="310"/>
      <c r="F504" s="310"/>
      <c r="H504" s="255">
        <f>SUM((D504*400)+(E504*100)+F504)</f>
        <v>0</v>
      </c>
      <c r="I504" s="254">
        <v>75</v>
      </c>
      <c r="J504" s="254">
        <f>H504*I504</f>
        <v>0</v>
      </c>
      <c r="K504" s="310"/>
      <c r="L504" s="310"/>
      <c r="M504" s="330" t="s">
        <v>393</v>
      </c>
      <c r="N504" s="345" t="s">
        <v>2</v>
      </c>
      <c r="O504" s="393"/>
      <c r="P504" s="310"/>
      <c r="Q504" s="393">
        <v>75.400000000000006</v>
      </c>
      <c r="R504" s="393"/>
      <c r="S504" s="310"/>
      <c r="T504" s="310"/>
      <c r="V504" s="246">
        <f>SUM(Q504*6500)</f>
        <v>490100.00000000006</v>
      </c>
      <c r="W504" s="249"/>
      <c r="X504" s="249"/>
      <c r="Y504" s="249"/>
      <c r="Z504" s="248">
        <f>SUM(J504+Y504)</f>
        <v>0</v>
      </c>
      <c r="AA504" s="255">
        <f>Z504</f>
        <v>0</v>
      </c>
      <c r="AB504" s="310"/>
      <c r="AC504" s="310"/>
      <c r="AD504" s="229"/>
      <c r="AE504"/>
    </row>
    <row r="505" spans="1:31" x14ac:dyDescent="0.3">
      <c r="A505" s="310"/>
      <c r="B505" s="330"/>
      <c r="C505" s="310"/>
      <c r="D505" s="310"/>
      <c r="E505" s="310"/>
      <c r="F505" s="310"/>
      <c r="H505" s="255">
        <f>SUM((D505*400)+(E505*100)+F505)</f>
        <v>0</v>
      </c>
      <c r="I505" s="254">
        <v>75</v>
      </c>
      <c r="J505" s="254">
        <f>H505*I505</f>
        <v>0</v>
      </c>
      <c r="K505" s="310"/>
      <c r="L505" s="310"/>
      <c r="M505" s="330" t="s">
        <v>391</v>
      </c>
      <c r="N505" s="345" t="s">
        <v>0</v>
      </c>
      <c r="O505" s="393"/>
      <c r="P505" s="310"/>
      <c r="Q505" s="393">
        <v>48</v>
      </c>
      <c r="R505" s="393"/>
      <c r="S505" s="310"/>
      <c r="T505" s="310"/>
      <c r="V505" s="246">
        <f>SUM(Q505*6500)</f>
        <v>312000</v>
      </c>
      <c r="W505" s="249"/>
      <c r="X505" s="249"/>
      <c r="Y505" s="249"/>
      <c r="Z505" s="248">
        <f>SUM(J505+Y505)</f>
        <v>0</v>
      </c>
      <c r="AA505" s="255">
        <f>Z505</f>
        <v>0</v>
      </c>
      <c r="AB505" s="310"/>
      <c r="AC505" s="310"/>
      <c r="AD505" s="229"/>
      <c r="AE505"/>
    </row>
    <row r="506" spans="1:31" x14ac:dyDescent="0.3">
      <c r="A506" s="310"/>
      <c r="B506" s="330"/>
      <c r="C506" s="310"/>
      <c r="D506" s="310"/>
      <c r="E506" s="310"/>
      <c r="F506" s="310"/>
      <c r="H506" s="255">
        <f>SUM((D506*400)+(E506*100)+F506)</f>
        <v>0</v>
      </c>
      <c r="I506" s="254">
        <v>75</v>
      </c>
      <c r="J506" s="254">
        <f>H506*I506</f>
        <v>0</v>
      </c>
      <c r="K506" s="310"/>
      <c r="L506" s="310"/>
      <c r="M506" s="330" t="s">
        <v>8</v>
      </c>
      <c r="N506" s="345" t="s">
        <v>0</v>
      </c>
      <c r="O506" s="393"/>
      <c r="P506" s="310">
        <v>7</v>
      </c>
      <c r="Q506" s="393"/>
      <c r="R506" s="393"/>
      <c r="S506" s="310"/>
      <c r="T506" s="310"/>
      <c r="U506" s="235">
        <v>6500</v>
      </c>
      <c r="V506" s="246">
        <f>SUM(P506*6500)</f>
        <v>45500</v>
      </c>
      <c r="W506" s="249">
        <v>30</v>
      </c>
      <c r="X506" s="249">
        <v>93</v>
      </c>
      <c r="Y506" s="249">
        <f>SUM(V506-(V506*X506/100))</f>
        <v>3185</v>
      </c>
      <c r="Z506" s="248">
        <f>SUM(J506+Y506)</f>
        <v>3185</v>
      </c>
      <c r="AA506" s="255">
        <f>Z506</f>
        <v>3185</v>
      </c>
      <c r="AB506" s="310">
        <v>50</v>
      </c>
      <c r="AC506" s="310">
        <v>0</v>
      </c>
      <c r="AD506" s="229">
        <v>0.01</v>
      </c>
      <c r="AE506"/>
    </row>
    <row r="507" spans="1:31" x14ac:dyDescent="0.3">
      <c r="A507" s="310">
        <v>251</v>
      </c>
      <c r="B507" s="330" t="s">
        <v>954</v>
      </c>
      <c r="C507" s="310">
        <v>21220</v>
      </c>
      <c r="D507" s="310">
        <v>28</v>
      </c>
      <c r="E507" s="310">
        <v>2</v>
      </c>
      <c r="F507" s="310">
        <v>8</v>
      </c>
      <c r="G507" s="233">
        <v>1</v>
      </c>
      <c r="H507" s="255">
        <f>SUM((D507*400)+(E507*100)+F507)</f>
        <v>11408</v>
      </c>
      <c r="I507" s="254">
        <v>75</v>
      </c>
      <c r="J507" s="254">
        <f>H507*I507</f>
        <v>855600</v>
      </c>
      <c r="K507" s="310"/>
      <c r="L507" s="310"/>
      <c r="M507" s="330"/>
      <c r="N507" s="345"/>
      <c r="O507" s="393"/>
      <c r="P507" s="310"/>
      <c r="Q507" s="393"/>
      <c r="R507" s="393"/>
      <c r="S507" s="310"/>
      <c r="T507" s="310"/>
      <c r="U507" s="246"/>
      <c r="V507" s="249"/>
      <c r="W507" s="249"/>
      <c r="X507" s="249"/>
      <c r="Y507" s="249"/>
      <c r="Z507" s="248">
        <f>SUM(J507+Y507)</f>
        <v>855600</v>
      </c>
      <c r="AA507" s="255">
        <f>Z507</f>
        <v>855600</v>
      </c>
      <c r="AB507" s="310">
        <v>50</v>
      </c>
      <c r="AC507" s="310">
        <v>0</v>
      </c>
      <c r="AD507" s="229">
        <v>0.01</v>
      </c>
      <c r="AE507"/>
    </row>
    <row r="508" spans="1:31" x14ac:dyDescent="0.3">
      <c r="A508" s="310">
        <v>252</v>
      </c>
      <c r="B508" s="330" t="s">
        <v>953</v>
      </c>
      <c r="C508" s="310">
        <v>21223</v>
      </c>
      <c r="D508" s="310">
        <v>2</v>
      </c>
      <c r="E508" s="310"/>
      <c r="F508" s="310">
        <v>16</v>
      </c>
      <c r="G508" s="233">
        <v>1</v>
      </c>
      <c r="H508" s="255">
        <f>SUM((D508*400)+(E508*100)+F508)</f>
        <v>816</v>
      </c>
      <c r="I508" s="254">
        <v>75</v>
      </c>
      <c r="J508" s="254">
        <f>H508*I508</f>
        <v>61200</v>
      </c>
      <c r="K508" s="310"/>
      <c r="L508" s="310"/>
      <c r="M508" s="330"/>
      <c r="N508" s="345"/>
      <c r="O508" s="393"/>
      <c r="P508" s="310"/>
      <c r="Q508" s="393"/>
      <c r="R508" s="393"/>
      <c r="S508" s="310"/>
      <c r="T508" s="310"/>
      <c r="U508" s="246"/>
      <c r="V508" s="249"/>
      <c r="W508" s="249"/>
      <c r="X508" s="249"/>
      <c r="Y508" s="249"/>
      <c r="Z508" s="248">
        <f>SUM(J508+Y508)</f>
        <v>61200</v>
      </c>
      <c r="AA508" s="255">
        <f>Z508</f>
        <v>61200</v>
      </c>
      <c r="AB508" s="310">
        <v>50</v>
      </c>
      <c r="AC508" s="310">
        <v>0</v>
      </c>
      <c r="AD508" s="229">
        <v>0.01</v>
      </c>
      <c r="AE508"/>
    </row>
    <row r="509" spans="1:31" x14ac:dyDescent="0.3">
      <c r="A509" s="310">
        <v>253</v>
      </c>
      <c r="B509" s="330" t="s">
        <v>952</v>
      </c>
      <c r="C509" s="310">
        <v>4228</v>
      </c>
      <c r="D509" s="310"/>
      <c r="E509" s="310"/>
      <c r="F509" s="310">
        <v>87</v>
      </c>
      <c r="G509" s="233">
        <v>2</v>
      </c>
      <c r="H509" s="255">
        <f>SUM((D509*400)+(E509*100)+F509)</f>
        <v>87</v>
      </c>
      <c r="I509" s="254">
        <v>75</v>
      </c>
      <c r="J509" s="254">
        <f>H509*I509</f>
        <v>6525</v>
      </c>
      <c r="K509" s="310">
        <v>76</v>
      </c>
      <c r="L509" s="310" t="s">
        <v>951</v>
      </c>
      <c r="M509" s="330" t="s">
        <v>10</v>
      </c>
      <c r="N509" s="345" t="s">
        <v>9</v>
      </c>
      <c r="O509" s="393"/>
      <c r="P509" s="310"/>
      <c r="Q509" s="393"/>
      <c r="R509" s="393"/>
      <c r="S509" s="310"/>
      <c r="T509" s="310"/>
      <c r="U509" s="235">
        <v>6500</v>
      </c>
      <c r="V509" s="246">
        <f>SUM(V510+V511)</f>
        <v>1443000</v>
      </c>
      <c r="W509" s="249">
        <v>23</v>
      </c>
      <c r="X509" s="249">
        <v>85</v>
      </c>
      <c r="Y509" s="249">
        <f>SUM(V509-(V509*X509/100))</f>
        <v>216450</v>
      </c>
      <c r="Z509" s="248">
        <f>SUM(J509+Y509)</f>
        <v>222975</v>
      </c>
      <c r="AA509" s="255">
        <f>Z509</f>
        <v>222975</v>
      </c>
      <c r="AB509" s="310">
        <v>10</v>
      </c>
      <c r="AC509" s="310">
        <v>0</v>
      </c>
      <c r="AD509" s="229">
        <v>0.02</v>
      </c>
      <c r="AE509"/>
    </row>
    <row r="510" spans="1:31" x14ac:dyDescent="0.3">
      <c r="A510" s="310"/>
      <c r="B510" s="330"/>
      <c r="C510" s="310"/>
      <c r="D510" s="310"/>
      <c r="E510" s="310"/>
      <c r="F510" s="310"/>
      <c r="H510" s="255">
        <f>SUM((D510*400)+(E510*100)+F510)</f>
        <v>0</v>
      </c>
      <c r="I510" s="254">
        <v>75</v>
      </c>
      <c r="J510" s="254">
        <f>H510*I510</f>
        <v>0</v>
      </c>
      <c r="K510" s="310"/>
      <c r="L510" s="310"/>
      <c r="M510" s="330" t="s">
        <v>393</v>
      </c>
      <c r="N510" s="345" t="s">
        <v>2</v>
      </c>
      <c r="O510" s="393"/>
      <c r="P510" s="310"/>
      <c r="Q510" s="393">
        <v>126</v>
      </c>
      <c r="R510" s="393"/>
      <c r="S510" s="310"/>
      <c r="T510" s="310"/>
      <c r="V510" s="246">
        <f>SUM(Q510*6500)</f>
        <v>819000</v>
      </c>
      <c r="W510" s="249"/>
      <c r="X510" s="249"/>
      <c r="Y510" s="249"/>
      <c r="Z510" s="248">
        <f>SUM(J510+Y510)</f>
        <v>0</v>
      </c>
      <c r="AA510" s="255">
        <f>Z510</f>
        <v>0</v>
      </c>
      <c r="AB510" s="310"/>
      <c r="AC510" s="310"/>
      <c r="AD510" s="229"/>
      <c r="AE510"/>
    </row>
    <row r="511" spans="1:31" x14ac:dyDescent="0.3">
      <c r="A511" s="310"/>
      <c r="B511" s="330"/>
      <c r="C511" s="310"/>
      <c r="D511" s="310"/>
      <c r="E511" s="310"/>
      <c r="F511" s="310"/>
      <c r="H511" s="255">
        <f>SUM((D511*400)+(E511*100)+F511)</f>
        <v>0</v>
      </c>
      <c r="I511" s="254">
        <v>75</v>
      </c>
      <c r="J511" s="254">
        <f>H511*I511</f>
        <v>0</v>
      </c>
      <c r="K511" s="310"/>
      <c r="L511" s="310"/>
      <c r="M511" s="330" t="s">
        <v>391</v>
      </c>
      <c r="N511" s="345" t="s">
        <v>0</v>
      </c>
      <c r="O511" s="393"/>
      <c r="P511" s="310"/>
      <c r="Q511" s="393">
        <v>96</v>
      </c>
      <c r="R511" s="393"/>
      <c r="S511" s="310"/>
      <c r="T511" s="310"/>
      <c r="V511" s="246">
        <f>SUM(Q511*6500)</f>
        <v>624000</v>
      </c>
      <c r="W511" s="249"/>
      <c r="X511" s="249"/>
      <c r="Y511" s="249"/>
      <c r="Z511" s="248">
        <f>SUM(J511+Y511)</f>
        <v>0</v>
      </c>
      <c r="AA511" s="255">
        <f>Z511</f>
        <v>0</v>
      </c>
      <c r="AB511" s="310"/>
      <c r="AC511" s="310"/>
      <c r="AD511" s="229"/>
      <c r="AE511"/>
    </row>
    <row r="512" spans="1:31" x14ac:dyDescent="0.3">
      <c r="A512" s="310"/>
      <c r="B512" s="330"/>
      <c r="C512" s="310"/>
      <c r="D512" s="310"/>
      <c r="E512" s="310"/>
      <c r="F512" s="310"/>
      <c r="H512" s="255">
        <f>SUM((D512*400)+(E512*100)+F512)</f>
        <v>0</v>
      </c>
      <c r="I512" s="254">
        <v>75</v>
      </c>
      <c r="J512" s="254">
        <f>H512*I512</f>
        <v>0</v>
      </c>
      <c r="K512" s="310"/>
      <c r="L512" s="310"/>
      <c r="M512" s="330" t="s">
        <v>8</v>
      </c>
      <c r="N512" s="345" t="s">
        <v>0</v>
      </c>
      <c r="O512" s="393"/>
      <c r="P512" s="310">
        <v>12</v>
      </c>
      <c r="Q512" s="393"/>
      <c r="R512" s="393"/>
      <c r="S512" s="310"/>
      <c r="T512" s="310"/>
      <c r="U512" s="235">
        <v>6500</v>
      </c>
      <c r="V512" s="246">
        <f>SUM(P512*6500)</f>
        <v>78000</v>
      </c>
      <c r="W512" s="249">
        <v>1</v>
      </c>
      <c r="X512" s="249">
        <v>3</v>
      </c>
      <c r="Y512" s="249">
        <f>SUM(V512-(V512*X512/100))</f>
        <v>75660</v>
      </c>
      <c r="Z512" s="248">
        <f>SUM(J512+Y512)</f>
        <v>75660</v>
      </c>
      <c r="AA512" s="255">
        <f>Z512</f>
        <v>75660</v>
      </c>
      <c r="AB512" s="310">
        <v>50</v>
      </c>
      <c r="AC512" s="310">
        <v>0</v>
      </c>
      <c r="AD512" s="229">
        <v>0.01</v>
      </c>
      <c r="AE512"/>
    </row>
    <row r="513" spans="1:31" x14ac:dyDescent="0.3">
      <c r="A513" s="310">
        <v>254</v>
      </c>
      <c r="B513" s="330" t="s">
        <v>950</v>
      </c>
      <c r="C513" s="310">
        <v>10499</v>
      </c>
      <c r="D513" s="310">
        <v>7</v>
      </c>
      <c r="E513" s="310">
        <v>1</v>
      </c>
      <c r="F513" s="310">
        <v>47</v>
      </c>
      <c r="G513" s="233">
        <v>1</v>
      </c>
      <c r="H513" s="255">
        <f>SUM((D513*400)+(E513*100)+F513)</f>
        <v>2947</v>
      </c>
      <c r="I513" s="254">
        <v>75</v>
      </c>
      <c r="J513" s="254">
        <f>H513*I513</f>
        <v>221025</v>
      </c>
      <c r="K513" s="310"/>
      <c r="L513" s="310"/>
      <c r="M513" s="330"/>
      <c r="N513" s="345"/>
      <c r="O513" s="393"/>
      <c r="P513" s="310"/>
      <c r="Q513" s="393"/>
      <c r="R513" s="393"/>
      <c r="S513" s="310"/>
      <c r="T513" s="310"/>
      <c r="V513" s="246"/>
      <c r="W513" s="249"/>
      <c r="X513" s="249"/>
      <c r="Y513" s="249"/>
      <c r="Z513" s="248">
        <f>SUM(J513+Y513)</f>
        <v>221025</v>
      </c>
      <c r="AA513" s="255">
        <f>Z513</f>
        <v>221025</v>
      </c>
      <c r="AB513" s="310">
        <v>50</v>
      </c>
      <c r="AC513" s="310">
        <v>0</v>
      </c>
      <c r="AD513" s="229">
        <v>0.01</v>
      </c>
      <c r="AE513"/>
    </row>
    <row r="514" spans="1:31" x14ac:dyDescent="0.3">
      <c r="A514" s="310">
        <v>255</v>
      </c>
      <c r="B514" s="330" t="s">
        <v>949</v>
      </c>
      <c r="C514" s="310">
        <v>11947</v>
      </c>
      <c r="D514" s="310">
        <v>6</v>
      </c>
      <c r="E514" s="310"/>
      <c r="F514" s="310"/>
      <c r="G514" s="233">
        <v>1</v>
      </c>
      <c r="H514" s="255">
        <f>SUM((D514*400)+(E514*100)+F514)</f>
        <v>2400</v>
      </c>
      <c r="I514" s="254">
        <v>75</v>
      </c>
      <c r="J514" s="254">
        <f>H514*I514</f>
        <v>180000</v>
      </c>
      <c r="K514" s="310"/>
      <c r="L514" s="310"/>
      <c r="M514" s="330"/>
      <c r="N514" s="345"/>
      <c r="O514" s="393"/>
      <c r="P514" s="310"/>
      <c r="Q514" s="393"/>
      <c r="R514" s="393"/>
      <c r="S514" s="310"/>
      <c r="T514" s="310"/>
      <c r="U514" s="246"/>
      <c r="V514" s="249"/>
      <c r="W514" s="249"/>
      <c r="X514" s="249"/>
      <c r="Y514" s="249"/>
      <c r="Z514" s="248">
        <f>SUM(J514+Y514)</f>
        <v>180000</v>
      </c>
      <c r="AA514" s="255">
        <f>Z514</f>
        <v>180000</v>
      </c>
      <c r="AB514" s="310">
        <v>50</v>
      </c>
      <c r="AC514" s="310">
        <v>0</v>
      </c>
      <c r="AD514" s="229">
        <v>0.01</v>
      </c>
      <c r="AE514"/>
    </row>
    <row r="515" spans="1:31" x14ac:dyDescent="0.3">
      <c r="A515" s="310">
        <v>256</v>
      </c>
      <c r="B515" s="330" t="s">
        <v>948</v>
      </c>
      <c r="C515" s="310">
        <v>10501</v>
      </c>
      <c r="D515" s="310">
        <v>6</v>
      </c>
      <c r="E515" s="310"/>
      <c r="F515" s="310">
        <v>71</v>
      </c>
      <c r="G515" s="233">
        <v>1</v>
      </c>
      <c r="H515" s="255">
        <f>SUM((D515*400)+(E515*100)+F515)</f>
        <v>2471</v>
      </c>
      <c r="I515" s="254">
        <v>75</v>
      </c>
      <c r="J515" s="254">
        <f>H515*I515</f>
        <v>185325</v>
      </c>
      <c r="K515" s="310"/>
      <c r="L515" s="310"/>
      <c r="M515" s="330"/>
      <c r="N515" s="345"/>
      <c r="O515" s="393"/>
      <c r="P515" s="310"/>
      <c r="Q515" s="393"/>
      <c r="R515" s="393"/>
      <c r="S515" s="310"/>
      <c r="T515" s="310"/>
      <c r="U515" s="246"/>
      <c r="V515" s="249"/>
      <c r="W515" s="249"/>
      <c r="X515" s="249"/>
      <c r="Y515" s="249"/>
      <c r="Z515" s="248">
        <f>SUM(J515+Y515)</f>
        <v>185325</v>
      </c>
      <c r="AA515" s="255">
        <f>Z515</f>
        <v>185325</v>
      </c>
      <c r="AB515" s="310">
        <v>50</v>
      </c>
      <c r="AC515" s="310">
        <v>0</v>
      </c>
      <c r="AD515" s="229">
        <v>0.01</v>
      </c>
      <c r="AE515"/>
    </row>
    <row r="516" spans="1:31" x14ac:dyDescent="0.3">
      <c r="A516" s="310">
        <v>257</v>
      </c>
      <c r="B516" s="330" t="s">
        <v>947</v>
      </c>
      <c r="C516" s="310">
        <v>4227</v>
      </c>
      <c r="D516" s="310"/>
      <c r="E516" s="310"/>
      <c r="F516" s="310">
        <v>87</v>
      </c>
      <c r="G516" s="233">
        <v>2</v>
      </c>
      <c r="H516" s="255">
        <f>SUM((D516*400)+(E516*100)+F516)</f>
        <v>87</v>
      </c>
      <c r="I516" s="254">
        <v>75</v>
      </c>
      <c r="J516" s="254">
        <f>H516*I516</f>
        <v>6525</v>
      </c>
      <c r="K516" s="310">
        <v>77</v>
      </c>
      <c r="L516" s="310">
        <v>120</v>
      </c>
      <c r="M516" s="330" t="s">
        <v>10</v>
      </c>
      <c r="N516" s="345" t="s">
        <v>9</v>
      </c>
      <c r="O516" s="393">
        <v>232</v>
      </c>
      <c r="P516" s="310"/>
      <c r="Q516" s="393"/>
      <c r="R516" s="393"/>
      <c r="S516" s="310"/>
      <c r="T516" s="310"/>
      <c r="U516" s="235">
        <v>6500</v>
      </c>
      <c r="V516" s="246">
        <f>SUM(V517+V518)</f>
        <v>1443000</v>
      </c>
      <c r="W516" s="249">
        <v>30</v>
      </c>
      <c r="X516" s="249">
        <v>85</v>
      </c>
      <c r="Y516" s="249">
        <f>SUM(V516-(V516*X516/100))</f>
        <v>216450</v>
      </c>
      <c r="Z516" s="248">
        <f>SUM(J516+Y516)</f>
        <v>222975</v>
      </c>
      <c r="AA516" s="255">
        <f>Z516</f>
        <v>222975</v>
      </c>
      <c r="AB516" s="310">
        <v>10</v>
      </c>
      <c r="AC516" s="310">
        <v>0</v>
      </c>
      <c r="AD516" s="229">
        <v>0.02</v>
      </c>
      <c r="AE516"/>
    </row>
    <row r="517" spans="1:31" x14ac:dyDescent="0.3">
      <c r="A517" s="310"/>
      <c r="B517" s="330"/>
      <c r="C517" s="310"/>
      <c r="D517" s="310"/>
      <c r="E517" s="310"/>
      <c r="F517" s="310"/>
      <c r="H517" s="255">
        <f>SUM((D517*400)+(E517*100)+F517)</f>
        <v>0</v>
      </c>
      <c r="I517" s="254">
        <v>75</v>
      </c>
      <c r="J517" s="254">
        <f>H517*I517</f>
        <v>0</v>
      </c>
      <c r="K517" s="310"/>
      <c r="L517" s="310"/>
      <c r="M517" s="330" t="s">
        <v>393</v>
      </c>
      <c r="N517" s="345" t="s">
        <v>2</v>
      </c>
      <c r="O517" s="393"/>
      <c r="P517" s="310"/>
      <c r="Q517" s="393">
        <v>126</v>
      </c>
      <c r="R517" s="393"/>
      <c r="S517" s="310"/>
      <c r="T517" s="310"/>
      <c r="V517" s="246">
        <f>SUM(Q517*6500)</f>
        <v>819000</v>
      </c>
      <c r="W517" s="249"/>
      <c r="X517" s="249"/>
      <c r="Y517" s="249"/>
      <c r="Z517" s="248">
        <f>SUM(J517+Y517)</f>
        <v>0</v>
      </c>
      <c r="AA517" s="255">
        <f>Z517</f>
        <v>0</v>
      </c>
      <c r="AB517" s="310"/>
      <c r="AC517" s="310"/>
      <c r="AD517" s="229"/>
      <c r="AE517"/>
    </row>
    <row r="518" spans="1:31" x14ac:dyDescent="0.3">
      <c r="A518" s="310"/>
      <c r="B518" s="330"/>
      <c r="C518" s="310"/>
      <c r="D518" s="310"/>
      <c r="E518" s="310"/>
      <c r="F518" s="310"/>
      <c r="H518" s="255">
        <f>SUM((D518*400)+(E518*100)+F518)</f>
        <v>0</v>
      </c>
      <c r="I518" s="254">
        <v>75</v>
      </c>
      <c r="J518" s="254">
        <f>H518*I518</f>
        <v>0</v>
      </c>
      <c r="K518" s="310"/>
      <c r="L518" s="310"/>
      <c r="M518" s="330" t="s">
        <v>391</v>
      </c>
      <c r="N518" s="345" t="s">
        <v>0</v>
      </c>
      <c r="O518" s="393"/>
      <c r="P518" s="310"/>
      <c r="Q518" s="393">
        <v>96</v>
      </c>
      <c r="R518" s="393"/>
      <c r="S518" s="310"/>
      <c r="T518" s="310"/>
      <c r="V518" s="246">
        <f>SUM(Q518*6500)</f>
        <v>624000</v>
      </c>
      <c r="W518" s="249"/>
      <c r="X518" s="249"/>
      <c r="Y518" s="249"/>
      <c r="Z518" s="248">
        <f>SUM(J518+Y518)</f>
        <v>0</v>
      </c>
      <c r="AA518" s="255">
        <f>Z518</f>
        <v>0</v>
      </c>
      <c r="AB518" s="310"/>
      <c r="AC518" s="310"/>
      <c r="AD518" s="229"/>
      <c r="AE518"/>
    </row>
    <row r="519" spans="1:31" x14ac:dyDescent="0.3">
      <c r="A519" s="310"/>
      <c r="B519" s="330"/>
      <c r="C519" s="310"/>
      <c r="D519" s="310"/>
      <c r="E519" s="310"/>
      <c r="F519" s="310"/>
      <c r="H519" s="255">
        <f>SUM((D519*400)+(E519*100)+F519)</f>
        <v>0</v>
      </c>
      <c r="I519" s="254">
        <v>75</v>
      </c>
      <c r="J519" s="254">
        <f>H519*I519</f>
        <v>0</v>
      </c>
      <c r="K519" s="310"/>
      <c r="L519" s="310"/>
      <c r="M519" s="330" t="s">
        <v>8</v>
      </c>
      <c r="N519" s="345" t="s">
        <v>0</v>
      </c>
      <c r="O519" s="393"/>
      <c r="P519" s="310">
        <v>10</v>
      </c>
      <c r="Q519" s="393"/>
      <c r="R519" s="393"/>
      <c r="S519" s="310"/>
      <c r="T519" s="310"/>
      <c r="U519" s="235">
        <v>6500</v>
      </c>
      <c r="V519" s="246">
        <f>SUM(P519*6500)</f>
        <v>65000</v>
      </c>
      <c r="W519" s="249">
        <v>2</v>
      </c>
      <c r="X519" s="249">
        <v>6</v>
      </c>
      <c r="Y519" s="249">
        <f>SUM(V519-(V519*X519/100))</f>
        <v>61100</v>
      </c>
      <c r="Z519" s="248">
        <f>SUM(J519+Y519)</f>
        <v>61100</v>
      </c>
      <c r="AA519" s="255">
        <f>Z519</f>
        <v>61100</v>
      </c>
      <c r="AB519" s="310">
        <v>50</v>
      </c>
      <c r="AC519" s="310">
        <v>0</v>
      </c>
      <c r="AD519" s="229">
        <v>0.01</v>
      </c>
      <c r="AE519"/>
    </row>
    <row r="520" spans="1:31" x14ac:dyDescent="0.3">
      <c r="A520" s="310">
        <v>258</v>
      </c>
      <c r="B520" s="330" t="s">
        <v>946</v>
      </c>
      <c r="C520" s="310">
        <v>10502</v>
      </c>
      <c r="D520" s="310">
        <v>4</v>
      </c>
      <c r="E520" s="310">
        <v>3</v>
      </c>
      <c r="F520" s="310">
        <v>31</v>
      </c>
      <c r="G520" s="233">
        <v>2</v>
      </c>
      <c r="H520" s="255">
        <f>SUM((D520*400)+(E520*100)+F520)</f>
        <v>1931</v>
      </c>
      <c r="I520" s="254">
        <v>75</v>
      </c>
      <c r="J520" s="254">
        <f>H520*I520</f>
        <v>144825</v>
      </c>
      <c r="K520" s="310">
        <v>78</v>
      </c>
      <c r="L520" s="310">
        <v>120</v>
      </c>
      <c r="M520" s="330" t="s">
        <v>158</v>
      </c>
      <c r="N520" s="345" t="s">
        <v>2</v>
      </c>
      <c r="O520" s="393">
        <v>4</v>
      </c>
      <c r="P520" s="310"/>
      <c r="Q520" s="393"/>
      <c r="R520" s="393">
        <v>4</v>
      </c>
      <c r="S520" s="310"/>
      <c r="T520" s="310"/>
      <c r="U520" s="235">
        <v>6500</v>
      </c>
      <c r="V520" s="246">
        <f>SUM(R520*6500)</f>
        <v>26000</v>
      </c>
      <c r="W520" s="249">
        <v>1</v>
      </c>
      <c r="X520" s="249">
        <v>1</v>
      </c>
      <c r="Y520" s="249">
        <f>SUM(V520-(V520*X520/100))</f>
        <v>25740</v>
      </c>
      <c r="Z520" s="248">
        <f>SUM(J520+Y520)</f>
        <v>170565</v>
      </c>
      <c r="AA520" s="255">
        <f>Z520</f>
        <v>170565</v>
      </c>
      <c r="AB520" s="310">
        <v>10</v>
      </c>
      <c r="AC520" s="310">
        <v>0</v>
      </c>
      <c r="AD520" s="229">
        <v>0.02</v>
      </c>
      <c r="AE520"/>
    </row>
    <row r="521" spans="1:31" x14ac:dyDescent="0.3">
      <c r="A521" s="310">
        <v>259</v>
      </c>
      <c r="B521" s="330" t="s">
        <v>945</v>
      </c>
      <c r="C521" s="310">
        <v>3953</v>
      </c>
      <c r="D521" s="310">
        <v>5</v>
      </c>
      <c r="E521" s="310">
        <v>3</v>
      </c>
      <c r="F521" s="310">
        <v>20</v>
      </c>
      <c r="G521" s="233">
        <v>1</v>
      </c>
      <c r="H521" s="255">
        <f>SUM((D521*400)+(E521*100)+F521)</f>
        <v>2320</v>
      </c>
      <c r="I521" s="254">
        <v>75</v>
      </c>
      <c r="J521" s="254">
        <f>H521*I521</f>
        <v>174000</v>
      </c>
      <c r="K521" s="310"/>
      <c r="L521" s="310"/>
      <c r="M521" s="330"/>
      <c r="N521" s="345"/>
      <c r="O521" s="393"/>
      <c r="P521" s="310"/>
      <c r="Q521" s="393"/>
      <c r="R521" s="393"/>
      <c r="S521" s="310"/>
      <c r="T521" s="310"/>
      <c r="U521" s="246"/>
      <c r="V521" s="249"/>
      <c r="W521" s="249"/>
      <c r="X521" s="249"/>
      <c r="Y521" s="249"/>
      <c r="Z521" s="248">
        <f>SUM(J521+Y521)</f>
        <v>174000</v>
      </c>
      <c r="AA521" s="255">
        <f>Z521</f>
        <v>174000</v>
      </c>
      <c r="AB521" s="310">
        <v>50</v>
      </c>
      <c r="AC521" s="310">
        <v>0</v>
      </c>
      <c r="AD521" s="229">
        <v>0.01</v>
      </c>
      <c r="AE521"/>
    </row>
    <row r="522" spans="1:31" x14ac:dyDescent="0.3">
      <c r="A522" s="310">
        <v>260</v>
      </c>
      <c r="B522" s="330" t="s">
        <v>944</v>
      </c>
      <c r="C522" s="310">
        <v>21188</v>
      </c>
      <c r="D522" s="310">
        <v>12</v>
      </c>
      <c r="E522" s="310"/>
      <c r="F522" s="310">
        <v>34</v>
      </c>
      <c r="G522" s="233">
        <v>1</v>
      </c>
      <c r="H522" s="255">
        <f>SUM((D522*400)+(E522*100)+F522)</f>
        <v>4834</v>
      </c>
      <c r="I522" s="254">
        <v>75</v>
      </c>
      <c r="J522" s="254">
        <f>H522*I522</f>
        <v>362550</v>
      </c>
      <c r="K522" s="310"/>
      <c r="L522" s="310"/>
      <c r="M522" s="330"/>
      <c r="N522" s="345"/>
      <c r="O522" s="393"/>
      <c r="P522" s="310"/>
      <c r="Q522" s="393"/>
      <c r="R522" s="393"/>
      <c r="S522" s="310"/>
      <c r="T522" s="310"/>
      <c r="U522" s="246"/>
      <c r="V522" s="249"/>
      <c r="W522" s="249"/>
      <c r="X522" s="249"/>
      <c r="Y522" s="249"/>
      <c r="Z522" s="248">
        <f>SUM(J522+Y522)</f>
        <v>362550</v>
      </c>
      <c r="AA522" s="255">
        <f>Z522</f>
        <v>362550</v>
      </c>
      <c r="AB522" s="310">
        <v>50</v>
      </c>
      <c r="AC522" s="310">
        <v>0</v>
      </c>
      <c r="AD522" s="229">
        <v>0.01</v>
      </c>
      <c r="AE522"/>
    </row>
    <row r="523" spans="1:31" x14ac:dyDescent="0.3">
      <c r="A523" s="310">
        <v>261</v>
      </c>
      <c r="B523" s="330" t="s">
        <v>943</v>
      </c>
      <c r="C523" s="310">
        <v>15959</v>
      </c>
      <c r="D523" s="310"/>
      <c r="E523" s="310">
        <v>1</v>
      </c>
      <c r="F523" s="310">
        <v>13</v>
      </c>
      <c r="G523" s="233">
        <v>2</v>
      </c>
      <c r="H523" s="255">
        <f>SUM((D523*400)+(E523*100)+F523)</f>
        <v>113</v>
      </c>
      <c r="I523" s="254">
        <v>75</v>
      </c>
      <c r="J523" s="254">
        <f>H523*I523</f>
        <v>8475</v>
      </c>
      <c r="K523" s="310">
        <v>79</v>
      </c>
      <c r="L523" s="310" t="s">
        <v>942</v>
      </c>
      <c r="M523" s="330" t="s">
        <v>10</v>
      </c>
      <c r="N523" s="345" t="s">
        <v>9</v>
      </c>
      <c r="O523" s="393">
        <v>216.5</v>
      </c>
      <c r="P523" s="310"/>
      <c r="Q523" s="393"/>
      <c r="R523" s="393"/>
      <c r="S523" s="310"/>
      <c r="T523" s="310"/>
      <c r="U523" s="235">
        <v>6500</v>
      </c>
      <c r="V523" s="246">
        <f>SUM(V524+V525)</f>
        <v>1326000</v>
      </c>
      <c r="W523" s="249">
        <v>28</v>
      </c>
      <c r="X523" s="249">
        <v>85</v>
      </c>
      <c r="Y523" s="249">
        <f>SUM(V523-(V523*X523/100))</f>
        <v>198900</v>
      </c>
      <c r="Z523" s="248">
        <f>SUM(J523+Y523)</f>
        <v>207375</v>
      </c>
      <c r="AA523" s="255">
        <f>Z523</f>
        <v>207375</v>
      </c>
      <c r="AB523" s="310">
        <v>10</v>
      </c>
      <c r="AC523" s="310">
        <v>0</v>
      </c>
      <c r="AD523" s="229">
        <v>0.02</v>
      </c>
      <c r="AE523"/>
    </row>
    <row r="524" spans="1:31" x14ac:dyDescent="0.3">
      <c r="A524" s="310"/>
      <c r="B524" s="330"/>
      <c r="C524" s="310"/>
      <c r="D524" s="310"/>
      <c r="E524" s="310"/>
      <c r="F524" s="310"/>
      <c r="H524" s="255">
        <f>SUM((D524*400)+(E524*100)+F524)</f>
        <v>0</v>
      </c>
      <c r="I524" s="254">
        <v>75</v>
      </c>
      <c r="J524" s="254">
        <f>H524*I524</f>
        <v>0</v>
      </c>
      <c r="K524" s="310"/>
      <c r="L524" s="310"/>
      <c r="M524" s="330" t="s">
        <v>393</v>
      </c>
      <c r="N524" s="345" t="s">
        <v>2</v>
      </c>
      <c r="O524" s="393"/>
      <c r="P524" s="310"/>
      <c r="Q524" s="393">
        <v>156</v>
      </c>
      <c r="R524" s="393"/>
      <c r="S524" s="310"/>
      <c r="T524" s="310"/>
      <c r="V524" s="246">
        <f>SUM(Q524*6500)</f>
        <v>1014000</v>
      </c>
      <c r="W524" s="249"/>
      <c r="X524" s="249"/>
      <c r="Y524" s="249"/>
      <c r="Z524" s="248">
        <f>SUM(J524+Y524)</f>
        <v>0</v>
      </c>
      <c r="AA524" s="255">
        <f>Z524</f>
        <v>0</v>
      </c>
      <c r="AB524" s="310"/>
      <c r="AC524" s="310"/>
      <c r="AD524" s="229"/>
      <c r="AE524"/>
    </row>
    <row r="525" spans="1:31" x14ac:dyDescent="0.3">
      <c r="A525" s="310"/>
      <c r="B525" s="330"/>
      <c r="C525" s="310"/>
      <c r="D525" s="310"/>
      <c r="E525" s="310"/>
      <c r="F525" s="310"/>
      <c r="H525" s="255">
        <f>SUM((D525*400)+(E525*100)+F525)</f>
        <v>0</v>
      </c>
      <c r="I525" s="254">
        <v>75</v>
      </c>
      <c r="J525" s="254">
        <f>H525*I525</f>
        <v>0</v>
      </c>
      <c r="K525" s="310"/>
      <c r="L525" s="310"/>
      <c r="M525" s="330" t="s">
        <v>391</v>
      </c>
      <c r="N525" s="345" t="s">
        <v>0</v>
      </c>
      <c r="O525" s="393"/>
      <c r="P525" s="310"/>
      <c r="Q525" s="393">
        <v>48</v>
      </c>
      <c r="R525" s="393"/>
      <c r="S525" s="310"/>
      <c r="T525" s="310"/>
      <c r="V525" s="246">
        <f>SUM(Q525*6500)</f>
        <v>312000</v>
      </c>
      <c r="W525" s="249"/>
      <c r="X525" s="249"/>
      <c r="Y525" s="249"/>
      <c r="Z525" s="248">
        <f>SUM(J525+Y525)</f>
        <v>0</v>
      </c>
      <c r="AA525" s="255">
        <f>Z525</f>
        <v>0</v>
      </c>
      <c r="AB525" s="310"/>
      <c r="AC525" s="310"/>
      <c r="AD525" s="229"/>
      <c r="AE525"/>
    </row>
    <row r="526" spans="1:31" x14ac:dyDescent="0.3">
      <c r="A526" s="310"/>
      <c r="B526" s="330"/>
      <c r="C526" s="310"/>
      <c r="D526" s="310"/>
      <c r="E526" s="310"/>
      <c r="F526" s="310"/>
      <c r="H526" s="255">
        <f>SUM((D526*400)+(E526*100)+F526)</f>
        <v>0</v>
      </c>
      <c r="I526" s="254">
        <v>75</v>
      </c>
      <c r="J526" s="254">
        <f>H526*I526</f>
        <v>0</v>
      </c>
      <c r="K526" s="310"/>
      <c r="L526" s="310"/>
      <c r="M526" s="330" t="s">
        <v>8</v>
      </c>
      <c r="N526" s="345" t="s">
        <v>0</v>
      </c>
      <c r="O526" s="393"/>
      <c r="P526" s="310">
        <v>12.5</v>
      </c>
      <c r="Q526" s="393"/>
      <c r="R526" s="393"/>
      <c r="S526" s="310"/>
      <c r="T526" s="310"/>
      <c r="U526" s="235">
        <v>6500</v>
      </c>
      <c r="V526" s="246">
        <f>SUM(P526*6500)</f>
        <v>81250</v>
      </c>
      <c r="W526" s="249"/>
      <c r="X526" s="249"/>
      <c r="Y526" s="249"/>
      <c r="Z526" s="248">
        <f>SUM(J526+Y526)</f>
        <v>0</v>
      </c>
      <c r="AA526" s="255">
        <f>Z526</f>
        <v>0</v>
      </c>
      <c r="AB526" s="310">
        <v>50</v>
      </c>
      <c r="AC526" s="310">
        <v>0</v>
      </c>
      <c r="AD526" s="229">
        <v>0.01</v>
      </c>
      <c r="AE526"/>
    </row>
    <row r="527" spans="1:31" x14ac:dyDescent="0.3">
      <c r="A527" s="310">
        <v>262</v>
      </c>
      <c r="B527" s="330" t="s">
        <v>941</v>
      </c>
      <c r="C527" s="310">
        <v>15406</v>
      </c>
      <c r="D527" s="310">
        <v>10</v>
      </c>
      <c r="E527" s="310">
        <v>2</v>
      </c>
      <c r="F527" s="310">
        <v>91</v>
      </c>
      <c r="G527" s="233">
        <v>1</v>
      </c>
      <c r="H527" s="255">
        <f>SUM((D527*400)+(E527*100)+F527)</f>
        <v>4291</v>
      </c>
      <c r="I527" s="254">
        <v>75</v>
      </c>
      <c r="J527" s="254">
        <f>H527*I527</f>
        <v>321825</v>
      </c>
      <c r="K527" s="310"/>
      <c r="L527" s="310"/>
      <c r="M527" s="330"/>
      <c r="N527" s="345"/>
      <c r="O527" s="393"/>
      <c r="P527" s="310"/>
      <c r="Q527" s="393"/>
      <c r="R527" s="393"/>
      <c r="S527" s="310"/>
      <c r="T527" s="310"/>
      <c r="U527" s="246"/>
      <c r="V527" s="249"/>
      <c r="W527" s="249"/>
      <c r="X527" s="249"/>
      <c r="Y527" s="249"/>
      <c r="Z527" s="248">
        <f>SUM(J527+Y527)</f>
        <v>321825</v>
      </c>
      <c r="AA527" s="255">
        <f>Z527</f>
        <v>321825</v>
      </c>
      <c r="AB527" s="310">
        <v>50</v>
      </c>
      <c r="AC527" s="310">
        <v>0</v>
      </c>
      <c r="AD527" s="229">
        <v>0.01</v>
      </c>
      <c r="AE527"/>
    </row>
    <row r="528" spans="1:31" x14ac:dyDescent="0.3">
      <c r="A528" s="310">
        <v>263</v>
      </c>
      <c r="B528" s="330" t="s">
        <v>940</v>
      </c>
      <c r="C528" s="310">
        <v>6084</v>
      </c>
      <c r="D528" s="310"/>
      <c r="E528" s="310">
        <v>1</v>
      </c>
      <c r="F528" s="310">
        <v>35</v>
      </c>
      <c r="G528" s="233">
        <v>2</v>
      </c>
      <c r="H528" s="255">
        <f>SUM((D528*400)+(E528*100)+F528)</f>
        <v>135</v>
      </c>
      <c r="I528" s="254">
        <v>75</v>
      </c>
      <c r="J528" s="254">
        <f>H528*I528</f>
        <v>10125</v>
      </c>
      <c r="K528" s="310">
        <v>80</v>
      </c>
      <c r="L528" s="406">
        <v>44013</v>
      </c>
      <c r="M528" s="330" t="s">
        <v>3</v>
      </c>
      <c r="N528" s="345" t="s">
        <v>2</v>
      </c>
      <c r="O528" s="393">
        <v>302</v>
      </c>
      <c r="P528" s="310"/>
      <c r="Q528" s="393">
        <v>114</v>
      </c>
      <c r="R528" s="393"/>
      <c r="S528" s="310"/>
      <c r="T528" s="310"/>
      <c r="U528" s="235">
        <v>6500</v>
      </c>
      <c r="V528" s="246">
        <f>SUM(Q528*6500)</f>
        <v>741000</v>
      </c>
      <c r="W528" s="249">
        <v>10</v>
      </c>
      <c r="X528" s="249">
        <v>10</v>
      </c>
      <c r="Y528" s="249">
        <f>SUM(V528-(V528*X528/100))</f>
        <v>666900</v>
      </c>
      <c r="Z528" s="248">
        <f>SUM(J528+Y528)</f>
        <v>677025</v>
      </c>
      <c r="AA528" s="255">
        <f>Z528</f>
        <v>677025</v>
      </c>
      <c r="AB528" s="310">
        <v>10</v>
      </c>
      <c r="AC528" s="310">
        <v>0</v>
      </c>
      <c r="AD528" s="229">
        <v>0.02</v>
      </c>
      <c r="AE528"/>
    </row>
    <row r="529" spans="1:31" x14ac:dyDescent="0.3">
      <c r="A529" s="310"/>
      <c r="B529" s="330"/>
      <c r="C529" s="310"/>
      <c r="D529" s="310"/>
      <c r="E529" s="310"/>
      <c r="F529" s="310"/>
      <c r="H529" s="255">
        <f>SUM((D529*400)+(E529*100)+F529)</f>
        <v>0</v>
      </c>
      <c r="I529" s="254">
        <v>75</v>
      </c>
      <c r="J529" s="254">
        <f>H529*I529</f>
        <v>0</v>
      </c>
      <c r="K529" s="310"/>
      <c r="L529" s="310"/>
      <c r="M529" s="330" t="s">
        <v>10</v>
      </c>
      <c r="N529" s="345" t="s">
        <v>9</v>
      </c>
      <c r="O529" s="393"/>
      <c r="P529" s="310"/>
      <c r="Q529" s="393"/>
      <c r="R529" s="393"/>
      <c r="S529" s="310"/>
      <c r="T529" s="310"/>
      <c r="U529" s="235">
        <v>6500</v>
      </c>
      <c r="V529" s="246">
        <f>SUM(V530+V531)</f>
        <v>1222000</v>
      </c>
      <c r="W529" s="249">
        <v>20</v>
      </c>
      <c r="X529" s="249">
        <v>75</v>
      </c>
      <c r="Y529" s="249">
        <f>SUM(V529-(V529*X529/100))</f>
        <v>305500</v>
      </c>
      <c r="Z529" s="248">
        <f>SUM(J529+Y529)</f>
        <v>305500</v>
      </c>
      <c r="AA529" s="255">
        <f>Z529</f>
        <v>305500</v>
      </c>
      <c r="AB529" s="310">
        <v>10</v>
      </c>
      <c r="AC529" s="310">
        <v>0</v>
      </c>
      <c r="AD529" s="229">
        <v>0.02</v>
      </c>
      <c r="AE529"/>
    </row>
    <row r="530" spans="1:31" x14ac:dyDescent="0.3">
      <c r="A530" s="310"/>
      <c r="B530" s="330"/>
      <c r="C530" s="310"/>
      <c r="D530" s="310"/>
      <c r="E530" s="310"/>
      <c r="F530" s="310"/>
      <c r="H530" s="255">
        <f>SUM((D530*400)+(E530*100)+F530)</f>
        <v>0</v>
      </c>
      <c r="I530" s="254">
        <v>75</v>
      </c>
      <c r="J530" s="254">
        <f>H530*I530</f>
        <v>0</v>
      </c>
      <c r="K530" s="310"/>
      <c r="L530" s="310"/>
      <c r="M530" s="330" t="s">
        <v>393</v>
      </c>
      <c r="N530" s="345" t="s">
        <v>2</v>
      </c>
      <c r="O530" s="393"/>
      <c r="P530" s="310"/>
      <c r="Q530" s="393">
        <v>140</v>
      </c>
      <c r="R530" s="393"/>
      <c r="S530" s="310"/>
      <c r="T530" s="310"/>
      <c r="V530" s="246">
        <f>SUM(Q530*6500)</f>
        <v>910000</v>
      </c>
      <c r="W530" s="249"/>
      <c r="X530" s="249"/>
      <c r="Y530" s="249"/>
      <c r="Z530" s="248">
        <f>SUM(J530+Y530)</f>
        <v>0</v>
      </c>
      <c r="AA530" s="255">
        <f>Z530</f>
        <v>0</v>
      </c>
      <c r="AB530" s="310"/>
      <c r="AC530" s="310"/>
      <c r="AD530" s="229"/>
      <c r="AE530"/>
    </row>
    <row r="531" spans="1:31" x14ac:dyDescent="0.3">
      <c r="A531" s="310"/>
      <c r="B531" s="330"/>
      <c r="C531" s="310"/>
      <c r="D531" s="310"/>
      <c r="E531" s="310"/>
      <c r="F531" s="310"/>
      <c r="H531" s="255">
        <f>SUM((D531*400)+(E531*100)+F531)</f>
        <v>0</v>
      </c>
      <c r="I531" s="254">
        <v>75</v>
      </c>
      <c r="J531" s="254">
        <f>H531*I531</f>
        <v>0</v>
      </c>
      <c r="K531" s="310"/>
      <c r="L531" s="310"/>
      <c r="M531" s="330" t="s">
        <v>391</v>
      </c>
      <c r="N531" s="345" t="s">
        <v>0</v>
      </c>
      <c r="O531" s="393"/>
      <c r="P531" s="310"/>
      <c r="Q531" s="393">
        <v>48</v>
      </c>
      <c r="R531" s="393"/>
      <c r="S531" s="310"/>
      <c r="T531" s="310"/>
      <c r="V531" s="246">
        <f>SUM(Q531*6500)</f>
        <v>312000</v>
      </c>
      <c r="W531" s="249"/>
      <c r="X531" s="249"/>
      <c r="Y531" s="249"/>
      <c r="Z531" s="248">
        <f>SUM(J531+Y531)</f>
        <v>0</v>
      </c>
      <c r="AA531" s="255">
        <f>Z531</f>
        <v>0</v>
      </c>
      <c r="AB531" s="310"/>
      <c r="AC531" s="310"/>
      <c r="AD531" s="229"/>
      <c r="AE531"/>
    </row>
    <row r="532" spans="1:31" x14ac:dyDescent="0.3">
      <c r="A532" s="310">
        <v>264</v>
      </c>
      <c r="B532" s="330" t="s">
        <v>939</v>
      </c>
      <c r="C532" s="310">
        <v>21030</v>
      </c>
      <c r="D532" s="310">
        <v>8</v>
      </c>
      <c r="E532" s="310"/>
      <c r="F532" s="310">
        <v>86</v>
      </c>
      <c r="G532" s="233">
        <v>1</v>
      </c>
      <c r="H532" s="255">
        <f>SUM((D532*400)+(E532*100)+F532)</f>
        <v>3286</v>
      </c>
      <c r="I532" s="254">
        <v>75</v>
      </c>
      <c r="J532" s="254">
        <f>H532*I532</f>
        <v>246450</v>
      </c>
      <c r="K532" s="310"/>
      <c r="L532" s="310"/>
      <c r="M532" s="330"/>
      <c r="N532" s="345"/>
      <c r="O532" s="393"/>
      <c r="P532" s="310"/>
      <c r="Q532" s="393"/>
      <c r="R532" s="393"/>
      <c r="S532" s="310"/>
      <c r="T532" s="310"/>
      <c r="U532" s="246"/>
      <c r="V532" s="249"/>
      <c r="W532" s="249"/>
      <c r="X532" s="249"/>
      <c r="Y532" s="249"/>
      <c r="Z532" s="248">
        <f>SUM(J532+Y532)</f>
        <v>246450</v>
      </c>
      <c r="AA532" s="255">
        <f>Z532</f>
        <v>246450</v>
      </c>
      <c r="AB532" s="310">
        <v>50</v>
      </c>
      <c r="AC532" s="310">
        <v>0</v>
      </c>
      <c r="AD532" s="229">
        <v>0.01</v>
      </c>
      <c r="AE532"/>
    </row>
    <row r="533" spans="1:31" x14ac:dyDescent="0.3">
      <c r="A533" s="310">
        <v>265</v>
      </c>
      <c r="B533" s="330" t="s">
        <v>938</v>
      </c>
      <c r="C533" s="310">
        <v>24472</v>
      </c>
      <c r="D533" s="310">
        <v>16</v>
      </c>
      <c r="E533" s="310">
        <v>1</v>
      </c>
      <c r="F533" s="310">
        <v>70</v>
      </c>
      <c r="G533" s="233">
        <v>1</v>
      </c>
      <c r="H533" s="255">
        <f>SUM((D533*400)+(E533*100)+F533)</f>
        <v>6570</v>
      </c>
      <c r="I533" s="254">
        <v>75</v>
      </c>
      <c r="J533" s="254">
        <f>H533*I533</f>
        <v>492750</v>
      </c>
      <c r="K533" s="310"/>
      <c r="L533" s="310"/>
      <c r="M533" s="330"/>
      <c r="N533" s="345"/>
      <c r="O533" s="393"/>
      <c r="P533" s="310"/>
      <c r="Q533" s="393"/>
      <c r="R533" s="393"/>
      <c r="S533" s="310"/>
      <c r="T533" s="310"/>
      <c r="U533" s="246"/>
      <c r="V533" s="249"/>
      <c r="W533" s="249"/>
      <c r="X533" s="249"/>
      <c r="Y533" s="249"/>
      <c r="Z533" s="248">
        <f>SUM(J533+Y533)</f>
        <v>492750</v>
      </c>
      <c r="AA533" s="255">
        <f>Z533</f>
        <v>492750</v>
      </c>
      <c r="AB533" s="310">
        <v>50</v>
      </c>
      <c r="AC533" s="310">
        <v>0</v>
      </c>
      <c r="AD533" s="229">
        <v>0.01</v>
      </c>
      <c r="AE533"/>
    </row>
    <row r="534" spans="1:31" x14ac:dyDescent="0.3">
      <c r="A534" s="310">
        <v>266</v>
      </c>
      <c r="B534" s="330" t="s">
        <v>937</v>
      </c>
      <c r="C534" s="310">
        <v>8609</v>
      </c>
      <c r="D534" s="310">
        <v>9</v>
      </c>
      <c r="E534" s="310">
        <v>2</v>
      </c>
      <c r="F534" s="310">
        <v>5</v>
      </c>
      <c r="G534" s="233">
        <v>1</v>
      </c>
      <c r="H534" s="255">
        <f>SUM((D534*400)+(E534*100)+F534)</f>
        <v>3805</v>
      </c>
      <c r="I534" s="254">
        <v>75</v>
      </c>
      <c r="J534" s="254">
        <f>H534*I534</f>
        <v>285375</v>
      </c>
      <c r="K534" s="310"/>
      <c r="L534" s="310"/>
      <c r="M534" s="330"/>
      <c r="N534" s="345"/>
      <c r="O534" s="393"/>
      <c r="P534" s="310"/>
      <c r="Q534" s="393"/>
      <c r="R534" s="393"/>
      <c r="S534" s="310"/>
      <c r="T534" s="310"/>
      <c r="U534" s="246"/>
      <c r="V534" s="249"/>
      <c r="W534" s="249"/>
      <c r="X534" s="249"/>
      <c r="Y534" s="249"/>
      <c r="Z534" s="248">
        <f>SUM(J534+Y534)</f>
        <v>285375</v>
      </c>
      <c r="AA534" s="255">
        <f>Z534</f>
        <v>285375</v>
      </c>
      <c r="AB534" s="310">
        <v>50</v>
      </c>
      <c r="AC534" s="310">
        <v>0</v>
      </c>
      <c r="AD534" s="229">
        <v>0.01</v>
      </c>
      <c r="AE534"/>
    </row>
    <row r="535" spans="1:31" x14ac:dyDescent="0.3">
      <c r="A535" s="310">
        <v>267</v>
      </c>
      <c r="B535" s="330" t="s">
        <v>936</v>
      </c>
      <c r="C535" s="310">
        <v>6093</v>
      </c>
      <c r="D535" s="310"/>
      <c r="E535" s="310">
        <v>1</v>
      </c>
      <c r="F535" s="310">
        <v>47</v>
      </c>
      <c r="G535" s="233">
        <v>2</v>
      </c>
      <c r="H535" s="255">
        <f>SUM((D535*400)+(E535*100)+F535)</f>
        <v>147</v>
      </c>
      <c r="I535" s="254">
        <v>75</v>
      </c>
      <c r="J535" s="254">
        <f>H535*I535</f>
        <v>11025</v>
      </c>
      <c r="K535" s="310">
        <v>81</v>
      </c>
      <c r="L535" s="310">
        <v>134</v>
      </c>
      <c r="M535" s="330" t="s">
        <v>10</v>
      </c>
      <c r="N535" s="345" t="s">
        <v>9</v>
      </c>
      <c r="O535" s="393">
        <v>186</v>
      </c>
      <c r="P535" s="310"/>
      <c r="Q535" s="393"/>
      <c r="R535" s="393"/>
      <c r="S535" s="310"/>
      <c r="T535" s="310"/>
      <c r="U535" s="235">
        <v>6500</v>
      </c>
      <c r="V535" s="246">
        <f>SUM(V536+V537)</f>
        <v>949000</v>
      </c>
      <c r="W535" s="249">
        <v>30</v>
      </c>
      <c r="X535" s="249">
        <v>85</v>
      </c>
      <c r="Y535" s="249">
        <f>SUM(V535-(V535*X535/100))</f>
        <v>142350</v>
      </c>
      <c r="Z535" s="248">
        <f>SUM(J535+Y535)</f>
        <v>153375</v>
      </c>
      <c r="AA535" s="255">
        <f>Z535</f>
        <v>153375</v>
      </c>
      <c r="AB535" s="310">
        <v>10</v>
      </c>
      <c r="AC535" s="310">
        <v>0</v>
      </c>
      <c r="AD535" s="229">
        <v>0.02</v>
      </c>
      <c r="AE535"/>
    </row>
    <row r="536" spans="1:31" x14ac:dyDescent="0.3">
      <c r="A536" s="310"/>
      <c r="B536" s="330"/>
      <c r="C536" s="310"/>
      <c r="D536" s="310"/>
      <c r="E536" s="310"/>
      <c r="F536" s="310"/>
      <c r="H536" s="255">
        <f>SUM((D536*400)+(E536*100)+F536)</f>
        <v>0</v>
      </c>
      <c r="I536" s="254">
        <v>75</v>
      </c>
      <c r="J536" s="254">
        <f>H536*I536</f>
        <v>0</v>
      </c>
      <c r="K536" s="310"/>
      <c r="L536" s="310"/>
      <c r="M536" s="330" t="s">
        <v>393</v>
      </c>
      <c r="N536" s="345" t="s">
        <v>2</v>
      </c>
      <c r="O536" s="393"/>
      <c r="P536" s="310"/>
      <c r="Q536" s="393">
        <v>98</v>
      </c>
      <c r="R536" s="393"/>
      <c r="S536" s="310"/>
      <c r="T536" s="310"/>
      <c r="V536" s="246">
        <f>SUM(Q536*6500)</f>
        <v>637000</v>
      </c>
      <c r="W536" s="249"/>
      <c r="X536" s="249"/>
      <c r="Y536" s="249"/>
      <c r="Z536" s="248">
        <f>SUM(J536+Y536)</f>
        <v>0</v>
      </c>
      <c r="AA536" s="255">
        <f>Z536</f>
        <v>0</v>
      </c>
      <c r="AB536" s="310"/>
      <c r="AC536" s="310"/>
      <c r="AD536" s="229"/>
      <c r="AE536"/>
    </row>
    <row r="537" spans="1:31" x14ac:dyDescent="0.3">
      <c r="A537" s="310"/>
      <c r="B537" s="330"/>
      <c r="C537" s="310"/>
      <c r="D537" s="310"/>
      <c r="E537" s="310"/>
      <c r="F537" s="310"/>
      <c r="H537" s="255">
        <f>SUM((D537*400)+(E537*100)+F537)</f>
        <v>0</v>
      </c>
      <c r="I537" s="254">
        <v>75</v>
      </c>
      <c r="J537" s="254">
        <f>H537*I537</f>
        <v>0</v>
      </c>
      <c r="K537" s="310"/>
      <c r="L537" s="310"/>
      <c r="M537" s="330" t="s">
        <v>391</v>
      </c>
      <c r="N537" s="345" t="s">
        <v>0</v>
      </c>
      <c r="O537" s="393"/>
      <c r="P537" s="310"/>
      <c r="Q537" s="393">
        <v>48</v>
      </c>
      <c r="R537" s="393"/>
      <c r="S537" s="310"/>
      <c r="T537" s="310"/>
      <c r="V537" s="246">
        <f>SUM(Q537*6500)</f>
        <v>312000</v>
      </c>
      <c r="W537" s="249"/>
      <c r="X537" s="249"/>
      <c r="Y537" s="249"/>
      <c r="Z537" s="248">
        <f>SUM(J537+Y537)</f>
        <v>0</v>
      </c>
      <c r="AA537" s="255">
        <f>Z537</f>
        <v>0</v>
      </c>
      <c r="AB537" s="310"/>
      <c r="AC537" s="310"/>
      <c r="AD537" s="229"/>
      <c r="AE537"/>
    </row>
    <row r="538" spans="1:31" s="294" customFormat="1" x14ac:dyDescent="0.3">
      <c r="A538" s="297"/>
      <c r="B538" s="346"/>
      <c r="C538" s="297"/>
      <c r="D538" s="297"/>
      <c r="E538" s="297"/>
      <c r="F538" s="297"/>
      <c r="G538" s="324"/>
      <c r="H538" s="296">
        <f>SUM((D538*400)+(E538*100)+F538)</f>
        <v>0</v>
      </c>
      <c r="I538" s="254">
        <v>75</v>
      </c>
      <c r="J538" s="254">
        <f>H538*I538</f>
        <v>0</v>
      </c>
      <c r="K538" s="297"/>
      <c r="L538" s="297"/>
      <c r="M538" s="346" t="s">
        <v>18</v>
      </c>
      <c r="N538" s="346" t="s">
        <v>0</v>
      </c>
      <c r="O538" s="396"/>
      <c r="P538" s="297"/>
      <c r="Q538" s="396"/>
      <c r="R538" s="396">
        <v>40</v>
      </c>
      <c r="S538" s="297"/>
      <c r="T538" s="297"/>
      <c r="U538" s="324">
        <v>2400</v>
      </c>
      <c r="V538" s="323">
        <f>SUM(R538*2400)</f>
        <v>96000</v>
      </c>
      <c r="W538" s="297">
        <v>6</v>
      </c>
      <c r="X538" s="297">
        <v>20</v>
      </c>
      <c r="Y538" s="297">
        <f>SUM(V538-(V538*X538/100))</f>
        <v>76800</v>
      </c>
      <c r="Z538" s="296">
        <f>SUM(J538+Y538)</f>
        <v>76800</v>
      </c>
      <c r="AA538" s="255">
        <f>Z538</f>
        <v>76800</v>
      </c>
      <c r="AB538" s="297">
        <v>0</v>
      </c>
      <c r="AC538" s="297">
        <f>AA538</f>
        <v>76800</v>
      </c>
      <c r="AD538" s="395">
        <v>0.03</v>
      </c>
      <c r="AE538" s="321"/>
    </row>
    <row r="539" spans="1:31" x14ac:dyDescent="0.3">
      <c r="A539" s="310">
        <v>268</v>
      </c>
      <c r="B539" s="330" t="s">
        <v>935</v>
      </c>
      <c r="C539" s="310">
        <v>13110</v>
      </c>
      <c r="D539" s="310">
        <v>1</v>
      </c>
      <c r="E539" s="310"/>
      <c r="F539" s="310">
        <v>23</v>
      </c>
      <c r="G539" s="233">
        <v>1</v>
      </c>
      <c r="H539" s="255">
        <f>SUM((D539*400)+(E539*100)+F539)</f>
        <v>423</v>
      </c>
      <c r="I539" s="254">
        <v>75</v>
      </c>
      <c r="J539" s="254">
        <f>H539*I539</f>
        <v>31725</v>
      </c>
      <c r="K539" s="310">
        <v>82</v>
      </c>
      <c r="L539" s="310">
        <v>134</v>
      </c>
      <c r="M539" s="330" t="s">
        <v>218</v>
      </c>
      <c r="N539" s="345" t="s">
        <v>0</v>
      </c>
      <c r="O539" s="393">
        <v>24</v>
      </c>
      <c r="P539" s="310"/>
      <c r="Q539" s="393"/>
      <c r="R539" s="393">
        <v>24</v>
      </c>
      <c r="S539" s="310"/>
      <c r="T539" s="310"/>
      <c r="U539" s="235">
        <v>2050</v>
      </c>
      <c r="V539" s="246">
        <f>SUM(R539*2050)</f>
        <v>49200</v>
      </c>
      <c r="W539" s="249">
        <v>5</v>
      </c>
      <c r="X539" s="249">
        <v>15</v>
      </c>
      <c r="Y539" s="249">
        <f>SUM(V539-(V539*X539/100))</f>
        <v>41820</v>
      </c>
      <c r="Z539" s="248">
        <f>SUM(J539+Y539)</f>
        <v>73545</v>
      </c>
      <c r="AA539" s="255">
        <f>Z539</f>
        <v>73545</v>
      </c>
      <c r="AB539" s="310">
        <v>50</v>
      </c>
      <c r="AC539" s="310">
        <v>0</v>
      </c>
      <c r="AD539" s="229">
        <v>0.01</v>
      </c>
      <c r="AE539"/>
    </row>
    <row r="540" spans="1:31" s="312" customFormat="1" x14ac:dyDescent="0.3">
      <c r="A540" s="317">
        <v>269</v>
      </c>
      <c r="B540" s="367" t="s">
        <v>934</v>
      </c>
      <c r="C540" s="317">
        <v>2270</v>
      </c>
      <c r="D540" s="317">
        <v>33</v>
      </c>
      <c r="E540" s="317">
        <v>3</v>
      </c>
      <c r="F540" s="317">
        <v>3</v>
      </c>
      <c r="G540" s="315">
        <v>1</v>
      </c>
      <c r="H540" s="316">
        <f>SUM((D540*400)+(E540*100)+F540)</f>
        <v>13503</v>
      </c>
      <c r="I540" s="254">
        <v>75</v>
      </c>
      <c r="J540" s="254">
        <f>H540*I540</f>
        <v>1012725</v>
      </c>
      <c r="K540" s="317"/>
      <c r="L540" s="317"/>
      <c r="M540" s="367"/>
      <c r="N540" s="367"/>
      <c r="O540" s="398"/>
      <c r="P540" s="317"/>
      <c r="Q540" s="398"/>
      <c r="R540" s="398"/>
      <c r="S540" s="317"/>
      <c r="T540" s="317"/>
      <c r="U540" s="315"/>
      <c r="V540" s="318"/>
      <c r="W540" s="317"/>
      <c r="X540" s="317"/>
      <c r="Y540" s="317"/>
      <c r="Z540" s="316">
        <f>SUM(J540+Y540)</f>
        <v>1012725</v>
      </c>
      <c r="AA540" s="255">
        <f>Z540</f>
        <v>1012725</v>
      </c>
      <c r="AB540" s="317">
        <v>50</v>
      </c>
      <c r="AC540" s="317">
        <v>0</v>
      </c>
      <c r="AD540" s="397">
        <v>0.01</v>
      </c>
      <c r="AE540" s="313"/>
    </row>
    <row r="541" spans="1:31" x14ac:dyDescent="0.3">
      <c r="A541" s="310">
        <v>270</v>
      </c>
      <c r="B541" s="330" t="s">
        <v>933</v>
      </c>
      <c r="C541" s="310">
        <v>17847</v>
      </c>
      <c r="D541" s="310">
        <v>10</v>
      </c>
      <c r="E541" s="310"/>
      <c r="F541" s="310">
        <v>7</v>
      </c>
      <c r="G541" s="233">
        <v>1</v>
      </c>
      <c r="H541" s="255">
        <f>SUM((D541*400)+(E541*100)+F541)</f>
        <v>4007</v>
      </c>
      <c r="I541" s="254">
        <v>75</v>
      </c>
      <c r="J541" s="254">
        <f>H541*I541</f>
        <v>300525</v>
      </c>
      <c r="K541" s="310"/>
      <c r="L541" s="310"/>
      <c r="M541" s="330"/>
      <c r="N541" s="345"/>
      <c r="O541" s="393"/>
      <c r="P541" s="310"/>
      <c r="Q541" s="393"/>
      <c r="R541" s="393"/>
      <c r="S541" s="310"/>
      <c r="T541" s="310"/>
      <c r="U541" s="246"/>
      <c r="V541" s="249"/>
      <c r="W541" s="249"/>
      <c r="X541" s="249"/>
      <c r="Y541" s="249"/>
      <c r="Z541" s="248">
        <f>SUM(J541+Y541)</f>
        <v>300525</v>
      </c>
      <c r="AA541" s="255">
        <f>Z541</f>
        <v>300525</v>
      </c>
      <c r="AB541" s="310">
        <v>10</v>
      </c>
      <c r="AC541" s="310">
        <v>0</v>
      </c>
      <c r="AD541" s="229">
        <v>0.01</v>
      </c>
      <c r="AE541"/>
    </row>
    <row r="542" spans="1:31" x14ac:dyDescent="0.3">
      <c r="A542" s="310">
        <v>271</v>
      </c>
      <c r="B542" s="330" t="s">
        <v>932</v>
      </c>
      <c r="C542" s="310">
        <v>4315</v>
      </c>
      <c r="D542" s="310"/>
      <c r="E542" s="310">
        <v>1</v>
      </c>
      <c r="F542" s="310">
        <v>84</v>
      </c>
      <c r="G542" s="233">
        <v>2</v>
      </c>
      <c r="H542" s="255">
        <f>SUM((D542*400)+(E542*100)+F542)</f>
        <v>184</v>
      </c>
      <c r="I542" s="254">
        <v>75</v>
      </c>
      <c r="J542" s="254">
        <f>H542*I542</f>
        <v>13800</v>
      </c>
      <c r="K542" s="310">
        <v>83</v>
      </c>
      <c r="L542" s="310">
        <v>243</v>
      </c>
      <c r="M542" s="330" t="s">
        <v>10</v>
      </c>
      <c r="N542" s="345" t="s">
        <v>9</v>
      </c>
      <c r="O542" s="393">
        <v>192.25</v>
      </c>
      <c r="P542" s="310"/>
      <c r="Q542" s="393"/>
      <c r="R542" s="393"/>
      <c r="S542" s="310"/>
      <c r="T542" s="310"/>
      <c r="U542" s="235">
        <v>6500</v>
      </c>
      <c r="V542" s="246">
        <f>SUM(V543+V544)</f>
        <v>1176500</v>
      </c>
      <c r="W542" s="249">
        <v>30</v>
      </c>
      <c r="X542" s="249">
        <v>85</v>
      </c>
      <c r="Y542" s="249">
        <f>SUM(V542-(V542*X542/100))</f>
        <v>176475</v>
      </c>
      <c r="Z542" s="248">
        <f>SUM(J542+Y542)</f>
        <v>190275</v>
      </c>
      <c r="AA542" s="255">
        <f>Z542</f>
        <v>190275</v>
      </c>
      <c r="AB542" s="310">
        <v>50</v>
      </c>
      <c r="AC542" s="310">
        <v>0</v>
      </c>
      <c r="AD542" s="229">
        <v>0.02</v>
      </c>
      <c r="AE542"/>
    </row>
    <row r="543" spans="1:31" x14ac:dyDescent="0.3">
      <c r="A543" s="310"/>
      <c r="B543" s="330"/>
      <c r="C543" s="310"/>
      <c r="D543" s="310"/>
      <c r="E543" s="310"/>
      <c r="F543" s="310"/>
      <c r="H543" s="255">
        <f>SUM((D543*400)+(E543*100)+F543)</f>
        <v>0</v>
      </c>
      <c r="I543" s="254">
        <v>75</v>
      </c>
      <c r="J543" s="254">
        <f>H543*I543</f>
        <v>0</v>
      </c>
      <c r="K543" s="310"/>
      <c r="L543" s="310"/>
      <c r="M543" s="330" t="s">
        <v>393</v>
      </c>
      <c r="N543" s="345" t="s">
        <v>2</v>
      </c>
      <c r="O543" s="393"/>
      <c r="P543" s="310"/>
      <c r="Q543" s="393">
        <v>117</v>
      </c>
      <c r="R543" s="393"/>
      <c r="S543" s="310"/>
      <c r="T543" s="310"/>
      <c r="V543" s="246">
        <f>SUM(Q543*6500)</f>
        <v>760500</v>
      </c>
      <c r="W543" s="249"/>
      <c r="X543" s="249"/>
      <c r="Y543" s="249"/>
      <c r="Z543" s="248">
        <f>SUM(J543+Y543)</f>
        <v>0</v>
      </c>
      <c r="AA543" s="255">
        <f>Z543</f>
        <v>0</v>
      </c>
      <c r="AB543" s="310"/>
      <c r="AC543" s="310"/>
      <c r="AD543" s="229"/>
      <c r="AE543"/>
    </row>
    <row r="544" spans="1:31" x14ac:dyDescent="0.3">
      <c r="A544" s="310"/>
      <c r="B544" s="330"/>
      <c r="C544" s="310"/>
      <c r="D544" s="310"/>
      <c r="E544" s="310"/>
      <c r="F544" s="310"/>
      <c r="H544" s="255">
        <f>SUM((D544*400)+(E544*100)+F544)</f>
        <v>0</v>
      </c>
      <c r="I544" s="254">
        <v>75</v>
      </c>
      <c r="J544" s="254">
        <f>H544*I544</f>
        <v>0</v>
      </c>
      <c r="K544" s="310"/>
      <c r="L544" s="310"/>
      <c r="M544" s="330" t="s">
        <v>391</v>
      </c>
      <c r="N544" s="345" t="s">
        <v>0</v>
      </c>
      <c r="O544" s="393"/>
      <c r="P544" s="310"/>
      <c r="Q544" s="393">
        <v>64</v>
      </c>
      <c r="R544" s="393"/>
      <c r="S544" s="310"/>
      <c r="T544" s="310"/>
      <c r="V544" s="246">
        <f>SUM(Q544*6500)</f>
        <v>416000</v>
      </c>
      <c r="W544" s="249"/>
      <c r="X544" s="249"/>
      <c r="Y544" s="249"/>
      <c r="Z544" s="248">
        <f>SUM(J544+Y544)</f>
        <v>0</v>
      </c>
      <c r="AA544" s="255">
        <f>Z544</f>
        <v>0</v>
      </c>
      <c r="AB544" s="310"/>
      <c r="AC544" s="310"/>
      <c r="AD544" s="229"/>
      <c r="AE544"/>
    </row>
    <row r="545" spans="1:31" x14ac:dyDescent="0.3">
      <c r="A545" s="310"/>
      <c r="B545" s="330"/>
      <c r="C545" s="310"/>
      <c r="D545" s="310"/>
      <c r="E545" s="310"/>
      <c r="F545" s="310"/>
      <c r="H545" s="255">
        <f>SUM((D545*400)+(E545*100)+F545)</f>
        <v>0</v>
      </c>
      <c r="I545" s="254">
        <v>75</v>
      </c>
      <c r="J545" s="254">
        <f>H545*I545</f>
        <v>0</v>
      </c>
      <c r="K545" s="310"/>
      <c r="L545" s="310"/>
      <c r="M545" s="330" t="s">
        <v>8</v>
      </c>
      <c r="N545" s="345" t="s">
        <v>0</v>
      </c>
      <c r="O545" s="393"/>
      <c r="P545" s="310">
        <v>11.25</v>
      </c>
      <c r="Q545" s="393"/>
      <c r="R545" s="393"/>
      <c r="S545" s="310"/>
      <c r="T545" s="310"/>
      <c r="U545" s="235">
        <v>6500</v>
      </c>
      <c r="V545" s="246">
        <f>SUM(P545*6500)</f>
        <v>73125</v>
      </c>
      <c r="W545" s="249">
        <v>25</v>
      </c>
      <c r="X545" s="249">
        <v>93</v>
      </c>
      <c r="Y545" s="249">
        <f>SUM(V545-(V545*X545/100))</f>
        <v>5118.75</v>
      </c>
      <c r="Z545" s="248">
        <f>SUM(J545+Y545)</f>
        <v>5118.75</v>
      </c>
      <c r="AA545" s="255">
        <f>Z545</f>
        <v>5118.75</v>
      </c>
      <c r="AB545" s="310">
        <v>50</v>
      </c>
      <c r="AC545" s="310">
        <v>0</v>
      </c>
      <c r="AD545" s="229">
        <v>0.01</v>
      </c>
      <c r="AE545"/>
    </row>
    <row r="546" spans="1:31" x14ac:dyDescent="0.3">
      <c r="A546" s="310">
        <v>272</v>
      </c>
      <c r="B546" s="330" t="s">
        <v>931</v>
      </c>
      <c r="C546" s="310">
        <v>17810</v>
      </c>
      <c r="D546" s="310">
        <v>33</v>
      </c>
      <c r="E546" s="310"/>
      <c r="F546" s="310">
        <v>48</v>
      </c>
      <c r="G546" s="233">
        <v>1</v>
      </c>
      <c r="H546" s="255">
        <f>SUM((D546*400)+(E546*100)+F546)</f>
        <v>13248</v>
      </c>
      <c r="I546" s="254">
        <v>75</v>
      </c>
      <c r="J546" s="254">
        <f>H546*I546</f>
        <v>993600</v>
      </c>
      <c r="K546" s="310"/>
      <c r="L546" s="310"/>
      <c r="M546" s="330"/>
      <c r="N546" s="345"/>
      <c r="O546" s="393"/>
      <c r="P546" s="310"/>
      <c r="Q546" s="393"/>
      <c r="R546" s="393"/>
      <c r="S546" s="310"/>
      <c r="T546" s="310"/>
      <c r="U546" s="246"/>
      <c r="V546" s="249"/>
      <c r="W546" s="249"/>
      <c r="X546" s="249"/>
      <c r="Y546" s="249"/>
      <c r="Z546" s="248">
        <f>SUM(J546+Y546)</f>
        <v>993600</v>
      </c>
      <c r="AA546" s="255">
        <f>Z546</f>
        <v>993600</v>
      </c>
      <c r="AB546" s="310">
        <v>50</v>
      </c>
      <c r="AC546" s="310">
        <v>0</v>
      </c>
      <c r="AD546" s="229">
        <v>0.01</v>
      </c>
      <c r="AE546"/>
    </row>
    <row r="547" spans="1:31" x14ac:dyDescent="0.3">
      <c r="A547" s="310">
        <v>273</v>
      </c>
      <c r="B547" s="330" t="s">
        <v>930</v>
      </c>
      <c r="C547" s="310">
        <v>29544</v>
      </c>
      <c r="D547" s="310">
        <v>7</v>
      </c>
      <c r="E547" s="310">
        <v>3</v>
      </c>
      <c r="F547" s="310">
        <v>93</v>
      </c>
      <c r="G547" s="233">
        <v>1</v>
      </c>
      <c r="H547" s="255">
        <f>SUM((D547*400)+(E547*100)+F547)</f>
        <v>3193</v>
      </c>
      <c r="I547" s="254">
        <v>75</v>
      </c>
      <c r="J547" s="254">
        <f>H547*I547</f>
        <v>239475</v>
      </c>
      <c r="K547" s="310"/>
      <c r="L547" s="310"/>
      <c r="M547" s="330"/>
      <c r="N547" s="345"/>
      <c r="O547" s="393"/>
      <c r="P547" s="310"/>
      <c r="Q547" s="393"/>
      <c r="R547" s="393"/>
      <c r="S547" s="310"/>
      <c r="T547" s="310"/>
      <c r="U547" s="246"/>
      <c r="V547" s="249"/>
      <c r="W547" s="249"/>
      <c r="X547" s="249"/>
      <c r="Y547" s="249"/>
      <c r="Z547" s="248">
        <f>SUM(J547+Y547)</f>
        <v>239475</v>
      </c>
      <c r="AA547" s="255">
        <f>Z547</f>
        <v>239475</v>
      </c>
      <c r="AB547" s="310">
        <v>50</v>
      </c>
      <c r="AC547" s="310">
        <v>0</v>
      </c>
      <c r="AD547" s="229">
        <v>0.01</v>
      </c>
      <c r="AE547"/>
    </row>
    <row r="548" spans="1:31" x14ac:dyDescent="0.3">
      <c r="A548" s="310">
        <v>274</v>
      </c>
      <c r="B548" s="330" t="s">
        <v>929</v>
      </c>
      <c r="C548" s="310">
        <v>481</v>
      </c>
      <c r="D548" s="310">
        <v>7</v>
      </c>
      <c r="E548" s="310">
        <v>3</v>
      </c>
      <c r="F548" s="310">
        <v>21</v>
      </c>
      <c r="G548" s="233">
        <v>1</v>
      </c>
      <c r="H548" s="255">
        <f>SUM((D548*400)+(E548*100)+F548)</f>
        <v>3121</v>
      </c>
      <c r="I548" s="254">
        <v>75</v>
      </c>
      <c r="J548" s="254">
        <f>H548*I548</f>
        <v>234075</v>
      </c>
      <c r="K548" s="310"/>
      <c r="L548" s="310"/>
      <c r="M548" s="330"/>
      <c r="N548" s="345"/>
      <c r="O548" s="393"/>
      <c r="P548" s="310"/>
      <c r="Q548" s="393"/>
      <c r="R548" s="393"/>
      <c r="S548" s="310"/>
      <c r="T548" s="310"/>
      <c r="U548" s="246"/>
      <c r="V548" s="249"/>
      <c r="W548" s="249"/>
      <c r="X548" s="249"/>
      <c r="Y548" s="249"/>
      <c r="Z548" s="248">
        <f>SUM(J548+Y548)</f>
        <v>234075</v>
      </c>
      <c r="AA548" s="255">
        <f>Z548</f>
        <v>234075</v>
      </c>
      <c r="AB548" s="310">
        <v>50</v>
      </c>
      <c r="AC548" s="310">
        <v>0</v>
      </c>
      <c r="AD548" s="229">
        <v>0.01</v>
      </c>
      <c r="AE548"/>
    </row>
    <row r="549" spans="1:31" s="312" customFormat="1" x14ac:dyDescent="0.3">
      <c r="A549" s="317">
        <v>275</v>
      </c>
      <c r="B549" s="399" t="s">
        <v>928</v>
      </c>
      <c r="C549" s="317">
        <v>112</v>
      </c>
      <c r="D549" s="317">
        <v>9</v>
      </c>
      <c r="E549" s="317"/>
      <c r="F549" s="317"/>
      <c r="G549" s="315">
        <v>1</v>
      </c>
      <c r="H549" s="316">
        <f>SUM((D549*400)+(E549*100)+F549)</f>
        <v>3600</v>
      </c>
      <c r="I549" s="254">
        <v>75</v>
      </c>
      <c r="J549" s="254">
        <f>H549*I549</f>
        <v>270000</v>
      </c>
      <c r="K549" s="317"/>
      <c r="L549" s="317"/>
      <c r="M549" s="367"/>
      <c r="N549" s="367"/>
      <c r="O549" s="398"/>
      <c r="P549" s="317"/>
      <c r="Q549" s="398"/>
      <c r="R549" s="398"/>
      <c r="S549" s="317"/>
      <c r="T549" s="317"/>
      <c r="U549" s="318"/>
      <c r="V549" s="317"/>
      <c r="W549" s="317"/>
      <c r="X549" s="317"/>
      <c r="Y549" s="317"/>
      <c r="Z549" s="316">
        <f>SUM(J549+Y549)</f>
        <v>270000</v>
      </c>
      <c r="AA549" s="255">
        <f>Z549</f>
        <v>270000</v>
      </c>
      <c r="AB549" s="317">
        <v>50</v>
      </c>
      <c r="AC549" s="317">
        <v>0</v>
      </c>
      <c r="AD549" s="397">
        <v>0.01</v>
      </c>
      <c r="AE549" s="313"/>
    </row>
    <row r="550" spans="1:31" x14ac:dyDescent="0.3">
      <c r="A550" s="310">
        <v>276</v>
      </c>
      <c r="B550" s="330" t="s">
        <v>927</v>
      </c>
      <c r="C550" s="310">
        <v>4494</v>
      </c>
      <c r="D550" s="310">
        <v>15</v>
      </c>
      <c r="E550" s="310">
        <v>1</v>
      </c>
      <c r="F550" s="310">
        <v>57</v>
      </c>
      <c r="G550" s="233">
        <v>2</v>
      </c>
      <c r="H550" s="255">
        <f>SUM((D550*400)+(E550*100)+F550)</f>
        <v>6157</v>
      </c>
      <c r="I550" s="254">
        <v>75</v>
      </c>
      <c r="J550" s="254">
        <f>H550*I550</f>
        <v>461775</v>
      </c>
      <c r="K550" s="310">
        <v>84</v>
      </c>
      <c r="L550" s="404" t="s">
        <v>926</v>
      </c>
      <c r="M550" s="330" t="s">
        <v>10</v>
      </c>
      <c r="N550" s="345" t="s">
        <v>9</v>
      </c>
      <c r="O550" s="393">
        <v>332</v>
      </c>
      <c r="P550" s="310"/>
      <c r="Q550" s="393"/>
      <c r="R550" s="393"/>
      <c r="S550" s="310"/>
      <c r="T550" s="310"/>
      <c r="U550" s="235">
        <v>6500</v>
      </c>
      <c r="V550" s="246">
        <f>SUM(V551+V552)</f>
        <v>1098500</v>
      </c>
      <c r="W550" s="249">
        <v>12</v>
      </c>
      <c r="X550" s="249">
        <v>38</v>
      </c>
      <c r="Y550" s="249">
        <f>SUM(V550-(V550*X550/100))</f>
        <v>681070</v>
      </c>
      <c r="Z550" s="248">
        <f>SUM(J550+Y550)</f>
        <v>1142845</v>
      </c>
      <c r="AA550" s="255">
        <f>Z550</f>
        <v>1142845</v>
      </c>
      <c r="AB550" s="310">
        <v>10</v>
      </c>
      <c r="AC550" s="310">
        <v>0</v>
      </c>
      <c r="AD550" s="229">
        <v>0.02</v>
      </c>
      <c r="AE550"/>
    </row>
    <row r="551" spans="1:31" x14ac:dyDescent="0.3">
      <c r="A551" s="310"/>
      <c r="B551" s="330"/>
      <c r="C551" s="310"/>
      <c r="D551" s="310"/>
      <c r="E551" s="310"/>
      <c r="F551" s="310"/>
      <c r="H551" s="255">
        <f>SUM((D551*400)+(E551*100)+F551)</f>
        <v>0</v>
      </c>
      <c r="I551" s="254">
        <v>75</v>
      </c>
      <c r="J551" s="254">
        <f>H551*I551</f>
        <v>0</v>
      </c>
      <c r="K551" s="310"/>
      <c r="L551" s="310"/>
      <c r="M551" s="330" t="s">
        <v>393</v>
      </c>
      <c r="N551" s="345" t="s">
        <v>2</v>
      </c>
      <c r="O551" s="393"/>
      <c r="P551" s="310"/>
      <c r="Q551" s="393">
        <v>121</v>
      </c>
      <c r="R551" s="393"/>
      <c r="S551" s="310"/>
      <c r="T551" s="310"/>
      <c r="V551" s="246">
        <f>SUM(Q551*6500)</f>
        <v>786500</v>
      </c>
      <c r="W551" s="249"/>
      <c r="X551" s="249"/>
      <c r="Y551" s="249"/>
      <c r="Z551" s="248">
        <f>SUM(J551+Y551)</f>
        <v>0</v>
      </c>
      <c r="AA551" s="255">
        <f>Z551</f>
        <v>0</v>
      </c>
      <c r="AB551" s="310"/>
      <c r="AC551" s="310"/>
      <c r="AD551" s="229"/>
      <c r="AE551"/>
    </row>
    <row r="552" spans="1:31" x14ac:dyDescent="0.3">
      <c r="A552" s="310"/>
      <c r="B552" s="330"/>
      <c r="C552" s="310"/>
      <c r="D552" s="310"/>
      <c r="E552" s="310"/>
      <c r="F552" s="310"/>
      <c r="H552" s="255">
        <f>SUM((D552*400)+(E552*100)+F552)</f>
        <v>0</v>
      </c>
      <c r="I552" s="254">
        <v>75</v>
      </c>
      <c r="J552" s="254">
        <f>H552*I552</f>
        <v>0</v>
      </c>
      <c r="K552" s="310"/>
      <c r="L552" s="310"/>
      <c r="M552" s="330" t="s">
        <v>391</v>
      </c>
      <c r="N552" s="345" t="s">
        <v>0</v>
      </c>
      <c r="O552" s="393"/>
      <c r="P552" s="310"/>
      <c r="Q552" s="393">
        <v>48</v>
      </c>
      <c r="R552" s="393"/>
      <c r="S552" s="310"/>
      <c r="T552" s="310"/>
      <c r="V552" s="246">
        <f>SUM(Q552*6500)</f>
        <v>312000</v>
      </c>
      <c r="W552" s="249"/>
      <c r="X552" s="249"/>
      <c r="Y552" s="249"/>
      <c r="Z552" s="248">
        <f>SUM(J552+Y552)</f>
        <v>0</v>
      </c>
      <c r="AA552" s="255">
        <f>Z552</f>
        <v>0</v>
      </c>
      <c r="AB552" s="310"/>
      <c r="AC552" s="310"/>
      <c r="AD552" s="229"/>
      <c r="AE552"/>
    </row>
    <row r="553" spans="1:31" x14ac:dyDescent="0.3">
      <c r="A553" s="310"/>
      <c r="B553" s="330"/>
      <c r="C553" s="310"/>
      <c r="D553" s="310"/>
      <c r="E553" s="310"/>
      <c r="F553" s="310"/>
      <c r="H553" s="255">
        <f>SUM((D553*400)+(E553*100)+F553)</f>
        <v>0</v>
      </c>
      <c r="I553" s="254">
        <v>75</v>
      </c>
      <c r="J553" s="254">
        <f>H553*I553</f>
        <v>0</v>
      </c>
      <c r="K553" s="310"/>
      <c r="L553" s="310"/>
      <c r="M553" s="330" t="s">
        <v>8</v>
      </c>
      <c r="N553" s="345" t="s">
        <v>0</v>
      </c>
      <c r="O553" s="393"/>
      <c r="P553" s="310">
        <v>20</v>
      </c>
      <c r="Q553" s="393"/>
      <c r="R553" s="393"/>
      <c r="S553" s="310"/>
      <c r="T553" s="310"/>
      <c r="U553" s="235">
        <v>6500</v>
      </c>
      <c r="V553" s="246">
        <f>SUM(P553*6500)</f>
        <v>130000</v>
      </c>
      <c r="W553" s="249">
        <v>10</v>
      </c>
      <c r="X553" s="249">
        <v>40</v>
      </c>
      <c r="Y553" s="249">
        <f>SUM(V553-(V553*X553/100))</f>
        <v>78000</v>
      </c>
      <c r="Z553" s="248">
        <f>SUM(J553+Y553)</f>
        <v>78000</v>
      </c>
      <c r="AA553" s="255">
        <f>Z553</f>
        <v>78000</v>
      </c>
      <c r="AB553" s="310">
        <v>50</v>
      </c>
      <c r="AC553" s="310"/>
      <c r="AD553" s="229">
        <v>0.01</v>
      </c>
      <c r="AE553"/>
    </row>
    <row r="554" spans="1:31" s="294" customFormat="1" x14ac:dyDescent="0.3">
      <c r="A554" s="297"/>
      <c r="B554" s="346"/>
      <c r="C554" s="297"/>
      <c r="D554" s="297"/>
      <c r="E554" s="297"/>
      <c r="F554" s="297"/>
      <c r="G554" s="324"/>
      <c r="H554" s="296">
        <f>SUM((D554*400)+(E554*100)+F554)</f>
        <v>0</v>
      </c>
      <c r="I554" s="254">
        <v>75</v>
      </c>
      <c r="J554" s="254">
        <f>H554*I554</f>
        <v>0</v>
      </c>
      <c r="K554" s="297"/>
      <c r="L554" s="297"/>
      <c r="M554" s="346" t="s">
        <v>18</v>
      </c>
      <c r="N554" s="346" t="s">
        <v>0</v>
      </c>
      <c r="O554" s="396"/>
      <c r="P554" s="297"/>
      <c r="Q554" s="396"/>
      <c r="R554" s="396">
        <v>15</v>
      </c>
      <c r="S554" s="297"/>
      <c r="T554" s="297"/>
      <c r="U554" s="324">
        <v>2400</v>
      </c>
      <c r="V554" s="323">
        <f>SUM(R554*2400)</f>
        <v>36000</v>
      </c>
      <c r="W554" s="297">
        <v>10</v>
      </c>
      <c r="X554" s="297">
        <v>40</v>
      </c>
      <c r="Y554" s="297">
        <f>SUM(V554-(V554*X554/100))</f>
        <v>21600</v>
      </c>
      <c r="Z554" s="296">
        <f>SUM(J554+Y554)</f>
        <v>21600</v>
      </c>
      <c r="AA554" s="255">
        <f>Z554</f>
        <v>21600</v>
      </c>
      <c r="AB554" s="297">
        <v>0</v>
      </c>
      <c r="AC554" s="297">
        <f>AA554</f>
        <v>21600</v>
      </c>
      <c r="AD554" s="395">
        <v>0.03</v>
      </c>
      <c r="AE554" s="321"/>
    </row>
    <row r="555" spans="1:31" x14ac:dyDescent="0.3">
      <c r="A555" s="310"/>
      <c r="B555" s="330"/>
      <c r="C555" s="310"/>
      <c r="D555" s="310"/>
      <c r="E555" s="310"/>
      <c r="F555" s="310"/>
      <c r="H555" s="255">
        <f>SUM((D555*400)+(E555*100)+F555)</f>
        <v>0</v>
      </c>
      <c r="I555" s="254">
        <v>75</v>
      </c>
      <c r="J555" s="254">
        <f>H555*I555</f>
        <v>0</v>
      </c>
      <c r="K555" s="310"/>
      <c r="L555" s="310"/>
      <c r="M555" s="330" t="s">
        <v>22</v>
      </c>
      <c r="N555" s="345" t="s">
        <v>2</v>
      </c>
      <c r="O555" s="393"/>
      <c r="P555" s="310">
        <v>8</v>
      </c>
      <c r="Q555" s="393"/>
      <c r="R555" s="393"/>
      <c r="S555" s="310"/>
      <c r="T555" s="310"/>
      <c r="U555" s="235">
        <v>2050</v>
      </c>
      <c r="V555" s="246">
        <f>SUM(P555*2050)</f>
        <v>16400</v>
      </c>
      <c r="W555" s="249">
        <v>2</v>
      </c>
      <c r="X555" s="249">
        <v>2</v>
      </c>
      <c r="Y555" s="249">
        <f>SUM(V555-(V555*X555/100))</f>
        <v>16072</v>
      </c>
      <c r="Z555" s="248">
        <f>SUM(J555+Y555)</f>
        <v>16072</v>
      </c>
      <c r="AA555" s="255">
        <f>Z555</f>
        <v>16072</v>
      </c>
      <c r="AB555" s="310">
        <v>50</v>
      </c>
      <c r="AC555" s="310">
        <v>0</v>
      </c>
      <c r="AD555" s="229">
        <v>0.01</v>
      </c>
      <c r="AE555"/>
    </row>
    <row r="556" spans="1:31" x14ac:dyDescent="0.3">
      <c r="A556" s="310"/>
      <c r="B556" s="330"/>
      <c r="C556" s="310"/>
      <c r="D556" s="310"/>
      <c r="E556" s="310"/>
      <c r="F556" s="310"/>
      <c r="H556" s="255">
        <f>SUM((D556*400)+(E556*100)+F556)</f>
        <v>0</v>
      </c>
      <c r="I556" s="254">
        <v>75</v>
      </c>
      <c r="J556" s="254">
        <f>H556*I556</f>
        <v>0</v>
      </c>
      <c r="K556" s="310"/>
      <c r="L556" s="310"/>
      <c r="M556" s="330" t="s">
        <v>3</v>
      </c>
      <c r="N556" s="345" t="s">
        <v>2</v>
      </c>
      <c r="O556" s="393"/>
      <c r="P556" s="310"/>
      <c r="Q556" s="393">
        <v>108</v>
      </c>
      <c r="R556" s="393"/>
      <c r="S556" s="310"/>
      <c r="T556" s="310"/>
      <c r="U556" s="235">
        <v>6500</v>
      </c>
      <c r="V556" s="246">
        <f>SUM(Q556*6500)</f>
        <v>702000</v>
      </c>
      <c r="W556" s="249">
        <v>12</v>
      </c>
      <c r="X556" s="249">
        <v>14</v>
      </c>
      <c r="Y556" s="249">
        <f>SUM(V556-(V556*X556/100))</f>
        <v>603720</v>
      </c>
      <c r="Z556" s="248">
        <f>SUM(J556+Y556)</f>
        <v>603720</v>
      </c>
      <c r="AA556" s="255">
        <f>Z556</f>
        <v>603720</v>
      </c>
      <c r="AB556" s="310">
        <v>50</v>
      </c>
      <c r="AC556" s="310">
        <v>0</v>
      </c>
      <c r="AD556" s="229">
        <v>0.01</v>
      </c>
      <c r="AE556"/>
    </row>
    <row r="557" spans="1:31" x14ac:dyDescent="0.3">
      <c r="A557" s="310"/>
      <c r="B557" s="330"/>
      <c r="C557" s="310"/>
      <c r="D557" s="310"/>
      <c r="E557" s="310"/>
      <c r="F557" s="310"/>
      <c r="H557" s="255">
        <f>SUM((D557*400)+(E557*100)+F557)</f>
        <v>0</v>
      </c>
      <c r="I557" s="254">
        <v>75</v>
      </c>
      <c r="J557" s="254">
        <f>H557*I557</f>
        <v>0</v>
      </c>
      <c r="K557" s="310"/>
      <c r="L557" s="310"/>
      <c r="M557" s="330" t="s">
        <v>48</v>
      </c>
      <c r="N557" s="345" t="s">
        <v>0</v>
      </c>
      <c r="O557" s="393"/>
      <c r="P557" s="310"/>
      <c r="Q557" s="393"/>
      <c r="R557" s="393">
        <v>12</v>
      </c>
      <c r="S557" s="310"/>
      <c r="T557" s="310"/>
      <c r="U557" s="235">
        <v>6500</v>
      </c>
      <c r="V557" s="246">
        <f>SUM(R557*6500)</f>
        <v>78000</v>
      </c>
      <c r="W557" s="249">
        <v>3</v>
      </c>
      <c r="X557" s="249">
        <v>9</v>
      </c>
      <c r="Y557" s="249">
        <f>SUM(V557-(V557*X557/100))</f>
        <v>70980</v>
      </c>
      <c r="Z557" s="248">
        <f>SUM(J557+Y557)</f>
        <v>70980</v>
      </c>
      <c r="AA557" s="255">
        <f>Z557</f>
        <v>70980</v>
      </c>
      <c r="AB557" s="310">
        <v>10</v>
      </c>
      <c r="AC557" s="310">
        <v>0</v>
      </c>
      <c r="AD557" s="229">
        <v>0.02</v>
      </c>
      <c r="AE557"/>
    </row>
    <row r="558" spans="1:31" x14ac:dyDescent="0.3">
      <c r="A558" s="310">
        <v>277</v>
      </c>
      <c r="B558" s="405" t="s">
        <v>925</v>
      </c>
      <c r="C558" s="310">
        <v>21041</v>
      </c>
      <c r="D558" s="310">
        <v>9</v>
      </c>
      <c r="E558" s="310">
        <v>3</v>
      </c>
      <c r="F558" s="310">
        <v>9</v>
      </c>
      <c r="G558" s="233">
        <v>1</v>
      </c>
      <c r="H558" s="255">
        <f>SUM((D558*400)+(E558*100)+F558)</f>
        <v>3909</v>
      </c>
      <c r="I558" s="254">
        <v>75</v>
      </c>
      <c r="J558" s="254">
        <f>H558*I558</f>
        <v>293175</v>
      </c>
      <c r="K558" s="310"/>
      <c r="L558" s="310"/>
      <c r="M558" s="330"/>
      <c r="N558" s="345"/>
      <c r="O558" s="393"/>
      <c r="P558" s="310"/>
      <c r="Q558" s="393"/>
      <c r="R558" s="393"/>
      <c r="S558" s="310"/>
      <c r="T558" s="310"/>
      <c r="U558" s="246"/>
      <c r="V558" s="249"/>
      <c r="W558" s="249"/>
      <c r="X558" s="249"/>
      <c r="Y558" s="249"/>
      <c r="Z558" s="248">
        <f>SUM(J558+Y558)</f>
        <v>293175</v>
      </c>
      <c r="AA558" s="255">
        <f>Z558</f>
        <v>293175</v>
      </c>
      <c r="AB558" s="310">
        <v>50</v>
      </c>
      <c r="AC558" s="310">
        <v>0</v>
      </c>
      <c r="AD558" s="229">
        <v>0.01</v>
      </c>
      <c r="AE558"/>
    </row>
    <row r="559" spans="1:31" x14ac:dyDescent="0.3">
      <c r="A559" s="310">
        <v>278</v>
      </c>
      <c r="B559" s="405" t="s">
        <v>924</v>
      </c>
      <c r="C559" s="310">
        <v>15254</v>
      </c>
      <c r="D559" s="310">
        <v>13</v>
      </c>
      <c r="E559" s="310">
        <v>2</v>
      </c>
      <c r="F559" s="310">
        <v>87</v>
      </c>
      <c r="G559" s="233">
        <v>1</v>
      </c>
      <c r="H559" s="255">
        <f>SUM((D559*400)+(E559*100)+F559)</f>
        <v>5487</v>
      </c>
      <c r="I559" s="254">
        <v>75</v>
      </c>
      <c r="J559" s="254">
        <f>H559*I559</f>
        <v>411525</v>
      </c>
      <c r="K559" s="310"/>
      <c r="L559" s="310"/>
      <c r="M559" s="330"/>
      <c r="N559" s="345"/>
      <c r="O559" s="393"/>
      <c r="P559" s="310"/>
      <c r="Q559" s="393"/>
      <c r="R559" s="393"/>
      <c r="S559" s="310"/>
      <c r="T559" s="310"/>
      <c r="U559" s="246"/>
      <c r="V559" s="249"/>
      <c r="W559" s="249"/>
      <c r="X559" s="249"/>
      <c r="Y559" s="249"/>
      <c r="Z559" s="248">
        <f>SUM(J559+Y559)</f>
        <v>411525</v>
      </c>
      <c r="AA559" s="255">
        <f>Z559</f>
        <v>411525</v>
      </c>
      <c r="AB559" s="310">
        <v>50</v>
      </c>
      <c r="AC559" s="310">
        <v>0</v>
      </c>
      <c r="AD559" s="229">
        <v>0.01</v>
      </c>
      <c r="AE559"/>
    </row>
    <row r="560" spans="1:31" x14ac:dyDescent="0.3">
      <c r="A560" s="310">
        <v>279</v>
      </c>
      <c r="B560" s="405" t="s">
        <v>923</v>
      </c>
      <c r="C560" s="310">
        <v>8755</v>
      </c>
      <c r="D560" s="310">
        <v>10</v>
      </c>
      <c r="E560" s="310"/>
      <c r="F560" s="310">
        <v>29</v>
      </c>
      <c r="G560" s="233">
        <v>1</v>
      </c>
      <c r="H560" s="255">
        <f>SUM((D560*400)+(E560*100)+F560)</f>
        <v>4029</v>
      </c>
      <c r="I560" s="254">
        <v>75</v>
      </c>
      <c r="J560" s="254">
        <f>H560*I560</f>
        <v>302175</v>
      </c>
      <c r="K560" s="310"/>
      <c r="L560" s="310"/>
      <c r="M560" s="330"/>
      <c r="N560" s="345"/>
      <c r="O560" s="393"/>
      <c r="P560" s="310"/>
      <c r="Q560" s="393"/>
      <c r="R560" s="393"/>
      <c r="S560" s="310"/>
      <c r="T560" s="310"/>
      <c r="U560" s="246"/>
      <c r="V560" s="249"/>
      <c r="W560" s="249"/>
      <c r="X560" s="249"/>
      <c r="Y560" s="249"/>
      <c r="Z560" s="248">
        <f>SUM(J560+Y560)</f>
        <v>302175</v>
      </c>
      <c r="AA560" s="255">
        <f>Z560</f>
        <v>302175</v>
      </c>
      <c r="AB560" s="310">
        <v>50</v>
      </c>
      <c r="AC560" s="310">
        <v>0</v>
      </c>
      <c r="AD560" s="229">
        <v>0.01</v>
      </c>
      <c r="AE560"/>
    </row>
    <row r="561" spans="1:31" x14ac:dyDescent="0.3">
      <c r="A561" s="310">
        <v>280</v>
      </c>
      <c r="B561" s="405" t="s">
        <v>922</v>
      </c>
      <c r="C561" s="310">
        <v>7773</v>
      </c>
      <c r="D561" s="310">
        <v>2</v>
      </c>
      <c r="E561" s="310"/>
      <c r="F561" s="310">
        <v>62</v>
      </c>
      <c r="G561" s="233">
        <v>1</v>
      </c>
      <c r="H561" s="255">
        <f>SUM((D561*400)+(E561*100)+F561)</f>
        <v>862</v>
      </c>
      <c r="I561" s="254">
        <v>75</v>
      </c>
      <c r="J561" s="254">
        <f>H561*I561</f>
        <v>64650</v>
      </c>
      <c r="K561" s="310"/>
      <c r="L561" s="310"/>
      <c r="M561" s="330"/>
      <c r="N561" s="345"/>
      <c r="O561" s="393"/>
      <c r="P561" s="310"/>
      <c r="Q561" s="393"/>
      <c r="R561" s="393"/>
      <c r="S561" s="310"/>
      <c r="T561" s="310"/>
      <c r="U561" s="246"/>
      <c r="V561" s="249"/>
      <c r="W561" s="249"/>
      <c r="X561" s="249"/>
      <c r="Y561" s="249"/>
      <c r="Z561" s="248">
        <f>SUM(J561+Y561)</f>
        <v>64650</v>
      </c>
      <c r="AA561" s="255">
        <f>Z561</f>
        <v>64650</v>
      </c>
      <c r="AB561" s="310">
        <v>50</v>
      </c>
      <c r="AC561" s="310">
        <v>0</v>
      </c>
      <c r="AD561" s="229">
        <v>0.01</v>
      </c>
      <c r="AE561"/>
    </row>
    <row r="562" spans="1:31" x14ac:dyDescent="0.3">
      <c r="A562" s="310">
        <v>281</v>
      </c>
      <c r="B562" s="405" t="s">
        <v>921</v>
      </c>
      <c r="C562" s="310">
        <v>17782</v>
      </c>
      <c r="D562" s="310">
        <v>4</v>
      </c>
      <c r="E562" s="310"/>
      <c r="F562" s="310">
        <v>61</v>
      </c>
      <c r="G562" s="233">
        <v>1</v>
      </c>
      <c r="H562" s="255">
        <f>SUM((D562*400)+(E562*100)+F562)</f>
        <v>1661</v>
      </c>
      <c r="I562" s="254">
        <v>75</v>
      </c>
      <c r="J562" s="254">
        <f>H562*I562</f>
        <v>124575</v>
      </c>
      <c r="K562" s="310"/>
      <c r="L562" s="310"/>
      <c r="M562" s="330"/>
      <c r="N562" s="345"/>
      <c r="O562" s="393"/>
      <c r="P562" s="310"/>
      <c r="Q562" s="393"/>
      <c r="R562" s="393"/>
      <c r="S562" s="310"/>
      <c r="T562" s="310"/>
      <c r="U562" s="246"/>
      <c r="V562" s="249"/>
      <c r="W562" s="249"/>
      <c r="X562" s="249"/>
      <c r="Y562" s="249"/>
      <c r="Z562" s="248">
        <f>SUM(J562+Y562)</f>
        <v>124575</v>
      </c>
      <c r="AA562" s="255">
        <f>Z562</f>
        <v>124575</v>
      </c>
      <c r="AB562" s="310">
        <v>50</v>
      </c>
      <c r="AC562" s="310">
        <v>0</v>
      </c>
      <c r="AD562" s="229">
        <v>0.01</v>
      </c>
      <c r="AE562"/>
    </row>
    <row r="563" spans="1:31" x14ac:dyDescent="0.3">
      <c r="A563" s="310">
        <v>282</v>
      </c>
      <c r="B563" s="405" t="s">
        <v>920</v>
      </c>
      <c r="C563" s="310">
        <v>7633</v>
      </c>
      <c r="D563" s="310">
        <v>1</v>
      </c>
      <c r="E563" s="310"/>
      <c r="F563" s="310">
        <v>24</v>
      </c>
      <c r="G563" s="233">
        <v>2</v>
      </c>
      <c r="H563" s="255">
        <f>SUM((D563*400)+(E563*100)+F563)</f>
        <v>424</v>
      </c>
      <c r="I563" s="254">
        <v>75</v>
      </c>
      <c r="J563" s="254">
        <f>H563*I563</f>
        <v>31800</v>
      </c>
      <c r="K563" s="310">
        <v>85</v>
      </c>
      <c r="L563" s="310" t="s">
        <v>918</v>
      </c>
      <c r="M563" s="330" t="s">
        <v>10</v>
      </c>
      <c r="N563" s="345" t="s">
        <v>9</v>
      </c>
      <c r="O563" s="393">
        <v>201</v>
      </c>
      <c r="P563" s="310"/>
      <c r="Q563" s="393"/>
      <c r="R563" s="393"/>
      <c r="S563" s="310"/>
      <c r="T563" s="310"/>
      <c r="U563" s="235">
        <v>6500</v>
      </c>
      <c r="V563" s="246">
        <f>SUM(V564+V565)</f>
        <v>1085500</v>
      </c>
      <c r="W563" s="249">
        <v>25</v>
      </c>
      <c r="X563" s="249">
        <v>85</v>
      </c>
      <c r="Y563" s="249">
        <f>SUM(V563-(V563*X563/100))</f>
        <v>162825</v>
      </c>
      <c r="Z563" s="248">
        <f>SUM(J563+Y563)</f>
        <v>194625</v>
      </c>
      <c r="AA563" s="255">
        <f>Z563</f>
        <v>194625</v>
      </c>
      <c r="AB563" s="310">
        <v>10</v>
      </c>
      <c r="AC563" s="310">
        <v>0</v>
      </c>
      <c r="AD563" s="229">
        <v>0.02</v>
      </c>
      <c r="AE563"/>
    </row>
    <row r="564" spans="1:31" x14ac:dyDescent="0.3">
      <c r="A564" s="310"/>
      <c r="B564" s="330"/>
      <c r="C564" s="310"/>
      <c r="D564" s="310"/>
      <c r="E564" s="310"/>
      <c r="F564" s="310"/>
      <c r="H564" s="255">
        <f>SUM((D564*400)+(E564*100)+F564)</f>
        <v>0</v>
      </c>
      <c r="I564" s="254">
        <v>75</v>
      </c>
      <c r="J564" s="254">
        <f>H564*I564</f>
        <v>0</v>
      </c>
      <c r="K564" s="310"/>
      <c r="L564" s="310"/>
      <c r="M564" s="330" t="s">
        <v>393</v>
      </c>
      <c r="N564" s="345" t="s">
        <v>2</v>
      </c>
      <c r="O564" s="393"/>
      <c r="P564" s="310"/>
      <c r="Q564" s="393">
        <v>119</v>
      </c>
      <c r="R564" s="393"/>
      <c r="S564" s="310"/>
      <c r="T564" s="310"/>
      <c r="V564" s="246">
        <f>SUM(Q564*6500)</f>
        <v>773500</v>
      </c>
      <c r="W564" s="249"/>
      <c r="X564" s="249"/>
      <c r="Y564" s="249"/>
      <c r="Z564" s="248">
        <f>SUM(J564+Y564)</f>
        <v>0</v>
      </c>
      <c r="AA564" s="255">
        <f>Z564</f>
        <v>0</v>
      </c>
      <c r="AB564" s="310"/>
      <c r="AC564" s="310"/>
      <c r="AD564" s="229"/>
      <c r="AE564"/>
    </row>
    <row r="565" spans="1:31" x14ac:dyDescent="0.3">
      <c r="A565" s="310"/>
      <c r="B565" s="330"/>
      <c r="C565" s="310"/>
      <c r="D565" s="310"/>
      <c r="E565" s="310"/>
      <c r="F565" s="310"/>
      <c r="H565" s="255">
        <f>SUM((D565*400)+(E565*100)+F565)</f>
        <v>0</v>
      </c>
      <c r="I565" s="254">
        <v>75</v>
      </c>
      <c r="J565" s="254">
        <f>H565*I565</f>
        <v>0</v>
      </c>
      <c r="K565" s="310"/>
      <c r="L565" s="310"/>
      <c r="M565" s="330" t="s">
        <v>391</v>
      </c>
      <c r="N565" s="345" t="s">
        <v>0</v>
      </c>
      <c r="O565" s="393"/>
      <c r="P565" s="310"/>
      <c r="Q565" s="393">
        <v>48</v>
      </c>
      <c r="R565" s="393"/>
      <c r="S565" s="310"/>
      <c r="T565" s="310"/>
      <c r="V565" s="246">
        <f>SUM(Q565*6500)</f>
        <v>312000</v>
      </c>
      <c r="W565" s="249"/>
      <c r="X565" s="249"/>
      <c r="Y565" s="249"/>
      <c r="Z565" s="248">
        <f>SUM(J565+Y565)</f>
        <v>0</v>
      </c>
      <c r="AA565" s="255">
        <f>Z565</f>
        <v>0</v>
      </c>
      <c r="AB565" s="310"/>
      <c r="AC565" s="310"/>
      <c r="AD565" s="229"/>
      <c r="AE565"/>
    </row>
    <row r="566" spans="1:31" x14ac:dyDescent="0.3">
      <c r="A566" s="310"/>
      <c r="B566" s="330"/>
      <c r="C566" s="310"/>
      <c r="D566" s="310"/>
      <c r="E566" s="310"/>
      <c r="F566" s="310"/>
      <c r="H566" s="255">
        <f>SUM((D566*400)+(E566*100)+F566)</f>
        <v>0</v>
      </c>
      <c r="I566" s="254">
        <v>75</v>
      </c>
      <c r="J566" s="254">
        <f>H566*I566</f>
        <v>0</v>
      </c>
      <c r="K566" s="310"/>
      <c r="L566" s="310"/>
      <c r="M566" s="330" t="s">
        <v>8</v>
      </c>
      <c r="N566" s="345" t="s">
        <v>0</v>
      </c>
      <c r="O566" s="393"/>
      <c r="P566" s="310">
        <v>10</v>
      </c>
      <c r="Q566" s="393"/>
      <c r="R566" s="393"/>
      <c r="S566" s="310"/>
      <c r="T566" s="310"/>
      <c r="U566" s="235">
        <v>6500</v>
      </c>
      <c r="V566" s="246">
        <f>SUM(P566*6500)</f>
        <v>65000</v>
      </c>
      <c r="W566" s="249">
        <v>25</v>
      </c>
      <c r="X566" s="249">
        <v>93</v>
      </c>
      <c r="Y566" s="249">
        <f>SUM(V566-(V566*X566/100))</f>
        <v>4550</v>
      </c>
      <c r="Z566" s="248">
        <f>SUM(J566+Y566)</f>
        <v>4550</v>
      </c>
      <c r="AA566" s="255">
        <f>Z566</f>
        <v>4550</v>
      </c>
      <c r="AB566" s="310">
        <v>50</v>
      </c>
      <c r="AC566" s="310">
        <v>0</v>
      </c>
      <c r="AD566" s="229">
        <v>0.01</v>
      </c>
      <c r="AE566"/>
    </row>
    <row r="567" spans="1:31" x14ac:dyDescent="0.3">
      <c r="A567" s="310"/>
      <c r="B567" s="330"/>
      <c r="C567" s="310"/>
      <c r="D567" s="310"/>
      <c r="E567" s="310"/>
      <c r="F567" s="310"/>
      <c r="H567" s="255">
        <f>SUM((D567*400)+(E567*100)+F567)</f>
        <v>0</v>
      </c>
      <c r="I567" s="254">
        <v>75</v>
      </c>
      <c r="J567" s="254">
        <f>H567*I567</f>
        <v>0</v>
      </c>
      <c r="K567" s="310"/>
      <c r="L567" s="310"/>
      <c r="M567" s="330" t="s">
        <v>218</v>
      </c>
      <c r="N567" s="345" t="s">
        <v>2</v>
      </c>
      <c r="O567" s="393"/>
      <c r="P567" s="310">
        <v>24</v>
      </c>
      <c r="Q567" s="393"/>
      <c r="R567" s="393"/>
      <c r="S567" s="310"/>
      <c r="T567" s="310"/>
      <c r="U567" s="235">
        <v>2050</v>
      </c>
      <c r="V567" s="246">
        <f>SUM(P567*2050)</f>
        <v>49200</v>
      </c>
      <c r="W567" s="249">
        <v>5</v>
      </c>
      <c r="X567" s="249">
        <v>5</v>
      </c>
      <c r="Y567" s="249">
        <f>SUM(V567-(V567*X567/100))</f>
        <v>46740</v>
      </c>
      <c r="Z567" s="248">
        <f>SUM(J567+Y567)</f>
        <v>46740</v>
      </c>
      <c r="AA567" s="255">
        <f>Z567</f>
        <v>46740</v>
      </c>
      <c r="AB567" s="310">
        <v>50</v>
      </c>
      <c r="AC567" s="310">
        <v>0</v>
      </c>
      <c r="AD567" s="229">
        <v>0.01</v>
      </c>
      <c r="AE567"/>
    </row>
    <row r="568" spans="1:31" x14ac:dyDescent="0.3">
      <c r="A568" s="310">
        <v>283</v>
      </c>
      <c r="B568" s="405" t="s">
        <v>919</v>
      </c>
      <c r="C568" s="310">
        <v>8754</v>
      </c>
      <c r="D568" s="310"/>
      <c r="E568" s="310"/>
      <c r="F568" s="310">
        <v>59</v>
      </c>
      <c r="G568" s="233">
        <v>1</v>
      </c>
      <c r="H568" s="255">
        <f>SUM((D568*400)+(E568*100)+F568)</f>
        <v>59</v>
      </c>
      <c r="I568" s="254">
        <v>75</v>
      </c>
      <c r="J568" s="254">
        <f>H568*I568</f>
        <v>4425</v>
      </c>
      <c r="K568" s="310">
        <v>86</v>
      </c>
      <c r="L568" s="310" t="s">
        <v>918</v>
      </c>
      <c r="M568" s="330" t="s">
        <v>590</v>
      </c>
      <c r="N568" s="345" t="s">
        <v>2</v>
      </c>
      <c r="O568" s="393">
        <v>56</v>
      </c>
      <c r="P568" s="310"/>
      <c r="Q568" s="393"/>
      <c r="R568" s="393">
        <v>56</v>
      </c>
      <c r="S568" s="310"/>
      <c r="T568" s="310"/>
      <c r="U568" s="235">
        <v>2050</v>
      </c>
      <c r="V568" s="246">
        <f>SUM(R568*2050)</f>
        <v>114800</v>
      </c>
      <c r="W568" s="249">
        <v>10</v>
      </c>
      <c r="X568" s="249">
        <v>10</v>
      </c>
      <c r="Y568" s="249">
        <f>SUM(V568-(V568*X568/100))</f>
        <v>103320</v>
      </c>
      <c r="Z568" s="248">
        <f>SUM(J568+Y568)</f>
        <v>107745</v>
      </c>
      <c r="AA568" s="255">
        <f>Z568</f>
        <v>107745</v>
      </c>
      <c r="AB568" s="310">
        <v>50</v>
      </c>
      <c r="AC568" s="310">
        <v>0</v>
      </c>
      <c r="AD568" s="229">
        <v>0.01</v>
      </c>
      <c r="AE568"/>
    </row>
    <row r="569" spans="1:31" x14ac:dyDescent="0.3">
      <c r="A569" s="310">
        <v>284</v>
      </c>
      <c r="B569" s="405" t="s">
        <v>917</v>
      </c>
      <c r="C569" s="310">
        <v>5765</v>
      </c>
      <c r="D569" s="310">
        <v>7</v>
      </c>
      <c r="E569" s="310"/>
      <c r="F569" s="310"/>
      <c r="G569" s="233">
        <v>1</v>
      </c>
      <c r="H569" s="255">
        <f>SUM((D569*400)+(E569*100)+F569)</f>
        <v>2800</v>
      </c>
      <c r="I569" s="254">
        <v>75</v>
      </c>
      <c r="J569" s="254">
        <f>H569*I569</f>
        <v>210000</v>
      </c>
      <c r="K569" s="310"/>
      <c r="L569" s="310"/>
      <c r="M569" s="330"/>
      <c r="N569" s="345"/>
      <c r="O569" s="393"/>
      <c r="P569" s="310"/>
      <c r="Q569" s="393"/>
      <c r="R569" s="393"/>
      <c r="S569" s="310"/>
      <c r="T569" s="310"/>
      <c r="U569" s="246"/>
      <c r="V569" s="249"/>
      <c r="W569" s="249"/>
      <c r="X569" s="249"/>
      <c r="Y569" s="249"/>
      <c r="Z569" s="248">
        <f>SUM(J569+Y569)</f>
        <v>210000</v>
      </c>
      <c r="AA569" s="255">
        <f>Z569</f>
        <v>210000</v>
      </c>
      <c r="AB569" s="310">
        <v>50</v>
      </c>
      <c r="AC569" s="310">
        <v>0</v>
      </c>
      <c r="AD569" s="229">
        <v>0.01</v>
      </c>
      <c r="AE569"/>
    </row>
    <row r="570" spans="1:31" x14ac:dyDescent="0.3">
      <c r="A570" s="310">
        <v>285</v>
      </c>
      <c r="B570" s="405" t="s">
        <v>916</v>
      </c>
      <c r="C570" s="310">
        <v>18727</v>
      </c>
      <c r="D570" s="310">
        <v>24</v>
      </c>
      <c r="E570" s="310">
        <v>2</v>
      </c>
      <c r="F570" s="310">
        <v>68</v>
      </c>
      <c r="G570" s="233">
        <v>1</v>
      </c>
      <c r="H570" s="255">
        <f>SUM((D570*400)+(E570*100)+F570)</f>
        <v>9868</v>
      </c>
      <c r="I570" s="254">
        <v>75</v>
      </c>
      <c r="J570" s="254">
        <f>H570*I570</f>
        <v>740100</v>
      </c>
      <c r="K570" s="310"/>
      <c r="L570" s="310"/>
      <c r="M570" s="330"/>
      <c r="N570" s="345"/>
      <c r="O570" s="393"/>
      <c r="P570" s="310"/>
      <c r="Q570" s="393"/>
      <c r="R570" s="393"/>
      <c r="S570" s="310"/>
      <c r="T570" s="310"/>
      <c r="U570" s="246"/>
      <c r="V570" s="249"/>
      <c r="W570" s="249"/>
      <c r="X570" s="249"/>
      <c r="Y570" s="249"/>
      <c r="Z570" s="248">
        <f>SUM(J570+Y570)</f>
        <v>740100</v>
      </c>
      <c r="AA570" s="255">
        <f>Z570</f>
        <v>740100</v>
      </c>
      <c r="AB570" s="310">
        <v>50</v>
      </c>
      <c r="AC570" s="310">
        <v>0</v>
      </c>
      <c r="AD570" s="229">
        <v>0.01</v>
      </c>
      <c r="AE570"/>
    </row>
    <row r="571" spans="1:31" x14ac:dyDescent="0.3">
      <c r="A571" s="310">
        <v>286</v>
      </c>
      <c r="B571" s="405" t="s">
        <v>915</v>
      </c>
      <c r="C571" s="310">
        <v>7577</v>
      </c>
      <c r="D571" s="310"/>
      <c r="E571" s="310">
        <v>1</v>
      </c>
      <c r="F571" s="310">
        <v>44</v>
      </c>
      <c r="G571" s="233">
        <v>2</v>
      </c>
      <c r="H571" s="255">
        <f>SUM((D571*400)+(E571*100)+F571)</f>
        <v>144</v>
      </c>
      <c r="I571" s="254">
        <v>75</v>
      </c>
      <c r="J571" s="254">
        <f>H571*I571</f>
        <v>10800</v>
      </c>
      <c r="K571" s="310">
        <v>87</v>
      </c>
      <c r="L571" s="310">
        <v>33</v>
      </c>
      <c r="M571" s="330" t="s">
        <v>10</v>
      </c>
      <c r="N571" s="345" t="s">
        <v>9</v>
      </c>
      <c r="O571" s="393">
        <v>284</v>
      </c>
      <c r="P571" s="310"/>
      <c r="Q571" s="393"/>
      <c r="R571" s="393"/>
      <c r="S571" s="310"/>
      <c r="T571" s="310"/>
      <c r="U571" s="235">
        <v>6500</v>
      </c>
      <c r="V571" s="246">
        <f>SUM(V572+V573)</f>
        <v>1768000</v>
      </c>
      <c r="W571" s="249">
        <v>41</v>
      </c>
      <c r="X571" s="249">
        <v>85</v>
      </c>
      <c r="Y571" s="249">
        <f>SUM(V571-(V571*X571/100))</f>
        <v>265200</v>
      </c>
      <c r="Z571" s="248">
        <f>SUM(J571+Y571)</f>
        <v>276000</v>
      </c>
      <c r="AA571" s="255">
        <f>Z571</f>
        <v>276000</v>
      </c>
      <c r="AB571" s="310">
        <v>10</v>
      </c>
      <c r="AC571" s="310">
        <v>0</v>
      </c>
      <c r="AD571" s="229">
        <v>0.02</v>
      </c>
      <c r="AE571"/>
    </row>
    <row r="572" spans="1:31" x14ac:dyDescent="0.3">
      <c r="A572" s="310"/>
      <c r="B572" s="330"/>
      <c r="C572" s="310"/>
      <c r="D572" s="310"/>
      <c r="E572" s="310"/>
      <c r="F572" s="310"/>
      <c r="H572" s="255">
        <f>SUM((D572*400)+(E572*100)+F572)</f>
        <v>0</v>
      </c>
      <c r="I572" s="254">
        <v>75</v>
      </c>
      <c r="J572" s="254">
        <f>H572*I572</f>
        <v>0</v>
      </c>
      <c r="K572" s="310"/>
      <c r="L572" s="310"/>
      <c r="M572" s="330" t="s">
        <v>393</v>
      </c>
      <c r="N572" s="345" t="s">
        <v>2</v>
      </c>
      <c r="O572" s="393"/>
      <c r="P572" s="310"/>
      <c r="Q572" s="393">
        <v>176</v>
      </c>
      <c r="R572" s="393"/>
      <c r="S572" s="310"/>
      <c r="T572" s="310"/>
      <c r="V572" s="246">
        <f>SUM(Q572*6500)</f>
        <v>1144000</v>
      </c>
      <c r="W572" s="249"/>
      <c r="X572" s="249"/>
      <c r="Y572" s="249"/>
      <c r="Z572" s="248">
        <f>SUM(J572+Y572)</f>
        <v>0</v>
      </c>
      <c r="AA572" s="255">
        <f>Z572</f>
        <v>0</v>
      </c>
      <c r="AB572" s="310"/>
      <c r="AC572" s="310"/>
      <c r="AD572" s="229"/>
      <c r="AE572"/>
    </row>
    <row r="573" spans="1:31" x14ac:dyDescent="0.3">
      <c r="A573" s="310"/>
      <c r="B573" s="330"/>
      <c r="C573" s="310"/>
      <c r="D573" s="310"/>
      <c r="E573" s="310"/>
      <c r="F573" s="310"/>
      <c r="H573" s="255">
        <f>SUM((D573*400)+(E573*100)+F573)</f>
        <v>0</v>
      </c>
      <c r="I573" s="254">
        <v>75</v>
      </c>
      <c r="J573" s="254">
        <f>H573*I573</f>
        <v>0</v>
      </c>
      <c r="K573" s="310"/>
      <c r="L573" s="310"/>
      <c r="M573" s="330" t="s">
        <v>391</v>
      </c>
      <c r="N573" s="345" t="s">
        <v>0</v>
      </c>
      <c r="O573" s="393"/>
      <c r="P573" s="310"/>
      <c r="Q573" s="393">
        <v>96</v>
      </c>
      <c r="R573" s="393"/>
      <c r="S573" s="310"/>
      <c r="T573" s="310"/>
      <c r="V573" s="246">
        <f>SUM(Q573*6500)</f>
        <v>624000</v>
      </c>
      <c r="W573" s="249"/>
      <c r="X573" s="249"/>
      <c r="Y573" s="249"/>
      <c r="Z573" s="248">
        <f>SUM(J573+Y573)</f>
        <v>0</v>
      </c>
      <c r="AA573" s="255">
        <f>Z573</f>
        <v>0</v>
      </c>
      <c r="AB573" s="310"/>
      <c r="AC573" s="310"/>
      <c r="AD573" s="229"/>
      <c r="AE573"/>
    </row>
    <row r="574" spans="1:31" x14ac:dyDescent="0.3">
      <c r="A574" s="310"/>
      <c r="B574" s="330"/>
      <c r="C574" s="310"/>
      <c r="D574" s="310"/>
      <c r="E574" s="310"/>
      <c r="F574" s="310"/>
      <c r="H574" s="255">
        <f>SUM((D574*400)+(E574*100)+F574)</f>
        <v>0</v>
      </c>
      <c r="I574" s="254">
        <v>75</v>
      </c>
      <c r="J574" s="254">
        <f>H574*I574</f>
        <v>0</v>
      </c>
      <c r="K574" s="310"/>
      <c r="L574" s="310"/>
      <c r="M574" s="330" t="s">
        <v>8</v>
      </c>
      <c r="N574" s="345" t="s">
        <v>0</v>
      </c>
      <c r="O574" s="393"/>
      <c r="P574" s="310">
        <v>12</v>
      </c>
      <c r="Q574" s="393"/>
      <c r="R574" s="393"/>
      <c r="S574" s="310"/>
      <c r="T574" s="310"/>
      <c r="U574" s="235">
        <v>6500</v>
      </c>
      <c r="V574" s="246">
        <f>SUM(P574*6500)</f>
        <v>78000</v>
      </c>
      <c r="W574" s="249">
        <v>41</v>
      </c>
      <c r="X574" s="249">
        <v>93</v>
      </c>
      <c r="Y574" s="249">
        <f>SUM(V574-(V574*X574/100))</f>
        <v>5460</v>
      </c>
      <c r="Z574" s="248">
        <f>SUM(J574+Y574)</f>
        <v>5460</v>
      </c>
      <c r="AA574" s="255">
        <f>Z574</f>
        <v>5460</v>
      </c>
      <c r="AB574" s="310">
        <v>50</v>
      </c>
      <c r="AC574" s="310">
        <v>0</v>
      </c>
      <c r="AD574" s="229">
        <v>0.01</v>
      </c>
      <c r="AE574"/>
    </row>
    <row r="575" spans="1:31" x14ac:dyDescent="0.3">
      <c r="A575" s="310">
        <v>287</v>
      </c>
      <c r="B575" s="405" t="s">
        <v>914</v>
      </c>
      <c r="C575" s="310">
        <v>9839</v>
      </c>
      <c r="D575" s="310">
        <v>7</v>
      </c>
      <c r="E575" s="310">
        <v>1</v>
      </c>
      <c r="F575" s="310">
        <v>59</v>
      </c>
      <c r="G575" s="233">
        <v>1</v>
      </c>
      <c r="H575" s="255">
        <f>SUM((D575*400)+(E575*100)+F575)</f>
        <v>2959</v>
      </c>
      <c r="I575" s="254">
        <v>75</v>
      </c>
      <c r="J575" s="254">
        <f>H575*I575</f>
        <v>221925</v>
      </c>
      <c r="K575" s="310"/>
      <c r="L575" s="310"/>
      <c r="M575" s="330"/>
      <c r="N575" s="345"/>
      <c r="O575" s="393"/>
      <c r="P575" s="310"/>
      <c r="Q575" s="393"/>
      <c r="R575" s="393"/>
      <c r="S575" s="310"/>
      <c r="T575" s="310"/>
      <c r="U575" s="246"/>
      <c r="V575" s="249"/>
      <c r="W575" s="249"/>
      <c r="X575" s="249"/>
      <c r="Y575" s="249"/>
      <c r="Z575" s="248">
        <f>SUM(J575+Y575)</f>
        <v>221925</v>
      </c>
      <c r="AA575" s="255">
        <f>Z575</f>
        <v>221925</v>
      </c>
      <c r="AB575" s="310">
        <v>50</v>
      </c>
      <c r="AC575" s="310">
        <v>0</v>
      </c>
      <c r="AD575" s="229">
        <v>0.01</v>
      </c>
      <c r="AE575"/>
    </row>
    <row r="576" spans="1:31" x14ac:dyDescent="0.3">
      <c r="A576" s="310">
        <v>288</v>
      </c>
      <c r="B576" s="405" t="s">
        <v>913</v>
      </c>
      <c r="C576" s="310">
        <v>6487</v>
      </c>
      <c r="D576" s="310">
        <v>2</v>
      </c>
      <c r="E576" s="310">
        <v>3</v>
      </c>
      <c r="F576" s="310">
        <v>94</v>
      </c>
      <c r="G576" s="233">
        <v>1</v>
      </c>
      <c r="H576" s="255">
        <f>SUM((D576*400)+(E576*100)+F576)</f>
        <v>1194</v>
      </c>
      <c r="I576" s="254">
        <v>75</v>
      </c>
      <c r="J576" s="254">
        <f>H576*I576</f>
        <v>89550</v>
      </c>
      <c r="K576" s="310"/>
      <c r="L576" s="310"/>
      <c r="M576" s="330"/>
      <c r="N576" s="345"/>
      <c r="O576" s="393"/>
      <c r="P576" s="310"/>
      <c r="Q576" s="393"/>
      <c r="R576" s="393"/>
      <c r="S576" s="310"/>
      <c r="T576" s="310"/>
      <c r="U576" s="246"/>
      <c r="V576" s="249"/>
      <c r="W576" s="249"/>
      <c r="X576" s="249"/>
      <c r="Y576" s="249"/>
      <c r="Z576" s="248">
        <f>SUM(J576+Y576)</f>
        <v>89550</v>
      </c>
      <c r="AA576" s="255">
        <f>Z576</f>
        <v>89550</v>
      </c>
      <c r="AB576" s="310">
        <v>50</v>
      </c>
      <c r="AC576" s="310">
        <v>0</v>
      </c>
      <c r="AD576" s="229">
        <v>0.01</v>
      </c>
      <c r="AE576"/>
    </row>
    <row r="577" spans="1:31" x14ac:dyDescent="0.3">
      <c r="A577" s="310">
        <v>289</v>
      </c>
      <c r="B577" s="405" t="s">
        <v>912</v>
      </c>
      <c r="C577" s="310">
        <v>20232</v>
      </c>
      <c r="D577" s="310">
        <v>39</v>
      </c>
      <c r="E577" s="310"/>
      <c r="F577" s="310">
        <v>36</v>
      </c>
      <c r="G577" s="233">
        <v>1</v>
      </c>
      <c r="H577" s="255">
        <f>SUM((D577*400)+(E577*100)+F577)</f>
        <v>15636</v>
      </c>
      <c r="I577" s="254">
        <v>75</v>
      </c>
      <c r="J577" s="254">
        <f>H577*I577</f>
        <v>1172700</v>
      </c>
      <c r="K577" s="310"/>
      <c r="L577" s="310"/>
      <c r="M577" s="330"/>
      <c r="N577" s="345"/>
      <c r="O577" s="393"/>
      <c r="P577" s="310"/>
      <c r="Q577" s="393"/>
      <c r="R577" s="393"/>
      <c r="S577" s="310"/>
      <c r="T577" s="310"/>
      <c r="U577" s="246"/>
      <c r="V577" s="249"/>
      <c r="W577" s="249"/>
      <c r="X577" s="249"/>
      <c r="Y577" s="249"/>
      <c r="Z577" s="248">
        <f>SUM(J577+Y577)</f>
        <v>1172700</v>
      </c>
      <c r="AA577" s="255">
        <f>Z577</f>
        <v>1172700</v>
      </c>
      <c r="AB577" s="310">
        <v>50</v>
      </c>
      <c r="AC577" s="310">
        <v>0</v>
      </c>
      <c r="AD577" s="229">
        <v>0.01</v>
      </c>
      <c r="AE577"/>
    </row>
    <row r="578" spans="1:31" x14ac:dyDescent="0.3">
      <c r="A578" s="310">
        <v>290</v>
      </c>
      <c r="B578" s="405" t="s">
        <v>911</v>
      </c>
      <c r="C578" s="310">
        <v>1398</v>
      </c>
      <c r="D578" s="310">
        <v>7</v>
      </c>
      <c r="E578" s="310">
        <v>2</v>
      </c>
      <c r="F578" s="310">
        <v>14</v>
      </c>
      <c r="G578" s="233">
        <v>1</v>
      </c>
      <c r="H578" s="255">
        <f>SUM((D578*400)+(E578*100)+F578)</f>
        <v>3014</v>
      </c>
      <c r="I578" s="254">
        <v>75</v>
      </c>
      <c r="J578" s="254">
        <f>H578*I578</f>
        <v>226050</v>
      </c>
      <c r="K578" s="310"/>
      <c r="L578" s="310"/>
      <c r="M578" s="330"/>
      <c r="N578" s="345"/>
      <c r="O578" s="393"/>
      <c r="P578" s="310"/>
      <c r="Q578" s="393"/>
      <c r="R578" s="393"/>
      <c r="S578" s="310"/>
      <c r="T578" s="310"/>
      <c r="U578" s="246"/>
      <c r="V578" s="249"/>
      <c r="W578" s="249"/>
      <c r="X578" s="249"/>
      <c r="Y578" s="249"/>
      <c r="Z578" s="248">
        <f>SUM(J578+Y578)</f>
        <v>226050</v>
      </c>
      <c r="AA578" s="255">
        <f>Z578</f>
        <v>226050</v>
      </c>
      <c r="AB578" s="310">
        <v>50</v>
      </c>
      <c r="AC578" s="310">
        <v>0</v>
      </c>
      <c r="AD578" s="229">
        <v>0.01</v>
      </c>
      <c r="AE578"/>
    </row>
    <row r="579" spans="1:31" x14ac:dyDescent="0.3">
      <c r="A579" s="310">
        <v>291</v>
      </c>
      <c r="B579" s="405" t="s">
        <v>910</v>
      </c>
      <c r="C579" s="310">
        <v>1399</v>
      </c>
      <c r="D579" s="310">
        <v>8</v>
      </c>
      <c r="E579" s="310">
        <v>3</v>
      </c>
      <c r="F579" s="310">
        <v>71</v>
      </c>
      <c r="G579" s="233">
        <v>1</v>
      </c>
      <c r="H579" s="255">
        <f>SUM((D579*400)+(E579*100)+F579)</f>
        <v>3571</v>
      </c>
      <c r="I579" s="254">
        <v>75</v>
      </c>
      <c r="J579" s="254">
        <f>H579*I579</f>
        <v>267825</v>
      </c>
      <c r="K579" s="310"/>
      <c r="L579" s="310"/>
      <c r="M579" s="330"/>
      <c r="N579" s="345"/>
      <c r="O579" s="393"/>
      <c r="P579" s="310"/>
      <c r="Q579" s="393"/>
      <c r="R579" s="393"/>
      <c r="S579" s="310"/>
      <c r="T579" s="310"/>
      <c r="U579" s="246"/>
      <c r="V579" s="249"/>
      <c r="W579" s="249"/>
      <c r="X579" s="249"/>
      <c r="Y579" s="249"/>
      <c r="Z579" s="248">
        <f>SUM(J579+Y579)</f>
        <v>267825</v>
      </c>
      <c r="AA579" s="255">
        <f>Z579</f>
        <v>267825</v>
      </c>
      <c r="AB579" s="310">
        <v>50</v>
      </c>
      <c r="AC579" s="310">
        <v>0</v>
      </c>
      <c r="AD579" s="229">
        <v>0.01</v>
      </c>
      <c r="AE579"/>
    </row>
    <row r="580" spans="1:31" x14ac:dyDescent="0.3">
      <c r="A580" s="310">
        <v>292</v>
      </c>
      <c r="B580" s="405" t="s">
        <v>909</v>
      </c>
      <c r="C580" s="310">
        <v>1397</v>
      </c>
      <c r="D580" s="310">
        <v>7</v>
      </c>
      <c r="E580" s="310"/>
      <c r="F580" s="310">
        <v>56</v>
      </c>
      <c r="G580" s="233">
        <v>1</v>
      </c>
      <c r="H580" s="255">
        <f>SUM((D580*400)+(E580*100)+F580)</f>
        <v>2856</v>
      </c>
      <c r="I580" s="254">
        <v>75</v>
      </c>
      <c r="J580" s="254">
        <f>H580*I580</f>
        <v>214200</v>
      </c>
      <c r="K580" s="310"/>
      <c r="L580" s="310"/>
      <c r="M580" s="330"/>
      <c r="N580" s="345"/>
      <c r="O580" s="393"/>
      <c r="P580" s="310"/>
      <c r="Q580" s="393"/>
      <c r="R580" s="393"/>
      <c r="S580" s="310"/>
      <c r="T580" s="310"/>
      <c r="U580" s="246"/>
      <c r="V580" s="249"/>
      <c r="W580" s="249"/>
      <c r="X580" s="249"/>
      <c r="Y580" s="249"/>
      <c r="Z580" s="248">
        <f>SUM(J580+Y580)</f>
        <v>214200</v>
      </c>
      <c r="AA580" s="255">
        <f>Z580</f>
        <v>214200</v>
      </c>
      <c r="AB580" s="310">
        <v>50</v>
      </c>
      <c r="AC580" s="310">
        <v>0</v>
      </c>
      <c r="AD580" s="229">
        <v>0.01</v>
      </c>
      <c r="AE580"/>
    </row>
    <row r="581" spans="1:31" x14ac:dyDescent="0.3">
      <c r="A581" s="310">
        <v>293</v>
      </c>
      <c r="B581" s="405" t="s">
        <v>908</v>
      </c>
      <c r="C581" s="310">
        <v>10262</v>
      </c>
      <c r="D581" s="310"/>
      <c r="E581" s="310">
        <v>1</v>
      </c>
      <c r="F581" s="310">
        <v>41</v>
      </c>
      <c r="G581" s="233">
        <v>1</v>
      </c>
      <c r="H581" s="255">
        <f>SUM((D581*400)+(E581*100)+F581)</f>
        <v>141</v>
      </c>
      <c r="I581" s="254">
        <v>75</v>
      </c>
      <c r="J581" s="254">
        <f>H581*I581</f>
        <v>10575</v>
      </c>
      <c r="K581" s="310"/>
      <c r="L581" s="310"/>
      <c r="M581" s="330"/>
      <c r="N581" s="345"/>
      <c r="O581" s="393"/>
      <c r="P581" s="310"/>
      <c r="Q581" s="393"/>
      <c r="R581" s="393"/>
      <c r="S581" s="310"/>
      <c r="T581" s="310"/>
      <c r="U581" s="246"/>
      <c r="V581" s="249"/>
      <c r="W581" s="249"/>
      <c r="X581" s="249"/>
      <c r="Y581" s="249"/>
      <c r="Z581" s="248">
        <f>SUM(J581+Y581)</f>
        <v>10575</v>
      </c>
      <c r="AA581" s="255">
        <f>Z581</f>
        <v>10575</v>
      </c>
      <c r="AB581" s="310">
        <v>50</v>
      </c>
      <c r="AC581" s="310">
        <v>0</v>
      </c>
      <c r="AD581" s="229">
        <v>0.01</v>
      </c>
      <c r="AE581"/>
    </row>
    <row r="582" spans="1:31" x14ac:dyDescent="0.3">
      <c r="A582" s="310">
        <v>294</v>
      </c>
      <c r="B582" s="405" t="s">
        <v>907</v>
      </c>
      <c r="C582" s="310">
        <v>6032</v>
      </c>
      <c r="D582" s="310">
        <v>1</v>
      </c>
      <c r="E582" s="310"/>
      <c r="F582" s="310">
        <v>69</v>
      </c>
      <c r="G582" s="233">
        <v>1</v>
      </c>
      <c r="H582" s="255">
        <f>SUM((D582*400)+(E582*100)+F582)</f>
        <v>469</v>
      </c>
      <c r="I582" s="254">
        <v>75</v>
      </c>
      <c r="J582" s="254">
        <f>H582*I582</f>
        <v>35175</v>
      </c>
      <c r="K582" s="310"/>
      <c r="L582" s="310"/>
      <c r="M582" s="330"/>
      <c r="N582" s="345"/>
      <c r="O582" s="393"/>
      <c r="P582" s="310"/>
      <c r="Q582" s="393"/>
      <c r="R582" s="393"/>
      <c r="S582" s="310"/>
      <c r="T582" s="310"/>
      <c r="U582" s="246"/>
      <c r="V582" s="249"/>
      <c r="W582" s="249"/>
      <c r="X582" s="249"/>
      <c r="Y582" s="249"/>
      <c r="Z582" s="248">
        <f>SUM(J582+Y582)</f>
        <v>35175</v>
      </c>
      <c r="AA582" s="255">
        <f>Z582</f>
        <v>35175</v>
      </c>
      <c r="AB582" s="310">
        <v>50</v>
      </c>
      <c r="AC582" s="310">
        <v>0</v>
      </c>
      <c r="AD582" s="229">
        <v>0.01</v>
      </c>
      <c r="AE582"/>
    </row>
    <row r="583" spans="1:31" x14ac:dyDescent="0.3">
      <c r="A583" s="310">
        <v>295</v>
      </c>
      <c r="B583" s="405" t="s">
        <v>906</v>
      </c>
      <c r="C583" s="310">
        <v>7280</v>
      </c>
      <c r="D583" s="310"/>
      <c r="E583" s="310">
        <v>1</v>
      </c>
      <c r="F583" s="310">
        <v>10</v>
      </c>
      <c r="G583" s="233">
        <v>1</v>
      </c>
      <c r="H583" s="255">
        <f>SUM((D583*400)+(E583*100)+F583)</f>
        <v>110</v>
      </c>
      <c r="I583" s="254">
        <v>75</v>
      </c>
      <c r="J583" s="254">
        <f>H583*I583</f>
        <v>8250</v>
      </c>
      <c r="K583" s="310"/>
      <c r="L583" s="310"/>
      <c r="M583" s="330"/>
      <c r="N583" s="345"/>
      <c r="O583" s="393"/>
      <c r="P583" s="310"/>
      <c r="Q583" s="393"/>
      <c r="R583" s="393"/>
      <c r="S583" s="310"/>
      <c r="T583" s="310"/>
      <c r="U583" s="246"/>
      <c r="V583" s="249"/>
      <c r="W583" s="249"/>
      <c r="X583" s="249"/>
      <c r="Y583" s="249"/>
      <c r="Z583" s="248">
        <f>SUM(J583+Y583)</f>
        <v>8250</v>
      </c>
      <c r="AA583" s="255">
        <f>Z583</f>
        <v>8250</v>
      </c>
      <c r="AB583" s="310">
        <v>50</v>
      </c>
      <c r="AC583" s="310">
        <v>0</v>
      </c>
      <c r="AD583" s="229">
        <v>0.01</v>
      </c>
      <c r="AE583"/>
    </row>
    <row r="584" spans="1:31" x14ac:dyDescent="0.3">
      <c r="A584" s="310">
        <v>296</v>
      </c>
      <c r="B584" s="405" t="s">
        <v>905</v>
      </c>
      <c r="C584" s="310">
        <v>16661</v>
      </c>
      <c r="D584" s="310">
        <v>8</v>
      </c>
      <c r="E584" s="310"/>
      <c r="F584" s="310"/>
      <c r="G584" s="233">
        <v>1</v>
      </c>
      <c r="H584" s="255">
        <f>SUM((D584*400)+(E584*100)+F584)</f>
        <v>3200</v>
      </c>
      <c r="I584" s="254">
        <v>75</v>
      </c>
      <c r="J584" s="254">
        <f>H584*I584</f>
        <v>240000</v>
      </c>
      <c r="K584" s="310"/>
      <c r="L584" s="310"/>
      <c r="M584" s="330"/>
      <c r="N584" s="345"/>
      <c r="O584" s="393"/>
      <c r="P584" s="310"/>
      <c r="Q584" s="393"/>
      <c r="R584" s="393"/>
      <c r="S584" s="310"/>
      <c r="T584" s="310"/>
      <c r="U584" s="246"/>
      <c r="V584" s="249"/>
      <c r="W584" s="249"/>
      <c r="X584" s="249"/>
      <c r="Y584" s="249"/>
      <c r="Z584" s="248">
        <f>SUM(J584+Y584)</f>
        <v>240000</v>
      </c>
      <c r="AA584" s="255">
        <f>Z584</f>
        <v>240000</v>
      </c>
      <c r="AB584" s="310">
        <v>50</v>
      </c>
      <c r="AC584" s="310">
        <v>0</v>
      </c>
      <c r="AD584" s="229">
        <v>0.01</v>
      </c>
      <c r="AE584"/>
    </row>
    <row r="585" spans="1:31" x14ac:dyDescent="0.3">
      <c r="A585" s="310">
        <v>297</v>
      </c>
      <c r="B585" s="405" t="s">
        <v>904</v>
      </c>
      <c r="C585" s="310">
        <v>24468</v>
      </c>
      <c r="D585" s="310">
        <v>15</v>
      </c>
      <c r="E585" s="310"/>
      <c r="F585" s="310">
        <v>16</v>
      </c>
      <c r="G585" s="233">
        <v>1</v>
      </c>
      <c r="H585" s="255">
        <f>SUM((D585*400)+(E585*100)+F585)</f>
        <v>6016</v>
      </c>
      <c r="I585" s="254">
        <v>75</v>
      </c>
      <c r="J585" s="254">
        <f>H585*I585</f>
        <v>451200</v>
      </c>
      <c r="K585" s="310"/>
      <c r="L585" s="310"/>
      <c r="M585" s="330"/>
      <c r="N585" s="345"/>
      <c r="O585" s="393"/>
      <c r="P585" s="310"/>
      <c r="Q585" s="393"/>
      <c r="R585" s="393"/>
      <c r="S585" s="310"/>
      <c r="T585" s="310"/>
      <c r="U585" s="246"/>
      <c r="V585" s="249"/>
      <c r="W585" s="249"/>
      <c r="X585" s="249"/>
      <c r="Y585" s="249"/>
      <c r="Z585" s="248">
        <f>SUM(J585+Y585)</f>
        <v>451200</v>
      </c>
      <c r="AA585" s="255">
        <f>Z585</f>
        <v>451200</v>
      </c>
      <c r="AB585" s="310">
        <v>50</v>
      </c>
      <c r="AC585" s="310">
        <v>0</v>
      </c>
      <c r="AD585" s="229">
        <v>0.01</v>
      </c>
      <c r="AE585"/>
    </row>
    <row r="586" spans="1:31" x14ac:dyDescent="0.3">
      <c r="A586" s="310">
        <v>298</v>
      </c>
      <c r="B586" s="405" t="s">
        <v>903</v>
      </c>
      <c r="C586" s="310">
        <v>7281</v>
      </c>
      <c r="D586" s="310"/>
      <c r="E586" s="310"/>
      <c r="F586" s="310">
        <v>76</v>
      </c>
      <c r="G586" s="233">
        <v>2</v>
      </c>
      <c r="H586" s="255">
        <f>SUM((D586*400)+(E586*100)+F586)</f>
        <v>76</v>
      </c>
      <c r="I586" s="254">
        <v>75</v>
      </c>
      <c r="J586" s="254">
        <f>H586*I586</f>
        <v>5700</v>
      </c>
      <c r="K586" s="310">
        <v>88</v>
      </c>
      <c r="L586" s="310">
        <v>267</v>
      </c>
      <c r="M586" s="330" t="s">
        <v>10</v>
      </c>
      <c r="N586" s="345" t="s">
        <v>9</v>
      </c>
      <c r="O586" s="393">
        <v>292</v>
      </c>
      <c r="P586" s="310"/>
      <c r="Q586" s="393"/>
      <c r="R586" s="393"/>
      <c r="S586" s="310"/>
      <c r="T586" s="310"/>
      <c r="U586" s="235">
        <v>6500</v>
      </c>
      <c r="V586" s="246">
        <f>SUM(V587+V588)</f>
        <v>1768000</v>
      </c>
      <c r="W586" s="249">
        <v>9</v>
      </c>
      <c r="X586" s="249">
        <v>26</v>
      </c>
      <c r="Y586" s="249">
        <f>SUM(V586-(V586*X586/100))</f>
        <v>1308320</v>
      </c>
      <c r="Z586" s="248">
        <f>SUM(J586+Y586)</f>
        <v>1314020</v>
      </c>
      <c r="AA586" s="255">
        <f>Z586</f>
        <v>1314020</v>
      </c>
      <c r="AB586" s="310">
        <v>10</v>
      </c>
      <c r="AC586" s="310">
        <v>0</v>
      </c>
      <c r="AD586" s="229">
        <v>0.02</v>
      </c>
      <c r="AE586"/>
    </row>
    <row r="587" spans="1:31" x14ac:dyDescent="0.3">
      <c r="A587" s="310"/>
      <c r="B587" s="330"/>
      <c r="C587" s="310"/>
      <c r="D587" s="310"/>
      <c r="E587" s="310"/>
      <c r="F587" s="310"/>
      <c r="H587" s="255">
        <f>SUM((D587*400)+(E587*100)+F587)</f>
        <v>0</v>
      </c>
      <c r="I587" s="254">
        <v>75</v>
      </c>
      <c r="J587" s="254">
        <f>H587*I587</f>
        <v>0</v>
      </c>
      <c r="K587" s="310"/>
      <c r="L587" s="310"/>
      <c r="M587" s="330" t="s">
        <v>393</v>
      </c>
      <c r="N587" s="345" t="s">
        <v>2</v>
      </c>
      <c r="O587" s="393"/>
      <c r="P587" s="310"/>
      <c r="Q587" s="393">
        <v>176</v>
      </c>
      <c r="R587" s="393"/>
      <c r="S587" s="310"/>
      <c r="T587" s="310"/>
      <c r="V587" s="246">
        <f>SUM(Q587*6500)</f>
        <v>1144000</v>
      </c>
      <c r="W587" s="249"/>
      <c r="X587" s="249"/>
      <c r="Y587" s="249"/>
      <c r="Z587" s="248">
        <f>SUM(J587+Y587)</f>
        <v>0</v>
      </c>
      <c r="AA587" s="255">
        <f>Z587</f>
        <v>0</v>
      </c>
      <c r="AB587" s="310"/>
      <c r="AC587" s="310"/>
      <c r="AD587" s="229"/>
      <c r="AE587"/>
    </row>
    <row r="588" spans="1:31" x14ac:dyDescent="0.3">
      <c r="A588" s="310"/>
      <c r="B588" s="330"/>
      <c r="C588" s="310"/>
      <c r="D588" s="310"/>
      <c r="E588" s="310"/>
      <c r="F588" s="310"/>
      <c r="H588" s="255">
        <f>SUM((D588*400)+(E588*100)+F588)</f>
        <v>0</v>
      </c>
      <c r="I588" s="254">
        <v>75</v>
      </c>
      <c r="J588" s="254">
        <f>H588*I588</f>
        <v>0</v>
      </c>
      <c r="K588" s="310"/>
      <c r="L588" s="310"/>
      <c r="M588" s="330" t="s">
        <v>391</v>
      </c>
      <c r="N588" s="345" t="s">
        <v>0</v>
      </c>
      <c r="O588" s="393"/>
      <c r="P588" s="310"/>
      <c r="Q588" s="393">
        <v>96</v>
      </c>
      <c r="R588" s="393"/>
      <c r="S588" s="310"/>
      <c r="T588" s="310"/>
      <c r="V588" s="246">
        <f>SUM(Q588*6500)</f>
        <v>624000</v>
      </c>
      <c r="W588" s="249"/>
      <c r="X588" s="249"/>
      <c r="Y588" s="249"/>
      <c r="Z588" s="248">
        <f>SUM(J588+Y588)</f>
        <v>0</v>
      </c>
      <c r="AA588" s="255">
        <f>Z588</f>
        <v>0</v>
      </c>
      <c r="AB588" s="310"/>
      <c r="AC588" s="310"/>
      <c r="AD588" s="229"/>
      <c r="AE588"/>
    </row>
    <row r="589" spans="1:31" x14ac:dyDescent="0.3">
      <c r="A589" s="310"/>
      <c r="B589" s="330"/>
      <c r="C589" s="310"/>
      <c r="D589" s="310"/>
      <c r="E589" s="310"/>
      <c r="F589" s="310"/>
      <c r="H589" s="255">
        <f>SUM((D589*400)+(E589*100)+F589)</f>
        <v>0</v>
      </c>
      <c r="I589" s="254">
        <v>75</v>
      </c>
      <c r="J589" s="254">
        <f>H589*I589</f>
        <v>0</v>
      </c>
      <c r="K589" s="310"/>
      <c r="L589" s="310"/>
      <c r="M589" s="330" t="s">
        <v>8</v>
      </c>
      <c r="N589" s="345" t="s">
        <v>0</v>
      </c>
      <c r="O589" s="393"/>
      <c r="P589" s="310">
        <v>20</v>
      </c>
      <c r="Q589" s="393"/>
      <c r="R589" s="393"/>
      <c r="S589" s="310"/>
      <c r="T589" s="310"/>
      <c r="U589" s="235">
        <v>6500</v>
      </c>
      <c r="V589" s="246">
        <f>SUM(P589*6500)</f>
        <v>130000</v>
      </c>
      <c r="W589" s="249">
        <v>8</v>
      </c>
      <c r="X589" s="249">
        <v>30</v>
      </c>
      <c r="Y589" s="249">
        <f>SUM(V589-(V589*X589/100))</f>
        <v>91000</v>
      </c>
      <c r="Z589" s="248">
        <f>SUM(J589+Y589)</f>
        <v>91000</v>
      </c>
      <c r="AA589" s="255">
        <f>Z589</f>
        <v>91000</v>
      </c>
      <c r="AB589" s="310">
        <v>50</v>
      </c>
      <c r="AC589" s="310">
        <v>0</v>
      </c>
      <c r="AD589" s="229">
        <v>0.01</v>
      </c>
      <c r="AE589"/>
    </row>
    <row r="590" spans="1:31" x14ac:dyDescent="0.3">
      <c r="A590" s="310">
        <v>299</v>
      </c>
      <c r="B590" s="405" t="s">
        <v>902</v>
      </c>
      <c r="C590" s="310">
        <v>6488</v>
      </c>
      <c r="D590" s="310">
        <v>2</v>
      </c>
      <c r="E590" s="310">
        <v>3</v>
      </c>
      <c r="F590" s="310">
        <v>94</v>
      </c>
      <c r="G590" s="233">
        <v>1</v>
      </c>
      <c r="H590" s="255">
        <f>SUM((D590*400)+(E590*100)+F590)</f>
        <v>1194</v>
      </c>
      <c r="I590" s="254">
        <v>75</v>
      </c>
      <c r="J590" s="254">
        <f>H590*I590</f>
        <v>89550</v>
      </c>
      <c r="K590" s="310"/>
      <c r="L590" s="310"/>
      <c r="M590" s="330"/>
      <c r="N590" s="345"/>
      <c r="O590" s="393"/>
      <c r="P590" s="310"/>
      <c r="Q590" s="393"/>
      <c r="R590" s="393"/>
      <c r="S590" s="310"/>
      <c r="T590" s="310"/>
      <c r="U590" s="246"/>
      <c r="V590" s="249"/>
      <c r="W590" s="249"/>
      <c r="X590" s="249"/>
      <c r="Y590" s="249"/>
      <c r="Z590" s="248">
        <f>SUM(J590+Y590)</f>
        <v>89550</v>
      </c>
      <c r="AA590" s="255">
        <f>Z590</f>
        <v>89550</v>
      </c>
      <c r="AB590" s="310">
        <v>50</v>
      </c>
      <c r="AC590" s="310">
        <v>0</v>
      </c>
      <c r="AD590" s="229">
        <v>0.01</v>
      </c>
      <c r="AE590"/>
    </row>
    <row r="591" spans="1:31" x14ac:dyDescent="0.3">
      <c r="A591" s="310">
        <v>300</v>
      </c>
      <c r="B591" s="405" t="s">
        <v>901</v>
      </c>
      <c r="C591" s="310">
        <v>20204</v>
      </c>
      <c r="D591" s="310">
        <v>18</v>
      </c>
      <c r="E591" s="310">
        <v>2</v>
      </c>
      <c r="F591" s="310">
        <v>53</v>
      </c>
      <c r="G591" s="233">
        <v>1</v>
      </c>
      <c r="H591" s="255">
        <f>SUM((D591*400)+(E591*100)+F591)</f>
        <v>7453</v>
      </c>
      <c r="I591" s="254">
        <v>75</v>
      </c>
      <c r="J591" s="254">
        <f>H591*I591</f>
        <v>558975</v>
      </c>
      <c r="K591" s="310"/>
      <c r="L591" s="310"/>
      <c r="M591" s="330"/>
      <c r="N591" s="345"/>
      <c r="O591" s="393"/>
      <c r="P591" s="310"/>
      <c r="Q591" s="393"/>
      <c r="R591" s="393"/>
      <c r="S591" s="310"/>
      <c r="T591" s="310"/>
      <c r="U591" s="246"/>
      <c r="V591" s="249"/>
      <c r="W591" s="249"/>
      <c r="X591" s="249"/>
      <c r="Y591" s="249"/>
      <c r="Z591" s="248">
        <f>SUM(J591+Y591)</f>
        <v>558975</v>
      </c>
      <c r="AA591" s="255">
        <f>Z591</f>
        <v>558975</v>
      </c>
      <c r="AB591" s="310">
        <v>50</v>
      </c>
      <c r="AC591" s="310">
        <v>0</v>
      </c>
      <c r="AD591" s="229">
        <v>0.01</v>
      </c>
      <c r="AE591"/>
    </row>
    <row r="592" spans="1:31" x14ac:dyDescent="0.3">
      <c r="A592" s="310">
        <v>301</v>
      </c>
      <c r="B592" s="405" t="s">
        <v>900</v>
      </c>
      <c r="C592" s="310">
        <v>5567</v>
      </c>
      <c r="D592" s="310">
        <v>6</v>
      </c>
      <c r="E592" s="310">
        <v>2</v>
      </c>
      <c r="F592" s="310">
        <v>20</v>
      </c>
      <c r="G592" s="233">
        <v>1</v>
      </c>
      <c r="H592" s="255">
        <f>SUM((D592*400)+(E592*100)+F592)</f>
        <v>2620</v>
      </c>
      <c r="I592" s="254">
        <v>75</v>
      </c>
      <c r="J592" s="254">
        <f>H592*I592</f>
        <v>196500</v>
      </c>
      <c r="K592" s="310"/>
      <c r="L592" s="310"/>
      <c r="M592" s="330"/>
      <c r="N592" s="345"/>
      <c r="O592" s="393"/>
      <c r="P592" s="310"/>
      <c r="Q592" s="393"/>
      <c r="R592" s="393"/>
      <c r="S592" s="310"/>
      <c r="T592" s="310"/>
      <c r="U592" s="246"/>
      <c r="V592" s="249"/>
      <c r="W592" s="249"/>
      <c r="X592" s="249"/>
      <c r="Y592" s="249"/>
      <c r="Z592" s="248">
        <f>SUM(J592+Y592)</f>
        <v>196500</v>
      </c>
      <c r="AA592" s="255">
        <f>Z592</f>
        <v>196500</v>
      </c>
      <c r="AB592" s="310">
        <v>50</v>
      </c>
      <c r="AC592" s="310">
        <v>0</v>
      </c>
      <c r="AD592" s="229">
        <v>0.01</v>
      </c>
      <c r="AE592"/>
    </row>
    <row r="593" spans="1:31" x14ac:dyDescent="0.3">
      <c r="A593" s="310">
        <v>302</v>
      </c>
      <c r="B593" s="405" t="s">
        <v>899</v>
      </c>
      <c r="C593" s="310">
        <v>9131</v>
      </c>
      <c r="D593" s="310">
        <v>10</v>
      </c>
      <c r="E593" s="310"/>
      <c r="F593" s="310"/>
      <c r="G593" s="233">
        <v>1</v>
      </c>
      <c r="H593" s="255">
        <f>SUM((D593*400)+(E593*100)+F593)</f>
        <v>4000</v>
      </c>
      <c r="I593" s="254">
        <v>75</v>
      </c>
      <c r="J593" s="254">
        <f>H593*I593</f>
        <v>300000</v>
      </c>
      <c r="K593" s="310"/>
      <c r="L593" s="310"/>
      <c r="M593" s="330"/>
      <c r="N593" s="345"/>
      <c r="O593" s="393"/>
      <c r="P593" s="310"/>
      <c r="Q593" s="393"/>
      <c r="R593" s="393"/>
      <c r="S593" s="310"/>
      <c r="T593" s="310"/>
      <c r="U593" s="246"/>
      <c r="V593" s="249"/>
      <c r="W593" s="249"/>
      <c r="X593" s="249"/>
      <c r="Y593" s="249"/>
      <c r="Z593" s="248">
        <f>SUM(J593+Y593)</f>
        <v>300000</v>
      </c>
      <c r="AA593" s="255">
        <f>Z593</f>
        <v>300000</v>
      </c>
      <c r="AB593" s="310">
        <v>50</v>
      </c>
      <c r="AC593" s="310">
        <v>0</v>
      </c>
      <c r="AD593" s="229">
        <v>0.01</v>
      </c>
      <c r="AE593"/>
    </row>
    <row r="594" spans="1:31" x14ac:dyDescent="0.3">
      <c r="A594" s="310">
        <v>303</v>
      </c>
      <c r="B594" s="405" t="s">
        <v>898</v>
      </c>
      <c r="C594" s="310">
        <v>20229</v>
      </c>
      <c r="D594" s="310"/>
      <c r="E594" s="310">
        <v>1</v>
      </c>
      <c r="F594" s="310">
        <v>60</v>
      </c>
      <c r="G594" s="233">
        <v>1</v>
      </c>
      <c r="H594" s="255">
        <f>SUM((D594*400)+(E594*100)+F594)</f>
        <v>160</v>
      </c>
      <c r="I594" s="254">
        <v>75</v>
      </c>
      <c r="J594" s="254">
        <f>H594*I594</f>
        <v>12000</v>
      </c>
      <c r="K594" s="310"/>
      <c r="L594" s="310"/>
      <c r="M594" s="330"/>
      <c r="N594" s="345"/>
      <c r="O594" s="393"/>
      <c r="P594" s="310"/>
      <c r="Q594" s="393"/>
      <c r="R594" s="393"/>
      <c r="S594" s="310"/>
      <c r="T594" s="310"/>
      <c r="U594" s="246"/>
      <c r="V594" s="249"/>
      <c r="W594" s="249"/>
      <c r="X594" s="249"/>
      <c r="Y594" s="249"/>
      <c r="Z594" s="248">
        <f>SUM(J594+Y594)</f>
        <v>12000</v>
      </c>
      <c r="AA594" s="255">
        <f>Z594</f>
        <v>12000</v>
      </c>
      <c r="AB594" s="310">
        <v>50</v>
      </c>
      <c r="AC594" s="310">
        <v>0</v>
      </c>
      <c r="AD594" s="229">
        <v>0.01</v>
      </c>
      <c r="AE594"/>
    </row>
    <row r="595" spans="1:31" x14ac:dyDescent="0.3">
      <c r="A595" s="310">
        <v>304</v>
      </c>
      <c r="B595" s="405" t="s">
        <v>897</v>
      </c>
      <c r="C595" s="310">
        <v>6954</v>
      </c>
      <c r="D595" s="310">
        <v>9</v>
      </c>
      <c r="E595" s="310">
        <v>3</v>
      </c>
      <c r="F595" s="310">
        <v>37</v>
      </c>
      <c r="G595" s="233">
        <v>1</v>
      </c>
      <c r="H595" s="255">
        <f>SUM((D595*400)+(E595*100)+F595)</f>
        <v>3937</v>
      </c>
      <c r="I595" s="254">
        <v>75</v>
      </c>
      <c r="J595" s="254">
        <f>H595*I595</f>
        <v>295275</v>
      </c>
      <c r="K595" s="310"/>
      <c r="L595" s="310"/>
      <c r="M595" s="330"/>
      <c r="N595" s="345"/>
      <c r="O595" s="393"/>
      <c r="P595" s="310"/>
      <c r="Q595" s="393"/>
      <c r="R595" s="393"/>
      <c r="S595" s="310"/>
      <c r="T595" s="310"/>
      <c r="U595" s="246"/>
      <c r="V595" s="249"/>
      <c r="W595" s="249"/>
      <c r="X595" s="249"/>
      <c r="Y595" s="249"/>
      <c r="Z595" s="248">
        <f>SUM(J595+Y595)</f>
        <v>295275</v>
      </c>
      <c r="AA595" s="255">
        <f>Z595</f>
        <v>295275</v>
      </c>
      <c r="AB595" s="310">
        <v>50</v>
      </c>
      <c r="AC595" s="310">
        <v>0</v>
      </c>
      <c r="AD595" s="229">
        <v>0.01</v>
      </c>
      <c r="AE595"/>
    </row>
    <row r="596" spans="1:31" x14ac:dyDescent="0.3">
      <c r="A596" s="310">
        <v>305</v>
      </c>
      <c r="B596" s="405" t="s">
        <v>896</v>
      </c>
      <c r="C596" s="310">
        <v>3792</v>
      </c>
      <c r="D596" s="310"/>
      <c r="E596" s="310">
        <v>3</v>
      </c>
      <c r="F596" s="310">
        <v>85</v>
      </c>
      <c r="G596" s="233">
        <v>1</v>
      </c>
      <c r="H596" s="255">
        <f>SUM((D596*400)+(E596*100)+F596)</f>
        <v>385</v>
      </c>
      <c r="I596" s="254">
        <v>75</v>
      </c>
      <c r="J596" s="254">
        <f>H596*I596</f>
        <v>28875</v>
      </c>
      <c r="K596" s="310"/>
      <c r="L596" s="310"/>
      <c r="M596" s="330"/>
      <c r="N596" s="345"/>
      <c r="O596" s="393"/>
      <c r="P596" s="310"/>
      <c r="Q596" s="393"/>
      <c r="R596" s="393"/>
      <c r="S596" s="310"/>
      <c r="T596" s="310"/>
      <c r="U596" s="246"/>
      <c r="V596" s="249"/>
      <c r="W596" s="249"/>
      <c r="X596" s="249"/>
      <c r="Y596" s="249"/>
      <c r="Z596" s="248">
        <f>SUM(J596+Y596)</f>
        <v>28875</v>
      </c>
      <c r="AA596" s="255">
        <f>Z596</f>
        <v>28875</v>
      </c>
      <c r="AB596" s="310">
        <v>50</v>
      </c>
      <c r="AC596" s="310">
        <v>0</v>
      </c>
      <c r="AD596" s="229">
        <v>0.01</v>
      </c>
      <c r="AE596"/>
    </row>
    <row r="597" spans="1:31" x14ac:dyDescent="0.3">
      <c r="A597" s="310">
        <v>306</v>
      </c>
      <c r="B597" s="405" t="s">
        <v>895</v>
      </c>
      <c r="C597" s="310">
        <v>21182</v>
      </c>
      <c r="D597" s="310">
        <v>22</v>
      </c>
      <c r="E597" s="310"/>
      <c r="F597" s="310">
        <v>28</v>
      </c>
      <c r="G597" s="233">
        <v>1</v>
      </c>
      <c r="H597" s="255">
        <f>SUM((D597*400)+(E597*100)+F597)</f>
        <v>8828</v>
      </c>
      <c r="I597" s="254">
        <v>75</v>
      </c>
      <c r="J597" s="254">
        <f>H597*I597</f>
        <v>662100</v>
      </c>
      <c r="K597" s="310"/>
      <c r="L597" s="310"/>
      <c r="M597" s="330"/>
      <c r="N597" s="345"/>
      <c r="O597" s="393"/>
      <c r="P597" s="310"/>
      <c r="Q597" s="393"/>
      <c r="R597" s="393"/>
      <c r="S597" s="310"/>
      <c r="T597" s="310"/>
      <c r="U597" s="246"/>
      <c r="V597" s="249"/>
      <c r="W597" s="249"/>
      <c r="X597" s="249"/>
      <c r="Y597" s="249"/>
      <c r="Z597" s="248">
        <f>SUM(J597+Y597)</f>
        <v>662100</v>
      </c>
      <c r="AA597" s="255">
        <f>Z597</f>
        <v>662100</v>
      </c>
      <c r="AB597" s="310">
        <v>50</v>
      </c>
      <c r="AC597" s="310">
        <v>0</v>
      </c>
      <c r="AD597" s="229">
        <v>0.01</v>
      </c>
      <c r="AE597"/>
    </row>
    <row r="598" spans="1:31" x14ac:dyDescent="0.3">
      <c r="A598" s="310">
        <v>307</v>
      </c>
      <c r="B598" s="405" t="s">
        <v>894</v>
      </c>
      <c r="C598" s="310">
        <v>6094</v>
      </c>
      <c r="D598" s="310"/>
      <c r="E598" s="310">
        <v>1</v>
      </c>
      <c r="F598" s="310">
        <v>46</v>
      </c>
      <c r="G598" s="233">
        <v>2</v>
      </c>
      <c r="H598" s="255">
        <f>SUM((D598*400)+(E598*100)+F598)</f>
        <v>146</v>
      </c>
      <c r="I598" s="254">
        <v>75</v>
      </c>
      <c r="J598" s="254">
        <f>H598*I598</f>
        <v>10950</v>
      </c>
      <c r="K598" s="310">
        <v>89</v>
      </c>
      <c r="L598" s="310">
        <v>24</v>
      </c>
      <c r="M598" s="330" t="s">
        <v>10</v>
      </c>
      <c r="N598" s="345" t="s">
        <v>9</v>
      </c>
      <c r="O598" s="393">
        <v>292</v>
      </c>
      <c r="P598" s="310"/>
      <c r="Q598" s="393"/>
      <c r="R598" s="393"/>
      <c r="S598" s="310"/>
      <c r="T598" s="310"/>
      <c r="U598" s="235">
        <v>6500</v>
      </c>
      <c r="V598" s="246">
        <f>SUM(V599+V600)</f>
        <v>1768000</v>
      </c>
      <c r="W598" s="249">
        <v>30</v>
      </c>
      <c r="X598" s="249">
        <v>85</v>
      </c>
      <c r="Y598" s="249">
        <f>SUM(V598-(V598*X598/100))</f>
        <v>265200</v>
      </c>
      <c r="Z598" s="248">
        <f>SUM(J598+Y598)</f>
        <v>276150</v>
      </c>
      <c r="AA598" s="255">
        <f>Z598</f>
        <v>276150</v>
      </c>
      <c r="AB598" s="310">
        <v>10</v>
      </c>
      <c r="AC598" s="310">
        <v>0</v>
      </c>
      <c r="AD598" s="229">
        <v>0.02</v>
      </c>
      <c r="AE598"/>
    </row>
    <row r="599" spans="1:31" x14ac:dyDescent="0.3">
      <c r="A599" s="310"/>
      <c r="B599" s="330"/>
      <c r="C599" s="310"/>
      <c r="D599" s="310"/>
      <c r="E599" s="310"/>
      <c r="F599" s="310"/>
      <c r="H599" s="255">
        <f>SUM((D599*400)+(E599*100)+F599)</f>
        <v>0</v>
      </c>
      <c r="I599" s="254">
        <v>75</v>
      </c>
      <c r="J599" s="254">
        <f>H599*I599</f>
        <v>0</v>
      </c>
      <c r="K599" s="310"/>
      <c r="L599" s="310"/>
      <c r="M599" s="330" t="s">
        <v>393</v>
      </c>
      <c r="N599" s="345" t="s">
        <v>2</v>
      </c>
      <c r="O599" s="393"/>
      <c r="P599" s="310"/>
      <c r="Q599" s="393">
        <v>176</v>
      </c>
      <c r="R599" s="393"/>
      <c r="S599" s="310"/>
      <c r="T599" s="310"/>
      <c r="V599" s="246">
        <f>SUM(Q599*6500)</f>
        <v>1144000</v>
      </c>
      <c r="W599" s="249"/>
      <c r="X599" s="249"/>
      <c r="Y599" s="249"/>
      <c r="Z599" s="248">
        <f>SUM(J599+Y599)</f>
        <v>0</v>
      </c>
      <c r="AA599" s="255">
        <f>Z599</f>
        <v>0</v>
      </c>
      <c r="AB599" s="310"/>
      <c r="AC599" s="310"/>
      <c r="AD599" s="229"/>
      <c r="AE599"/>
    </row>
    <row r="600" spans="1:31" x14ac:dyDescent="0.3">
      <c r="A600" s="310"/>
      <c r="B600" s="330"/>
      <c r="C600" s="310"/>
      <c r="D600" s="310"/>
      <c r="E600" s="310"/>
      <c r="F600" s="310"/>
      <c r="H600" s="255">
        <f>SUM((D600*400)+(E600*100)+F600)</f>
        <v>0</v>
      </c>
      <c r="I600" s="254">
        <v>75</v>
      </c>
      <c r="J600" s="254">
        <f>H600*I600</f>
        <v>0</v>
      </c>
      <c r="K600" s="310"/>
      <c r="L600" s="310"/>
      <c r="M600" s="330" t="s">
        <v>391</v>
      </c>
      <c r="N600" s="345" t="s">
        <v>0</v>
      </c>
      <c r="O600" s="393"/>
      <c r="P600" s="310"/>
      <c r="Q600" s="393">
        <v>96</v>
      </c>
      <c r="R600" s="393"/>
      <c r="S600" s="310"/>
      <c r="T600" s="310"/>
      <c r="V600" s="246">
        <f>SUM(Q600*6500)</f>
        <v>624000</v>
      </c>
      <c r="W600" s="249"/>
      <c r="X600" s="249"/>
      <c r="Y600" s="249"/>
      <c r="Z600" s="248">
        <f>SUM(J600+Y600)</f>
        <v>0</v>
      </c>
      <c r="AA600" s="255">
        <f>Z600</f>
        <v>0</v>
      </c>
      <c r="AB600" s="310"/>
      <c r="AC600" s="310"/>
      <c r="AD600" s="229"/>
      <c r="AE600"/>
    </row>
    <row r="601" spans="1:31" x14ac:dyDescent="0.3">
      <c r="A601" s="310"/>
      <c r="B601" s="330"/>
      <c r="C601" s="310"/>
      <c r="D601" s="310"/>
      <c r="E601" s="310"/>
      <c r="F601" s="310"/>
      <c r="H601" s="255">
        <f>SUM((D601*400)+(E601*100)+F601)</f>
        <v>0</v>
      </c>
      <c r="I601" s="254">
        <v>75</v>
      </c>
      <c r="J601" s="254">
        <f>H601*I601</f>
        <v>0</v>
      </c>
      <c r="K601" s="310"/>
      <c r="L601" s="310"/>
      <c r="M601" s="330" t="s">
        <v>8</v>
      </c>
      <c r="N601" s="345" t="s">
        <v>0</v>
      </c>
      <c r="O601" s="393"/>
      <c r="P601" s="310">
        <v>20</v>
      </c>
      <c r="Q601" s="393"/>
      <c r="R601" s="393"/>
      <c r="S601" s="310"/>
      <c r="T601" s="310"/>
      <c r="U601" s="235">
        <v>6500</v>
      </c>
      <c r="V601" s="246">
        <f>SUM(P601*6500)</f>
        <v>130000</v>
      </c>
      <c r="W601" s="249">
        <v>20</v>
      </c>
      <c r="X601" s="249">
        <v>93</v>
      </c>
      <c r="Y601" s="249">
        <f>SUM(V601-(V601*X601/100))</f>
        <v>9100</v>
      </c>
      <c r="Z601" s="248">
        <f>SUM(J601+Y601)</f>
        <v>9100</v>
      </c>
      <c r="AA601" s="255">
        <f>Z601</f>
        <v>9100</v>
      </c>
      <c r="AB601" s="310"/>
      <c r="AC601" s="310"/>
      <c r="AD601" s="229">
        <v>0.01</v>
      </c>
      <c r="AE601"/>
    </row>
    <row r="602" spans="1:31" x14ac:dyDescent="0.3">
      <c r="A602" s="310">
        <v>308</v>
      </c>
      <c r="B602" s="405" t="s">
        <v>893</v>
      </c>
      <c r="C602" s="310">
        <v>17376</v>
      </c>
      <c r="D602" s="310">
        <v>16</v>
      </c>
      <c r="E602" s="310"/>
      <c r="F602" s="310">
        <v>35</v>
      </c>
      <c r="G602" s="233">
        <v>1</v>
      </c>
      <c r="H602" s="255">
        <f>SUM((D602*400)+(E602*100)+F602)</f>
        <v>6435</v>
      </c>
      <c r="I602" s="254">
        <v>75</v>
      </c>
      <c r="J602" s="254">
        <f>H602*I602</f>
        <v>482625</v>
      </c>
      <c r="K602" s="310"/>
      <c r="L602" s="310"/>
      <c r="M602" s="330"/>
      <c r="N602" s="345"/>
      <c r="O602" s="393"/>
      <c r="P602" s="310"/>
      <c r="Q602" s="393"/>
      <c r="R602" s="393"/>
      <c r="S602" s="310"/>
      <c r="T602" s="310"/>
      <c r="U602" s="246"/>
      <c r="V602" s="249"/>
      <c r="W602" s="249"/>
      <c r="X602" s="249"/>
      <c r="Y602" s="249"/>
      <c r="Z602" s="248">
        <f>SUM(J602+Y602)</f>
        <v>482625</v>
      </c>
      <c r="AA602" s="255">
        <f>Z602</f>
        <v>482625</v>
      </c>
      <c r="AB602" s="310">
        <v>50</v>
      </c>
      <c r="AC602" s="310">
        <v>0</v>
      </c>
      <c r="AD602" s="229">
        <v>0.01</v>
      </c>
      <c r="AE602"/>
    </row>
    <row r="603" spans="1:31" x14ac:dyDescent="0.3">
      <c r="A603" s="310">
        <v>309</v>
      </c>
      <c r="B603" s="405" t="s">
        <v>892</v>
      </c>
      <c r="C603" s="310">
        <v>15347</v>
      </c>
      <c r="D603" s="310">
        <v>18</v>
      </c>
      <c r="E603" s="310">
        <v>3</v>
      </c>
      <c r="F603" s="310">
        <v>30</v>
      </c>
      <c r="G603" s="233">
        <v>1</v>
      </c>
      <c r="H603" s="255">
        <f>SUM((D603*400)+(E603*100)+F603)</f>
        <v>7530</v>
      </c>
      <c r="I603" s="254">
        <v>75</v>
      </c>
      <c r="J603" s="254">
        <f>H603*I603</f>
        <v>564750</v>
      </c>
      <c r="K603" s="310"/>
      <c r="L603" s="249"/>
      <c r="M603" s="330"/>
      <c r="N603" s="345"/>
      <c r="O603" s="393"/>
      <c r="P603" s="310"/>
      <c r="Q603" s="393"/>
      <c r="R603" s="393"/>
      <c r="S603" s="310"/>
      <c r="T603" s="310"/>
      <c r="U603" s="246"/>
      <c r="V603" s="249"/>
      <c r="W603" s="249"/>
      <c r="X603" s="249"/>
      <c r="Y603" s="249"/>
      <c r="Z603" s="248">
        <f>SUM(J603+Y603)</f>
        <v>564750</v>
      </c>
      <c r="AA603" s="255">
        <f>Z603</f>
        <v>564750</v>
      </c>
      <c r="AB603" s="310">
        <v>50</v>
      </c>
      <c r="AC603" s="310">
        <v>0</v>
      </c>
      <c r="AD603" s="229">
        <v>0.01</v>
      </c>
      <c r="AE603"/>
    </row>
    <row r="604" spans="1:31" x14ac:dyDescent="0.3">
      <c r="A604" s="310">
        <v>310</v>
      </c>
      <c r="B604" s="405" t="s">
        <v>891</v>
      </c>
      <c r="C604" s="310">
        <v>15348</v>
      </c>
      <c r="D604" s="310">
        <v>16</v>
      </c>
      <c r="E604" s="310">
        <v>2</v>
      </c>
      <c r="F604" s="310">
        <v>20</v>
      </c>
      <c r="G604" s="233">
        <v>1</v>
      </c>
      <c r="H604" s="255">
        <f>SUM((D604*400)+(E604*100)+F604)</f>
        <v>6620</v>
      </c>
      <c r="I604" s="254">
        <v>75</v>
      </c>
      <c r="J604" s="254">
        <f>H604*I604</f>
        <v>496500</v>
      </c>
      <c r="K604" s="310"/>
      <c r="L604" s="249"/>
      <c r="M604" s="330"/>
      <c r="N604" s="345"/>
      <c r="O604" s="393"/>
      <c r="P604" s="310"/>
      <c r="Q604" s="393"/>
      <c r="R604" s="393"/>
      <c r="S604" s="310"/>
      <c r="T604" s="310"/>
      <c r="U604" s="246"/>
      <c r="V604" s="249"/>
      <c r="W604" s="249"/>
      <c r="X604" s="249"/>
      <c r="Y604" s="249"/>
      <c r="Z604" s="248">
        <f>SUM(J604+Y604)</f>
        <v>496500</v>
      </c>
      <c r="AA604" s="255">
        <f>Z604</f>
        <v>496500</v>
      </c>
      <c r="AB604" s="310">
        <v>50</v>
      </c>
      <c r="AC604" s="310">
        <v>0</v>
      </c>
      <c r="AD604" s="229">
        <v>0.01</v>
      </c>
      <c r="AE604"/>
    </row>
    <row r="605" spans="1:31" x14ac:dyDescent="0.3">
      <c r="A605" s="310">
        <v>311</v>
      </c>
      <c r="B605" s="405" t="s">
        <v>890</v>
      </c>
      <c r="C605" s="310">
        <v>12873</v>
      </c>
      <c r="D605" s="310">
        <v>6</v>
      </c>
      <c r="E605" s="310"/>
      <c r="F605" s="310">
        <v>21</v>
      </c>
      <c r="G605" s="233">
        <v>1</v>
      </c>
      <c r="H605" s="255">
        <f>SUM((D605*400)+(E605*100)+F605)</f>
        <v>2421</v>
      </c>
      <c r="I605" s="254">
        <v>75</v>
      </c>
      <c r="J605" s="254">
        <f>H605*I605</f>
        <v>181575</v>
      </c>
      <c r="K605" s="310"/>
      <c r="L605" s="249"/>
      <c r="M605" s="330"/>
      <c r="N605" s="345"/>
      <c r="O605" s="393"/>
      <c r="P605" s="310"/>
      <c r="Q605" s="393"/>
      <c r="R605" s="393"/>
      <c r="S605" s="310"/>
      <c r="T605" s="310"/>
      <c r="U605" s="246"/>
      <c r="V605" s="249"/>
      <c r="W605" s="249"/>
      <c r="X605" s="249"/>
      <c r="Y605" s="249"/>
      <c r="Z605" s="248">
        <f>SUM(J605+Y605)</f>
        <v>181575</v>
      </c>
      <c r="AA605" s="255">
        <f>Z605</f>
        <v>181575</v>
      </c>
      <c r="AB605" s="310">
        <v>50</v>
      </c>
      <c r="AC605" s="310">
        <v>0</v>
      </c>
      <c r="AD605" s="229">
        <v>0.01</v>
      </c>
      <c r="AE605"/>
    </row>
    <row r="606" spans="1:31" x14ac:dyDescent="0.3">
      <c r="A606" s="310">
        <v>312</v>
      </c>
      <c r="B606" s="405" t="s">
        <v>889</v>
      </c>
      <c r="C606" s="310">
        <v>13599</v>
      </c>
      <c r="D606" s="310"/>
      <c r="E606" s="310">
        <v>1</v>
      </c>
      <c r="F606" s="310">
        <v>60</v>
      </c>
      <c r="G606" s="233">
        <v>2</v>
      </c>
      <c r="H606" s="255">
        <f>SUM((D606*400)+(E606*100)+F606)</f>
        <v>160</v>
      </c>
      <c r="I606" s="254">
        <v>75</v>
      </c>
      <c r="J606" s="254">
        <f>H606*I606</f>
        <v>12000</v>
      </c>
      <c r="K606" s="310">
        <v>90</v>
      </c>
      <c r="L606" s="249">
        <v>53</v>
      </c>
      <c r="M606" s="330" t="s">
        <v>10</v>
      </c>
      <c r="N606" s="345" t="s">
        <v>9</v>
      </c>
      <c r="O606" s="393">
        <v>340</v>
      </c>
      <c r="P606" s="310"/>
      <c r="Q606" s="393"/>
      <c r="R606" s="393"/>
      <c r="S606" s="310"/>
      <c r="T606" s="310"/>
      <c r="U606" s="235">
        <v>6500</v>
      </c>
      <c r="V606" s="246">
        <f>SUM(V607+V608)</f>
        <v>1969500</v>
      </c>
      <c r="W606" s="249">
        <v>11</v>
      </c>
      <c r="X606" s="249">
        <v>34</v>
      </c>
      <c r="Y606" s="249">
        <f>SUM(V606-(V606*X606/100))</f>
        <v>1299870</v>
      </c>
      <c r="Z606" s="248">
        <f>SUM(J606+Y606)</f>
        <v>1311870</v>
      </c>
      <c r="AA606" s="255">
        <f>Z606</f>
        <v>1311870</v>
      </c>
      <c r="AB606" s="310">
        <v>50</v>
      </c>
      <c r="AC606" s="310">
        <v>0</v>
      </c>
      <c r="AD606" s="229">
        <v>0.02</v>
      </c>
      <c r="AE606"/>
    </row>
    <row r="607" spans="1:31" x14ac:dyDescent="0.3">
      <c r="A607" s="310"/>
      <c r="B607" s="330"/>
      <c r="C607" s="310"/>
      <c r="D607" s="310"/>
      <c r="E607" s="310"/>
      <c r="F607" s="310"/>
      <c r="H607" s="255">
        <f>SUM((D607*400)+(E607*100)+F607)</f>
        <v>0</v>
      </c>
      <c r="I607" s="254">
        <v>75</v>
      </c>
      <c r="J607" s="254">
        <f>H607*I607</f>
        <v>0</v>
      </c>
      <c r="K607" s="310"/>
      <c r="L607" s="249"/>
      <c r="M607" s="330" t="s">
        <v>393</v>
      </c>
      <c r="N607" s="345" t="s">
        <v>2</v>
      </c>
      <c r="O607" s="393"/>
      <c r="P607" s="310"/>
      <c r="Q607" s="393">
        <v>207</v>
      </c>
      <c r="R607" s="393"/>
      <c r="S607" s="310"/>
      <c r="T607" s="310"/>
      <c r="V607" s="246">
        <f>SUM(Q607*6500)</f>
        <v>1345500</v>
      </c>
      <c r="W607" s="249"/>
      <c r="X607" s="249"/>
      <c r="Y607" s="249"/>
      <c r="Z607" s="248">
        <f>SUM(J607+Y607)</f>
        <v>0</v>
      </c>
      <c r="AA607" s="255">
        <f>Z607</f>
        <v>0</v>
      </c>
      <c r="AB607" s="310"/>
      <c r="AC607" s="310"/>
      <c r="AD607" s="229"/>
      <c r="AE607"/>
    </row>
    <row r="608" spans="1:31" x14ac:dyDescent="0.3">
      <c r="A608" s="310"/>
      <c r="B608" s="330"/>
      <c r="C608" s="310"/>
      <c r="D608" s="310"/>
      <c r="E608" s="310"/>
      <c r="F608" s="310"/>
      <c r="H608" s="255">
        <f>SUM((D608*400)+(E608*100)+F608)</f>
        <v>0</v>
      </c>
      <c r="I608" s="254">
        <v>75</v>
      </c>
      <c r="J608" s="254">
        <f>H608*I608</f>
        <v>0</v>
      </c>
      <c r="K608" s="310"/>
      <c r="L608" s="249"/>
      <c r="M608" s="330" t="s">
        <v>391</v>
      </c>
      <c r="N608" s="345" t="s">
        <v>0</v>
      </c>
      <c r="O608" s="393"/>
      <c r="P608" s="310"/>
      <c r="Q608" s="393">
        <v>96</v>
      </c>
      <c r="R608" s="393"/>
      <c r="S608" s="310"/>
      <c r="T608" s="310"/>
      <c r="V608" s="246">
        <f>SUM(Q608*6500)</f>
        <v>624000</v>
      </c>
      <c r="W608" s="249"/>
      <c r="X608" s="249"/>
      <c r="Y608" s="249"/>
      <c r="Z608" s="248">
        <f>SUM(J608+Y608)</f>
        <v>0</v>
      </c>
      <c r="AA608" s="255">
        <f>Z608</f>
        <v>0</v>
      </c>
      <c r="AB608" s="310"/>
      <c r="AC608" s="310"/>
      <c r="AD608" s="229"/>
      <c r="AE608"/>
    </row>
    <row r="609" spans="1:31" x14ac:dyDescent="0.3">
      <c r="A609" s="310"/>
      <c r="B609" s="330"/>
      <c r="C609" s="310"/>
      <c r="D609" s="310"/>
      <c r="E609" s="310"/>
      <c r="F609" s="310"/>
      <c r="H609" s="255">
        <f>SUM((D609*400)+(E609*100)+F609)</f>
        <v>0</v>
      </c>
      <c r="I609" s="254">
        <v>75</v>
      </c>
      <c r="J609" s="254">
        <f>H609*I609</f>
        <v>0</v>
      </c>
      <c r="K609" s="310"/>
      <c r="L609" s="249"/>
      <c r="M609" s="330" t="s">
        <v>8</v>
      </c>
      <c r="N609" s="345" t="s">
        <v>0</v>
      </c>
      <c r="O609" s="393"/>
      <c r="P609" s="310">
        <v>15</v>
      </c>
      <c r="Q609" s="393"/>
      <c r="R609" s="393"/>
      <c r="S609" s="310"/>
      <c r="T609" s="310"/>
      <c r="U609" s="235">
        <v>6500</v>
      </c>
      <c r="V609" s="246">
        <f>SUM(P609*6500)</f>
        <v>97500</v>
      </c>
      <c r="W609" s="249">
        <v>8</v>
      </c>
      <c r="X609" s="249">
        <v>30</v>
      </c>
      <c r="Y609" s="249">
        <f>SUM(V609-(V609*X609/100))</f>
        <v>68250</v>
      </c>
      <c r="Z609" s="248">
        <f>SUM(J609+Y609)</f>
        <v>68250</v>
      </c>
      <c r="AA609" s="255">
        <f>Z609</f>
        <v>68250</v>
      </c>
      <c r="AB609" s="310">
        <v>50</v>
      </c>
      <c r="AC609" s="310">
        <v>0</v>
      </c>
      <c r="AD609" s="229">
        <v>0.01</v>
      </c>
      <c r="AE609"/>
    </row>
    <row r="610" spans="1:31" x14ac:dyDescent="0.3">
      <c r="A610" s="310"/>
      <c r="B610" s="330"/>
      <c r="C610" s="310"/>
      <c r="D610" s="310"/>
      <c r="E610" s="310"/>
      <c r="F610" s="310"/>
      <c r="H610" s="255">
        <f>SUM((D610*400)+(E610*100)+F610)</f>
        <v>0</v>
      </c>
      <c r="I610" s="254">
        <v>75</v>
      </c>
      <c r="J610" s="254">
        <f>H610*I610</f>
        <v>0</v>
      </c>
      <c r="K610" s="310"/>
      <c r="L610" s="249"/>
      <c r="M610" s="330" t="s">
        <v>8</v>
      </c>
      <c r="N610" s="345" t="s">
        <v>0</v>
      </c>
      <c r="O610" s="393"/>
      <c r="P610" s="310">
        <v>22</v>
      </c>
      <c r="Q610" s="393"/>
      <c r="R610" s="393"/>
      <c r="S610" s="310"/>
      <c r="T610" s="310"/>
      <c r="U610" s="235">
        <v>6500</v>
      </c>
      <c r="V610" s="246">
        <f>SUM(P610*6500)</f>
        <v>143000</v>
      </c>
      <c r="W610" s="249">
        <v>8</v>
      </c>
      <c r="X610" s="249">
        <v>30</v>
      </c>
      <c r="Y610" s="249">
        <f>SUM(V610-(V610*X610/100))</f>
        <v>100100</v>
      </c>
      <c r="Z610" s="248">
        <f>SUM(J610+Y610)</f>
        <v>100100</v>
      </c>
      <c r="AA610" s="255">
        <f>Z610</f>
        <v>100100</v>
      </c>
      <c r="AB610" s="310">
        <v>50</v>
      </c>
      <c r="AC610" s="310">
        <v>0</v>
      </c>
      <c r="AD610" s="229">
        <v>0.01</v>
      </c>
      <c r="AE610"/>
    </row>
    <row r="611" spans="1:31" x14ac:dyDescent="0.3">
      <c r="A611" s="310">
        <v>313</v>
      </c>
      <c r="B611" s="330" t="s">
        <v>347</v>
      </c>
      <c r="C611" s="310">
        <v>18724</v>
      </c>
      <c r="D611" s="310">
        <v>9</v>
      </c>
      <c r="E611" s="310">
        <v>3</v>
      </c>
      <c r="F611" s="310">
        <v>99</v>
      </c>
      <c r="G611" s="233">
        <v>1</v>
      </c>
      <c r="H611" s="255">
        <f>SUM((D611*400)+(E611*100)+F611)</f>
        <v>3999</v>
      </c>
      <c r="I611" s="254">
        <v>75</v>
      </c>
      <c r="J611" s="254">
        <f>H611*I611</f>
        <v>299925</v>
      </c>
      <c r="K611" s="310"/>
      <c r="L611" s="310"/>
      <c r="M611" s="330"/>
      <c r="N611" s="345"/>
      <c r="O611" s="393"/>
      <c r="P611" s="310"/>
      <c r="Q611" s="393"/>
      <c r="R611" s="393"/>
      <c r="S611" s="310"/>
      <c r="T611" s="310"/>
      <c r="U611" s="246"/>
      <c r="V611" s="249"/>
      <c r="W611" s="249"/>
      <c r="X611" s="249"/>
      <c r="Y611" s="249"/>
      <c r="Z611" s="248">
        <f>SUM(J611+Y611)</f>
        <v>299925</v>
      </c>
      <c r="AA611" s="255">
        <f>Z611</f>
        <v>299925</v>
      </c>
      <c r="AB611" s="310">
        <v>50</v>
      </c>
      <c r="AC611" s="310">
        <v>0</v>
      </c>
      <c r="AD611" s="229">
        <v>0.01</v>
      </c>
      <c r="AE611"/>
    </row>
    <row r="612" spans="1:31" x14ac:dyDescent="0.3">
      <c r="A612" s="310">
        <v>314</v>
      </c>
      <c r="B612" s="330" t="s">
        <v>888</v>
      </c>
      <c r="C612" s="310">
        <v>1363</v>
      </c>
      <c r="D612" s="310"/>
      <c r="E612" s="310">
        <v>1</v>
      </c>
      <c r="F612" s="310">
        <v>8</v>
      </c>
      <c r="G612" s="233">
        <v>2</v>
      </c>
      <c r="H612" s="255">
        <f>SUM((D612*400)+(E612*100)+F612)</f>
        <v>108</v>
      </c>
      <c r="I612" s="254">
        <v>75</v>
      </c>
      <c r="J612" s="254">
        <f>H612*I612</f>
        <v>8100</v>
      </c>
      <c r="K612" s="310">
        <v>91</v>
      </c>
      <c r="L612" s="310">
        <v>74</v>
      </c>
      <c r="M612" s="330" t="s">
        <v>10</v>
      </c>
      <c r="N612" s="345" t="s">
        <v>9</v>
      </c>
      <c r="O612" s="393">
        <v>129.19999999999999</v>
      </c>
      <c r="P612" s="310"/>
      <c r="Q612" s="393"/>
      <c r="R612" s="393"/>
      <c r="S612" s="310"/>
      <c r="T612" s="310"/>
      <c r="U612" s="235">
        <v>6500</v>
      </c>
      <c r="V612" s="246">
        <f>SUM(V613+V614)</f>
        <v>780000</v>
      </c>
      <c r="W612" s="249">
        <v>20</v>
      </c>
      <c r="X612" s="249">
        <v>75</v>
      </c>
      <c r="Y612" s="249">
        <f>SUM(V612-(V612*X612/100))</f>
        <v>195000</v>
      </c>
      <c r="Z612" s="248">
        <f>SUM(J612+Y612)</f>
        <v>203100</v>
      </c>
      <c r="AA612" s="255">
        <f>Z612</f>
        <v>203100</v>
      </c>
      <c r="AB612" s="310">
        <v>10</v>
      </c>
      <c r="AC612" s="310">
        <v>0</v>
      </c>
      <c r="AD612" s="229">
        <v>0.02</v>
      </c>
      <c r="AE612"/>
    </row>
    <row r="613" spans="1:31" x14ac:dyDescent="0.3">
      <c r="A613" s="310"/>
      <c r="B613" s="330"/>
      <c r="C613" s="310"/>
      <c r="D613" s="310"/>
      <c r="E613" s="310"/>
      <c r="F613" s="310"/>
      <c r="H613" s="255">
        <f>SUM((D613*400)+(E613*100)+F613)</f>
        <v>0</v>
      </c>
      <c r="I613" s="254">
        <v>75</v>
      </c>
      <c r="J613" s="254">
        <f>H613*I613</f>
        <v>0</v>
      </c>
      <c r="K613" s="310"/>
      <c r="L613" s="310"/>
      <c r="M613" s="330" t="s">
        <v>393</v>
      </c>
      <c r="N613" s="345" t="s">
        <v>2</v>
      </c>
      <c r="O613" s="393"/>
      <c r="P613" s="310"/>
      <c r="Q613" s="393">
        <v>72</v>
      </c>
      <c r="R613" s="393"/>
      <c r="S613" s="310"/>
      <c r="T613" s="310"/>
      <c r="V613" s="246">
        <f>SUM(Q613*6500)</f>
        <v>468000</v>
      </c>
      <c r="W613" s="249"/>
      <c r="X613" s="249"/>
      <c r="Y613" s="249"/>
      <c r="Z613" s="248">
        <f>SUM(J613+Y613)</f>
        <v>0</v>
      </c>
      <c r="AA613" s="255">
        <f>Z613</f>
        <v>0</v>
      </c>
      <c r="AB613" s="310"/>
      <c r="AC613" s="310"/>
      <c r="AD613" s="229"/>
      <c r="AE613"/>
    </row>
    <row r="614" spans="1:31" x14ac:dyDescent="0.3">
      <c r="A614" s="310"/>
      <c r="B614" s="330"/>
      <c r="C614" s="310"/>
      <c r="D614" s="310"/>
      <c r="E614" s="310"/>
      <c r="F614" s="310"/>
      <c r="H614" s="255">
        <f>SUM((D614*400)+(E614*100)+F614)</f>
        <v>0</v>
      </c>
      <c r="I614" s="254">
        <v>75</v>
      </c>
      <c r="J614" s="254">
        <f>H614*I614</f>
        <v>0</v>
      </c>
      <c r="K614" s="310"/>
      <c r="L614" s="310"/>
      <c r="M614" s="330" t="s">
        <v>391</v>
      </c>
      <c r="N614" s="345" t="s">
        <v>0</v>
      </c>
      <c r="O614" s="393"/>
      <c r="P614" s="310"/>
      <c r="Q614" s="393">
        <v>48</v>
      </c>
      <c r="R614" s="393"/>
      <c r="S614" s="310"/>
      <c r="T614" s="310"/>
      <c r="V614" s="246">
        <f>SUM(Q614*6500)</f>
        <v>312000</v>
      </c>
      <c r="W614" s="249"/>
      <c r="X614" s="249"/>
      <c r="Y614" s="249"/>
      <c r="Z614" s="248">
        <f>SUM(J614+Y614)</f>
        <v>0</v>
      </c>
      <c r="AA614" s="255">
        <f>Z614</f>
        <v>0</v>
      </c>
      <c r="AB614" s="310"/>
      <c r="AC614" s="310"/>
      <c r="AD614" s="229"/>
      <c r="AE614"/>
    </row>
    <row r="615" spans="1:31" x14ac:dyDescent="0.3">
      <c r="A615" s="310"/>
      <c r="B615" s="330"/>
      <c r="C615" s="310"/>
      <c r="D615" s="310"/>
      <c r="E615" s="310"/>
      <c r="F615" s="310"/>
      <c r="H615" s="255">
        <f>SUM((D615*400)+(E615*100)+F615)</f>
        <v>0</v>
      </c>
      <c r="I615" s="254">
        <v>75</v>
      </c>
      <c r="J615" s="254">
        <f>H615*I615</f>
        <v>0</v>
      </c>
      <c r="K615" s="310"/>
      <c r="L615" s="310"/>
      <c r="M615" s="330" t="s">
        <v>8</v>
      </c>
      <c r="N615" s="345" t="s">
        <v>0</v>
      </c>
      <c r="O615" s="393"/>
      <c r="P615" s="310">
        <v>9.1999999999999993</v>
      </c>
      <c r="Q615" s="393"/>
      <c r="R615" s="393"/>
      <c r="S615" s="310"/>
      <c r="T615" s="310"/>
      <c r="U615" s="235">
        <v>6500</v>
      </c>
      <c r="V615" s="246">
        <f>SUM(P615*6500)</f>
        <v>59799.999999999993</v>
      </c>
      <c r="W615" s="249">
        <v>20</v>
      </c>
      <c r="X615" s="249">
        <v>93</v>
      </c>
      <c r="Y615" s="249">
        <f>SUM(V615-(V615*X615/100))</f>
        <v>4186</v>
      </c>
      <c r="Z615" s="248">
        <f>SUM(J615+Y615)</f>
        <v>4186</v>
      </c>
      <c r="AA615" s="255">
        <f>Z615</f>
        <v>4186</v>
      </c>
      <c r="AB615" s="310">
        <v>50</v>
      </c>
      <c r="AC615" s="310">
        <v>0</v>
      </c>
      <c r="AD615" s="229">
        <v>0.01</v>
      </c>
      <c r="AE615"/>
    </row>
    <row r="616" spans="1:31" x14ac:dyDescent="0.3">
      <c r="A616" s="310">
        <v>315</v>
      </c>
      <c r="B616" s="330" t="s">
        <v>887</v>
      </c>
      <c r="C616" s="310">
        <v>13447</v>
      </c>
      <c r="D616" s="310">
        <v>18</v>
      </c>
      <c r="E616" s="310">
        <v>1</v>
      </c>
      <c r="F616" s="310">
        <v>24</v>
      </c>
      <c r="G616" s="233">
        <v>1</v>
      </c>
      <c r="H616" s="255">
        <f>SUM((D616*400)+(E616*100)+F616)</f>
        <v>7324</v>
      </c>
      <c r="I616" s="254">
        <v>75</v>
      </c>
      <c r="J616" s="254">
        <f>H616*I616</f>
        <v>549300</v>
      </c>
      <c r="K616" s="310"/>
      <c r="L616" s="310"/>
      <c r="M616" s="330"/>
      <c r="N616" s="345"/>
      <c r="O616" s="393"/>
      <c r="P616" s="310"/>
      <c r="Q616" s="393"/>
      <c r="R616" s="393"/>
      <c r="S616" s="310"/>
      <c r="T616" s="310"/>
      <c r="V616" s="246"/>
      <c r="W616" s="249"/>
      <c r="X616" s="249"/>
      <c r="Y616" s="249"/>
      <c r="Z616" s="248">
        <f>SUM(J616+Y616)</f>
        <v>549300</v>
      </c>
      <c r="AA616" s="255">
        <f>Z616</f>
        <v>549300</v>
      </c>
      <c r="AB616" s="310">
        <v>50</v>
      </c>
      <c r="AC616" s="310">
        <v>0</v>
      </c>
      <c r="AD616" s="229">
        <v>0.01</v>
      </c>
      <c r="AE616"/>
    </row>
    <row r="617" spans="1:31" x14ac:dyDescent="0.3">
      <c r="A617" s="310">
        <v>316</v>
      </c>
      <c r="B617" s="330" t="s">
        <v>886</v>
      </c>
      <c r="C617" s="310">
        <v>2899</v>
      </c>
      <c r="D617" s="310">
        <v>10</v>
      </c>
      <c r="E617" s="310"/>
      <c r="F617" s="310"/>
      <c r="G617" s="233">
        <v>1</v>
      </c>
      <c r="H617" s="255">
        <f>SUM((D617*400)+(E617*100)+F617)</f>
        <v>4000</v>
      </c>
      <c r="I617" s="254">
        <v>75</v>
      </c>
      <c r="J617" s="254">
        <f>H617*I617</f>
        <v>300000</v>
      </c>
      <c r="K617" s="310"/>
      <c r="L617" s="310"/>
      <c r="M617" s="330"/>
      <c r="N617" s="345"/>
      <c r="O617" s="393"/>
      <c r="P617" s="310"/>
      <c r="Q617" s="393"/>
      <c r="R617" s="393"/>
      <c r="S617" s="310"/>
      <c r="T617" s="310"/>
      <c r="U617" s="246"/>
      <c r="V617" s="249"/>
      <c r="W617" s="249"/>
      <c r="X617" s="249"/>
      <c r="Y617" s="249"/>
      <c r="Z617" s="248">
        <f>SUM(J617+Y617)</f>
        <v>300000</v>
      </c>
      <c r="AA617" s="255">
        <f>Z617</f>
        <v>300000</v>
      </c>
      <c r="AB617" s="310">
        <v>50</v>
      </c>
      <c r="AC617" s="310">
        <v>0</v>
      </c>
      <c r="AD617" s="229">
        <v>0.01</v>
      </c>
      <c r="AE617"/>
    </row>
    <row r="618" spans="1:31" x14ac:dyDescent="0.3">
      <c r="A618" s="310">
        <v>317</v>
      </c>
      <c r="B618" s="330" t="s">
        <v>885</v>
      </c>
      <c r="C618" s="310">
        <v>13701</v>
      </c>
      <c r="D618" s="310"/>
      <c r="E618" s="310">
        <v>2</v>
      </c>
      <c r="F618" s="310">
        <v>32</v>
      </c>
      <c r="G618" s="233">
        <v>1</v>
      </c>
      <c r="H618" s="255">
        <f>SUM((D618*400)+(E618*100)+F618)</f>
        <v>232</v>
      </c>
      <c r="I618" s="254">
        <v>75</v>
      </c>
      <c r="J618" s="254">
        <f>H618*I618</f>
        <v>17400</v>
      </c>
      <c r="K618" s="310">
        <v>92</v>
      </c>
      <c r="L618" s="310">
        <v>124</v>
      </c>
      <c r="M618" s="330" t="s">
        <v>8</v>
      </c>
      <c r="N618" s="345" t="s">
        <v>0</v>
      </c>
      <c r="O618" s="393">
        <v>9.6</v>
      </c>
      <c r="P618" s="310">
        <v>9.6</v>
      </c>
      <c r="Q618" s="393"/>
      <c r="R618" s="393"/>
      <c r="S618" s="310"/>
      <c r="T618" s="310"/>
      <c r="U618" s="235">
        <v>6500</v>
      </c>
      <c r="V618" s="246">
        <f>SUM(P618*6500)</f>
        <v>62400</v>
      </c>
      <c r="W618" s="249">
        <v>10</v>
      </c>
      <c r="X618" s="249">
        <v>40</v>
      </c>
      <c r="Y618" s="249">
        <f>SUM(V618-(V618*X618/100))</f>
        <v>37440</v>
      </c>
      <c r="Z618" s="248">
        <f>SUM(J618+Y618)</f>
        <v>54840</v>
      </c>
      <c r="AA618" s="255">
        <f>Z618</f>
        <v>54840</v>
      </c>
      <c r="AB618" s="310">
        <v>50</v>
      </c>
      <c r="AC618" s="310">
        <v>0</v>
      </c>
      <c r="AD618" s="229">
        <v>0.01</v>
      </c>
      <c r="AE618"/>
    </row>
    <row r="619" spans="1:31" x14ac:dyDescent="0.3">
      <c r="A619" s="310">
        <v>318</v>
      </c>
      <c r="B619" s="330" t="s">
        <v>831</v>
      </c>
      <c r="C619" s="310">
        <v>13699</v>
      </c>
      <c r="D619" s="310"/>
      <c r="E619" s="310">
        <v>2</v>
      </c>
      <c r="F619" s="310">
        <v>41</v>
      </c>
      <c r="G619" s="233">
        <v>2</v>
      </c>
      <c r="H619" s="255">
        <f>SUM((D619*400)+(E619*100)+F619)</f>
        <v>241</v>
      </c>
      <c r="I619" s="254">
        <v>75</v>
      </c>
      <c r="J619" s="254">
        <f>H619*I619</f>
        <v>18075</v>
      </c>
      <c r="K619" s="310">
        <v>93</v>
      </c>
      <c r="L619" s="310">
        <v>124</v>
      </c>
      <c r="M619" s="330" t="s">
        <v>10</v>
      </c>
      <c r="N619" s="345" t="s">
        <v>9</v>
      </c>
      <c r="O619" s="393">
        <v>312</v>
      </c>
      <c r="P619" s="310"/>
      <c r="Q619" s="393"/>
      <c r="R619" s="393"/>
      <c r="S619" s="310"/>
      <c r="T619" s="310"/>
      <c r="U619" s="235" t="s">
        <v>884</v>
      </c>
      <c r="V619" s="246">
        <f>SUM(V620+V621)</f>
        <v>2028000</v>
      </c>
      <c r="W619" s="249">
        <v>25</v>
      </c>
      <c r="X619" s="249">
        <v>85</v>
      </c>
      <c r="Y619" s="249">
        <f>SUM(V619-(V619*X619/100))</f>
        <v>304200</v>
      </c>
      <c r="Z619" s="248">
        <f>SUM(J619+Y619)</f>
        <v>322275</v>
      </c>
      <c r="AA619" s="255">
        <f>Z619</f>
        <v>322275</v>
      </c>
      <c r="AB619" s="310">
        <v>10</v>
      </c>
      <c r="AC619" s="310">
        <v>0</v>
      </c>
      <c r="AD619" s="229">
        <v>0.02</v>
      </c>
      <c r="AE619"/>
    </row>
    <row r="620" spans="1:31" x14ac:dyDescent="0.3">
      <c r="A620" s="310"/>
      <c r="B620" s="330"/>
      <c r="C620" s="310"/>
      <c r="D620" s="310"/>
      <c r="E620" s="310"/>
      <c r="F620" s="310"/>
      <c r="H620" s="255">
        <f>SUM((D620*400)+(E620*100)+F620)</f>
        <v>0</v>
      </c>
      <c r="I620" s="254">
        <v>75</v>
      </c>
      <c r="J620" s="254">
        <f>H620*I620</f>
        <v>0</v>
      </c>
      <c r="K620" s="310"/>
      <c r="L620" s="310"/>
      <c r="M620" s="330" t="s">
        <v>393</v>
      </c>
      <c r="N620" s="345" t="s">
        <v>2</v>
      </c>
      <c r="O620" s="393"/>
      <c r="P620" s="310"/>
      <c r="Q620" s="393">
        <v>216</v>
      </c>
      <c r="R620" s="393"/>
      <c r="S620" s="310"/>
      <c r="T620" s="310"/>
      <c r="V620" s="246">
        <f>SUM(Q620*6500)</f>
        <v>1404000</v>
      </c>
      <c r="W620" s="249"/>
      <c r="X620" s="249"/>
      <c r="Y620" s="249"/>
      <c r="Z620" s="248">
        <f>SUM(J620+Y620)</f>
        <v>0</v>
      </c>
      <c r="AA620" s="255">
        <f>Z620</f>
        <v>0</v>
      </c>
      <c r="AB620" s="310"/>
      <c r="AC620" s="310"/>
      <c r="AD620" s="229"/>
      <c r="AE620"/>
    </row>
    <row r="621" spans="1:31" x14ac:dyDescent="0.3">
      <c r="A621" s="310"/>
      <c r="B621" s="330"/>
      <c r="C621" s="310"/>
      <c r="D621" s="310"/>
      <c r="E621" s="310"/>
      <c r="F621" s="310"/>
      <c r="H621" s="255">
        <f>SUM((D621*400)+(E621*100)+F621)</f>
        <v>0</v>
      </c>
      <c r="I621" s="254">
        <v>75</v>
      </c>
      <c r="J621" s="254">
        <f>H621*I621</f>
        <v>0</v>
      </c>
      <c r="K621" s="310"/>
      <c r="L621" s="310"/>
      <c r="M621" s="330" t="s">
        <v>391</v>
      </c>
      <c r="N621" s="345" t="s">
        <v>0</v>
      </c>
      <c r="O621" s="393"/>
      <c r="P621" s="310"/>
      <c r="Q621" s="393">
        <v>96</v>
      </c>
      <c r="R621" s="393"/>
      <c r="S621" s="310"/>
      <c r="T621" s="310"/>
      <c r="V621" s="246">
        <f>SUM(Q621*6500)</f>
        <v>624000</v>
      </c>
      <c r="W621" s="249"/>
      <c r="X621" s="249"/>
      <c r="Y621" s="249"/>
      <c r="Z621" s="248">
        <f>SUM(J621+Y621)</f>
        <v>0</v>
      </c>
      <c r="AA621" s="255">
        <f>Z621</f>
        <v>0</v>
      </c>
      <c r="AB621" s="310"/>
      <c r="AC621" s="310"/>
      <c r="AD621" s="229"/>
      <c r="AE621"/>
    </row>
    <row r="622" spans="1:31" x14ac:dyDescent="0.3">
      <c r="A622" s="310">
        <v>319</v>
      </c>
      <c r="B622" s="330" t="s">
        <v>883</v>
      </c>
      <c r="C622" s="310">
        <v>2184</v>
      </c>
      <c r="D622" s="310">
        <v>8</v>
      </c>
      <c r="E622" s="310">
        <v>3</v>
      </c>
      <c r="F622" s="310">
        <v>79</v>
      </c>
      <c r="G622" s="233">
        <v>1</v>
      </c>
      <c r="H622" s="255">
        <f>SUM((D622*400)+(E622*100)+F622)</f>
        <v>3579</v>
      </c>
      <c r="I622" s="254">
        <v>75</v>
      </c>
      <c r="J622" s="254">
        <f>H622*I622</f>
        <v>268425</v>
      </c>
      <c r="K622" s="310"/>
      <c r="L622" s="310"/>
      <c r="M622" s="330"/>
      <c r="N622" s="345"/>
      <c r="O622" s="393"/>
      <c r="P622" s="310"/>
      <c r="Q622" s="393"/>
      <c r="R622" s="393"/>
      <c r="S622" s="310"/>
      <c r="T622" s="310"/>
      <c r="V622" s="246"/>
      <c r="W622" s="249"/>
      <c r="X622" s="249"/>
      <c r="Y622" s="249"/>
      <c r="Z622" s="248">
        <f>SUM(J622+Y622)</f>
        <v>268425</v>
      </c>
      <c r="AA622" s="255">
        <f>Z622</f>
        <v>268425</v>
      </c>
      <c r="AB622" s="310">
        <v>50</v>
      </c>
      <c r="AC622" s="310">
        <v>0</v>
      </c>
      <c r="AD622" s="229">
        <v>0.01</v>
      </c>
      <c r="AE622"/>
    </row>
    <row r="623" spans="1:31" x14ac:dyDescent="0.3">
      <c r="A623" s="310">
        <v>320</v>
      </c>
      <c r="B623" s="330" t="s">
        <v>882</v>
      </c>
      <c r="C623" s="310">
        <v>7172</v>
      </c>
      <c r="D623" s="310"/>
      <c r="E623" s="310"/>
      <c r="F623" s="310">
        <v>84</v>
      </c>
      <c r="G623" s="233">
        <v>2</v>
      </c>
      <c r="H623" s="255">
        <f>SUM((D623*400)+(E623*100)+F623)</f>
        <v>84</v>
      </c>
      <c r="I623" s="254">
        <v>75</v>
      </c>
      <c r="J623" s="254">
        <f>H623*I623</f>
        <v>6300</v>
      </c>
      <c r="K623" s="310">
        <v>94</v>
      </c>
      <c r="L623" s="404" t="s">
        <v>881</v>
      </c>
      <c r="M623" s="330" t="s">
        <v>10</v>
      </c>
      <c r="N623" s="345" t="s">
        <v>9</v>
      </c>
      <c r="O623" s="393">
        <v>186</v>
      </c>
      <c r="P623" s="310"/>
      <c r="Q623" s="393"/>
      <c r="R623" s="393"/>
      <c r="S623" s="310"/>
      <c r="T623" s="310"/>
      <c r="U623" s="235">
        <v>6500</v>
      </c>
      <c r="V623" s="246">
        <f>SUM(V624+V625)</f>
        <v>1209000</v>
      </c>
      <c r="W623" s="249">
        <v>10</v>
      </c>
      <c r="X623" s="249">
        <v>30</v>
      </c>
      <c r="Y623" s="249">
        <f>SUM(V623-(V623*X623/100))</f>
        <v>846300</v>
      </c>
      <c r="Z623" s="248">
        <f>SUM(J623+Y623)</f>
        <v>852600</v>
      </c>
      <c r="AA623" s="255">
        <f>Z623</f>
        <v>852600</v>
      </c>
      <c r="AB623" s="310">
        <v>10</v>
      </c>
      <c r="AC623" s="310">
        <v>0</v>
      </c>
      <c r="AD623" s="229">
        <v>0.02</v>
      </c>
      <c r="AE623"/>
    </row>
    <row r="624" spans="1:31" x14ac:dyDescent="0.3">
      <c r="A624" s="310">
        <v>321</v>
      </c>
      <c r="B624" s="330"/>
      <c r="C624" s="310"/>
      <c r="D624" s="310"/>
      <c r="E624" s="310"/>
      <c r="F624" s="310"/>
      <c r="H624" s="255">
        <f>SUM((D624*400)+(E624*100)+F624)</f>
        <v>0</v>
      </c>
      <c r="I624" s="254">
        <v>75</v>
      </c>
      <c r="J624" s="254">
        <f>H624*I624</f>
        <v>0</v>
      </c>
      <c r="K624" s="310"/>
      <c r="L624" s="310"/>
      <c r="M624" s="330" t="s">
        <v>393</v>
      </c>
      <c r="N624" s="345" t="s">
        <v>2</v>
      </c>
      <c r="O624" s="393"/>
      <c r="P624" s="310"/>
      <c r="Q624" s="393">
        <v>138</v>
      </c>
      <c r="R624" s="393"/>
      <c r="S624" s="310"/>
      <c r="T624" s="310"/>
      <c r="V624" s="246">
        <f>SUM(Q624*6500)</f>
        <v>897000</v>
      </c>
      <c r="W624" s="249"/>
      <c r="X624" s="249"/>
      <c r="Y624" s="249"/>
      <c r="Z624" s="248">
        <f>SUM(J624+Y624)</f>
        <v>0</v>
      </c>
      <c r="AA624" s="255">
        <f>Z624</f>
        <v>0</v>
      </c>
      <c r="AB624" s="310"/>
      <c r="AC624" s="310"/>
      <c r="AD624" s="229"/>
      <c r="AE624"/>
    </row>
    <row r="625" spans="1:31" x14ac:dyDescent="0.3">
      <c r="A625" s="310"/>
      <c r="B625" s="330"/>
      <c r="C625" s="310"/>
      <c r="D625" s="310"/>
      <c r="E625" s="310"/>
      <c r="F625" s="310"/>
      <c r="H625" s="255">
        <f>SUM((D625*400)+(E625*100)+F625)</f>
        <v>0</v>
      </c>
      <c r="I625" s="254">
        <v>75</v>
      </c>
      <c r="J625" s="254">
        <f>H625*I625</f>
        <v>0</v>
      </c>
      <c r="K625" s="310"/>
      <c r="L625" s="310"/>
      <c r="M625" s="330" t="s">
        <v>391</v>
      </c>
      <c r="N625" s="345" t="s">
        <v>0</v>
      </c>
      <c r="O625" s="393"/>
      <c r="P625" s="310"/>
      <c r="Q625" s="393">
        <v>48</v>
      </c>
      <c r="R625" s="393"/>
      <c r="S625" s="310"/>
      <c r="T625" s="310"/>
      <c r="V625" s="246">
        <f>SUM(Q625*6500)</f>
        <v>312000</v>
      </c>
      <c r="W625" s="249"/>
      <c r="X625" s="249"/>
      <c r="Y625" s="249"/>
      <c r="Z625" s="248">
        <f>SUM(J625+Y625)</f>
        <v>0</v>
      </c>
      <c r="AA625" s="255">
        <f>Z625</f>
        <v>0</v>
      </c>
      <c r="AB625" s="310"/>
      <c r="AC625" s="310"/>
      <c r="AD625" s="229"/>
      <c r="AE625"/>
    </row>
    <row r="626" spans="1:31" x14ac:dyDescent="0.3">
      <c r="A626" s="310">
        <v>322</v>
      </c>
      <c r="B626" s="330" t="s">
        <v>880</v>
      </c>
      <c r="C626" s="310">
        <v>6323</v>
      </c>
      <c r="D626" s="310">
        <v>10</v>
      </c>
      <c r="E626" s="310"/>
      <c r="F626" s="310"/>
      <c r="G626" s="233">
        <v>1</v>
      </c>
      <c r="H626" s="255">
        <f>SUM((D626*400)+(E626*100)+F626)</f>
        <v>4000</v>
      </c>
      <c r="I626" s="254">
        <v>75</v>
      </c>
      <c r="J626" s="254">
        <f>H626*I626</f>
        <v>300000</v>
      </c>
      <c r="K626" s="310"/>
      <c r="L626" s="310"/>
      <c r="M626" s="330"/>
      <c r="N626" s="345"/>
      <c r="O626" s="393"/>
      <c r="P626" s="310"/>
      <c r="Q626" s="393"/>
      <c r="R626" s="393"/>
      <c r="S626" s="310"/>
      <c r="T626" s="310"/>
      <c r="V626" s="246"/>
      <c r="W626" s="249"/>
      <c r="X626" s="249"/>
      <c r="Y626" s="249"/>
      <c r="Z626" s="248">
        <f>SUM(J626+Y626)</f>
        <v>300000</v>
      </c>
      <c r="AA626" s="255">
        <f>Z626</f>
        <v>300000</v>
      </c>
      <c r="AB626" s="310">
        <v>50</v>
      </c>
      <c r="AC626" s="310">
        <v>0</v>
      </c>
      <c r="AD626" s="229">
        <v>0.01</v>
      </c>
      <c r="AE626"/>
    </row>
    <row r="627" spans="1:31" x14ac:dyDescent="0.3">
      <c r="A627" s="310">
        <v>323</v>
      </c>
      <c r="B627" s="330" t="s">
        <v>879</v>
      </c>
      <c r="C627" s="310">
        <v>6088</v>
      </c>
      <c r="D627" s="310"/>
      <c r="E627" s="310">
        <v>2</v>
      </c>
      <c r="F627" s="310">
        <v>11</v>
      </c>
      <c r="G627" s="233">
        <v>2</v>
      </c>
      <c r="H627" s="255">
        <f>SUM((D627*400)+(E627*100)+F627)</f>
        <v>211</v>
      </c>
      <c r="I627" s="254">
        <v>75</v>
      </c>
      <c r="J627" s="254">
        <f>H627*I627</f>
        <v>15825</v>
      </c>
      <c r="K627" s="310">
        <v>95</v>
      </c>
      <c r="L627" s="310">
        <v>59</v>
      </c>
      <c r="M627" s="330" t="s">
        <v>10</v>
      </c>
      <c r="N627" s="345" t="s">
        <v>9</v>
      </c>
      <c r="O627" s="393">
        <v>355</v>
      </c>
      <c r="P627" s="310"/>
      <c r="Q627" s="393"/>
      <c r="R627" s="393"/>
      <c r="S627" s="310"/>
      <c r="T627" s="310"/>
      <c r="U627" s="235">
        <v>6500</v>
      </c>
      <c r="V627" s="246">
        <f>SUM(V628+V629)</f>
        <v>2145000</v>
      </c>
      <c r="W627" s="249">
        <v>25</v>
      </c>
      <c r="X627" s="249">
        <v>85</v>
      </c>
      <c r="Y627" s="249">
        <f>SUM(V627-(V627*X627/100))</f>
        <v>321750</v>
      </c>
      <c r="Z627" s="248">
        <f>SUM(J627+Y627)</f>
        <v>337575</v>
      </c>
      <c r="AA627" s="255">
        <f>Z627</f>
        <v>337575</v>
      </c>
      <c r="AB627" s="310">
        <v>10</v>
      </c>
      <c r="AC627" s="310">
        <v>0</v>
      </c>
      <c r="AD627" s="229">
        <v>0.02</v>
      </c>
      <c r="AE627"/>
    </row>
    <row r="628" spans="1:31" x14ac:dyDescent="0.3">
      <c r="A628" s="310"/>
      <c r="B628" s="330"/>
      <c r="C628" s="310"/>
      <c r="D628" s="310"/>
      <c r="E628" s="310"/>
      <c r="F628" s="310"/>
      <c r="H628" s="255">
        <f>SUM((D628*400)+(E628*100)+F628)</f>
        <v>0</v>
      </c>
      <c r="I628" s="254">
        <v>75</v>
      </c>
      <c r="J628" s="254">
        <f>H628*I628</f>
        <v>0</v>
      </c>
      <c r="K628" s="310"/>
      <c r="L628" s="310"/>
      <c r="M628" s="330" t="s">
        <v>393</v>
      </c>
      <c r="N628" s="345" t="s">
        <v>2</v>
      </c>
      <c r="O628" s="393"/>
      <c r="P628" s="310"/>
      <c r="Q628" s="393">
        <v>234</v>
      </c>
      <c r="R628" s="393"/>
      <c r="S628" s="310"/>
      <c r="T628" s="310"/>
      <c r="V628" s="246">
        <f>SUM(Q628*6500)</f>
        <v>1521000</v>
      </c>
      <c r="W628" s="249"/>
      <c r="X628" s="249"/>
      <c r="Y628" s="249"/>
      <c r="Z628" s="248">
        <f>SUM(J628+Y628)</f>
        <v>0</v>
      </c>
      <c r="AA628" s="255">
        <f>Z628</f>
        <v>0</v>
      </c>
      <c r="AB628" s="310"/>
      <c r="AC628" s="310"/>
      <c r="AD628" s="229"/>
      <c r="AE628"/>
    </row>
    <row r="629" spans="1:31" x14ac:dyDescent="0.3">
      <c r="A629" s="310"/>
      <c r="B629" s="330"/>
      <c r="C629" s="310"/>
      <c r="D629" s="310"/>
      <c r="E629" s="310"/>
      <c r="F629" s="310"/>
      <c r="H629" s="255">
        <f>SUM((D629*400)+(E629*100)+F629)</f>
        <v>0</v>
      </c>
      <c r="I629" s="254">
        <v>75</v>
      </c>
      <c r="J629" s="254">
        <f>H629*I629</f>
        <v>0</v>
      </c>
      <c r="K629" s="310"/>
      <c r="L629" s="310"/>
      <c r="M629" s="330" t="s">
        <v>391</v>
      </c>
      <c r="N629" s="345" t="s">
        <v>0</v>
      </c>
      <c r="O629" s="393"/>
      <c r="P629" s="310"/>
      <c r="Q629" s="393">
        <v>96</v>
      </c>
      <c r="R629" s="393"/>
      <c r="S629" s="310"/>
      <c r="T629" s="310"/>
      <c r="V629" s="246">
        <f>SUM(Q629*6500)</f>
        <v>624000</v>
      </c>
      <c r="W629" s="249"/>
      <c r="X629" s="249"/>
      <c r="Y629" s="249"/>
      <c r="Z629" s="248">
        <f>SUM(J629+Y629)</f>
        <v>0</v>
      </c>
      <c r="AA629" s="255">
        <f>Z629</f>
        <v>0</v>
      </c>
      <c r="AB629" s="310"/>
      <c r="AC629" s="310"/>
      <c r="AD629" s="229"/>
      <c r="AE629"/>
    </row>
    <row r="630" spans="1:31" x14ac:dyDescent="0.3">
      <c r="A630" s="310"/>
      <c r="B630" s="330"/>
      <c r="C630" s="310"/>
      <c r="D630" s="310"/>
      <c r="E630" s="310"/>
      <c r="F630" s="310"/>
      <c r="H630" s="255">
        <f>SUM((D630*400)+(E630*100)+F630)</f>
        <v>0</v>
      </c>
      <c r="I630" s="254">
        <v>75</v>
      </c>
      <c r="J630" s="254">
        <f>H630*I630</f>
        <v>0</v>
      </c>
      <c r="K630" s="310"/>
      <c r="L630" s="310"/>
      <c r="M630" s="330" t="s">
        <v>17</v>
      </c>
      <c r="N630" s="345" t="s">
        <v>0</v>
      </c>
      <c r="O630" s="393"/>
      <c r="P630" s="310"/>
      <c r="Q630" s="393">
        <v>25</v>
      </c>
      <c r="R630" s="393"/>
      <c r="S630" s="310"/>
      <c r="T630" s="310"/>
      <c r="U630" s="235">
        <v>6500</v>
      </c>
      <c r="V630" s="246">
        <f>SUM(Q630*6500)</f>
        <v>162500</v>
      </c>
      <c r="W630" s="249">
        <v>25</v>
      </c>
      <c r="X630" s="249">
        <v>93</v>
      </c>
      <c r="Y630" s="249">
        <f>SUM(V630-(V630*X630/100))</f>
        <v>11375</v>
      </c>
      <c r="Z630" s="248">
        <f>SUM(J630+Y630)</f>
        <v>11375</v>
      </c>
      <c r="AA630" s="255">
        <f>Z630</f>
        <v>11375</v>
      </c>
      <c r="AB630" s="310">
        <v>10</v>
      </c>
      <c r="AC630" s="310">
        <v>0</v>
      </c>
      <c r="AD630" s="229">
        <v>0.02</v>
      </c>
      <c r="AE630"/>
    </row>
    <row r="631" spans="1:31" x14ac:dyDescent="0.3">
      <c r="A631" s="310">
        <v>324</v>
      </c>
      <c r="B631" s="330" t="s">
        <v>878</v>
      </c>
      <c r="C631" s="310">
        <v>12513</v>
      </c>
      <c r="D631" s="310">
        <v>15</v>
      </c>
      <c r="E631" s="310">
        <v>1</v>
      </c>
      <c r="F631" s="310">
        <v>59</v>
      </c>
      <c r="G631" s="233">
        <v>1</v>
      </c>
      <c r="H631" s="255">
        <f>SUM((D631*400)+(E631*100)+F631)</f>
        <v>6159</v>
      </c>
      <c r="I631" s="254">
        <v>75</v>
      </c>
      <c r="J631" s="254">
        <f>H631*I631</f>
        <v>461925</v>
      </c>
      <c r="K631" s="310"/>
      <c r="L631" s="310"/>
      <c r="M631" s="330"/>
      <c r="N631" s="345"/>
      <c r="O631" s="393"/>
      <c r="P631" s="310"/>
      <c r="Q631" s="393"/>
      <c r="R631" s="393"/>
      <c r="S631" s="310"/>
      <c r="T631" s="310"/>
      <c r="V631" s="246"/>
      <c r="W631" s="249"/>
      <c r="X631" s="249"/>
      <c r="Y631" s="249"/>
      <c r="Z631" s="248">
        <f>SUM(J631+Y631)</f>
        <v>461925</v>
      </c>
      <c r="AA631" s="255">
        <f>Z631</f>
        <v>461925</v>
      </c>
      <c r="AB631" s="310">
        <v>50</v>
      </c>
      <c r="AC631" s="310">
        <v>0</v>
      </c>
      <c r="AD631" s="229">
        <v>0.01</v>
      </c>
      <c r="AE631"/>
    </row>
    <row r="632" spans="1:31" x14ac:dyDescent="0.3">
      <c r="A632" s="310">
        <v>325</v>
      </c>
      <c r="B632" s="330" t="s">
        <v>877</v>
      </c>
      <c r="C632" s="310">
        <v>12822</v>
      </c>
      <c r="D632" s="310">
        <v>5</v>
      </c>
      <c r="E632" s="310"/>
      <c r="F632" s="310"/>
      <c r="G632" s="233">
        <v>1</v>
      </c>
      <c r="H632" s="255">
        <f>SUM((D632*400)+(E632*100)+F632)</f>
        <v>2000</v>
      </c>
      <c r="I632" s="254">
        <v>75</v>
      </c>
      <c r="J632" s="254">
        <f>H632*I632</f>
        <v>150000</v>
      </c>
      <c r="K632" s="310"/>
      <c r="L632" s="310"/>
      <c r="M632" s="330"/>
      <c r="N632" s="345"/>
      <c r="O632" s="393"/>
      <c r="P632" s="310"/>
      <c r="Q632" s="393"/>
      <c r="R632" s="393"/>
      <c r="S632" s="310"/>
      <c r="T632" s="310"/>
      <c r="V632" s="246"/>
      <c r="W632" s="249"/>
      <c r="X632" s="249"/>
      <c r="Y632" s="249"/>
      <c r="Z632" s="248">
        <f>SUM(J632+Y632)</f>
        <v>150000</v>
      </c>
      <c r="AA632" s="255">
        <f>Z632</f>
        <v>150000</v>
      </c>
      <c r="AB632" s="310">
        <v>50</v>
      </c>
      <c r="AC632" s="310">
        <v>0</v>
      </c>
      <c r="AD632" s="229">
        <v>0.01</v>
      </c>
      <c r="AE632"/>
    </row>
    <row r="633" spans="1:31" x14ac:dyDescent="0.3">
      <c r="A633" s="310">
        <v>326</v>
      </c>
      <c r="B633" s="330" t="s">
        <v>876</v>
      </c>
      <c r="C633" s="310">
        <v>7171</v>
      </c>
      <c r="D633" s="310"/>
      <c r="E633" s="310"/>
      <c r="F633" s="310">
        <v>66</v>
      </c>
      <c r="G633" s="233">
        <v>2</v>
      </c>
      <c r="H633" s="255">
        <f>SUM((D633*400)+(E633*100)+F633)</f>
        <v>66</v>
      </c>
      <c r="I633" s="254">
        <v>75</v>
      </c>
      <c r="J633" s="254">
        <f>H633*I633</f>
        <v>4950</v>
      </c>
      <c r="K633" s="310">
        <v>96</v>
      </c>
      <c r="L633" s="310">
        <v>191</v>
      </c>
      <c r="M633" s="330" t="s">
        <v>10</v>
      </c>
      <c r="N633" s="345" t="s">
        <v>9</v>
      </c>
      <c r="O633" s="393">
        <v>164</v>
      </c>
      <c r="P633" s="310"/>
      <c r="Q633" s="393"/>
      <c r="R633" s="393"/>
      <c r="S633" s="310"/>
      <c r="T633" s="310"/>
      <c r="U633" s="235">
        <v>6500</v>
      </c>
      <c r="V633" s="246">
        <f>SUM(V634+V635)</f>
        <v>1066000</v>
      </c>
      <c r="W633" s="249">
        <v>25</v>
      </c>
      <c r="X633" s="249">
        <v>85</v>
      </c>
      <c r="Y633" s="249">
        <f>SUM(V633-(V633*X633/100))</f>
        <v>159900</v>
      </c>
      <c r="Z633" s="248">
        <f>SUM(J633+Y633)</f>
        <v>164850</v>
      </c>
      <c r="AA633" s="255">
        <f>Z633</f>
        <v>164850</v>
      </c>
      <c r="AB633" s="310">
        <v>10</v>
      </c>
      <c r="AC633" s="310">
        <v>0</v>
      </c>
      <c r="AD633" s="229">
        <v>0.02</v>
      </c>
      <c r="AE633"/>
    </row>
    <row r="634" spans="1:31" x14ac:dyDescent="0.3">
      <c r="A634" s="310"/>
      <c r="B634" s="330"/>
      <c r="C634" s="310"/>
      <c r="D634" s="310"/>
      <c r="E634" s="310"/>
      <c r="F634" s="310"/>
      <c r="H634" s="255">
        <f>SUM((D634*400)+(E634*100)+F634)</f>
        <v>0</v>
      </c>
      <c r="I634" s="254">
        <v>75</v>
      </c>
      <c r="J634" s="254">
        <f>H634*I634</f>
        <v>0</v>
      </c>
      <c r="K634" s="310"/>
      <c r="L634" s="310"/>
      <c r="M634" s="330" t="s">
        <v>393</v>
      </c>
      <c r="N634" s="345" t="s">
        <v>2</v>
      </c>
      <c r="O634" s="393"/>
      <c r="P634" s="310"/>
      <c r="Q634" s="393">
        <v>100</v>
      </c>
      <c r="R634" s="393"/>
      <c r="S634" s="310"/>
      <c r="T634" s="310"/>
      <c r="V634" s="246">
        <f>SUM(Q634*6500)</f>
        <v>650000</v>
      </c>
      <c r="W634" s="249"/>
      <c r="X634" s="249"/>
      <c r="Y634" s="249"/>
      <c r="Z634" s="248">
        <f>SUM(J634+Y634)</f>
        <v>0</v>
      </c>
      <c r="AA634" s="255">
        <f>Z634</f>
        <v>0</v>
      </c>
      <c r="AB634" s="310"/>
      <c r="AC634" s="310"/>
      <c r="AD634" s="229"/>
      <c r="AE634"/>
    </row>
    <row r="635" spans="1:31" x14ac:dyDescent="0.3">
      <c r="A635" s="310"/>
      <c r="B635" s="330"/>
      <c r="C635" s="310"/>
      <c r="D635" s="310"/>
      <c r="E635" s="310"/>
      <c r="F635" s="310"/>
      <c r="H635" s="255">
        <f>SUM((D635*400)+(E635*100)+F635)</f>
        <v>0</v>
      </c>
      <c r="I635" s="254">
        <v>75</v>
      </c>
      <c r="J635" s="254">
        <f>H635*I635</f>
        <v>0</v>
      </c>
      <c r="K635" s="310"/>
      <c r="L635" s="310"/>
      <c r="M635" s="330" t="s">
        <v>391</v>
      </c>
      <c r="N635" s="345" t="s">
        <v>0</v>
      </c>
      <c r="O635" s="393"/>
      <c r="P635" s="310"/>
      <c r="Q635" s="393">
        <v>64</v>
      </c>
      <c r="R635" s="393"/>
      <c r="S635" s="310"/>
      <c r="T635" s="310"/>
      <c r="V635" s="246">
        <f>SUM(Q635*6500)</f>
        <v>416000</v>
      </c>
      <c r="W635" s="249"/>
      <c r="X635" s="249"/>
      <c r="Y635" s="249"/>
      <c r="Z635" s="248">
        <f>SUM(J635+Y635)</f>
        <v>0</v>
      </c>
      <c r="AA635" s="255">
        <f>Z635</f>
        <v>0</v>
      </c>
      <c r="AB635" s="310"/>
      <c r="AC635" s="310"/>
      <c r="AD635" s="229"/>
      <c r="AE635"/>
    </row>
    <row r="636" spans="1:31" x14ac:dyDescent="0.3">
      <c r="A636" s="310">
        <v>327</v>
      </c>
      <c r="B636" s="330" t="s">
        <v>875</v>
      </c>
      <c r="C636" s="310">
        <v>4496</v>
      </c>
      <c r="D636" s="310">
        <v>8</v>
      </c>
      <c r="E636" s="310"/>
      <c r="F636" s="310">
        <v>72</v>
      </c>
      <c r="G636" s="233">
        <v>2</v>
      </c>
      <c r="H636" s="255">
        <f>SUM((D636*400)+(E636*100)+F636)</f>
        <v>3272</v>
      </c>
      <c r="I636" s="254">
        <v>75</v>
      </c>
      <c r="J636" s="254">
        <f>H636*I636</f>
        <v>245400</v>
      </c>
      <c r="K636" s="310">
        <v>97</v>
      </c>
      <c r="L636" s="249">
        <v>56</v>
      </c>
      <c r="M636" s="345" t="s">
        <v>3</v>
      </c>
      <c r="N636" s="345" t="s">
        <v>9</v>
      </c>
      <c r="O636" s="393">
        <v>180</v>
      </c>
      <c r="P636" s="310"/>
      <c r="Q636" s="393">
        <v>180</v>
      </c>
      <c r="R636" s="393"/>
      <c r="S636" s="310"/>
      <c r="T636" s="310"/>
      <c r="U636" s="235">
        <v>6500</v>
      </c>
      <c r="V636" s="246">
        <f>SUM(Q636*6500)</f>
        <v>1170000</v>
      </c>
      <c r="W636" s="249">
        <v>9</v>
      </c>
      <c r="X636" s="249">
        <v>26</v>
      </c>
      <c r="Y636" s="249">
        <f>SUM(V636-(V636*X636/100))</f>
        <v>865800</v>
      </c>
      <c r="Z636" s="248">
        <f>SUM(J636+Y636)</f>
        <v>1111200</v>
      </c>
      <c r="AA636" s="255">
        <f>Z636</f>
        <v>1111200</v>
      </c>
      <c r="AB636" s="310">
        <v>10</v>
      </c>
      <c r="AC636" s="310">
        <v>0</v>
      </c>
      <c r="AD636" s="229">
        <v>0.02</v>
      </c>
      <c r="AE636"/>
    </row>
    <row r="637" spans="1:31" x14ac:dyDescent="0.3">
      <c r="A637" s="310"/>
      <c r="B637" s="330"/>
      <c r="C637" s="310"/>
      <c r="D637" s="310"/>
      <c r="E637" s="310"/>
      <c r="F637" s="310"/>
      <c r="H637" s="255">
        <f>SUM((D637*400)+(E637*100)+F637)</f>
        <v>0</v>
      </c>
      <c r="I637" s="254">
        <v>75</v>
      </c>
      <c r="J637" s="254">
        <f>H637*I637</f>
        <v>0</v>
      </c>
      <c r="K637" s="310"/>
      <c r="L637" s="249"/>
      <c r="M637" s="330" t="s">
        <v>8</v>
      </c>
      <c r="N637" s="345" t="s">
        <v>0</v>
      </c>
      <c r="O637" s="393"/>
      <c r="P637" s="310">
        <v>12</v>
      </c>
      <c r="Q637" s="393"/>
      <c r="R637" s="393"/>
      <c r="S637" s="310"/>
      <c r="T637" s="310"/>
      <c r="U637" s="235">
        <v>6500</v>
      </c>
      <c r="V637" s="246">
        <f>SUM(P637*6500)</f>
        <v>78000</v>
      </c>
      <c r="W637" s="249">
        <v>3</v>
      </c>
      <c r="X637" s="249">
        <v>9</v>
      </c>
      <c r="Y637" s="249">
        <f>SUM(V637-(V637*X637/100))</f>
        <v>70980</v>
      </c>
      <c r="Z637" s="248">
        <f>SUM(J637+Y637)</f>
        <v>70980</v>
      </c>
      <c r="AA637" s="255">
        <f>Z637</f>
        <v>70980</v>
      </c>
      <c r="AB637" s="310">
        <v>50</v>
      </c>
      <c r="AC637" s="310">
        <v>0</v>
      </c>
      <c r="AD637" s="229">
        <v>0.01</v>
      </c>
      <c r="AE637"/>
    </row>
    <row r="638" spans="1:31" x14ac:dyDescent="0.3">
      <c r="A638" s="310"/>
      <c r="B638" s="330"/>
      <c r="C638" s="310"/>
      <c r="D638" s="310"/>
      <c r="E638" s="310"/>
      <c r="F638" s="310"/>
      <c r="H638" s="255">
        <f>SUM((D638*400)+(E638*100)+F638)</f>
        <v>0</v>
      </c>
      <c r="I638" s="254">
        <v>75</v>
      </c>
      <c r="J638" s="254">
        <f>H638*I638</f>
        <v>0</v>
      </c>
      <c r="K638" s="310"/>
      <c r="L638" s="249"/>
      <c r="M638" s="330" t="s">
        <v>13</v>
      </c>
      <c r="N638" s="345" t="s">
        <v>0</v>
      </c>
      <c r="O638" s="393"/>
      <c r="P638" s="310">
        <v>4</v>
      </c>
      <c r="Q638" s="393"/>
      <c r="R638" s="393"/>
      <c r="S638" s="310"/>
      <c r="T638" s="310"/>
      <c r="U638" s="235">
        <v>2050</v>
      </c>
      <c r="V638" s="246">
        <f>SUM(P638*6500)</f>
        <v>26000</v>
      </c>
      <c r="W638" s="249">
        <v>3</v>
      </c>
      <c r="X638" s="249">
        <v>9</v>
      </c>
      <c r="Y638" s="249">
        <f>SUM(V638-(V638*X638/100))</f>
        <v>23660</v>
      </c>
      <c r="Z638" s="248">
        <f>SUM(J638+Y638)</f>
        <v>23660</v>
      </c>
      <c r="AA638" s="255">
        <f>Z638</f>
        <v>23660</v>
      </c>
      <c r="AB638" s="310">
        <v>50</v>
      </c>
      <c r="AC638" s="310">
        <v>0</v>
      </c>
      <c r="AD638" s="229">
        <v>0.01</v>
      </c>
      <c r="AE638"/>
    </row>
    <row r="639" spans="1:31" x14ac:dyDescent="0.3">
      <c r="A639" s="310">
        <v>328</v>
      </c>
      <c r="B639" s="330" t="s">
        <v>874</v>
      </c>
      <c r="C639" s="310">
        <v>3537</v>
      </c>
      <c r="D639" s="310">
        <v>10</v>
      </c>
      <c r="E639" s="310"/>
      <c r="F639" s="310"/>
      <c r="G639" s="233">
        <v>1</v>
      </c>
      <c r="H639" s="255">
        <f>SUM((D639*400)+(E639*100)+F639)</f>
        <v>4000</v>
      </c>
      <c r="I639" s="254">
        <v>75</v>
      </c>
      <c r="J639" s="254">
        <f>H639*I639</f>
        <v>300000</v>
      </c>
      <c r="K639" s="310"/>
      <c r="L639" s="310"/>
      <c r="M639" s="330"/>
      <c r="N639" s="345"/>
      <c r="O639" s="393"/>
      <c r="P639" s="310"/>
      <c r="Q639" s="393"/>
      <c r="R639" s="393"/>
      <c r="S639" s="310"/>
      <c r="T639" s="310"/>
      <c r="U639" s="246"/>
      <c r="V639" s="249"/>
      <c r="W639" s="249"/>
      <c r="X639" s="249"/>
      <c r="Y639" s="249"/>
      <c r="Z639" s="248">
        <f>SUM(J639+Y639)</f>
        <v>300000</v>
      </c>
      <c r="AA639" s="255">
        <f>Z639</f>
        <v>300000</v>
      </c>
      <c r="AB639" s="310">
        <v>50</v>
      </c>
      <c r="AC639" s="310">
        <v>0</v>
      </c>
      <c r="AD639" s="229">
        <v>0.01</v>
      </c>
      <c r="AE639"/>
    </row>
    <row r="640" spans="1:31" x14ac:dyDescent="0.3">
      <c r="A640" s="310">
        <v>329</v>
      </c>
      <c r="B640" s="330" t="s">
        <v>873</v>
      </c>
      <c r="C640" s="310">
        <v>3845</v>
      </c>
      <c r="D640" s="310">
        <v>11</v>
      </c>
      <c r="E640" s="310">
        <v>3</v>
      </c>
      <c r="F640" s="310">
        <v>94</v>
      </c>
      <c r="G640" s="233">
        <v>1</v>
      </c>
      <c r="H640" s="255">
        <f>SUM((D640*400)+(E640*100)+F640)</f>
        <v>4794</v>
      </c>
      <c r="I640" s="254">
        <v>75</v>
      </c>
      <c r="J640" s="254">
        <f>H640*I640</f>
        <v>359550</v>
      </c>
      <c r="K640" s="310"/>
      <c r="L640" s="249"/>
      <c r="M640" s="330"/>
      <c r="N640" s="345"/>
      <c r="O640" s="393"/>
      <c r="P640" s="310"/>
      <c r="Q640" s="393"/>
      <c r="R640" s="393"/>
      <c r="S640" s="310"/>
      <c r="T640" s="310"/>
      <c r="U640" s="246"/>
      <c r="V640" s="249"/>
      <c r="W640" s="249"/>
      <c r="X640" s="249"/>
      <c r="Y640" s="249"/>
      <c r="Z640" s="248">
        <f>SUM(J640+Y640)</f>
        <v>359550</v>
      </c>
      <c r="AA640" s="255">
        <f>Z640</f>
        <v>359550</v>
      </c>
      <c r="AB640" s="310">
        <v>50</v>
      </c>
      <c r="AC640" s="310">
        <v>0</v>
      </c>
      <c r="AD640" s="229">
        <v>0.01</v>
      </c>
      <c r="AE640"/>
    </row>
    <row r="641" spans="1:31" x14ac:dyDescent="0.3">
      <c r="A641" s="310">
        <v>330</v>
      </c>
      <c r="B641" s="330" t="s">
        <v>872</v>
      </c>
      <c r="C641" s="310">
        <v>13579</v>
      </c>
      <c r="D641" s="310"/>
      <c r="E641" s="310">
        <v>1</v>
      </c>
      <c r="F641" s="310">
        <v>3</v>
      </c>
      <c r="G641" s="233">
        <v>1</v>
      </c>
      <c r="H641" s="255">
        <f>SUM((D641*400)+(E641*100)+F641)</f>
        <v>103</v>
      </c>
      <c r="I641" s="254">
        <v>75</v>
      </c>
      <c r="J641" s="254">
        <f>H641*I641</f>
        <v>7725</v>
      </c>
      <c r="K641" s="310"/>
      <c r="L641" s="249">
        <v>209</v>
      </c>
      <c r="M641" s="330"/>
      <c r="N641" s="345"/>
      <c r="O641" s="393"/>
      <c r="P641" s="310"/>
      <c r="Q641" s="393"/>
      <c r="R641" s="393"/>
      <c r="S641" s="310"/>
      <c r="T641" s="310"/>
      <c r="U641" s="246"/>
      <c r="V641" s="249"/>
      <c r="W641" s="249"/>
      <c r="X641" s="249"/>
      <c r="Y641" s="249"/>
      <c r="Z641" s="248">
        <f>SUM(J641+Y641)</f>
        <v>7725</v>
      </c>
      <c r="AA641" s="255">
        <f>Z641</f>
        <v>7725</v>
      </c>
      <c r="AB641" s="310">
        <v>50</v>
      </c>
      <c r="AC641" s="310">
        <v>0</v>
      </c>
      <c r="AD641" s="229">
        <v>0.01</v>
      </c>
      <c r="AE641"/>
    </row>
    <row r="642" spans="1:31" x14ac:dyDescent="0.3">
      <c r="A642" s="310"/>
      <c r="B642" s="330"/>
      <c r="C642" s="310"/>
      <c r="D642" s="310"/>
      <c r="E642" s="310"/>
      <c r="F642" s="310"/>
      <c r="H642" s="255">
        <f>SUM((D642*400)+(E642*100)+F642)</f>
        <v>0</v>
      </c>
      <c r="I642" s="254">
        <v>75</v>
      </c>
      <c r="J642" s="254">
        <f>H642*I642</f>
        <v>0</v>
      </c>
      <c r="K642" s="310">
        <v>98</v>
      </c>
      <c r="L642" s="249">
        <v>209</v>
      </c>
      <c r="M642" s="330" t="s">
        <v>415</v>
      </c>
      <c r="N642" s="345" t="s">
        <v>2</v>
      </c>
      <c r="O642" s="393">
        <v>26.75</v>
      </c>
      <c r="P642" s="310"/>
      <c r="Q642" s="393"/>
      <c r="R642" s="393">
        <v>26.75</v>
      </c>
      <c r="S642" s="310"/>
      <c r="T642" s="310"/>
      <c r="U642" s="235">
        <v>2050</v>
      </c>
      <c r="V642" s="246">
        <f>SUM(R642*2050)</f>
        <v>54837.5</v>
      </c>
      <c r="W642" s="249">
        <v>4</v>
      </c>
      <c r="X642" s="249">
        <v>4</v>
      </c>
      <c r="Y642" s="249">
        <f>SUM(V642-(V642*X642/100))</f>
        <v>52644</v>
      </c>
      <c r="Z642" s="248">
        <f>SUM(J642+Y642)</f>
        <v>52644</v>
      </c>
      <c r="AA642" s="255">
        <f>Z642</f>
        <v>52644</v>
      </c>
      <c r="AB642" s="310">
        <v>50</v>
      </c>
      <c r="AC642" s="310">
        <v>0</v>
      </c>
      <c r="AD642" s="229">
        <v>0.01</v>
      </c>
      <c r="AE642"/>
    </row>
    <row r="643" spans="1:31" x14ac:dyDescent="0.3">
      <c r="A643" s="310">
        <v>331</v>
      </c>
      <c r="B643" s="330" t="s">
        <v>871</v>
      </c>
      <c r="C643" s="310">
        <v>13578</v>
      </c>
      <c r="D643" s="310"/>
      <c r="E643" s="310">
        <v>1</v>
      </c>
      <c r="F643" s="310">
        <v>5</v>
      </c>
      <c r="G643" s="233">
        <v>1</v>
      </c>
      <c r="H643" s="255">
        <f>SUM((D643*400)+(E643*100)+F643)</f>
        <v>105</v>
      </c>
      <c r="I643" s="254">
        <v>75</v>
      </c>
      <c r="J643" s="254">
        <f>H643*I643</f>
        <v>7875</v>
      </c>
      <c r="K643" s="310">
        <v>99</v>
      </c>
      <c r="L643" s="249"/>
      <c r="M643" s="330" t="s">
        <v>10</v>
      </c>
      <c r="N643" s="345" t="s">
        <v>9</v>
      </c>
      <c r="O643" s="393">
        <v>293.60000000000002</v>
      </c>
      <c r="P643" s="310"/>
      <c r="Q643" s="393"/>
      <c r="R643" s="393"/>
      <c r="S643" s="310"/>
      <c r="T643" s="310"/>
      <c r="U643" s="235">
        <v>6500</v>
      </c>
      <c r="V643" s="246">
        <f>SUM(V644+V645)</f>
        <v>1843400</v>
      </c>
      <c r="W643" s="249">
        <v>15</v>
      </c>
      <c r="X643" s="249">
        <v>50</v>
      </c>
      <c r="Y643" s="249">
        <f>SUM(V643-(V643*X643/100))</f>
        <v>921700</v>
      </c>
      <c r="Z643" s="248">
        <f>SUM(J643+Y643)</f>
        <v>929575</v>
      </c>
      <c r="AA643" s="255">
        <f>Z643</f>
        <v>929575</v>
      </c>
      <c r="AB643" s="310">
        <v>10</v>
      </c>
      <c r="AC643" s="310">
        <v>0</v>
      </c>
      <c r="AD643" s="229">
        <v>0.02</v>
      </c>
      <c r="AE643"/>
    </row>
    <row r="644" spans="1:31" x14ac:dyDescent="0.3">
      <c r="A644" s="310"/>
      <c r="B644" s="330"/>
      <c r="C644" s="310"/>
      <c r="D644" s="310"/>
      <c r="E644" s="310"/>
      <c r="F644" s="310"/>
      <c r="H644" s="255">
        <f>SUM((D644*400)+(E644*100)+F644)</f>
        <v>0</v>
      </c>
      <c r="I644" s="254">
        <v>75</v>
      </c>
      <c r="J644" s="254">
        <f>H644*I644</f>
        <v>0</v>
      </c>
      <c r="K644" s="310"/>
      <c r="L644" s="249"/>
      <c r="M644" s="330" t="s">
        <v>393</v>
      </c>
      <c r="N644" s="345" t="s">
        <v>2</v>
      </c>
      <c r="O644" s="393"/>
      <c r="P644" s="310"/>
      <c r="Q644" s="393">
        <v>187.6</v>
      </c>
      <c r="R644" s="393"/>
      <c r="S644" s="310"/>
      <c r="T644" s="310"/>
      <c r="V644" s="246">
        <f>SUM(Q644*6500)</f>
        <v>1219400</v>
      </c>
      <c r="W644" s="249"/>
      <c r="X644" s="249"/>
      <c r="Y644" s="249"/>
      <c r="Z644" s="248">
        <f>SUM(J644+Y644)</f>
        <v>0</v>
      </c>
      <c r="AA644" s="255">
        <f>Z644</f>
        <v>0</v>
      </c>
      <c r="AB644" s="310"/>
      <c r="AC644" s="310"/>
      <c r="AD644" s="229"/>
      <c r="AE644"/>
    </row>
    <row r="645" spans="1:31" x14ac:dyDescent="0.3">
      <c r="A645" s="310"/>
      <c r="B645" s="330"/>
      <c r="C645" s="310"/>
      <c r="D645" s="310"/>
      <c r="E645" s="310"/>
      <c r="F645" s="310"/>
      <c r="H645" s="255">
        <f>SUM((D645*400)+(E645*100)+F645)</f>
        <v>0</v>
      </c>
      <c r="I645" s="254">
        <v>75</v>
      </c>
      <c r="J645" s="254">
        <f>H645*I645</f>
        <v>0</v>
      </c>
      <c r="K645" s="310"/>
      <c r="L645" s="249"/>
      <c r="M645" s="330" t="s">
        <v>391</v>
      </c>
      <c r="N645" s="345" t="s">
        <v>0</v>
      </c>
      <c r="O645" s="393"/>
      <c r="P645" s="310"/>
      <c r="Q645" s="393">
        <v>96</v>
      </c>
      <c r="R645" s="393"/>
      <c r="S645" s="310"/>
      <c r="T645" s="310"/>
      <c r="V645" s="246">
        <f>SUM(Q645*6500)</f>
        <v>624000</v>
      </c>
      <c r="W645" s="249"/>
      <c r="X645" s="249"/>
      <c r="Y645" s="249"/>
      <c r="Z645" s="248">
        <f>SUM(J645+Y645)</f>
        <v>0</v>
      </c>
      <c r="AA645" s="255">
        <f>Z645</f>
        <v>0</v>
      </c>
      <c r="AB645" s="310"/>
      <c r="AC645" s="310"/>
      <c r="AD645" s="229"/>
      <c r="AE645"/>
    </row>
    <row r="646" spans="1:31" x14ac:dyDescent="0.3">
      <c r="A646" s="310"/>
      <c r="B646" s="330"/>
      <c r="C646" s="310"/>
      <c r="D646" s="310"/>
      <c r="E646" s="310"/>
      <c r="F646" s="310"/>
      <c r="H646" s="255">
        <f>SUM((D646*400)+(E646*100)+F646)</f>
        <v>0</v>
      </c>
      <c r="I646" s="254">
        <v>75</v>
      </c>
      <c r="J646" s="254">
        <f>H646*I646</f>
        <v>0</v>
      </c>
      <c r="K646" s="310"/>
      <c r="L646" s="249"/>
      <c r="M646" s="330" t="s">
        <v>8</v>
      </c>
      <c r="N646" s="345" t="s">
        <v>0</v>
      </c>
      <c r="O646" s="393"/>
      <c r="P646" s="310">
        <v>10</v>
      </c>
      <c r="Q646" s="393"/>
      <c r="R646" s="393"/>
      <c r="S646" s="310"/>
      <c r="T646" s="310"/>
      <c r="U646" s="235">
        <v>6500</v>
      </c>
      <c r="V646" s="246">
        <f>SUM(P646*6500)</f>
        <v>65000</v>
      </c>
      <c r="W646" s="249">
        <v>15</v>
      </c>
      <c r="X646" s="249">
        <v>65</v>
      </c>
      <c r="Y646" s="249">
        <f>SUM(V646-(V646*X646/100))</f>
        <v>22750</v>
      </c>
      <c r="Z646" s="248">
        <f>SUM(J646+Y646)</f>
        <v>22750</v>
      </c>
      <c r="AA646" s="255">
        <f>Z646</f>
        <v>22750</v>
      </c>
      <c r="AB646" s="310">
        <v>50</v>
      </c>
      <c r="AC646" s="310">
        <v>0</v>
      </c>
      <c r="AD646" s="229">
        <v>0.01</v>
      </c>
      <c r="AE646"/>
    </row>
    <row r="647" spans="1:31" x14ac:dyDescent="0.3">
      <c r="A647" s="310">
        <v>332</v>
      </c>
      <c r="B647" s="330" t="s">
        <v>870</v>
      </c>
      <c r="C647" s="310">
        <v>3694</v>
      </c>
      <c r="D647" s="310">
        <v>11</v>
      </c>
      <c r="E647" s="310">
        <v>1</v>
      </c>
      <c r="F647" s="310">
        <v>11</v>
      </c>
      <c r="G647" s="233">
        <v>1</v>
      </c>
      <c r="H647" s="255">
        <f>SUM((D647*400)+(E647*100)+F647)</f>
        <v>4511</v>
      </c>
      <c r="I647" s="254">
        <v>75</v>
      </c>
      <c r="J647" s="254">
        <f>H647*I647</f>
        <v>338325</v>
      </c>
      <c r="K647" s="310"/>
      <c r="L647" s="310"/>
      <c r="M647" s="330"/>
      <c r="N647" s="345"/>
      <c r="O647" s="393"/>
      <c r="P647" s="310"/>
      <c r="Q647" s="393"/>
      <c r="R647" s="393"/>
      <c r="S647" s="310"/>
      <c r="T647" s="310"/>
      <c r="V647" s="246"/>
      <c r="W647" s="249"/>
      <c r="X647" s="249"/>
      <c r="Y647" s="249"/>
      <c r="Z647" s="248">
        <f>SUM(J647+Y647)</f>
        <v>338325</v>
      </c>
      <c r="AA647" s="255">
        <f>Z647</f>
        <v>338325</v>
      </c>
      <c r="AB647" s="310">
        <v>50</v>
      </c>
      <c r="AC647" s="310">
        <v>0</v>
      </c>
      <c r="AD647" s="229">
        <v>0.01</v>
      </c>
      <c r="AE647"/>
    </row>
    <row r="648" spans="1:31" x14ac:dyDescent="0.3">
      <c r="A648" s="310">
        <v>333</v>
      </c>
      <c r="B648" s="330" t="s">
        <v>869</v>
      </c>
      <c r="C648" s="310">
        <v>3621</v>
      </c>
      <c r="D648" s="310"/>
      <c r="E648" s="310">
        <v>1</v>
      </c>
      <c r="F648" s="310">
        <v>3</v>
      </c>
      <c r="G648" s="233">
        <v>2</v>
      </c>
      <c r="H648" s="255">
        <f>SUM((D648*400)+(E648*100)+F648)</f>
        <v>103</v>
      </c>
      <c r="I648" s="254">
        <v>75</v>
      </c>
      <c r="J648" s="254">
        <f>H648*I648</f>
        <v>7725</v>
      </c>
      <c r="K648" s="310">
        <v>100</v>
      </c>
      <c r="L648" s="310">
        <v>185</v>
      </c>
      <c r="M648" s="330" t="s">
        <v>10</v>
      </c>
      <c r="N648" s="345" t="s">
        <v>9</v>
      </c>
      <c r="O648" s="393">
        <v>200</v>
      </c>
      <c r="P648" s="310"/>
      <c r="Q648" s="393"/>
      <c r="R648" s="393"/>
      <c r="S648" s="310"/>
      <c r="T648" s="310"/>
      <c r="U648" s="235">
        <v>6500</v>
      </c>
      <c r="V648" s="246">
        <f>SUM(V649+V650)</f>
        <v>1300000</v>
      </c>
      <c r="W648" s="249">
        <v>25</v>
      </c>
      <c r="X648" s="249">
        <v>85</v>
      </c>
      <c r="Y648" s="249">
        <f>SUM(V648-(V648*X648/100))</f>
        <v>195000</v>
      </c>
      <c r="Z648" s="248">
        <f>SUM(J648+Y648)</f>
        <v>202725</v>
      </c>
      <c r="AA648" s="255">
        <f>Z648</f>
        <v>202725</v>
      </c>
      <c r="AB648" s="310">
        <v>10</v>
      </c>
      <c r="AC648" s="310">
        <v>0</v>
      </c>
      <c r="AD648" s="229">
        <v>0.02</v>
      </c>
      <c r="AE648"/>
    </row>
    <row r="649" spans="1:31" x14ac:dyDescent="0.3">
      <c r="A649" s="310"/>
      <c r="B649" s="330"/>
      <c r="C649" s="310"/>
      <c r="D649" s="310"/>
      <c r="E649" s="310"/>
      <c r="F649" s="310"/>
      <c r="H649" s="255">
        <f>SUM((D649*400)+(E649*100)+F649)</f>
        <v>0</v>
      </c>
      <c r="I649" s="254">
        <v>75</v>
      </c>
      <c r="J649" s="254">
        <f>H649*I649</f>
        <v>0</v>
      </c>
      <c r="K649" s="310"/>
      <c r="L649" s="310"/>
      <c r="M649" s="330" t="s">
        <v>393</v>
      </c>
      <c r="N649" s="345" t="s">
        <v>2</v>
      </c>
      <c r="O649" s="393"/>
      <c r="P649" s="310"/>
      <c r="Q649" s="393">
        <v>136</v>
      </c>
      <c r="R649" s="393"/>
      <c r="S649" s="310"/>
      <c r="T649" s="310"/>
      <c r="V649" s="246">
        <f>SUM(Q649*6500)</f>
        <v>884000</v>
      </c>
      <c r="W649" s="249"/>
      <c r="X649" s="249"/>
      <c r="Y649" s="249"/>
      <c r="Z649" s="248">
        <f>SUM(J649+Y649)</f>
        <v>0</v>
      </c>
      <c r="AA649" s="255">
        <f>Z649</f>
        <v>0</v>
      </c>
      <c r="AB649" s="310"/>
      <c r="AC649" s="310"/>
      <c r="AD649" s="229"/>
      <c r="AE649"/>
    </row>
    <row r="650" spans="1:31" x14ac:dyDescent="0.3">
      <c r="A650" s="310"/>
      <c r="B650" s="330"/>
      <c r="C650" s="310"/>
      <c r="D650" s="310"/>
      <c r="E650" s="310"/>
      <c r="F650" s="310"/>
      <c r="H650" s="255">
        <f>SUM((D650*400)+(E650*100)+F650)</f>
        <v>0</v>
      </c>
      <c r="I650" s="254">
        <v>75</v>
      </c>
      <c r="J650" s="254">
        <f>H650*I650</f>
        <v>0</v>
      </c>
      <c r="K650" s="310"/>
      <c r="L650" s="310"/>
      <c r="M650" s="330" t="s">
        <v>391</v>
      </c>
      <c r="N650" s="345" t="s">
        <v>0</v>
      </c>
      <c r="O650" s="393"/>
      <c r="P650" s="310"/>
      <c r="Q650" s="393">
        <v>64</v>
      </c>
      <c r="R650" s="393"/>
      <c r="S650" s="310"/>
      <c r="T650" s="310"/>
      <c r="V650" s="246">
        <f>SUM(Q650*6500)</f>
        <v>416000</v>
      </c>
      <c r="W650" s="249"/>
      <c r="X650" s="249"/>
      <c r="Y650" s="249"/>
      <c r="Z650" s="248">
        <f>SUM(J650+Y650)</f>
        <v>0</v>
      </c>
      <c r="AA650" s="255">
        <f>Z650</f>
        <v>0</v>
      </c>
      <c r="AB650" s="310"/>
      <c r="AC650" s="310"/>
      <c r="AD650" s="229"/>
      <c r="AE650"/>
    </row>
    <row r="651" spans="1:31" x14ac:dyDescent="0.3">
      <c r="A651" s="310">
        <v>334</v>
      </c>
      <c r="B651" s="330" t="s">
        <v>868</v>
      </c>
      <c r="C651" s="310">
        <v>6097</v>
      </c>
      <c r="D651" s="310"/>
      <c r="E651" s="310">
        <v>1</v>
      </c>
      <c r="F651" s="310">
        <v>49</v>
      </c>
      <c r="G651" s="233">
        <v>2</v>
      </c>
      <c r="H651" s="255">
        <f>SUM((D651*400)+(E651*100)+F651)</f>
        <v>149</v>
      </c>
      <c r="I651" s="254">
        <v>75</v>
      </c>
      <c r="J651" s="254">
        <f>H651*I651</f>
        <v>11175</v>
      </c>
      <c r="K651" s="310">
        <v>101</v>
      </c>
      <c r="L651" s="403">
        <v>43831</v>
      </c>
      <c r="M651" s="330" t="s">
        <v>10</v>
      </c>
      <c r="N651" s="345" t="s">
        <v>9</v>
      </c>
      <c r="O651" s="393">
        <v>300</v>
      </c>
      <c r="P651" s="310"/>
      <c r="Q651" s="393"/>
      <c r="R651" s="393"/>
      <c r="S651" s="310"/>
      <c r="T651" s="310"/>
      <c r="U651" s="235">
        <v>6500</v>
      </c>
      <c r="V651" s="246">
        <f>SUM(V652+V653)</f>
        <v>1911000</v>
      </c>
      <c r="W651" s="249">
        <v>10</v>
      </c>
      <c r="X651" s="249">
        <v>30</v>
      </c>
      <c r="Y651" s="249">
        <f>SUM(V651-(V651*X651/100))</f>
        <v>1337700</v>
      </c>
      <c r="Z651" s="248">
        <f>SUM(J651+Y651)</f>
        <v>1348875</v>
      </c>
      <c r="AA651" s="255">
        <f>Z651</f>
        <v>1348875</v>
      </c>
      <c r="AB651" s="310">
        <v>10</v>
      </c>
      <c r="AC651" s="310">
        <v>0</v>
      </c>
      <c r="AD651" s="229">
        <v>0.02</v>
      </c>
      <c r="AE651"/>
    </row>
    <row r="652" spans="1:31" x14ac:dyDescent="0.3">
      <c r="A652" s="310"/>
      <c r="B652" s="330"/>
      <c r="C652" s="310"/>
      <c r="D652" s="310"/>
      <c r="E652" s="310"/>
      <c r="F652" s="310"/>
      <c r="H652" s="255">
        <f>SUM((D652*400)+(E652*100)+F652)</f>
        <v>0</v>
      </c>
      <c r="I652" s="254">
        <v>75</v>
      </c>
      <c r="J652" s="254">
        <f>H652*I652</f>
        <v>0</v>
      </c>
      <c r="K652" s="310"/>
      <c r="L652" s="310"/>
      <c r="M652" s="330" t="s">
        <v>393</v>
      </c>
      <c r="N652" s="345" t="s">
        <v>2</v>
      </c>
      <c r="O652" s="393"/>
      <c r="P652" s="310"/>
      <c r="Q652" s="393">
        <v>198</v>
      </c>
      <c r="R652" s="393"/>
      <c r="S652" s="310"/>
      <c r="T652" s="310"/>
      <c r="V652" s="246">
        <f>SUM(Q652*6500)</f>
        <v>1287000</v>
      </c>
      <c r="W652" s="249"/>
      <c r="X652" s="249"/>
      <c r="Y652" s="249"/>
      <c r="Z652" s="248">
        <f>SUM(J652+Y652)</f>
        <v>0</v>
      </c>
      <c r="AA652" s="255">
        <f>Z652</f>
        <v>0</v>
      </c>
      <c r="AB652" s="310"/>
      <c r="AC652" s="310"/>
      <c r="AD652" s="229"/>
      <c r="AE652"/>
    </row>
    <row r="653" spans="1:31" x14ac:dyDescent="0.3">
      <c r="A653" s="310"/>
      <c r="B653" s="330"/>
      <c r="C653" s="310"/>
      <c r="D653" s="310"/>
      <c r="E653" s="310"/>
      <c r="F653" s="310"/>
      <c r="H653" s="255">
        <f>SUM((D653*400)+(E653*100)+F653)</f>
        <v>0</v>
      </c>
      <c r="I653" s="254">
        <v>75</v>
      </c>
      <c r="J653" s="254">
        <f>H653*I653</f>
        <v>0</v>
      </c>
      <c r="K653" s="310"/>
      <c r="L653" s="310"/>
      <c r="M653" s="330" t="s">
        <v>391</v>
      </c>
      <c r="N653" s="345" t="s">
        <v>0</v>
      </c>
      <c r="O653" s="393"/>
      <c r="P653" s="310"/>
      <c r="Q653" s="393">
        <v>96</v>
      </c>
      <c r="R653" s="393"/>
      <c r="S653" s="310"/>
      <c r="T653" s="310"/>
      <c r="V653" s="246">
        <f>SUM(Q653*6500)</f>
        <v>624000</v>
      </c>
      <c r="W653" s="249"/>
      <c r="X653" s="249"/>
      <c r="Y653" s="249"/>
      <c r="Z653" s="248">
        <f>SUM(J653+Y653)</f>
        <v>0</v>
      </c>
      <c r="AA653" s="255">
        <f>Z653</f>
        <v>0</v>
      </c>
      <c r="AB653" s="310"/>
      <c r="AC653" s="310"/>
      <c r="AD653" s="229"/>
      <c r="AE653"/>
    </row>
    <row r="654" spans="1:31" x14ac:dyDescent="0.3">
      <c r="A654" s="310"/>
      <c r="B654" s="330"/>
      <c r="C654" s="310"/>
      <c r="D654" s="310"/>
      <c r="E654" s="310"/>
      <c r="F654" s="310"/>
      <c r="H654" s="255">
        <f>SUM((D654*400)+(E654*100)+F654)</f>
        <v>0</v>
      </c>
      <c r="I654" s="254">
        <v>75</v>
      </c>
      <c r="J654" s="254">
        <f>H654*I654</f>
        <v>0</v>
      </c>
      <c r="K654" s="310"/>
      <c r="L654" s="310"/>
      <c r="M654" s="345" t="s">
        <v>867</v>
      </c>
      <c r="N654" s="345" t="s">
        <v>2</v>
      </c>
      <c r="O654" s="393"/>
      <c r="P654" s="310">
        <v>6</v>
      </c>
      <c r="Q654" s="393"/>
      <c r="R654" s="393"/>
      <c r="S654" s="310"/>
      <c r="T654" s="310"/>
      <c r="U654" s="235">
        <v>2050</v>
      </c>
      <c r="V654" s="246">
        <f>SUM(P654*6500)</f>
        <v>39000</v>
      </c>
      <c r="W654" s="249">
        <v>10</v>
      </c>
      <c r="X654" s="249">
        <v>10</v>
      </c>
      <c r="Y654" s="249">
        <f>SUM(V654-(V654*X654/100))</f>
        <v>35100</v>
      </c>
      <c r="Z654" s="248">
        <f>SUM(J654+Y654)</f>
        <v>35100</v>
      </c>
      <c r="AA654" s="255">
        <f>Z654</f>
        <v>35100</v>
      </c>
      <c r="AB654" s="310">
        <v>50</v>
      </c>
      <c r="AC654" s="310">
        <v>0</v>
      </c>
      <c r="AD654" s="229">
        <v>0.01</v>
      </c>
      <c r="AE654"/>
    </row>
    <row r="655" spans="1:31" x14ac:dyDescent="0.3">
      <c r="A655" s="310">
        <v>335</v>
      </c>
      <c r="B655" s="330" t="s">
        <v>866</v>
      </c>
      <c r="C655" s="310">
        <v>20211</v>
      </c>
      <c r="D655" s="310">
        <v>1</v>
      </c>
      <c r="E655" s="310">
        <v>1</v>
      </c>
      <c r="F655" s="310"/>
      <c r="G655" s="233">
        <v>2</v>
      </c>
      <c r="H655" s="255">
        <f>SUM((D655*400)+(E655*100)+F655)</f>
        <v>500</v>
      </c>
      <c r="I655" s="254">
        <v>75</v>
      </c>
      <c r="J655" s="254">
        <f>H655*I655</f>
        <v>37500</v>
      </c>
      <c r="K655" s="310">
        <v>102</v>
      </c>
      <c r="L655" s="310">
        <v>117</v>
      </c>
      <c r="M655" s="330" t="s">
        <v>10</v>
      </c>
      <c r="N655" s="345" t="s">
        <v>9</v>
      </c>
      <c r="O655" s="393">
        <v>215.5</v>
      </c>
      <c r="P655" s="310"/>
      <c r="Q655" s="393"/>
      <c r="R655" s="393"/>
      <c r="S655" s="310"/>
      <c r="T655" s="310"/>
      <c r="U655" s="235">
        <v>6500</v>
      </c>
      <c r="V655" s="246">
        <f>SUM(V656+V657)</f>
        <v>1170000</v>
      </c>
      <c r="W655" s="249">
        <v>2</v>
      </c>
      <c r="X655" s="249">
        <v>4</v>
      </c>
      <c r="Y655" s="249">
        <f>SUM(V655-(V655*X655/100))</f>
        <v>1123200</v>
      </c>
      <c r="Z655" s="248">
        <f>SUM(J655+Y655)</f>
        <v>1160700</v>
      </c>
      <c r="AA655" s="255">
        <f>Z655</f>
        <v>1160700</v>
      </c>
      <c r="AB655" s="310">
        <v>10</v>
      </c>
      <c r="AC655" s="310">
        <v>0</v>
      </c>
      <c r="AD655" s="229">
        <v>0.02</v>
      </c>
      <c r="AE655"/>
    </row>
    <row r="656" spans="1:31" x14ac:dyDescent="0.3">
      <c r="A656" s="310"/>
      <c r="B656" s="330"/>
      <c r="C656" s="310"/>
      <c r="D656" s="310"/>
      <c r="E656" s="310"/>
      <c r="F656" s="310"/>
      <c r="H656" s="255">
        <f>SUM((D656*400)+(E656*100)+F656)</f>
        <v>0</v>
      </c>
      <c r="I656" s="254">
        <v>75</v>
      </c>
      <c r="J656" s="254">
        <f>H656*I656</f>
        <v>0</v>
      </c>
      <c r="K656" s="310"/>
      <c r="L656" s="310"/>
      <c r="M656" s="330" t="s">
        <v>393</v>
      </c>
      <c r="N656" s="345" t="s">
        <v>2</v>
      </c>
      <c r="O656" s="393"/>
      <c r="P656" s="310"/>
      <c r="Q656" s="393">
        <v>132</v>
      </c>
      <c r="R656" s="393"/>
      <c r="S656" s="310"/>
      <c r="T656" s="310"/>
      <c r="V656" s="246">
        <f>SUM(Q656*6500)</f>
        <v>858000</v>
      </c>
      <c r="W656" s="249"/>
      <c r="X656" s="249"/>
      <c r="Y656" s="249"/>
      <c r="Z656" s="248">
        <f>SUM(J656+Y656)</f>
        <v>0</v>
      </c>
      <c r="AA656" s="255">
        <f>Z656</f>
        <v>0</v>
      </c>
      <c r="AB656" s="310"/>
      <c r="AC656" s="310"/>
      <c r="AD656" s="229"/>
      <c r="AE656"/>
    </row>
    <row r="657" spans="1:31" x14ac:dyDescent="0.3">
      <c r="A657" s="310"/>
      <c r="B657" s="330"/>
      <c r="C657" s="310"/>
      <c r="D657" s="310"/>
      <c r="E657" s="310"/>
      <c r="F657" s="310"/>
      <c r="H657" s="255">
        <f>SUM((D657*400)+(E657*100)+F657)</f>
        <v>0</v>
      </c>
      <c r="I657" s="254">
        <v>75</v>
      </c>
      <c r="J657" s="254">
        <f>H657*I657</f>
        <v>0</v>
      </c>
      <c r="K657" s="310"/>
      <c r="L657" s="310"/>
      <c r="M657" s="330" t="s">
        <v>391</v>
      </c>
      <c r="N657" s="345" t="s">
        <v>0</v>
      </c>
      <c r="O657" s="393"/>
      <c r="P657" s="310"/>
      <c r="Q657" s="393">
        <v>48</v>
      </c>
      <c r="R657" s="393"/>
      <c r="S657" s="310"/>
      <c r="T657" s="310"/>
      <c r="V657" s="246">
        <f>SUM(Q657*6500)</f>
        <v>312000</v>
      </c>
      <c r="W657" s="249"/>
      <c r="X657" s="249"/>
      <c r="Y657" s="249"/>
      <c r="Z657" s="248">
        <f>SUM(J657+Y657)</f>
        <v>0</v>
      </c>
      <c r="AA657" s="255">
        <f>Z657</f>
        <v>0</v>
      </c>
      <c r="AB657" s="310"/>
      <c r="AC657" s="310"/>
      <c r="AD657" s="229"/>
      <c r="AE657"/>
    </row>
    <row r="658" spans="1:31" x14ac:dyDescent="0.3">
      <c r="A658" s="310"/>
      <c r="B658" s="330"/>
      <c r="C658" s="310"/>
      <c r="D658" s="310"/>
      <c r="E658" s="310"/>
      <c r="F658" s="310"/>
      <c r="H658" s="255">
        <f>SUM((D658*400)+(E658*100)+F658)</f>
        <v>0</v>
      </c>
      <c r="I658" s="254">
        <v>75</v>
      </c>
      <c r="J658" s="254">
        <f>H658*I658</f>
        <v>0</v>
      </c>
      <c r="K658" s="310"/>
      <c r="L658" s="310"/>
      <c r="M658" s="330" t="s">
        <v>11</v>
      </c>
      <c r="N658" s="345" t="s">
        <v>0</v>
      </c>
      <c r="O658" s="393"/>
      <c r="P658" s="310">
        <v>22.5</v>
      </c>
      <c r="Q658" s="393"/>
      <c r="R658" s="393"/>
      <c r="S658" s="310"/>
      <c r="T658" s="310"/>
      <c r="U658" s="235">
        <v>2050</v>
      </c>
      <c r="V658" s="246">
        <f>SUM(P658*2050)</f>
        <v>46125</v>
      </c>
      <c r="W658" s="249">
        <v>1</v>
      </c>
      <c r="X658" s="249">
        <v>3</v>
      </c>
      <c r="Y658" s="249">
        <f>SUM(V658-(V658*X658/100))</f>
        <v>44741.25</v>
      </c>
      <c r="Z658" s="248">
        <f>SUM(J658+Y658)</f>
        <v>44741.25</v>
      </c>
      <c r="AA658" s="255">
        <f>Z658</f>
        <v>44741.25</v>
      </c>
      <c r="AB658" s="310">
        <v>50</v>
      </c>
      <c r="AC658" s="310">
        <v>0</v>
      </c>
      <c r="AD658" s="229">
        <v>0.01</v>
      </c>
      <c r="AE658"/>
    </row>
    <row r="659" spans="1:31" x14ac:dyDescent="0.3">
      <c r="A659" s="310"/>
      <c r="B659" s="330"/>
      <c r="C659" s="310"/>
      <c r="D659" s="310"/>
      <c r="E659" s="310"/>
      <c r="F659" s="310"/>
      <c r="H659" s="255">
        <f>SUM((D659*400)+(E659*100)+F659)</f>
        <v>0</v>
      </c>
      <c r="I659" s="254">
        <v>75</v>
      </c>
      <c r="J659" s="254">
        <f>H659*I659</f>
        <v>0</v>
      </c>
      <c r="K659" s="310"/>
      <c r="L659" s="310"/>
      <c r="M659" s="330" t="s">
        <v>13</v>
      </c>
      <c r="N659" s="345" t="s">
        <v>0</v>
      </c>
      <c r="O659" s="393"/>
      <c r="P659" s="310">
        <v>13</v>
      </c>
      <c r="Q659" s="393"/>
      <c r="R659" s="393"/>
      <c r="S659" s="310"/>
      <c r="T659" s="310"/>
      <c r="U659" s="235">
        <v>2050</v>
      </c>
      <c r="V659" s="246">
        <f>SUM(P659*2050)</f>
        <v>26650</v>
      </c>
      <c r="W659" s="249">
        <v>1</v>
      </c>
      <c r="X659" s="249">
        <v>3</v>
      </c>
      <c r="Y659" s="249">
        <f>SUM(V659-(V659*X659/100))</f>
        <v>25850.5</v>
      </c>
      <c r="Z659" s="248">
        <f>SUM(J659+Y659)</f>
        <v>25850.5</v>
      </c>
      <c r="AA659" s="255">
        <f>Z659</f>
        <v>25850.5</v>
      </c>
      <c r="AB659" s="310">
        <v>50</v>
      </c>
      <c r="AC659" s="310">
        <v>0</v>
      </c>
      <c r="AD659" s="229">
        <v>0.01</v>
      </c>
      <c r="AE659"/>
    </row>
    <row r="660" spans="1:31" x14ac:dyDescent="0.3">
      <c r="A660" s="310">
        <v>336</v>
      </c>
      <c r="B660" s="330" t="s">
        <v>865</v>
      </c>
      <c r="C660" s="310">
        <v>11507</v>
      </c>
      <c r="D660" s="310">
        <v>7</v>
      </c>
      <c r="E660" s="310">
        <v>1</v>
      </c>
      <c r="F660" s="310">
        <v>44</v>
      </c>
      <c r="G660" s="233">
        <v>1</v>
      </c>
      <c r="H660" s="255">
        <f>SUM((D660*400)+(E660*100)+F660)</f>
        <v>2944</v>
      </c>
      <c r="I660" s="254">
        <v>75</v>
      </c>
      <c r="J660" s="254">
        <f>H660*I660</f>
        <v>220800</v>
      </c>
      <c r="K660" s="310"/>
      <c r="L660" s="310"/>
      <c r="M660" s="330"/>
      <c r="N660" s="345"/>
      <c r="O660" s="393"/>
      <c r="P660" s="310"/>
      <c r="Q660" s="393"/>
      <c r="R660" s="393"/>
      <c r="S660" s="310"/>
      <c r="T660" s="310"/>
      <c r="U660" s="246"/>
      <c r="V660" s="249"/>
      <c r="W660" s="249"/>
      <c r="X660" s="249"/>
      <c r="Y660" s="249"/>
      <c r="Z660" s="248">
        <f>SUM(J660+Y660)</f>
        <v>220800</v>
      </c>
      <c r="AA660" s="255">
        <f>Z660</f>
        <v>220800</v>
      </c>
      <c r="AB660" s="310">
        <v>50</v>
      </c>
      <c r="AC660" s="310">
        <v>0</v>
      </c>
      <c r="AD660" s="229">
        <v>0.01</v>
      </c>
      <c r="AE660"/>
    </row>
    <row r="661" spans="1:31" x14ac:dyDescent="0.3">
      <c r="A661" s="310">
        <v>337</v>
      </c>
      <c r="B661" s="330" t="s">
        <v>864</v>
      </c>
      <c r="C661" s="310">
        <v>6639</v>
      </c>
      <c r="D661" s="310">
        <v>7</v>
      </c>
      <c r="E661" s="310"/>
      <c r="F661" s="310"/>
      <c r="G661" s="233">
        <v>1</v>
      </c>
      <c r="H661" s="255">
        <f>SUM((D661*400)+(E661*100)+F661)</f>
        <v>2800</v>
      </c>
      <c r="I661" s="254">
        <v>75</v>
      </c>
      <c r="J661" s="254">
        <f>H661*I661</f>
        <v>210000</v>
      </c>
      <c r="K661" s="310"/>
      <c r="L661" s="310"/>
      <c r="M661" s="330"/>
      <c r="N661" s="345"/>
      <c r="O661" s="393"/>
      <c r="P661" s="310"/>
      <c r="Q661" s="393"/>
      <c r="R661" s="393"/>
      <c r="S661" s="310"/>
      <c r="T661" s="310"/>
      <c r="U661" s="246"/>
      <c r="V661" s="249"/>
      <c r="W661" s="249"/>
      <c r="X661" s="249"/>
      <c r="Y661" s="249"/>
      <c r="Z661" s="248">
        <f>SUM(J661+Y661)</f>
        <v>210000</v>
      </c>
      <c r="AA661" s="255">
        <f>Z661</f>
        <v>210000</v>
      </c>
      <c r="AB661" s="310">
        <v>50</v>
      </c>
      <c r="AC661" s="310">
        <v>0</v>
      </c>
      <c r="AD661" s="229">
        <v>0.01</v>
      </c>
      <c r="AE661"/>
    </row>
    <row r="662" spans="1:31" x14ac:dyDescent="0.3">
      <c r="A662" s="310">
        <v>338</v>
      </c>
      <c r="B662" s="330" t="s">
        <v>863</v>
      </c>
      <c r="C662" s="310">
        <v>350</v>
      </c>
      <c r="D662" s="310">
        <v>7</v>
      </c>
      <c r="E662" s="310"/>
      <c r="F662" s="310"/>
      <c r="G662" s="233">
        <v>1</v>
      </c>
      <c r="H662" s="255">
        <f>SUM((D662*400)+(E662*100)+F662)</f>
        <v>2800</v>
      </c>
      <c r="I662" s="254">
        <v>75</v>
      </c>
      <c r="J662" s="254">
        <f>H662*I662</f>
        <v>210000</v>
      </c>
      <c r="K662" s="310"/>
      <c r="L662" s="310"/>
      <c r="M662" s="330"/>
      <c r="N662" s="345"/>
      <c r="O662" s="393"/>
      <c r="P662" s="310"/>
      <c r="Q662" s="393"/>
      <c r="R662" s="393"/>
      <c r="S662" s="310"/>
      <c r="T662" s="310"/>
      <c r="U662" s="246"/>
      <c r="V662" s="249"/>
      <c r="W662" s="249"/>
      <c r="X662" s="249"/>
      <c r="Y662" s="249"/>
      <c r="Z662" s="248">
        <f>SUM(J662+Y662)</f>
        <v>210000</v>
      </c>
      <c r="AA662" s="255">
        <f>Z662</f>
        <v>210000</v>
      </c>
      <c r="AB662" s="310">
        <v>50</v>
      </c>
      <c r="AC662" s="310">
        <v>0</v>
      </c>
      <c r="AD662" s="229">
        <v>0.01</v>
      </c>
      <c r="AE662"/>
    </row>
    <row r="663" spans="1:31" x14ac:dyDescent="0.3">
      <c r="A663" s="310">
        <v>339</v>
      </c>
      <c r="B663" s="330" t="s">
        <v>862</v>
      </c>
      <c r="C663" s="310">
        <v>15312</v>
      </c>
      <c r="D663" s="310">
        <v>9</v>
      </c>
      <c r="E663" s="310"/>
      <c r="F663" s="310"/>
      <c r="G663" s="233">
        <v>1</v>
      </c>
      <c r="H663" s="255">
        <f>SUM((D663*400)+(E663*100)+F663)</f>
        <v>3600</v>
      </c>
      <c r="I663" s="254">
        <v>75</v>
      </c>
      <c r="J663" s="254">
        <f>H663*I663</f>
        <v>270000</v>
      </c>
      <c r="K663" s="310"/>
      <c r="L663" s="310"/>
      <c r="M663" s="330"/>
      <c r="N663" s="345"/>
      <c r="O663" s="393"/>
      <c r="P663" s="310"/>
      <c r="Q663" s="393"/>
      <c r="R663" s="393"/>
      <c r="S663" s="310"/>
      <c r="T663" s="310"/>
      <c r="U663" s="246"/>
      <c r="V663" s="249"/>
      <c r="W663" s="249"/>
      <c r="X663" s="249"/>
      <c r="Y663" s="249"/>
      <c r="Z663" s="248">
        <f>SUM(J663+Y663)</f>
        <v>270000</v>
      </c>
      <c r="AA663" s="255">
        <f>Z663</f>
        <v>270000</v>
      </c>
      <c r="AB663" s="310">
        <v>50</v>
      </c>
      <c r="AC663" s="310">
        <v>0</v>
      </c>
      <c r="AD663" s="229">
        <v>0.01</v>
      </c>
      <c r="AE663"/>
    </row>
    <row r="664" spans="1:31" x14ac:dyDescent="0.3">
      <c r="A664" s="310">
        <v>340</v>
      </c>
      <c r="B664" s="330" t="s">
        <v>861</v>
      </c>
      <c r="C664" s="310">
        <v>6073</v>
      </c>
      <c r="D664" s="310"/>
      <c r="E664" s="310">
        <v>3</v>
      </c>
      <c r="F664" s="310">
        <v>81</v>
      </c>
      <c r="G664" s="233">
        <v>1</v>
      </c>
      <c r="H664" s="255">
        <f>SUM((D664*400)+(E664*100)+F664)</f>
        <v>381</v>
      </c>
      <c r="I664" s="254">
        <v>75</v>
      </c>
      <c r="J664" s="254">
        <f>H664*I664</f>
        <v>28575</v>
      </c>
      <c r="K664" s="310"/>
      <c r="L664" s="310"/>
      <c r="M664" s="330"/>
      <c r="N664" s="345"/>
      <c r="O664" s="393"/>
      <c r="P664" s="310"/>
      <c r="Q664" s="393"/>
      <c r="R664" s="393"/>
      <c r="S664" s="310"/>
      <c r="T664" s="310"/>
      <c r="U664" s="246"/>
      <c r="V664" s="249"/>
      <c r="W664" s="249"/>
      <c r="X664" s="249"/>
      <c r="Y664" s="249"/>
      <c r="Z664" s="248">
        <f>SUM(J664+Y664)</f>
        <v>28575</v>
      </c>
      <c r="AA664" s="255">
        <f>Z664</f>
        <v>28575</v>
      </c>
      <c r="AB664" s="310">
        <v>50</v>
      </c>
      <c r="AC664" s="310">
        <v>0</v>
      </c>
      <c r="AD664" s="229">
        <v>0.01</v>
      </c>
      <c r="AE664"/>
    </row>
    <row r="665" spans="1:31" x14ac:dyDescent="0.3">
      <c r="A665" s="310">
        <v>341</v>
      </c>
      <c r="B665" s="330" t="s">
        <v>860</v>
      </c>
      <c r="C665" s="310">
        <v>3960</v>
      </c>
      <c r="D665" s="310">
        <v>8</v>
      </c>
      <c r="E665" s="310">
        <v>3</v>
      </c>
      <c r="F665" s="310">
        <v>36</v>
      </c>
      <c r="G665" s="233">
        <v>1</v>
      </c>
      <c r="H665" s="255">
        <f>SUM((D665*400)+(E665*100)+F665)</f>
        <v>3536</v>
      </c>
      <c r="I665" s="254">
        <v>75</v>
      </c>
      <c r="J665" s="254">
        <f>H665*I665</f>
        <v>265200</v>
      </c>
      <c r="K665" s="310"/>
      <c r="L665" s="310"/>
      <c r="M665" s="330"/>
      <c r="N665" s="345"/>
      <c r="O665" s="393"/>
      <c r="P665" s="310"/>
      <c r="Q665" s="393"/>
      <c r="R665" s="393"/>
      <c r="S665" s="310"/>
      <c r="T665" s="310"/>
      <c r="U665" s="246"/>
      <c r="V665" s="249"/>
      <c r="W665" s="249"/>
      <c r="X665" s="249"/>
      <c r="Y665" s="249"/>
      <c r="Z665" s="248">
        <f>SUM(J665+Y665)</f>
        <v>265200</v>
      </c>
      <c r="AA665" s="255">
        <f>Z665</f>
        <v>265200</v>
      </c>
      <c r="AB665" s="310">
        <v>50</v>
      </c>
      <c r="AC665" s="310">
        <v>0</v>
      </c>
      <c r="AD665" s="229">
        <v>0.01</v>
      </c>
      <c r="AE665"/>
    </row>
    <row r="666" spans="1:31" x14ac:dyDescent="0.3">
      <c r="A666" s="310">
        <v>342</v>
      </c>
      <c r="B666" s="330" t="s">
        <v>859</v>
      </c>
      <c r="C666" s="310">
        <v>15387</v>
      </c>
      <c r="D666" s="310"/>
      <c r="E666" s="310"/>
      <c r="F666" s="310">
        <v>83</v>
      </c>
      <c r="G666" s="233">
        <v>2</v>
      </c>
      <c r="H666" s="255">
        <f>SUM((D666*400)+(E666*100)+F666)</f>
        <v>83</v>
      </c>
      <c r="I666" s="254">
        <v>75</v>
      </c>
      <c r="J666" s="254">
        <f>H666*I666</f>
        <v>6225</v>
      </c>
      <c r="K666" s="310">
        <v>103</v>
      </c>
      <c r="L666" s="310">
        <v>92</v>
      </c>
      <c r="M666" s="330" t="s">
        <v>10</v>
      </c>
      <c r="N666" s="345" t="s">
        <v>9</v>
      </c>
      <c r="O666" s="393">
        <v>245.44</v>
      </c>
      <c r="P666" s="310"/>
      <c r="Q666" s="393"/>
      <c r="R666" s="393"/>
      <c r="S666" s="310"/>
      <c r="T666" s="310"/>
      <c r="U666" s="235">
        <v>6500</v>
      </c>
      <c r="V666" s="246">
        <f>SUM(V667+V668)</f>
        <v>1595360</v>
      </c>
      <c r="W666" s="249">
        <v>20</v>
      </c>
      <c r="X666" s="249">
        <v>75</v>
      </c>
      <c r="Y666" s="249">
        <f>SUM(V666-(V666*X666/100))</f>
        <v>398840</v>
      </c>
      <c r="Z666" s="248">
        <f>SUM(J666+Y666)</f>
        <v>405065</v>
      </c>
      <c r="AA666" s="255">
        <f>Z666</f>
        <v>405065</v>
      </c>
      <c r="AB666" s="310">
        <v>10</v>
      </c>
      <c r="AC666" s="310">
        <v>0</v>
      </c>
      <c r="AD666" s="229">
        <v>0.02</v>
      </c>
      <c r="AE666"/>
    </row>
    <row r="667" spans="1:31" x14ac:dyDescent="0.3">
      <c r="A667" s="310"/>
      <c r="B667" s="330"/>
      <c r="C667" s="310"/>
      <c r="D667" s="310"/>
      <c r="E667" s="310"/>
      <c r="F667" s="310"/>
      <c r="H667" s="255">
        <f>SUM((D667*400)+(E667*100)+F667)</f>
        <v>0</v>
      </c>
      <c r="I667" s="254">
        <v>75</v>
      </c>
      <c r="J667" s="254">
        <f>H667*I667</f>
        <v>0</v>
      </c>
      <c r="K667" s="310"/>
      <c r="L667" s="310"/>
      <c r="M667" s="330" t="s">
        <v>393</v>
      </c>
      <c r="N667" s="345" t="s">
        <v>2</v>
      </c>
      <c r="O667" s="393"/>
      <c r="P667" s="310"/>
      <c r="Q667" s="393">
        <v>181.44</v>
      </c>
      <c r="R667" s="393"/>
      <c r="S667" s="310"/>
      <c r="T667" s="310"/>
      <c r="V667" s="246">
        <f>SUM(Q667*6500)</f>
        <v>1179360</v>
      </c>
      <c r="W667" s="249"/>
      <c r="X667" s="249"/>
      <c r="Y667" s="249"/>
      <c r="Z667" s="248">
        <f>SUM(J667+Y667)</f>
        <v>0</v>
      </c>
      <c r="AA667" s="255">
        <f>Z667</f>
        <v>0</v>
      </c>
      <c r="AB667" s="310"/>
      <c r="AC667" s="310"/>
      <c r="AD667" s="229"/>
      <c r="AE667"/>
    </row>
    <row r="668" spans="1:31" x14ac:dyDescent="0.3">
      <c r="A668" s="310"/>
      <c r="B668" s="330"/>
      <c r="C668" s="310"/>
      <c r="D668" s="310"/>
      <c r="E668" s="310"/>
      <c r="F668" s="310"/>
      <c r="H668" s="255">
        <f>SUM((D668*400)+(E668*100)+F668)</f>
        <v>0</v>
      </c>
      <c r="I668" s="254">
        <v>75</v>
      </c>
      <c r="J668" s="254">
        <f>H668*I668</f>
        <v>0</v>
      </c>
      <c r="K668" s="310"/>
      <c r="L668" s="310"/>
      <c r="M668" s="330" t="s">
        <v>391</v>
      </c>
      <c r="N668" s="345" t="s">
        <v>0</v>
      </c>
      <c r="O668" s="393"/>
      <c r="P668" s="310"/>
      <c r="Q668" s="393">
        <v>64</v>
      </c>
      <c r="R668" s="393"/>
      <c r="S668" s="310"/>
      <c r="T668" s="310"/>
      <c r="V668" s="246">
        <f>SUM(Q668*6500)</f>
        <v>416000</v>
      </c>
      <c r="W668" s="249"/>
      <c r="X668" s="249"/>
      <c r="Y668" s="249"/>
      <c r="Z668" s="248">
        <f>SUM(J668+Y668)</f>
        <v>0</v>
      </c>
      <c r="AA668" s="255">
        <f>Z668</f>
        <v>0</v>
      </c>
      <c r="AB668" s="310"/>
      <c r="AC668" s="310"/>
      <c r="AD668" s="229"/>
      <c r="AE668"/>
    </row>
    <row r="669" spans="1:31" x14ac:dyDescent="0.3">
      <c r="A669" s="310">
        <v>343</v>
      </c>
      <c r="B669" s="330" t="s">
        <v>858</v>
      </c>
      <c r="C669" s="310">
        <v>8713</v>
      </c>
      <c r="D669" s="310">
        <v>14</v>
      </c>
      <c r="E669" s="310">
        <v>2</v>
      </c>
      <c r="F669" s="310">
        <v>62</v>
      </c>
      <c r="G669" s="233">
        <v>1</v>
      </c>
      <c r="H669" s="255">
        <f>SUM((D669*400)+(E669*100)+F669)</f>
        <v>5862</v>
      </c>
      <c r="I669" s="254">
        <v>75</v>
      </c>
      <c r="J669" s="254">
        <f>H669*I669</f>
        <v>439650</v>
      </c>
      <c r="K669" s="310"/>
      <c r="L669" s="310"/>
      <c r="M669" s="330"/>
      <c r="N669" s="345"/>
      <c r="O669" s="393"/>
      <c r="P669" s="310"/>
      <c r="Q669" s="393"/>
      <c r="R669" s="393"/>
      <c r="S669" s="310"/>
      <c r="T669" s="310"/>
      <c r="V669" s="246"/>
      <c r="W669" s="249"/>
      <c r="X669" s="249"/>
      <c r="Y669" s="249"/>
      <c r="Z669" s="248">
        <f>SUM(J669+Y669)</f>
        <v>439650</v>
      </c>
      <c r="AA669" s="255">
        <f>Z669</f>
        <v>439650</v>
      </c>
      <c r="AB669" s="310">
        <v>50</v>
      </c>
      <c r="AC669" s="310">
        <v>0</v>
      </c>
      <c r="AD669" s="229">
        <v>0.01</v>
      </c>
      <c r="AE669"/>
    </row>
    <row r="670" spans="1:31" x14ac:dyDescent="0.3">
      <c r="A670" s="310">
        <v>345</v>
      </c>
      <c r="B670" s="330" t="s">
        <v>857</v>
      </c>
      <c r="C670" s="310">
        <v>21032</v>
      </c>
      <c r="D670" s="310">
        <v>13</v>
      </c>
      <c r="E670" s="310"/>
      <c r="F670" s="310">
        <v>20</v>
      </c>
      <c r="G670" s="233">
        <v>1</v>
      </c>
      <c r="H670" s="255">
        <f>SUM((D670*400)+(E670*100)+F670)</f>
        <v>5220</v>
      </c>
      <c r="I670" s="254">
        <v>75</v>
      </c>
      <c r="J670" s="254">
        <f>H670*I670</f>
        <v>391500</v>
      </c>
      <c r="K670" s="310"/>
      <c r="L670" s="310"/>
      <c r="M670" s="330"/>
      <c r="N670" s="345"/>
      <c r="O670" s="393"/>
      <c r="P670" s="310"/>
      <c r="Q670" s="393"/>
      <c r="R670" s="393"/>
      <c r="S670" s="310"/>
      <c r="T670" s="310"/>
      <c r="V670" s="246"/>
      <c r="W670" s="249"/>
      <c r="X670" s="249"/>
      <c r="Y670" s="249"/>
      <c r="Z670" s="248">
        <f>SUM(J670+Y670)</f>
        <v>391500</v>
      </c>
      <c r="AA670" s="255">
        <f>Z670</f>
        <v>391500</v>
      </c>
      <c r="AB670" s="310">
        <v>50</v>
      </c>
      <c r="AC670" s="310">
        <v>0</v>
      </c>
      <c r="AD670" s="229">
        <v>0.01</v>
      </c>
      <c r="AE670"/>
    </row>
    <row r="671" spans="1:31" x14ac:dyDescent="0.3">
      <c r="A671" s="310">
        <v>346</v>
      </c>
      <c r="B671" s="330" t="s">
        <v>856</v>
      </c>
      <c r="C671" s="310">
        <v>2206</v>
      </c>
      <c r="D671" s="310"/>
      <c r="E671" s="310">
        <v>1</v>
      </c>
      <c r="F671" s="310">
        <v>21</v>
      </c>
      <c r="G671" s="233">
        <v>2</v>
      </c>
      <c r="H671" s="255">
        <f>SUM((D671*400)+(E671*100)+F671)</f>
        <v>121</v>
      </c>
      <c r="I671" s="254">
        <v>75</v>
      </c>
      <c r="J671" s="254">
        <f>H671*I671</f>
        <v>9075</v>
      </c>
      <c r="K671" s="310">
        <v>104</v>
      </c>
      <c r="L671" s="310">
        <v>10</v>
      </c>
      <c r="M671" s="330" t="s">
        <v>10</v>
      </c>
      <c r="N671" s="345" t="s">
        <v>9</v>
      </c>
      <c r="O671" s="393">
        <v>178</v>
      </c>
      <c r="P671" s="310"/>
      <c r="Q671" s="393"/>
      <c r="R671" s="393"/>
      <c r="S671" s="310"/>
      <c r="T671" s="310"/>
      <c r="U671" s="235">
        <v>6500</v>
      </c>
      <c r="V671" s="246">
        <f>SUM(V672+V673)</f>
        <v>1040000</v>
      </c>
      <c r="W671" s="249">
        <v>40</v>
      </c>
      <c r="X671" s="249">
        <v>85</v>
      </c>
      <c r="Y671" s="249">
        <f>SUM(V671-(V671*X671/100))</f>
        <v>156000</v>
      </c>
      <c r="Z671" s="248">
        <f>SUM(J671+Y671)</f>
        <v>165075</v>
      </c>
      <c r="AA671" s="255">
        <f>Z671</f>
        <v>165075</v>
      </c>
      <c r="AB671" s="310">
        <v>10</v>
      </c>
      <c r="AC671" s="310">
        <v>0</v>
      </c>
      <c r="AD671" s="229">
        <v>0.02</v>
      </c>
      <c r="AE671"/>
    </row>
    <row r="672" spans="1:31" x14ac:dyDescent="0.3">
      <c r="A672" s="310"/>
      <c r="B672" s="330"/>
      <c r="C672" s="310"/>
      <c r="D672" s="310"/>
      <c r="E672" s="310"/>
      <c r="F672" s="310"/>
      <c r="H672" s="255">
        <f>SUM((D672*400)+(E672*100)+F672)</f>
        <v>0</v>
      </c>
      <c r="I672" s="254">
        <v>75</v>
      </c>
      <c r="J672" s="254">
        <f>H672*I672</f>
        <v>0</v>
      </c>
      <c r="K672" s="310"/>
      <c r="L672" s="310"/>
      <c r="M672" s="330" t="s">
        <v>393</v>
      </c>
      <c r="N672" s="345" t="s">
        <v>2</v>
      </c>
      <c r="O672" s="393"/>
      <c r="P672" s="310"/>
      <c r="Q672" s="393">
        <v>96</v>
      </c>
      <c r="R672" s="393"/>
      <c r="S672" s="310"/>
      <c r="T672" s="310"/>
      <c r="V672" s="246">
        <f>SUM(Q672*6500)</f>
        <v>624000</v>
      </c>
      <c r="W672" s="249"/>
      <c r="X672" s="249"/>
      <c r="Y672" s="249"/>
      <c r="Z672" s="248">
        <f>SUM(J672+Y672)</f>
        <v>0</v>
      </c>
      <c r="AA672" s="255">
        <f>Z672</f>
        <v>0</v>
      </c>
      <c r="AB672" s="310"/>
      <c r="AC672" s="310"/>
      <c r="AD672" s="229"/>
      <c r="AE672"/>
    </row>
    <row r="673" spans="1:31" x14ac:dyDescent="0.3">
      <c r="A673" s="310"/>
      <c r="B673" s="330"/>
      <c r="C673" s="310"/>
      <c r="D673" s="310"/>
      <c r="E673" s="310"/>
      <c r="F673" s="310"/>
      <c r="H673" s="255">
        <f>SUM((D673*400)+(E673*100)+F673)</f>
        <v>0</v>
      </c>
      <c r="I673" s="254">
        <v>75</v>
      </c>
      <c r="J673" s="254">
        <f>H673*I673</f>
        <v>0</v>
      </c>
      <c r="K673" s="310"/>
      <c r="L673" s="310"/>
      <c r="M673" s="330" t="s">
        <v>391</v>
      </c>
      <c r="N673" s="345" t="s">
        <v>0</v>
      </c>
      <c r="O673" s="393"/>
      <c r="P673" s="310"/>
      <c r="Q673" s="393">
        <v>64</v>
      </c>
      <c r="R673" s="393"/>
      <c r="S673" s="310"/>
      <c r="T673" s="310"/>
      <c r="V673" s="246">
        <f>SUM(Q673*6500)</f>
        <v>416000</v>
      </c>
      <c r="W673" s="249"/>
      <c r="X673" s="249"/>
      <c r="Y673" s="249"/>
      <c r="Z673" s="248">
        <f>SUM(J673+Y673)</f>
        <v>0</v>
      </c>
      <c r="AA673" s="255">
        <f>Z673</f>
        <v>0</v>
      </c>
      <c r="AB673" s="310"/>
      <c r="AC673" s="310"/>
      <c r="AD673" s="229"/>
      <c r="AE673"/>
    </row>
    <row r="674" spans="1:31" x14ac:dyDescent="0.3">
      <c r="A674" s="310"/>
      <c r="B674" s="330"/>
      <c r="C674" s="310"/>
      <c r="D674" s="310"/>
      <c r="E674" s="310"/>
      <c r="F674" s="310"/>
      <c r="H674" s="255">
        <f>SUM((D674*400)+(E674*100)+F674)</f>
        <v>0</v>
      </c>
      <c r="I674" s="254">
        <v>75</v>
      </c>
      <c r="J674" s="254">
        <f>H674*I674</f>
        <v>0</v>
      </c>
      <c r="K674" s="310"/>
      <c r="L674" s="310"/>
      <c r="M674" s="330" t="s">
        <v>8</v>
      </c>
      <c r="N674" s="345" t="s">
        <v>0</v>
      </c>
      <c r="O674" s="393"/>
      <c r="P674" s="310">
        <v>18</v>
      </c>
      <c r="Q674" s="393"/>
      <c r="R674" s="393"/>
      <c r="S674" s="310"/>
      <c r="T674" s="310"/>
      <c r="U674" s="235">
        <v>6500</v>
      </c>
      <c r="V674" s="246">
        <f>SUM(P674*6500)</f>
        <v>117000</v>
      </c>
      <c r="W674" s="249">
        <v>30</v>
      </c>
      <c r="X674" s="249">
        <v>93</v>
      </c>
      <c r="Y674" s="249">
        <f>SUM(V674-(V674*X674/100))</f>
        <v>8190</v>
      </c>
      <c r="Z674" s="248">
        <f>SUM(J674+Y674)</f>
        <v>8190</v>
      </c>
      <c r="AA674" s="255">
        <f>Z674</f>
        <v>8190</v>
      </c>
      <c r="AB674" s="310">
        <v>50</v>
      </c>
      <c r="AC674" s="310">
        <v>0</v>
      </c>
      <c r="AD674" s="229">
        <v>0.01</v>
      </c>
      <c r="AE674"/>
    </row>
    <row r="675" spans="1:31" x14ac:dyDescent="0.3">
      <c r="A675" s="310">
        <v>347</v>
      </c>
      <c r="B675" s="330" t="s">
        <v>855</v>
      </c>
      <c r="C675" s="310">
        <v>2200</v>
      </c>
      <c r="D675" s="310"/>
      <c r="E675" s="310">
        <v>3</v>
      </c>
      <c r="F675" s="310">
        <v>41</v>
      </c>
      <c r="G675" s="233">
        <v>1</v>
      </c>
      <c r="H675" s="255">
        <f>SUM((D675*400)+(E675*100)+F675)</f>
        <v>341</v>
      </c>
      <c r="I675" s="254">
        <v>75</v>
      </c>
      <c r="J675" s="254">
        <f>H675*I675</f>
        <v>25575</v>
      </c>
      <c r="K675" s="310">
        <v>105</v>
      </c>
      <c r="L675" s="310">
        <v>10</v>
      </c>
      <c r="M675" s="330" t="s">
        <v>3</v>
      </c>
      <c r="N675" s="345" t="s">
        <v>2</v>
      </c>
      <c r="O675" s="393">
        <v>595.20000000000005</v>
      </c>
      <c r="P675" s="310"/>
      <c r="Q675" s="393">
        <v>211.2</v>
      </c>
      <c r="R675" s="393"/>
      <c r="S675" s="310"/>
      <c r="T675" s="310"/>
      <c r="U675" s="235">
        <v>6500</v>
      </c>
      <c r="V675" s="246">
        <f>SUM(Q675*6500)</f>
        <v>1372800</v>
      </c>
      <c r="W675" s="249">
        <v>10</v>
      </c>
      <c r="X675" s="249">
        <v>10</v>
      </c>
      <c r="Y675" s="249">
        <f>SUM(V675-(V675*X675/100))</f>
        <v>1235520</v>
      </c>
      <c r="Z675" s="248">
        <f>SUM(J675+Y675)</f>
        <v>1261095</v>
      </c>
      <c r="AA675" s="255">
        <f>Z675</f>
        <v>1261095</v>
      </c>
      <c r="AB675" s="310">
        <v>10</v>
      </c>
      <c r="AC675" s="310">
        <v>0</v>
      </c>
      <c r="AD675" s="229">
        <v>0.02</v>
      </c>
      <c r="AE675"/>
    </row>
    <row r="676" spans="1:31" x14ac:dyDescent="0.3">
      <c r="A676" s="310"/>
      <c r="B676" s="330"/>
      <c r="C676" s="310"/>
      <c r="D676" s="310"/>
      <c r="E676" s="310"/>
      <c r="F676" s="310"/>
      <c r="H676" s="255">
        <f>SUM((D676*400)+(E676*100)+F676)</f>
        <v>0</v>
      </c>
      <c r="I676" s="254">
        <v>75</v>
      </c>
      <c r="J676" s="254">
        <f>H676*I676</f>
        <v>0</v>
      </c>
      <c r="K676" s="310"/>
      <c r="L676" s="310"/>
      <c r="M676" s="330" t="s">
        <v>3</v>
      </c>
      <c r="N676" s="345" t="s">
        <v>2</v>
      </c>
      <c r="O676" s="393"/>
      <c r="P676" s="310"/>
      <c r="Q676" s="393">
        <v>93</v>
      </c>
      <c r="R676" s="393"/>
      <c r="S676" s="310"/>
      <c r="T676" s="310"/>
      <c r="U676" s="235">
        <v>6500</v>
      </c>
      <c r="V676" s="246">
        <f>SUM(Q676*6500)</f>
        <v>604500</v>
      </c>
      <c r="W676" s="249">
        <v>7</v>
      </c>
      <c r="X676" s="249">
        <v>7</v>
      </c>
      <c r="Y676" s="249">
        <f>SUM(V676-(V676*X676/100))</f>
        <v>562185</v>
      </c>
      <c r="Z676" s="248">
        <f>SUM(J676+Y676)</f>
        <v>562185</v>
      </c>
      <c r="AA676" s="255">
        <f>Z676</f>
        <v>562185</v>
      </c>
      <c r="AB676" s="310">
        <v>10</v>
      </c>
      <c r="AC676" s="310">
        <v>0</v>
      </c>
      <c r="AD676" s="229">
        <v>0.02</v>
      </c>
      <c r="AE676"/>
    </row>
    <row r="677" spans="1:31" x14ac:dyDescent="0.3">
      <c r="A677" s="310"/>
      <c r="B677" s="330"/>
      <c r="C677" s="310"/>
      <c r="D677" s="310"/>
      <c r="E677" s="310"/>
      <c r="F677" s="310"/>
      <c r="H677" s="255">
        <f>SUM((D677*400)+(E677*100)+F677)</f>
        <v>0</v>
      </c>
      <c r="I677" s="254">
        <v>75</v>
      </c>
      <c r="J677" s="254">
        <f>H677*I677</f>
        <v>0</v>
      </c>
      <c r="K677" s="310"/>
      <c r="L677" s="310"/>
      <c r="M677" s="330" t="s">
        <v>10</v>
      </c>
      <c r="N677" s="345" t="s">
        <v>9</v>
      </c>
      <c r="O677" s="393"/>
      <c r="P677" s="310"/>
      <c r="Q677" s="393"/>
      <c r="R677" s="393"/>
      <c r="S677" s="310"/>
      <c r="T677" s="310"/>
      <c r="U677" s="235">
        <v>6500</v>
      </c>
      <c r="V677" s="246">
        <f>SUM(V678+V679)</f>
        <v>1475500</v>
      </c>
      <c r="W677" s="249">
        <v>10</v>
      </c>
      <c r="X677" s="249">
        <v>30</v>
      </c>
      <c r="Y677" s="249">
        <f>SUM(V677-(V677*X677/100))</f>
        <v>1032850</v>
      </c>
      <c r="Z677" s="248">
        <f>SUM(J677+Y677)</f>
        <v>1032850</v>
      </c>
      <c r="AA677" s="255">
        <f>Z677</f>
        <v>1032850</v>
      </c>
      <c r="AB677" s="310">
        <v>10</v>
      </c>
      <c r="AC677" s="310">
        <v>0</v>
      </c>
      <c r="AD677" s="229">
        <v>0.02</v>
      </c>
      <c r="AE677"/>
    </row>
    <row r="678" spans="1:31" x14ac:dyDescent="0.3">
      <c r="A678" s="310"/>
      <c r="B678" s="330"/>
      <c r="C678" s="310"/>
      <c r="D678" s="310"/>
      <c r="E678" s="310"/>
      <c r="F678" s="310"/>
      <c r="H678" s="255">
        <f>SUM((D678*400)+(E678*100)+F678)</f>
        <v>0</v>
      </c>
      <c r="I678" s="254">
        <v>75</v>
      </c>
      <c r="J678" s="254">
        <f>H678*I678</f>
        <v>0</v>
      </c>
      <c r="K678" s="310"/>
      <c r="L678" s="310"/>
      <c r="M678" s="330" t="s">
        <v>393</v>
      </c>
      <c r="N678" s="345" t="s">
        <v>2</v>
      </c>
      <c r="O678" s="393"/>
      <c r="P678" s="310"/>
      <c r="Q678" s="393">
        <v>187</v>
      </c>
      <c r="R678" s="393"/>
      <c r="S678" s="310"/>
      <c r="T678" s="310"/>
      <c r="V678" s="246">
        <f>SUM(Q678*6500)</f>
        <v>1215500</v>
      </c>
      <c r="W678" s="249"/>
      <c r="X678" s="249"/>
      <c r="Y678" s="249"/>
      <c r="Z678" s="248">
        <f>SUM(J678+Y678)</f>
        <v>0</v>
      </c>
      <c r="AA678" s="255">
        <f>Z678</f>
        <v>0</v>
      </c>
      <c r="AB678" s="310"/>
      <c r="AC678" s="310"/>
      <c r="AD678" s="229"/>
      <c r="AE678"/>
    </row>
    <row r="679" spans="1:31" x14ac:dyDescent="0.3">
      <c r="A679" s="310"/>
      <c r="B679" s="330"/>
      <c r="C679" s="310"/>
      <c r="D679" s="310"/>
      <c r="E679" s="310"/>
      <c r="F679" s="310"/>
      <c r="H679" s="255">
        <f>SUM((D679*400)+(E679*100)+F679)</f>
        <v>0</v>
      </c>
      <c r="I679" s="254">
        <v>75</v>
      </c>
      <c r="J679" s="254">
        <f>H679*I679</f>
        <v>0</v>
      </c>
      <c r="K679" s="310"/>
      <c r="L679" s="310"/>
      <c r="M679" s="330" t="s">
        <v>391</v>
      </c>
      <c r="N679" s="345" t="s">
        <v>0</v>
      </c>
      <c r="O679" s="393"/>
      <c r="P679" s="310"/>
      <c r="Q679" s="393">
        <v>40</v>
      </c>
      <c r="R679" s="393"/>
      <c r="S679" s="310"/>
      <c r="T679" s="310"/>
      <c r="V679" s="246">
        <f>SUM(Q679*6500)</f>
        <v>260000</v>
      </c>
      <c r="W679" s="249"/>
      <c r="X679" s="249"/>
      <c r="Y679" s="249"/>
      <c r="Z679" s="248">
        <f>SUM(J679+Y679)</f>
        <v>0</v>
      </c>
      <c r="AA679" s="255">
        <f>Z679</f>
        <v>0</v>
      </c>
      <c r="AB679" s="310"/>
      <c r="AC679" s="310"/>
      <c r="AD679" s="229"/>
      <c r="AE679"/>
    </row>
    <row r="680" spans="1:31" x14ac:dyDescent="0.3">
      <c r="A680" s="310"/>
      <c r="B680" s="330"/>
      <c r="C680" s="310"/>
      <c r="D680" s="310"/>
      <c r="E680" s="310"/>
      <c r="F680" s="310"/>
      <c r="H680" s="255">
        <f>SUM((D680*400)+(E680*100)+F680)</f>
        <v>0</v>
      </c>
      <c r="I680" s="254">
        <v>75</v>
      </c>
      <c r="J680" s="254">
        <f>H680*I680</f>
        <v>0</v>
      </c>
      <c r="K680" s="310"/>
      <c r="L680" s="310"/>
      <c r="M680" s="330" t="s">
        <v>8</v>
      </c>
      <c r="N680" s="345" t="s">
        <v>0</v>
      </c>
      <c r="O680" s="393"/>
      <c r="P680" s="310">
        <v>16</v>
      </c>
      <c r="Q680" s="393"/>
      <c r="R680" s="393"/>
      <c r="S680" s="310"/>
      <c r="T680" s="310"/>
      <c r="U680" s="235">
        <v>6500</v>
      </c>
      <c r="V680" s="246">
        <f>SUM(P680*6500)</f>
        <v>104000</v>
      </c>
      <c r="W680" s="249">
        <v>10</v>
      </c>
      <c r="X680" s="249">
        <v>40</v>
      </c>
      <c r="Y680" s="249">
        <f>SUM(V680-(V680*X680/100))</f>
        <v>62400</v>
      </c>
      <c r="Z680" s="248">
        <f>SUM(J680+Y680)</f>
        <v>62400</v>
      </c>
      <c r="AA680" s="255">
        <f>Z680</f>
        <v>62400</v>
      </c>
      <c r="AB680" s="310">
        <v>50</v>
      </c>
      <c r="AC680" s="310">
        <v>0</v>
      </c>
      <c r="AD680" s="229">
        <v>0.01</v>
      </c>
      <c r="AE680"/>
    </row>
    <row r="681" spans="1:31" x14ac:dyDescent="0.3">
      <c r="A681" s="310"/>
      <c r="B681" s="330"/>
      <c r="C681" s="310"/>
      <c r="D681" s="310"/>
      <c r="E681" s="310"/>
      <c r="F681" s="310"/>
      <c r="H681" s="255">
        <f>SUM((D681*400)+(E681*100)+F681)</f>
        <v>0</v>
      </c>
      <c r="I681" s="254">
        <v>75</v>
      </c>
      <c r="J681" s="254">
        <f>H681*I681</f>
        <v>0</v>
      </c>
      <c r="K681" s="310"/>
      <c r="L681" s="310"/>
      <c r="M681" s="330" t="s">
        <v>147</v>
      </c>
      <c r="N681" s="345" t="s">
        <v>2</v>
      </c>
      <c r="O681" s="393"/>
      <c r="P681" s="310"/>
      <c r="Q681" s="393"/>
      <c r="R681" s="393">
        <v>48</v>
      </c>
      <c r="S681" s="310"/>
      <c r="T681" s="310"/>
      <c r="U681" s="235">
        <v>6500</v>
      </c>
      <c r="V681" s="246">
        <f>SUM(R681*6500)</f>
        <v>312000</v>
      </c>
      <c r="W681" s="249">
        <v>5</v>
      </c>
      <c r="X681" s="249">
        <v>5</v>
      </c>
      <c r="Y681" s="249">
        <f>SUM(V681-(V681*X681/100))</f>
        <v>296400</v>
      </c>
      <c r="Z681" s="248">
        <f>SUM(J681+Y681)</f>
        <v>296400</v>
      </c>
      <c r="AA681" s="255">
        <f>Z681</f>
        <v>296400</v>
      </c>
      <c r="AB681" s="310">
        <v>10</v>
      </c>
      <c r="AC681" s="310">
        <v>0</v>
      </c>
      <c r="AD681" s="229">
        <v>0.02</v>
      </c>
      <c r="AE681"/>
    </row>
    <row r="682" spans="1:31" x14ac:dyDescent="0.3">
      <c r="A682" s="310">
        <v>348</v>
      </c>
      <c r="B682" s="330" t="s">
        <v>854</v>
      </c>
      <c r="C682" s="310">
        <v>82</v>
      </c>
      <c r="D682" s="310"/>
      <c r="E682" s="310">
        <v>1</v>
      </c>
      <c r="F682" s="310">
        <v>12</v>
      </c>
      <c r="G682" s="233">
        <v>2</v>
      </c>
      <c r="H682" s="255">
        <f>SUM((D682*400)+(E682*100)+F682)</f>
        <v>112</v>
      </c>
      <c r="I682" s="254">
        <v>75</v>
      </c>
      <c r="J682" s="254">
        <f>H682*I682</f>
        <v>8400</v>
      </c>
      <c r="K682" s="310">
        <v>106</v>
      </c>
      <c r="L682" s="310">
        <v>83</v>
      </c>
      <c r="M682" s="330" t="s">
        <v>10</v>
      </c>
      <c r="N682" s="345" t="s">
        <v>9</v>
      </c>
      <c r="O682" s="393">
        <v>359.5</v>
      </c>
      <c r="P682" s="310"/>
      <c r="Q682" s="393"/>
      <c r="R682" s="393"/>
      <c r="S682" s="310"/>
      <c r="T682" s="310"/>
      <c r="U682" s="235">
        <v>6500</v>
      </c>
      <c r="V682" s="246">
        <f>SUM(V683+V684)</f>
        <v>1920750</v>
      </c>
      <c r="W682" s="249">
        <v>24</v>
      </c>
      <c r="X682" s="249">
        <v>85</v>
      </c>
      <c r="Y682" s="249">
        <f>SUM(V682-(V682*X682/100))</f>
        <v>288112.5</v>
      </c>
      <c r="Z682" s="248">
        <f>SUM(J682+Y682)</f>
        <v>296512.5</v>
      </c>
      <c r="AA682" s="255">
        <f>Z682</f>
        <v>296512.5</v>
      </c>
      <c r="AB682" s="310">
        <v>10</v>
      </c>
      <c r="AC682" s="310">
        <v>0</v>
      </c>
      <c r="AD682" s="229">
        <v>0.02</v>
      </c>
      <c r="AE682"/>
    </row>
    <row r="683" spans="1:31" x14ac:dyDescent="0.3">
      <c r="A683" s="310"/>
      <c r="B683" s="330"/>
      <c r="C683" s="310"/>
      <c r="D683" s="310"/>
      <c r="E683" s="310"/>
      <c r="F683" s="310"/>
      <c r="H683" s="255">
        <f>SUM((D683*400)+(E683*100)+F683)</f>
        <v>0</v>
      </c>
      <c r="I683" s="254">
        <v>75</v>
      </c>
      <c r="J683" s="254">
        <f>H683*I683</f>
        <v>0</v>
      </c>
      <c r="K683" s="310"/>
      <c r="L683" s="310"/>
      <c r="M683" s="330" t="s">
        <v>393</v>
      </c>
      <c r="N683" s="345" t="s">
        <v>2</v>
      </c>
      <c r="O683" s="393"/>
      <c r="P683" s="310"/>
      <c r="Q683" s="393">
        <v>199.5</v>
      </c>
      <c r="R683" s="393"/>
      <c r="S683" s="310"/>
      <c r="T683" s="310"/>
      <c r="V683" s="246">
        <f>SUM(Q683*6500)</f>
        <v>1296750</v>
      </c>
      <c r="W683" s="249"/>
      <c r="X683" s="249"/>
      <c r="Y683" s="249"/>
      <c r="Z683" s="248">
        <f>SUM(J683+Y683)</f>
        <v>0</v>
      </c>
      <c r="AA683" s="255">
        <f>Z683</f>
        <v>0</v>
      </c>
      <c r="AB683" s="310"/>
      <c r="AC683" s="310"/>
      <c r="AD683" s="229"/>
      <c r="AE683"/>
    </row>
    <row r="684" spans="1:31" x14ac:dyDescent="0.3">
      <c r="A684" s="310"/>
      <c r="B684" s="330"/>
      <c r="C684" s="310"/>
      <c r="D684" s="310"/>
      <c r="E684" s="310"/>
      <c r="F684" s="310"/>
      <c r="H684" s="255">
        <f>SUM((D684*400)+(E684*100)+F684)</f>
        <v>0</v>
      </c>
      <c r="I684" s="254">
        <v>75</v>
      </c>
      <c r="J684" s="254">
        <f>H684*I684</f>
        <v>0</v>
      </c>
      <c r="K684" s="310"/>
      <c r="L684" s="310"/>
      <c r="M684" s="330" t="s">
        <v>391</v>
      </c>
      <c r="N684" s="345" t="s">
        <v>0</v>
      </c>
      <c r="O684" s="393"/>
      <c r="P684" s="310"/>
      <c r="Q684" s="393">
        <v>96</v>
      </c>
      <c r="R684" s="393"/>
      <c r="S684" s="310"/>
      <c r="T684" s="310"/>
      <c r="V684" s="246">
        <f>SUM(Q684*6500)</f>
        <v>624000</v>
      </c>
      <c r="W684" s="249"/>
      <c r="X684" s="249"/>
      <c r="Y684" s="249"/>
      <c r="Z684" s="248">
        <f>SUM(J684+Y684)</f>
        <v>0</v>
      </c>
      <c r="AA684" s="255">
        <f>Z684</f>
        <v>0</v>
      </c>
      <c r="AB684" s="310"/>
      <c r="AC684" s="310"/>
      <c r="AD684" s="229"/>
      <c r="AE684"/>
    </row>
    <row r="685" spans="1:31" x14ac:dyDescent="0.3">
      <c r="A685" s="310"/>
      <c r="B685" s="330"/>
      <c r="C685" s="310"/>
      <c r="D685" s="310"/>
      <c r="E685" s="310"/>
      <c r="F685" s="310"/>
      <c r="H685" s="255">
        <f>SUM((D685*400)+(E685*100)+F685)</f>
        <v>0</v>
      </c>
      <c r="I685" s="254">
        <v>75</v>
      </c>
      <c r="J685" s="254">
        <f>H685*I685</f>
        <v>0</v>
      </c>
      <c r="K685" s="310"/>
      <c r="L685" s="310"/>
      <c r="M685" s="330" t="s">
        <v>8</v>
      </c>
      <c r="N685" s="345" t="s">
        <v>0</v>
      </c>
      <c r="O685" s="393"/>
      <c r="P685" s="310">
        <v>7</v>
      </c>
      <c r="Q685" s="393"/>
      <c r="R685" s="393"/>
      <c r="S685" s="310"/>
      <c r="T685" s="310"/>
      <c r="U685" s="235">
        <v>6500</v>
      </c>
      <c r="V685" s="246">
        <f>SUM(P685*6500)</f>
        <v>45500</v>
      </c>
      <c r="W685" s="249">
        <v>20</v>
      </c>
      <c r="X685" s="249">
        <v>93</v>
      </c>
      <c r="Y685" s="249">
        <f>SUM(V685-(V685*X685/100))</f>
        <v>3185</v>
      </c>
      <c r="Z685" s="248">
        <f>SUM(J685+Y685)</f>
        <v>3185</v>
      </c>
      <c r="AA685" s="255">
        <f>Z685</f>
        <v>3185</v>
      </c>
      <c r="AB685" s="310">
        <v>50</v>
      </c>
      <c r="AC685" s="310">
        <v>0</v>
      </c>
      <c r="AD685" s="229">
        <v>0.01</v>
      </c>
      <c r="AE685"/>
    </row>
    <row r="686" spans="1:31" x14ac:dyDescent="0.3">
      <c r="A686" s="310"/>
      <c r="B686" s="330"/>
      <c r="C686" s="310"/>
      <c r="D686" s="310"/>
      <c r="E686" s="310"/>
      <c r="F686" s="310"/>
      <c r="H686" s="255">
        <f>SUM((D686*400)+(E686*100)+F686)</f>
        <v>0</v>
      </c>
      <c r="I686" s="254">
        <v>75</v>
      </c>
      <c r="J686" s="254">
        <f>H686*I686</f>
        <v>0</v>
      </c>
      <c r="K686" s="310"/>
      <c r="L686" s="310"/>
      <c r="M686" s="330" t="s">
        <v>147</v>
      </c>
      <c r="N686" s="345" t="s">
        <v>2</v>
      </c>
      <c r="O686" s="393"/>
      <c r="P686" s="310"/>
      <c r="Q686" s="393"/>
      <c r="R686" s="393">
        <v>52.5</v>
      </c>
      <c r="S686" s="310"/>
      <c r="T686" s="310"/>
      <c r="U686" s="235">
        <v>6500</v>
      </c>
      <c r="V686" s="246">
        <f>SUM(R686*6500)</f>
        <v>341250</v>
      </c>
      <c r="W686" s="249">
        <v>5</v>
      </c>
      <c r="X686" s="249">
        <v>5</v>
      </c>
      <c r="Y686" s="249">
        <f>SUM(V686-(V686*X686/100))</f>
        <v>324187.5</v>
      </c>
      <c r="Z686" s="248">
        <f>SUM(J686+Y686)</f>
        <v>324187.5</v>
      </c>
      <c r="AA686" s="255">
        <f>Z686</f>
        <v>324187.5</v>
      </c>
      <c r="AB686" s="310">
        <v>10</v>
      </c>
      <c r="AC686" s="310">
        <v>0</v>
      </c>
      <c r="AD686" s="229">
        <v>0.02</v>
      </c>
      <c r="AE686"/>
    </row>
    <row r="687" spans="1:31" x14ac:dyDescent="0.3">
      <c r="A687" s="310">
        <v>349</v>
      </c>
      <c r="B687" s="330" t="s">
        <v>853</v>
      </c>
      <c r="C687" s="310">
        <v>21034</v>
      </c>
      <c r="D687" s="310">
        <v>41</v>
      </c>
      <c r="E687" s="310">
        <v>2</v>
      </c>
      <c r="F687" s="310">
        <v>46</v>
      </c>
      <c r="G687" s="233">
        <v>1</v>
      </c>
      <c r="H687" s="255">
        <f>SUM((D687*400)+(E687*100)+F687)</f>
        <v>16646</v>
      </c>
      <c r="I687" s="254">
        <v>75</v>
      </c>
      <c r="J687" s="254">
        <f>H687*I687</f>
        <v>1248450</v>
      </c>
      <c r="K687" s="310"/>
      <c r="L687" s="310"/>
      <c r="M687" s="330"/>
      <c r="N687" s="345"/>
      <c r="O687" s="393"/>
      <c r="P687" s="310"/>
      <c r="Q687" s="393"/>
      <c r="R687" s="393"/>
      <c r="S687" s="310"/>
      <c r="T687" s="310"/>
      <c r="V687" s="246"/>
      <c r="W687" s="249"/>
      <c r="X687" s="249"/>
      <c r="Y687" s="249"/>
      <c r="Z687" s="248">
        <f>SUM(J687+Y687)</f>
        <v>1248450</v>
      </c>
      <c r="AA687" s="255">
        <f>Z687</f>
        <v>1248450</v>
      </c>
      <c r="AB687" s="310"/>
      <c r="AC687" s="310"/>
      <c r="AD687" s="229"/>
      <c r="AE687"/>
    </row>
    <row r="688" spans="1:31" x14ac:dyDescent="0.3">
      <c r="A688" s="310">
        <v>350</v>
      </c>
      <c r="B688" s="330" t="s">
        <v>852</v>
      </c>
      <c r="C688" s="310">
        <v>4696</v>
      </c>
      <c r="D688" s="310">
        <v>1</v>
      </c>
      <c r="E688" s="310"/>
      <c r="F688" s="310">
        <v>84</v>
      </c>
      <c r="G688" s="233">
        <v>2</v>
      </c>
      <c r="H688" s="255">
        <f>SUM((D688*400)+(E688*100)+F688)</f>
        <v>484</v>
      </c>
      <c r="I688" s="254">
        <v>75</v>
      </c>
      <c r="J688" s="254">
        <f>H688*I688</f>
        <v>36300</v>
      </c>
      <c r="K688" s="310">
        <v>107</v>
      </c>
      <c r="L688" s="310">
        <v>54</v>
      </c>
      <c r="M688" s="330" t="s">
        <v>10</v>
      </c>
      <c r="N688" s="345" t="s">
        <v>9</v>
      </c>
      <c r="O688" s="393">
        <v>294</v>
      </c>
      <c r="P688" s="310"/>
      <c r="Q688" s="393"/>
      <c r="R688" s="393"/>
      <c r="S688" s="310"/>
      <c r="T688" s="310"/>
      <c r="U688" s="235">
        <v>6500</v>
      </c>
      <c r="V688" s="246">
        <f>SUM(V689+V690)</f>
        <v>1807000</v>
      </c>
      <c r="W688" s="249">
        <v>20</v>
      </c>
      <c r="X688" s="249">
        <v>75</v>
      </c>
      <c r="Y688" s="249">
        <f>SUM(V688-(V688*X688/100))</f>
        <v>451750</v>
      </c>
      <c r="Z688" s="248">
        <f>SUM(J688+Y688)</f>
        <v>488050</v>
      </c>
      <c r="AA688" s="255">
        <f>Z688</f>
        <v>488050</v>
      </c>
      <c r="AB688" s="310">
        <v>10</v>
      </c>
      <c r="AC688" s="310">
        <v>0</v>
      </c>
      <c r="AD688" s="229">
        <v>0.02</v>
      </c>
      <c r="AE688"/>
    </row>
    <row r="689" spans="1:31" x14ac:dyDescent="0.3">
      <c r="A689" s="310"/>
      <c r="B689" s="330"/>
      <c r="C689" s="310"/>
      <c r="D689" s="310"/>
      <c r="E689" s="310"/>
      <c r="F689" s="310"/>
      <c r="H689" s="255">
        <f>SUM((D689*400)+(E689*100)+F689)</f>
        <v>0</v>
      </c>
      <c r="I689" s="254">
        <v>75</v>
      </c>
      <c r="J689" s="254">
        <f>H689*I689</f>
        <v>0</v>
      </c>
      <c r="K689" s="310"/>
      <c r="L689" s="310"/>
      <c r="M689" s="330" t="s">
        <v>393</v>
      </c>
      <c r="N689" s="345" t="s">
        <v>2</v>
      </c>
      <c r="O689" s="393"/>
      <c r="P689" s="310"/>
      <c r="Q689" s="393">
        <v>182</v>
      </c>
      <c r="R689" s="393"/>
      <c r="S689" s="310"/>
      <c r="T689" s="310"/>
      <c r="V689" s="246">
        <f>SUM(Q689*6500)</f>
        <v>1183000</v>
      </c>
      <c r="W689" s="249"/>
      <c r="X689" s="249"/>
      <c r="Y689" s="249"/>
      <c r="Z689" s="248">
        <f>SUM(J689+Y689)</f>
        <v>0</v>
      </c>
      <c r="AA689" s="255">
        <f>Z689</f>
        <v>0</v>
      </c>
      <c r="AB689" s="310"/>
      <c r="AC689" s="310"/>
      <c r="AD689" s="229"/>
      <c r="AE689"/>
    </row>
    <row r="690" spans="1:31" x14ac:dyDescent="0.3">
      <c r="A690" s="310"/>
      <c r="B690" s="330"/>
      <c r="C690" s="310"/>
      <c r="D690" s="310"/>
      <c r="E690" s="310"/>
      <c r="F690" s="310"/>
      <c r="H690" s="255">
        <f>SUM((D690*400)+(E690*100)+F690)</f>
        <v>0</v>
      </c>
      <c r="I690" s="254">
        <v>75</v>
      </c>
      <c r="J690" s="254">
        <f>H690*I690</f>
        <v>0</v>
      </c>
      <c r="K690" s="310"/>
      <c r="L690" s="310"/>
      <c r="M690" s="330" t="s">
        <v>391</v>
      </c>
      <c r="N690" s="345" t="s">
        <v>0</v>
      </c>
      <c r="O690" s="393"/>
      <c r="P690" s="310"/>
      <c r="Q690" s="393">
        <v>96</v>
      </c>
      <c r="R690" s="393"/>
      <c r="S690" s="310"/>
      <c r="T690" s="310"/>
      <c r="V690" s="246">
        <f>SUM(Q690*6500)</f>
        <v>624000</v>
      </c>
      <c r="W690" s="249"/>
      <c r="X690" s="249"/>
      <c r="Y690" s="249"/>
      <c r="Z690" s="248">
        <f>SUM(J690+Y690)</f>
        <v>0</v>
      </c>
      <c r="AA690" s="255">
        <f>Z690</f>
        <v>0</v>
      </c>
      <c r="AB690" s="310"/>
      <c r="AC690" s="310"/>
      <c r="AD690" s="229"/>
      <c r="AE690"/>
    </row>
    <row r="691" spans="1:31" x14ac:dyDescent="0.3">
      <c r="A691" s="310"/>
      <c r="B691" s="330"/>
      <c r="C691" s="310"/>
      <c r="D691" s="310"/>
      <c r="E691" s="310"/>
      <c r="F691" s="310"/>
      <c r="H691" s="255">
        <f>SUM((D691*400)+(E691*100)+F691)</f>
        <v>0</v>
      </c>
      <c r="I691" s="254">
        <v>75</v>
      </c>
      <c r="J691" s="254">
        <f>H691*I691</f>
        <v>0</v>
      </c>
      <c r="K691" s="310"/>
      <c r="L691" s="310"/>
      <c r="M691" s="330" t="s">
        <v>8</v>
      </c>
      <c r="N691" s="345" t="s">
        <v>0</v>
      </c>
      <c r="O691" s="393"/>
      <c r="P691" s="310">
        <v>16</v>
      </c>
      <c r="Q691" s="393"/>
      <c r="R691" s="393"/>
      <c r="S691" s="310"/>
      <c r="T691" s="310"/>
      <c r="U691" s="235">
        <v>6500</v>
      </c>
      <c r="V691" s="246">
        <f>SUM(P691*6500)</f>
        <v>104000</v>
      </c>
      <c r="W691" s="249">
        <v>18</v>
      </c>
      <c r="X691" s="249">
        <v>86</v>
      </c>
      <c r="Y691" s="249">
        <f>SUM(V691-(V691*X691/100))</f>
        <v>14560</v>
      </c>
      <c r="Z691" s="248">
        <f>SUM(J691+Y691)</f>
        <v>14560</v>
      </c>
      <c r="AA691" s="255">
        <f>Z691</f>
        <v>14560</v>
      </c>
      <c r="AB691" s="310">
        <v>50</v>
      </c>
      <c r="AC691" s="310">
        <v>0</v>
      </c>
      <c r="AD691" s="229">
        <v>0.01</v>
      </c>
      <c r="AE691"/>
    </row>
    <row r="692" spans="1:31" x14ac:dyDescent="0.3">
      <c r="A692" s="310">
        <v>351</v>
      </c>
      <c r="B692" s="330" t="s">
        <v>471</v>
      </c>
      <c r="C692" s="310">
        <v>4960</v>
      </c>
      <c r="D692" s="310">
        <v>12</v>
      </c>
      <c r="E692" s="310"/>
      <c r="F692" s="310"/>
      <c r="G692" s="233">
        <v>1</v>
      </c>
      <c r="H692" s="255">
        <f>SUM((D692*400)+(E692*100)+F692)</f>
        <v>4800</v>
      </c>
      <c r="I692" s="254">
        <v>75</v>
      </c>
      <c r="J692" s="254">
        <f>H692*I692</f>
        <v>360000</v>
      </c>
      <c r="K692" s="310"/>
      <c r="L692" s="310"/>
      <c r="M692" s="330"/>
      <c r="N692" s="345"/>
      <c r="O692" s="393"/>
      <c r="P692" s="310"/>
      <c r="Q692" s="393"/>
      <c r="R692" s="393"/>
      <c r="S692" s="310"/>
      <c r="T692" s="310"/>
      <c r="V692" s="246"/>
      <c r="W692" s="249"/>
      <c r="X692" s="249"/>
      <c r="Y692" s="249"/>
      <c r="Z692" s="248">
        <f>SUM(J692+Y692)</f>
        <v>360000</v>
      </c>
      <c r="AA692" s="255">
        <f>Z692</f>
        <v>360000</v>
      </c>
      <c r="AB692" s="310">
        <v>50</v>
      </c>
      <c r="AC692" s="310">
        <v>0</v>
      </c>
      <c r="AD692" s="229">
        <v>0.01</v>
      </c>
      <c r="AE692"/>
    </row>
    <row r="693" spans="1:31" x14ac:dyDescent="0.3">
      <c r="A693" s="310">
        <v>352</v>
      </c>
      <c r="B693" s="330" t="s">
        <v>851</v>
      </c>
      <c r="C693" s="310">
        <v>746</v>
      </c>
      <c r="D693" s="310">
        <v>4</v>
      </c>
      <c r="E693" s="310">
        <v>3</v>
      </c>
      <c r="F693" s="310">
        <v>50</v>
      </c>
      <c r="G693" s="233">
        <v>1</v>
      </c>
      <c r="H693" s="255">
        <f>SUM((D693*400)+(E693*100)+F693)</f>
        <v>1950</v>
      </c>
      <c r="I693" s="254">
        <v>75</v>
      </c>
      <c r="J693" s="254">
        <f>H693*I693</f>
        <v>146250</v>
      </c>
      <c r="K693" s="310"/>
      <c r="L693" s="310"/>
      <c r="M693" s="330"/>
      <c r="N693" s="345"/>
      <c r="O693" s="393"/>
      <c r="P693" s="310"/>
      <c r="Q693" s="393"/>
      <c r="R693" s="393"/>
      <c r="S693" s="310"/>
      <c r="T693" s="310"/>
      <c r="U693" s="246"/>
      <c r="V693" s="249"/>
      <c r="W693" s="249"/>
      <c r="X693" s="249"/>
      <c r="Y693" s="249"/>
      <c r="Z693" s="248">
        <f>SUM(J693+Y693)</f>
        <v>146250</v>
      </c>
      <c r="AA693" s="255">
        <f>Z693</f>
        <v>146250</v>
      </c>
      <c r="AB693" s="310">
        <v>50</v>
      </c>
      <c r="AC693" s="310">
        <v>0</v>
      </c>
      <c r="AD693" s="229">
        <v>0.01</v>
      </c>
      <c r="AE693"/>
    </row>
    <row r="694" spans="1:31" x14ac:dyDescent="0.3">
      <c r="A694" s="310">
        <v>353</v>
      </c>
      <c r="B694" s="330" t="s">
        <v>850</v>
      </c>
      <c r="C694" s="310">
        <v>747</v>
      </c>
      <c r="D694" s="310">
        <v>3</v>
      </c>
      <c r="E694" s="310">
        <v>3</v>
      </c>
      <c r="F694" s="310">
        <v>29</v>
      </c>
      <c r="G694" s="233">
        <v>1</v>
      </c>
      <c r="H694" s="255">
        <f>SUM((D694*400)+(E694*100)+F694)</f>
        <v>1529</v>
      </c>
      <c r="I694" s="254">
        <v>75</v>
      </c>
      <c r="J694" s="254">
        <f>H694*I694</f>
        <v>114675</v>
      </c>
      <c r="K694" s="310"/>
      <c r="L694" s="310"/>
      <c r="M694" s="330"/>
      <c r="N694" s="345"/>
      <c r="O694" s="393"/>
      <c r="P694" s="310"/>
      <c r="Q694" s="393"/>
      <c r="R694" s="393"/>
      <c r="S694" s="310"/>
      <c r="T694" s="310"/>
      <c r="U694" s="246"/>
      <c r="V694" s="249"/>
      <c r="W694" s="249"/>
      <c r="X694" s="249"/>
      <c r="Y694" s="249"/>
      <c r="Z694" s="248">
        <f>SUM(J694+Y694)</f>
        <v>114675</v>
      </c>
      <c r="AA694" s="255">
        <f>Z694</f>
        <v>114675</v>
      </c>
      <c r="AB694" s="310">
        <v>50</v>
      </c>
      <c r="AC694" s="310">
        <v>0</v>
      </c>
      <c r="AD694" s="229">
        <v>0.01</v>
      </c>
      <c r="AE694"/>
    </row>
    <row r="695" spans="1:31" x14ac:dyDescent="0.3">
      <c r="A695" s="310">
        <v>354</v>
      </c>
      <c r="B695" s="330" t="s">
        <v>849</v>
      </c>
      <c r="C695" s="310">
        <v>695</v>
      </c>
      <c r="D695" s="310">
        <v>5</v>
      </c>
      <c r="E695" s="310">
        <v>2</v>
      </c>
      <c r="F695" s="310">
        <v>15</v>
      </c>
      <c r="G695" s="233">
        <v>1</v>
      </c>
      <c r="H695" s="255">
        <f>SUM((D695*400)+(E695*100)+F695)</f>
        <v>2215</v>
      </c>
      <c r="I695" s="254">
        <v>75</v>
      </c>
      <c r="J695" s="254">
        <f>H695*I695</f>
        <v>166125</v>
      </c>
      <c r="K695" s="310"/>
      <c r="L695" s="310"/>
      <c r="M695" s="330"/>
      <c r="N695" s="345"/>
      <c r="O695" s="393"/>
      <c r="P695" s="310"/>
      <c r="Q695" s="393"/>
      <c r="R695" s="393"/>
      <c r="S695" s="310"/>
      <c r="T695" s="310"/>
      <c r="U695" s="246"/>
      <c r="V695" s="249"/>
      <c r="W695" s="249"/>
      <c r="X695" s="249"/>
      <c r="Y695" s="249"/>
      <c r="Z695" s="248">
        <f>SUM(J695+Y695)</f>
        <v>166125</v>
      </c>
      <c r="AA695" s="255">
        <f>Z695</f>
        <v>166125</v>
      </c>
      <c r="AB695" s="310">
        <v>50</v>
      </c>
      <c r="AC695" s="310">
        <v>0</v>
      </c>
      <c r="AD695" s="229">
        <v>0.01</v>
      </c>
      <c r="AE695"/>
    </row>
    <row r="696" spans="1:31" x14ac:dyDescent="0.3">
      <c r="A696" s="310">
        <v>355</v>
      </c>
      <c r="B696" s="330" t="s">
        <v>848</v>
      </c>
      <c r="C696" s="310">
        <v>6277</v>
      </c>
      <c r="D696" s="310"/>
      <c r="E696" s="310">
        <v>1</v>
      </c>
      <c r="F696" s="310">
        <v>35</v>
      </c>
      <c r="G696" s="233">
        <v>1</v>
      </c>
      <c r="H696" s="255">
        <f>SUM((D696*400)+(E696*100)+F696)</f>
        <v>135</v>
      </c>
      <c r="I696" s="254">
        <v>75</v>
      </c>
      <c r="J696" s="254">
        <f>H696*I696</f>
        <v>10125</v>
      </c>
      <c r="K696" s="310"/>
      <c r="L696" s="310"/>
      <c r="M696" s="330"/>
      <c r="N696" s="345"/>
      <c r="O696" s="393"/>
      <c r="P696" s="310"/>
      <c r="Q696" s="393"/>
      <c r="R696" s="393"/>
      <c r="S696" s="310"/>
      <c r="T696" s="310"/>
      <c r="U696" s="246"/>
      <c r="V696" s="249"/>
      <c r="W696" s="249"/>
      <c r="X696" s="249"/>
      <c r="Y696" s="249"/>
      <c r="Z696" s="248">
        <f>SUM(J696+Y696)</f>
        <v>10125</v>
      </c>
      <c r="AA696" s="255">
        <f>Z696</f>
        <v>10125</v>
      </c>
      <c r="AB696" s="310">
        <v>50</v>
      </c>
      <c r="AC696" s="310">
        <v>0</v>
      </c>
      <c r="AD696" s="229">
        <v>0.01</v>
      </c>
      <c r="AE696"/>
    </row>
    <row r="697" spans="1:31" x14ac:dyDescent="0.3">
      <c r="A697" s="310">
        <v>356</v>
      </c>
      <c r="B697" s="330" t="s">
        <v>847</v>
      </c>
      <c r="C697" s="310">
        <v>9608</v>
      </c>
      <c r="D697" s="310">
        <v>14</v>
      </c>
      <c r="E697" s="310">
        <v>1</v>
      </c>
      <c r="F697" s="310">
        <v>97</v>
      </c>
      <c r="G697" s="233">
        <v>1</v>
      </c>
      <c r="H697" s="255">
        <f>SUM((D697*400)+(E697*100)+F697)</f>
        <v>5797</v>
      </c>
      <c r="I697" s="254">
        <v>75</v>
      </c>
      <c r="J697" s="254">
        <f>H697*I697</f>
        <v>434775</v>
      </c>
      <c r="K697" s="310"/>
      <c r="L697" s="310"/>
      <c r="M697" s="330"/>
      <c r="N697" s="345"/>
      <c r="O697" s="393"/>
      <c r="P697" s="310"/>
      <c r="Q697" s="393"/>
      <c r="R697" s="393"/>
      <c r="S697" s="310"/>
      <c r="T697" s="310"/>
      <c r="U697" s="246"/>
      <c r="V697" s="249"/>
      <c r="W697" s="249"/>
      <c r="X697" s="249"/>
      <c r="Y697" s="249"/>
      <c r="Z697" s="248">
        <f>SUM(J697+Y697)</f>
        <v>434775</v>
      </c>
      <c r="AA697" s="255">
        <f>Z697</f>
        <v>434775</v>
      </c>
      <c r="AB697" s="310">
        <v>50</v>
      </c>
      <c r="AC697" s="310">
        <v>0</v>
      </c>
      <c r="AD697" s="229">
        <v>0.01</v>
      </c>
      <c r="AE697"/>
    </row>
    <row r="698" spans="1:31" x14ac:dyDescent="0.3">
      <c r="A698" s="310">
        <v>357</v>
      </c>
      <c r="B698" s="330" t="s">
        <v>846</v>
      </c>
      <c r="C698" s="310">
        <v>6002</v>
      </c>
      <c r="D698" s="310">
        <v>5</v>
      </c>
      <c r="E698" s="310"/>
      <c r="F698" s="310"/>
      <c r="G698" s="233">
        <v>1</v>
      </c>
      <c r="H698" s="255">
        <f>SUM((D698*400)+(E698*100)+F698)</f>
        <v>2000</v>
      </c>
      <c r="I698" s="254">
        <v>75</v>
      </c>
      <c r="J698" s="254">
        <f>H698*I698</f>
        <v>150000</v>
      </c>
      <c r="K698" s="310"/>
      <c r="L698" s="310"/>
      <c r="M698" s="330"/>
      <c r="N698" s="345"/>
      <c r="O698" s="393"/>
      <c r="P698" s="310"/>
      <c r="Q698" s="393"/>
      <c r="R698" s="393"/>
      <c r="S698" s="310"/>
      <c r="T698" s="310"/>
      <c r="U698" s="246"/>
      <c r="V698" s="249"/>
      <c r="W698" s="249"/>
      <c r="X698" s="249"/>
      <c r="Y698" s="249"/>
      <c r="Z698" s="248">
        <f>SUM(J698+Y698)</f>
        <v>150000</v>
      </c>
      <c r="AA698" s="255">
        <f>Z698</f>
        <v>150000</v>
      </c>
      <c r="AB698" s="310">
        <v>50</v>
      </c>
      <c r="AC698" s="310">
        <v>0</v>
      </c>
      <c r="AD698" s="229">
        <v>0.01</v>
      </c>
      <c r="AE698"/>
    </row>
    <row r="699" spans="1:31" x14ac:dyDescent="0.3">
      <c r="A699" s="310">
        <v>358</v>
      </c>
      <c r="B699" s="330" t="s">
        <v>845</v>
      </c>
      <c r="C699" s="310">
        <v>5683</v>
      </c>
      <c r="D699" s="310"/>
      <c r="E699" s="310">
        <v>1</v>
      </c>
      <c r="F699" s="310">
        <v>59</v>
      </c>
      <c r="G699" s="233">
        <v>1</v>
      </c>
      <c r="H699" s="255">
        <f>SUM((D699*400)+(E699*100)+F699)</f>
        <v>159</v>
      </c>
      <c r="I699" s="254">
        <v>75</v>
      </c>
      <c r="J699" s="254">
        <f>H699*I699</f>
        <v>11925</v>
      </c>
      <c r="K699" s="310"/>
      <c r="L699" s="310"/>
      <c r="M699" s="330"/>
      <c r="N699" s="345"/>
      <c r="O699" s="393"/>
      <c r="P699" s="310"/>
      <c r="Q699" s="393"/>
      <c r="R699" s="393"/>
      <c r="S699" s="310"/>
      <c r="T699" s="310"/>
      <c r="U699" s="246"/>
      <c r="V699" s="249"/>
      <c r="W699" s="249"/>
      <c r="X699" s="249"/>
      <c r="Y699" s="249"/>
      <c r="Z699" s="248">
        <f>SUM(J699+Y699)</f>
        <v>11925</v>
      </c>
      <c r="AA699" s="255">
        <f>Z699</f>
        <v>11925</v>
      </c>
      <c r="AB699" s="310">
        <v>50</v>
      </c>
      <c r="AC699" s="310">
        <v>0</v>
      </c>
      <c r="AD699" s="229">
        <v>0.01</v>
      </c>
      <c r="AE699"/>
    </row>
    <row r="700" spans="1:31" x14ac:dyDescent="0.3">
      <c r="A700" s="310">
        <v>359</v>
      </c>
      <c r="B700" s="330" t="s">
        <v>844</v>
      </c>
      <c r="C700" s="310">
        <v>12780</v>
      </c>
      <c r="D700" s="310">
        <v>20</v>
      </c>
      <c r="E700" s="310">
        <v>1</v>
      </c>
      <c r="F700" s="310">
        <v>70</v>
      </c>
      <c r="G700" s="233">
        <v>1</v>
      </c>
      <c r="H700" s="255">
        <f>SUM((D700*400)+(E700*100)+F700)</f>
        <v>8170</v>
      </c>
      <c r="I700" s="254">
        <v>75</v>
      </c>
      <c r="J700" s="254">
        <f>H700*I700</f>
        <v>612750</v>
      </c>
      <c r="K700" s="310"/>
      <c r="L700" s="310"/>
      <c r="M700" s="330"/>
      <c r="N700" s="345"/>
      <c r="O700" s="393"/>
      <c r="P700" s="310"/>
      <c r="Q700" s="393"/>
      <c r="R700" s="393"/>
      <c r="S700" s="310"/>
      <c r="T700" s="310"/>
      <c r="U700" s="246"/>
      <c r="V700" s="249"/>
      <c r="W700" s="249"/>
      <c r="X700" s="249"/>
      <c r="Y700" s="249"/>
      <c r="Z700" s="248">
        <f>SUM(J700+Y700)</f>
        <v>612750</v>
      </c>
      <c r="AA700" s="255">
        <f>Z700</f>
        <v>612750</v>
      </c>
      <c r="AB700" s="310">
        <v>50</v>
      </c>
      <c r="AC700" s="310">
        <v>0</v>
      </c>
      <c r="AD700" s="229">
        <v>0.01</v>
      </c>
      <c r="AE700"/>
    </row>
    <row r="701" spans="1:31" x14ac:dyDescent="0.3">
      <c r="A701" s="310">
        <v>360</v>
      </c>
      <c r="B701" s="330" t="s">
        <v>843</v>
      </c>
      <c r="C701" s="310">
        <v>13449</v>
      </c>
      <c r="D701" s="310">
        <v>11</v>
      </c>
      <c r="E701" s="310">
        <v>1</v>
      </c>
      <c r="F701" s="310">
        <v>55</v>
      </c>
      <c r="G701" s="233">
        <v>1</v>
      </c>
      <c r="H701" s="255">
        <f>SUM((D701*400)+(E701*100)+F701)</f>
        <v>4555</v>
      </c>
      <c r="I701" s="254">
        <v>75</v>
      </c>
      <c r="J701" s="254">
        <f>H701*I701</f>
        <v>341625</v>
      </c>
      <c r="K701" s="310"/>
      <c r="L701" s="310"/>
      <c r="M701" s="330"/>
      <c r="N701" s="345"/>
      <c r="O701" s="393"/>
      <c r="P701" s="310"/>
      <c r="Q701" s="393"/>
      <c r="R701" s="393"/>
      <c r="S701" s="310"/>
      <c r="T701" s="310"/>
      <c r="U701" s="246"/>
      <c r="V701" s="249"/>
      <c r="W701" s="249"/>
      <c r="X701" s="249"/>
      <c r="Y701" s="249"/>
      <c r="Z701" s="248">
        <f>SUM(J701+Y701)</f>
        <v>341625</v>
      </c>
      <c r="AA701" s="255">
        <f>Z701</f>
        <v>341625</v>
      </c>
      <c r="AB701" s="310">
        <v>50</v>
      </c>
      <c r="AC701" s="310">
        <v>0</v>
      </c>
      <c r="AD701" s="229">
        <v>0.01</v>
      </c>
      <c r="AE701"/>
    </row>
    <row r="702" spans="1:31" x14ac:dyDescent="0.3">
      <c r="A702" s="310">
        <v>361</v>
      </c>
      <c r="B702" s="330" t="s">
        <v>842</v>
      </c>
      <c r="C702" s="310">
        <v>3538</v>
      </c>
      <c r="D702" s="310">
        <v>16</v>
      </c>
      <c r="E702" s="310"/>
      <c r="F702" s="310"/>
      <c r="G702" s="233">
        <v>1</v>
      </c>
      <c r="H702" s="255">
        <f>SUM((D702*400)+(E702*100)+F702)</f>
        <v>6400</v>
      </c>
      <c r="I702" s="254">
        <v>75</v>
      </c>
      <c r="J702" s="254">
        <f>H702*I702</f>
        <v>480000</v>
      </c>
      <c r="K702" s="310"/>
      <c r="L702" s="310"/>
      <c r="M702" s="330"/>
      <c r="N702" s="345"/>
      <c r="O702" s="393"/>
      <c r="P702" s="310"/>
      <c r="Q702" s="393"/>
      <c r="R702" s="393"/>
      <c r="S702" s="310"/>
      <c r="T702" s="310"/>
      <c r="U702" s="246"/>
      <c r="V702" s="249"/>
      <c r="W702" s="249"/>
      <c r="X702" s="249"/>
      <c r="Y702" s="249"/>
      <c r="Z702" s="248">
        <f>SUM(J702+Y702)</f>
        <v>480000</v>
      </c>
      <c r="AA702" s="255">
        <f>Z702</f>
        <v>480000</v>
      </c>
      <c r="AB702" s="310">
        <v>50</v>
      </c>
      <c r="AC702" s="310">
        <v>0</v>
      </c>
      <c r="AD702" s="229">
        <v>0.01</v>
      </c>
      <c r="AE702"/>
    </row>
    <row r="703" spans="1:31" x14ac:dyDescent="0.3">
      <c r="A703" s="310">
        <v>362</v>
      </c>
      <c r="B703" s="330" t="s">
        <v>841</v>
      </c>
      <c r="C703" s="310">
        <v>9017</v>
      </c>
      <c r="D703" s="310"/>
      <c r="E703" s="310">
        <v>2</v>
      </c>
      <c r="F703" s="310">
        <v>77</v>
      </c>
      <c r="G703" s="233">
        <v>2</v>
      </c>
      <c r="H703" s="255">
        <f>SUM((D703*400)+(E703*100)+F703)</f>
        <v>277</v>
      </c>
      <c r="I703" s="254">
        <v>75</v>
      </c>
      <c r="J703" s="254">
        <f>H703*I703</f>
        <v>20775</v>
      </c>
      <c r="K703" s="310">
        <v>108</v>
      </c>
      <c r="L703" s="310">
        <v>125</v>
      </c>
      <c r="M703" s="330" t="s">
        <v>10</v>
      </c>
      <c r="N703" s="345" t="s">
        <v>9</v>
      </c>
      <c r="O703" s="393">
        <v>310</v>
      </c>
      <c r="P703" s="310"/>
      <c r="Q703" s="393"/>
      <c r="R703" s="393"/>
      <c r="S703" s="310"/>
      <c r="T703" s="310"/>
      <c r="U703" s="235">
        <v>6500</v>
      </c>
      <c r="V703" s="246">
        <f>SUM(V704+V705)</f>
        <v>1911000</v>
      </c>
      <c r="W703" s="249">
        <v>20</v>
      </c>
      <c r="X703" s="249">
        <v>75</v>
      </c>
      <c r="Y703" s="249">
        <f>SUM(V703-(V703*X703/100))</f>
        <v>477750</v>
      </c>
      <c r="Z703" s="248">
        <f>SUM(J703+Y703)</f>
        <v>498525</v>
      </c>
      <c r="AA703" s="255">
        <f>Z703</f>
        <v>498525</v>
      </c>
      <c r="AB703" s="310">
        <v>10</v>
      </c>
      <c r="AC703" s="310">
        <v>0</v>
      </c>
      <c r="AD703" s="229">
        <v>0.02</v>
      </c>
      <c r="AE703"/>
    </row>
    <row r="704" spans="1:31" x14ac:dyDescent="0.3">
      <c r="A704" s="310"/>
      <c r="B704" s="330"/>
      <c r="C704" s="310"/>
      <c r="D704" s="310"/>
      <c r="E704" s="310"/>
      <c r="F704" s="310"/>
      <c r="H704" s="255">
        <f>SUM((D704*400)+(E704*100)+F704)</f>
        <v>0</v>
      </c>
      <c r="I704" s="254">
        <v>75</v>
      </c>
      <c r="J704" s="254">
        <f>H704*I704</f>
        <v>0</v>
      </c>
      <c r="K704" s="310"/>
      <c r="L704" s="310"/>
      <c r="M704" s="330" t="s">
        <v>393</v>
      </c>
      <c r="N704" s="345" t="s">
        <v>2</v>
      </c>
      <c r="O704" s="393"/>
      <c r="P704" s="310"/>
      <c r="Q704" s="393">
        <v>198</v>
      </c>
      <c r="R704" s="393"/>
      <c r="S704" s="310"/>
      <c r="T704" s="310"/>
      <c r="V704" s="246">
        <f>SUM(Q704*6500)</f>
        <v>1287000</v>
      </c>
      <c r="W704" s="249"/>
      <c r="X704" s="249"/>
      <c r="Y704" s="249"/>
      <c r="Z704" s="248">
        <f>SUM(J704+Y704)</f>
        <v>0</v>
      </c>
      <c r="AA704" s="255">
        <f>Z704</f>
        <v>0</v>
      </c>
      <c r="AB704" s="310"/>
      <c r="AC704" s="310"/>
      <c r="AD704" s="229"/>
      <c r="AE704"/>
    </row>
    <row r="705" spans="1:31" x14ac:dyDescent="0.3">
      <c r="A705" s="310"/>
      <c r="B705" s="330"/>
      <c r="C705" s="310"/>
      <c r="D705" s="310"/>
      <c r="E705" s="310"/>
      <c r="F705" s="310"/>
      <c r="H705" s="255">
        <f>SUM((D705*400)+(E705*100)+F705)</f>
        <v>0</v>
      </c>
      <c r="I705" s="254">
        <v>75</v>
      </c>
      <c r="J705" s="254">
        <f>H705*I705</f>
        <v>0</v>
      </c>
      <c r="K705" s="310"/>
      <c r="L705" s="310"/>
      <c r="M705" s="330" t="s">
        <v>391</v>
      </c>
      <c r="N705" s="345" t="s">
        <v>0</v>
      </c>
      <c r="O705" s="393"/>
      <c r="P705" s="310"/>
      <c r="Q705" s="393">
        <v>96</v>
      </c>
      <c r="R705" s="393"/>
      <c r="S705" s="310"/>
      <c r="T705" s="310"/>
      <c r="V705" s="246">
        <f>SUM(Q705*6500)</f>
        <v>624000</v>
      </c>
      <c r="W705" s="249"/>
      <c r="X705" s="249"/>
      <c r="Y705" s="249"/>
      <c r="Z705" s="248">
        <f>SUM(J705+Y705)</f>
        <v>0</v>
      </c>
      <c r="AA705" s="255">
        <f>Z705</f>
        <v>0</v>
      </c>
      <c r="AB705" s="310"/>
      <c r="AC705" s="310"/>
      <c r="AD705" s="229"/>
      <c r="AE705"/>
    </row>
    <row r="706" spans="1:31" x14ac:dyDescent="0.3">
      <c r="A706" s="310"/>
      <c r="B706" s="330"/>
      <c r="C706" s="310"/>
      <c r="D706" s="310"/>
      <c r="E706" s="310"/>
      <c r="F706" s="310"/>
      <c r="H706" s="255">
        <f>SUM((D706*400)+(E706*100)+F706)</f>
        <v>0</v>
      </c>
      <c r="I706" s="254">
        <v>75</v>
      </c>
      <c r="J706" s="254">
        <f>H706*I706</f>
        <v>0</v>
      </c>
      <c r="K706" s="310"/>
      <c r="L706" s="310"/>
      <c r="M706" s="330" t="s">
        <v>8</v>
      </c>
      <c r="N706" s="345" t="s">
        <v>0</v>
      </c>
      <c r="O706" s="393"/>
      <c r="P706" s="310">
        <v>16</v>
      </c>
      <c r="Q706" s="393"/>
      <c r="R706" s="393"/>
      <c r="S706" s="310"/>
      <c r="T706" s="310"/>
      <c r="U706" s="235">
        <v>6500</v>
      </c>
      <c r="V706" s="246">
        <f>SUM(P706*6500)</f>
        <v>104000</v>
      </c>
      <c r="W706" s="249">
        <v>15</v>
      </c>
      <c r="X706" s="249">
        <v>65</v>
      </c>
      <c r="Y706" s="249">
        <f>SUM(V706-(V706*X706/100))</f>
        <v>36400</v>
      </c>
      <c r="Z706" s="248">
        <f>SUM(J706+Y706)</f>
        <v>36400</v>
      </c>
      <c r="AA706" s="255">
        <f>Z706</f>
        <v>36400</v>
      </c>
      <c r="AB706" s="310">
        <v>50</v>
      </c>
      <c r="AC706" s="310">
        <v>0</v>
      </c>
      <c r="AD706" s="229">
        <v>0.01</v>
      </c>
      <c r="AE706"/>
    </row>
    <row r="707" spans="1:31" x14ac:dyDescent="0.3">
      <c r="A707" s="310">
        <v>363</v>
      </c>
      <c r="B707" s="330" t="s">
        <v>840</v>
      </c>
      <c r="C707" s="310">
        <v>22371</v>
      </c>
      <c r="D707" s="310">
        <v>72</v>
      </c>
      <c r="E707" s="310">
        <v>3</v>
      </c>
      <c r="F707" s="310">
        <v>75</v>
      </c>
      <c r="G707" s="233">
        <v>1</v>
      </c>
      <c r="H707" s="255">
        <f>SUM((D707*400)+(E707*100)+F707)</f>
        <v>29175</v>
      </c>
      <c r="I707" s="254">
        <v>75</v>
      </c>
      <c r="J707" s="254">
        <f>H707*I707</f>
        <v>2188125</v>
      </c>
      <c r="K707" s="310"/>
      <c r="L707" s="310"/>
      <c r="M707" s="330"/>
      <c r="N707" s="345"/>
      <c r="O707" s="393"/>
      <c r="P707" s="310"/>
      <c r="Q707" s="393"/>
      <c r="R707" s="393"/>
      <c r="S707" s="310"/>
      <c r="T707" s="310"/>
      <c r="V707" s="246"/>
      <c r="W707" s="249"/>
      <c r="X707" s="249"/>
      <c r="Y707" s="249"/>
      <c r="Z707" s="248">
        <f>SUM(J707+Y707)</f>
        <v>2188125</v>
      </c>
      <c r="AA707" s="255">
        <f>Z707</f>
        <v>2188125</v>
      </c>
      <c r="AB707" s="310">
        <v>50</v>
      </c>
      <c r="AC707" s="310">
        <v>0</v>
      </c>
      <c r="AD707" s="229">
        <v>0.01</v>
      </c>
      <c r="AE707"/>
    </row>
    <row r="708" spans="1:31" x14ac:dyDescent="0.3">
      <c r="A708" s="310">
        <v>364</v>
      </c>
      <c r="B708" s="330" t="s">
        <v>839</v>
      </c>
      <c r="C708" s="310">
        <v>10910</v>
      </c>
      <c r="D708" s="310">
        <v>14</v>
      </c>
      <c r="E708" s="310">
        <v>2</v>
      </c>
      <c r="F708" s="310">
        <v>60</v>
      </c>
      <c r="G708" s="233">
        <v>1</v>
      </c>
      <c r="H708" s="255">
        <f>SUM((D708*400)+(E708*100)+F708)</f>
        <v>5860</v>
      </c>
      <c r="I708" s="254">
        <v>75</v>
      </c>
      <c r="J708" s="254">
        <f>H708*I708</f>
        <v>439500</v>
      </c>
      <c r="K708" s="310"/>
      <c r="L708" s="310"/>
      <c r="M708" s="330"/>
      <c r="N708" s="345"/>
      <c r="O708" s="393"/>
      <c r="P708" s="310"/>
      <c r="Q708" s="393"/>
      <c r="R708" s="393"/>
      <c r="S708" s="310"/>
      <c r="T708" s="310"/>
      <c r="V708" s="246"/>
      <c r="W708" s="249"/>
      <c r="X708" s="249"/>
      <c r="Y708" s="249"/>
      <c r="Z708" s="248">
        <f>SUM(J708+Y708)</f>
        <v>439500</v>
      </c>
      <c r="AA708" s="255">
        <f>Z708</f>
        <v>439500</v>
      </c>
      <c r="AB708" s="310">
        <v>50</v>
      </c>
      <c r="AC708" s="310">
        <v>0</v>
      </c>
      <c r="AD708" s="229">
        <v>0.01</v>
      </c>
      <c r="AE708"/>
    </row>
    <row r="709" spans="1:31" x14ac:dyDescent="0.3">
      <c r="A709" s="310">
        <v>365</v>
      </c>
      <c r="B709" s="330" t="s">
        <v>838</v>
      </c>
      <c r="C709" s="310">
        <v>7461</v>
      </c>
      <c r="D709" s="310"/>
      <c r="E709" s="310">
        <v>1</v>
      </c>
      <c r="F709" s="310">
        <v>16</v>
      </c>
      <c r="G709" s="233">
        <v>1</v>
      </c>
      <c r="H709" s="255">
        <f>SUM((D709*400)+(E709*100)+F709)</f>
        <v>116</v>
      </c>
      <c r="I709" s="254">
        <v>75</v>
      </c>
      <c r="J709" s="254">
        <f>H709*I709</f>
        <v>8700</v>
      </c>
      <c r="K709" s="310">
        <v>109</v>
      </c>
      <c r="L709" s="310">
        <v>19</v>
      </c>
      <c r="M709" s="330" t="s">
        <v>13</v>
      </c>
      <c r="N709" s="345" t="s">
        <v>0</v>
      </c>
      <c r="O709" s="393">
        <v>40</v>
      </c>
      <c r="P709" s="310">
        <v>30</v>
      </c>
      <c r="Q709" s="393"/>
      <c r="R709" s="393"/>
      <c r="S709" s="310"/>
      <c r="T709" s="310"/>
      <c r="U709" s="235">
        <v>2050</v>
      </c>
      <c r="V709" s="246">
        <f>SUM(P709*2050)</f>
        <v>61500</v>
      </c>
      <c r="W709" s="249">
        <v>1</v>
      </c>
      <c r="X709" s="249">
        <v>3</v>
      </c>
      <c r="Y709" s="249">
        <f>SUM(V709-(V709*X709/100))</f>
        <v>59655</v>
      </c>
      <c r="Z709" s="248">
        <f>SUM(J709+Y709)</f>
        <v>68355</v>
      </c>
      <c r="AA709" s="255">
        <f>Z709</f>
        <v>68355</v>
      </c>
      <c r="AB709" s="310">
        <v>50</v>
      </c>
      <c r="AC709" s="310">
        <v>0</v>
      </c>
      <c r="AD709" s="229">
        <v>0.01</v>
      </c>
      <c r="AE709"/>
    </row>
    <row r="710" spans="1:31" x14ac:dyDescent="0.3">
      <c r="A710" s="310"/>
      <c r="B710" s="330"/>
      <c r="C710" s="310"/>
      <c r="D710" s="310"/>
      <c r="E710" s="310"/>
      <c r="F710" s="310"/>
      <c r="H710" s="255">
        <f>SUM((D710*400)+(E710*100)+F710)</f>
        <v>0</v>
      </c>
      <c r="I710" s="254">
        <v>75</v>
      </c>
      <c r="J710" s="254">
        <f>H710*I710</f>
        <v>0</v>
      </c>
      <c r="K710" s="310"/>
      <c r="L710" s="310"/>
      <c r="M710" s="330" t="s">
        <v>8</v>
      </c>
      <c r="N710" s="345" t="s">
        <v>0</v>
      </c>
      <c r="O710" s="393"/>
      <c r="P710" s="310">
        <v>10</v>
      </c>
      <c r="Q710" s="393"/>
      <c r="R710" s="393"/>
      <c r="S710" s="310"/>
      <c r="T710" s="310"/>
      <c r="U710" s="235">
        <v>6500</v>
      </c>
      <c r="V710" s="246">
        <f>SUM(P710*6500)</f>
        <v>65000</v>
      </c>
      <c r="W710" s="249">
        <v>1</v>
      </c>
      <c r="X710" s="249">
        <v>3</v>
      </c>
      <c r="Y710" s="249">
        <f>SUM(V710-(V710*X710/100))</f>
        <v>63050</v>
      </c>
      <c r="Z710" s="248">
        <f>SUM(J710+Y710)</f>
        <v>63050</v>
      </c>
      <c r="AA710" s="255">
        <f>Z710</f>
        <v>63050</v>
      </c>
      <c r="AB710" s="310">
        <v>50</v>
      </c>
      <c r="AC710" s="310">
        <v>0</v>
      </c>
      <c r="AD710" s="229">
        <v>0.01</v>
      </c>
      <c r="AE710"/>
    </row>
    <row r="711" spans="1:31" x14ac:dyDescent="0.3">
      <c r="A711" s="310">
        <v>366</v>
      </c>
      <c r="B711" s="330" t="s">
        <v>837</v>
      </c>
      <c r="C711" s="310">
        <v>21212</v>
      </c>
      <c r="D711" s="310">
        <v>27</v>
      </c>
      <c r="E711" s="310"/>
      <c r="F711" s="310">
        <v>22</v>
      </c>
      <c r="G711" s="233">
        <v>1</v>
      </c>
      <c r="H711" s="255">
        <f>SUM((D711*400)+(E711*100)+F711)</f>
        <v>10822</v>
      </c>
      <c r="I711" s="254">
        <v>75</v>
      </c>
      <c r="J711" s="254">
        <f>H711*I711</f>
        <v>811650</v>
      </c>
      <c r="K711" s="310"/>
      <c r="L711" s="310"/>
      <c r="M711" s="330"/>
      <c r="N711" s="345"/>
      <c r="O711" s="393"/>
      <c r="P711" s="310"/>
      <c r="Q711" s="393"/>
      <c r="R711" s="393"/>
      <c r="S711" s="310"/>
      <c r="T711" s="310"/>
      <c r="V711" s="246"/>
      <c r="W711" s="249"/>
      <c r="X711" s="249"/>
      <c r="Y711" s="249"/>
      <c r="Z711" s="248">
        <f>SUM(J711+Y711)</f>
        <v>811650</v>
      </c>
      <c r="AA711" s="255">
        <f>Z711</f>
        <v>811650</v>
      </c>
      <c r="AB711" s="310">
        <v>50</v>
      </c>
      <c r="AC711" s="310">
        <v>0</v>
      </c>
      <c r="AD711" s="229">
        <v>0.01</v>
      </c>
      <c r="AE711"/>
    </row>
    <row r="712" spans="1:31" x14ac:dyDescent="0.3">
      <c r="A712" s="310">
        <v>367</v>
      </c>
      <c r="B712" s="330" t="s">
        <v>836</v>
      </c>
      <c r="C712" s="310">
        <v>21176</v>
      </c>
      <c r="D712" s="310">
        <v>31</v>
      </c>
      <c r="E712" s="310">
        <v>3</v>
      </c>
      <c r="F712" s="310">
        <v>5</v>
      </c>
      <c r="G712" s="233">
        <v>1</v>
      </c>
      <c r="H712" s="255">
        <f>SUM((D712*400)+(E712*100)+F712)</f>
        <v>12705</v>
      </c>
      <c r="I712" s="254">
        <v>75</v>
      </c>
      <c r="J712" s="254">
        <f>H712*I712</f>
        <v>952875</v>
      </c>
      <c r="K712" s="310"/>
      <c r="L712" s="310"/>
      <c r="M712" s="330"/>
      <c r="N712" s="345"/>
      <c r="O712" s="393"/>
      <c r="P712" s="310"/>
      <c r="Q712" s="393"/>
      <c r="R712" s="393"/>
      <c r="S712" s="310"/>
      <c r="T712" s="310"/>
      <c r="U712" s="246"/>
      <c r="V712" s="249"/>
      <c r="W712" s="249"/>
      <c r="X712" s="249"/>
      <c r="Y712" s="249"/>
      <c r="Z712" s="248">
        <f>SUM(J712+Y712)</f>
        <v>952875</v>
      </c>
      <c r="AA712" s="255">
        <f>Z712</f>
        <v>952875</v>
      </c>
      <c r="AB712" s="310">
        <v>50</v>
      </c>
      <c r="AC712" s="310">
        <v>0</v>
      </c>
      <c r="AD712" s="229">
        <v>0.01</v>
      </c>
      <c r="AE712"/>
    </row>
    <row r="713" spans="1:31" x14ac:dyDescent="0.3">
      <c r="A713" s="310">
        <v>368</v>
      </c>
      <c r="B713" s="330" t="s">
        <v>835</v>
      </c>
      <c r="C713" s="310">
        <v>14954</v>
      </c>
      <c r="D713" s="310">
        <v>16</v>
      </c>
      <c r="E713" s="310">
        <v>3</v>
      </c>
      <c r="F713" s="310">
        <v>27</v>
      </c>
      <c r="G713" s="233">
        <v>1</v>
      </c>
      <c r="H713" s="255">
        <f>SUM((D713*400)+(E713*100)+F713)</f>
        <v>6727</v>
      </c>
      <c r="I713" s="254">
        <v>75</v>
      </c>
      <c r="J713" s="254">
        <f>H713*I713</f>
        <v>504525</v>
      </c>
      <c r="K713" s="310"/>
      <c r="L713" s="310"/>
      <c r="M713" s="330"/>
      <c r="N713" s="345"/>
      <c r="O713" s="393"/>
      <c r="P713" s="310"/>
      <c r="Q713" s="393"/>
      <c r="R713" s="393"/>
      <c r="S713" s="310"/>
      <c r="T713" s="310"/>
      <c r="U713" s="246"/>
      <c r="V713" s="249"/>
      <c r="W713" s="249"/>
      <c r="X713" s="249"/>
      <c r="Y713" s="249"/>
      <c r="Z713" s="248">
        <f>SUM(J713+Y713)</f>
        <v>504525</v>
      </c>
      <c r="AA713" s="255">
        <f>Z713</f>
        <v>504525</v>
      </c>
      <c r="AB713" s="310">
        <v>50</v>
      </c>
      <c r="AC713" s="310">
        <v>0</v>
      </c>
      <c r="AD713" s="229">
        <v>0.01</v>
      </c>
      <c r="AE713"/>
    </row>
    <row r="714" spans="1:31" x14ac:dyDescent="0.3">
      <c r="A714" s="310">
        <v>369</v>
      </c>
      <c r="B714" s="330" t="s">
        <v>834</v>
      </c>
      <c r="C714" s="310">
        <v>6085</v>
      </c>
      <c r="D714" s="310"/>
      <c r="E714" s="310">
        <v>1</v>
      </c>
      <c r="F714" s="310">
        <v>55</v>
      </c>
      <c r="G714" s="233">
        <v>2</v>
      </c>
      <c r="H714" s="255">
        <f>SUM((D714*400)+(E714*100)+F714)</f>
        <v>155</v>
      </c>
      <c r="I714" s="254">
        <v>75</v>
      </c>
      <c r="J714" s="254">
        <f>H714*I714</f>
        <v>11625</v>
      </c>
      <c r="K714" s="310">
        <v>110</v>
      </c>
      <c r="L714" s="310">
        <v>259</v>
      </c>
      <c r="M714" s="330" t="s">
        <v>3</v>
      </c>
      <c r="N714" s="345" t="s">
        <v>2</v>
      </c>
      <c r="O714" s="393">
        <v>270</v>
      </c>
      <c r="P714" s="310"/>
      <c r="Q714" s="393">
        <v>78</v>
      </c>
      <c r="R714" s="393"/>
      <c r="S714" s="310"/>
      <c r="T714" s="310"/>
      <c r="U714" s="235">
        <v>6500</v>
      </c>
      <c r="V714" s="246">
        <f>SUM(Q714*6500)</f>
        <v>507000</v>
      </c>
      <c r="W714" s="249">
        <v>10</v>
      </c>
      <c r="X714" s="249">
        <v>10</v>
      </c>
      <c r="Y714" s="249">
        <f>SUM(V714-(V714*X714/100))</f>
        <v>456300</v>
      </c>
      <c r="Z714" s="248">
        <f>SUM(J714+Y714)</f>
        <v>467925</v>
      </c>
      <c r="AA714" s="255">
        <f>Z714</f>
        <v>467925</v>
      </c>
      <c r="AB714" s="310">
        <v>10</v>
      </c>
      <c r="AC714" s="310">
        <v>0</v>
      </c>
      <c r="AD714" s="229">
        <v>0.02</v>
      </c>
      <c r="AE714"/>
    </row>
    <row r="715" spans="1:31" x14ac:dyDescent="0.3">
      <c r="A715" s="310"/>
      <c r="B715" s="330"/>
      <c r="C715" s="310"/>
      <c r="D715" s="310"/>
      <c r="E715" s="310"/>
      <c r="F715" s="310"/>
      <c r="H715" s="255">
        <f>SUM((D715*400)+(E715*100)+F715)</f>
        <v>0</v>
      </c>
      <c r="I715" s="254">
        <v>75</v>
      </c>
      <c r="J715" s="254">
        <f>H715*I715</f>
        <v>0</v>
      </c>
      <c r="K715" s="310"/>
      <c r="L715" s="310">
        <v>87</v>
      </c>
      <c r="M715" s="330" t="s">
        <v>10</v>
      </c>
      <c r="N715" s="345" t="s">
        <v>9</v>
      </c>
      <c r="O715" s="393"/>
      <c r="P715" s="310"/>
      <c r="Q715" s="393"/>
      <c r="R715" s="393"/>
      <c r="S715" s="310"/>
      <c r="T715" s="310"/>
      <c r="U715" s="235">
        <v>6500</v>
      </c>
      <c r="V715" s="246">
        <f>SUM(V716+V717)</f>
        <v>936000</v>
      </c>
      <c r="W715" s="249">
        <v>30</v>
      </c>
      <c r="X715" s="249">
        <v>85</v>
      </c>
      <c r="Y715" s="249">
        <f>SUM(V715-(V715*X715/100))</f>
        <v>140400</v>
      </c>
      <c r="Z715" s="248">
        <f>SUM(J715+Y715)</f>
        <v>140400</v>
      </c>
      <c r="AA715" s="255">
        <f>Z715</f>
        <v>140400</v>
      </c>
      <c r="AB715" s="310">
        <v>10</v>
      </c>
      <c r="AC715" s="310">
        <v>0</v>
      </c>
      <c r="AD715" s="229">
        <v>0.02</v>
      </c>
      <c r="AE715"/>
    </row>
    <row r="716" spans="1:31" x14ac:dyDescent="0.3">
      <c r="A716" s="310"/>
      <c r="B716" s="330"/>
      <c r="C716" s="310"/>
      <c r="D716" s="310"/>
      <c r="E716" s="310"/>
      <c r="F716" s="310"/>
      <c r="H716" s="255">
        <f>SUM((D716*400)+(E716*100)+F716)</f>
        <v>0</v>
      </c>
      <c r="I716" s="254">
        <v>75</v>
      </c>
      <c r="J716" s="254">
        <f>H716*I716</f>
        <v>0</v>
      </c>
      <c r="K716" s="310"/>
      <c r="L716" s="310"/>
      <c r="M716" s="330" t="s">
        <v>393</v>
      </c>
      <c r="N716" s="345" t="s">
        <v>2</v>
      </c>
      <c r="O716" s="393"/>
      <c r="P716" s="310"/>
      <c r="Q716" s="393">
        <v>96</v>
      </c>
      <c r="R716" s="393"/>
      <c r="S716" s="310"/>
      <c r="T716" s="310"/>
      <c r="V716" s="246">
        <f>SUM(Q716*6500)</f>
        <v>624000</v>
      </c>
      <c r="W716" s="249"/>
      <c r="X716" s="249"/>
      <c r="Y716" s="249"/>
      <c r="Z716" s="248">
        <f>SUM(J716+Y716)</f>
        <v>0</v>
      </c>
      <c r="AA716" s="255">
        <f>Z716</f>
        <v>0</v>
      </c>
      <c r="AB716" s="310"/>
      <c r="AC716" s="310"/>
      <c r="AD716" s="229"/>
      <c r="AE716"/>
    </row>
    <row r="717" spans="1:31" x14ac:dyDescent="0.3">
      <c r="A717" s="310"/>
      <c r="B717" s="330"/>
      <c r="C717" s="310"/>
      <c r="D717" s="310"/>
      <c r="E717" s="310"/>
      <c r="F717" s="310"/>
      <c r="H717" s="255">
        <f>SUM((D717*400)+(E717*100)+F717)</f>
        <v>0</v>
      </c>
      <c r="I717" s="254">
        <v>75</v>
      </c>
      <c r="J717" s="254">
        <f>H717*I717</f>
        <v>0</v>
      </c>
      <c r="K717" s="310"/>
      <c r="L717" s="310"/>
      <c r="M717" s="330" t="s">
        <v>391</v>
      </c>
      <c r="N717" s="345" t="s">
        <v>0</v>
      </c>
      <c r="O717" s="393"/>
      <c r="P717" s="310"/>
      <c r="Q717" s="393">
        <v>48</v>
      </c>
      <c r="R717" s="393"/>
      <c r="S717" s="310"/>
      <c r="T717" s="310"/>
      <c r="V717" s="246">
        <f>SUM(Q717*6500)</f>
        <v>312000</v>
      </c>
      <c r="W717" s="249"/>
      <c r="X717" s="249"/>
      <c r="Y717" s="249"/>
      <c r="Z717" s="248">
        <f>SUM(J717+Y717)</f>
        <v>0</v>
      </c>
      <c r="AA717" s="255">
        <f>Z717</f>
        <v>0</v>
      </c>
      <c r="AB717" s="310"/>
      <c r="AC717" s="310"/>
      <c r="AD717" s="229"/>
      <c r="AE717"/>
    </row>
    <row r="718" spans="1:31" s="294" customFormat="1" x14ac:dyDescent="0.3">
      <c r="A718" s="297"/>
      <c r="B718" s="346"/>
      <c r="C718" s="297"/>
      <c r="D718" s="297"/>
      <c r="E718" s="297"/>
      <c r="F718" s="297"/>
      <c r="G718" s="324"/>
      <c r="H718" s="296">
        <f>SUM((D718*400)+(E718*100)+F718)</f>
        <v>0</v>
      </c>
      <c r="I718" s="254">
        <v>75</v>
      </c>
      <c r="J718" s="254">
        <f>H718*I718</f>
        <v>0</v>
      </c>
      <c r="K718" s="297"/>
      <c r="L718" s="297"/>
      <c r="M718" s="346" t="s">
        <v>733</v>
      </c>
      <c r="N718" s="346" t="s">
        <v>2</v>
      </c>
      <c r="O718" s="396"/>
      <c r="P718" s="297"/>
      <c r="Q718" s="396"/>
      <c r="R718" s="396">
        <v>48</v>
      </c>
      <c r="S718" s="297"/>
      <c r="T718" s="297"/>
      <c r="U718" s="324">
        <v>2400</v>
      </c>
      <c r="V718" s="323">
        <f>SUM(R718*2400)</f>
        <v>115200</v>
      </c>
      <c r="W718" s="297">
        <v>20</v>
      </c>
      <c r="X718" s="297">
        <v>30</v>
      </c>
      <c r="Y718" s="297">
        <f>SUM(V718-(V718*X718/100))</f>
        <v>80640</v>
      </c>
      <c r="Z718" s="296">
        <f>SUM(J718+Y718)</f>
        <v>80640</v>
      </c>
      <c r="AA718" s="255">
        <f>Z718</f>
        <v>80640</v>
      </c>
      <c r="AB718" s="297">
        <v>0</v>
      </c>
      <c r="AC718" s="297">
        <f>AA718</f>
        <v>80640</v>
      </c>
      <c r="AD718" s="395">
        <v>0.03</v>
      </c>
      <c r="AE718" s="321"/>
    </row>
    <row r="719" spans="1:31" x14ac:dyDescent="0.3">
      <c r="A719" s="310">
        <v>370</v>
      </c>
      <c r="B719" s="330" t="s">
        <v>833</v>
      </c>
      <c r="C719" s="310">
        <v>21201</v>
      </c>
      <c r="D719" s="310">
        <v>35</v>
      </c>
      <c r="E719" s="310">
        <v>2</v>
      </c>
      <c r="F719" s="310">
        <v>15</v>
      </c>
      <c r="G719" s="233">
        <v>1</v>
      </c>
      <c r="H719" s="255">
        <f>SUM((D719*400)+(E719*100)+F719)</f>
        <v>14215</v>
      </c>
      <c r="I719" s="254">
        <v>75</v>
      </c>
      <c r="J719" s="254">
        <f>H719*I719</f>
        <v>1066125</v>
      </c>
      <c r="K719" s="310"/>
      <c r="L719" s="310"/>
      <c r="M719" s="330"/>
      <c r="N719" s="345"/>
      <c r="O719" s="393"/>
      <c r="P719" s="310"/>
      <c r="Q719" s="393"/>
      <c r="R719" s="393"/>
      <c r="S719" s="310"/>
      <c r="T719" s="310"/>
      <c r="V719" s="246"/>
      <c r="W719" s="249"/>
      <c r="X719" s="249"/>
      <c r="Y719" s="249"/>
      <c r="Z719" s="248">
        <f>SUM(J719+Y719)</f>
        <v>1066125</v>
      </c>
      <c r="AA719" s="255">
        <f>Z719</f>
        <v>1066125</v>
      </c>
      <c r="AB719" s="310">
        <v>50</v>
      </c>
      <c r="AC719" s="310">
        <v>0</v>
      </c>
      <c r="AD719" s="229">
        <v>0.01</v>
      </c>
      <c r="AE719"/>
    </row>
    <row r="720" spans="1:31" x14ac:dyDescent="0.3">
      <c r="A720" s="310">
        <v>371</v>
      </c>
      <c r="B720" s="330" t="s">
        <v>832</v>
      </c>
      <c r="C720" s="310">
        <v>15963</v>
      </c>
      <c r="D720" s="310">
        <v>5</v>
      </c>
      <c r="E720" s="310">
        <v>1</v>
      </c>
      <c r="F720" s="310">
        <v>72</v>
      </c>
      <c r="G720" s="233">
        <v>1</v>
      </c>
      <c r="H720" s="255">
        <f>SUM((D720*400)+(E720*100)+F720)</f>
        <v>2172</v>
      </c>
      <c r="I720" s="254">
        <v>75</v>
      </c>
      <c r="J720" s="254">
        <f>H720*I720</f>
        <v>162900</v>
      </c>
      <c r="K720" s="310"/>
      <c r="L720" s="310"/>
      <c r="M720" s="330"/>
      <c r="N720" s="345"/>
      <c r="O720" s="393"/>
      <c r="P720" s="310"/>
      <c r="Q720" s="393"/>
      <c r="R720" s="393"/>
      <c r="S720" s="310"/>
      <c r="T720" s="310"/>
      <c r="V720" s="246"/>
      <c r="W720" s="249"/>
      <c r="X720" s="249"/>
      <c r="Y720" s="249"/>
      <c r="Z720" s="248">
        <f>SUM(J720+Y720)</f>
        <v>162900</v>
      </c>
      <c r="AA720" s="255">
        <f>Z720</f>
        <v>162900</v>
      </c>
      <c r="AB720" s="310">
        <v>50</v>
      </c>
      <c r="AC720" s="310">
        <v>0</v>
      </c>
      <c r="AD720" s="229">
        <v>0.01</v>
      </c>
      <c r="AE720"/>
    </row>
    <row r="721" spans="1:31" x14ac:dyDescent="0.3">
      <c r="A721" s="310">
        <v>372</v>
      </c>
      <c r="B721" s="330" t="s">
        <v>831</v>
      </c>
      <c r="C721" s="310">
        <v>13699</v>
      </c>
      <c r="D721" s="310"/>
      <c r="E721" s="310">
        <v>1</v>
      </c>
      <c r="F721" s="310">
        <v>92</v>
      </c>
      <c r="G721" s="233">
        <v>1</v>
      </c>
      <c r="H721" s="255">
        <f>SUM((D721*400)+(E721*100)+F721)</f>
        <v>192</v>
      </c>
      <c r="I721" s="254">
        <v>75</v>
      </c>
      <c r="J721" s="254">
        <f>H721*I721</f>
        <v>14400</v>
      </c>
      <c r="K721" s="310"/>
      <c r="L721" s="310"/>
      <c r="M721" s="330"/>
      <c r="N721" s="345"/>
      <c r="O721" s="393"/>
      <c r="P721" s="310"/>
      <c r="Q721" s="393"/>
      <c r="R721" s="393"/>
      <c r="S721" s="310"/>
      <c r="T721" s="310"/>
      <c r="V721" s="246"/>
      <c r="W721" s="249"/>
      <c r="X721" s="249"/>
      <c r="Y721" s="249"/>
      <c r="Z721" s="248">
        <f>SUM(J721+Y721)</f>
        <v>14400</v>
      </c>
      <c r="AA721" s="255">
        <f>Z721</f>
        <v>14400</v>
      </c>
      <c r="AB721" s="310">
        <v>50</v>
      </c>
      <c r="AC721" s="310">
        <v>0</v>
      </c>
      <c r="AD721" s="229">
        <v>0.01</v>
      </c>
      <c r="AE721"/>
    </row>
    <row r="722" spans="1:31" x14ac:dyDescent="0.3">
      <c r="A722" s="310">
        <v>373</v>
      </c>
      <c r="B722" s="330" t="s">
        <v>830</v>
      </c>
      <c r="C722" s="310">
        <v>7125</v>
      </c>
      <c r="D722" s="310">
        <v>2</v>
      </c>
      <c r="E722" s="310">
        <v>2</v>
      </c>
      <c r="F722" s="310">
        <v>95</v>
      </c>
      <c r="G722" s="233">
        <v>1</v>
      </c>
      <c r="H722" s="255">
        <f>SUM((D722*400)+(E722*100)+F722)</f>
        <v>1095</v>
      </c>
      <c r="I722" s="254">
        <v>75</v>
      </c>
      <c r="J722" s="254">
        <f>H722*I722</f>
        <v>82125</v>
      </c>
      <c r="K722" s="310"/>
      <c r="L722" s="310"/>
      <c r="M722" s="330"/>
      <c r="N722" s="345"/>
      <c r="O722" s="393"/>
      <c r="P722" s="310"/>
      <c r="Q722" s="393"/>
      <c r="R722" s="393"/>
      <c r="S722" s="310"/>
      <c r="T722" s="310"/>
      <c r="U722" s="246"/>
      <c r="V722" s="249"/>
      <c r="W722" s="249"/>
      <c r="X722" s="249"/>
      <c r="Y722" s="249"/>
      <c r="Z722" s="248">
        <f>SUM(J722+Y722)</f>
        <v>82125</v>
      </c>
      <c r="AA722" s="255">
        <f>Z722</f>
        <v>82125</v>
      </c>
      <c r="AB722" s="310">
        <v>50</v>
      </c>
      <c r="AC722" s="310">
        <v>0</v>
      </c>
      <c r="AD722" s="229">
        <v>0.01</v>
      </c>
      <c r="AE722"/>
    </row>
    <row r="723" spans="1:31" x14ac:dyDescent="0.3">
      <c r="A723" s="310">
        <v>374</v>
      </c>
      <c r="B723" s="330" t="s">
        <v>829</v>
      </c>
      <c r="C723" s="310">
        <v>7951</v>
      </c>
      <c r="D723" s="310">
        <v>7</v>
      </c>
      <c r="E723" s="310"/>
      <c r="F723" s="310"/>
      <c r="G723" s="233">
        <v>1</v>
      </c>
      <c r="H723" s="255">
        <f>SUM((D723*400)+(E723*100)+F723)</f>
        <v>2800</v>
      </c>
      <c r="I723" s="254">
        <v>75</v>
      </c>
      <c r="J723" s="254">
        <f>H723*I723</f>
        <v>210000</v>
      </c>
      <c r="K723" s="310"/>
      <c r="L723" s="310"/>
      <c r="M723" s="330"/>
      <c r="N723" s="345"/>
      <c r="O723" s="393"/>
      <c r="P723" s="310"/>
      <c r="Q723" s="393"/>
      <c r="R723" s="393"/>
      <c r="S723" s="310"/>
      <c r="T723" s="310"/>
      <c r="U723" s="246"/>
      <c r="V723" s="249"/>
      <c r="W723" s="249"/>
      <c r="X723" s="249"/>
      <c r="Y723" s="249"/>
      <c r="Z723" s="248">
        <f>SUM(J723+Y723)</f>
        <v>210000</v>
      </c>
      <c r="AA723" s="255">
        <f>Z723</f>
        <v>210000</v>
      </c>
      <c r="AB723" s="310">
        <v>50</v>
      </c>
      <c r="AC723" s="310">
        <v>0</v>
      </c>
      <c r="AD723" s="229">
        <v>0.01</v>
      </c>
      <c r="AE723"/>
    </row>
    <row r="724" spans="1:31" x14ac:dyDescent="0.3">
      <c r="A724" s="310">
        <v>375</v>
      </c>
      <c r="B724" s="330" t="s">
        <v>828</v>
      </c>
      <c r="C724" s="310">
        <v>21194</v>
      </c>
      <c r="D724" s="310">
        <v>8</v>
      </c>
      <c r="E724" s="310">
        <v>3</v>
      </c>
      <c r="F724" s="310">
        <v>3</v>
      </c>
      <c r="G724" s="233">
        <v>1</v>
      </c>
      <c r="H724" s="255">
        <f>SUM((D724*400)+(E724*100)+F724)</f>
        <v>3503</v>
      </c>
      <c r="I724" s="254">
        <v>75</v>
      </c>
      <c r="J724" s="254">
        <f>H724*I724</f>
        <v>262725</v>
      </c>
      <c r="K724" s="310"/>
      <c r="L724" s="310"/>
      <c r="M724" s="330"/>
      <c r="N724" s="345"/>
      <c r="O724" s="393"/>
      <c r="P724" s="310"/>
      <c r="Q724" s="393"/>
      <c r="R724" s="393"/>
      <c r="S724" s="310"/>
      <c r="T724" s="310"/>
      <c r="U724" s="246"/>
      <c r="V724" s="249"/>
      <c r="W724" s="249"/>
      <c r="X724" s="249"/>
      <c r="Y724" s="249"/>
      <c r="Z724" s="248">
        <f>SUM(J724+Y724)</f>
        <v>262725</v>
      </c>
      <c r="AA724" s="255">
        <f>Z724</f>
        <v>262725</v>
      </c>
      <c r="AB724" s="310">
        <v>50</v>
      </c>
      <c r="AC724" s="310">
        <v>0</v>
      </c>
      <c r="AD724" s="229">
        <v>0.01</v>
      </c>
      <c r="AE724"/>
    </row>
    <row r="725" spans="1:31" x14ac:dyDescent="0.3">
      <c r="A725" s="310">
        <v>376</v>
      </c>
      <c r="B725" s="330" t="s">
        <v>827</v>
      </c>
      <c r="C725" s="310">
        <v>3085</v>
      </c>
      <c r="D725" s="310">
        <v>10</v>
      </c>
      <c r="E725" s="310">
        <v>1</v>
      </c>
      <c r="F725" s="310">
        <v>77</v>
      </c>
      <c r="G725" s="233">
        <v>1</v>
      </c>
      <c r="H725" s="255">
        <f>SUM((D725*400)+(E725*100)+F725)</f>
        <v>4177</v>
      </c>
      <c r="I725" s="254">
        <v>75</v>
      </c>
      <c r="J725" s="254">
        <f>H725*I725</f>
        <v>313275</v>
      </c>
      <c r="K725" s="310"/>
      <c r="L725" s="310"/>
      <c r="M725" s="330"/>
      <c r="N725" s="345"/>
      <c r="O725" s="393"/>
      <c r="P725" s="310"/>
      <c r="Q725" s="393"/>
      <c r="R725" s="393"/>
      <c r="S725" s="310"/>
      <c r="T725" s="310"/>
      <c r="U725" s="246"/>
      <c r="V725" s="249"/>
      <c r="W725" s="249"/>
      <c r="X725" s="249"/>
      <c r="Y725" s="249"/>
      <c r="Z725" s="248">
        <f>SUM(J725+Y725)</f>
        <v>313275</v>
      </c>
      <c r="AA725" s="255">
        <f>Z725</f>
        <v>313275</v>
      </c>
      <c r="AB725" s="310">
        <v>50</v>
      </c>
      <c r="AC725" s="310">
        <v>0</v>
      </c>
      <c r="AD725" s="229">
        <v>0.01</v>
      </c>
      <c r="AE725"/>
    </row>
    <row r="726" spans="1:31" x14ac:dyDescent="0.3">
      <c r="A726" s="310">
        <v>377</v>
      </c>
      <c r="B726" s="330" t="s">
        <v>826</v>
      </c>
      <c r="C726" s="310">
        <v>3086</v>
      </c>
      <c r="D726" s="310"/>
      <c r="E726" s="310">
        <v>3</v>
      </c>
      <c r="F726" s="310">
        <v>5</v>
      </c>
      <c r="G726" s="233">
        <v>1</v>
      </c>
      <c r="H726" s="255">
        <f>SUM((D726*400)+(E726*100)+F726)</f>
        <v>305</v>
      </c>
      <c r="I726" s="254">
        <v>75</v>
      </c>
      <c r="J726" s="254">
        <f>H726*I726</f>
        <v>22875</v>
      </c>
      <c r="K726" s="310">
        <v>111</v>
      </c>
      <c r="L726" s="310">
        <v>21</v>
      </c>
      <c r="M726" s="330" t="s">
        <v>10</v>
      </c>
      <c r="N726" s="345" t="s">
        <v>9</v>
      </c>
      <c r="O726" s="393">
        <v>342.25</v>
      </c>
      <c r="P726" s="310"/>
      <c r="Q726" s="393"/>
      <c r="R726" s="393"/>
      <c r="S726" s="310"/>
      <c r="T726" s="310"/>
      <c r="U726" s="235">
        <v>6500</v>
      </c>
      <c r="V726" s="246">
        <f>SUM(V727+V728)</f>
        <v>1115400</v>
      </c>
      <c r="W726" s="249">
        <v>20</v>
      </c>
      <c r="X726" s="249">
        <v>75</v>
      </c>
      <c r="Y726" s="249">
        <f>SUM(V726-(V726*X726/100))</f>
        <v>278850</v>
      </c>
      <c r="Z726" s="248">
        <f>SUM(J726+Y726)</f>
        <v>301725</v>
      </c>
      <c r="AA726" s="255">
        <f>Z726</f>
        <v>301725</v>
      </c>
      <c r="AB726" s="310">
        <v>10</v>
      </c>
      <c r="AC726" s="310">
        <v>0</v>
      </c>
      <c r="AD726" s="229">
        <v>0.02</v>
      </c>
      <c r="AE726"/>
    </row>
    <row r="727" spans="1:31" x14ac:dyDescent="0.3">
      <c r="A727" s="310"/>
      <c r="B727" s="330"/>
      <c r="C727" s="310"/>
      <c r="D727" s="310"/>
      <c r="E727" s="310"/>
      <c r="F727" s="310"/>
      <c r="H727" s="255">
        <f>SUM((D727*400)+(E727*100)+F727)</f>
        <v>0</v>
      </c>
      <c r="I727" s="254">
        <v>75</v>
      </c>
      <c r="J727" s="254">
        <f>H727*I727</f>
        <v>0</v>
      </c>
      <c r="K727" s="310"/>
      <c r="L727" s="310"/>
      <c r="M727" s="330" t="s">
        <v>393</v>
      </c>
      <c r="N727" s="345" t="s">
        <v>2</v>
      </c>
      <c r="O727" s="393"/>
      <c r="P727" s="310"/>
      <c r="Q727" s="393">
        <v>123.6</v>
      </c>
      <c r="R727" s="393"/>
      <c r="S727" s="310"/>
      <c r="T727" s="310"/>
      <c r="V727" s="246">
        <f>SUM(Q727*6500)</f>
        <v>803400</v>
      </c>
      <c r="W727" s="249"/>
      <c r="X727" s="249"/>
      <c r="Y727" s="249"/>
      <c r="Z727" s="248">
        <f>SUM(J727+Y727)</f>
        <v>0</v>
      </c>
      <c r="AA727" s="255">
        <f>Z727</f>
        <v>0</v>
      </c>
      <c r="AB727" s="310"/>
      <c r="AC727" s="310"/>
      <c r="AD727" s="229"/>
      <c r="AE727"/>
    </row>
    <row r="728" spans="1:31" x14ac:dyDescent="0.3">
      <c r="A728" s="310"/>
      <c r="B728" s="330"/>
      <c r="C728" s="310"/>
      <c r="D728" s="310"/>
      <c r="E728" s="310"/>
      <c r="F728" s="310"/>
      <c r="H728" s="255">
        <f>SUM((D728*400)+(E728*100)+F728)</f>
        <v>0</v>
      </c>
      <c r="I728" s="254">
        <v>75</v>
      </c>
      <c r="J728" s="254">
        <f>H728*I728</f>
        <v>0</v>
      </c>
      <c r="K728" s="310"/>
      <c r="L728" s="310"/>
      <c r="M728" s="330" t="s">
        <v>391</v>
      </c>
      <c r="N728" s="345" t="s">
        <v>0</v>
      </c>
      <c r="O728" s="393"/>
      <c r="P728" s="310"/>
      <c r="Q728" s="393">
        <v>48</v>
      </c>
      <c r="R728" s="393"/>
      <c r="S728" s="310"/>
      <c r="T728" s="310"/>
      <c r="V728" s="246">
        <f>SUM(Q728*6500)</f>
        <v>312000</v>
      </c>
      <c r="W728" s="249"/>
      <c r="X728" s="249"/>
      <c r="Y728" s="249"/>
      <c r="Z728" s="248">
        <f>SUM(J728+Y728)</f>
        <v>0</v>
      </c>
      <c r="AA728" s="255">
        <f>Z728</f>
        <v>0</v>
      </c>
      <c r="AB728" s="310"/>
      <c r="AC728" s="310"/>
      <c r="AD728" s="229"/>
      <c r="AE728"/>
    </row>
    <row r="729" spans="1:31" x14ac:dyDescent="0.3">
      <c r="A729" s="310"/>
      <c r="B729" s="330"/>
      <c r="C729" s="310"/>
      <c r="D729" s="310"/>
      <c r="E729" s="310"/>
      <c r="F729" s="310"/>
      <c r="H729" s="255">
        <f>SUM((D729*400)+(E729*100)+F729)</f>
        <v>0</v>
      </c>
      <c r="I729" s="254">
        <v>75</v>
      </c>
      <c r="J729" s="254">
        <f>H729*I729</f>
        <v>0</v>
      </c>
      <c r="K729" s="310"/>
      <c r="L729" s="310"/>
      <c r="M729" s="330" t="s">
        <v>8</v>
      </c>
      <c r="N729" s="345" t="s">
        <v>0</v>
      </c>
      <c r="O729" s="393"/>
      <c r="P729" s="310">
        <v>8</v>
      </c>
      <c r="Q729" s="393"/>
      <c r="R729" s="393"/>
      <c r="S729" s="310"/>
      <c r="T729" s="310"/>
      <c r="U729" s="235">
        <v>6500</v>
      </c>
      <c r="V729" s="246">
        <f>SUM(P729*6500)</f>
        <v>52000</v>
      </c>
      <c r="W729" s="249">
        <v>20</v>
      </c>
      <c r="X729" s="249">
        <v>93</v>
      </c>
      <c r="Y729" s="249">
        <f>SUM(V729-(V729*X729/100))</f>
        <v>3640</v>
      </c>
      <c r="Z729" s="248">
        <f>SUM(J729+Y729)</f>
        <v>3640</v>
      </c>
      <c r="AA729" s="255">
        <f>Z729</f>
        <v>3640</v>
      </c>
      <c r="AB729" s="310">
        <v>50</v>
      </c>
      <c r="AC729" s="310">
        <v>0</v>
      </c>
      <c r="AD729" s="229">
        <v>0.01</v>
      </c>
      <c r="AE729"/>
    </row>
    <row r="730" spans="1:31" x14ac:dyDescent="0.3">
      <c r="A730" s="310"/>
      <c r="B730" s="330"/>
      <c r="C730" s="310"/>
      <c r="D730" s="310"/>
      <c r="E730" s="310"/>
      <c r="F730" s="310"/>
      <c r="H730" s="255">
        <f>SUM((D730*400)+(E730*100)+F730)</f>
        <v>0</v>
      </c>
      <c r="I730" s="254">
        <v>75</v>
      </c>
      <c r="J730" s="254">
        <f>H730*I730</f>
        <v>0</v>
      </c>
      <c r="K730" s="310"/>
      <c r="L730" s="310"/>
      <c r="M730" s="330" t="s">
        <v>8</v>
      </c>
      <c r="N730" s="345" t="s">
        <v>0</v>
      </c>
      <c r="O730" s="393"/>
      <c r="P730" s="310">
        <v>22</v>
      </c>
      <c r="Q730" s="393"/>
      <c r="R730" s="393"/>
      <c r="S730" s="310"/>
      <c r="T730" s="310"/>
      <c r="U730" s="235">
        <v>6500</v>
      </c>
      <c r="V730" s="246">
        <f>SUM(P730*6500)</f>
        <v>143000</v>
      </c>
      <c r="W730" s="249">
        <v>20</v>
      </c>
      <c r="X730" s="249">
        <v>93</v>
      </c>
      <c r="Y730" s="249">
        <f>SUM(V730-(V730*X730/100))</f>
        <v>10010</v>
      </c>
      <c r="Z730" s="248">
        <f>SUM(J730+Y730)</f>
        <v>10010</v>
      </c>
      <c r="AA730" s="255">
        <f>Z730</f>
        <v>10010</v>
      </c>
      <c r="AB730" s="310">
        <v>50</v>
      </c>
      <c r="AC730" s="310">
        <v>0</v>
      </c>
      <c r="AD730" s="229">
        <v>0.01</v>
      </c>
      <c r="AE730"/>
    </row>
    <row r="731" spans="1:31" x14ac:dyDescent="0.3">
      <c r="A731" s="310"/>
      <c r="B731" s="330"/>
      <c r="C731" s="310"/>
      <c r="D731" s="310"/>
      <c r="E731" s="310"/>
      <c r="F731" s="310"/>
      <c r="H731" s="255">
        <f>SUM((D731*400)+(E731*100)+F731)</f>
        <v>0</v>
      </c>
      <c r="I731" s="254">
        <v>75</v>
      </c>
      <c r="J731" s="254">
        <f>H731*I731</f>
        <v>0</v>
      </c>
      <c r="K731" s="310"/>
      <c r="L731" s="310"/>
      <c r="M731" s="330" t="s">
        <v>22</v>
      </c>
      <c r="N731" s="345" t="s">
        <v>0</v>
      </c>
      <c r="O731" s="393"/>
      <c r="P731" s="310">
        <v>49</v>
      </c>
      <c r="Q731" s="393"/>
      <c r="R731" s="393"/>
      <c r="S731" s="310"/>
      <c r="T731" s="310"/>
      <c r="U731" s="235">
        <v>2050</v>
      </c>
      <c r="V731" s="246">
        <f>SUM(P553*2050)</f>
        <v>41000</v>
      </c>
      <c r="W731" s="249">
        <v>10</v>
      </c>
      <c r="X731" s="249">
        <v>40</v>
      </c>
      <c r="Y731" s="249">
        <f>SUM(V731-(V731*X731/100))</f>
        <v>24600</v>
      </c>
      <c r="Z731" s="248">
        <f>SUM(J731+Y731)</f>
        <v>24600</v>
      </c>
      <c r="AA731" s="255">
        <f>Z731</f>
        <v>24600</v>
      </c>
      <c r="AB731" s="310">
        <v>50</v>
      </c>
      <c r="AC731" s="310">
        <v>0</v>
      </c>
      <c r="AD731" s="229">
        <v>0.01</v>
      </c>
      <c r="AE731"/>
    </row>
    <row r="732" spans="1:31" x14ac:dyDescent="0.3">
      <c r="A732" s="310"/>
      <c r="B732" s="330"/>
      <c r="C732" s="310"/>
      <c r="D732" s="310"/>
      <c r="E732" s="310"/>
      <c r="F732" s="310"/>
      <c r="H732" s="255">
        <f>SUM((D732*400)+(E732*100)+F732)</f>
        <v>0</v>
      </c>
      <c r="I732" s="254">
        <v>75</v>
      </c>
      <c r="J732" s="254">
        <f>H732*I732</f>
        <v>0</v>
      </c>
      <c r="K732" s="310"/>
      <c r="L732" s="310"/>
      <c r="M732" s="330" t="s">
        <v>13</v>
      </c>
      <c r="N732" s="345" t="s">
        <v>0</v>
      </c>
      <c r="O732" s="393"/>
      <c r="P732" s="310">
        <v>52.5</v>
      </c>
      <c r="Q732" s="393"/>
      <c r="R732" s="393"/>
      <c r="S732" s="310"/>
      <c r="T732" s="310"/>
      <c r="U732" s="235">
        <v>2050</v>
      </c>
      <c r="V732" s="246">
        <f>SUM(P732*2050)</f>
        <v>107625</v>
      </c>
      <c r="W732" s="249">
        <v>2</v>
      </c>
      <c r="X732" s="249">
        <v>6</v>
      </c>
      <c r="Y732" s="249">
        <f>SUM(V732-(V732*X732/100))</f>
        <v>101167.5</v>
      </c>
      <c r="Z732" s="248">
        <f>SUM(J732+Y732)</f>
        <v>101167.5</v>
      </c>
      <c r="AA732" s="255">
        <f>Z732</f>
        <v>101167.5</v>
      </c>
      <c r="AB732" s="310">
        <v>50</v>
      </c>
      <c r="AC732" s="310">
        <v>0</v>
      </c>
      <c r="AD732" s="229">
        <v>0.01</v>
      </c>
      <c r="AE732"/>
    </row>
    <row r="733" spans="1:31" s="282" customFormat="1" x14ac:dyDescent="0.3">
      <c r="A733" s="249"/>
      <c r="B733" s="345"/>
      <c r="C733" s="249"/>
      <c r="D733" s="249"/>
      <c r="E733" s="249"/>
      <c r="F733" s="249"/>
      <c r="G733" s="235"/>
      <c r="H733" s="369">
        <f>SUM((D733*400)+(E733*100)+F733)</f>
        <v>0</v>
      </c>
      <c r="I733" s="254">
        <v>75</v>
      </c>
      <c r="J733" s="254">
        <f>H733*I733</f>
        <v>0</v>
      </c>
      <c r="K733" s="249"/>
      <c r="L733" s="249"/>
      <c r="M733" s="345" t="s">
        <v>147</v>
      </c>
      <c r="N733" s="345" t="s">
        <v>2</v>
      </c>
      <c r="O733" s="394"/>
      <c r="P733" s="249"/>
      <c r="Q733" s="394"/>
      <c r="R733" s="394">
        <v>34.65</v>
      </c>
      <c r="S733" s="249"/>
      <c r="T733" s="249"/>
      <c r="U733" s="235">
        <v>6500</v>
      </c>
      <c r="V733" s="246">
        <f>SUM(R733*6500)</f>
        <v>225225</v>
      </c>
      <c r="W733" s="249">
        <v>6</v>
      </c>
      <c r="X733" s="249">
        <v>6</v>
      </c>
      <c r="Y733" s="249">
        <f>SUM(V733-(V733*X733/100))</f>
        <v>211711.5</v>
      </c>
      <c r="Z733" s="369">
        <f>SUM(J733+Y733)</f>
        <v>211711.5</v>
      </c>
      <c r="AA733" s="255">
        <f>Z733</f>
        <v>211711.5</v>
      </c>
      <c r="AB733" s="249">
        <v>10</v>
      </c>
      <c r="AC733" s="249">
        <v>0</v>
      </c>
      <c r="AD733" s="215">
        <v>0.02</v>
      </c>
      <c r="AE733" s="226"/>
    </row>
    <row r="734" spans="1:31" x14ac:dyDescent="0.3">
      <c r="A734" s="310">
        <v>378</v>
      </c>
      <c r="B734" s="330" t="s">
        <v>825</v>
      </c>
      <c r="C734" s="310">
        <v>2450</v>
      </c>
      <c r="D734" s="310"/>
      <c r="E734" s="310">
        <v>1</v>
      </c>
      <c r="F734" s="310">
        <v>23</v>
      </c>
      <c r="G734" s="233">
        <v>1</v>
      </c>
      <c r="H734" s="255">
        <f>SUM((D734*400)+(E734*100)+F734)</f>
        <v>123</v>
      </c>
      <c r="I734" s="254">
        <v>75</v>
      </c>
      <c r="J734" s="254">
        <f>H734*I734</f>
        <v>9225</v>
      </c>
      <c r="K734" s="310">
        <v>112</v>
      </c>
      <c r="L734" s="310" t="s">
        <v>824</v>
      </c>
      <c r="M734" s="330" t="s">
        <v>3</v>
      </c>
      <c r="N734" s="345" t="s">
        <v>2</v>
      </c>
      <c r="O734" s="393">
        <v>115.2</v>
      </c>
      <c r="P734" s="310"/>
      <c r="Q734" s="393">
        <v>93</v>
      </c>
      <c r="R734" s="393"/>
      <c r="S734" s="310"/>
      <c r="T734" s="310"/>
      <c r="U734" s="235">
        <v>6500</v>
      </c>
      <c r="V734" s="246">
        <f>SUM(Q734*6500)</f>
        <v>604500</v>
      </c>
      <c r="W734" s="249">
        <v>15</v>
      </c>
      <c r="X734" s="249">
        <v>20</v>
      </c>
      <c r="Y734" s="249">
        <f>SUM(V734-(V734*X734/100))</f>
        <v>483600</v>
      </c>
      <c r="Z734" s="248">
        <f>SUM(J734+Y734)</f>
        <v>492825</v>
      </c>
      <c r="AA734" s="255">
        <f>Z734</f>
        <v>492825</v>
      </c>
      <c r="AB734" s="310">
        <v>10</v>
      </c>
      <c r="AC734" s="310">
        <v>0</v>
      </c>
      <c r="AD734" s="229">
        <v>0.02</v>
      </c>
      <c r="AE734"/>
    </row>
    <row r="735" spans="1:31" x14ac:dyDescent="0.3">
      <c r="A735" s="310"/>
      <c r="B735" s="330"/>
      <c r="C735" s="310"/>
      <c r="D735" s="310"/>
      <c r="E735" s="310"/>
      <c r="F735" s="310"/>
      <c r="H735" s="255">
        <f>SUM((D735*400)+(E735*100)+F735)</f>
        <v>0</v>
      </c>
      <c r="I735" s="254">
        <v>75</v>
      </c>
      <c r="J735" s="254">
        <f>H735*I735</f>
        <v>0</v>
      </c>
      <c r="K735" s="310"/>
      <c r="L735" s="310"/>
      <c r="M735" s="330" t="s">
        <v>8</v>
      </c>
      <c r="N735" s="345" t="s">
        <v>0</v>
      </c>
      <c r="O735" s="393"/>
      <c r="P735" s="310">
        <v>22.2</v>
      </c>
      <c r="Q735" s="393"/>
      <c r="R735" s="393"/>
      <c r="S735" s="310"/>
      <c r="T735" s="310"/>
      <c r="U735" s="235">
        <v>6500</v>
      </c>
      <c r="V735" s="246">
        <f>SUM(P735*6500)</f>
        <v>144300</v>
      </c>
      <c r="W735" s="249">
        <v>15</v>
      </c>
      <c r="X735" s="249">
        <v>65</v>
      </c>
      <c r="Y735" s="249">
        <f>SUM(V735-(V735*X735/100))</f>
        <v>50505</v>
      </c>
      <c r="Z735" s="248">
        <f>SUM(J735+Y735)</f>
        <v>50505</v>
      </c>
      <c r="AA735" s="255">
        <f>Z735</f>
        <v>50505</v>
      </c>
      <c r="AB735" s="310">
        <v>50</v>
      </c>
      <c r="AC735" s="310">
        <v>0</v>
      </c>
      <c r="AD735" s="229">
        <v>0.01</v>
      </c>
      <c r="AE735"/>
    </row>
    <row r="736" spans="1:31" x14ac:dyDescent="0.3">
      <c r="A736" s="310">
        <v>379</v>
      </c>
      <c r="B736" s="330" t="s">
        <v>823</v>
      </c>
      <c r="C736" s="310">
        <v>6248</v>
      </c>
      <c r="D736" s="310"/>
      <c r="E736" s="310"/>
      <c r="F736" s="310">
        <v>98</v>
      </c>
      <c r="G736" s="233">
        <v>1</v>
      </c>
      <c r="H736" s="255">
        <f>SUM((D736*400)+(E736*100)+F736)</f>
        <v>98</v>
      </c>
      <c r="I736" s="254">
        <v>75</v>
      </c>
      <c r="J736" s="254">
        <f>H736*I736</f>
        <v>7350</v>
      </c>
      <c r="K736" s="310">
        <v>113</v>
      </c>
      <c r="L736" s="310">
        <v>247</v>
      </c>
      <c r="M736" s="330" t="s">
        <v>3</v>
      </c>
      <c r="N736" s="345" t="s">
        <v>2</v>
      </c>
      <c r="O736" s="393">
        <v>36</v>
      </c>
      <c r="P736" s="310"/>
      <c r="Q736" s="393">
        <v>36</v>
      </c>
      <c r="R736" s="393"/>
      <c r="S736" s="310"/>
      <c r="T736" s="310"/>
      <c r="U736" s="235">
        <v>6500</v>
      </c>
      <c r="V736" s="246">
        <f>SUM(Q736*6500)</f>
        <v>234000</v>
      </c>
      <c r="W736" s="249">
        <v>10</v>
      </c>
      <c r="X736" s="249">
        <v>10</v>
      </c>
      <c r="Y736" s="249">
        <f>SUM(V736-(V736*X736/100))</f>
        <v>210600</v>
      </c>
      <c r="Z736" s="248">
        <f>SUM(J736+Y736)</f>
        <v>217950</v>
      </c>
      <c r="AA736" s="255">
        <f>Z736</f>
        <v>217950</v>
      </c>
      <c r="AB736" s="310">
        <v>10</v>
      </c>
      <c r="AC736" s="310">
        <v>0</v>
      </c>
      <c r="AD736" s="229">
        <v>0.02</v>
      </c>
      <c r="AE736"/>
    </row>
    <row r="737" spans="1:31" s="347" customFormat="1" x14ac:dyDescent="0.3">
      <c r="A737" s="401">
        <v>380</v>
      </c>
      <c r="B737" s="355" t="s">
        <v>822</v>
      </c>
      <c r="C737" s="401">
        <v>15405</v>
      </c>
      <c r="D737" s="401">
        <v>7</v>
      </c>
      <c r="E737" s="401">
        <v>3</v>
      </c>
      <c r="F737" s="401">
        <v>53</v>
      </c>
      <c r="G737" s="347">
        <v>1</v>
      </c>
      <c r="H737" s="255">
        <f>SUM((D737*400)+(E737*100)+F737)</f>
        <v>3153</v>
      </c>
      <c r="I737" s="254">
        <v>75</v>
      </c>
      <c r="J737" s="254">
        <f>H737*I737</f>
        <v>236475</v>
      </c>
      <c r="K737" s="401"/>
      <c r="L737" s="350"/>
      <c r="M737" s="355" t="s">
        <v>821</v>
      </c>
      <c r="N737" s="354"/>
      <c r="O737" s="402"/>
      <c r="P737" s="401"/>
      <c r="Q737" s="402"/>
      <c r="R737" s="402"/>
      <c r="S737" s="401"/>
      <c r="T737" s="401"/>
      <c r="U737" s="352"/>
      <c r="V737" s="351"/>
      <c r="W737" s="350"/>
      <c r="X737" s="350"/>
      <c r="Y737" s="350"/>
      <c r="Z737" s="248">
        <f>SUM(J737+Y737)</f>
        <v>236475</v>
      </c>
      <c r="AA737" s="255">
        <f>Z737</f>
        <v>236475</v>
      </c>
      <c r="AB737" s="401">
        <v>50</v>
      </c>
      <c r="AC737" s="401">
        <v>0</v>
      </c>
      <c r="AD737" s="400">
        <v>0.01</v>
      </c>
      <c r="AE737" s="348"/>
    </row>
    <row r="738" spans="1:31" x14ac:dyDescent="0.3">
      <c r="A738" s="310">
        <v>381</v>
      </c>
      <c r="B738" s="330" t="s">
        <v>820</v>
      </c>
      <c r="C738" s="310">
        <v>617</v>
      </c>
      <c r="D738" s="310">
        <v>4</v>
      </c>
      <c r="E738" s="310">
        <v>2</v>
      </c>
      <c r="F738" s="310">
        <v>7</v>
      </c>
      <c r="G738" s="233">
        <v>1</v>
      </c>
      <c r="H738" s="255">
        <f>SUM((D738*400)+(E738*100)+F738)</f>
        <v>1807</v>
      </c>
      <c r="I738" s="254">
        <v>75</v>
      </c>
      <c r="J738" s="254">
        <f>H738*I738</f>
        <v>135525</v>
      </c>
      <c r="K738" s="310"/>
      <c r="L738" s="249"/>
      <c r="M738" s="330"/>
      <c r="N738" s="345"/>
      <c r="O738" s="393"/>
      <c r="P738" s="310"/>
      <c r="Q738" s="393"/>
      <c r="R738" s="393"/>
      <c r="S738" s="310"/>
      <c r="T738" s="310"/>
      <c r="V738" s="246"/>
      <c r="W738" s="249"/>
      <c r="X738" s="249"/>
      <c r="Y738" s="249"/>
      <c r="Z738" s="248">
        <f>SUM(J738+Y738)</f>
        <v>135525</v>
      </c>
      <c r="AA738" s="255">
        <f>Z738</f>
        <v>135525</v>
      </c>
      <c r="AB738" s="310">
        <v>50</v>
      </c>
      <c r="AC738" s="310">
        <v>0</v>
      </c>
      <c r="AD738" s="229">
        <v>0.01</v>
      </c>
      <c r="AE738"/>
    </row>
    <row r="739" spans="1:31" x14ac:dyDescent="0.3">
      <c r="A739" s="310">
        <v>382</v>
      </c>
      <c r="B739" s="330" t="s">
        <v>819</v>
      </c>
      <c r="C739" s="310">
        <v>15404</v>
      </c>
      <c r="D739" s="310">
        <v>7</v>
      </c>
      <c r="E739" s="310">
        <v>2</v>
      </c>
      <c r="F739" s="310">
        <v>2</v>
      </c>
      <c r="G739" s="233">
        <v>1</v>
      </c>
      <c r="H739" s="255">
        <f>SUM((D739*400)+(E739*100)+F739)</f>
        <v>3002</v>
      </c>
      <c r="I739" s="254">
        <v>75</v>
      </c>
      <c r="J739" s="254">
        <f>H739*I739</f>
        <v>225150</v>
      </c>
      <c r="K739" s="310"/>
      <c r="L739" s="249"/>
      <c r="M739" s="330"/>
      <c r="N739" s="345"/>
      <c r="O739" s="393"/>
      <c r="P739" s="310"/>
      <c r="Q739" s="393"/>
      <c r="R739" s="393"/>
      <c r="S739" s="310"/>
      <c r="T739" s="310"/>
      <c r="V739" s="246"/>
      <c r="W739" s="249"/>
      <c r="X739" s="249"/>
      <c r="Y739" s="249"/>
      <c r="Z739" s="248">
        <f>SUM(J739+Y739)</f>
        <v>225150</v>
      </c>
      <c r="AA739" s="255">
        <f>Z739</f>
        <v>225150</v>
      </c>
      <c r="AB739" s="310">
        <v>50</v>
      </c>
      <c r="AC739" s="310">
        <v>0</v>
      </c>
      <c r="AD739" s="229">
        <v>0.01</v>
      </c>
      <c r="AE739"/>
    </row>
    <row r="740" spans="1:31" x14ac:dyDescent="0.3">
      <c r="A740" s="310">
        <v>383</v>
      </c>
      <c r="B740" s="330" t="s">
        <v>818</v>
      </c>
      <c r="C740" s="310">
        <v>16511</v>
      </c>
      <c r="D740" s="310">
        <v>9</v>
      </c>
      <c r="E740" s="310"/>
      <c r="F740" s="310"/>
      <c r="G740" s="233">
        <v>1</v>
      </c>
      <c r="H740" s="255">
        <f>SUM((D740*400)+(E740*100)+F740)</f>
        <v>3600</v>
      </c>
      <c r="I740" s="254">
        <v>75</v>
      </c>
      <c r="J740" s="254">
        <f>H740*I740</f>
        <v>270000</v>
      </c>
      <c r="K740" s="310"/>
      <c r="L740" s="249"/>
      <c r="M740" s="330"/>
      <c r="N740" s="345"/>
      <c r="O740" s="393"/>
      <c r="P740" s="310"/>
      <c r="Q740" s="393"/>
      <c r="R740" s="393"/>
      <c r="S740" s="310"/>
      <c r="T740" s="310"/>
      <c r="V740" s="246"/>
      <c r="W740" s="249"/>
      <c r="X740" s="249"/>
      <c r="Y740" s="249"/>
      <c r="Z740" s="248">
        <f>SUM(J740+Y740)</f>
        <v>270000</v>
      </c>
      <c r="AA740" s="255">
        <f>Z740</f>
        <v>270000</v>
      </c>
      <c r="AB740" s="310">
        <v>50</v>
      </c>
      <c r="AC740" s="310">
        <v>0</v>
      </c>
      <c r="AD740" s="229">
        <v>0.01</v>
      </c>
      <c r="AE740"/>
    </row>
    <row r="741" spans="1:31" x14ac:dyDescent="0.3">
      <c r="A741" s="310">
        <v>384</v>
      </c>
      <c r="B741" s="330" t="s">
        <v>817</v>
      </c>
      <c r="C741" s="310">
        <v>15403</v>
      </c>
      <c r="D741" s="310"/>
      <c r="E741" s="310"/>
      <c r="F741" s="310">
        <v>82</v>
      </c>
      <c r="G741" s="233">
        <v>1</v>
      </c>
      <c r="H741" s="255">
        <f>SUM((D741*400)+(E741*100)+F741)</f>
        <v>82</v>
      </c>
      <c r="I741" s="254">
        <v>75</v>
      </c>
      <c r="J741" s="254">
        <f>H741*I741</f>
        <v>6150</v>
      </c>
      <c r="K741" s="310">
        <v>114</v>
      </c>
      <c r="L741" s="249">
        <v>82</v>
      </c>
      <c r="M741" s="330" t="s">
        <v>10</v>
      </c>
      <c r="N741" s="345" t="s">
        <v>9</v>
      </c>
      <c r="O741" s="393">
        <v>153</v>
      </c>
      <c r="P741" s="310"/>
      <c r="Q741" s="393"/>
      <c r="R741" s="393"/>
      <c r="S741" s="310"/>
      <c r="T741" s="310"/>
      <c r="U741" s="235">
        <v>6500</v>
      </c>
      <c r="V741" s="246">
        <f>SUM(V742+V743)</f>
        <v>884000</v>
      </c>
      <c r="W741" s="249">
        <v>10</v>
      </c>
      <c r="X741" s="249">
        <v>30</v>
      </c>
      <c r="Y741" s="249">
        <f>SUM(V741-(V741*X741/100))</f>
        <v>618800</v>
      </c>
      <c r="Z741" s="248">
        <f>SUM(J741+Y741)</f>
        <v>624950</v>
      </c>
      <c r="AA741" s="255">
        <f>Z741</f>
        <v>624950</v>
      </c>
      <c r="AB741" s="310">
        <v>10</v>
      </c>
      <c r="AC741" s="310">
        <v>0</v>
      </c>
      <c r="AD741" s="229">
        <v>0.02</v>
      </c>
      <c r="AE741"/>
    </row>
    <row r="742" spans="1:31" x14ac:dyDescent="0.3">
      <c r="A742" s="310"/>
      <c r="B742" s="330"/>
      <c r="C742" s="310"/>
      <c r="D742" s="310"/>
      <c r="E742" s="310"/>
      <c r="F742" s="310"/>
      <c r="H742" s="255">
        <f>SUM((D742*400)+(E742*100)+F742)</f>
        <v>0</v>
      </c>
      <c r="I742" s="254">
        <v>75</v>
      </c>
      <c r="J742" s="254">
        <f>H742*I742</f>
        <v>0</v>
      </c>
      <c r="K742" s="310"/>
      <c r="L742" s="249"/>
      <c r="M742" s="330" t="s">
        <v>393</v>
      </c>
      <c r="N742" s="345" t="s">
        <v>2</v>
      </c>
      <c r="O742" s="393"/>
      <c r="P742" s="310"/>
      <c r="Q742" s="393">
        <v>72</v>
      </c>
      <c r="R742" s="393"/>
      <c r="S742" s="310"/>
      <c r="T742" s="310"/>
      <c r="V742" s="246">
        <f>SUM(Q742*6500)</f>
        <v>468000</v>
      </c>
      <c r="W742" s="249"/>
      <c r="X742" s="249"/>
      <c r="Y742" s="249"/>
      <c r="Z742" s="248">
        <f>SUM(J742+Y742)</f>
        <v>0</v>
      </c>
      <c r="AA742" s="255">
        <f>Z742</f>
        <v>0</v>
      </c>
      <c r="AB742" s="310"/>
      <c r="AC742" s="310"/>
      <c r="AD742" s="229"/>
      <c r="AE742"/>
    </row>
    <row r="743" spans="1:31" x14ac:dyDescent="0.3">
      <c r="A743" s="310"/>
      <c r="B743" s="330"/>
      <c r="C743" s="310"/>
      <c r="D743" s="310"/>
      <c r="E743" s="310"/>
      <c r="F743" s="310"/>
      <c r="H743" s="255">
        <f>SUM((D743*400)+(E743*100)+F743)</f>
        <v>0</v>
      </c>
      <c r="I743" s="254">
        <v>75</v>
      </c>
      <c r="J743" s="254">
        <f>H743*I743</f>
        <v>0</v>
      </c>
      <c r="K743" s="310"/>
      <c r="L743" s="249"/>
      <c r="M743" s="330" t="s">
        <v>391</v>
      </c>
      <c r="N743" s="345" t="s">
        <v>0</v>
      </c>
      <c r="O743" s="393"/>
      <c r="P743" s="310"/>
      <c r="Q743" s="393">
        <v>64</v>
      </c>
      <c r="R743" s="393"/>
      <c r="S743" s="310"/>
      <c r="T743" s="310"/>
      <c r="V743" s="246">
        <f>SUM(Q743*6500)</f>
        <v>416000</v>
      </c>
      <c r="W743" s="249"/>
      <c r="X743" s="249"/>
      <c r="Y743" s="249"/>
      <c r="Z743" s="248">
        <f>SUM(J743+Y743)</f>
        <v>0</v>
      </c>
      <c r="AA743" s="255">
        <f>Z743</f>
        <v>0</v>
      </c>
      <c r="AB743" s="310"/>
      <c r="AC743" s="310"/>
      <c r="AD743" s="229"/>
      <c r="AE743"/>
    </row>
    <row r="744" spans="1:31" x14ac:dyDescent="0.3">
      <c r="A744" s="310"/>
      <c r="B744" s="330"/>
      <c r="C744" s="310"/>
      <c r="D744" s="310"/>
      <c r="E744" s="310"/>
      <c r="F744" s="310"/>
      <c r="H744" s="255">
        <f>SUM((D744*400)+(E744*100)+F744)</f>
        <v>0</v>
      </c>
      <c r="I744" s="254">
        <v>75</v>
      </c>
      <c r="J744" s="254">
        <f>H744*I744</f>
        <v>0</v>
      </c>
      <c r="K744" s="310"/>
      <c r="L744" s="249"/>
      <c r="M744" s="330" t="s">
        <v>8</v>
      </c>
      <c r="N744" s="345" t="s">
        <v>0</v>
      </c>
      <c r="O744" s="393"/>
      <c r="P744" s="310">
        <v>10</v>
      </c>
      <c r="Q744" s="393"/>
      <c r="R744" s="393"/>
      <c r="S744" s="310"/>
      <c r="T744" s="310"/>
      <c r="U744" s="235">
        <v>6500</v>
      </c>
      <c r="V744" s="246">
        <f>SUM(P744*6500)</f>
        <v>65000</v>
      </c>
      <c r="W744" s="249">
        <v>10</v>
      </c>
      <c r="X744" s="249">
        <v>40</v>
      </c>
      <c r="Y744" s="249">
        <f>SUM(V744-(V744*X744/100))</f>
        <v>39000</v>
      </c>
      <c r="Z744" s="248">
        <f>SUM(J744+Y744)</f>
        <v>39000</v>
      </c>
      <c r="AA744" s="255">
        <f>Z744</f>
        <v>39000</v>
      </c>
      <c r="AB744" s="310">
        <v>50</v>
      </c>
      <c r="AC744" s="310">
        <v>0</v>
      </c>
      <c r="AD744" s="229">
        <v>0.01</v>
      </c>
      <c r="AE744"/>
    </row>
    <row r="745" spans="1:31" x14ac:dyDescent="0.3">
      <c r="A745" s="310"/>
      <c r="B745" s="330"/>
      <c r="C745" s="310"/>
      <c r="D745" s="310"/>
      <c r="E745" s="310"/>
      <c r="F745" s="310"/>
      <c r="H745" s="255">
        <f>SUM((D745*400)+(E745*100)+F745)</f>
        <v>0</v>
      </c>
      <c r="I745" s="254">
        <v>75</v>
      </c>
      <c r="J745" s="254">
        <f>H745*I745</f>
        <v>0</v>
      </c>
      <c r="K745" s="310"/>
      <c r="L745" s="249"/>
      <c r="M745" s="330" t="s">
        <v>3</v>
      </c>
      <c r="N745" s="345" t="s">
        <v>2</v>
      </c>
      <c r="O745" s="393"/>
      <c r="P745" s="310"/>
      <c r="Q745" s="393">
        <v>7</v>
      </c>
      <c r="R745" s="393"/>
      <c r="S745" s="310"/>
      <c r="T745" s="310"/>
      <c r="U745" s="235">
        <v>6500</v>
      </c>
      <c r="V745" s="246">
        <f>SUM(Q745*6500)</f>
        <v>45500</v>
      </c>
      <c r="W745" s="249">
        <v>10</v>
      </c>
      <c r="X745" s="249">
        <v>10</v>
      </c>
      <c r="Y745" s="249">
        <f>SUM(V745-(V745*X745/100))</f>
        <v>40950</v>
      </c>
      <c r="Z745" s="248">
        <f>SUM(J745+Y745)</f>
        <v>40950</v>
      </c>
      <c r="AA745" s="255">
        <f>Z745</f>
        <v>40950</v>
      </c>
      <c r="AB745" s="310">
        <v>10</v>
      </c>
      <c r="AC745" s="310">
        <v>0</v>
      </c>
      <c r="AD745" s="229">
        <v>0.02</v>
      </c>
      <c r="AE745"/>
    </row>
    <row r="746" spans="1:31" x14ac:dyDescent="0.3">
      <c r="A746" s="310">
        <v>385</v>
      </c>
      <c r="B746" s="330" t="s">
        <v>816</v>
      </c>
      <c r="C746" s="310">
        <v>10213</v>
      </c>
      <c r="D746" s="310">
        <v>24</v>
      </c>
      <c r="E746" s="310">
        <v>1</v>
      </c>
      <c r="F746" s="310">
        <v>3</v>
      </c>
      <c r="G746" s="233">
        <v>1</v>
      </c>
      <c r="H746" s="255">
        <f>SUM((D746*400)+(E746*100)+F746)</f>
        <v>9703</v>
      </c>
      <c r="I746" s="254">
        <v>75</v>
      </c>
      <c r="J746" s="254">
        <f>H746*I746</f>
        <v>727725</v>
      </c>
      <c r="K746" s="310"/>
      <c r="L746" s="310"/>
      <c r="M746" s="330"/>
      <c r="N746" s="345"/>
      <c r="O746" s="393"/>
      <c r="P746" s="310"/>
      <c r="Q746" s="393"/>
      <c r="R746" s="393"/>
      <c r="S746" s="310"/>
      <c r="T746" s="310"/>
      <c r="U746" s="246"/>
      <c r="V746" s="249"/>
      <c r="W746" s="249"/>
      <c r="X746" s="249"/>
      <c r="Y746" s="249"/>
      <c r="Z746" s="248">
        <f>SUM(J746+Y746)</f>
        <v>727725</v>
      </c>
      <c r="AA746" s="255">
        <f>Z746</f>
        <v>727725</v>
      </c>
      <c r="AB746" s="310">
        <v>50</v>
      </c>
      <c r="AC746" s="310">
        <v>0</v>
      </c>
      <c r="AD746" s="229">
        <v>0.01</v>
      </c>
      <c r="AE746"/>
    </row>
    <row r="747" spans="1:31" x14ac:dyDescent="0.3">
      <c r="A747" s="310">
        <v>386</v>
      </c>
      <c r="B747" s="330" t="s">
        <v>815</v>
      </c>
      <c r="C747" s="310">
        <v>5771</v>
      </c>
      <c r="D747" s="310">
        <v>6</v>
      </c>
      <c r="E747" s="310">
        <v>3</v>
      </c>
      <c r="F747" s="310">
        <v>23</v>
      </c>
      <c r="G747" s="233">
        <v>1</v>
      </c>
      <c r="H747" s="255">
        <f>SUM((D747*400)+(E747*100)+F747)</f>
        <v>2723</v>
      </c>
      <c r="I747" s="254">
        <v>75</v>
      </c>
      <c r="J747" s="254">
        <f>H747*I747</f>
        <v>204225</v>
      </c>
      <c r="K747" s="310"/>
      <c r="L747" s="310"/>
      <c r="M747" s="330"/>
      <c r="N747" s="345"/>
      <c r="O747" s="393"/>
      <c r="P747" s="310"/>
      <c r="Q747" s="393"/>
      <c r="R747" s="393"/>
      <c r="S747" s="310"/>
      <c r="T747" s="310"/>
      <c r="U747" s="246"/>
      <c r="V747" s="249"/>
      <c r="W747" s="249"/>
      <c r="X747" s="249"/>
      <c r="Y747" s="249"/>
      <c r="Z747" s="248">
        <f>SUM(J747+Y747)</f>
        <v>204225</v>
      </c>
      <c r="AA747" s="255">
        <f>Z747</f>
        <v>204225</v>
      </c>
      <c r="AB747" s="310">
        <v>50</v>
      </c>
      <c r="AC747" s="310">
        <v>0</v>
      </c>
      <c r="AD747" s="229">
        <v>0.01</v>
      </c>
      <c r="AE747"/>
    </row>
    <row r="748" spans="1:31" x14ac:dyDescent="0.3">
      <c r="A748" s="310">
        <v>387</v>
      </c>
      <c r="B748" s="330" t="s">
        <v>814</v>
      </c>
      <c r="C748" s="310">
        <v>18723</v>
      </c>
      <c r="D748" s="310">
        <v>14</v>
      </c>
      <c r="E748" s="310">
        <v>3</v>
      </c>
      <c r="F748" s="310">
        <v>83</v>
      </c>
      <c r="G748" s="233">
        <v>1</v>
      </c>
      <c r="H748" s="255">
        <f>SUM((D748*400)+(E748*100)+F748)</f>
        <v>5983</v>
      </c>
      <c r="I748" s="254">
        <v>75</v>
      </c>
      <c r="J748" s="254">
        <f>H748*I748</f>
        <v>448725</v>
      </c>
      <c r="K748" s="310"/>
      <c r="L748" s="310"/>
      <c r="M748" s="330"/>
      <c r="N748" s="345"/>
      <c r="O748" s="393"/>
      <c r="P748" s="310"/>
      <c r="Q748" s="393"/>
      <c r="R748" s="393"/>
      <c r="S748" s="310"/>
      <c r="T748" s="310"/>
      <c r="U748" s="246"/>
      <c r="V748" s="249"/>
      <c r="W748" s="249"/>
      <c r="X748" s="249"/>
      <c r="Y748" s="249"/>
      <c r="Z748" s="248">
        <f>SUM(J748+Y748)</f>
        <v>448725</v>
      </c>
      <c r="AA748" s="255">
        <f>Z748</f>
        <v>448725</v>
      </c>
      <c r="AB748" s="310">
        <v>50</v>
      </c>
      <c r="AC748" s="310">
        <v>0</v>
      </c>
      <c r="AD748" s="229">
        <v>0.01</v>
      </c>
      <c r="AE748"/>
    </row>
    <row r="749" spans="1:31" x14ac:dyDescent="0.3">
      <c r="A749" s="310">
        <v>388</v>
      </c>
      <c r="B749" s="330" t="s">
        <v>813</v>
      </c>
      <c r="C749" s="310">
        <v>22377</v>
      </c>
      <c r="D749" s="310">
        <v>13</v>
      </c>
      <c r="E749" s="310">
        <v>1</v>
      </c>
      <c r="F749" s="310">
        <v>55</v>
      </c>
      <c r="G749" s="233">
        <v>1</v>
      </c>
      <c r="H749" s="255">
        <f>SUM((D749*400)+(E749*100)+F749)</f>
        <v>5355</v>
      </c>
      <c r="I749" s="254">
        <v>75</v>
      </c>
      <c r="J749" s="254">
        <f>H749*I749</f>
        <v>401625</v>
      </c>
      <c r="K749" s="310"/>
      <c r="L749" s="310"/>
      <c r="M749" s="330"/>
      <c r="N749" s="345"/>
      <c r="O749" s="393"/>
      <c r="P749" s="310"/>
      <c r="Q749" s="393"/>
      <c r="R749" s="393"/>
      <c r="S749" s="310"/>
      <c r="T749" s="310"/>
      <c r="U749" s="246"/>
      <c r="V749" s="249"/>
      <c r="W749" s="249"/>
      <c r="X749" s="249"/>
      <c r="Y749" s="249"/>
      <c r="Z749" s="248">
        <f>SUM(J749+Y749)</f>
        <v>401625</v>
      </c>
      <c r="AA749" s="255">
        <f>Z749</f>
        <v>401625</v>
      </c>
      <c r="AB749" s="310">
        <v>50</v>
      </c>
      <c r="AC749" s="310">
        <v>0</v>
      </c>
      <c r="AD749" s="229">
        <v>0.01</v>
      </c>
      <c r="AE749"/>
    </row>
    <row r="750" spans="1:31" x14ac:dyDescent="0.3">
      <c r="A750" s="310">
        <v>389</v>
      </c>
      <c r="B750" s="330" t="s">
        <v>812</v>
      </c>
      <c r="C750" s="310">
        <v>6100</v>
      </c>
      <c r="D750" s="310"/>
      <c r="E750" s="310">
        <v>1</v>
      </c>
      <c r="F750" s="310">
        <v>99</v>
      </c>
      <c r="G750" s="233">
        <v>2</v>
      </c>
      <c r="H750" s="255">
        <f>SUM((D750*400)+(E750*100)+F750)</f>
        <v>199</v>
      </c>
      <c r="I750" s="254">
        <v>75</v>
      </c>
      <c r="J750" s="254">
        <f>H750*I750</f>
        <v>14925</v>
      </c>
      <c r="K750" s="310">
        <v>115</v>
      </c>
      <c r="L750" s="310" t="s">
        <v>811</v>
      </c>
      <c r="M750" s="330" t="s">
        <v>10</v>
      </c>
      <c r="N750" s="345" t="s">
        <v>9</v>
      </c>
      <c r="O750" s="393">
        <v>151.6</v>
      </c>
      <c r="P750" s="310"/>
      <c r="Q750" s="393"/>
      <c r="R750" s="393"/>
      <c r="S750" s="310"/>
      <c r="T750" s="310"/>
      <c r="U750" s="235">
        <v>6500</v>
      </c>
      <c r="V750" s="246">
        <f>SUM(V751+V752)</f>
        <v>920400</v>
      </c>
      <c r="W750" s="249">
        <v>14</v>
      </c>
      <c r="X750" s="249">
        <v>46</v>
      </c>
      <c r="Y750" s="249">
        <f>SUM(V750-(V750*X750/100))</f>
        <v>497016</v>
      </c>
      <c r="Z750" s="248">
        <f>SUM(J750+Y750)</f>
        <v>511941</v>
      </c>
      <c r="AA750" s="255">
        <f>Z750</f>
        <v>511941</v>
      </c>
      <c r="AB750" s="310">
        <v>50</v>
      </c>
      <c r="AC750" s="310">
        <v>0</v>
      </c>
      <c r="AD750" s="229">
        <v>0.02</v>
      </c>
      <c r="AE750"/>
    </row>
    <row r="751" spans="1:31" x14ac:dyDescent="0.3">
      <c r="A751" s="310"/>
      <c r="B751" s="330"/>
      <c r="C751" s="310"/>
      <c r="D751" s="310"/>
      <c r="E751" s="310"/>
      <c r="F751" s="310"/>
      <c r="H751" s="255">
        <f>SUM((D751*400)+(E751*100)+F751)</f>
        <v>0</v>
      </c>
      <c r="I751" s="254">
        <v>75</v>
      </c>
      <c r="J751" s="254">
        <f>H751*I751</f>
        <v>0</v>
      </c>
      <c r="K751" s="310"/>
      <c r="L751" s="310"/>
      <c r="M751" s="330" t="s">
        <v>393</v>
      </c>
      <c r="N751" s="345" t="s">
        <v>2</v>
      </c>
      <c r="O751" s="393"/>
      <c r="P751" s="310"/>
      <c r="Q751" s="393">
        <v>93.6</v>
      </c>
      <c r="R751" s="393"/>
      <c r="S751" s="310"/>
      <c r="T751" s="310"/>
      <c r="V751" s="246">
        <f>SUM(Q751*6500)</f>
        <v>608400</v>
      </c>
      <c r="W751" s="249"/>
      <c r="X751" s="249"/>
      <c r="Y751" s="249"/>
      <c r="Z751" s="248">
        <f>SUM(J751+Y751)</f>
        <v>0</v>
      </c>
      <c r="AA751" s="255">
        <f>Z751</f>
        <v>0</v>
      </c>
      <c r="AB751" s="310"/>
      <c r="AC751" s="310"/>
      <c r="AD751" s="229"/>
      <c r="AE751"/>
    </row>
    <row r="752" spans="1:31" x14ac:dyDescent="0.3">
      <c r="A752" s="310"/>
      <c r="B752" s="330"/>
      <c r="C752" s="310"/>
      <c r="D752" s="310"/>
      <c r="E752" s="310"/>
      <c r="F752" s="310"/>
      <c r="H752" s="255">
        <f>SUM((D752*400)+(E752*100)+F752)</f>
        <v>0</v>
      </c>
      <c r="I752" s="254">
        <v>75</v>
      </c>
      <c r="J752" s="254">
        <f>H752*I752</f>
        <v>0</v>
      </c>
      <c r="K752" s="310"/>
      <c r="L752" s="310"/>
      <c r="M752" s="330" t="s">
        <v>391</v>
      </c>
      <c r="N752" s="345" t="s">
        <v>0</v>
      </c>
      <c r="O752" s="393"/>
      <c r="P752" s="310"/>
      <c r="Q752" s="393">
        <v>48</v>
      </c>
      <c r="R752" s="393"/>
      <c r="S752" s="310"/>
      <c r="T752" s="310"/>
      <c r="V752" s="246">
        <f>SUM(Q752*6500)</f>
        <v>312000</v>
      </c>
      <c r="W752" s="249"/>
      <c r="X752" s="249"/>
      <c r="Y752" s="249"/>
      <c r="Z752" s="248">
        <f>SUM(J752+Y752)</f>
        <v>0</v>
      </c>
      <c r="AA752" s="255">
        <f>Z752</f>
        <v>0</v>
      </c>
      <c r="AB752" s="310"/>
      <c r="AC752" s="310"/>
      <c r="AD752" s="229"/>
      <c r="AE752"/>
    </row>
    <row r="753" spans="1:31" x14ac:dyDescent="0.3">
      <c r="A753" s="310"/>
      <c r="B753" s="330"/>
      <c r="C753" s="310"/>
      <c r="D753" s="310"/>
      <c r="E753" s="310"/>
      <c r="F753" s="310"/>
      <c r="H753" s="255">
        <f>SUM((D753*400)+(E753*100)+F753)</f>
        <v>0</v>
      </c>
      <c r="I753" s="254">
        <v>75</v>
      </c>
      <c r="J753" s="254">
        <f>H753*I753</f>
        <v>0</v>
      </c>
      <c r="K753" s="310"/>
      <c r="L753" s="310"/>
      <c r="M753" s="330" t="s">
        <v>8</v>
      </c>
      <c r="N753" s="345" t="s">
        <v>0</v>
      </c>
      <c r="O753" s="393"/>
      <c r="P753" s="310">
        <v>10</v>
      </c>
      <c r="Q753" s="393"/>
      <c r="R753" s="393"/>
      <c r="S753" s="310"/>
      <c r="T753" s="310"/>
      <c r="U753" s="235">
        <v>6500</v>
      </c>
      <c r="V753" s="246">
        <f>SUM(P753*6500)</f>
        <v>65000</v>
      </c>
      <c r="W753" s="249">
        <v>14</v>
      </c>
      <c r="X753" s="249">
        <v>60</v>
      </c>
      <c r="Y753" s="249">
        <f>SUM(V753-(V753*X753/100))</f>
        <v>26000</v>
      </c>
      <c r="Z753" s="248">
        <f>SUM(J753+Y753)</f>
        <v>26000</v>
      </c>
      <c r="AA753" s="255">
        <f>Z753</f>
        <v>26000</v>
      </c>
      <c r="AB753" s="310">
        <v>50</v>
      </c>
      <c r="AC753" s="310">
        <v>0</v>
      </c>
      <c r="AD753" s="229">
        <v>0.01</v>
      </c>
      <c r="AE753"/>
    </row>
    <row r="754" spans="1:31" x14ac:dyDescent="0.3">
      <c r="A754" s="310">
        <v>390</v>
      </c>
      <c r="B754" s="330" t="s">
        <v>810</v>
      </c>
      <c r="C754" s="310">
        <v>2202</v>
      </c>
      <c r="D754" s="310"/>
      <c r="E754" s="310"/>
      <c r="F754" s="310">
        <v>90</v>
      </c>
      <c r="G754" s="233">
        <v>2</v>
      </c>
      <c r="H754" s="255">
        <f>SUM((D754*400)+(E754*100)+F754)</f>
        <v>90</v>
      </c>
      <c r="I754" s="254">
        <v>75</v>
      </c>
      <c r="J754" s="254">
        <f>H754*I754</f>
        <v>6750</v>
      </c>
      <c r="K754" s="310">
        <v>116</v>
      </c>
      <c r="L754" s="310" t="s">
        <v>809</v>
      </c>
      <c r="M754" s="330" t="s">
        <v>3</v>
      </c>
      <c r="N754" s="345" t="s">
        <v>2</v>
      </c>
      <c r="O754" s="393">
        <v>50</v>
      </c>
      <c r="P754" s="310"/>
      <c r="Q754" s="393">
        <v>50</v>
      </c>
      <c r="R754" s="393"/>
      <c r="S754" s="310"/>
      <c r="T754" s="310"/>
      <c r="U754" s="235">
        <v>6500</v>
      </c>
      <c r="V754" s="246">
        <f>SUM(Q754*6500)</f>
        <v>325000</v>
      </c>
      <c r="W754" s="249">
        <v>1</v>
      </c>
      <c r="X754" s="249">
        <v>1</v>
      </c>
      <c r="Y754" s="249">
        <f>SUM(V754-(V754*X754/100))</f>
        <v>321750</v>
      </c>
      <c r="Z754" s="248">
        <f>SUM(J754+Y754)</f>
        <v>328500</v>
      </c>
      <c r="AA754" s="255">
        <f>Z754</f>
        <v>328500</v>
      </c>
      <c r="AB754" s="310">
        <v>10</v>
      </c>
      <c r="AC754" s="310">
        <v>0</v>
      </c>
      <c r="AD754" s="229">
        <v>0.02</v>
      </c>
      <c r="AE754"/>
    </row>
    <row r="755" spans="1:31" s="312" customFormat="1" x14ac:dyDescent="0.3">
      <c r="A755" s="317">
        <v>391</v>
      </c>
      <c r="B755" s="367" t="s">
        <v>808</v>
      </c>
      <c r="C755" s="317">
        <v>166</v>
      </c>
      <c r="D755" s="317"/>
      <c r="E755" s="317">
        <v>1</v>
      </c>
      <c r="F755" s="317"/>
      <c r="G755" s="315">
        <v>1</v>
      </c>
      <c r="H755" s="316">
        <f>SUM((D755*400)+(E755*100)+F755)</f>
        <v>100</v>
      </c>
      <c r="I755" s="254">
        <v>75</v>
      </c>
      <c r="J755" s="254">
        <f>H755*I755</f>
        <v>7500</v>
      </c>
      <c r="K755" s="317"/>
      <c r="L755" s="317"/>
      <c r="M755" s="367"/>
      <c r="N755" s="367"/>
      <c r="O755" s="398"/>
      <c r="P755" s="317"/>
      <c r="Q755" s="398"/>
      <c r="R755" s="398"/>
      <c r="S755" s="317"/>
      <c r="T755" s="317"/>
      <c r="U755" s="315"/>
      <c r="V755" s="318"/>
      <c r="W755" s="317"/>
      <c r="X755" s="317"/>
      <c r="Y755" s="317"/>
      <c r="Z755" s="316">
        <f>SUM(J755+Y755)</f>
        <v>7500</v>
      </c>
      <c r="AA755" s="255">
        <f>Z755</f>
        <v>7500</v>
      </c>
      <c r="AB755" s="317">
        <v>50</v>
      </c>
      <c r="AC755" s="317">
        <v>0</v>
      </c>
      <c r="AD755" s="397">
        <v>0.01</v>
      </c>
      <c r="AE755" s="313"/>
    </row>
    <row r="756" spans="1:31" x14ac:dyDescent="0.3">
      <c r="A756" s="310">
        <v>392</v>
      </c>
      <c r="B756" s="330" t="s">
        <v>807</v>
      </c>
      <c r="C756" s="310">
        <v>3776</v>
      </c>
      <c r="D756" s="310"/>
      <c r="E756" s="310"/>
      <c r="F756" s="310">
        <v>87</v>
      </c>
      <c r="G756" s="233">
        <v>1</v>
      </c>
      <c r="H756" s="255">
        <f>SUM((D756*400)+(E756*100)+F756)</f>
        <v>87</v>
      </c>
      <c r="I756" s="254">
        <v>75</v>
      </c>
      <c r="J756" s="254">
        <f>H756*I756</f>
        <v>6525</v>
      </c>
      <c r="K756" s="310">
        <v>117</v>
      </c>
      <c r="L756" s="249">
        <v>230</v>
      </c>
      <c r="M756" s="330" t="s">
        <v>10</v>
      </c>
      <c r="N756" s="345" t="s">
        <v>9</v>
      </c>
      <c r="O756" s="393">
        <v>333</v>
      </c>
      <c r="P756" s="310"/>
      <c r="Q756" s="393"/>
      <c r="R756" s="393"/>
      <c r="S756" s="310"/>
      <c r="T756" s="310"/>
      <c r="U756" s="235">
        <v>6500</v>
      </c>
      <c r="V756" s="246">
        <f>SUM(V757+V758)</f>
        <v>2028000</v>
      </c>
      <c r="W756" s="249">
        <v>18</v>
      </c>
      <c r="X756" s="249">
        <v>65</v>
      </c>
      <c r="Y756" s="249">
        <f>SUM(V756-(V756*X756/100))</f>
        <v>709800</v>
      </c>
      <c r="Z756" s="248">
        <f>SUM(J756+Y756)</f>
        <v>716325</v>
      </c>
      <c r="AA756" s="255">
        <f>Z756</f>
        <v>716325</v>
      </c>
      <c r="AB756" s="310">
        <v>10</v>
      </c>
      <c r="AC756" s="310">
        <v>0</v>
      </c>
      <c r="AD756" s="229">
        <v>0.02</v>
      </c>
      <c r="AE756"/>
    </row>
    <row r="757" spans="1:31" x14ac:dyDescent="0.3">
      <c r="A757" s="310"/>
      <c r="B757" s="330"/>
      <c r="C757" s="310"/>
      <c r="D757" s="310"/>
      <c r="E757" s="310"/>
      <c r="F757" s="310"/>
      <c r="H757" s="255">
        <f>SUM((D757*400)+(E757*100)+F757)</f>
        <v>0</v>
      </c>
      <c r="I757" s="254">
        <v>75</v>
      </c>
      <c r="J757" s="254">
        <f>H757*I757</f>
        <v>0</v>
      </c>
      <c r="K757" s="310"/>
      <c r="L757" s="249"/>
      <c r="M757" s="330" t="s">
        <v>393</v>
      </c>
      <c r="N757" s="345" t="s">
        <v>2</v>
      </c>
      <c r="O757" s="393"/>
      <c r="P757" s="310"/>
      <c r="Q757" s="393">
        <v>216</v>
      </c>
      <c r="R757" s="393"/>
      <c r="S757" s="310"/>
      <c r="T757" s="310"/>
      <c r="V757" s="246">
        <f>SUM(Q757*6500)</f>
        <v>1404000</v>
      </c>
      <c r="W757" s="249"/>
      <c r="X757" s="249"/>
      <c r="Y757" s="249"/>
      <c r="Z757" s="248">
        <f>SUM(J757+Y757)</f>
        <v>0</v>
      </c>
      <c r="AA757" s="255">
        <f>Z757</f>
        <v>0</v>
      </c>
      <c r="AB757" s="310"/>
      <c r="AC757" s="310"/>
      <c r="AD757" s="229"/>
      <c r="AE757"/>
    </row>
    <row r="758" spans="1:31" x14ac:dyDescent="0.3">
      <c r="A758" s="310"/>
      <c r="B758" s="330"/>
      <c r="C758" s="310"/>
      <c r="D758" s="310"/>
      <c r="E758" s="310"/>
      <c r="F758" s="310"/>
      <c r="H758" s="255">
        <f>SUM((D758*400)+(E758*100)+F758)</f>
        <v>0</v>
      </c>
      <c r="I758" s="254">
        <v>75</v>
      </c>
      <c r="J758" s="254">
        <f>H758*I758</f>
        <v>0</v>
      </c>
      <c r="K758" s="310"/>
      <c r="L758" s="249"/>
      <c r="M758" s="330" t="s">
        <v>391</v>
      </c>
      <c r="N758" s="345" t="s">
        <v>0</v>
      </c>
      <c r="O758" s="393"/>
      <c r="P758" s="310"/>
      <c r="Q758" s="393">
        <v>96</v>
      </c>
      <c r="R758" s="393"/>
      <c r="S758" s="310"/>
      <c r="T758" s="310"/>
      <c r="V758" s="246">
        <f>SUM(Q758*6500)</f>
        <v>624000</v>
      </c>
      <c r="W758" s="249"/>
      <c r="X758" s="249"/>
      <c r="Y758" s="249"/>
      <c r="Z758" s="248">
        <f>SUM(J758+Y758)</f>
        <v>0</v>
      </c>
      <c r="AA758" s="255">
        <f>Z758</f>
        <v>0</v>
      </c>
      <c r="AB758" s="310"/>
      <c r="AC758" s="310"/>
      <c r="AD758" s="229"/>
      <c r="AE758"/>
    </row>
    <row r="759" spans="1:31" x14ac:dyDescent="0.3">
      <c r="A759" s="310"/>
      <c r="B759" s="330"/>
      <c r="C759" s="310"/>
      <c r="D759" s="310"/>
      <c r="E759" s="310"/>
      <c r="F759" s="310"/>
      <c r="H759" s="255">
        <f>SUM((D759*400)+(E759*100)+F759)</f>
        <v>0</v>
      </c>
      <c r="I759" s="254">
        <v>75</v>
      </c>
      <c r="J759" s="254">
        <f>H759*I759</f>
        <v>0</v>
      </c>
      <c r="K759" s="310"/>
      <c r="L759" s="249"/>
      <c r="M759" s="330" t="s">
        <v>8</v>
      </c>
      <c r="N759" s="345" t="s">
        <v>0</v>
      </c>
      <c r="O759" s="393"/>
      <c r="P759" s="310">
        <v>21</v>
      </c>
      <c r="Q759" s="393"/>
      <c r="R759" s="393"/>
      <c r="S759" s="310"/>
      <c r="T759" s="310"/>
      <c r="U759" s="235">
        <v>6500</v>
      </c>
      <c r="V759" s="246">
        <f>SUM(P759*6500)</f>
        <v>136500</v>
      </c>
      <c r="W759" s="249">
        <v>18</v>
      </c>
      <c r="X759" s="249">
        <v>86</v>
      </c>
      <c r="Y759" s="249">
        <f>SUM(V759-(V759*X759/100))</f>
        <v>19110</v>
      </c>
      <c r="Z759" s="248">
        <f>SUM(J759+Y759)</f>
        <v>19110</v>
      </c>
      <c r="AA759" s="255">
        <f>Z759</f>
        <v>19110</v>
      </c>
      <c r="AB759" s="310">
        <v>50</v>
      </c>
      <c r="AC759" s="310">
        <v>0</v>
      </c>
      <c r="AD759" s="229">
        <v>0.01</v>
      </c>
      <c r="AE759"/>
    </row>
    <row r="760" spans="1:31" x14ac:dyDescent="0.3">
      <c r="A760" s="310">
        <v>393</v>
      </c>
      <c r="B760" s="330" t="s">
        <v>628</v>
      </c>
      <c r="C760" s="310">
        <v>2203</v>
      </c>
      <c r="D760" s="310"/>
      <c r="E760" s="310">
        <v>1</v>
      </c>
      <c r="F760" s="310">
        <v>9</v>
      </c>
      <c r="G760" s="233">
        <v>1</v>
      </c>
      <c r="H760" s="255">
        <f>SUM((D760*400)+(E760*100)+F760)</f>
        <v>109</v>
      </c>
      <c r="I760" s="254">
        <v>75</v>
      </c>
      <c r="J760" s="254">
        <f>H760*I760</f>
        <v>8175</v>
      </c>
      <c r="K760" s="310">
        <v>118</v>
      </c>
      <c r="L760" s="310">
        <v>104</v>
      </c>
      <c r="M760" s="330" t="s">
        <v>10</v>
      </c>
      <c r="N760" s="345" t="s">
        <v>9</v>
      </c>
      <c r="O760" s="393">
        <v>236.4</v>
      </c>
      <c r="P760" s="310"/>
      <c r="Q760" s="393"/>
      <c r="R760" s="393"/>
      <c r="S760" s="310"/>
      <c r="T760" s="310"/>
      <c r="U760" s="235">
        <v>6500</v>
      </c>
      <c r="V760" s="246">
        <f>SUM(V761+V762)</f>
        <v>1469000</v>
      </c>
      <c r="W760" s="249">
        <v>37</v>
      </c>
      <c r="X760" s="249">
        <v>85</v>
      </c>
      <c r="Y760" s="249">
        <f>SUM(V760-(V760*X760/100))</f>
        <v>220350</v>
      </c>
      <c r="Z760" s="248">
        <f>SUM(J760+Y760)</f>
        <v>228525</v>
      </c>
      <c r="AA760" s="255">
        <f>Z760</f>
        <v>228525</v>
      </c>
      <c r="AB760" s="310">
        <v>10</v>
      </c>
      <c r="AC760" s="310">
        <v>0</v>
      </c>
      <c r="AD760" s="229">
        <v>0.02</v>
      </c>
      <c r="AE760"/>
    </row>
    <row r="761" spans="1:31" x14ac:dyDescent="0.3">
      <c r="A761" s="310"/>
      <c r="B761" s="330"/>
      <c r="C761" s="310"/>
      <c r="D761" s="310"/>
      <c r="E761" s="310"/>
      <c r="F761" s="310"/>
      <c r="H761" s="255">
        <f>SUM((D761*400)+(E761*100)+F761)</f>
        <v>0</v>
      </c>
      <c r="I761" s="254">
        <v>75</v>
      </c>
      <c r="J761" s="254">
        <f>H761*I761</f>
        <v>0</v>
      </c>
      <c r="K761" s="310"/>
      <c r="L761" s="310"/>
      <c r="M761" s="330" t="s">
        <v>393</v>
      </c>
      <c r="N761" s="345" t="s">
        <v>2</v>
      </c>
      <c r="O761" s="393"/>
      <c r="P761" s="310"/>
      <c r="Q761" s="393">
        <v>130</v>
      </c>
      <c r="R761" s="393"/>
      <c r="S761" s="310"/>
      <c r="T761" s="310"/>
      <c r="V761" s="246">
        <f>SUM(Q761*6500)</f>
        <v>845000</v>
      </c>
      <c r="W761" s="249"/>
      <c r="X761" s="249"/>
      <c r="Y761" s="249"/>
      <c r="Z761" s="248">
        <f>SUM(J761+Y761)</f>
        <v>0</v>
      </c>
      <c r="AA761" s="255">
        <f>Z761</f>
        <v>0</v>
      </c>
      <c r="AB761" s="310"/>
      <c r="AC761" s="310"/>
      <c r="AD761" s="229"/>
      <c r="AE761"/>
    </row>
    <row r="762" spans="1:31" x14ac:dyDescent="0.3">
      <c r="A762" s="310"/>
      <c r="B762" s="330"/>
      <c r="C762" s="310"/>
      <c r="D762" s="310"/>
      <c r="E762" s="310"/>
      <c r="F762" s="310"/>
      <c r="H762" s="255">
        <f>SUM((D762*400)+(E762*100)+F762)</f>
        <v>0</v>
      </c>
      <c r="I762" s="254">
        <v>75</v>
      </c>
      <c r="J762" s="254">
        <f>H762*I762</f>
        <v>0</v>
      </c>
      <c r="K762" s="310"/>
      <c r="L762" s="310"/>
      <c r="M762" s="330" t="s">
        <v>391</v>
      </c>
      <c r="N762" s="345" t="s">
        <v>0</v>
      </c>
      <c r="O762" s="393"/>
      <c r="P762" s="310"/>
      <c r="Q762" s="393">
        <v>96</v>
      </c>
      <c r="R762" s="393"/>
      <c r="S762" s="310"/>
      <c r="T762" s="310"/>
      <c r="V762" s="246">
        <f>SUM(Q762*6500)</f>
        <v>624000</v>
      </c>
      <c r="W762" s="249"/>
      <c r="X762" s="249"/>
      <c r="Y762" s="249"/>
      <c r="Z762" s="248">
        <f>SUM(J762+Y762)</f>
        <v>0</v>
      </c>
      <c r="AA762" s="255">
        <f>Z762</f>
        <v>0</v>
      </c>
      <c r="AB762" s="310"/>
      <c r="AC762" s="310"/>
      <c r="AD762" s="229"/>
      <c r="AE762"/>
    </row>
    <row r="763" spans="1:31" x14ac:dyDescent="0.3">
      <c r="A763" s="310"/>
      <c r="B763" s="330"/>
      <c r="C763" s="310"/>
      <c r="D763" s="310"/>
      <c r="E763" s="310"/>
      <c r="F763" s="310"/>
      <c r="H763" s="255">
        <f>SUM((D763*400)+(E763*100)+F763)</f>
        <v>0</v>
      </c>
      <c r="I763" s="254">
        <v>75</v>
      </c>
      <c r="J763" s="254">
        <f>H763*I763</f>
        <v>0</v>
      </c>
      <c r="K763" s="310"/>
      <c r="L763" s="310"/>
      <c r="M763" s="330" t="s">
        <v>8</v>
      </c>
      <c r="N763" s="345" t="s">
        <v>0</v>
      </c>
      <c r="O763" s="393"/>
      <c r="P763" s="310">
        <v>10.4</v>
      </c>
      <c r="Q763" s="393"/>
      <c r="R763" s="393"/>
      <c r="S763" s="310"/>
      <c r="T763" s="310"/>
      <c r="U763" s="235">
        <v>6500</v>
      </c>
      <c r="V763" s="246">
        <f>SUM(P763*6500)</f>
        <v>67600</v>
      </c>
      <c r="W763" s="249"/>
      <c r="X763" s="249"/>
      <c r="Y763" s="249"/>
      <c r="Z763" s="248">
        <f>SUM(J763+Y763)</f>
        <v>0</v>
      </c>
      <c r="AA763" s="255">
        <f>Z763</f>
        <v>0</v>
      </c>
      <c r="AB763" s="310">
        <v>50</v>
      </c>
      <c r="AC763" s="310">
        <v>0</v>
      </c>
      <c r="AD763" s="229">
        <v>0.01</v>
      </c>
      <c r="AE763"/>
    </row>
    <row r="764" spans="1:31" x14ac:dyDescent="0.3">
      <c r="A764" s="310">
        <v>394</v>
      </c>
      <c r="B764" s="330" t="s">
        <v>806</v>
      </c>
      <c r="C764" s="310">
        <v>12826</v>
      </c>
      <c r="D764" s="310">
        <v>17</v>
      </c>
      <c r="E764" s="310"/>
      <c r="F764" s="310">
        <v>11</v>
      </c>
      <c r="G764" s="233">
        <v>1</v>
      </c>
      <c r="H764" s="255">
        <f>SUM((D764*400)+(E764*100)+F764)</f>
        <v>6811</v>
      </c>
      <c r="I764" s="254">
        <v>75</v>
      </c>
      <c r="J764" s="254">
        <f>H764*I764</f>
        <v>510825</v>
      </c>
      <c r="K764" s="310"/>
      <c r="L764" s="310"/>
      <c r="M764" s="330"/>
      <c r="N764" s="345"/>
      <c r="O764" s="393"/>
      <c r="P764" s="310"/>
      <c r="Q764" s="393"/>
      <c r="R764" s="393"/>
      <c r="S764" s="310"/>
      <c r="T764" s="310"/>
      <c r="V764" s="246"/>
      <c r="W764" s="249"/>
      <c r="X764" s="249"/>
      <c r="Y764" s="249"/>
      <c r="Z764" s="248">
        <f>SUM(J764+Y764)</f>
        <v>510825</v>
      </c>
      <c r="AA764" s="255">
        <f>Z764</f>
        <v>510825</v>
      </c>
      <c r="AB764" s="310">
        <v>50</v>
      </c>
      <c r="AC764" s="310">
        <v>0</v>
      </c>
      <c r="AD764" s="229">
        <v>0.01</v>
      </c>
      <c r="AE764"/>
    </row>
    <row r="765" spans="1:31" x14ac:dyDescent="0.3">
      <c r="A765" s="310">
        <v>395</v>
      </c>
      <c r="B765" s="330" t="s">
        <v>805</v>
      </c>
      <c r="C765" s="310">
        <v>6102</v>
      </c>
      <c r="D765" s="310"/>
      <c r="E765" s="310">
        <v>3</v>
      </c>
      <c r="F765" s="310">
        <v>37</v>
      </c>
      <c r="G765" s="233">
        <v>2</v>
      </c>
      <c r="H765" s="255">
        <f>SUM((D765*400)+(E765*100)+F765)</f>
        <v>337</v>
      </c>
      <c r="I765" s="254">
        <v>75</v>
      </c>
      <c r="J765" s="254">
        <f>H765*I765</f>
        <v>25275</v>
      </c>
      <c r="K765" s="310">
        <v>119</v>
      </c>
      <c r="L765" s="310">
        <v>76</v>
      </c>
      <c r="M765" s="330" t="s">
        <v>10</v>
      </c>
      <c r="N765" s="345" t="s">
        <v>9</v>
      </c>
      <c r="O765" s="393">
        <v>293</v>
      </c>
      <c r="P765" s="310"/>
      <c r="Q765" s="393"/>
      <c r="R765" s="393"/>
      <c r="S765" s="310"/>
      <c r="T765" s="310"/>
      <c r="U765" s="235">
        <v>6500</v>
      </c>
      <c r="V765" s="246">
        <f>SUM(V766+V767)</f>
        <v>1839500</v>
      </c>
      <c r="W765" s="249">
        <v>21</v>
      </c>
      <c r="X765" s="249">
        <v>80</v>
      </c>
      <c r="Y765" s="249">
        <f>SUM(V765-(V765*X765/100))</f>
        <v>367900</v>
      </c>
      <c r="Z765" s="248">
        <f>SUM(J765+Y765)</f>
        <v>393175</v>
      </c>
      <c r="AA765" s="255">
        <f>Z765</f>
        <v>393175</v>
      </c>
      <c r="AB765" s="310">
        <v>10</v>
      </c>
      <c r="AC765" s="310">
        <v>0</v>
      </c>
      <c r="AD765" s="229">
        <v>0.02</v>
      </c>
      <c r="AE765"/>
    </row>
    <row r="766" spans="1:31" x14ac:dyDescent="0.3">
      <c r="A766" s="310"/>
      <c r="B766" s="330"/>
      <c r="C766" s="310"/>
      <c r="D766" s="310"/>
      <c r="E766" s="310"/>
      <c r="F766" s="310"/>
      <c r="H766" s="255">
        <f>SUM((D766*400)+(E766*100)+F766)</f>
        <v>0</v>
      </c>
      <c r="I766" s="254">
        <v>75</v>
      </c>
      <c r="J766" s="254">
        <f>H766*I766</f>
        <v>0</v>
      </c>
      <c r="K766" s="310"/>
      <c r="L766" s="310"/>
      <c r="M766" s="330" t="s">
        <v>393</v>
      </c>
      <c r="N766" s="345" t="s">
        <v>2</v>
      </c>
      <c r="O766" s="393"/>
      <c r="P766" s="310"/>
      <c r="Q766" s="393">
        <v>187</v>
      </c>
      <c r="R766" s="393"/>
      <c r="S766" s="310"/>
      <c r="T766" s="310"/>
      <c r="V766" s="246">
        <f>SUM(Q766*6500)</f>
        <v>1215500</v>
      </c>
      <c r="W766" s="249"/>
      <c r="X766" s="249"/>
      <c r="Y766" s="249"/>
      <c r="Z766" s="248">
        <f>SUM(J766+Y766)</f>
        <v>0</v>
      </c>
      <c r="AA766" s="255">
        <f>Z766</f>
        <v>0</v>
      </c>
      <c r="AB766" s="310"/>
      <c r="AC766" s="310"/>
      <c r="AD766" s="229"/>
      <c r="AE766"/>
    </row>
    <row r="767" spans="1:31" x14ac:dyDescent="0.3">
      <c r="A767" s="310"/>
      <c r="B767" s="330"/>
      <c r="C767" s="310"/>
      <c r="D767" s="310"/>
      <c r="E767" s="310"/>
      <c r="F767" s="310"/>
      <c r="H767" s="255">
        <f>SUM((D767*400)+(E767*100)+F767)</f>
        <v>0</v>
      </c>
      <c r="I767" s="254">
        <v>75</v>
      </c>
      <c r="J767" s="254">
        <f>H767*I767</f>
        <v>0</v>
      </c>
      <c r="K767" s="310"/>
      <c r="L767" s="310"/>
      <c r="M767" s="330" t="s">
        <v>391</v>
      </c>
      <c r="N767" s="345" t="s">
        <v>0</v>
      </c>
      <c r="O767" s="393"/>
      <c r="P767" s="310"/>
      <c r="Q767" s="393">
        <v>96</v>
      </c>
      <c r="R767" s="393"/>
      <c r="S767" s="310"/>
      <c r="T767" s="310"/>
      <c r="V767" s="246">
        <f>SUM(Q767*6500)</f>
        <v>624000</v>
      </c>
      <c r="W767" s="249"/>
      <c r="X767" s="249"/>
      <c r="Y767" s="249"/>
      <c r="Z767" s="248">
        <f>SUM(J767+Y767)</f>
        <v>0</v>
      </c>
      <c r="AA767" s="255">
        <f>Z767</f>
        <v>0</v>
      </c>
      <c r="AB767" s="310"/>
      <c r="AC767" s="310"/>
      <c r="AD767" s="229"/>
      <c r="AE767"/>
    </row>
    <row r="768" spans="1:31" x14ac:dyDescent="0.3">
      <c r="A768" s="310"/>
      <c r="B768" s="330"/>
      <c r="C768" s="310"/>
      <c r="D768" s="310"/>
      <c r="E768" s="310"/>
      <c r="F768" s="310"/>
      <c r="H768" s="255">
        <f>SUM((D768*400)+(E768*100)+F768)</f>
        <v>0</v>
      </c>
      <c r="I768" s="254">
        <v>75</v>
      </c>
      <c r="J768" s="254">
        <f>H768*I768</f>
        <v>0</v>
      </c>
      <c r="K768" s="310"/>
      <c r="L768" s="310"/>
      <c r="M768" s="330" t="s">
        <v>8</v>
      </c>
      <c r="N768" s="345" t="s">
        <v>0</v>
      </c>
      <c r="O768" s="393"/>
      <c r="P768" s="310">
        <v>10</v>
      </c>
      <c r="Q768" s="393"/>
      <c r="R768" s="393"/>
      <c r="S768" s="310"/>
      <c r="T768" s="310"/>
      <c r="U768" s="235">
        <v>6500</v>
      </c>
      <c r="V768" s="246">
        <f>SUM(P768*6500)</f>
        <v>65000</v>
      </c>
      <c r="W768" s="249">
        <v>21</v>
      </c>
      <c r="X768" s="249">
        <v>93</v>
      </c>
      <c r="Y768" s="249">
        <f>SUM(V768-(V768*X768/100))</f>
        <v>4550</v>
      </c>
      <c r="Z768" s="248">
        <f>SUM(J768+Y768)</f>
        <v>4550</v>
      </c>
      <c r="AA768" s="255">
        <f>Z768</f>
        <v>4550</v>
      </c>
      <c r="AB768" s="310">
        <v>50</v>
      </c>
      <c r="AC768" s="310">
        <v>0</v>
      </c>
      <c r="AD768" s="229">
        <v>0.01</v>
      </c>
      <c r="AE768"/>
    </row>
    <row r="769" spans="1:31" x14ac:dyDescent="0.3">
      <c r="A769" s="310">
        <v>396</v>
      </c>
      <c r="B769" s="330" t="s">
        <v>804</v>
      </c>
      <c r="C769" s="310">
        <v>6322</v>
      </c>
      <c r="D769" s="310">
        <v>9</v>
      </c>
      <c r="E769" s="310">
        <v>3</v>
      </c>
      <c r="F769" s="310">
        <v>84</v>
      </c>
      <c r="G769" s="233">
        <v>1</v>
      </c>
      <c r="H769" s="255">
        <f>SUM((D769*400)+(E769*100)+F769)</f>
        <v>3984</v>
      </c>
      <c r="I769" s="254">
        <v>75</v>
      </c>
      <c r="J769" s="254">
        <f>H769*I769</f>
        <v>298800</v>
      </c>
      <c r="K769" s="310"/>
      <c r="L769" s="310"/>
      <c r="M769" s="330"/>
      <c r="N769" s="345"/>
      <c r="O769" s="393"/>
      <c r="P769" s="310"/>
      <c r="Q769" s="393"/>
      <c r="R769" s="393"/>
      <c r="S769" s="310"/>
      <c r="T769" s="310"/>
      <c r="V769" s="246"/>
      <c r="W769" s="249"/>
      <c r="X769" s="249"/>
      <c r="Y769" s="249"/>
      <c r="Z769" s="248">
        <f>SUM(J769+Y769)</f>
        <v>298800</v>
      </c>
      <c r="AA769" s="255">
        <f>Z769</f>
        <v>298800</v>
      </c>
      <c r="AB769" s="310">
        <v>50</v>
      </c>
      <c r="AC769" s="310">
        <v>0</v>
      </c>
      <c r="AD769" s="229">
        <v>0.01</v>
      </c>
      <c r="AE769"/>
    </row>
    <row r="770" spans="1:31" x14ac:dyDescent="0.3">
      <c r="A770" s="310">
        <v>397</v>
      </c>
      <c r="B770" s="330" t="s">
        <v>803</v>
      </c>
      <c r="C770" s="310">
        <v>7599</v>
      </c>
      <c r="D770" s="310">
        <v>20</v>
      </c>
      <c r="E770" s="310">
        <v>3</v>
      </c>
      <c r="F770" s="310">
        <v>1</v>
      </c>
      <c r="G770" s="233">
        <v>1</v>
      </c>
      <c r="H770" s="255">
        <f>SUM((D770*400)+(E770*100)+F770)</f>
        <v>8301</v>
      </c>
      <c r="I770" s="254">
        <v>75</v>
      </c>
      <c r="J770" s="254">
        <f>H770*I770</f>
        <v>622575</v>
      </c>
      <c r="K770" s="310"/>
      <c r="L770" s="310"/>
      <c r="M770" s="330"/>
      <c r="N770" s="345"/>
      <c r="O770" s="393"/>
      <c r="P770" s="310"/>
      <c r="Q770" s="393"/>
      <c r="R770" s="393"/>
      <c r="S770" s="310"/>
      <c r="T770" s="310"/>
      <c r="V770" s="246"/>
      <c r="W770" s="249"/>
      <c r="X770" s="249"/>
      <c r="Y770" s="249"/>
      <c r="Z770" s="248">
        <f>SUM(J770+Y770)</f>
        <v>622575</v>
      </c>
      <c r="AA770" s="255">
        <f>Z770</f>
        <v>622575</v>
      </c>
      <c r="AB770" s="310">
        <v>50</v>
      </c>
      <c r="AC770" s="310">
        <v>0</v>
      </c>
      <c r="AD770" s="229">
        <v>0.01</v>
      </c>
      <c r="AE770"/>
    </row>
    <row r="771" spans="1:31" x14ac:dyDescent="0.3">
      <c r="A771" s="310">
        <v>398</v>
      </c>
      <c r="B771" s="330" t="s">
        <v>802</v>
      </c>
      <c r="C771" s="310">
        <v>6090</v>
      </c>
      <c r="D771" s="310"/>
      <c r="E771" s="310">
        <v>1</v>
      </c>
      <c r="F771" s="310">
        <v>38</v>
      </c>
      <c r="G771" s="233">
        <v>1</v>
      </c>
      <c r="H771" s="255">
        <f>SUM((D771*400)+(E771*100)+F771)</f>
        <v>138</v>
      </c>
      <c r="I771" s="254">
        <v>75</v>
      </c>
      <c r="J771" s="254">
        <f>H771*I771</f>
        <v>10350</v>
      </c>
      <c r="K771" s="310">
        <v>120</v>
      </c>
      <c r="L771" s="310">
        <v>16</v>
      </c>
      <c r="M771" s="330" t="s">
        <v>10</v>
      </c>
      <c r="N771" s="345" t="s">
        <v>9</v>
      </c>
      <c r="O771" s="393">
        <v>393</v>
      </c>
      <c r="P771" s="310"/>
      <c r="Q771" s="393"/>
      <c r="R771" s="393"/>
      <c r="S771" s="310"/>
      <c r="T771" s="310"/>
      <c r="U771" s="235">
        <v>6500</v>
      </c>
      <c r="V771" s="246">
        <f>SUM(V772+V773)</f>
        <v>2554500</v>
      </c>
      <c r="W771" s="249">
        <v>2</v>
      </c>
      <c r="X771" s="249">
        <v>4</v>
      </c>
      <c r="Y771" s="249">
        <f>SUM(V771-(V771*X771/100))</f>
        <v>2452320</v>
      </c>
      <c r="Z771" s="248">
        <f>SUM(J771+Y771)</f>
        <v>2462670</v>
      </c>
      <c r="AA771" s="255">
        <f>Z771</f>
        <v>2462670</v>
      </c>
      <c r="AB771" s="310">
        <v>10</v>
      </c>
      <c r="AC771" s="310">
        <v>0</v>
      </c>
      <c r="AD771" s="229">
        <v>0.02</v>
      </c>
      <c r="AE771"/>
    </row>
    <row r="772" spans="1:31" x14ac:dyDescent="0.3">
      <c r="A772" s="310"/>
      <c r="B772" s="330"/>
      <c r="C772" s="310"/>
      <c r="D772" s="310"/>
      <c r="E772" s="310"/>
      <c r="F772" s="310"/>
      <c r="H772" s="255">
        <f>SUM((D772*400)+(E772*100)+F772)</f>
        <v>0</v>
      </c>
      <c r="I772" s="254">
        <v>75</v>
      </c>
      <c r="J772" s="254">
        <f>H772*I772</f>
        <v>0</v>
      </c>
      <c r="K772" s="310"/>
      <c r="L772" s="310"/>
      <c r="M772" s="330" t="s">
        <v>393</v>
      </c>
      <c r="N772" s="345" t="s">
        <v>2</v>
      </c>
      <c r="O772" s="393"/>
      <c r="P772" s="310"/>
      <c r="Q772" s="393">
        <v>297</v>
      </c>
      <c r="R772" s="393"/>
      <c r="S772" s="310"/>
      <c r="T772" s="310"/>
      <c r="V772" s="246">
        <f>SUM(Q772*6500)</f>
        <v>1930500</v>
      </c>
      <c r="W772" s="249"/>
      <c r="X772" s="249"/>
      <c r="Y772" s="249"/>
      <c r="Z772" s="248">
        <f>SUM(J772+Y772)</f>
        <v>0</v>
      </c>
      <c r="AA772" s="255">
        <f>Z772</f>
        <v>0</v>
      </c>
      <c r="AB772" s="310"/>
      <c r="AC772" s="310"/>
      <c r="AD772" s="229"/>
      <c r="AE772"/>
    </row>
    <row r="773" spans="1:31" x14ac:dyDescent="0.3">
      <c r="A773" s="310"/>
      <c r="B773" s="330"/>
      <c r="C773" s="310"/>
      <c r="D773" s="310"/>
      <c r="E773" s="310"/>
      <c r="F773" s="310"/>
      <c r="H773" s="255">
        <f>SUM((D773*400)+(E773*100)+F773)</f>
        <v>0</v>
      </c>
      <c r="I773" s="254">
        <v>75</v>
      </c>
      <c r="J773" s="254">
        <f>H773*I773</f>
        <v>0</v>
      </c>
      <c r="K773" s="310"/>
      <c r="L773" s="310"/>
      <c r="M773" s="330" t="s">
        <v>391</v>
      </c>
      <c r="N773" s="345" t="s">
        <v>0</v>
      </c>
      <c r="O773" s="393"/>
      <c r="P773" s="310"/>
      <c r="Q773" s="393">
        <v>96</v>
      </c>
      <c r="R773" s="393"/>
      <c r="S773" s="310"/>
      <c r="T773" s="310"/>
      <c r="V773" s="246">
        <f>SUM(Q773*6500)</f>
        <v>624000</v>
      </c>
      <c r="W773" s="249"/>
      <c r="X773" s="249"/>
      <c r="Y773" s="249"/>
      <c r="Z773" s="248">
        <f>SUM(J773+Y773)</f>
        <v>0</v>
      </c>
      <c r="AA773" s="255">
        <f>Z773</f>
        <v>0</v>
      </c>
      <c r="AB773" s="310"/>
      <c r="AC773" s="310"/>
      <c r="AD773" s="229"/>
      <c r="AE773"/>
    </row>
    <row r="774" spans="1:31" x14ac:dyDescent="0.3">
      <c r="A774" s="310">
        <v>399</v>
      </c>
      <c r="B774" s="330" t="s">
        <v>801</v>
      </c>
      <c r="C774" s="310">
        <v>1307</v>
      </c>
      <c r="D774" s="310"/>
      <c r="E774" s="310">
        <v>1</v>
      </c>
      <c r="F774" s="310">
        <v>52</v>
      </c>
      <c r="G774" s="233">
        <v>1</v>
      </c>
      <c r="H774" s="255">
        <f>SUM((D774*400)+(E774*100)+F774)</f>
        <v>152</v>
      </c>
      <c r="I774" s="254">
        <v>75</v>
      </c>
      <c r="J774" s="254">
        <f>H774*I774</f>
        <v>11400</v>
      </c>
      <c r="K774" s="310"/>
      <c r="L774" s="310"/>
      <c r="M774" s="330"/>
      <c r="N774" s="345"/>
      <c r="O774" s="393"/>
      <c r="P774" s="310"/>
      <c r="Q774" s="393"/>
      <c r="R774" s="393"/>
      <c r="S774" s="310"/>
      <c r="T774" s="310"/>
      <c r="U774" s="310"/>
      <c r="V774" s="246"/>
      <c r="W774" s="249"/>
      <c r="X774" s="249"/>
      <c r="Y774" s="249"/>
      <c r="Z774" s="248">
        <f>SUM(J774+Y774)</f>
        <v>11400</v>
      </c>
      <c r="AA774" s="255">
        <f>Z774</f>
        <v>11400</v>
      </c>
      <c r="AB774" s="310">
        <v>50</v>
      </c>
      <c r="AC774" s="310">
        <v>0</v>
      </c>
      <c r="AD774" s="229">
        <v>0.01</v>
      </c>
      <c r="AE774"/>
    </row>
    <row r="775" spans="1:31" x14ac:dyDescent="0.3">
      <c r="A775" s="310">
        <v>400</v>
      </c>
      <c r="B775" s="330" t="s">
        <v>800</v>
      </c>
      <c r="C775" s="310">
        <v>476</v>
      </c>
      <c r="D775" s="310">
        <v>11</v>
      </c>
      <c r="E775" s="310">
        <v>2</v>
      </c>
      <c r="F775" s="310">
        <v>64</v>
      </c>
      <c r="G775" s="310">
        <v>1</v>
      </c>
      <c r="H775" s="255">
        <f>SUM((D775*400)+(E775*100)+F775)</f>
        <v>4664</v>
      </c>
      <c r="I775" s="254">
        <v>75</v>
      </c>
      <c r="J775" s="254">
        <f>H775*I775</f>
        <v>349800</v>
      </c>
      <c r="K775" s="310"/>
      <c r="L775" s="310"/>
      <c r="M775" s="330"/>
      <c r="N775" s="345"/>
      <c r="O775" s="393"/>
      <c r="P775" s="310"/>
      <c r="Q775" s="393"/>
      <c r="R775" s="393"/>
      <c r="S775" s="310"/>
      <c r="T775" s="310"/>
      <c r="U775" s="310"/>
      <c r="V775" s="246"/>
      <c r="W775" s="249"/>
      <c r="X775" s="249"/>
      <c r="Y775" s="249"/>
      <c r="Z775" s="248">
        <f>SUM(J775+Y775)</f>
        <v>349800</v>
      </c>
      <c r="AA775" s="255">
        <f>Z775</f>
        <v>349800</v>
      </c>
      <c r="AB775" s="310">
        <v>50</v>
      </c>
      <c r="AC775" s="310">
        <v>0</v>
      </c>
      <c r="AD775" s="229">
        <v>0.01</v>
      </c>
      <c r="AE775"/>
    </row>
    <row r="776" spans="1:31" x14ac:dyDescent="0.3">
      <c r="A776" s="310">
        <v>401</v>
      </c>
      <c r="B776" s="330" t="s">
        <v>799</v>
      </c>
      <c r="C776" s="310">
        <v>20223</v>
      </c>
      <c r="D776" s="310">
        <v>5</v>
      </c>
      <c r="E776" s="310">
        <v>3</v>
      </c>
      <c r="F776" s="310">
        <v>1</v>
      </c>
      <c r="G776" s="310">
        <v>1</v>
      </c>
      <c r="H776" s="255">
        <f>SUM((D776*400)+(E776*100)+F776)</f>
        <v>2301</v>
      </c>
      <c r="I776" s="254">
        <v>75</v>
      </c>
      <c r="J776" s="254">
        <f>H776*I776</f>
        <v>172575</v>
      </c>
      <c r="K776" s="310"/>
      <c r="L776" s="310"/>
      <c r="M776" s="330"/>
      <c r="N776" s="345"/>
      <c r="O776" s="393"/>
      <c r="P776" s="310"/>
      <c r="Q776" s="393"/>
      <c r="R776" s="393"/>
      <c r="S776" s="310"/>
      <c r="T776" s="310"/>
      <c r="U776" s="310"/>
      <c r="V776" s="246"/>
      <c r="W776" s="249"/>
      <c r="X776" s="249"/>
      <c r="Y776" s="249"/>
      <c r="Z776" s="248">
        <f>SUM(J776+Y776)</f>
        <v>172575</v>
      </c>
      <c r="AA776" s="255">
        <f>Z776</f>
        <v>172575</v>
      </c>
      <c r="AB776" s="310">
        <v>50</v>
      </c>
      <c r="AC776" s="310">
        <v>0</v>
      </c>
      <c r="AD776" s="229">
        <v>0.01</v>
      </c>
      <c r="AE776"/>
    </row>
    <row r="777" spans="1:31" x14ac:dyDescent="0.3">
      <c r="A777" s="310">
        <v>402</v>
      </c>
      <c r="B777" s="330" t="s">
        <v>798</v>
      </c>
      <c r="C777" s="310">
        <v>29423</v>
      </c>
      <c r="D777" s="310"/>
      <c r="E777" s="310">
        <v>2</v>
      </c>
      <c r="F777" s="310">
        <v>48</v>
      </c>
      <c r="G777" s="310">
        <v>2</v>
      </c>
      <c r="H777" s="255">
        <f>SUM((D777*400)+(E777*100)+F777)</f>
        <v>248</v>
      </c>
      <c r="I777" s="254">
        <v>75</v>
      </c>
      <c r="J777" s="254">
        <f>H777*I777</f>
        <v>18600</v>
      </c>
      <c r="K777" s="310">
        <v>121</v>
      </c>
      <c r="L777" s="310">
        <v>1</v>
      </c>
      <c r="M777" s="330" t="s">
        <v>10</v>
      </c>
      <c r="N777" s="345" t="s">
        <v>9</v>
      </c>
      <c r="O777" s="393">
        <v>291.25</v>
      </c>
      <c r="P777" s="310"/>
      <c r="Q777" s="393"/>
      <c r="R777" s="393"/>
      <c r="S777" s="310"/>
      <c r="T777" s="310"/>
      <c r="U777" s="235">
        <v>6500</v>
      </c>
      <c r="V777" s="246">
        <f>SUM(V778+V779)</f>
        <v>1820000</v>
      </c>
      <c r="W777" s="249">
        <v>10</v>
      </c>
      <c r="X777" s="249">
        <v>30</v>
      </c>
      <c r="Y777" s="249">
        <f>SUM(V777-(V777*X777/100))</f>
        <v>1274000</v>
      </c>
      <c r="Z777" s="248">
        <f>SUM(J777+Y777)</f>
        <v>1292600</v>
      </c>
      <c r="AA777" s="255">
        <f>Z777</f>
        <v>1292600</v>
      </c>
      <c r="AB777" s="310">
        <v>10</v>
      </c>
      <c r="AC777" s="310">
        <v>0</v>
      </c>
      <c r="AD777" s="229">
        <v>0.02</v>
      </c>
      <c r="AE777"/>
    </row>
    <row r="778" spans="1:31" x14ac:dyDescent="0.3">
      <c r="A778" s="310"/>
      <c r="B778" s="330"/>
      <c r="C778" s="310"/>
      <c r="D778" s="310"/>
      <c r="E778" s="310"/>
      <c r="F778" s="310"/>
      <c r="G778" s="310"/>
      <c r="H778" s="255">
        <f>SUM((D778*400)+(E778*100)+F778)</f>
        <v>0</v>
      </c>
      <c r="I778" s="254">
        <v>75</v>
      </c>
      <c r="J778" s="254">
        <f>H778*I778</f>
        <v>0</v>
      </c>
      <c r="K778" s="310"/>
      <c r="L778" s="310"/>
      <c r="M778" s="330" t="s">
        <v>393</v>
      </c>
      <c r="N778" s="345" t="s">
        <v>2</v>
      </c>
      <c r="O778" s="393"/>
      <c r="P778" s="310"/>
      <c r="Q778" s="393">
        <v>216</v>
      </c>
      <c r="R778" s="393"/>
      <c r="S778" s="310"/>
      <c r="T778" s="310"/>
      <c r="U778" s="310"/>
      <c r="V778" s="246">
        <f>SUM(Q778*6500)</f>
        <v>1404000</v>
      </c>
      <c r="W778" s="249"/>
      <c r="X778" s="249"/>
      <c r="Y778" s="249"/>
      <c r="Z778" s="248">
        <f>SUM(J778+Y778)</f>
        <v>0</v>
      </c>
      <c r="AA778" s="255">
        <f>Z778</f>
        <v>0</v>
      </c>
      <c r="AB778" s="310"/>
      <c r="AC778" s="310"/>
      <c r="AD778" s="229"/>
      <c r="AE778"/>
    </row>
    <row r="779" spans="1:31" x14ac:dyDescent="0.3">
      <c r="A779" s="310"/>
      <c r="B779" s="330"/>
      <c r="C779" s="310"/>
      <c r="D779" s="310"/>
      <c r="E779" s="310"/>
      <c r="F779" s="310"/>
      <c r="G779" s="310"/>
      <c r="H779" s="255">
        <f>SUM((D779*400)+(E779*100)+F779)</f>
        <v>0</v>
      </c>
      <c r="I779" s="254">
        <v>75</v>
      </c>
      <c r="J779" s="254">
        <f>H779*I779</f>
        <v>0</v>
      </c>
      <c r="K779" s="310"/>
      <c r="L779" s="310"/>
      <c r="M779" s="330" t="s">
        <v>391</v>
      </c>
      <c r="N779" s="345" t="s">
        <v>0</v>
      </c>
      <c r="O779" s="393"/>
      <c r="P779" s="310"/>
      <c r="Q779" s="393">
        <v>64</v>
      </c>
      <c r="R779" s="393"/>
      <c r="S779" s="310"/>
      <c r="T779" s="310"/>
      <c r="U779" s="310"/>
      <c r="V779" s="246">
        <f>SUM(Q779*6500)</f>
        <v>416000</v>
      </c>
      <c r="W779" s="249"/>
      <c r="X779" s="249"/>
      <c r="Y779" s="249"/>
      <c r="Z779" s="248">
        <f>SUM(J779+Y779)</f>
        <v>0</v>
      </c>
      <c r="AA779" s="255">
        <f>Z779</f>
        <v>0</v>
      </c>
      <c r="AB779" s="310"/>
      <c r="AC779" s="310"/>
      <c r="AD779" s="229"/>
      <c r="AE779"/>
    </row>
    <row r="780" spans="1:31" x14ac:dyDescent="0.3">
      <c r="A780" s="310"/>
      <c r="B780" s="330"/>
      <c r="C780" s="310"/>
      <c r="D780" s="310"/>
      <c r="E780" s="310"/>
      <c r="F780" s="310"/>
      <c r="G780" s="310"/>
      <c r="H780" s="255">
        <f>SUM((D780*400)+(E780*100)+F780)</f>
        <v>0</v>
      </c>
      <c r="I780" s="254">
        <v>75</v>
      </c>
      <c r="J780" s="254">
        <f>H780*I780</f>
        <v>0</v>
      </c>
      <c r="K780" s="310"/>
      <c r="L780" s="310"/>
      <c r="M780" s="330" t="s">
        <v>8</v>
      </c>
      <c r="N780" s="345" t="s">
        <v>0</v>
      </c>
      <c r="O780" s="393"/>
      <c r="P780" s="310">
        <v>11.25</v>
      </c>
      <c r="Q780" s="393"/>
      <c r="R780" s="393"/>
      <c r="S780" s="310"/>
      <c r="T780" s="310"/>
      <c r="U780" s="235">
        <v>6500</v>
      </c>
      <c r="V780" s="246">
        <f>SUM(P780*6500)</f>
        <v>73125</v>
      </c>
      <c r="W780" s="249">
        <v>10</v>
      </c>
      <c r="X780" s="249">
        <v>40</v>
      </c>
      <c r="Y780" s="249">
        <f>SUM(V780-(V780*X780/100))</f>
        <v>43875</v>
      </c>
      <c r="Z780" s="248">
        <f>SUM(J780+Y780)</f>
        <v>43875</v>
      </c>
      <c r="AA780" s="255">
        <f>Z780</f>
        <v>43875</v>
      </c>
      <c r="AB780" s="310">
        <v>50</v>
      </c>
      <c r="AC780" s="310">
        <v>0</v>
      </c>
      <c r="AD780" s="229">
        <v>0.01</v>
      </c>
      <c r="AE780"/>
    </row>
    <row r="781" spans="1:31" x14ac:dyDescent="0.3">
      <c r="A781" s="310">
        <v>403</v>
      </c>
      <c r="B781" s="330" t="s">
        <v>797</v>
      </c>
      <c r="C781" s="310">
        <v>7697</v>
      </c>
      <c r="D781" s="310"/>
      <c r="E781" s="310">
        <v>2</v>
      </c>
      <c r="F781" s="310">
        <v>56</v>
      </c>
      <c r="G781" s="310">
        <v>2</v>
      </c>
      <c r="H781" s="255">
        <f>SUM((D781*400)+(E781*100)+F781)</f>
        <v>256</v>
      </c>
      <c r="I781" s="254">
        <v>75</v>
      </c>
      <c r="J781" s="254">
        <f>H781*I781</f>
        <v>19200</v>
      </c>
      <c r="K781" s="310">
        <v>122</v>
      </c>
      <c r="L781" s="310">
        <v>1</v>
      </c>
      <c r="M781" s="330" t="s">
        <v>3</v>
      </c>
      <c r="N781" s="345" t="s">
        <v>2</v>
      </c>
      <c r="O781" s="393">
        <v>32</v>
      </c>
      <c r="P781" s="310"/>
      <c r="Q781" s="393">
        <v>32</v>
      </c>
      <c r="R781" s="393"/>
      <c r="S781" s="310"/>
      <c r="T781" s="310"/>
      <c r="U781" s="310">
        <v>6500</v>
      </c>
      <c r="V781" s="246">
        <f>SUM(Q781*6500)</f>
        <v>208000</v>
      </c>
      <c r="W781" s="249">
        <v>10</v>
      </c>
      <c r="X781" s="249">
        <v>10</v>
      </c>
      <c r="Y781" s="249">
        <f>SUM(V781-(V781*X781/100))</f>
        <v>187200</v>
      </c>
      <c r="Z781" s="248">
        <f>SUM(J781+Y781)</f>
        <v>206400</v>
      </c>
      <c r="AA781" s="255">
        <f>Z781</f>
        <v>206400</v>
      </c>
      <c r="AB781" s="310">
        <v>10</v>
      </c>
      <c r="AC781" s="310">
        <v>0</v>
      </c>
      <c r="AD781" s="229">
        <v>0.02</v>
      </c>
      <c r="AE781"/>
    </row>
    <row r="782" spans="1:31" x14ac:dyDescent="0.3">
      <c r="A782" s="310">
        <v>404</v>
      </c>
      <c r="B782" s="330" t="s">
        <v>796</v>
      </c>
      <c r="C782" s="249">
        <v>10822</v>
      </c>
      <c r="D782" s="310"/>
      <c r="E782" s="310">
        <v>1</v>
      </c>
      <c r="F782" s="310">
        <v>60</v>
      </c>
      <c r="G782" s="310">
        <v>1</v>
      </c>
      <c r="H782" s="255">
        <f>SUM((D782*400)+(E782*100)+F782)</f>
        <v>160</v>
      </c>
      <c r="I782" s="254">
        <v>75</v>
      </c>
      <c r="J782" s="254">
        <f>H782*I782</f>
        <v>12000</v>
      </c>
      <c r="K782" s="310"/>
      <c r="L782" s="249"/>
      <c r="M782" s="330"/>
      <c r="N782" s="345"/>
      <c r="O782" s="393"/>
      <c r="P782" s="310"/>
      <c r="Q782" s="393"/>
      <c r="R782" s="393"/>
      <c r="S782" s="310"/>
      <c r="T782" s="310"/>
      <c r="U782" s="310"/>
      <c r="V782" s="246"/>
      <c r="W782" s="249"/>
      <c r="X782" s="249"/>
      <c r="Y782" s="249"/>
      <c r="Z782" s="248">
        <f>SUM(J782+Y782)</f>
        <v>12000</v>
      </c>
      <c r="AA782" s="255">
        <f>Z782</f>
        <v>12000</v>
      </c>
      <c r="AB782" s="310">
        <v>50</v>
      </c>
      <c r="AC782" s="310">
        <v>0</v>
      </c>
      <c r="AD782" s="229">
        <v>0.01</v>
      </c>
      <c r="AE782"/>
    </row>
    <row r="783" spans="1:31" x14ac:dyDescent="0.3">
      <c r="A783" s="310">
        <v>405</v>
      </c>
      <c r="B783" s="330" t="s">
        <v>795</v>
      </c>
      <c r="C783" s="310">
        <v>881</v>
      </c>
      <c r="D783" s="310">
        <v>10</v>
      </c>
      <c r="E783" s="310"/>
      <c r="F783" s="310"/>
      <c r="G783" s="310">
        <v>1</v>
      </c>
      <c r="H783" s="255">
        <f>SUM((D783*400)+(E783*100)+F783)</f>
        <v>4000</v>
      </c>
      <c r="I783" s="254">
        <v>75</v>
      </c>
      <c r="J783" s="254">
        <f>H783*I783</f>
        <v>300000</v>
      </c>
      <c r="K783" s="310"/>
      <c r="L783" s="249"/>
      <c r="M783" s="330"/>
      <c r="N783" s="345"/>
      <c r="O783" s="393"/>
      <c r="P783" s="310"/>
      <c r="Q783" s="393"/>
      <c r="R783" s="393"/>
      <c r="S783" s="310"/>
      <c r="T783" s="310"/>
      <c r="U783" s="310"/>
      <c r="V783" s="246"/>
      <c r="W783" s="249"/>
      <c r="X783" s="249"/>
      <c r="Y783" s="249"/>
      <c r="Z783" s="248">
        <f>SUM(J783+Y783)</f>
        <v>300000</v>
      </c>
      <c r="AA783" s="255">
        <f>Z783</f>
        <v>300000</v>
      </c>
      <c r="AB783" s="310">
        <v>50</v>
      </c>
      <c r="AC783" s="310">
        <v>0</v>
      </c>
      <c r="AD783" s="229">
        <v>0.01</v>
      </c>
      <c r="AE783"/>
    </row>
    <row r="784" spans="1:31" x14ac:dyDescent="0.3">
      <c r="A784" s="310">
        <v>406</v>
      </c>
      <c r="B784" s="330" t="s">
        <v>794</v>
      </c>
      <c r="C784" s="310">
        <v>7347</v>
      </c>
      <c r="D784" s="310"/>
      <c r="E784" s="310">
        <v>2</v>
      </c>
      <c r="F784" s="310">
        <v>33</v>
      </c>
      <c r="G784" s="310">
        <v>2</v>
      </c>
      <c r="H784" s="255">
        <f>SUM((D784*400)+(E784*100)+F784)</f>
        <v>233</v>
      </c>
      <c r="I784" s="254">
        <v>75</v>
      </c>
      <c r="J784" s="254">
        <f>H784*I784</f>
        <v>17475</v>
      </c>
      <c r="K784" s="310">
        <v>123</v>
      </c>
      <c r="L784" s="249">
        <v>145</v>
      </c>
      <c r="M784" s="330" t="s">
        <v>3</v>
      </c>
      <c r="N784" s="345" t="s">
        <v>2</v>
      </c>
      <c r="O784" s="393">
        <v>232</v>
      </c>
      <c r="P784" s="310"/>
      <c r="Q784" s="393">
        <v>228</v>
      </c>
      <c r="R784" s="393"/>
      <c r="S784" s="310"/>
      <c r="T784" s="310"/>
      <c r="U784" s="235">
        <v>6500</v>
      </c>
      <c r="V784" s="246">
        <f>SUM(Q784*6500)</f>
        <v>1482000</v>
      </c>
      <c r="W784" s="249">
        <v>6</v>
      </c>
      <c r="X784" s="249">
        <v>6</v>
      </c>
      <c r="Y784" s="249">
        <f>SUM(V784-(V784*X784/100))</f>
        <v>1393080</v>
      </c>
      <c r="Z784" s="248">
        <f>SUM(J784+Y784)</f>
        <v>1410555</v>
      </c>
      <c r="AA784" s="255">
        <f>Z784</f>
        <v>1410555</v>
      </c>
      <c r="AB784" s="310">
        <v>10</v>
      </c>
      <c r="AC784" s="310">
        <v>0</v>
      </c>
      <c r="AD784" s="229">
        <v>0.02</v>
      </c>
      <c r="AE784"/>
    </row>
    <row r="785" spans="1:31" x14ac:dyDescent="0.3">
      <c r="A785" s="310"/>
      <c r="B785" s="330"/>
      <c r="C785" s="310"/>
      <c r="D785" s="310"/>
      <c r="E785" s="310"/>
      <c r="F785" s="310"/>
      <c r="G785" s="310"/>
      <c r="H785" s="255">
        <f>SUM((D785*400)+(E785*100)+F785)</f>
        <v>0</v>
      </c>
      <c r="I785" s="254">
        <v>75</v>
      </c>
      <c r="J785" s="254">
        <f>H785*I785</f>
        <v>0</v>
      </c>
      <c r="K785" s="310"/>
      <c r="L785" s="249"/>
      <c r="M785" s="330" t="s">
        <v>13</v>
      </c>
      <c r="N785" s="345" t="s">
        <v>0</v>
      </c>
      <c r="O785" s="393"/>
      <c r="P785" s="310">
        <v>4</v>
      </c>
      <c r="Q785" s="393"/>
      <c r="R785" s="393"/>
      <c r="S785" s="310"/>
      <c r="T785" s="310"/>
      <c r="U785" s="235">
        <v>2050</v>
      </c>
      <c r="V785" s="246">
        <f>SUM(P785*2050)</f>
        <v>8200</v>
      </c>
      <c r="W785" s="249">
        <v>6</v>
      </c>
      <c r="X785" s="249">
        <v>6</v>
      </c>
      <c r="Y785" s="249">
        <f>SUM(V785-(V785*X785/100))</f>
        <v>7708</v>
      </c>
      <c r="Z785" s="248">
        <f>SUM(J785+Y785)</f>
        <v>7708</v>
      </c>
      <c r="AA785" s="255">
        <f>Z785</f>
        <v>7708</v>
      </c>
      <c r="AB785" s="310">
        <v>50</v>
      </c>
      <c r="AC785" s="310">
        <v>0</v>
      </c>
      <c r="AD785" s="229">
        <v>0.01</v>
      </c>
      <c r="AE785"/>
    </row>
    <row r="786" spans="1:31" x14ac:dyDescent="0.3">
      <c r="A786" s="310">
        <v>407</v>
      </c>
      <c r="B786" s="330" t="s">
        <v>793</v>
      </c>
      <c r="C786" s="310">
        <v>21043</v>
      </c>
      <c r="D786" s="310">
        <v>13</v>
      </c>
      <c r="E786" s="310">
        <v>1</v>
      </c>
      <c r="F786" s="310">
        <v>45</v>
      </c>
      <c r="G786" s="310">
        <v>1</v>
      </c>
      <c r="H786" s="255">
        <f>SUM((D786*400)+(E786*100)+F786)</f>
        <v>5345</v>
      </c>
      <c r="I786" s="254">
        <v>75</v>
      </c>
      <c r="J786" s="254">
        <f>H786*I786</f>
        <v>400875</v>
      </c>
      <c r="K786" s="310"/>
      <c r="L786" s="310"/>
      <c r="M786" s="330"/>
      <c r="N786" s="345"/>
      <c r="O786" s="393"/>
      <c r="P786" s="310"/>
      <c r="Q786" s="393"/>
      <c r="R786" s="393"/>
      <c r="S786" s="310"/>
      <c r="T786" s="310"/>
      <c r="U786" s="246"/>
      <c r="V786" s="249"/>
      <c r="W786" s="249"/>
      <c r="X786" s="249"/>
      <c r="Y786" s="249"/>
      <c r="Z786" s="248">
        <f>SUM(J786+Y786)</f>
        <v>400875</v>
      </c>
      <c r="AA786" s="255">
        <f>Z786</f>
        <v>400875</v>
      </c>
      <c r="AB786" s="310">
        <v>50</v>
      </c>
      <c r="AC786" s="310">
        <v>0</v>
      </c>
      <c r="AD786" s="229">
        <v>0.01</v>
      </c>
      <c r="AE786"/>
    </row>
    <row r="787" spans="1:31" x14ac:dyDescent="0.3">
      <c r="A787" s="310">
        <v>408</v>
      </c>
      <c r="B787" s="330" t="s">
        <v>792</v>
      </c>
      <c r="C787" s="310">
        <v>15342</v>
      </c>
      <c r="D787" s="310">
        <v>4</v>
      </c>
      <c r="E787" s="310">
        <v>1</v>
      </c>
      <c r="F787" s="310">
        <v>70</v>
      </c>
      <c r="G787" s="310">
        <v>1</v>
      </c>
      <c r="H787" s="255">
        <f>SUM((D787*400)+(E787*100)+F787)</f>
        <v>1770</v>
      </c>
      <c r="I787" s="254">
        <v>75</v>
      </c>
      <c r="J787" s="254">
        <f>H787*I787</f>
        <v>132750</v>
      </c>
      <c r="K787" s="310"/>
      <c r="L787" s="310"/>
      <c r="M787" s="330"/>
      <c r="N787" s="345"/>
      <c r="O787" s="393"/>
      <c r="P787" s="310"/>
      <c r="Q787" s="393"/>
      <c r="R787" s="393"/>
      <c r="S787" s="310"/>
      <c r="T787" s="310"/>
      <c r="U787" s="246"/>
      <c r="V787" s="249"/>
      <c r="W787" s="249"/>
      <c r="X787" s="249"/>
      <c r="Y787" s="249"/>
      <c r="Z787" s="248">
        <f>SUM(J787+Y787)</f>
        <v>132750</v>
      </c>
      <c r="AA787" s="255">
        <f>Z787</f>
        <v>132750</v>
      </c>
      <c r="AB787" s="310">
        <v>50</v>
      </c>
      <c r="AC787" s="310">
        <v>0</v>
      </c>
      <c r="AD787" s="229">
        <v>0.01</v>
      </c>
      <c r="AE787"/>
    </row>
    <row r="788" spans="1:31" x14ac:dyDescent="0.3">
      <c r="A788" s="310">
        <v>409</v>
      </c>
      <c r="B788" s="330" t="s">
        <v>791</v>
      </c>
      <c r="C788" s="310">
        <v>5430</v>
      </c>
      <c r="D788" s="310"/>
      <c r="E788" s="310"/>
      <c r="F788" s="310">
        <v>76</v>
      </c>
      <c r="G788" s="310">
        <v>1</v>
      </c>
      <c r="H788" s="255">
        <f>SUM((D788*400)+(E788*100)+F788)</f>
        <v>76</v>
      </c>
      <c r="I788" s="254">
        <v>75</v>
      </c>
      <c r="J788" s="254">
        <f>H788*I788</f>
        <v>5700</v>
      </c>
      <c r="K788" s="310"/>
      <c r="L788" s="310"/>
      <c r="M788" s="330"/>
      <c r="N788" s="345"/>
      <c r="O788" s="393"/>
      <c r="P788" s="310"/>
      <c r="Q788" s="393"/>
      <c r="R788" s="393"/>
      <c r="S788" s="310"/>
      <c r="T788" s="310"/>
      <c r="U788" s="246"/>
      <c r="V788" s="249"/>
      <c r="W788" s="249"/>
      <c r="X788" s="249"/>
      <c r="Y788" s="249"/>
      <c r="Z788" s="248">
        <f>SUM(J788+Y788)</f>
        <v>5700</v>
      </c>
      <c r="AA788" s="255">
        <f>Z788</f>
        <v>5700</v>
      </c>
      <c r="AB788" s="310">
        <v>50</v>
      </c>
      <c r="AC788" s="310">
        <v>0</v>
      </c>
      <c r="AD788" s="229">
        <v>0.01</v>
      </c>
      <c r="AE788"/>
    </row>
    <row r="789" spans="1:31" x14ac:dyDescent="0.3">
      <c r="A789" s="310">
        <v>410</v>
      </c>
      <c r="B789" s="330" t="s">
        <v>790</v>
      </c>
      <c r="C789" s="310">
        <v>21042</v>
      </c>
      <c r="D789" s="310">
        <v>10</v>
      </c>
      <c r="E789" s="310"/>
      <c r="F789" s="310">
        <v>10</v>
      </c>
      <c r="G789" s="310">
        <v>1</v>
      </c>
      <c r="H789" s="255">
        <f>SUM((D789*400)+(E789*100)+F789)</f>
        <v>4010</v>
      </c>
      <c r="I789" s="254">
        <v>75</v>
      </c>
      <c r="J789" s="254">
        <f>H789*I789</f>
        <v>300750</v>
      </c>
      <c r="K789" s="310"/>
      <c r="L789" s="310"/>
      <c r="M789" s="330"/>
      <c r="N789" s="345"/>
      <c r="O789" s="393"/>
      <c r="P789" s="310"/>
      <c r="Q789" s="393"/>
      <c r="R789" s="393"/>
      <c r="S789" s="310"/>
      <c r="T789" s="310"/>
      <c r="U789" s="246"/>
      <c r="V789" s="249"/>
      <c r="W789" s="249"/>
      <c r="X789" s="249"/>
      <c r="Y789" s="249"/>
      <c r="Z789" s="248">
        <f>SUM(J789+Y789)</f>
        <v>300750</v>
      </c>
      <c r="AA789" s="255">
        <f>Z789</f>
        <v>300750</v>
      </c>
      <c r="AB789" s="310">
        <v>50</v>
      </c>
      <c r="AC789" s="310">
        <v>0</v>
      </c>
      <c r="AD789" s="229">
        <v>0.01</v>
      </c>
      <c r="AE789"/>
    </row>
    <row r="790" spans="1:31" x14ac:dyDescent="0.3">
      <c r="A790" s="310">
        <v>411</v>
      </c>
      <c r="B790" s="330" t="s">
        <v>789</v>
      </c>
      <c r="C790" s="310">
        <v>18725</v>
      </c>
      <c r="D790" s="310">
        <v>9</v>
      </c>
      <c r="E790" s="310"/>
      <c r="F790" s="310">
        <v>61</v>
      </c>
      <c r="G790" s="310">
        <v>1</v>
      </c>
      <c r="H790" s="255">
        <f>SUM((D790*400)+(E790*100)+F790)</f>
        <v>3661</v>
      </c>
      <c r="I790" s="254">
        <v>75</v>
      </c>
      <c r="J790" s="254">
        <f>H790*I790</f>
        <v>274575</v>
      </c>
      <c r="K790" s="310"/>
      <c r="L790" s="310"/>
      <c r="M790" s="330"/>
      <c r="N790" s="345"/>
      <c r="O790" s="393"/>
      <c r="P790" s="310"/>
      <c r="Q790" s="393"/>
      <c r="R790" s="393"/>
      <c r="S790" s="310"/>
      <c r="T790" s="310"/>
      <c r="U790" s="246"/>
      <c r="V790" s="249"/>
      <c r="W790" s="249"/>
      <c r="X790" s="249"/>
      <c r="Y790" s="249"/>
      <c r="Z790" s="248">
        <f>SUM(J790+Y790)</f>
        <v>274575</v>
      </c>
      <c r="AA790" s="255">
        <f>Z790</f>
        <v>274575</v>
      </c>
      <c r="AB790" s="310">
        <v>50</v>
      </c>
      <c r="AC790" s="310">
        <v>0</v>
      </c>
      <c r="AD790" s="229">
        <v>0.01</v>
      </c>
      <c r="AE790"/>
    </row>
    <row r="791" spans="1:31" x14ac:dyDescent="0.3">
      <c r="A791" s="310">
        <v>412</v>
      </c>
      <c r="B791" s="330" t="s">
        <v>788</v>
      </c>
      <c r="C791" s="310">
        <v>6077</v>
      </c>
      <c r="D791" s="310"/>
      <c r="E791" s="310">
        <v>2</v>
      </c>
      <c r="F791" s="310">
        <v>80</v>
      </c>
      <c r="G791" s="310">
        <v>2</v>
      </c>
      <c r="H791" s="255">
        <f>SUM((D791*400)+(E791*100)+F791)</f>
        <v>280</v>
      </c>
      <c r="I791" s="254">
        <v>75</v>
      </c>
      <c r="J791" s="254">
        <f>H791*I791</f>
        <v>21000</v>
      </c>
      <c r="K791" s="310">
        <v>124</v>
      </c>
      <c r="L791" s="310">
        <v>45</v>
      </c>
      <c r="M791" s="330" t="s">
        <v>10</v>
      </c>
      <c r="N791" s="345" t="s">
        <v>9</v>
      </c>
      <c r="O791" s="393">
        <v>302.32</v>
      </c>
      <c r="P791" s="310"/>
      <c r="Q791" s="393"/>
      <c r="R791" s="393"/>
      <c r="S791" s="310"/>
      <c r="T791" s="310"/>
      <c r="U791" s="235">
        <v>6500</v>
      </c>
      <c r="V791" s="246">
        <f>SUM(V792+V793)</f>
        <v>1848080</v>
      </c>
      <c r="W791" s="249">
        <v>30</v>
      </c>
      <c r="X791" s="249">
        <v>85</v>
      </c>
      <c r="Y791" s="249">
        <f>SUM(V791-(V791*X791/100))</f>
        <v>277212</v>
      </c>
      <c r="Z791" s="248">
        <f>SUM(J791+Y791)</f>
        <v>298212</v>
      </c>
      <c r="AA791" s="255">
        <f>Z791</f>
        <v>298212</v>
      </c>
      <c r="AB791" s="310">
        <v>10</v>
      </c>
      <c r="AC791" s="310">
        <v>0</v>
      </c>
      <c r="AD791" s="229">
        <v>0.02</v>
      </c>
      <c r="AE791"/>
    </row>
    <row r="792" spans="1:31" x14ac:dyDescent="0.3">
      <c r="A792" s="310"/>
      <c r="B792" s="330"/>
      <c r="C792" s="310"/>
      <c r="D792" s="310"/>
      <c r="E792" s="310"/>
      <c r="F792" s="310"/>
      <c r="G792" s="310"/>
      <c r="H792" s="255">
        <f>SUM((D792*400)+(E792*100)+F792)</f>
        <v>0</v>
      </c>
      <c r="I792" s="254">
        <v>75</v>
      </c>
      <c r="J792" s="254">
        <f>H792*I792</f>
        <v>0</v>
      </c>
      <c r="K792" s="310"/>
      <c r="L792" s="310"/>
      <c r="M792" s="330" t="s">
        <v>393</v>
      </c>
      <c r="N792" s="345" t="s">
        <v>2</v>
      </c>
      <c r="O792" s="393"/>
      <c r="P792" s="310"/>
      <c r="Q792" s="393">
        <v>188.32</v>
      </c>
      <c r="R792" s="393"/>
      <c r="S792" s="310"/>
      <c r="T792" s="310"/>
      <c r="U792" s="310"/>
      <c r="V792" s="246">
        <f>SUM(Q792*6500)</f>
        <v>1224080</v>
      </c>
      <c r="W792" s="249"/>
      <c r="X792" s="249"/>
      <c r="Y792" s="249"/>
      <c r="Z792" s="248">
        <f>SUM(J792+Y792)</f>
        <v>0</v>
      </c>
      <c r="AA792" s="255">
        <f>Z792</f>
        <v>0</v>
      </c>
      <c r="AB792" s="310"/>
      <c r="AC792" s="310"/>
      <c r="AD792" s="229"/>
      <c r="AE792"/>
    </row>
    <row r="793" spans="1:31" x14ac:dyDescent="0.3">
      <c r="A793" s="310"/>
      <c r="B793" s="330"/>
      <c r="C793" s="310"/>
      <c r="D793" s="310"/>
      <c r="E793" s="310"/>
      <c r="F793" s="310"/>
      <c r="G793" s="310"/>
      <c r="H793" s="255">
        <f>SUM((D793*400)+(E793*100)+F793)</f>
        <v>0</v>
      </c>
      <c r="I793" s="254">
        <v>75</v>
      </c>
      <c r="J793" s="254">
        <f>H793*I793</f>
        <v>0</v>
      </c>
      <c r="K793" s="310"/>
      <c r="L793" s="310"/>
      <c r="M793" s="330" t="s">
        <v>391</v>
      </c>
      <c r="N793" s="345" t="s">
        <v>0</v>
      </c>
      <c r="O793" s="393"/>
      <c r="P793" s="310"/>
      <c r="Q793" s="393">
        <v>96</v>
      </c>
      <c r="R793" s="393"/>
      <c r="S793" s="310"/>
      <c r="T793" s="310"/>
      <c r="U793" s="310"/>
      <c r="V793" s="246">
        <f>SUM(Q793*6500)</f>
        <v>624000</v>
      </c>
      <c r="W793" s="249"/>
      <c r="X793" s="249"/>
      <c r="Y793" s="249"/>
      <c r="Z793" s="248">
        <f>SUM(J793+Y793)</f>
        <v>0</v>
      </c>
      <c r="AA793" s="255">
        <f>Z793</f>
        <v>0</v>
      </c>
      <c r="AB793" s="310"/>
      <c r="AC793" s="310"/>
      <c r="AD793" s="229"/>
      <c r="AE793"/>
    </row>
    <row r="794" spans="1:31" x14ac:dyDescent="0.3">
      <c r="A794" s="310"/>
      <c r="B794" s="330"/>
      <c r="C794" s="310"/>
      <c r="D794" s="310"/>
      <c r="E794" s="310"/>
      <c r="F794" s="310"/>
      <c r="G794" s="310"/>
      <c r="H794" s="255">
        <f>SUM((D794*400)+(E794*100)+F794)</f>
        <v>0</v>
      </c>
      <c r="I794" s="254">
        <v>75</v>
      </c>
      <c r="J794" s="254">
        <f>H794*I794</f>
        <v>0</v>
      </c>
      <c r="K794" s="310"/>
      <c r="L794" s="310"/>
      <c r="M794" s="330" t="s">
        <v>8</v>
      </c>
      <c r="N794" s="345" t="s">
        <v>0</v>
      </c>
      <c r="O794" s="393"/>
      <c r="P794" s="310">
        <v>18</v>
      </c>
      <c r="Q794" s="393"/>
      <c r="R794" s="393"/>
      <c r="S794" s="310"/>
      <c r="T794" s="310"/>
      <c r="U794" s="235">
        <v>6500</v>
      </c>
      <c r="V794" s="246">
        <f>SUM(P794*6500)</f>
        <v>117000</v>
      </c>
      <c r="W794" s="249">
        <v>20</v>
      </c>
      <c r="X794" s="249">
        <v>93</v>
      </c>
      <c r="Y794" s="249">
        <f>SUM(V794-(V794*X794/100))</f>
        <v>8190</v>
      </c>
      <c r="Z794" s="248">
        <f>SUM(J794+Y794)</f>
        <v>8190</v>
      </c>
      <c r="AA794" s="255">
        <f>Z794</f>
        <v>8190</v>
      </c>
      <c r="AB794" s="310">
        <v>50</v>
      </c>
      <c r="AC794" s="310">
        <v>0</v>
      </c>
      <c r="AD794" s="229">
        <v>0.01</v>
      </c>
      <c r="AE794"/>
    </row>
    <row r="795" spans="1:31" x14ac:dyDescent="0.3">
      <c r="A795" s="310">
        <v>413</v>
      </c>
      <c r="B795" s="330" t="s">
        <v>787</v>
      </c>
      <c r="C795" s="310">
        <v>6485</v>
      </c>
      <c r="D795" s="310">
        <v>2</v>
      </c>
      <c r="E795" s="310">
        <v>3</v>
      </c>
      <c r="F795" s="310">
        <v>94</v>
      </c>
      <c r="G795" s="310">
        <v>1</v>
      </c>
      <c r="H795" s="255">
        <f>SUM((D795*400)+(E795*100)+F795)</f>
        <v>1194</v>
      </c>
      <c r="I795" s="254">
        <v>75</v>
      </c>
      <c r="J795" s="254">
        <f>H795*I795</f>
        <v>89550</v>
      </c>
      <c r="K795" s="310"/>
      <c r="L795" s="310"/>
      <c r="M795" s="330"/>
      <c r="N795" s="345"/>
      <c r="O795" s="393"/>
      <c r="P795" s="310"/>
      <c r="Q795" s="393"/>
      <c r="R795" s="393"/>
      <c r="S795" s="310"/>
      <c r="T795" s="310"/>
      <c r="U795" s="246"/>
      <c r="V795" s="249"/>
      <c r="W795" s="249"/>
      <c r="X795" s="249"/>
      <c r="Y795" s="249"/>
      <c r="Z795" s="248">
        <f>SUM(J795+Y795)</f>
        <v>89550</v>
      </c>
      <c r="AA795" s="255">
        <f>Z795</f>
        <v>89550</v>
      </c>
      <c r="AB795" s="310">
        <v>50</v>
      </c>
      <c r="AC795" s="310">
        <v>0</v>
      </c>
      <c r="AD795" s="229">
        <v>0.01</v>
      </c>
      <c r="AE795"/>
    </row>
    <row r="796" spans="1:31" x14ac:dyDescent="0.3">
      <c r="A796" s="310">
        <v>414</v>
      </c>
      <c r="B796" s="330" t="s">
        <v>786</v>
      </c>
      <c r="C796" s="310">
        <v>10768</v>
      </c>
      <c r="D796" s="310">
        <v>14</v>
      </c>
      <c r="E796" s="310"/>
      <c r="F796" s="310">
        <v>40</v>
      </c>
      <c r="G796" s="310">
        <v>1</v>
      </c>
      <c r="H796" s="255">
        <f>SUM((D796*400)+(E796*100)+F796)</f>
        <v>5640</v>
      </c>
      <c r="I796" s="254">
        <v>75</v>
      </c>
      <c r="J796" s="254">
        <f>H796*I796</f>
        <v>423000</v>
      </c>
      <c r="K796" s="310"/>
      <c r="L796" s="310"/>
      <c r="M796" s="330"/>
      <c r="N796" s="345"/>
      <c r="O796" s="393"/>
      <c r="P796" s="310"/>
      <c r="Q796" s="393"/>
      <c r="R796" s="393"/>
      <c r="S796" s="310"/>
      <c r="T796" s="310"/>
      <c r="U796" s="246"/>
      <c r="V796" s="249"/>
      <c r="W796" s="249"/>
      <c r="X796" s="249"/>
      <c r="Y796" s="249"/>
      <c r="Z796" s="248">
        <f>SUM(J796+Y796)</f>
        <v>423000</v>
      </c>
      <c r="AA796" s="255">
        <f>Z796</f>
        <v>423000</v>
      </c>
      <c r="AB796" s="310">
        <v>50</v>
      </c>
      <c r="AC796" s="310">
        <v>0</v>
      </c>
      <c r="AD796" s="229">
        <v>0.01</v>
      </c>
      <c r="AE796"/>
    </row>
    <row r="797" spans="1:31" x14ac:dyDescent="0.3">
      <c r="A797" s="310">
        <v>415</v>
      </c>
      <c r="B797" s="330" t="s">
        <v>785</v>
      </c>
      <c r="C797" s="310">
        <v>28918</v>
      </c>
      <c r="D797" s="310"/>
      <c r="E797" s="310"/>
      <c r="F797" s="310">
        <v>86</v>
      </c>
      <c r="G797" s="310">
        <v>2</v>
      </c>
      <c r="H797" s="255">
        <f>SUM((D797*400)+(E797*100)+F797)</f>
        <v>86</v>
      </c>
      <c r="I797" s="254">
        <v>75</v>
      </c>
      <c r="J797" s="254">
        <f>H797*I797</f>
        <v>6450</v>
      </c>
      <c r="K797" s="310">
        <v>125</v>
      </c>
      <c r="L797" s="310">
        <v>169</v>
      </c>
      <c r="M797" s="330" t="s">
        <v>10</v>
      </c>
      <c r="N797" s="345" t="s">
        <v>9</v>
      </c>
      <c r="O797" s="393">
        <v>175.5</v>
      </c>
      <c r="P797" s="310"/>
      <c r="Q797" s="393"/>
      <c r="R797" s="393"/>
      <c r="S797" s="310"/>
      <c r="T797" s="310"/>
      <c r="U797" s="235">
        <v>6500</v>
      </c>
      <c r="V797" s="246">
        <f>SUM(V798+V799)</f>
        <v>1139450</v>
      </c>
      <c r="W797" s="249">
        <v>31</v>
      </c>
      <c r="X797" s="249">
        <v>85</v>
      </c>
      <c r="Y797" s="249">
        <f>SUM(V797-(V797*X797/100))</f>
        <v>170917.5</v>
      </c>
      <c r="Z797" s="248">
        <f>SUM(J797+Y797)</f>
        <v>177367.5</v>
      </c>
      <c r="AA797" s="255">
        <f>Z797</f>
        <v>177367.5</v>
      </c>
      <c r="AB797" s="310">
        <v>10</v>
      </c>
      <c r="AC797" s="310">
        <v>0</v>
      </c>
      <c r="AD797" s="229">
        <v>0.02</v>
      </c>
      <c r="AE797"/>
    </row>
    <row r="798" spans="1:31" x14ac:dyDescent="0.3">
      <c r="A798" s="310"/>
      <c r="B798" s="330"/>
      <c r="C798" s="310"/>
      <c r="D798" s="310"/>
      <c r="E798" s="310"/>
      <c r="F798" s="310"/>
      <c r="G798" s="310"/>
      <c r="H798" s="255">
        <f>SUM((D798*400)+(E798*100)+F798)</f>
        <v>0</v>
      </c>
      <c r="I798" s="254">
        <v>75</v>
      </c>
      <c r="J798" s="254">
        <f>H798*I798</f>
        <v>0</v>
      </c>
      <c r="K798" s="310"/>
      <c r="L798" s="310"/>
      <c r="M798" s="330" t="s">
        <v>393</v>
      </c>
      <c r="N798" s="345" t="s">
        <v>2</v>
      </c>
      <c r="O798" s="393"/>
      <c r="P798" s="310"/>
      <c r="Q798" s="393">
        <v>127.3</v>
      </c>
      <c r="R798" s="393"/>
      <c r="S798" s="310"/>
      <c r="T798" s="310"/>
      <c r="U798" s="310"/>
      <c r="V798" s="246">
        <f>SUM(Q798*6500)</f>
        <v>827450</v>
      </c>
      <c r="W798" s="249"/>
      <c r="X798" s="249"/>
      <c r="Y798" s="249"/>
      <c r="Z798" s="248">
        <f>SUM(J798+Y798)</f>
        <v>0</v>
      </c>
      <c r="AA798" s="255">
        <f>Z798</f>
        <v>0</v>
      </c>
      <c r="AB798" s="310"/>
      <c r="AC798" s="310"/>
      <c r="AD798" s="229"/>
      <c r="AE798"/>
    </row>
    <row r="799" spans="1:31" x14ac:dyDescent="0.3">
      <c r="A799" s="310"/>
      <c r="B799" s="330"/>
      <c r="C799" s="310"/>
      <c r="D799" s="310"/>
      <c r="E799" s="310"/>
      <c r="F799" s="310"/>
      <c r="G799" s="310"/>
      <c r="H799" s="255">
        <f>SUM((D799*400)+(E799*100)+F799)</f>
        <v>0</v>
      </c>
      <c r="I799" s="254">
        <v>75</v>
      </c>
      <c r="J799" s="254">
        <f>H799*I799</f>
        <v>0</v>
      </c>
      <c r="K799" s="310"/>
      <c r="L799" s="310"/>
      <c r="M799" s="330" t="s">
        <v>391</v>
      </c>
      <c r="N799" s="345" t="s">
        <v>0</v>
      </c>
      <c r="O799" s="393"/>
      <c r="P799" s="310"/>
      <c r="Q799" s="393">
        <v>48</v>
      </c>
      <c r="R799" s="393"/>
      <c r="S799" s="310"/>
      <c r="T799" s="310"/>
      <c r="U799" s="310"/>
      <c r="V799" s="246">
        <f>SUM(Q799*6500)</f>
        <v>312000</v>
      </c>
      <c r="W799" s="249"/>
      <c r="X799" s="249"/>
      <c r="Y799" s="249"/>
      <c r="Z799" s="248">
        <f>SUM(J799+Y799)</f>
        <v>0</v>
      </c>
      <c r="AA799" s="255">
        <f>Z799</f>
        <v>0</v>
      </c>
      <c r="AB799" s="310"/>
      <c r="AC799" s="310"/>
      <c r="AD799" s="229"/>
      <c r="AE799"/>
    </row>
    <row r="800" spans="1:31" x14ac:dyDescent="0.3">
      <c r="A800" s="310">
        <v>416</v>
      </c>
      <c r="B800" s="330" t="s">
        <v>784</v>
      </c>
      <c r="C800" s="310">
        <v>2192</v>
      </c>
      <c r="D800" s="310">
        <v>23</v>
      </c>
      <c r="E800" s="310">
        <v>3</v>
      </c>
      <c r="F800" s="310">
        <v>37</v>
      </c>
      <c r="G800" s="310">
        <v>1</v>
      </c>
      <c r="H800" s="255">
        <f>SUM((D800*400)+(E800*100)+F800)</f>
        <v>9537</v>
      </c>
      <c r="I800" s="254">
        <v>75</v>
      </c>
      <c r="J800" s="254">
        <f>H800*I800</f>
        <v>715275</v>
      </c>
      <c r="K800" s="310"/>
      <c r="L800" s="249">
        <v>155</v>
      </c>
      <c r="M800" s="330"/>
      <c r="N800" s="345"/>
      <c r="O800" s="393"/>
      <c r="P800" s="310"/>
      <c r="Q800" s="393"/>
      <c r="R800" s="393"/>
      <c r="S800" s="310"/>
      <c r="T800" s="310"/>
      <c r="U800" s="310"/>
      <c r="V800" s="246"/>
      <c r="W800" s="249"/>
      <c r="X800" s="249"/>
      <c r="Y800" s="249"/>
      <c r="Z800" s="248">
        <f>SUM(J800+Y800)</f>
        <v>715275</v>
      </c>
      <c r="AA800" s="255">
        <f>Z800</f>
        <v>715275</v>
      </c>
      <c r="AB800" s="310">
        <v>50</v>
      </c>
      <c r="AC800" s="310">
        <v>0</v>
      </c>
      <c r="AD800" s="229">
        <v>0.01</v>
      </c>
      <c r="AE800"/>
    </row>
    <row r="801" spans="1:31" x14ac:dyDescent="0.3">
      <c r="A801" s="310">
        <v>417</v>
      </c>
      <c r="B801" s="330" t="s">
        <v>783</v>
      </c>
      <c r="C801" s="310">
        <v>28909</v>
      </c>
      <c r="D801" s="310"/>
      <c r="E801" s="310"/>
      <c r="F801" s="310">
        <v>81</v>
      </c>
      <c r="G801" s="310">
        <v>1</v>
      </c>
      <c r="H801" s="255">
        <f>SUM((D801*400)+(E801*100)+F801)</f>
        <v>81</v>
      </c>
      <c r="I801" s="254">
        <v>75</v>
      </c>
      <c r="J801" s="254">
        <f>H801*I801</f>
        <v>6075</v>
      </c>
      <c r="K801" s="310">
        <v>126</v>
      </c>
      <c r="L801" s="249">
        <v>155</v>
      </c>
      <c r="M801" s="330" t="s">
        <v>10</v>
      </c>
      <c r="N801" s="345" t="s">
        <v>9</v>
      </c>
      <c r="O801" s="393">
        <v>184.4</v>
      </c>
      <c r="P801" s="310"/>
      <c r="Q801" s="393"/>
      <c r="R801" s="393"/>
      <c r="S801" s="310"/>
      <c r="T801" s="310"/>
      <c r="U801" s="235">
        <v>6500</v>
      </c>
      <c r="V801" s="246">
        <f>SUM(V802+V803)</f>
        <v>1198600</v>
      </c>
      <c r="W801" s="249">
        <v>6</v>
      </c>
      <c r="X801" s="249">
        <v>14</v>
      </c>
      <c r="Y801" s="249">
        <f>SUM(V801-(V801*X801/100))</f>
        <v>1030796</v>
      </c>
      <c r="Z801" s="248">
        <f>SUM(J801+Y801)</f>
        <v>1036871</v>
      </c>
      <c r="AA801" s="255">
        <f>Z801</f>
        <v>1036871</v>
      </c>
      <c r="AB801" s="310">
        <v>10</v>
      </c>
      <c r="AC801" s="310">
        <v>0</v>
      </c>
      <c r="AD801" s="229">
        <v>0.02</v>
      </c>
      <c r="AE801"/>
    </row>
    <row r="802" spans="1:31" x14ac:dyDescent="0.3">
      <c r="A802" s="310"/>
      <c r="B802" s="330"/>
      <c r="C802" s="310"/>
      <c r="D802" s="310"/>
      <c r="E802" s="310"/>
      <c r="F802" s="310"/>
      <c r="G802" s="310"/>
      <c r="H802" s="255">
        <f>SUM((D802*400)+(E802*100)+F802)</f>
        <v>0</v>
      </c>
      <c r="I802" s="254">
        <v>75</v>
      </c>
      <c r="J802" s="254">
        <f>H802*I802</f>
        <v>0</v>
      </c>
      <c r="K802" s="310"/>
      <c r="L802" s="249"/>
      <c r="M802" s="330" t="s">
        <v>393</v>
      </c>
      <c r="N802" s="345" t="s">
        <v>2</v>
      </c>
      <c r="O802" s="393"/>
      <c r="P802" s="310"/>
      <c r="Q802" s="393">
        <v>120.4</v>
      </c>
      <c r="R802" s="393"/>
      <c r="S802" s="310"/>
      <c r="T802" s="310"/>
      <c r="U802" s="310"/>
      <c r="V802" s="246">
        <f>SUM(Q802*6500)</f>
        <v>782600</v>
      </c>
      <c r="W802" s="249"/>
      <c r="X802" s="249"/>
      <c r="Y802" s="249"/>
      <c r="Z802" s="248">
        <f>SUM(J802+Y802)</f>
        <v>0</v>
      </c>
      <c r="AA802" s="255">
        <f>Z802</f>
        <v>0</v>
      </c>
      <c r="AB802" s="310"/>
      <c r="AC802" s="310"/>
      <c r="AD802" s="229"/>
      <c r="AE802"/>
    </row>
    <row r="803" spans="1:31" x14ac:dyDescent="0.3">
      <c r="A803" s="310"/>
      <c r="B803" s="330"/>
      <c r="C803" s="310"/>
      <c r="D803" s="310"/>
      <c r="E803" s="310"/>
      <c r="F803" s="310"/>
      <c r="G803" s="310"/>
      <c r="H803" s="255">
        <f>SUM((D803*400)+(E803*100)+F803)</f>
        <v>0</v>
      </c>
      <c r="I803" s="254">
        <v>75</v>
      </c>
      <c r="J803" s="254">
        <f>H803*I803</f>
        <v>0</v>
      </c>
      <c r="K803" s="310"/>
      <c r="L803" s="249"/>
      <c r="M803" s="330" t="s">
        <v>391</v>
      </c>
      <c r="N803" s="345" t="s">
        <v>0</v>
      </c>
      <c r="O803" s="393"/>
      <c r="P803" s="310"/>
      <c r="Q803" s="393">
        <v>64</v>
      </c>
      <c r="R803" s="393"/>
      <c r="S803" s="310"/>
      <c r="T803" s="310"/>
      <c r="U803" s="310"/>
      <c r="V803" s="246">
        <f>SUM(Q803*6500)</f>
        <v>416000</v>
      </c>
      <c r="W803" s="249"/>
      <c r="X803" s="249"/>
      <c r="Y803" s="249"/>
      <c r="Z803" s="248">
        <f>SUM(J803+Y803)</f>
        <v>0</v>
      </c>
      <c r="AA803" s="255">
        <f>Z803</f>
        <v>0</v>
      </c>
      <c r="AB803" s="310"/>
      <c r="AC803" s="310"/>
      <c r="AD803" s="229"/>
      <c r="AE803"/>
    </row>
    <row r="804" spans="1:31" x14ac:dyDescent="0.3">
      <c r="A804" s="310">
        <v>418</v>
      </c>
      <c r="B804" s="330" t="s">
        <v>782</v>
      </c>
      <c r="C804" s="310">
        <v>11946</v>
      </c>
      <c r="D804" s="310">
        <v>11</v>
      </c>
      <c r="E804" s="310"/>
      <c r="F804" s="310">
        <v>91</v>
      </c>
      <c r="G804" s="310">
        <v>1</v>
      </c>
      <c r="H804" s="255">
        <f>SUM((D804*400)+(E804*100)+F804)</f>
        <v>4491</v>
      </c>
      <c r="I804" s="254">
        <v>75</v>
      </c>
      <c r="J804" s="254">
        <f>H804*I804</f>
        <v>336825</v>
      </c>
      <c r="K804" s="310"/>
      <c r="L804" s="310"/>
      <c r="M804" s="330"/>
      <c r="N804" s="345"/>
      <c r="O804" s="393"/>
      <c r="P804" s="310"/>
      <c r="Q804" s="393"/>
      <c r="R804" s="393"/>
      <c r="S804" s="310"/>
      <c r="T804" s="310"/>
      <c r="U804" s="310"/>
      <c r="V804" s="246"/>
      <c r="W804" s="249"/>
      <c r="X804" s="249"/>
      <c r="Y804" s="249"/>
      <c r="Z804" s="248">
        <f>SUM(J804+Y804)</f>
        <v>336825</v>
      </c>
      <c r="AA804" s="255">
        <f>Z804</f>
        <v>336825</v>
      </c>
      <c r="AB804" s="310">
        <v>50</v>
      </c>
      <c r="AC804" s="310">
        <v>0</v>
      </c>
      <c r="AD804" s="229">
        <v>0.01</v>
      </c>
      <c r="AE804"/>
    </row>
    <row r="805" spans="1:31" x14ac:dyDescent="0.3">
      <c r="A805" s="310">
        <v>419</v>
      </c>
      <c r="B805" s="330" t="s">
        <v>781</v>
      </c>
      <c r="C805" s="310">
        <v>2265</v>
      </c>
      <c r="D805" s="310"/>
      <c r="E805" s="310">
        <v>2</v>
      </c>
      <c r="F805" s="310">
        <v>82</v>
      </c>
      <c r="G805" s="310">
        <v>2</v>
      </c>
      <c r="H805" s="255">
        <f>SUM((D805*400)+(E805*100)+F805)</f>
        <v>282</v>
      </c>
      <c r="I805" s="254">
        <v>75</v>
      </c>
      <c r="J805" s="254">
        <f>H805*I805</f>
        <v>21150</v>
      </c>
      <c r="K805" s="310">
        <v>127</v>
      </c>
      <c r="L805" s="310">
        <v>131</v>
      </c>
      <c r="M805" s="330" t="s">
        <v>3</v>
      </c>
      <c r="N805" s="345" t="s">
        <v>2</v>
      </c>
      <c r="O805" s="393">
        <v>187.5</v>
      </c>
      <c r="P805" s="310"/>
      <c r="Q805" s="393">
        <v>184.5</v>
      </c>
      <c r="R805" s="393"/>
      <c r="S805" s="310"/>
      <c r="T805" s="310"/>
      <c r="U805" s="310">
        <v>6500</v>
      </c>
      <c r="V805" s="246">
        <f>SUM(Q805*6500)</f>
        <v>1199250</v>
      </c>
      <c r="W805" s="249">
        <v>10</v>
      </c>
      <c r="X805" s="249">
        <v>10</v>
      </c>
      <c r="Y805" s="249">
        <f>SUM(V805-(V805*X805/100))</f>
        <v>1079325</v>
      </c>
      <c r="Z805" s="248">
        <f>SUM(J805+Y805)</f>
        <v>1100475</v>
      </c>
      <c r="AA805" s="255">
        <f>Z805</f>
        <v>1100475</v>
      </c>
      <c r="AB805" s="310">
        <v>10</v>
      </c>
      <c r="AC805" s="310">
        <v>0</v>
      </c>
      <c r="AD805" s="229">
        <v>0.02</v>
      </c>
      <c r="AE805"/>
    </row>
    <row r="806" spans="1:31" x14ac:dyDescent="0.3">
      <c r="A806" s="310"/>
      <c r="B806" s="330"/>
      <c r="C806" s="310"/>
      <c r="D806" s="310"/>
      <c r="E806" s="310"/>
      <c r="F806" s="310"/>
      <c r="G806" s="310"/>
      <c r="H806" s="255">
        <f>SUM((D806*400)+(E806*100)+F806)</f>
        <v>0</v>
      </c>
      <c r="I806" s="254">
        <v>75</v>
      </c>
      <c r="J806" s="254">
        <f>H806*I806</f>
        <v>0</v>
      </c>
      <c r="K806" s="310"/>
      <c r="L806" s="310"/>
      <c r="M806" s="330" t="s">
        <v>13</v>
      </c>
      <c r="N806" s="345" t="s">
        <v>0</v>
      </c>
      <c r="O806" s="393"/>
      <c r="P806" s="310">
        <v>3</v>
      </c>
      <c r="Q806" s="393"/>
      <c r="R806" s="393"/>
      <c r="S806" s="310"/>
      <c r="T806" s="310"/>
      <c r="U806" s="235">
        <v>2050</v>
      </c>
      <c r="V806" s="246">
        <f>SUM(P806*2050)</f>
        <v>6150</v>
      </c>
      <c r="W806" s="249">
        <v>10</v>
      </c>
      <c r="X806" s="249">
        <v>40</v>
      </c>
      <c r="Y806" s="249">
        <f>SUM(V806-(V806*X806/100))</f>
        <v>3690</v>
      </c>
      <c r="Z806" s="248">
        <f>SUM(J806+Y806)</f>
        <v>3690</v>
      </c>
      <c r="AA806" s="255">
        <f>Z806</f>
        <v>3690</v>
      </c>
      <c r="AB806" s="310">
        <v>50</v>
      </c>
      <c r="AC806" s="310">
        <v>0</v>
      </c>
      <c r="AD806" s="229">
        <v>0.01</v>
      </c>
      <c r="AE806"/>
    </row>
    <row r="807" spans="1:31" x14ac:dyDescent="0.3">
      <c r="A807" s="310">
        <v>420</v>
      </c>
      <c r="B807" s="330" t="s">
        <v>780</v>
      </c>
      <c r="C807" s="310">
        <v>17811</v>
      </c>
      <c r="D807" s="310">
        <v>7</v>
      </c>
      <c r="E807" s="310">
        <v>1</v>
      </c>
      <c r="F807" s="310"/>
      <c r="G807" s="310">
        <v>1</v>
      </c>
      <c r="H807" s="255">
        <f>SUM((D807*400)+(E807*100)+F807)</f>
        <v>2900</v>
      </c>
      <c r="I807" s="254">
        <v>75</v>
      </c>
      <c r="J807" s="254">
        <f>H807*I807</f>
        <v>217500</v>
      </c>
      <c r="K807" s="310"/>
      <c r="L807" s="310"/>
      <c r="M807" s="330"/>
      <c r="N807" s="345"/>
      <c r="O807" s="393"/>
      <c r="P807" s="310"/>
      <c r="Q807" s="393"/>
      <c r="R807" s="393"/>
      <c r="S807" s="310"/>
      <c r="T807" s="310"/>
      <c r="U807" s="310"/>
      <c r="V807" s="246"/>
      <c r="W807" s="249"/>
      <c r="X807" s="249"/>
      <c r="Y807" s="249"/>
      <c r="Z807" s="248">
        <f>SUM(J807+Y807)</f>
        <v>217500</v>
      </c>
      <c r="AA807" s="255">
        <f>Z807</f>
        <v>217500</v>
      </c>
      <c r="AB807" s="310">
        <v>50</v>
      </c>
      <c r="AC807" s="310">
        <v>0</v>
      </c>
      <c r="AD807" s="229">
        <v>0.01</v>
      </c>
      <c r="AE807"/>
    </row>
    <row r="808" spans="1:31" x14ac:dyDescent="0.3">
      <c r="A808" s="310">
        <v>421</v>
      </c>
      <c r="B808" s="330" t="s">
        <v>779</v>
      </c>
      <c r="C808" s="310">
        <v>7479</v>
      </c>
      <c r="D808" s="310"/>
      <c r="E808" s="310">
        <v>1</v>
      </c>
      <c r="F808" s="310">
        <v>70</v>
      </c>
      <c r="G808" s="310">
        <v>2</v>
      </c>
      <c r="H808" s="255">
        <f>SUM((D808*400)+(E808*100)+F808)</f>
        <v>170</v>
      </c>
      <c r="I808" s="254">
        <v>75</v>
      </c>
      <c r="J808" s="254">
        <f>H808*I808</f>
        <v>12750</v>
      </c>
      <c r="K808" s="310">
        <v>128</v>
      </c>
      <c r="L808" s="310">
        <v>40</v>
      </c>
      <c r="M808" s="330" t="s">
        <v>10</v>
      </c>
      <c r="N808" s="345" t="s">
        <v>9</v>
      </c>
      <c r="O808" s="393">
        <v>231</v>
      </c>
      <c r="P808" s="310"/>
      <c r="Q808" s="393"/>
      <c r="R808" s="393"/>
      <c r="S808" s="310"/>
      <c r="T808" s="310"/>
      <c r="U808" s="235">
        <v>6500</v>
      </c>
      <c r="V808" s="246">
        <f>SUM(V809+V810)</f>
        <v>1014000</v>
      </c>
      <c r="W808" s="249">
        <v>40</v>
      </c>
      <c r="X808" s="249">
        <v>85</v>
      </c>
      <c r="Y808" s="249">
        <f>SUM(V808-(V808*X808/100))</f>
        <v>152100</v>
      </c>
      <c r="Z808" s="248">
        <f>SUM(J808+Y808)</f>
        <v>164850</v>
      </c>
      <c r="AA808" s="255">
        <f>Z808</f>
        <v>164850</v>
      </c>
      <c r="AB808" s="310">
        <v>10</v>
      </c>
      <c r="AC808" s="310">
        <v>0</v>
      </c>
      <c r="AD808" s="229">
        <v>0.02</v>
      </c>
      <c r="AE808"/>
    </row>
    <row r="809" spans="1:31" x14ac:dyDescent="0.3">
      <c r="A809" s="310"/>
      <c r="B809" s="330"/>
      <c r="C809" s="310"/>
      <c r="D809" s="310"/>
      <c r="E809" s="310"/>
      <c r="F809" s="310"/>
      <c r="G809" s="310"/>
      <c r="H809" s="255">
        <f>SUM((D809*400)+(E809*100)+F809)</f>
        <v>0</v>
      </c>
      <c r="I809" s="254">
        <v>75</v>
      </c>
      <c r="J809" s="254">
        <f>H809*I809</f>
        <v>0</v>
      </c>
      <c r="K809" s="310"/>
      <c r="L809" s="310"/>
      <c r="M809" s="330" t="s">
        <v>393</v>
      </c>
      <c r="N809" s="345" t="s">
        <v>2</v>
      </c>
      <c r="O809" s="393"/>
      <c r="P809" s="310"/>
      <c r="Q809" s="393">
        <v>108</v>
      </c>
      <c r="R809" s="393"/>
      <c r="S809" s="310"/>
      <c r="T809" s="310"/>
      <c r="U809" s="310"/>
      <c r="V809" s="246">
        <f>SUM(Q809*6500)</f>
        <v>702000</v>
      </c>
      <c r="W809" s="249"/>
      <c r="X809" s="249"/>
      <c r="Y809" s="249"/>
      <c r="Z809" s="248">
        <f>SUM(J809+Y809)</f>
        <v>0</v>
      </c>
      <c r="AA809" s="255">
        <f>Z809</f>
        <v>0</v>
      </c>
      <c r="AB809" s="310"/>
      <c r="AC809" s="310"/>
      <c r="AD809" s="229"/>
      <c r="AE809"/>
    </row>
    <row r="810" spans="1:31" x14ac:dyDescent="0.3">
      <c r="A810" s="310"/>
      <c r="B810" s="330"/>
      <c r="C810" s="310"/>
      <c r="D810" s="310"/>
      <c r="E810" s="310"/>
      <c r="F810" s="310"/>
      <c r="G810" s="310"/>
      <c r="H810" s="255">
        <f>SUM((D810*400)+(E810*100)+F810)</f>
        <v>0</v>
      </c>
      <c r="I810" s="254">
        <v>75</v>
      </c>
      <c r="J810" s="254">
        <f>H810*I810</f>
        <v>0</v>
      </c>
      <c r="K810" s="310"/>
      <c r="L810" s="310"/>
      <c r="M810" s="330" t="s">
        <v>391</v>
      </c>
      <c r="N810" s="345" t="s">
        <v>0</v>
      </c>
      <c r="O810" s="393"/>
      <c r="P810" s="310"/>
      <c r="Q810" s="393">
        <v>48</v>
      </c>
      <c r="R810" s="393"/>
      <c r="S810" s="310"/>
      <c r="T810" s="310"/>
      <c r="U810" s="310"/>
      <c r="V810" s="246">
        <f>SUM(Q810*6500)</f>
        <v>312000</v>
      </c>
      <c r="W810" s="249"/>
      <c r="X810" s="249"/>
      <c r="Y810" s="249"/>
      <c r="Z810" s="248">
        <f>SUM(J810+Y810)</f>
        <v>0</v>
      </c>
      <c r="AA810" s="255">
        <f>Z810</f>
        <v>0</v>
      </c>
      <c r="AB810" s="310"/>
      <c r="AC810" s="310"/>
      <c r="AD810" s="229"/>
      <c r="AE810"/>
    </row>
    <row r="811" spans="1:31" x14ac:dyDescent="0.3">
      <c r="A811" s="310"/>
      <c r="B811" s="330"/>
      <c r="C811" s="310"/>
      <c r="D811" s="310"/>
      <c r="E811" s="310"/>
      <c r="F811" s="310"/>
      <c r="G811" s="310"/>
      <c r="H811" s="255">
        <f>SUM((D811*400)+(E811*100)+F811)</f>
        <v>0</v>
      </c>
      <c r="I811" s="254">
        <v>75</v>
      </c>
      <c r="J811" s="254">
        <f>H811*I811</f>
        <v>0</v>
      </c>
      <c r="K811" s="310"/>
      <c r="L811" s="310"/>
      <c r="M811" s="330" t="s">
        <v>3</v>
      </c>
      <c r="N811" s="345" t="s">
        <v>2</v>
      </c>
      <c r="O811" s="393"/>
      <c r="P811" s="310"/>
      <c r="Q811" s="393">
        <v>75</v>
      </c>
      <c r="R811" s="393"/>
      <c r="S811" s="310"/>
      <c r="T811" s="310"/>
      <c r="U811" s="235">
        <v>6500</v>
      </c>
      <c r="V811" s="246">
        <f>SUM(Q811*6500)</f>
        <v>487500</v>
      </c>
      <c r="W811" s="249">
        <v>1</v>
      </c>
      <c r="X811" s="249">
        <v>1</v>
      </c>
      <c r="Y811" s="249">
        <f>SUM(V811-(V811*X811/100))</f>
        <v>482625</v>
      </c>
      <c r="Z811" s="248">
        <f>SUM(J811+Y811)</f>
        <v>482625</v>
      </c>
      <c r="AA811" s="255">
        <f>Z811</f>
        <v>482625</v>
      </c>
      <c r="AB811" s="310">
        <v>10</v>
      </c>
      <c r="AC811" s="310">
        <v>0</v>
      </c>
      <c r="AD811" s="229">
        <v>0.02</v>
      </c>
      <c r="AE811"/>
    </row>
    <row r="812" spans="1:31" x14ac:dyDescent="0.3">
      <c r="A812" s="310">
        <v>422</v>
      </c>
      <c r="B812" s="330" t="s">
        <v>778</v>
      </c>
      <c r="C812" s="310">
        <v>10250</v>
      </c>
      <c r="D812" s="310">
        <v>18</v>
      </c>
      <c r="E812" s="310">
        <v>2</v>
      </c>
      <c r="F812" s="310">
        <v>2</v>
      </c>
      <c r="G812" s="310">
        <v>1</v>
      </c>
      <c r="H812" s="255">
        <f>SUM((D812*400)+(E812*100)+F812)</f>
        <v>7402</v>
      </c>
      <c r="I812" s="254">
        <v>75</v>
      </c>
      <c r="J812" s="254">
        <f>H812*I812</f>
        <v>555150</v>
      </c>
      <c r="K812" s="310"/>
      <c r="L812" s="310"/>
      <c r="M812" s="330"/>
      <c r="N812" s="345"/>
      <c r="O812" s="393"/>
      <c r="P812" s="310"/>
      <c r="Q812" s="393"/>
      <c r="R812" s="393"/>
      <c r="S812" s="310"/>
      <c r="T812" s="310"/>
      <c r="U812" s="310"/>
      <c r="V812" s="246"/>
      <c r="W812" s="249"/>
      <c r="X812" s="249"/>
      <c r="Y812" s="249"/>
      <c r="Z812" s="248">
        <f>SUM(J812+Y812)</f>
        <v>555150</v>
      </c>
      <c r="AA812" s="255">
        <f>Z812</f>
        <v>555150</v>
      </c>
      <c r="AB812" s="310">
        <v>50</v>
      </c>
      <c r="AC812" s="310">
        <v>0</v>
      </c>
      <c r="AD812" s="229">
        <v>0.01</v>
      </c>
      <c r="AE812"/>
    </row>
    <row r="813" spans="1:31" x14ac:dyDescent="0.3">
      <c r="A813" s="310">
        <v>423</v>
      </c>
      <c r="B813" s="330" t="s">
        <v>777</v>
      </c>
      <c r="C813" s="310">
        <v>6091</v>
      </c>
      <c r="D813" s="310"/>
      <c r="E813" s="310">
        <v>1</v>
      </c>
      <c r="F813" s="310">
        <v>43</v>
      </c>
      <c r="G813" s="310">
        <v>2</v>
      </c>
      <c r="H813" s="255">
        <f>SUM((D813*400)+(E813*100)+F813)</f>
        <v>143</v>
      </c>
      <c r="I813" s="254">
        <v>75</v>
      </c>
      <c r="J813" s="254">
        <f>H813*I813</f>
        <v>10725</v>
      </c>
      <c r="K813" s="310">
        <v>129</v>
      </c>
      <c r="L813" s="310">
        <v>17</v>
      </c>
      <c r="M813" s="330" t="s">
        <v>10</v>
      </c>
      <c r="N813" s="345" t="s">
        <v>9</v>
      </c>
      <c r="O813" s="393">
        <v>356</v>
      </c>
      <c r="P813" s="310"/>
      <c r="Q813" s="393"/>
      <c r="R813" s="393"/>
      <c r="S813" s="310"/>
      <c r="T813" s="310"/>
      <c r="U813" s="235">
        <v>6500</v>
      </c>
      <c r="V813" s="246">
        <f>SUM(V814+V815)</f>
        <v>2314000</v>
      </c>
      <c r="W813" s="249">
        <v>32</v>
      </c>
      <c r="X813" s="249">
        <v>85</v>
      </c>
      <c r="Y813" s="249">
        <f>SUM(V813-(V813*X813/100))</f>
        <v>347100</v>
      </c>
      <c r="Z813" s="248">
        <f>SUM(J813+Y813)</f>
        <v>357825</v>
      </c>
      <c r="AA813" s="255">
        <f>Z813</f>
        <v>357825</v>
      </c>
      <c r="AB813" s="310">
        <v>10</v>
      </c>
      <c r="AC813" s="310">
        <v>0</v>
      </c>
      <c r="AD813" s="229">
        <v>0.02</v>
      </c>
      <c r="AE813"/>
    </row>
    <row r="814" spans="1:31" x14ac:dyDescent="0.3">
      <c r="A814" s="310"/>
      <c r="B814" s="330"/>
      <c r="C814" s="310"/>
      <c r="D814" s="310"/>
      <c r="E814" s="310"/>
      <c r="F814" s="310"/>
      <c r="G814" s="310"/>
      <c r="H814" s="255">
        <f>SUM((D814*400)+(E814*100)+F814)</f>
        <v>0</v>
      </c>
      <c r="I814" s="254">
        <v>75</v>
      </c>
      <c r="J814" s="254">
        <f>H814*I814</f>
        <v>0</v>
      </c>
      <c r="K814" s="310"/>
      <c r="L814" s="310"/>
      <c r="M814" s="330" t="s">
        <v>393</v>
      </c>
      <c r="N814" s="345" t="s">
        <v>2</v>
      </c>
      <c r="O814" s="393"/>
      <c r="P814" s="310"/>
      <c r="Q814" s="393">
        <v>260</v>
      </c>
      <c r="R814" s="393"/>
      <c r="S814" s="310"/>
      <c r="T814" s="310"/>
      <c r="U814" s="310"/>
      <c r="V814" s="246">
        <f>SUM(Q814*6500)</f>
        <v>1690000</v>
      </c>
      <c r="W814" s="249"/>
      <c r="X814" s="249"/>
      <c r="Y814" s="249"/>
      <c r="Z814" s="248">
        <f>SUM(J814+Y814)</f>
        <v>0</v>
      </c>
      <c r="AA814" s="255">
        <f>Z814</f>
        <v>0</v>
      </c>
      <c r="AB814" s="310"/>
      <c r="AC814" s="310"/>
      <c r="AD814" s="229"/>
      <c r="AE814"/>
    </row>
    <row r="815" spans="1:31" x14ac:dyDescent="0.3">
      <c r="A815" s="310"/>
      <c r="B815" s="330"/>
      <c r="C815" s="310"/>
      <c r="D815" s="310"/>
      <c r="E815" s="310"/>
      <c r="F815" s="310"/>
      <c r="G815" s="310"/>
      <c r="H815" s="255">
        <f>SUM((D815*400)+(E815*100)+F815)</f>
        <v>0</v>
      </c>
      <c r="I815" s="254">
        <v>75</v>
      </c>
      <c r="J815" s="254">
        <f>H815*I815</f>
        <v>0</v>
      </c>
      <c r="K815" s="310"/>
      <c r="L815" s="310"/>
      <c r="M815" s="330" t="s">
        <v>391</v>
      </c>
      <c r="N815" s="345" t="s">
        <v>0</v>
      </c>
      <c r="O815" s="393"/>
      <c r="P815" s="310"/>
      <c r="Q815" s="393">
        <v>96</v>
      </c>
      <c r="R815" s="393"/>
      <c r="S815" s="310"/>
      <c r="T815" s="310"/>
      <c r="U815" s="310"/>
      <c r="V815" s="246">
        <f>SUM(Q815*6500)</f>
        <v>624000</v>
      </c>
      <c r="W815" s="249"/>
      <c r="X815" s="249"/>
      <c r="Y815" s="249"/>
      <c r="Z815" s="248">
        <f>SUM(J815+Y815)</f>
        <v>0</v>
      </c>
      <c r="AA815" s="255">
        <f>Z815</f>
        <v>0</v>
      </c>
      <c r="AB815" s="310"/>
      <c r="AC815" s="310"/>
      <c r="AD815" s="229"/>
      <c r="AE815"/>
    </row>
    <row r="816" spans="1:31" x14ac:dyDescent="0.3">
      <c r="A816" s="310">
        <v>424</v>
      </c>
      <c r="B816" s="330" t="s">
        <v>776</v>
      </c>
      <c r="C816" s="310">
        <v>12200</v>
      </c>
      <c r="D816" s="310"/>
      <c r="E816" s="310"/>
      <c r="F816" s="310">
        <v>64</v>
      </c>
      <c r="G816" s="310">
        <v>2</v>
      </c>
      <c r="H816" s="255">
        <f>SUM((D816*400)+(E816*100)+F816)</f>
        <v>64</v>
      </c>
      <c r="I816" s="254">
        <v>75</v>
      </c>
      <c r="J816" s="254">
        <f>H816*I816</f>
        <v>4800</v>
      </c>
      <c r="K816" s="310">
        <v>130</v>
      </c>
      <c r="L816" s="310">
        <v>183</v>
      </c>
      <c r="M816" s="330" t="s">
        <v>3</v>
      </c>
      <c r="N816" s="345" t="s">
        <v>2</v>
      </c>
      <c r="O816" s="393">
        <v>134</v>
      </c>
      <c r="P816" s="310"/>
      <c r="Q816" s="393">
        <v>134</v>
      </c>
      <c r="R816" s="393"/>
      <c r="S816" s="310"/>
      <c r="T816" s="310"/>
      <c r="U816" s="235">
        <v>6500</v>
      </c>
      <c r="V816" s="246">
        <f>SUM(Q816*6500)</f>
        <v>871000</v>
      </c>
      <c r="W816" s="249">
        <v>30</v>
      </c>
      <c r="X816" s="249">
        <v>50</v>
      </c>
      <c r="Y816" s="249">
        <f>SUM(V816-(V816*X816/100))</f>
        <v>435500</v>
      </c>
      <c r="Z816" s="248">
        <f>SUM(J816+Y816)</f>
        <v>440300</v>
      </c>
      <c r="AA816" s="255">
        <f>Z816</f>
        <v>440300</v>
      </c>
      <c r="AB816" s="310">
        <v>10</v>
      </c>
      <c r="AC816" s="310">
        <v>0</v>
      </c>
      <c r="AD816" s="229">
        <v>0.02</v>
      </c>
      <c r="AE816"/>
    </row>
    <row r="817" spans="1:31" x14ac:dyDescent="0.3">
      <c r="A817" s="310">
        <v>425</v>
      </c>
      <c r="B817" s="330" t="s">
        <v>775</v>
      </c>
      <c r="C817" s="310">
        <v>2187</v>
      </c>
      <c r="D817" s="310"/>
      <c r="E817" s="310">
        <v>3</v>
      </c>
      <c r="F817" s="310">
        <v>50</v>
      </c>
      <c r="G817" s="310">
        <v>1</v>
      </c>
      <c r="H817" s="255">
        <f>SUM((D817*400)+(E817*100)+F817)</f>
        <v>350</v>
      </c>
      <c r="I817" s="254">
        <v>75</v>
      </c>
      <c r="J817" s="254">
        <f>H817*I817</f>
        <v>26250</v>
      </c>
      <c r="K817" s="310"/>
      <c r="L817" s="310"/>
      <c r="M817" s="330"/>
      <c r="N817" s="345"/>
      <c r="O817" s="393"/>
      <c r="P817" s="310"/>
      <c r="Q817" s="393"/>
      <c r="R817" s="393"/>
      <c r="S817" s="310"/>
      <c r="U817" s="310"/>
      <c r="V817" s="246"/>
      <c r="W817" s="249"/>
      <c r="X817" s="249"/>
      <c r="Y817" s="249"/>
      <c r="Z817" s="248">
        <f>SUM(J817+Y817)</f>
        <v>26250</v>
      </c>
      <c r="AA817" s="255">
        <f>Z817</f>
        <v>26250</v>
      </c>
      <c r="AB817" s="310">
        <v>50</v>
      </c>
      <c r="AC817" s="310">
        <v>0</v>
      </c>
      <c r="AD817" s="229">
        <v>0.01</v>
      </c>
      <c r="AE817"/>
    </row>
    <row r="818" spans="1:31" x14ac:dyDescent="0.3">
      <c r="A818" s="310">
        <v>426</v>
      </c>
      <c r="B818" s="330" t="s">
        <v>774</v>
      </c>
      <c r="C818" s="310">
        <v>2186</v>
      </c>
      <c r="D818" s="310">
        <v>47</v>
      </c>
      <c r="E818" s="310">
        <v>1</v>
      </c>
      <c r="F818" s="310">
        <v>86</v>
      </c>
      <c r="G818" s="310">
        <v>1</v>
      </c>
      <c r="H818" s="255">
        <f>SUM((D818*400)+(E818*100)+F818)</f>
        <v>18986</v>
      </c>
      <c r="I818" s="254">
        <v>75</v>
      </c>
      <c r="J818" s="254">
        <f>H818*I818</f>
        <v>1423950</v>
      </c>
      <c r="K818" s="310"/>
      <c r="L818" s="310"/>
      <c r="M818" s="330"/>
      <c r="N818" s="345"/>
      <c r="O818" s="393"/>
      <c r="P818" s="310"/>
      <c r="Q818" s="393"/>
      <c r="R818" s="393"/>
      <c r="S818" s="310"/>
      <c r="T818" s="310"/>
      <c r="U818" s="310"/>
      <c r="V818" s="246"/>
      <c r="W818" s="249"/>
      <c r="X818" s="249"/>
      <c r="Y818" s="249"/>
      <c r="Z818" s="248">
        <f>SUM(J818+Y818)</f>
        <v>1423950</v>
      </c>
      <c r="AA818" s="255">
        <f>Z818</f>
        <v>1423950</v>
      </c>
      <c r="AB818" s="310">
        <v>50</v>
      </c>
      <c r="AC818" s="310">
        <v>0</v>
      </c>
      <c r="AD818" s="229">
        <v>0.01</v>
      </c>
      <c r="AE818"/>
    </row>
    <row r="819" spans="1:31" x14ac:dyDescent="0.3">
      <c r="A819" s="310">
        <v>427</v>
      </c>
      <c r="B819" s="330" t="s">
        <v>773</v>
      </c>
      <c r="C819" s="310">
        <v>20214</v>
      </c>
      <c r="D819" s="310">
        <v>24</v>
      </c>
      <c r="E819" s="310">
        <v>3</v>
      </c>
      <c r="F819" s="310">
        <v>92</v>
      </c>
      <c r="G819" s="310">
        <v>1</v>
      </c>
      <c r="H819" s="255">
        <f>SUM((D819*400)+(E819*100)+F819)</f>
        <v>9992</v>
      </c>
      <c r="I819" s="254">
        <v>75</v>
      </c>
      <c r="J819" s="254">
        <f>H819*I819</f>
        <v>749400</v>
      </c>
      <c r="K819" s="310"/>
      <c r="L819" s="310"/>
      <c r="M819" s="330"/>
      <c r="N819" s="345"/>
      <c r="O819" s="393"/>
      <c r="P819" s="310"/>
      <c r="Q819" s="393"/>
      <c r="R819" s="393"/>
      <c r="S819" s="310"/>
      <c r="T819" s="310"/>
      <c r="U819" s="310"/>
      <c r="V819" s="246"/>
      <c r="W819" s="249"/>
      <c r="X819" s="249"/>
      <c r="Y819" s="249"/>
      <c r="Z819" s="248">
        <f>SUM(J819+Y819)</f>
        <v>749400</v>
      </c>
      <c r="AA819" s="255">
        <f>Z819</f>
        <v>749400</v>
      </c>
      <c r="AB819" s="310">
        <v>50</v>
      </c>
      <c r="AC819" s="310">
        <v>0</v>
      </c>
      <c r="AD819" s="229">
        <v>0.01</v>
      </c>
      <c r="AE819"/>
    </row>
    <row r="820" spans="1:31" x14ac:dyDescent="0.3">
      <c r="A820" s="310">
        <v>428</v>
      </c>
      <c r="B820" s="330" t="s">
        <v>772</v>
      </c>
      <c r="C820" s="310">
        <v>6078</v>
      </c>
      <c r="D820" s="310"/>
      <c r="E820" s="310">
        <v>3</v>
      </c>
      <c r="F820" s="310">
        <v>20</v>
      </c>
      <c r="G820" s="310">
        <v>2</v>
      </c>
      <c r="H820" s="255">
        <f>SUM((D820*400)+(E820*100)+F820)</f>
        <v>320</v>
      </c>
      <c r="I820" s="254">
        <v>75</v>
      </c>
      <c r="J820" s="254">
        <f>H820*I820</f>
        <v>24000</v>
      </c>
      <c r="K820" s="310">
        <v>131</v>
      </c>
      <c r="L820" s="310">
        <v>22</v>
      </c>
      <c r="M820" s="330" t="s">
        <v>10</v>
      </c>
      <c r="N820" s="345" t="s">
        <v>9</v>
      </c>
      <c r="O820" s="393">
        <v>324.43</v>
      </c>
      <c r="P820" s="310"/>
      <c r="Q820" s="393"/>
      <c r="R820" s="393"/>
      <c r="S820" s="310"/>
      <c r="T820" s="310"/>
      <c r="U820" s="235">
        <v>6500</v>
      </c>
      <c r="V820" s="246">
        <f>SUM(V821+V822)</f>
        <v>1802320</v>
      </c>
      <c r="W820" s="249">
        <v>30</v>
      </c>
      <c r="X820" s="249">
        <v>85</v>
      </c>
      <c r="Y820" s="249">
        <f>SUM(V820-(V820*X820/100))</f>
        <v>270348</v>
      </c>
      <c r="Z820" s="248">
        <f>SUM(J820+Y820)</f>
        <v>294348</v>
      </c>
      <c r="AA820" s="255">
        <f>Z820</f>
        <v>294348</v>
      </c>
      <c r="AB820" s="310">
        <v>10</v>
      </c>
      <c r="AC820" s="310"/>
      <c r="AD820" s="229">
        <v>0.02</v>
      </c>
      <c r="AE820"/>
    </row>
    <row r="821" spans="1:31" x14ac:dyDescent="0.3">
      <c r="A821" s="310"/>
      <c r="B821" s="330"/>
      <c r="C821" s="310"/>
      <c r="D821" s="310"/>
      <c r="E821" s="310"/>
      <c r="F821" s="310"/>
      <c r="G821" s="310"/>
      <c r="H821" s="255">
        <f>SUM((D821*400)+(E821*100)+F821)</f>
        <v>0</v>
      </c>
      <c r="I821" s="254">
        <v>75</v>
      </c>
      <c r="J821" s="254">
        <f>H821*I821</f>
        <v>0</v>
      </c>
      <c r="K821" s="310"/>
      <c r="L821" s="310"/>
      <c r="M821" s="330" t="s">
        <v>393</v>
      </c>
      <c r="N821" s="345" t="s">
        <v>2</v>
      </c>
      <c r="O821" s="393"/>
      <c r="P821" s="310"/>
      <c r="Q821" s="393">
        <v>181.28</v>
      </c>
      <c r="R821" s="393"/>
      <c r="S821" s="310"/>
      <c r="T821" s="310"/>
      <c r="U821" s="310"/>
      <c r="V821" s="246">
        <f>SUM(Q821*6500)</f>
        <v>1178320</v>
      </c>
      <c r="W821" s="249"/>
      <c r="X821" s="249"/>
      <c r="Y821" s="249"/>
      <c r="Z821" s="248">
        <f>SUM(J821+Y821)</f>
        <v>0</v>
      </c>
      <c r="AA821" s="255">
        <f>Z821</f>
        <v>0</v>
      </c>
      <c r="AB821" s="310"/>
      <c r="AC821" s="310"/>
      <c r="AD821" s="229"/>
      <c r="AE821"/>
    </row>
    <row r="822" spans="1:31" x14ac:dyDescent="0.3">
      <c r="A822" s="310"/>
      <c r="B822" s="330"/>
      <c r="C822" s="310"/>
      <c r="D822" s="310"/>
      <c r="E822" s="310"/>
      <c r="F822" s="310"/>
      <c r="G822" s="310"/>
      <c r="H822" s="255">
        <f>SUM((D822*400)+(E822*100)+F822)</f>
        <v>0</v>
      </c>
      <c r="I822" s="254">
        <v>75</v>
      </c>
      <c r="J822" s="254">
        <f>H822*I822</f>
        <v>0</v>
      </c>
      <c r="K822" s="310"/>
      <c r="L822" s="310"/>
      <c r="M822" s="330" t="s">
        <v>391</v>
      </c>
      <c r="N822" s="345" t="s">
        <v>0</v>
      </c>
      <c r="O822" s="393"/>
      <c r="P822" s="310"/>
      <c r="Q822" s="393">
        <v>96</v>
      </c>
      <c r="R822" s="393"/>
      <c r="S822" s="310"/>
      <c r="T822" s="310"/>
      <c r="U822" s="310"/>
      <c r="V822" s="246">
        <f>SUM(Q822*6500)</f>
        <v>624000</v>
      </c>
      <c r="W822" s="249"/>
      <c r="X822" s="249"/>
      <c r="Y822" s="249"/>
      <c r="Z822" s="248">
        <f>SUM(J822+Y822)</f>
        <v>0</v>
      </c>
      <c r="AA822" s="255">
        <f>Z822</f>
        <v>0</v>
      </c>
      <c r="AB822" s="310"/>
      <c r="AC822" s="310"/>
      <c r="AD822" s="229"/>
      <c r="AE822"/>
    </row>
    <row r="823" spans="1:31" x14ac:dyDescent="0.3">
      <c r="A823" s="310"/>
      <c r="B823" s="330"/>
      <c r="C823" s="310"/>
      <c r="D823" s="310"/>
      <c r="E823" s="310"/>
      <c r="F823" s="310"/>
      <c r="G823" s="310"/>
      <c r="H823" s="255">
        <f>SUM((D823*400)+(E823*100)+F823)</f>
        <v>0</v>
      </c>
      <c r="I823" s="254">
        <v>75</v>
      </c>
      <c r="J823" s="254">
        <f>H823*I823</f>
        <v>0</v>
      </c>
      <c r="K823" s="310"/>
      <c r="L823" s="310"/>
      <c r="M823" s="330" t="s">
        <v>8</v>
      </c>
      <c r="N823" s="345" t="s">
        <v>0</v>
      </c>
      <c r="O823" s="393"/>
      <c r="P823" s="310">
        <v>19.2</v>
      </c>
      <c r="Q823" s="393"/>
      <c r="R823" s="393"/>
      <c r="S823" s="310"/>
      <c r="T823" s="310"/>
      <c r="U823" s="235">
        <v>6500</v>
      </c>
      <c r="V823" s="246">
        <f>SUM(P823*6500)</f>
        <v>124800</v>
      </c>
      <c r="W823" s="249">
        <v>28</v>
      </c>
      <c r="X823" s="249">
        <v>93</v>
      </c>
      <c r="Y823" s="249">
        <f>SUM(V823-(V823*X823/100))</f>
        <v>8736</v>
      </c>
      <c r="Z823" s="248">
        <f>SUM(J823+Y823)</f>
        <v>8736</v>
      </c>
      <c r="AA823" s="255">
        <f>Z823</f>
        <v>8736</v>
      </c>
      <c r="AB823" s="310">
        <v>50</v>
      </c>
      <c r="AC823" s="310">
        <v>0</v>
      </c>
      <c r="AD823" s="229">
        <v>0.01</v>
      </c>
      <c r="AE823"/>
    </row>
    <row r="824" spans="1:31" x14ac:dyDescent="0.3">
      <c r="A824" s="310"/>
      <c r="B824" s="330"/>
      <c r="C824" s="310"/>
      <c r="D824" s="310"/>
      <c r="E824" s="310"/>
      <c r="F824" s="310"/>
      <c r="G824" s="310"/>
      <c r="H824" s="255">
        <f>SUM((D824*400)+(E824*100)+F824)</f>
        <v>0</v>
      </c>
      <c r="I824" s="254">
        <v>75</v>
      </c>
      <c r="J824" s="254">
        <f>H824*I824</f>
        <v>0</v>
      </c>
      <c r="K824" s="310"/>
      <c r="L824" s="310"/>
      <c r="M824" s="330" t="s">
        <v>8</v>
      </c>
      <c r="N824" s="345" t="s">
        <v>0</v>
      </c>
      <c r="O824" s="393"/>
      <c r="P824" s="310">
        <v>27.95</v>
      </c>
      <c r="Q824" s="393"/>
      <c r="R824" s="393"/>
      <c r="S824" s="310"/>
      <c r="T824" s="310"/>
      <c r="U824" s="235">
        <v>6500</v>
      </c>
      <c r="V824" s="246">
        <f>SUM(P824*6500)</f>
        <v>181675</v>
      </c>
      <c r="W824" s="249">
        <v>28</v>
      </c>
      <c r="X824" s="249">
        <v>93</v>
      </c>
      <c r="Y824" s="249">
        <f>SUM(V824-(V824*X824/100))</f>
        <v>12717.25</v>
      </c>
      <c r="Z824" s="248">
        <f>SUM(J824+Y824)</f>
        <v>12717.25</v>
      </c>
      <c r="AA824" s="255">
        <f>Z824</f>
        <v>12717.25</v>
      </c>
      <c r="AB824" s="310">
        <v>50</v>
      </c>
      <c r="AC824" s="310">
        <v>0</v>
      </c>
      <c r="AD824" s="229">
        <v>0.01</v>
      </c>
      <c r="AE824"/>
    </row>
    <row r="825" spans="1:31" x14ac:dyDescent="0.3">
      <c r="A825" s="310">
        <v>429</v>
      </c>
      <c r="B825" s="330" t="s">
        <v>771</v>
      </c>
      <c r="C825" s="310">
        <v>21200</v>
      </c>
      <c r="D825" s="310">
        <v>32</v>
      </c>
      <c r="E825" s="310">
        <v>2</v>
      </c>
      <c r="F825" s="310">
        <v>18</v>
      </c>
      <c r="G825" s="310">
        <v>1</v>
      </c>
      <c r="H825" s="255">
        <f>SUM((D825*400)+(E825*100)+F825)</f>
        <v>13018</v>
      </c>
      <c r="I825" s="254">
        <v>75</v>
      </c>
      <c r="J825" s="254">
        <f>H825*I825</f>
        <v>976350</v>
      </c>
      <c r="K825" s="310"/>
      <c r="L825" s="310"/>
      <c r="M825" s="330"/>
      <c r="N825" s="345"/>
      <c r="O825" s="393"/>
      <c r="P825" s="310"/>
      <c r="Q825" s="393"/>
      <c r="R825" s="393"/>
      <c r="S825" s="310"/>
      <c r="T825" s="310"/>
      <c r="U825" s="310"/>
      <c r="V825" s="246"/>
      <c r="W825" s="249"/>
      <c r="X825" s="249"/>
      <c r="Y825" s="249"/>
      <c r="Z825" s="248">
        <f>SUM(J825+Y825)</f>
        <v>976350</v>
      </c>
      <c r="AA825" s="255">
        <f>Z825</f>
        <v>976350</v>
      </c>
      <c r="AB825" s="310">
        <v>50</v>
      </c>
      <c r="AC825" s="310">
        <v>0</v>
      </c>
      <c r="AD825" s="229">
        <v>0.01</v>
      </c>
      <c r="AE825"/>
    </row>
    <row r="826" spans="1:31" x14ac:dyDescent="0.3">
      <c r="A826" s="310">
        <v>430</v>
      </c>
      <c r="B826" s="330" t="s">
        <v>770</v>
      </c>
      <c r="C826" s="310">
        <v>4691</v>
      </c>
      <c r="D826" s="310">
        <v>3</v>
      </c>
      <c r="E826" s="310">
        <v>3</v>
      </c>
      <c r="F826" s="310">
        <v>27</v>
      </c>
      <c r="G826" s="310">
        <v>1</v>
      </c>
      <c r="H826" s="255">
        <f>SUM((D826*400)+(E826*100)+F826)</f>
        <v>1527</v>
      </c>
      <c r="I826" s="254">
        <v>75</v>
      </c>
      <c r="J826" s="254">
        <f>H826*I826</f>
        <v>114525</v>
      </c>
      <c r="K826" s="310"/>
      <c r="L826" s="310"/>
      <c r="M826" s="330"/>
      <c r="N826" s="345"/>
      <c r="O826" s="393"/>
      <c r="P826" s="310"/>
      <c r="Q826" s="393"/>
      <c r="R826" s="393"/>
      <c r="S826" s="310"/>
      <c r="T826" s="310"/>
      <c r="U826" s="310"/>
      <c r="V826" s="246"/>
      <c r="W826" s="249"/>
      <c r="X826" s="249"/>
      <c r="Y826" s="249"/>
      <c r="Z826" s="248">
        <f>SUM(J826+Y826)</f>
        <v>114525</v>
      </c>
      <c r="AA826" s="255">
        <f>Z826</f>
        <v>114525</v>
      </c>
      <c r="AB826" s="310">
        <v>50</v>
      </c>
      <c r="AC826" s="310">
        <v>0</v>
      </c>
      <c r="AD826" s="229">
        <v>0.01</v>
      </c>
      <c r="AE826"/>
    </row>
    <row r="827" spans="1:31" x14ac:dyDescent="0.3">
      <c r="A827" s="310">
        <v>431</v>
      </c>
      <c r="B827" s="330" t="s">
        <v>769</v>
      </c>
      <c r="C827" s="310">
        <v>21215</v>
      </c>
      <c r="D827" s="310">
        <v>9</v>
      </c>
      <c r="E827" s="310">
        <v>3</v>
      </c>
      <c r="F827" s="310">
        <v>73</v>
      </c>
      <c r="G827" s="310">
        <v>1</v>
      </c>
      <c r="H827" s="255">
        <f>SUM((D827*400)+(E827*100)+F827)</f>
        <v>3973</v>
      </c>
      <c r="I827" s="254">
        <v>75</v>
      </c>
      <c r="J827" s="254">
        <f>H827*I827</f>
        <v>297975</v>
      </c>
      <c r="K827" s="310"/>
      <c r="L827" s="310"/>
      <c r="M827" s="330"/>
      <c r="N827" s="345"/>
      <c r="O827" s="393"/>
      <c r="P827" s="310"/>
      <c r="Q827" s="393"/>
      <c r="R827" s="393"/>
      <c r="S827" s="310"/>
      <c r="T827" s="310"/>
      <c r="U827" s="310"/>
      <c r="V827" s="246"/>
      <c r="W827" s="249"/>
      <c r="X827" s="249"/>
      <c r="Y827" s="249"/>
      <c r="Z827" s="248">
        <f>SUM(J827+Y827)</f>
        <v>297975</v>
      </c>
      <c r="AA827" s="255">
        <f>Z827</f>
        <v>297975</v>
      </c>
      <c r="AB827" s="310">
        <v>50</v>
      </c>
      <c r="AC827" s="310">
        <v>0</v>
      </c>
      <c r="AD827" s="229">
        <v>0.01</v>
      </c>
      <c r="AE827"/>
    </row>
    <row r="828" spans="1:31" s="312" customFormat="1" x14ac:dyDescent="0.3">
      <c r="A828" s="317">
        <v>432</v>
      </c>
      <c r="B828" s="399" t="s">
        <v>768</v>
      </c>
      <c r="C828" s="317">
        <v>730</v>
      </c>
      <c r="D828" s="317">
        <v>6</v>
      </c>
      <c r="E828" s="317">
        <v>1</v>
      </c>
      <c r="F828" s="317">
        <v>60</v>
      </c>
      <c r="G828" s="317">
        <v>1</v>
      </c>
      <c r="H828" s="316">
        <f>SUM((D828*400)+(E828*100)+F828)</f>
        <v>2560</v>
      </c>
      <c r="I828" s="254">
        <v>75</v>
      </c>
      <c r="J828" s="254">
        <f>H828*I828</f>
        <v>192000</v>
      </c>
      <c r="K828" s="317"/>
      <c r="L828" s="317"/>
      <c r="M828" s="367"/>
      <c r="N828" s="367"/>
      <c r="O828" s="398"/>
      <c r="P828" s="317"/>
      <c r="Q828" s="398"/>
      <c r="R828" s="398"/>
      <c r="S828" s="317"/>
      <c r="T828" s="317"/>
      <c r="U828" s="317"/>
      <c r="V828" s="318"/>
      <c r="W828" s="317"/>
      <c r="X828" s="317"/>
      <c r="Y828" s="317"/>
      <c r="Z828" s="316">
        <f>SUM(J828+Y828)</f>
        <v>192000</v>
      </c>
      <c r="AA828" s="255">
        <f>Z828</f>
        <v>192000</v>
      </c>
      <c r="AB828" s="317">
        <v>50</v>
      </c>
      <c r="AC828" s="317">
        <v>0</v>
      </c>
      <c r="AD828" s="397">
        <v>0.01</v>
      </c>
      <c r="AE828" s="313"/>
    </row>
    <row r="829" spans="1:31" x14ac:dyDescent="0.3">
      <c r="A829" s="310">
        <v>433</v>
      </c>
      <c r="B829" s="330" t="s">
        <v>767</v>
      </c>
      <c r="C829" s="310">
        <v>15355</v>
      </c>
      <c r="D829" s="310">
        <v>6</v>
      </c>
      <c r="E829" s="310">
        <v>2</v>
      </c>
      <c r="F829" s="310">
        <v>77</v>
      </c>
      <c r="G829" s="310">
        <v>2</v>
      </c>
      <c r="H829" s="255">
        <f>SUM((D829*400)+(E829*100)+F829)</f>
        <v>2677</v>
      </c>
      <c r="I829" s="254">
        <v>75</v>
      </c>
      <c r="J829" s="254">
        <f>H829*I829</f>
        <v>200775</v>
      </c>
      <c r="K829" s="310">
        <v>132</v>
      </c>
      <c r="L829" s="310">
        <v>283</v>
      </c>
      <c r="M829" s="330" t="s">
        <v>3</v>
      </c>
      <c r="N829" s="345" t="s">
        <v>2</v>
      </c>
      <c r="O829" s="393">
        <v>99</v>
      </c>
      <c r="P829" s="310"/>
      <c r="Q829" s="393">
        <v>72</v>
      </c>
      <c r="R829" s="393"/>
      <c r="S829" s="310"/>
      <c r="T829" s="310"/>
      <c r="U829" s="235">
        <v>6500</v>
      </c>
      <c r="V829" s="246">
        <f>SUM(Q829*6500)</f>
        <v>468000</v>
      </c>
      <c r="W829" s="249">
        <v>12</v>
      </c>
      <c r="X829" s="249">
        <v>14</v>
      </c>
      <c r="Y829" s="249">
        <f>SUM(V829-(V829*X829/100))</f>
        <v>402480</v>
      </c>
      <c r="Z829" s="248">
        <f>SUM(J829+Y829)</f>
        <v>603255</v>
      </c>
      <c r="AA829" s="255">
        <f>Z829</f>
        <v>603255</v>
      </c>
      <c r="AB829" s="310">
        <v>10</v>
      </c>
      <c r="AC829" s="310">
        <v>0</v>
      </c>
      <c r="AD829" s="229">
        <v>0.02</v>
      </c>
      <c r="AE829"/>
    </row>
    <row r="830" spans="1:31" x14ac:dyDescent="0.3">
      <c r="A830" s="310"/>
      <c r="B830" s="330"/>
      <c r="C830" s="310"/>
      <c r="D830" s="310"/>
      <c r="E830" s="310"/>
      <c r="F830" s="310"/>
      <c r="G830" s="310"/>
      <c r="H830" s="255">
        <f>SUM((D830*400)+(E830*100)+F830)</f>
        <v>0</v>
      </c>
      <c r="I830" s="254">
        <v>75</v>
      </c>
      <c r="J830" s="254">
        <f>H830*I830</f>
        <v>0</v>
      </c>
      <c r="K830" s="310"/>
      <c r="L830" s="310"/>
      <c r="M830" s="330" t="s">
        <v>8</v>
      </c>
      <c r="N830" s="345" t="s">
        <v>0</v>
      </c>
      <c r="O830" s="393"/>
      <c r="P830" s="310">
        <v>15</v>
      </c>
      <c r="Q830" s="393"/>
      <c r="R830" s="393"/>
      <c r="S830" s="310"/>
      <c r="T830" s="310"/>
      <c r="U830" s="310">
        <v>6500</v>
      </c>
      <c r="V830" s="246">
        <f>SUM(P830*6500)</f>
        <v>97500</v>
      </c>
      <c r="W830" s="249">
        <v>12</v>
      </c>
      <c r="X830" s="249">
        <v>50</v>
      </c>
      <c r="Y830" s="249">
        <f>SUM(V830-(V830*X830/100))</f>
        <v>48750</v>
      </c>
      <c r="Z830" s="248">
        <f>SUM(J830+Y830)</f>
        <v>48750</v>
      </c>
      <c r="AA830" s="255">
        <f>Z830</f>
        <v>48750</v>
      </c>
      <c r="AB830" s="310">
        <v>50</v>
      </c>
      <c r="AC830" s="310">
        <v>0</v>
      </c>
      <c r="AD830" s="229">
        <v>0.01</v>
      </c>
      <c r="AE830"/>
    </row>
    <row r="831" spans="1:31" x14ac:dyDescent="0.3">
      <c r="A831" s="310"/>
      <c r="B831" s="330"/>
      <c r="C831" s="310"/>
      <c r="D831" s="310"/>
      <c r="E831" s="310"/>
      <c r="F831" s="310"/>
      <c r="G831" s="310"/>
      <c r="H831" s="255">
        <f>SUM((D831*400)+(E831*100)+F831)</f>
        <v>0</v>
      </c>
      <c r="I831" s="254">
        <v>75</v>
      </c>
      <c r="J831" s="254">
        <f>H831*I831</f>
        <v>0</v>
      </c>
      <c r="K831" s="310"/>
      <c r="L831" s="310"/>
      <c r="M831" s="330" t="s">
        <v>8</v>
      </c>
      <c r="N831" s="345" t="s">
        <v>0</v>
      </c>
      <c r="O831" s="393"/>
      <c r="P831" s="310">
        <v>12</v>
      </c>
      <c r="Q831" s="393"/>
      <c r="R831" s="393"/>
      <c r="S831" s="310"/>
      <c r="T831" s="310"/>
      <c r="U831" s="235">
        <v>6500</v>
      </c>
      <c r="V831" s="246">
        <f>SUM(P831*6500)</f>
        <v>78000</v>
      </c>
      <c r="W831" s="249">
        <v>12</v>
      </c>
      <c r="X831" s="249">
        <v>50</v>
      </c>
      <c r="Y831" s="249">
        <f>SUM(V831-(V831*X831/100))</f>
        <v>39000</v>
      </c>
      <c r="Z831" s="248">
        <f>SUM(J831+Y831)</f>
        <v>39000</v>
      </c>
      <c r="AA831" s="255">
        <f>Z831</f>
        <v>39000</v>
      </c>
      <c r="AB831" s="310">
        <v>50</v>
      </c>
      <c r="AC831" s="310">
        <v>0</v>
      </c>
      <c r="AD831" s="229">
        <v>0.01</v>
      </c>
      <c r="AE831"/>
    </row>
    <row r="832" spans="1:31" x14ac:dyDescent="0.3">
      <c r="A832" s="310">
        <v>434</v>
      </c>
      <c r="B832" s="330" t="s">
        <v>766</v>
      </c>
      <c r="C832" s="310">
        <v>15354</v>
      </c>
      <c r="D832" s="310">
        <v>23</v>
      </c>
      <c r="E832" s="310"/>
      <c r="F832" s="310"/>
      <c r="G832" s="310">
        <v>1</v>
      </c>
      <c r="H832" s="255">
        <f>SUM((D832*400)+(E832*100)+F832)</f>
        <v>9200</v>
      </c>
      <c r="I832" s="254">
        <v>75</v>
      </c>
      <c r="J832" s="254">
        <f>H832*I832</f>
        <v>690000</v>
      </c>
      <c r="K832" s="310"/>
      <c r="L832" s="310"/>
      <c r="M832" s="330"/>
      <c r="N832" s="345"/>
      <c r="O832" s="393"/>
      <c r="P832" s="310"/>
      <c r="Q832" s="393"/>
      <c r="R832" s="393"/>
      <c r="S832" s="310"/>
      <c r="T832" s="310"/>
      <c r="U832" s="310"/>
      <c r="V832" s="246"/>
      <c r="W832" s="249"/>
      <c r="X832" s="249"/>
      <c r="Y832" s="249"/>
      <c r="Z832" s="248">
        <f>SUM(J832+Y832)</f>
        <v>690000</v>
      </c>
      <c r="AA832" s="255">
        <f>Z832</f>
        <v>690000</v>
      </c>
      <c r="AB832" s="310">
        <v>50</v>
      </c>
      <c r="AC832" s="310">
        <v>0</v>
      </c>
      <c r="AD832" s="229">
        <v>0.01</v>
      </c>
      <c r="AE832"/>
    </row>
    <row r="833" spans="1:31" x14ac:dyDescent="0.3">
      <c r="A833" s="310">
        <v>435</v>
      </c>
      <c r="B833" s="330" t="s">
        <v>765</v>
      </c>
      <c r="C833" s="310">
        <v>29402</v>
      </c>
      <c r="D833" s="310"/>
      <c r="E833" s="310"/>
      <c r="F833" s="310">
        <v>97</v>
      </c>
      <c r="G833" s="310">
        <v>1</v>
      </c>
      <c r="H833" s="255">
        <f>SUM((D833*400)+(E833*100)+F833)</f>
        <v>97</v>
      </c>
      <c r="I833" s="254">
        <v>75</v>
      </c>
      <c r="J833" s="254">
        <f>H833*I833</f>
        <v>7275</v>
      </c>
      <c r="K833" s="310">
        <v>133</v>
      </c>
      <c r="L833" s="310">
        <v>283</v>
      </c>
      <c r="M833" s="330" t="s">
        <v>10</v>
      </c>
      <c r="N833" s="345" t="s">
        <v>9</v>
      </c>
      <c r="O833" s="393">
        <v>299.5</v>
      </c>
      <c r="P833" s="310"/>
      <c r="Q833" s="393"/>
      <c r="R833" s="393"/>
      <c r="S833" s="310"/>
      <c r="T833" s="310"/>
      <c r="U833" s="235">
        <v>6500</v>
      </c>
      <c r="V833" s="246">
        <f>SUM(V834+V835)</f>
        <v>1946750</v>
      </c>
      <c r="W833" s="249">
        <v>38</v>
      </c>
      <c r="X833" s="249">
        <v>85</v>
      </c>
      <c r="Y833" s="249">
        <f>SUM(V833-(V833*X833/100))</f>
        <v>292012.5</v>
      </c>
      <c r="Z833" s="248">
        <f>SUM(J833+Y833)</f>
        <v>299287.5</v>
      </c>
      <c r="AA833" s="255">
        <f>Z833</f>
        <v>299287.5</v>
      </c>
      <c r="AB833" s="310">
        <v>10</v>
      </c>
      <c r="AC833" s="310">
        <v>0</v>
      </c>
      <c r="AD833" s="229">
        <v>0.02</v>
      </c>
      <c r="AE833"/>
    </row>
    <row r="834" spans="1:31" x14ac:dyDescent="0.3">
      <c r="A834" s="310"/>
      <c r="B834" s="330"/>
      <c r="C834" s="310"/>
      <c r="D834" s="310"/>
      <c r="E834" s="310"/>
      <c r="F834" s="310"/>
      <c r="G834" s="310"/>
      <c r="H834" s="255">
        <f>SUM((D834*400)+(E834*100)+F834)</f>
        <v>0</v>
      </c>
      <c r="I834" s="254">
        <v>75</v>
      </c>
      <c r="J834" s="254">
        <f>H834*I834</f>
        <v>0</v>
      </c>
      <c r="K834" s="310"/>
      <c r="L834" s="310"/>
      <c r="M834" s="330" t="s">
        <v>393</v>
      </c>
      <c r="N834" s="345" t="s">
        <v>2</v>
      </c>
      <c r="O834" s="393"/>
      <c r="P834" s="310"/>
      <c r="Q834" s="393">
        <v>203.5</v>
      </c>
      <c r="R834" s="393"/>
      <c r="S834" s="310"/>
      <c r="T834" s="310"/>
      <c r="U834" s="310"/>
      <c r="V834" s="246">
        <f>SUM(Q834*6500)</f>
        <v>1322750</v>
      </c>
      <c r="W834" s="249"/>
      <c r="X834" s="249"/>
      <c r="Y834" s="249"/>
      <c r="Z834" s="248">
        <f>SUM(J834+Y834)</f>
        <v>0</v>
      </c>
      <c r="AA834" s="255">
        <f>Z834</f>
        <v>0</v>
      </c>
      <c r="AB834" s="310"/>
      <c r="AC834" s="310"/>
      <c r="AD834" s="229"/>
      <c r="AE834"/>
    </row>
    <row r="835" spans="1:31" x14ac:dyDescent="0.3">
      <c r="A835" s="310"/>
      <c r="B835" s="330"/>
      <c r="C835" s="310"/>
      <c r="D835" s="310"/>
      <c r="E835" s="310"/>
      <c r="F835" s="310"/>
      <c r="G835" s="310"/>
      <c r="H835" s="255">
        <f>SUM((D835*400)+(E835*100)+F835)</f>
        <v>0</v>
      </c>
      <c r="I835" s="254">
        <v>75</v>
      </c>
      <c r="J835" s="254">
        <f>H835*I835</f>
        <v>0</v>
      </c>
      <c r="K835" s="310"/>
      <c r="L835" s="310"/>
      <c r="M835" s="330" t="s">
        <v>391</v>
      </c>
      <c r="N835" s="345" t="s">
        <v>0</v>
      </c>
      <c r="O835" s="393"/>
      <c r="P835" s="310"/>
      <c r="Q835" s="393">
        <v>96</v>
      </c>
      <c r="R835" s="393"/>
      <c r="S835" s="310"/>
      <c r="T835" s="310"/>
      <c r="U835" s="310"/>
      <c r="V835" s="246">
        <f>SUM(Q835*6500)</f>
        <v>624000</v>
      </c>
      <c r="W835" s="249"/>
      <c r="X835" s="249"/>
      <c r="Y835" s="249"/>
      <c r="Z835" s="248">
        <f>SUM(J835+Y835)</f>
        <v>0</v>
      </c>
      <c r="AA835" s="255">
        <f>Z835</f>
        <v>0</v>
      </c>
      <c r="AB835" s="310"/>
      <c r="AC835" s="310"/>
      <c r="AD835" s="229"/>
      <c r="AE835"/>
    </row>
    <row r="836" spans="1:31" x14ac:dyDescent="0.3">
      <c r="A836" s="310">
        <v>436</v>
      </c>
      <c r="B836" s="330" t="s">
        <v>764</v>
      </c>
      <c r="C836" s="310">
        <v>1091</v>
      </c>
      <c r="D836" s="310">
        <v>13</v>
      </c>
      <c r="E836" s="310">
        <v>1</v>
      </c>
      <c r="F836" s="310">
        <v>4</v>
      </c>
      <c r="G836" s="310">
        <v>1</v>
      </c>
      <c r="H836" s="255">
        <f>SUM((D836*400)+(E836*100)+F836)</f>
        <v>5304</v>
      </c>
      <c r="I836" s="254">
        <v>75</v>
      </c>
      <c r="J836" s="254">
        <f>H836*I836</f>
        <v>397800</v>
      </c>
      <c r="K836" s="310"/>
      <c r="L836" s="249"/>
      <c r="M836" s="330"/>
      <c r="N836" s="345"/>
      <c r="O836" s="393"/>
      <c r="P836" s="310"/>
      <c r="Q836" s="393"/>
      <c r="R836" s="393"/>
      <c r="S836" s="310"/>
      <c r="T836" s="310"/>
      <c r="U836" s="310"/>
      <c r="V836" s="246"/>
      <c r="W836" s="249"/>
      <c r="X836" s="249"/>
      <c r="Y836" s="249"/>
      <c r="Z836" s="248">
        <f>SUM(J836+Y836)</f>
        <v>397800</v>
      </c>
      <c r="AA836" s="255">
        <f>Z836</f>
        <v>397800</v>
      </c>
      <c r="AB836" s="310"/>
      <c r="AC836" s="310"/>
      <c r="AD836" s="229">
        <v>0.01</v>
      </c>
      <c r="AE836"/>
    </row>
    <row r="837" spans="1:31" x14ac:dyDescent="0.3">
      <c r="A837" s="310">
        <v>437</v>
      </c>
      <c r="B837" s="330" t="s">
        <v>763</v>
      </c>
      <c r="C837" s="310">
        <v>5144</v>
      </c>
      <c r="D837" s="310">
        <v>5</v>
      </c>
      <c r="E837" s="310"/>
      <c r="F837" s="310">
        <v>48</v>
      </c>
      <c r="G837" s="310">
        <v>1</v>
      </c>
      <c r="H837" s="255">
        <f>SUM((D837*400)+(E837*100)+F837)</f>
        <v>2048</v>
      </c>
      <c r="I837" s="254">
        <v>75</v>
      </c>
      <c r="J837" s="254">
        <f>H837*I837</f>
        <v>153600</v>
      </c>
      <c r="K837" s="310"/>
      <c r="L837" s="310"/>
      <c r="M837" s="330"/>
      <c r="N837" s="345"/>
      <c r="O837" s="393"/>
      <c r="P837" s="310"/>
      <c r="Q837" s="393"/>
      <c r="R837" s="393"/>
      <c r="S837" s="310"/>
      <c r="T837" s="310"/>
      <c r="U837" s="310"/>
      <c r="V837" s="246"/>
      <c r="W837" s="249"/>
      <c r="X837" s="249"/>
      <c r="Y837" s="249"/>
      <c r="Z837" s="248">
        <f>SUM(J837+Y837)</f>
        <v>153600</v>
      </c>
      <c r="AA837" s="255">
        <f>Z837</f>
        <v>153600</v>
      </c>
      <c r="AB837" s="310"/>
      <c r="AC837" s="310"/>
      <c r="AD837" s="229">
        <v>0.01</v>
      </c>
      <c r="AE837"/>
    </row>
    <row r="838" spans="1:31" x14ac:dyDescent="0.3">
      <c r="A838" s="310">
        <v>438</v>
      </c>
      <c r="B838" s="330" t="s">
        <v>762</v>
      </c>
      <c r="C838" s="310">
        <v>4051</v>
      </c>
      <c r="D838" s="310">
        <v>7</v>
      </c>
      <c r="E838" s="310">
        <v>1</v>
      </c>
      <c r="F838" s="310">
        <v>54</v>
      </c>
      <c r="G838" s="310">
        <v>1</v>
      </c>
      <c r="H838" s="255">
        <f>SUM((D838*400)+(E838*100)+F838)</f>
        <v>2954</v>
      </c>
      <c r="I838" s="254">
        <v>75</v>
      </c>
      <c r="J838" s="254">
        <f>H838*I838</f>
        <v>221550</v>
      </c>
      <c r="K838" s="310"/>
      <c r="L838" s="310"/>
      <c r="M838" s="330"/>
      <c r="N838" s="345"/>
      <c r="O838" s="393"/>
      <c r="P838" s="310"/>
      <c r="Q838" s="393"/>
      <c r="R838" s="393"/>
      <c r="S838" s="310"/>
      <c r="T838" s="310"/>
      <c r="U838" s="310"/>
      <c r="V838" s="246"/>
      <c r="W838" s="249"/>
      <c r="X838" s="249"/>
      <c r="Y838" s="249"/>
      <c r="Z838" s="248">
        <f>SUM(J838+Y838)</f>
        <v>221550</v>
      </c>
      <c r="AA838" s="255">
        <f>Z838</f>
        <v>221550</v>
      </c>
      <c r="AB838" s="310"/>
      <c r="AC838" s="310"/>
      <c r="AD838" s="229">
        <v>0.01</v>
      </c>
      <c r="AE838"/>
    </row>
    <row r="839" spans="1:31" x14ac:dyDescent="0.3">
      <c r="A839" s="310">
        <v>439</v>
      </c>
      <c r="B839" s="330" t="s">
        <v>761</v>
      </c>
      <c r="C839" s="310">
        <v>3847</v>
      </c>
      <c r="D839" s="310">
        <v>11</v>
      </c>
      <c r="E839" s="310">
        <v>2</v>
      </c>
      <c r="F839" s="310">
        <v>4</v>
      </c>
      <c r="G839" s="310">
        <v>1</v>
      </c>
      <c r="H839" s="255">
        <f>SUM((D839*400)+(E839*100)+F839)</f>
        <v>4604</v>
      </c>
      <c r="I839" s="254">
        <v>75</v>
      </c>
      <c r="J839" s="254">
        <f>H839*I839</f>
        <v>345300</v>
      </c>
      <c r="K839" s="310"/>
      <c r="L839" s="310"/>
      <c r="M839" s="330"/>
      <c r="N839" s="345"/>
      <c r="O839" s="393"/>
      <c r="P839" s="310"/>
      <c r="Q839" s="393"/>
      <c r="R839" s="393"/>
      <c r="S839" s="310"/>
      <c r="T839" s="310"/>
      <c r="U839" s="310"/>
      <c r="V839" s="246"/>
      <c r="W839" s="249"/>
      <c r="X839" s="249"/>
      <c r="Y839" s="249"/>
      <c r="Z839" s="248">
        <f>SUM(J839+Y839)</f>
        <v>345300</v>
      </c>
      <c r="AA839" s="255">
        <f>Z839</f>
        <v>345300</v>
      </c>
      <c r="AB839" s="310"/>
      <c r="AC839" s="310"/>
      <c r="AD839" s="229">
        <v>0.01</v>
      </c>
      <c r="AE839"/>
    </row>
    <row r="840" spans="1:31" x14ac:dyDescent="0.3">
      <c r="A840" s="310">
        <v>440</v>
      </c>
      <c r="B840" s="330" t="s">
        <v>760</v>
      </c>
      <c r="C840" s="310">
        <v>3794</v>
      </c>
      <c r="D840" s="310"/>
      <c r="E840" s="310">
        <v>1</v>
      </c>
      <c r="F840" s="310">
        <v>26</v>
      </c>
      <c r="G840" s="310">
        <v>1</v>
      </c>
      <c r="H840" s="255">
        <f>SUM((D840*400)+(E840*100)+F840)</f>
        <v>126</v>
      </c>
      <c r="I840" s="254">
        <v>75</v>
      </c>
      <c r="J840" s="254">
        <f>H840*I840</f>
        <v>9450</v>
      </c>
      <c r="K840" s="310">
        <v>134</v>
      </c>
      <c r="L840" s="310">
        <v>73</v>
      </c>
      <c r="M840" s="330" t="s">
        <v>8</v>
      </c>
      <c r="N840" s="345" t="s">
        <v>0</v>
      </c>
      <c r="O840" s="393">
        <v>22.92</v>
      </c>
      <c r="P840" s="310">
        <v>15</v>
      </c>
      <c r="Q840" s="393"/>
      <c r="R840" s="393"/>
      <c r="S840" s="310"/>
      <c r="T840" s="310"/>
      <c r="U840" s="310">
        <v>6500</v>
      </c>
      <c r="V840" s="246">
        <f>SUM(P840*6500)</f>
        <v>97500</v>
      </c>
      <c r="W840" s="249">
        <v>15</v>
      </c>
      <c r="X840" s="249">
        <v>65</v>
      </c>
      <c r="Y840" s="249">
        <f>SUM(V840-(V840*X840/100))</f>
        <v>34125</v>
      </c>
      <c r="Z840" s="248">
        <f>SUM(J840+Y840)</f>
        <v>43575</v>
      </c>
      <c r="AA840" s="255">
        <f>Z840</f>
        <v>43575</v>
      </c>
      <c r="AB840" s="310"/>
      <c r="AC840" s="310"/>
      <c r="AD840" s="229">
        <v>0.01</v>
      </c>
      <c r="AE840"/>
    </row>
    <row r="841" spans="1:31" x14ac:dyDescent="0.3">
      <c r="A841" s="310"/>
      <c r="B841" s="330"/>
      <c r="C841" s="310"/>
      <c r="D841" s="310"/>
      <c r="E841" s="310"/>
      <c r="F841" s="310"/>
      <c r="G841" s="310"/>
      <c r="H841" s="255">
        <f>SUM((D841*400)+(E841*100)+F841)</f>
        <v>0</v>
      </c>
      <c r="I841" s="254">
        <v>75</v>
      </c>
      <c r="J841" s="254">
        <f>H841*I841</f>
        <v>0</v>
      </c>
      <c r="K841" s="310"/>
      <c r="L841" s="310"/>
      <c r="M841" s="330" t="s">
        <v>8</v>
      </c>
      <c r="N841" s="345" t="s">
        <v>0</v>
      </c>
      <c r="O841" s="393"/>
      <c r="P841" s="310">
        <v>7.92</v>
      </c>
      <c r="Q841" s="393"/>
      <c r="R841" s="393"/>
      <c r="S841" s="310"/>
      <c r="T841" s="310"/>
      <c r="U841" s="235">
        <v>6500</v>
      </c>
      <c r="V841" s="246">
        <f>SUM(P841*6500)</f>
        <v>51480</v>
      </c>
      <c r="W841" s="249">
        <v>15</v>
      </c>
      <c r="X841" s="249">
        <v>65</v>
      </c>
      <c r="Y841" s="249">
        <f>SUM(V841-(V841*X841/100))</f>
        <v>18018</v>
      </c>
      <c r="Z841" s="248">
        <f>SUM(J841+Y841)</f>
        <v>18018</v>
      </c>
      <c r="AA841" s="255">
        <f>Z841</f>
        <v>18018</v>
      </c>
      <c r="AB841" s="310"/>
      <c r="AC841" s="310"/>
      <c r="AD841" s="229">
        <v>0.01</v>
      </c>
      <c r="AE841"/>
    </row>
    <row r="842" spans="1:31" x14ac:dyDescent="0.3">
      <c r="A842" s="310">
        <v>441</v>
      </c>
      <c r="B842" s="330" t="s">
        <v>759</v>
      </c>
      <c r="C842" s="310">
        <v>160</v>
      </c>
      <c r="D842" s="310">
        <v>10</v>
      </c>
      <c r="E842" s="310"/>
      <c r="F842" s="310"/>
      <c r="G842" s="310">
        <v>1</v>
      </c>
      <c r="H842" s="255">
        <f>SUM((D842*400)+(E842*100)+F842)</f>
        <v>4000</v>
      </c>
      <c r="I842" s="254">
        <v>75</v>
      </c>
      <c r="J842" s="254">
        <f>H842*I842</f>
        <v>300000</v>
      </c>
      <c r="K842" s="310"/>
      <c r="L842" s="249"/>
      <c r="M842" s="330"/>
      <c r="N842" s="345"/>
      <c r="O842" s="393"/>
      <c r="P842" s="310"/>
      <c r="Q842" s="393"/>
      <c r="R842" s="393"/>
      <c r="S842" s="310"/>
      <c r="T842" s="310"/>
      <c r="U842" s="246"/>
      <c r="V842" s="249"/>
      <c r="W842" s="249"/>
      <c r="X842" s="249"/>
      <c r="Y842" s="249"/>
      <c r="Z842" s="248">
        <f>SUM(J842+Y842)</f>
        <v>300000</v>
      </c>
      <c r="AA842" s="255">
        <f>Z842</f>
        <v>300000</v>
      </c>
      <c r="AB842" s="310"/>
      <c r="AC842" s="310"/>
      <c r="AD842" s="229">
        <v>0.01</v>
      </c>
      <c r="AE842"/>
    </row>
    <row r="843" spans="1:31" x14ac:dyDescent="0.3">
      <c r="A843" s="310">
        <v>442</v>
      </c>
      <c r="B843" s="330" t="s">
        <v>758</v>
      </c>
      <c r="C843" s="310">
        <v>17797</v>
      </c>
      <c r="D843" s="310">
        <v>14</v>
      </c>
      <c r="E843" s="310">
        <v>1</v>
      </c>
      <c r="F843" s="310">
        <v>9</v>
      </c>
      <c r="G843" s="310">
        <v>1</v>
      </c>
      <c r="H843" s="255">
        <f>SUM((D843*400)+(E843*100)+F843)</f>
        <v>5709</v>
      </c>
      <c r="I843" s="254">
        <v>75</v>
      </c>
      <c r="J843" s="254">
        <f>H843*I843</f>
        <v>428175</v>
      </c>
      <c r="K843" s="310"/>
      <c r="L843" s="310"/>
      <c r="M843" s="330"/>
      <c r="N843" s="345"/>
      <c r="O843" s="393"/>
      <c r="P843" s="310"/>
      <c r="Q843" s="393"/>
      <c r="R843" s="393"/>
      <c r="S843" s="310"/>
      <c r="T843" s="310"/>
      <c r="U843" s="246"/>
      <c r="V843" s="249"/>
      <c r="W843" s="249"/>
      <c r="X843" s="249"/>
      <c r="Y843" s="249"/>
      <c r="Z843" s="248">
        <f>SUM(J843+Y843)</f>
        <v>428175</v>
      </c>
      <c r="AA843" s="255">
        <f>Z843</f>
        <v>428175</v>
      </c>
      <c r="AB843" s="310"/>
      <c r="AC843" s="310"/>
      <c r="AD843" s="229">
        <v>0.01</v>
      </c>
      <c r="AE843"/>
    </row>
    <row r="844" spans="1:31" x14ac:dyDescent="0.3">
      <c r="A844" s="310">
        <v>443</v>
      </c>
      <c r="B844" s="330" t="s">
        <v>757</v>
      </c>
      <c r="C844" s="310">
        <v>5593</v>
      </c>
      <c r="D844" s="310"/>
      <c r="E844" s="310"/>
      <c r="F844" s="310">
        <v>94</v>
      </c>
      <c r="G844" s="310">
        <v>2</v>
      </c>
      <c r="H844" s="255">
        <f>SUM((D844*400)+(E844*100)+F844)</f>
        <v>94</v>
      </c>
      <c r="I844" s="254">
        <v>75</v>
      </c>
      <c r="J844" s="254">
        <f>H844*I844</f>
        <v>7050</v>
      </c>
      <c r="K844" s="310">
        <v>135</v>
      </c>
      <c r="L844" s="310">
        <v>129</v>
      </c>
      <c r="M844" s="330" t="s">
        <v>10</v>
      </c>
      <c r="N844" s="345" t="s">
        <v>9</v>
      </c>
      <c r="O844" s="393">
        <v>208.68</v>
      </c>
      <c r="P844" s="310"/>
      <c r="Q844" s="393"/>
      <c r="R844" s="393"/>
      <c r="S844" s="310"/>
      <c r="T844" s="310"/>
      <c r="U844" s="235">
        <v>6500</v>
      </c>
      <c r="V844" s="246">
        <f>SUM(V845+V846)</f>
        <v>1178580</v>
      </c>
      <c r="W844" s="249">
        <v>22</v>
      </c>
      <c r="X844" s="249">
        <v>85</v>
      </c>
      <c r="Y844" s="249">
        <f>SUM(V844-(V844*X844/100))</f>
        <v>176787</v>
      </c>
      <c r="Z844" s="248">
        <f>SUM(J844+Y844)</f>
        <v>183837</v>
      </c>
      <c r="AA844" s="255">
        <f>Z844</f>
        <v>183837</v>
      </c>
      <c r="AB844" s="310"/>
      <c r="AC844" s="310"/>
      <c r="AD844" s="229">
        <v>0.02</v>
      </c>
      <c r="AE844"/>
    </row>
    <row r="845" spans="1:31" x14ac:dyDescent="0.3">
      <c r="A845" s="310"/>
      <c r="B845" s="330"/>
      <c r="C845" s="310"/>
      <c r="D845" s="310"/>
      <c r="E845" s="310"/>
      <c r="F845" s="310"/>
      <c r="G845" s="310"/>
      <c r="H845" s="255">
        <f>SUM((D845*400)+(E845*100)+F845)</f>
        <v>0</v>
      </c>
      <c r="I845" s="254">
        <v>75</v>
      </c>
      <c r="J845" s="254">
        <f>H845*I845</f>
        <v>0</v>
      </c>
      <c r="K845" s="310"/>
      <c r="L845" s="310"/>
      <c r="M845" s="330" t="s">
        <v>393</v>
      </c>
      <c r="N845" s="345" t="s">
        <v>2</v>
      </c>
      <c r="O845" s="393"/>
      <c r="P845" s="310"/>
      <c r="Q845" s="393">
        <v>133.32</v>
      </c>
      <c r="R845" s="393"/>
      <c r="S845" s="310"/>
      <c r="T845" s="310"/>
      <c r="U845" s="310"/>
      <c r="V845" s="246">
        <f>SUM(Q845*6500)</f>
        <v>866580</v>
      </c>
      <c r="W845" s="249"/>
      <c r="X845" s="249"/>
      <c r="Y845" s="249"/>
      <c r="Z845" s="248">
        <f>SUM(J845+Y845)</f>
        <v>0</v>
      </c>
      <c r="AA845" s="255">
        <f>Z845</f>
        <v>0</v>
      </c>
      <c r="AB845" s="310"/>
      <c r="AC845" s="310"/>
      <c r="AD845" s="229"/>
      <c r="AE845"/>
    </row>
    <row r="846" spans="1:31" x14ac:dyDescent="0.3">
      <c r="A846" s="310"/>
      <c r="B846" s="330"/>
      <c r="C846" s="310"/>
      <c r="D846" s="310"/>
      <c r="E846" s="310"/>
      <c r="F846" s="310"/>
      <c r="G846" s="310"/>
      <c r="H846" s="255">
        <f>SUM((D846*400)+(E846*100)+F846)</f>
        <v>0</v>
      </c>
      <c r="I846" s="254">
        <v>75</v>
      </c>
      <c r="J846" s="254">
        <f>H846*I846</f>
        <v>0</v>
      </c>
      <c r="K846" s="310"/>
      <c r="L846" s="310"/>
      <c r="M846" s="330" t="s">
        <v>391</v>
      </c>
      <c r="N846" s="345" t="s">
        <v>0</v>
      </c>
      <c r="O846" s="393"/>
      <c r="P846" s="310"/>
      <c r="Q846" s="393">
        <v>48</v>
      </c>
      <c r="R846" s="393"/>
      <c r="S846" s="310"/>
      <c r="T846" s="310"/>
      <c r="U846" s="310"/>
      <c r="V846" s="246">
        <f>SUM(Q846*6500)</f>
        <v>312000</v>
      </c>
      <c r="W846" s="249"/>
      <c r="X846" s="249"/>
      <c r="Y846" s="249"/>
      <c r="Z846" s="248">
        <f>SUM(J846+Y846)</f>
        <v>0</v>
      </c>
      <c r="AA846" s="255">
        <f>Z846</f>
        <v>0</v>
      </c>
      <c r="AB846" s="310"/>
      <c r="AC846" s="310"/>
      <c r="AD846" s="229"/>
      <c r="AE846"/>
    </row>
    <row r="847" spans="1:31" x14ac:dyDescent="0.3">
      <c r="A847" s="310"/>
      <c r="B847" s="330"/>
      <c r="C847" s="310"/>
      <c r="D847" s="310"/>
      <c r="E847" s="310"/>
      <c r="F847" s="310"/>
      <c r="G847" s="310"/>
      <c r="H847" s="255">
        <f>SUM((D847*400)+(E847*100)+F847)</f>
        <v>0</v>
      </c>
      <c r="I847" s="254">
        <v>75</v>
      </c>
      <c r="J847" s="254">
        <f>H847*I847</f>
        <v>0</v>
      </c>
      <c r="K847" s="310"/>
      <c r="L847" s="310"/>
      <c r="M847" s="330" t="s">
        <v>8</v>
      </c>
      <c r="N847" s="345" t="s">
        <v>0</v>
      </c>
      <c r="O847" s="393"/>
      <c r="P847" s="310">
        <v>27.36</v>
      </c>
      <c r="Q847" s="393"/>
      <c r="R847" s="393"/>
      <c r="S847" s="310"/>
      <c r="T847" s="310"/>
      <c r="U847" s="235">
        <v>6500</v>
      </c>
      <c r="V847" s="246">
        <f>SUM(P847*6500)</f>
        <v>177840</v>
      </c>
      <c r="W847" s="249">
        <v>22</v>
      </c>
      <c r="X847" s="249">
        <v>93</v>
      </c>
      <c r="Y847" s="249">
        <f>SUM(V847-(V847*X847/100))</f>
        <v>12448.799999999988</v>
      </c>
      <c r="Z847" s="248">
        <f>SUM(J847+Y847)</f>
        <v>12448.799999999988</v>
      </c>
      <c r="AA847" s="255">
        <f>Z847</f>
        <v>12448.799999999988</v>
      </c>
      <c r="AB847" s="310">
        <v>50</v>
      </c>
      <c r="AC847" s="310">
        <v>0</v>
      </c>
      <c r="AD847" s="229">
        <v>0.01</v>
      </c>
      <c r="AE847"/>
    </row>
    <row r="848" spans="1:31" x14ac:dyDescent="0.3">
      <c r="A848" s="310">
        <v>444</v>
      </c>
      <c r="B848" s="330" t="s">
        <v>756</v>
      </c>
      <c r="C848" s="310">
        <v>5684</v>
      </c>
      <c r="D848" s="310"/>
      <c r="E848" s="310">
        <v>1</v>
      </c>
      <c r="F848" s="310">
        <v>59</v>
      </c>
      <c r="G848" s="310">
        <v>1</v>
      </c>
      <c r="H848" s="255">
        <f>SUM((D848*400)+(E848*100)+F848)</f>
        <v>159</v>
      </c>
      <c r="I848" s="254">
        <v>75</v>
      </c>
      <c r="J848" s="254">
        <f>H848*I848</f>
        <v>11925</v>
      </c>
      <c r="K848" s="310"/>
      <c r="L848" s="310"/>
      <c r="M848" s="330"/>
      <c r="N848" s="345"/>
      <c r="O848" s="393"/>
      <c r="P848" s="310"/>
      <c r="Q848" s="393"/>
      <c r="R848" s="393"/>
      <c r="S848" s="310"/>
      <c r="T848" s="310"/>
      <c r="V848" s="246"/>
      <c r="W848" s="249"/>
      <c r="X848" s="249"/>
      <c r="Y848" s="249"/>
      <c r="Z848" s="248">
        <f>SUM(J848+Y848)</f>
        <v>11925</v>
      </c>
      <c r="AA848" s="255">
        <f>Z848</f>
        <v>11925</v>
      </c>
      <c r="AB848" s="310">
        <v>50</v>
      </c>
      <c r="AC848" s="310">
        <v>0</v>
      </c>
      <c r="AD848" s="229">
        <v>0.01</v>
      </c>
      <c r="AE848"/>
    </row>
    <row r="849" spans="1:31" x14ac:dyDescent="0.3">
      <c r="A849" s="310">
        <v>445</v>
      </c>
      <c r="B849" s="330" t="s">
        <v>755</v>
      </c>
      <c r="C849" s="310">
        <v>4271</v>
      </c>
      <c r="D849" s="310">
        <v>4</v>
      </c>
      <c r="E849" s="310"/>
      <c r="F849" s="310"/>
      <c r="G849" s="310">
        <v>1</v>
      </c>
      <c r="H849" s="255">
        <f>SUM((D849*400)+(E849*100)+F849)</f>
        <v>1600</v>
      </c>
      <c r="I849" s="254">
        <v>75</v>
      </c>
      <c r="J849" s="254">
        <f>H849*I849</f>
        <v>120000</v>
      </c>
      <c r="K849" s="310"/>
      <c r="L849" s="310"/>
      <c r="M849" s="330"/>
      <c r="N849" s="345"/>
      <c r="O849" s="393"/>
      <c r="P849" s="310"/>
      <c r="Q849" s="393"/>
      <c r="R849" s="393"/>
      <c r="S849" s="310"/>
      <c r="T849" s="310"/>
      <c r="U849" s="246"/>
      <c r="V849" s="249"/>
      <c r="W849" s="249"/>
      <c r="X849" s="249"/>
      <c r="Y849" s="249"/>
      <c r="Z849" s="248">
        <f>SUM(J849+Y849)</f>
        <v>120000</v>
      </c>
      <c r="AA849" s="255">
        <f>Z849</f>
        <v>120000</v>
      </c>
      <c r="AB849" s="310">
        <v>50</v>
      </c>
      <c r="AC849" s="310">
        <v>0</v>
      </c>
      <c r="AD849" s="229">
        <v>0.01</v>
      </c>
      <c r="AE849"/>
    </row>
    <row r="850" spans="1:31" x14ac:dyDescent="0.3">
      <c r="A850" s="310">
        <v>446</v>
      </c>
      <c r="B850" s="330" t="s">
        <v>754</v>
      </c>
      <c r="C850" s="310">
        <v>6031</v>
      </c>
      <c r="D850" s="310">
        <v>5</v>
      </c>
      <c r="E850" s="310">
        <v>2</v>
      </c>
      <c r="F850" s="310">
        <v>82</v>
      </c>
      <c r="G850" s="310">
        <v>1</v>
      </c>
      <c r="H850" s="255">
        <f>SUM((D850*400)+(E850*100)+F850)</f>
        <v>2282</v>
      </c>
      <c r="I850" s="254">
        <v>75</v>
      </c>
      <c r="J850" s="254">
        <f>H850*I850</f>
        <v>171150</v>
      </c>
      <c r="K850" s="310"/>
      <c r="L850" s="310"/>
      <c r="M850" s="330"/>
      <c r="N850" s="345"/>
      <c r="O850" s="393"/>
      <c r="P850" s="310"/>
      <c r="Q850" s="393"/>
      <c r="R850" s="393"/>
      <c r="S850" s="310"/>
      <c r="T850" s="310"/>
      <c r="U850" s="246"/>
      <c r="V850" s="249"/>
      <c r="W850" s="249"/>
      <c r="X850" s="249"/>
      <c r="Y850" s="249"/>
      <c r="Z850" s="248">
        <f>SUM(J850+Y850)</f>
        <v>171150</v>
      </c>
      <c r="AA850" s="255">
        <f>Z850</f>
        <v>171150</v>
      </c>
      <c r="AB850" s="310">
        <v>50</v>
      </c>
      <c r="AC850" s="310">
        <v>0</v>
      </c>
      <c r="AD850" s="229">
        <v>0.01</v>
      </c>
      <c r="AE850"/>
    </row>
    <row r="851" spans="1:31" x14ac:dyDescent="0.3">
      <c r="A851" s="310">
        <v>447</v>
      </c>
      <c r="B851" s="330" t="s">
        <v>753</v>
      </c>
      <c r="C851" s="310">
        <v>3698</v>
      </c>
      <c r="D851" s="310">
        <v>7</v>
      </c>
      <c r="E851" s="310"/>
      <c r="F851" s="310"/>
      <c r="G851" s="310">
        <v>1</v>
      </c>
      <c r="H851" s="255">
        <f>SUM((D851*400)+(E851*100)+F851)</f>
        <v>2800</v>
      </c>
      <c r="I851" s="254">
        <v>75</v>
      </c>
      <c r="J851" s="254">
        <f>H851*I851</f>
        <v>210000</v>
      </c>
      <c r="K851" s="310"/>
      <c r="L851" s="310"/>
      <c r="M851" s="330"/>
      <c r="N851" s="345"/>
      <c r="O851" s="393"/>
      <c r="P851" s="310"/>
      <c r="Q851" s="393"/>
      <c r="R851" s="393"/>
      <c r="S851" s="310"/>
      <c r="T851" s="310"/>
      <c r="U851" s="246"/>
      <c r="V851" s="249"/>
      <c r="W851" s="249"/>
      <c r="X851" s="249"/>
      <c r="Y851" s="249"/>
      <c r="Z851" s="248">
        <f>SUM(J851+Y851)</f>
        <v>210000</v>
      </c>
      <c r="AA851" s="255">
        <f>Z851</f>
        <v>210000</v>
      </c>
      <c r="AB851" s="310">
        <v>50</v>
      </c>
      <c r="AC851" s="310">
        <v>0</v>
      </c>
      <c r="AD851" s="229">
        <v>0.01</v>
      </c>
      <c r="AE851"/>
    </row>
    <row r="852" spans="1:31" x14ac:dyDescent="0.3">
      <c r="A852" s="310">
        <v>448</v>
      </c>
      <c r="B852" s="330" t="s">
        <v>752</v>
      </c>
      <c r="C852" s="310">
        <v>15050</v>
      </c>
      <c r="D852" s="310">
        <v>10</v>
      </c>
      <c r="E852" s="310"/>
      <c r="F852" s="310"/>
      <c r="G852" s="310">
        <v>1</v>
      </c>
      <c r="H852" s="255">
        <f>SUM((D852*400)+(E852*100)+F852)</f>
        <v>4000</v>
      </c>
      <c r="I852" s="254">
        <v>75</v>
      </c>
      <c r="J852" s="254">
        <f>H852*I852</f>
        <v>300000</v>
      </c>
      <c r="K852" s="310"/>
      <c r="L852" s="310"/>
      <c r="M852" s="330"/>
      <c r="N852" s="345"/>
      <c r="O852" s="393"/>
      <c r="P852" s="310"/>
      <c r="Q852" s="393"/>
      <c r="R852" s="393"/>
      <c r="S852" s="310"/>
      <c r="T852" s="310"/>
      <c r="U852" s="246"/>
      <c r="V852" s="249"/>
      <c r="W852" s="249"/>
      <c r="X852" s="249"/>
      <c r="Y852" s="249"/>
      <c r="Z852" s="248">
        <f>SUM(J852+Y852)</f>
        <v>300000</v>
      </c>
      <c r="AA852" s="255">
        <f>Z852</f>
        <v>300000</v>
      </c>
      <c r="AB852" s="310">
        <v>50</v>
      </c>
      <c r="AC852" s="310">
        <v>0</v>
      </c>
      <c r="AD852" s="229">
        <v>0.01</v>
      </c>
      <c r="AE852"/>
    </row>
    <row r="853" spans="1:31" x14ac:dyDescent="0.3">
      <c r="A853" s="310">
        <v>449</v>
      </c>
      <c r="B853" s="330" t="s">
        <v>751</v>
      </c>
      <c r="C853" s="310">
        <v>697</v>
      </c>
      <c r="D853" s="310">
        <v>9</v>
      </c>
      <c r="E853" s="310">
        <v>3</v>
      </c>
      <c r="F853" s="310">
        <v>82</v>
      </c>
      <c r="G853" s="310">
        <v>1</v>
      </c>
      <c r="H853" s="255">
        <f>SUM((D853*400)+(E853*100)+F853)</f>
        <v>3982</v>
      </c>
      <c r="I853" s="254">
        <v>75</v>
      </c>
      <c r="J853" s="254">
        <f>H853*I853</f>
        <v>298650</v>
      </c>
      <c r="K853" s="310"/>
      <c r="L853" s="310"/>
      <c r="M853" s="330"/>
      <c r="N853" s="345"/>
      <c r="O853" s="393"/>
      <c r="P853" s="310"/>
      <c r="Q853" s="393"/>
      <c r="R853" s="393"/>
      <c r="S853" s="310"/>
      <c r="T853" s="310"/>
      <c r="U853" s="246"/>
      <c r="V853" s="249"/>
      <c r="W853" s="249"/>
      <c r="X853" s="249"/>
      <c r="Y853" s="249"/>
      <c r="Z853" s="248">
        <f>SUM(J853+Y853)</f>
        <v>298650</v>
      </c>
      <c r="AA853" s="255">
        <f>Z853</f>
        <v>298650</v>
      </c>
      <c r="AB853" s="310">
        <v>50</v>
      </c>
      <c r="AC853" s="310">
        <v>0</v>
      </c>
      <c r="AD853" s="229">
        <v>0.01</v>
      </c>
      <c r="AE853"/>
    </row>
    <row r="854" spans="1:31" x14ac:dyDescent="0.3">
      <c r="A854" s="310">
        <v>450</v>
      </c>
      <c r="B854" s="330" t="s">
        <v>750</v>
      </c>
      <c r="C854" s="310">
        <v>20235</v>
      </c>
      <c r="D854" s="310">
        <v>1</v>
      </c>
      <c r="E854" s="310"/>
      <c r="F854" s="310">
        <v>78</v>
      </c>
      <c r="G854" s="310">
        <v>1</v>
      </c>
      <c r="H854" s="255">
        <f>SUM((D854*400)+(E854*100)+F854)</f>
        <v>478</v>
      </c>
      <c r="I854" s="254">
        <v>75</v>
      </c>
      <c r="J854" s="254">
        <f>H854*I854</f>
        <v>35850</v>
      </c>
      <c r="K854" s="310"/>
      <c r="L854" s="310"/>
      <c r="M854" s="330"/>
      <c r="N854" s="345"/>
      <c r="O854" s="393"/>
      <c r="P854" s="310"/>
      <c r="Q854" s="393"/>
      <c r="R854" s="393"/>
      <c r="S854" s="310"/>
      <c r="T854" s="310"/>
      <c r="U854" s="246"/>
      <c r="V854" s="249"/>
      <c r="W854" s="249"/>
      <c r="X854" s="249"/>
      <c r="Y854" s="249"/>
      <c r="Z854" s="248">
        <f>SUM(J854+Y854)</f>
        <v>35850</v>
      </c>
      <c r="AA854" s="255">
        <f>Z854</f>
        <v>35850</v>
      </c>
      <c r="AB854" s="310">
        <v>50</v>
      </c>
      <c r="AC854" s="310">
        <v>0</v>
      </c>
      <c r="AD854" s="229">
        <v>0.01</v>
      </c>
      <c r="AE854"/>
    </row>
    <row r="855" spans="1:31" x14ac:dyDescent="0.3">
      <c r="A855" s="310">
        <v>451</v>
      </c>
      <c r="B855" s="330" t="s">
        <v>353</v>
      </c>
      <c r="C855" s="310">
        <v>694</v>
      </c>
      <c r="D855" s="310">
        <v>6</v>
      </c>
      <c r="E855" s="310">
        <v>1</v>
      </c>
      <c r="F855" s="310">
        <v>94</v>
      </c>
      <c r="G855" s="310">
        <v>1</v>
      </c>
      <c r="H855" s="255">
        <f>SUM((D855*400)+(E855*100)+F855)</f>
        <v>2594</v>
      </c>
      <c r="I855" s="254">
        <v>75</v>
      </c>
      <c r="J855" s="254">
        <f>H855*I855</f>
        <v>194550</v>
      </c>
      <c r="K855" s="310"/>
      <c r="L855" s="310"/>
      <c r="M855" s="330"/>
      <c r="N855" s="345"/>
      <c r="O855" s="393"/>
      <c r="P855" s="310"/>
      <c r="Q855" s="393"/>
      <c r="R855" s="393"/>
      <c r="S855" s="310"/>
      <c r="T855" s="310"/>
      <c r="U855" s="246"/>
      <c r="V855" s="249"/>
      <c r="W855" s="249"/>
      <c r="X855" s="249"/>
      <c r="Y855" s="249"/>
      <c r="Z855" s="248">
        <f>SUM(J855+Y855)</f>
        <v>194550</v>
      </c>
      <c r="AA855" s="255">
        <f>Z855</f>
        <v>194550</v>
      </c>
      <c r="AB855" s="310">
        <v>50</v>
      </c>
      <c r="AC855" s="310">
        <v>0</v>
      </c>
      <c r="AD855" s="229">
        <v>0.01</v>
      </c>
      <c r="AE855"/>
    </row>
    <row r="856" spans="1:31" x14ac:dyDescent="0.3">
      <c r="A856" s="310">
        <v>452</v>
      </c>
      <c r="B856" s="330" t="s">
        <v>749</v>
      </c>
      <c r="C856" s="310">
        <v>6265</v>
      </c>
      <c r="D856" s="310"/>
      <c r="E856" s="310">
        <v>1</v>
      </c>
      <c r="F856" s="310">
        <v>32</v>
      </c>
      <c r="G856" s="310">
        <v>2</v>
      </c>
      <c r="H856" s="255">
        <f>SUM((D856*400)+(E856*100)+F856)</f>
        <v>132</v>
      </c>
      <c r="I856" s="254">
        <v>75</v>
      </c>
      <c r="J856" s="254">
        <f>H856*I856</f>
        <v>9900</v>
      </c>
      <c r="K856" s="310">
        <v>136</v>
      </c>
      <c r="L856" s="310" t="s">
        <v>748</v>
      </c>
      <c r="M856" s="330" t="s">
        <v>10</v>
      </c>
      <c r="N856" s="345" t="s">
        <v>9</v>
      </c>
      <c r="O856" s="393">
        <v>460.8</v>
      </c>
      <c r="P856" s="310"/>
      <c r="Q856" s="393"/>
      <c r="R856" s="393"/>
      <c r="S856" s="310"/>
      <c r="T856" s="310"/>
      <c r="U856" s="235">
        <v>6500</v>
      </c>
      <c r="V856" s="246">
        <f>SUM(V857+V858)</f>
        <v>2866500</v>
      </c>
      <c r="W856" s="249">
        <v>28</v>
      </c>
      <c r="X856" s="249">
        <v>85</v>
      </c>
      <c r="Y856" s="249">
        <f>SUM(V856-(V856*X856/100))</f>
        <v>429975</v>
      </c>
      <c r="Z856" s="248">
        <f>SUM(J856+Y856)</f>
        <v>439875</v>
      </c>
      <c r="AA856" s="255">
        <f>Z856</f>
        <v>439875</v>
      </c>
      <c r="AB856" s="310">
        <v>10</v>
      </c>
      <c r="AC856" s="310">
        <v>0</v>
      </c>
      <c r="AD856" s="229">
        <v>0.02</v>
      </c>
      <c r="AE856"/>
    </row>
    <row r="857" spans="1:31" x14ac:dyDescent="0.3">
      <c r="A857" s="310"/>
      <c r="B857" s="330"/>
      <c r="C857" s="310"/>
      <c r="D857" s="310"/>
      <c r="E857" s="310"/>
      <c r="F857" s="310"/>
      <c r="G857" s="310"/>
      <c r="H857" s="255">
        <f>SUM((D857*400)+(E857*100)+F857)</f>
        <v>0</v>
      </c>
      <c r="I857" s="254">
        <v>75</v>
      </c>
      <c r="J857" s="254">
        <f>H857*I857</f>
        <v>0</v>
      </c>
      <c r="K857" s="310"/>
      <c r="L857" s="310"/>
      <c r="M857" s="330" t="s">
        <v>393</v>
      </c>
      <c r="N857" s="345" t="s">
        <v>2</v>
      </c>
      <c r="O857" s="393"/>
      <c r="P857" s="310"/>
      <c r="Q857" s="393">
        <v>345</v>
      </c>
      <c r="R857" s="393"/>
      <c r="S857" s="310"/>
      <c r="T857" s="310"/>
      <c r="V857" s="246">
        <f>SUM(Q857*6500)</f>
        <v>2242500</v>
      </c>
      <c r="W857" s="249"/>
      <c r="X857" s="249"/>
      <c r="Y857" s="249"/>
      <c r="Z857" s="248">
        <f>SUM(J857+Y857)</f>
        <v>0</v>
      </c>
      <c r="AA857" s="255">
        <f>Z857</f>
        <v>0</v>
      </c>
      <c r="AB857" s="310"/>
      <c r="AC857" s="310"/>
      <c r="AD857" s="229"/>
      <c r="AE857"/>
    </row>
    <row r="858" spans="1:31" x14ac:dyDescent="0.3">
      <c r="A858" s="310"/>
      <c r="B858" s="330"/>
      <c r="C858" s="310"/>
      <c r="D858" s="310"/>
      <c r="E858" s="310"/>
      <c r="F858" s="310"/>
      <c r="G858" s="310"/>
      <c r="H858" s="255">
        <f>SUM((D858*400)+(E858*100)+F858)</f>
        <v>0</v>
      </c>
      <c r="I858" s="254">
        <v>75</v>
      </c>
      <c r="J858" s="254">
        <f>H858*I858</f>
        <v>0</v>
      </c>
      <c r="K858" s="310"/>
      <c r="L858" s="310"/>
      <c r="M858" s="330" t="s">
        <v>391</v>
      </c>
      <c r="N858" s="345" t="s">
        <v>0</v>
      </c>
      <c r="O858" s="393"/>
      <c r="P858" s="310"/>
      <c r="Q858" s="393">
        <v>96</v>
      </c>
      <c r="R858" s="393"/>
      <c r="S858" s="310"/>
      <c r="T858" s="310"/>
      <c r="V858" s="246">
        <f>SUM(Q858*6500)</f>
        <v>624000</v>
      </c>
      <c r="W858" s="249"/>
      <c r="X858" s="249"/>
      <c r="Y858" s="249"/>
      <c r="Z858" s="248">
        <f>SUM(J858+Y858)</f>
        <v>0</v>
      </c>
      <c r="AA858" s="255">
        <f>Z858</f>
        <v>0</v>
      </c>
      <c r="AB858" s="310"/>
      <c r="AC858" s="310"/>
      <c r="AD858" s="229"/>
      <c r="AE858"/>
    </row>
    <row r="859" spans="1:31" x14ac:dyDescent="0.3">
      <c r="A859" s="310"/>
      <c r="B859" s="330"/>
      <c r="C859" s="310"/>
      <c r="D859" s="310"/>
      <c r="E859" s="310"/>
      <c r="F859" s="310"/>
      <c r="G859" s="310"/>
      <c r="H859" s="255">
        <f>SUM((D859*400)+(E859*100)+F859)</f>
        <v>0</v>
      </c>
      <c r="I859" s="254">
        <v>75</v>
      </c>
      <c r="J859" s="254">
        <f>H859*I859</f>
        <v>0</v>
      </c>
      <c r="K859" s="310"/>
      <c r="L859" s="310"/>
      <c r="M859" s="330" t="s">
        <v>8</v>
      </c>
      <c r="N859" s="345" t="s">
        <v>0</v>
      </c>
      <c r="O859" s="393"/>
      <c r="P859" s="310">
        <v>19.8</v>
      </c>
      <c r="Q859" s="393"/>
      <c r="R859" s="393"/>
      <c r="S859" s="310"/>
      <c r="T859" s="310"/>
      <c r="U859" s="235">
        <v>6500</v>
      </c>
      <c r="V859" s="246">
        <f>SUM(P859*6500)</f>
        <v>128700</v>
      </c>
      <c r="W859" s="249">
        <v>20</v>
      </c>
      <c r="X859" s="249">
        <v>93</v>
      </c>
      <c r="Y859" s="249">
        <f>SUM(V859-(V859*X859/100))</f>
        <v>9009</v>
      </c>
      <c r="Z859" s="248">
        <f>SUM(J859+Y859)</f>
        <v>9009</v>
      </c>
      <c r="AA859" s="255">
        <f>Z859</f>
        <v>9009</v>
      </c>
      <c r="AB859" s="310">
        <v>50</v>
      </c>
      <c r="AC859" s="310">
        <v>0</v>
      </c>
      <c r="AD859" s="229">
        <v>0.01</v>
      </c>
      <c r="AE859"/>
    </row>
    <row r="860" spans="1:31" x14ac:dyDescent="0.3">
      <c r="A860" s="310">
        <v>453</v>
      </c>
      <c r="B860" s="330" t="s">
        <v>747</v>
      </c>
      <c r="C860" s="310">
        <v>14979</v>
      </c>
      <c r="D860" s="310">
        <v>24</v>
      </c>
      <c r="E860" s="310">
        <v>2</v>
      </c>
      <c r="F860" s="310">
        <v>13</v>
      </c>
      <c r="G860" s="310">
        <v>1</v>
      </c>
      <c r="H860" s="255">
        <f>SUM((D860*400)+(E860*100)+F860)</f>
        <v>9813</v>
      </c>
      <c r="I860" s="254">
        <v>75</v>
      </c>
      <c r="J860" s="254">
        <f>H860*I860</f>
        <v>735975</v>
      </c>
      <c r="K860" s="310"/>
      <c r="L860" s="310"/>
      <c r="M860" s="330"/>
      <c r="N860" s="345"/>
      <c r="O860" s="393"/>
      <c r="P860" s="310"/>
      <c r="Q860" s="393"/>
      <c r="R860" s="393"/>
      <c r="S860" s="310"/>
      <c r="T860" s="310"/>
      <c r="U860" s="246"/>
      <c r="V860" s="249"/>
      <c r="W860" s="249"/>
      <c r="X860" s="249"/>
      <c r="Y860" s="249"/>
      <c r="Z860" s="248">
        <f>SUM(J860+Y860)</f>
        <v>735975</v>
      </c>
      <c r="AA860" s="255">
        <f>Z860</f>
        <v>735975</v>
      </c>
      <c r="AB860" s="310">
        <v>50</v>
      </c>
      <c r="AC860" s="310">
        <v>0</v>
      </c>
      <c r="AD860" s="229">
        <v>0.01</v>
      </c>
      <c r="AE860"/>
    </row>
    <row r="861" spans="1:31" x14ac:dyDescent="0.3">
      <c r="A861" s="310">
        <v>454</v>
      </c>
      <c r="B861" s="330" t="s">
        <v>746</v>
      </c>
      <c r="C861" s="310">
        <v>499</v>
      </c>
      <c r="D861" s="310"/>
      <c r="E861" s="310">
        <v>2</v>
      </c>
      <c r="F861" s="310">
        <v>38</v>
      </c>
      <c r="G861" s="310">
        <v>2</v>
      </c>
      <c r="H861" s="255">
        <f>SUM((D861*400)+(E861*100)+F861)</f>
        <v>238</v>
      </c>
      <c r="I861" s="254">
        <v>75</v>
      </c>
      <c r="J861" s="254">
        <f>H861*I861</f>
        <v>17850</v>
      </c>
      <c r="K861" s="310">
        <v>137</v>
      </c>
      <c r="L861" s="310">
        <v>57</v>
      </c>
      <c r="M861" s="330" t="s">
        <v>10</v>
      </c>
      <c r="N861" s="345" t="s">
        <v>9</v>
      </c>
      <c r="O861" s="393">
        <v>455.2</v>
      </c>
      <c r="P861" s="310"/>
      <c r="Q861" s="393"/>
      <c r="R861" s="393"/>
      <c r="S861" s="310"/>
      <c r="T861" s="310"/>
      <c r="U861" s="235">
        <v>6500</v>
      </c>
      <c r="V861" s="246">
        <f>SUM(V862+V863)</f>
        <v>2184000</v>
      </c>
      <c r="W861" s="249">
        <v>20</v>
      </c>
      <c r="X861" s="249">
        <v>75</v>
      </c>
      <c r="Y861" s="249">
        <f>SUM(V861-(V861*X861/100))</f>
        <v>546000</v>
      </c>
      <c r="Z861" s="248">
        <f>SUM(J861+Y861)</f>
        <v>563850</v>
      </c>
      <c r="AA861" s="255">
        <f>Z861</f>
        <v>563850</v>
      </c>
      <c r="AB861" s="310">
        <v>10</v>
      </c>
      <c r="AC861" s="310">
        <v>0</v>
      </c>
      <c r="AD861" s="229">
        <v>0.02</v>
      </c>
      <c r="AE861"/>
    </row>
    <row r="862" spans="1:31" x14ac:dyDescent="0.3">
      <c r="A862" s="310"/>
      <c r="B862" s="330"/>
      <c r="C862" s="310"/>
      <c r="D862" s="310"/>
      <c r="E862" s="310"/>
      <c r="F862" s="310"/>
      <c r="G862" s="310"/>
      <c r="H862" s="255">
        <f>SUM((D862*400)+(E862*100)+F862)</f>
        <v>0</v>
      </c>
      <c r="I862" s="254">
        <v>75</v>
      </c>
      <c r="J862" s="254">
        <f>H862*I862</f>
        <v>0</v>
      </c>
      <c r="K862" s="310"/>
      <c r="L862" s="310"/>
      <c r="M862" s="330" t="s">
        <v>393</v>
      </c>
      <c r="N862" s="345" t="s">
        <v>2</v>
      </c>
      <c r="O862" s="393"/>
      <c r="P862" s="310"/>
      <c r="Q862" s="393">
        <v>240</v>
      </c>
      <c r="R862" s="393"/>
      <c r="S862" s="310"/>
      <c r="T862" s="310"/>
      <c r="V862" s="246">
        <f>SUM(Q862*6500)</f>
        <v>1560000</v>
      </c>
      <c r="W862" s="249"/>
      <c r="X862" s="249"/>
      <c r="Y862" s="249"/>
      <c r="Z862" s="248">
        <f>SUM(J862+Y862)</f>
        <v>0</v>
      </c>
      <c r="AA862" s="255">
        <f>Z862</f>
        <v>0</v>
      </c>
      <c r="AB862" s="310"/>
      <c r="AC862" s="310"/>
      <c r="AD862" s="229"/>
      <c r="AE862"/>
    </row>
    <row r="863" spans="1:31" x14ac:dyDescent="0.3">
      <c r="A863" s="310"/>
      <c r="B863" s="330"/>
      <c r="C863" s="310"/>
      <c r="D863" s="310"/>
      <c r="E863" s="310"/>
      <c r="F863" s="310"/>
      <c r="G863" s="310"/>
      <c r="H863" s="255">
        <f>SUM((D863*400)+(E863*100)+F863)</f>
        <v>0</v>
      </c>
      <c r="I863" s="254">
        <v>75</v>
      </c>
      <c r="J863" s="254">
        <f>H863*I863</f>
        <v>0</v>
      </c>
      <c r="K863" s="310"/>
      <c r="L863" s="310"/>
      <c r="M863" s="330" t="s">
        <v>391</v>
      </c>
      <c r="N863" s="345" t="s">
        <v>0</v>
      </c>
      <c r="O863" s="393"/>
      <c r="P863" s="310"/>
      <c r="Q863" s="393">
        <v>96</v>
      </c>
      <c r="R863" s="393"/>
      <c r="S863" s="310"/>
      <c r="T863" s="310"/>
      <c r="V863" s="246">
        <f>SUM(Q863*6500)</f>
        <v>624000</v>
      </c>
      <c r="W863" s="249"/>
      <c r="X863" s="249"/>
      <c r="Y863" s="249"/>
      <c r="Z863" s="248">
        <f>SUM(J863+Y863)</f>
        <v>0</v>
      </c>
      <c r="AA863" s="255">
        <f>Z863</f>
        <v>0</v>
      </c>
      <c r="AB863" s="310"/>
      <c r="AC863" s="310"/>
      <c r="AD863" s="229"/>
      <c r="AE863"/>
    </row>
    <row r="864" spans="1:31" x14ac:dyDescent="0.3">
      <c r="A864" s="310"/>
      <c r="B864" s="330"/>
      <c r="C864" s="310"/>
      <c r="D864" s="310"/>
      <c r="E864" s="310"/>
      <c r="F864" s="310"/>
      <c r="G864" s="310"/>
      <c r="H864" s="255">
        <f>SUM((D864*400)+(E864*100)+F864)</f>
        <v>0</v>
      </c>
      <c r="I864" s="254">
        <v>75</v>
      </c>
      <c r="J864" s="254">
        <f>H864*I864</f>
        <v>0</v>
      </c>
      <c r="K864" s="310"/>
      <c r="L864" s="310"/>
      <c r="M864" s="330" t="s">
        <v>3</v>
      </c>
      <c r="N864" s="345" t="s">
        <v>2</v>
      </c>
      <c r="O864" s="393"/>
      <c r="P864" s="310"/>
      <c r="Q864" s="393">
        <v>98</v>
      </c>
      <c r="R864" s="393"/>
      <c r="S864" s="310"/>
      <c r="T864" s="310"/>
      <c r="U864" s="235">
        <v>6500</v>
      </c>
      <c r="V864" s="246">
        <f>SUM(Q864*6500)</f>
        <v>637000</v>
      </c>
      <c r="W864" s="249">
        <v>1</v>
      </c>
      <c r="X864" s="249">
        <v>1</v>
      </c>
      <c r="Y864" s="249">
        <f>SUM(V864-(V864*X864/100))</f>
        <v>630630</v>
      </c>
      <c r="Z864" s="248">
        <f>SUM(J864+Y864)</f>
        <v>630630</v>
      </c>
      <c r="AA864" s="255">
        <f>Z864</f>
        <v>630630</v>
      </c>
      <c r="AB864" s="310">
        <v>10</v>
      </c>
      <c r="AC864" s="310">
        <v>0</v>
      </c>
      <c r="AD864" s="229">
        <v>0.02</v>
      </c>
      <c r="AE864"/>
    </row>
    <row r="865" spans="1:31" x14ac:dyDescent="0.3">
      <c r="A865" s="310"/>
      <c r="B865" s="330"/>
      <c r="C865" s="310"/>
      <c r="D865" s="310"/>
      <c r="E865" s="310"/>
      <c r="F865" s="310"/>
      <c r="G865" s="310"/>
      <c r="H865" s="255">
        <f>SUM((D865*400)+(E865*100)+F865)</f>
        <v>0</v>
      </c>
      <c r="I865" s="254">
        <v>75</v>
      </c>
      <c r="J865" s="254">
        <f>H865*I865</f>
        <v>0</v>
      </c>
      <c r="K865" s="310"/>
      <c r="L865" s="310"/>
      <c r="M865" s="330" t="s">
        <v>8</v>
      </c>
      <c r="N865" s="345" t="s">
        <v>0</v>
      </c>
      <c r="O865" s="393"/>
      <c r="P865" s="310">
        <v>10</v>
      </c>
      <c r="Q865" s="393"/>
      <c r="R865" s="393"/>
      <c r="S865" s="310"/>
      <c r="T865" s="310"/>
      <c r="U865" s="235">
        <v>6500</v>
      </c>
      <c r="V865" s="246">
        <f>SUM(P865*6500)</f>
        <v>65000</v>
      </c>
      <c r="W865" s="249">
        <v>20</v>
      </c>
      <c r="X865" s="249">
        <v>93</v>
      </c>
      <c r="Y865" s="249">
        <f>SUM(V865-(V865*X865/100))</f>
        <v>4550</v>
      </c>
      <c r="Z865" s="248">
        <f>SUM(J865+Y865)</f>
        <v>4550</v>
      </c>
      <c r="AA865" s="255">
        <f>Z865</f>
        <v>4550</v>
      </c>
      <c r="AB865" s="310">
        <v>50</v>
      </c>
      <c r="AC865" s="310">
        <v>0</v>
      </c>
      <c r="AD865" s="229">
        <v>0.01</v>
      </c>
      <c r="AE865"/>
    </row>
    <row r="866" spans="1:31" x14ac:dyDescent="0.3">
      <c r="A866" s="310"/>
      <c r="B866" s="330"/>
      <c r="C866" s="310"/>
      <c r="D866" s="310"/>
      <c r="E866" s="310"/>
      <c r="F866" s="310"/>
      <c r="G866" s="310"/>
      <c r="H866" s="255">
        <f>SUM((D866*400)+(E866*100)+F866)</f>
        <v>0</v>
      </c>
      <c r="I866" s="254">
        <v>75</v>
      </c>
      <c r="J866" s="254">
        <f>H866*I866</f>
        <v>0</v>
      </c>
      <c r="K866" s="310"/>
      <c r="L866" s="310"/>
      <c r="M866" s="330" t="s">
        <v>8</v>
      </c>
      <c r="N866" s="345" t="s">
        <v>0</v>
      </c>
      <c r="O866" s="393"/>
      <c r="P866" s="310">
        <v>11.2</v>
      </c>
      <c r="Q866" s="393"/>
      <c r="R866" s="393"/>
      <c r="S866" s="310"/>
      <c r="T866" s="310"/>
      <c r="U866" s="235">
        <v>6500</v>
      </c>
      <c r="V866" s="246">
        <f>SUM(P866*6500)</f>
        <v>72800</v>
      </c>
      <c r="W866" s="249">
        <v>20</v>
      </c>
      <c r="X866" s="249">
        <v>93</v>
      </c>
      <c r="Y866" s="249">
        <f>SUM(V866-(V866*X866/100))</f>
        <v>5096</v>
      </c>
      <c r="Z866" s="248">
        <f>SUM(J866+Y866)</f>
        <v>5096</v>
      </c>
      <c r="AA866" s="255">
        <f>Z866</f>
        <v>5096</v>
      </c>
      <c r="AB866" s="310">
        <v>50</v>
      </c>
      <c r="AC866" s="310">
        <v>0</v>
      </c>
      <c r="AD866" s="229">
        <v>0.01</v>
      </c>
      <c r="AE866"/>
    </row>
    <row r="867" spans="1:31" x14ac:dyDescent="0.3">
      <c r="A867" s="310">
        <v>455</v>
      </c>
      <c r="B867" s="330" t="s">
        <v>745</v>
      </c>
      <c r="C867" s="310">
        <v>6163</v>
      </c>
      <c r="D867" s="310"/>
      <c r="E867" s="310">
        <v>1</v>
      </c>
      <c r="F867" s="310">
        <v>44</v>
      </c>
      <c r="G867" s="310">
        <v>1</v>
      </c>
      <c r="H867" s="255">
        <f>SUM((D867*400)+(E867*100)+F867)</f>
        <v>144</v>
      </c>
      <c r="I867" s="254">
        <v>75</v>
      </c>
      <c r="J867" s="254">
        <f>H867*I867</f>
        <v>10800</v>
      </c>
      <c r="K867" s="310">
        <v>138</v>
      </c>
      <c r="L867" s="310">
        <v>57</v>
      </c>
      <c r="M867" s="330" t="s">
        <v>10</v>
      </c>
      <c r="N867" s="345" t="s">
        <v>9</v>
      </c>
      <c r="O867" s="393">
        <v>383.98</v>
      </c>
      <c r="P867" s="310"/>
      <c r="Q867" s="393"/>
      <c r="R867" s="393"/>
      <c r="S867" s="310"/>
      <c r="T867" s="310"/>
      <c r="U867" s="235">
        <v>6500</v>
      </c>
      <c r="V867" s="246">
        <f>SUM(V868+V869)</f>
        <v>1601600</v>
      </c>
      <c r="W867" s="249">
        <v>20</v>
      </c>
      <c r="X867" s="249">
        <v>75</v>
      </c>
      <c r="Y867" s="249">
        <f>SUM(V867-(V867*X867/100))</f>
        <v>400400</v>
      </c>
      <c r="Z867" s="248">
        <f>SUM(J867+Y867)</f>
        <v>411200</v>
      </c>
      <c r="AA867" s="255">
        <f>Z867</f>
        <v>411200</v>
      </c>
      <c r="AB867" s="310">
        <v>10</v>
      </c>
      <c r="AC867" s="310">
        <v>0</v>
      </c>
      <c r="AD867" s="229">
        <v>0.02</v>
      </c>
      <c r="AE867"/>
    </row>
    <row r="868" spans="1:31" x14ac:dyDescent="0.3">
      <c r="A868" s="310"/>
      <c r="B868" s="330"/>
      <c r="C868" s="310"/>
      <c r="D868" s="310"/>
      <c r="E868" s="310"/>
      <c r="F868" s="310"/>
      <c r="G868" s="310"/>
      <c r="H868" s="255">
        <f>SUM((D868*400)+(E868*100)+F868)</f>
        <v>0</v>
      </c>
      <c r="I868" s="254">
        <v>75</v>
      </c>
      <c r="J868" s="254">
        <f>H868*I868</f>
        <v>0</v>
      </c>
      <c r="K868" s="310"/>
      <c r="L868" s="310"/>
      <c r="M868" s="330" t="s">
        <v>393</v>
      </c>
      <c r="N868" s="345" t="s">
        <v>2</v>
      </c>
      <c r="O868" s="393"/>
      <c r="P868" s="310"/>
      <c r="Q868" s="393">
        <v>182.4</v>
      </c>
      <c r="R868" s="393"/>
      <c r="S868" s="310"/>
      <c r="T868" s="310"/>
      <c r="U868" s="310"/>
      <c r="V868" s="246">
        <f>SUM(Q868*6500)</f>
        <v>1185600</v>
      </c>
      <c r="W868" s="249"/>
      <c r="X868" s="249"/>
      <c r="Y868" s="249"/>
      <c r="Z868" s="248">
        <f>SUM(J868+Y868)</f>
        <v>0</v>
      </c>
      <c r="AA868" s="255">
        <f>Z868</f>
        <v>0</v>
      </c>
      <c r="AB868" s="310"/>
      <c r="AC868" s="310"/>
      <c r="AD868" s="229"/>
      <c r="AE868"/>
    </row>
    <row r="869" spans="1:31" x14ac:dyDescent="0.3">
      <c r="A869" s="310"/>
      <c r="B869" s="330"/>
      <c r="C869" s="310"/>
      <c r="D869" s="310"/>
      <c r="E869" s="310"/>
      <c r="F869" s="310"/>
      <c r="G869" s="310"/>
      <c r="H869" s="255">
        <f>SUM((D869*400)+(E869*100)+F869)</f>
        <v>0</v>
      </c>
      <c r="I869" s="254">
        <v>75</v>
      </c>
      <c r="J869" s="254">
        <f>H869*I869</f>
        <v>0</v>
      </c>
      <c r="K869" s="310"/>
      <c r="L869" s="310"/>
      <c r="M869" s="330" t="s">
        <v>391</v>
      </c>
      <c r="N869" s="345" t="s">
        <v>0</v>
      </c>
      <c r="O869" s="393"/>
      <c r="P869" s="310"/>
      <c r="Q869" s="393">
        <v>64</v>
      </c>
      <c r="R869" s="393"/>
      <c r="S869" s="310"/>
      <c r="T869" s="310"/>
      <c r="U869" s="310"/>
      <c r="V869" s="246">
        <f>SUM(Q869*6500)</f>
        <v>416000</v>
      </c>
      <c r="W869" s="249"/>
      <c r="X869" s="249"/>
      <c r="Y869" s="249"/>
      <c r="Z869" s="248">
        <f>SUM(J869+Y869)</f>
        <v>0</v>
      </c>
      <c r="AA869" s="255">
        <f>Z869</f>
        <v>0</v>
      </c>
      <c r="AB869" s="310"/>
      <c r="AC869" s="310"/>
      <c r="AD869" s="229"/>
      <c r="AE869"/>
    </row>
    <row r="870" spans="1:31" x14ac:dyDescent="0.3">
      <c r="A870" s="310"/>
      <c r="B870" s="330"/>
      <c r="C870" s="310"/>
      <c r="D870" s="310"/>
      <c r="E870" s="310"/>
      <c r="F870" s="310"/>
      <c r="G870" s="310"/>
      <c r="H870" s="255">
        <f>SUM((D870*400)+(E870*100)+F870)</f>
        <v>0</v>
      </c>
      <c r="I870" s="254">
        <v>75</v>
      </c>
      <c r="J870" s="254">
        <f>H870*I870</f>
        <v>0</v>
      </c>
      <c r="K870" s="310"/>
      <c r="L870" s="310"/>
      <c r="M870" s="330" t="s">
        <v>8</v>
      </c>
      <c r="N870" s="345" t="s">
        <v>0</v>
      </c>
      <c r="O870" s="393"/>
      <c r="P870" s="310">
        <v>20</v>
      </c>
      <c r="Q870" s="393"/>
      <c r="R870" s="393"/>
      <c r="S870" s="310"/>
      <c r="T870" s="310"/>
      <c r="U870" s="235">
        <v>6500</v>
      </c>
      <c r="V870" s="246">
        <f>SUM(P870*6500)</f>
        <v>130000</v>
      </c>
      <c r="W870" s="249">
        <v>20</v>
      </c>
      <c r="X870" s="249">
        <v>93</v>
      </c>
      <c r="Y870" s="249">
        <f>SUM(V870-(V870*X870/100))</f>
        <v>9100</v>
      </c>
      <c r="Z870" s="248">
        <f>SUM(J870+Y870)</f>
        <v>9100</v>
      </c>
      <c r="AA870" s="255">
        <f>Z870</f>
        <v>9100</v>
      </c>
      <c r="AB870" s="310">
        <v>50</v>
      </c>
      <c r="AC870" s="310">
        <v>0</v>
      </c>
      <c r="AD870" s="229">
        <v>0.01</v>
      </c>
      <c r="AE870"/>
    </row>
    <row r="871" spans="1:31" s="294" customFormat="1" x14ac:dyDescent="0.3">
      <c r="A871" s="297"/>
      <c r="B871" s="346"/>
      <c r="C871" s="297"/>
      <c r="D871" s="297"/>
      <c r="E871" s="297"/>
      <c r="F871" s="297"/>
      <c r="G871" s="297"/>
      <c r="H871" s="296">
        <f>SUM((D871*400)+(E871*100)+F871)</f>
        <v>0</v>
      </c>
      <c r="I871" s="254">
        <v>75</v>
      </c>
      <c r="J871" s="254">
        <f>H871*I871</f>
        <v>0</v>
      </c>
      <c r="K871" s="297"/>
      <c r="L871" s="297"/>
      <c r="M871" s="346" t="s">
        <v>16</v>
      </c>
      <c r="N871" s="346" t="s">
        <v>2</v>
      </c>
      <c r="O871" s="396"/>
      <c r="P871" s="297"/>
      <c r="Q871" s="396"/>
      <c r="R871" s="396">
        <v>54</v>
      </c>
      <c r="S871" s="297"/>
      <c r="T871" s="297"/>
      <c r="U871" s="324">
        <v>2400</v>
      </c>
      <c r="V871" s="323">
        <f>SUM(R871*2400)</f>
        <v>129600</v>
      </c>
      <c r="W871" s="297">
        <v>20</v>
      </c>
      <c r="X871" s="297">
        <v>30</v>
      </c>
      <c r="Y871" s="297">
        <f>SUM(V871-(V871*X871/100))</f>
        <v>90720</v>
      </c>
      <c r="Z871" s="296">
        <f>SUM(J871+Y871)</f>
        <v>90720</v>
      </c>
      <c r="AA871" s="255">
        <f>Z871</f>
        <v>90720</v>
      </c>
      <c r="AB871" s="297">
        <v>0</v>
      </c>
      <c r="AC871" s="297">
        <f>AA871</f>
        <v>90720</v>
      </c>
      <c r="AD871" s="395">
        <v>0.03</v>
      </c>
      <c r="AE871" s="321"/>
    </row>
    <row r="872" spans="1:31" x14ac:dyDescent="0.3">
      <c r="A872" s="310"/>
      <c r="B872" s="330"/>
      <c r="C872" s="310"/>
      <c r="D872" s="310"/>
      <c r="E872" s="310"/>
      <c r="F872" s="310"/>
      <c r="G872" s="310"/>
      <c r="H872" s="255">
        <f>SUM((D872*400)+(E872*100)+F872)</f>
        <v>0</v>
      </c>
      <c r="I872" s="254">
        <v>75</v>
      </c>
      <c r="J872" s="254">
        <f>H872*I872</f>
        <v>0</v>
      </c>
      <c r="K872" s="310"/>
      <c r="L872" s="310"/>
      <c r="M872" s="330" t="s">
        <v>527</v>
      </c>
      <c r="N872" s="345" t="s">
        <v>2</v>
      </c>
      <c r="O872" s="393"/>
      <c r="P872" s="310"/>
      <c r="Q872" s="393"/>
      <c r="R872" s="393">
        <v>15.98</v>
      </c>
      <c r="S872" s="310"/>
      <c r="T872" s="310"/>
      <c r="U872" s="235">
        <v>6500</v>
      </c>
      <c r="V872" s="246">
        <f>SUM(R872*6500)</f>
        <v>103870</v>
      </c>
      <c r="W872" s="249">
        <v>20</v>
      </c>
      <c r="X872" s="249">
        <v>30</v>
      </c>
      <c r="Y872" s="249">
        <f>SUM(V872-(V872*X872/100))</f>
        <v>72709</v>
      </c>
      <c r="Z872" s="248">
        <f>SUM(J872+Y872)</f>
        <v>72709</v>
      </c>
      <c r="AA872" s="255">
        <f>Z872</f>
        <v>72709</v>
      </c>
      <c r="AB872" s="310">
        <v>10</v>
      </c>
      <c r="AC872" s="310">
        <v>0</v>
      </c>
      <c r="AD872" s="229">
        <v>0.02</v>
      </c>
      <c r="AE872"/>
    </row>
    <row r="873" spans="1:31" x14ac:dyDescent="0.3">
      <c r="A873" s="310"/>
      <c r="B873" s="330"/>
      <c r="C873" s="310"/>
      <c r="D873" s="310"/>
      <c r="E873" s="310"/>
      <c r="F873" s="310"/>
      <c r="G873" s="310"/>
      <c r="H873" s="255">
        <f>SUM((D873*400)+(E873*100)+F873)</f>
        <v>0</v>
      </c>
      <c r="I873" s="254">
        <v>75</v>
      </c>
      <c r="J873" s="254">
        <f>H873*I873</f>
        <v>0</v>
      </c>
      <c r="K873" s="310"/>
      <c r="L873" s="310"/>
      <c r="M873" s="330" t="s">
        <v>415</v>
      </c>
      <c r="N873" s="345" t="s">
        <v>0</v>
      </c>
      <c r="O873" s="393"/>
      <c r="P873" s="310">
        <v>47.6</v>
      </c>
      <c r="Q873" s="393"/>
      <c r="R873" s="393"/>
      <c r="S873" s="310"/>
      <c r="T873" s="310"/>
      <c r="U873" s="235">
        <v>2050</v>
      </c>
      <c r="V873" s="246">
        <f>SUM(P873*2050)</f>
        <v>97580</v>
      </c>
      <c r="W873" s="249">
        <v>10</v>
      </c>
      <c r="X873" s="249">
        <v>40</v>
      </c>
      <c r="Y873" s="249">
        <f>SUM(V873-(V873*X873/100))</f>
        <v>58548</v>
      </c>
      <c r="Z873" s="248">
        <f>SUM(J873+Y873)</f>
        <v>58548</v>
      </c>
      <c r="AA873" s="255">
        <f>Z873</f>
        <v>58548</v>
      </c>
      <c r="AB873" s="310">
        <v>50</v>
      </c>
      <c r="AC873" s="310">
        <v>0</v>
      </c>
      <c r="AD873" s="229">
        <v>0.01</v>
      </c>
      <c r="AE873"/>
    </row>
    <row r="874" spans="1:31" x14ac:dyDescent="0.3">
      <c r="A874" s="310">
        <v>456</v>
      </c>
      <c r="B874" s="330" t="s">
        <v>744</v>
      </c>
      <c r="C874" s="310">
        <v>17795</v>
      </c>
      <c r="D874" s="310">
        <v>19</v>
      </c>
      <c r="E874" s="310">
        <v>1</v>
      </c>
      <c r="F874" s="310">
        <v>66</v>
      </c>
      <c r="G874" s="310">
        <v>1</v>
      </c>
      <c r="H874" s="255">
        <f>SUM((D874*400)+(E874*100)+F874)</f>
        <v>7766</v>
      </c>
      <c r="I874" s="254">
        <v>75</v>
      </c>
      <c r="J874" s="254">
        <f>H874*I874</f>
        <v>582450</v>
      </c>
      <c r="K874" s="310"/>
      <c r="L874" s="310"/>
      <c r="M874" s="330"/>
      <c r="N874" s="345"/>
      <c r="O874" s="393"/>
      <c r="P874" s="310"/>
      <c r="Q874" s="393"/>
      <c r="R874" s="393"/>
      <c r="S874" s="310"/>
      <c r="T874" s="310"/>
      <c r="U874" s="246"/>
      <c r="V874" s="249"/>
      <c r="W874" s="249"/>
      <c r="X874" s="249"/>
      <c r="Y874" s="249"/>
      <c r="Z874" s="248">
        <f>SUM(J874+Y874)</f>
        <v>582450</v>
      </c>
      <c r="AA874" s="255">
        <f>Z874</f>
        <v>582450</v>
      </c>
      <c r="AB874" s="310">
        <v>50</v>
      </c>
      <c r="AC874" s="310">
        <v>0</v>
      </c>
      <c r="AD874" s="229">
        <v>0.01</v>
      </c>
      <c r="AE874"/>
    </row>
    <row r="875" spans="1:31" x14ac:dyDescent="0.3">
      <c r="A875" s="310">
        <v>457</v>
      </c>
      <c r="B875" s="330" t="s">
        <v>743</v>
      </c>
      <c r="C875" s="310">
        <v>6640</v>
      </c>
      <c r="D875" s="310">
        <v>8</v>
      </c>
      <c r="E875" s="310"/>
      <c r="F875" s="310"/>
      <c r="G875" s="310">
        <v>1</v>
      </c>
      <c r="H875" s="255">
        <f>SUM((D875*400)+(E875*100)+F875)</f>
        <v>3200</v>
      </c>
      <c r="I875" s="254">
        <v>75</v>
      </c>
      <c r="J875" s="254">
        <f>H875*I875</f>
        <v>240000</v>
      </c>
      <c r="K875" s="310"/>
      <c r="L875" s="310"/>
      <c r="M875" s="330"/>
      <c r="N875" s="345"/>
      <c r="O875" s="393"/>
      <c r="P875" s="310"/>
      <c r="Q875" s="393"/>
      <c r="R875" s="393"/>
      <c r="S875" s="310"/>
      <c r="T875" s="310"/>
      <c r="U875" s="246"/>
      <c r="V875" s="249"/>
      <c r="W875" s="249"/>
      <c r="X875" s="249"/>
      <c r="Y875" s="249"/>
      <c r="Z875" s="248">
        <f>SUM(J875+Y875)</f>
        <v>240000</v>
      </c>
      <c r="AA875" s="255">
        <f>Z875</f>
        <v>240000</v>
      </c>
      <c r="AB875" s="310">
        <v>50</v>
      </c>
      <c r="AC875" s="310">
        <v>0</v>
      </c>
      <c r="AD875" s="229">
        <v>0.01</v>
      </c>
      <c r="AE875"/>
    </row>
    <row r="876" spans="1:31" x14ac:dyDescent="0.3">
      <c r="A876" s="310">
        <v>458</v>
      </c>
      <c r="B876" s="330" t="s">
        <v>742</v>
      </c>
      <c r="C876" s="310">
        <v>21219</v>
      </c>
      <c r="D876" s="310">
        <v>9</v>
      </c>
      <c r="E876" s="310"/>
      <c r="F876" s="310">
        <v>8</v>
      </c>
      <c r="G876" s="310">
        <v>1</v>
      </c>
      <c r="H876" s="255">
        <f>SUM((D876*400)+(E876*100)+F876)</f>
        <v>3608</v>
      </c>
      <c r="I876" s="254">
        <v>75</v>
      </c>
      <c r="J876" s="254">
        <f>H876*I876</f>
        <v>270600</v>
      </c>
      <c r="K876" s="310"/>
      <c r="L876" s="310"/>
      <c r="M876" s="330"/>
      <c r="N876" s="345"/>
      <c r="O876" s="393"/>
      <c r="P876" s="310"/>
      <c r="Q876" s="393"/>
      <c r="R876" s="393"/>
      <c r="S876" s="310"/>
      <c r="T876" s="310"/>
      <c r="U876" s="246"/>
      <c r="V876" s="249"/>
      <c r="W876" s="249"/>
      <c r="X876" s="249"/>
      <c r="Y876" s="249"/>
      <c r="Z876" s="248">
        <f>SUM(J876+Y876)</f>
        <v>270600</v>
      </c>
      <c r="AA876" s="255">
        <f>Z876</f>
        <v>270600</v>
      </c>
      <c r="AB876" s="310">
        <v>50</v>
      </c>
      <c r="AC876" s="310">
        <v>0</v>
      </c>
      <c r="AD876" s="229">
        <v>0.01</v>
      </c>
      <c r="AE876"/>
    </row>
    <row r="877" spans="1:31" x14ac:dyDescent="0.3">
      <c r="A877" s="310">
        <v>459</v>
      </c>
      <c r="B877" s="330" t="s">
        <v>741</v>
      </c>
      <c r="C877" s="310">
        <v>370</v>
      </c>
      <c r="D877" s="310">
        <v>8</v>
      </c>
      <c r="E877" s="310"/>
      <c r="F877" s="310">
        <v>35</v>
      </c>
      <c r="G877" s="310">
        <v>1</v>
      </c>
      <c r="H877" s="255">
        <f>SUM((D877*400)+(E877*100)+F877)</f>
        <v>3235</v>
      </c>
      <c r="I877" s="254">
        <v>75</v>
      </c>
      <c r="J877" s="254">
        <f>H877*I877</f>
        <v>242625</v>
      </c>
      <c r="K877" s="310"/>
      <c r="L877" s="310"/>
      <c r="M877" s="330"/>
      <c r="N877" s="345"/>
      <c r="O877" s="393"/>
      <c r="P877" s="310"/>
      <c r="Q877" s="393"/>
      <c r="R877" s="393"/>
      <c r="S877" s="310"/>
      <c r="T877" s="310"/>
      <c r="U877" s="246"/>
      <c r="V877" s="249"/>
      <c r="W877" s="249"/>
      <c r="X877" s="249"/>
      <c r="Y877" s="249"/>
      <c r="Z877" s="248">
        <f>SUM(J877+Y877)</f>
        <v>242625</v>
      </c>
      <c r="AA877" s="255">
        <f>Z877</f>
        <v>242625</v>
      </c>
      <c r="AB877" s="310">
        <v>50</v>
      </c>
      <c r="AC877" s="310">
        <v>0</v>
      </c>
      <c r="AD877" s="229">
        <v>0.01</v>
      </c>
      <c r="AE877"/>
    </row>
    <row r="878" spans="1:31" x14ac:dyDescent="0.3">
      <c r="A878" s="310">
        <v>460</v>
      </c>
      <c r="B878" s="330" t="s">
        <v>740</v>
      </c>
      <c r="C878" s="310">
        <v>6260</v>
      </c>
      <c r="D878" s="310"/>
      <c r="E878" s="310"/>
      <c r="F878" s="310">
        <v>83</v>
      </c>
      <c r="G878" s="310">
        <v>2</v>
      </c>
      <c r="H878" s="255">
        <f>SUM((D878*400)+(E878*100)+F878)</f>
        <v>83</v>
      </c>
      <c r="I878" s="254">
        <v>75</v>
      </c>
      <c r="J878" s="254">
        <f>H878*I878</f>
        <v>6225</v>
      </c>
      <c r="K878" s="310">
        <v>139</v>
      </c>
      <c r="L878" s="310" t="s">
        <v>739</v>
      </c>
      <c r="M878" s="330" t="s">
        <v>10</v>
      </c>
      <c r="N878" s="345" t="s">
        <v>9</v>
      </c>
      <c r="O878" s="393">
        <v>186.5</v>
      </c>
      <c r="P878" s="310"/>
      <c r="Q878" s="393"/>
      <c r="R878" s="393"/>
      <c r="S878" s="310"/>
      <c r="T878" s="310"/>
      <c r="U878" s="235">
        <v>6500</v>
      </c>
      <c r="V878" s="246">
        <f>SUM(V879+V880)</f>
        <v>1114750</v>
      </c>
      <c r="W878" s="249">
        <v>30</v>
      </c>
      <c r="X878" s="249">
        <v>85</v>
      </c>
      <c r="Y878" s="249">
        <f>SUM(V878-(V878*X878/100))</f>
        <v>167212.5</v>
      </c>
      <c r="Z878" s="248">
        <f>SUM(J878+Y878)</f>
        <v>173437.5</v>
      </c>
      <c r="AA878" s="255">
        <f>Z878</f>
        <v>173437.5</v>
      </c>
      <c r="AB878" s="310">
        <v>10</v>
      </c>
      <c r="AC878" s="310">
        <v>0</v>
      </c>
      <c r="AD878" s="229">
        <v>0.02</v>
      </c>
      <c r="AE878"/>
    </row>
    <row r="879" spans="1:31" x14ac:dyDescent="0.3">
      <c r="A879" s="310"/>
      <c r="B879" s="330"/>
      <c r="C879" s="310"/>
      <c r="D879" s="310"/>
      <c r="E879" s="310"/>
      <c r="F879" s="310"/>
      <c r="G879" s="310"/>
      <c r="H879" s="255">
        <f>SUM((D879*400)+(E879*100)+F879)</f>
        <v>0</v>
      </c>
      <c r="I879" s="254">
        <v>75</v>
      </c>
      <c r="J879" s="254">
        <f>H879*I879</f>
        <v>0</v>
      </c>
      <c r="K879" s="310"/>
      <c r="L879" s="310"/>
      <c r="M879" s="330" t="s">
        <v>393</v>
      </c>
      <c r="N879" s="345" t="s">
        <v>2</v>
      </c>
      <c r="O879" s="393"/>
      <c r="P879" s="310"/>
      <c r="Q879" s="393">
        <v>123.5</v>
      </c>
      <c r="R879" s="393"/>
      <c r="S879" s="310"/>
      <c r="T879" s="310"/>
      <c r="V879" s="246">
        <f>SUM(Q879*6500)</f>
        <v>802750</v>
      </c>
      <c r="W879" s="249"/>
      <c r="X879" s="249"/>
      <c r="Y879" s="249"/>
      <c r="Z879" s="248">
        <f>SUM(J879+Y879)</f>
        <v>0</v>
      </c>
      <c r="AA879" s="255">
        <f>Z879</f>
        <v>0</v>
      </c>
      <c r="AB879" s="310"/>
      <c r="AC879" s="310"/>
      <c r="AD879" s="229"/>
      <c r="AE879"/>
    </row>
    <row r="880" spans="1:31" x14ac:dyDescent="0.3">
      <c r="A880" s="310"/>
      <c r="B880" s="330"/>
      <c r="C880" s="310"/>
      <c r="D880" s="310"/>
      <c r="E880" s="310"/>
      <c r="F880" s="310"/>
      <c r="G880" s="310"/>
      <c r="H880" s="255">
        <f>SUM((D880*400)+(E880*100)+F880)</f>
        <v>0</v>
      </c>
      <c r="I880" s="254">
        <v>75</v>
      </c>
      <c r="J880" s="254">
        <f>H880*I880</f>
        <v>0</v>
      </c>
      <c r="K880" s="310"/>
      <c r="L880" s="310"/>
      <c r="M880" s="330" t="s">
        <v>391</v>
      </c>
      <c r="N880" s="345" t="s">
        <v>0</v>
      </c>
      <c r="O880" s="393"/>
      <c r="P880" s="310"/>
      <c r="Q880" s="393">
        <v>48</v>
      </c>
      <c r="R880" s="393"/>
      <c r="S880" s="310"/>
      <c r="T880" s="310"/>
      <c r="V880" s="246">
        <f>SUM(Q880*6500)</f>
        <v>312000</v>
      </c>
      <c r="W880" s="249"/>
      <c r="X880" s="249"/>
      <c r="Y880" s="249"/>
      <c r="Z880" s="248">
        <f>SUM(J880+Y880)</f>
        <v>0</v>
      </c>
      <c r="AA880" s="255">
        <f>Z880</f>
        <v>0</v>
      </c>
      <c r="AB880" s="310"/>
      <c r="AC880" s="310"/>
      <c r="AD880" s="229"/>
      <c r="AE880"/>
    </row>
    <row r="881" spans="1:31" x14ac:dyDescent="0.3">
      <c r="A881" s="310"/>
      <c r="B881" s="330"/>
      <c r="C881" s="310"/>
      <c r="D881" s="310"/>
      <c r="E881" s="310"/>
      <c r="F881" s="310"/>
      <c r="G881" s="310"/>
      <c r="H881" s="255">
        <f>SUM((D881*400)+(E881*100)+F881)</f>
        <v>0</v>
      </c>
      <c r="I881" s="254">
        <v>75</v>
      </c>
      <c r="J881" s="254">
        <f>H881*I881</f>
        <v>0</v>
      </c>
      <c r="K881" s="310"/>
      <c r="L881" s="310"/>
      <c r="M881" s="330" t="s">
        <v>8</v>
      </c>
      <c r="N881" s="345" t="s">
        <v>0</v>
      </c>
      <c r="O881" s="393"/>
      <c r="P881" s="310">
        <v>15</v>
      </c>
      <c r="Q881" s="393"/>
      <c r="R881" s="393"/>
      <c r="S881" s="310"/>
      <c r="T881" s="310"/>
      <c r="U881" s="235">
        <v>6500</v>
      </c>
      <c r="V881" s="246">
        <f>SUM(P881*6500)</f>
        <v>97500</v>
      </c>
      <c r="W881" s="249">
        <v>30</v>
      </c>
      <c r="X881" s="249">
        <v>93</v>
      </c>
      <c r="Y881" s="249">
        <f>SUM(V881-(V881*X881/100))</f>
        <v>6825</v>
      </c>
      <c r="Z881" s="248">
        <f>SUM(J881+Y881)</f>
        <v>6825</v>
      </c>
      <c r="AA881" s="255">
        <f>Z881</f>
        <v>6825</v>
      </c>
      <c r="AB881" s="310">
        <v>50</v>
      </c>
      <c r="AC881" s="310">
        <v>0</v>
      </c>
      <c r="AD881" s="229">
        <v>0.01</v>
      </c>
      <c r="AE881"/>
    </row>
    <row r="882" spans="1:31" x14ac:dyDescent="0.3">
      <c r="A882" s="310">
        <v>461</v>
      </c>
      <c r="B882" s="330" t="s">
        <v>738</v>
      </c>
      <c r="C882" s="310">
        <v>10690</v>
      </c>
      <c r="D882" s="310">
        <v>10</v>
      </c>
      <c r="E882" s="310"/>
      <c r="F882" s="310">
        <v>16</v>
      </c>
      <c r="G882" s="310">
        <v>1</v>
      </c>
      <c r="H882" s="255">
        <f>SUM((D882*400)+(E882*100)+F882)</f>
        <v>4016</v>
      </c>
      <c r="I882" s="254">
        <v>75</v>
      </c>
      <c r="J882" s="254">
        <f>H882*I882</f>
        <v>301200</v>
      </c>
      <c r="K882" s="310"/>
      <c r="L882" s="310"/>
      <c r="M882" s="330"/>
      <c r="N882" s="345"/>
      <c r="O882" s="393"/>
      <c r="P882" s="310"/>
      <c r="Q882" s="393"/>
      <c r="R882" s="393"/>
      <c r="S882" s="310"/>
      <c r="T882" s="310"/>
      <c r="V882" s="246"/>
      <c r="W882" s="249"/>
      <c r="X882" s="249"/>
      <c r="Y882" s="249"/>
      <c r="Z882" s="248">
        <f>SUM(J882+Y882)</f>
        <v>301200</v>
      </c>
      <c r="AA882" s="255">
        <f>Z882</f>
        <v>301200</v>
      </c>
      <c r="AB882" s="310">
        <v>50</v>
      </c>
      <c r="AC882" s="310">
        <v>0</v>
      </c>
      <c r="AD882" s="229">
        <v>0.01</v>
      </c>
      <c r="AE882"/>
    </row>
    <row r="883" spans="1:31" x14ac:dyDescent="0.3">
      <c r="A883" s="310">
        <v>462</v>
      </c>
      <c r="B883" s="330" t="s">
        <v>737</v>
      </c>
      <c r="C883" s="310">
        <v>10692</v>
      </c>
      <c r="D883" s="310"/>
      <c r="E883" s="310"/>
      <c r="F883" s="310">
        <v>70</v>
      </c>
      <c r="G883" s="310">
        <v>1</v>
      </c>
      <c r="H883" s="255">
        <f>SUM((D883*400)+(E883*100)+F883)</f>
        <v>70</v>
      </c>
      <c r="I883" s="254">
        <v>75</v>
      </c>
      <c r="J883" s="254">
        <f>H883*I883</f>
        <v>5250</v>
      </c>
      <c r="K883" s="310"/>
      <c r="L883" s="310"/>
      <c r="M883" s="330"/>
      <c r="N883" s="345"/>
      <c r="O883" s="393"/>
      <c r="P883" s="310"/>
      <c r="Q883" s="393"/>
      <c r="R883" s="393"/>
      <c r="S883" s="310"/>
      <c r="T883" s="310"/>
      <c r="V883" s="246"/>
      <c r="W883" s="249"/>
      <c r="X883" s="249"/>
      <c r="Y883" s="249"/>
      <c r="Z883" s="248">
        <f>SUM(J883+Y883)</f>
        <v>5250</v>
      </c>
      <c r="AA883" s="255">
        <f>Z883</f>
        <v>5250</v>
      </c>
      <c r="AB883" s="310">
        <v>50</v>
      </c>
      <c r="AC883" s="310">
        <v>0</v>
      </c>
      <c r="AD883" s="229">
        <v>0.01</v>
      </c>
      <c r="AE883"/>
    </row>
    <row r="884" spans="1:31" x14ac:dyDescent="0.3">
      <c r="A884" s="310">
        <v>463</v>
      </c>
      <c r="B884" s="330" t="s">
        <v>736</v>
      </c>
      <c r="C884" s="310">
        <v>10691</v>
      </c>
      <c r="D884" s="310">
        <v>12</v>
      </c>
      <c r="E884" s="310">
        <v>2</v>
      </c>
      <c r="F884" s="310">
        <v>28</v>
      </c>
      <c r="G884" s="310">
        <v>1</v>
      </c>
      <c r="H884" s="255">
        <f>SUM((D884*400)+(E884*100)+F884)</f>
        <v>5028</v>
      </c>
      <c r="I884" s="254">
        <v>75</v>
      </c>
      <c r="J884" s="254">
        <f>H884*I884</f>
        <v>377100</v>
      </c>
      <c r="K884" s="310"/>
      <c r="L884" s="310"/>
      <c r="M884" s="330"/>
      <c r="N884" s="345"/>
      <c r="O884" s="393"/>
      <c r="P884" s="310"/>
      <c r="Q884" s="393"/>
      <c r="R884" s="393"/>
      <c r="S884" s="310"/>
      <c r="T884" s="310"/>
      <c r="V884" s="246"/>
      <c r="W884" s="249"/>
      <c r="X884" s="249"/>
      <c r="Y884" s="249"/>
      <c r="Z884" s="248">
        <f>SUM(J884+Y884)</f>
        <v>377100</v>
      </c>
      <c r="AA884" s="255">
        <f>Z884</f>
        <v>377100</v>
      </c>
      <c r="AB884" s="310">
        <v>50</v>
      </c>
      <c r="AC884" s="310">
        <v>0</v>
      </c>
      <c r="AD884" s="229">
        <v>0.01</v>
      </c>
      <c r="AE884"/>
    </row>
    <row r="885" spans="1:31" x14ac:dyDescent="0.3">
      <c r="A885" s="310">
        <v>464</v>
      </c>
      <c r="B885" s="330" t="s">
        <v>735</v>
      </c>
      <c r="C885" s="310">
        <v>15366</v>
      </c>
      <c r="D885" s="310">
        <v>3</v>
      </c>
      <c r="E885" s="310">
        <v>2</v>
      </c>
      <c r="F885" s="310"/>
      <c r="G885" s="310">
        <v>1</v>
      </c>
      <c r="H885" s="255">
        <f>SUM((D885*400)+(E885*100)+F885)</f>
        <v>1400</v>
      </c>
      <c r="I885" s="254">
        <v>75</v>
      </c>
      <c r="J885" s="254">
        <f>H885*I885</f>
        <v>105000</v>
      </c>
      <c r="K885" s="310"/>
      <c r="L885" s="310"/>
      <c r="M885" s="330"/>
      <c r="N885" s="345"/>
      <c r="O885" s="393"/>
      <c r="P885" s="310"/>
      <c r="Q885" s="393"/>
      <c r="R885" s="393"/>
      <c r="S885" s="310"/>
      <c r="T885" s="310"/>
      <c r="U885" s="246"/>
      <c r="V885" s="249"/>
      <c r="W885" s="249"/>
      <c r="X885" s="249"/>
      <c r="Y885" s="249"/>
      <c r="Z885" s="248">
        <f>SUM(J885+Y885)</f>
        <v>105000</v>
      </c>
      <c r="AA885" s="255">
        <f>Z885</f>
        <v>105000</v>
      </c>
      <c r="AB885" s="310">
        <v>50</v>
      </c>
      <c r="AC885" s="310">
        <v>0</v>
      </c>
      <c r="AD885" s="229">
        <v>0.01</v>
      </c>
      <c r="AE885"/>
    </row>
    <row r="886" spans="1:31" x14ac:dyDescent="0.3">
      <c r="A886" s="310">
        <v>465</v>
      </c>
      <c r="B886" s="330" t="s">
        <v>734</v>
      </c>
      <c r="C886" s="310">
        <v>7459</v>
      </c>
      <c r="D886" s="310"/>
      <c r="E886" s="310">
        <v>2</v>
      </c>
      <c r="F886" s="310">
        <v>7</v>
      </c>
      <c r="G886" s="310">
        <v>2</v>
      </c>
      <c r="H886" s="255">
        <f>SUM((D886*400)+(E886*100)+F886)</f>
        <v>207</v>
      </c>
      <c r="I886" s="254">
        <v>75</v>
      </c>
      <c r="J886" s="254">
        <f>H886*I886</f>
        <v>15525</v>
      </c>
      <c r="K886" s="310">
        <v>140</v>
      </c>
      <c r="L886" s="310">
        <v>15</v>
      </c>
      <c r="M886" s="330" t="s">
        <v>10</v>
      </c>
      <c r="N886" s="345" t="s">
        <v>9</v>
      </c>
      <c r="O886" s="393">
        <v>256.5</v>
      </c>
      <c r="P886" s="310"/>
      <c r="Q886" s="393"/>
      <c r="R886" s="393"/>
      <c r="S886" s="310"/>
      <c r="T886" s="310"/>
      <c r="U886" s="235">
        <v>6500</v>
      </c>
      <c r="V886" s="246">
        <f>SUM(V887+V888)</f>
        <v>1452750</v>
      </c>
      <c r="W886" s="249">
        <v>22</v>
      </c>
      <c r="X886" s="249">
        <v>85</v>
      </c>
      <c r="Y886" s="249">
        <f>SUM(V886-(V886*X886/100))</f>
        <v>217912.5</v>
      </c>
      <c r="Z886" s="248">
        <f>SUM(J886+Y886)</f>
        <v>233437.5</v>
      </c>
      <c r="AA886" s="255">
        <f>Z886</f>
        <v>233437.5</v>
      </c>
      <c r="AB886" s="310">
        <v>10</v>
      </c>
      <c r="AC886" s="310">
        <v>0</v>
      </c>
      <c r="AD886" s="229">
        <v>0.02</v>
      </c>
      <c r="AE886"/>
    </row>
    <row r="887" spans="1:31" x14ac:dyDescent="0.3">
      <c r="A887" s="310"/>
      <c r="B887" s="330"/>
      <c r="C887" s="310"/>
      <c r="D887" s="310"/>
      <c r="E887" s="310"/>
      <c r="F887" s="310"/>
      <c r="G887" s="310"/>
      <c r="H887" s="255">
        <f>SUM((D887*400)+(E887*100)+F887)</f>
        <v>0</v>
      </c>
      <c r="I887" s="254">
        <v>75</v>
      </c>
      <c r="J887" s="254">
        <f>H887*I887</f>
        <v>0</v>
      </c>
      <c r="K887" s="310"/>
      <c r="L887" s="310"/>
      <c r="M887" s="330" t="s">
        <v>393</v>
      </c>
      <c r="N887" s="345" t="s">
        <v>2</v>
      </c>
      <c r="O887" s="393"/>
      <c r="P887" s="310"/>
      <c r="Q887" s="393">
        <v>127.5</v>
      </c>
      <c r="R887" s="393"/>
      <c r="S887" s="310"/>
      <c r="T887" s="310"/>
      <c r="V887" s="246">
        <f>SUM(Q887*6500)</f>
        <v>828750</v>
      </c>
      <c r="W887" s="249"/>
      <c r="X887" s="249"/>
      <c r="Y887" s="249"/>
      <c r="Z887" s="248">
        <f>SUM(J887+Y887)</f>
        <v>0</v>
      </c>
      <c r="AA887" s="255">
        <f>Z887</f>
        <v>0</v>
      </c>
      <c r="AB887" s="310"/>
      <c r="AC887" s="310"/>
      <c r="AD887" s="229"/>
      <c r="AE887"/>
    </row>
    <row r="888" spans="1:31" x14ac:dyDescent="0.3">
      <c r="A888" s="310"/>
      <c r="B888" s="330"/>
      <c r="C888" s="310"/>
      <c r="D888" s="310"/>
      <c r="E888" s="310"/>
      <c r="F888" s="310"/>
      <c r="G888" s="310"/>
      <c r="H888" s="255">
        <f>SUM((D888*400)+(E888*100)+F888)</f>
        <v>0</v>
      </c>
      <c r="I888" s="254">
        <v>75</v>
      </c>
      <c r="J888" s="254">
        <f>H888*I888</f>
        <v>0</v>
      </c>
      <c r="K888" s="310"/>
      <c r="L888" s="310"/>
      <c r="M888" s="330" t="s">
        <v>391</v>
      </c>
      <c r="N888" s="345" t="s">
        <v>0</v>
      </c>
      <c r="O888" s="393"/>
      <c r="P888" s="310"/>
      <c r="Q888" s="393">
        <v>96</v>
      </c>
      <c r="R888" s="393"/>
      <c r="S888" s="310"/>
      <c r="T888" s="310"/>
      <c r="V888" s="246">
        <f>SUM(Q888*6500)</f>
        <v>624000</v>
      </c>
      <c r="W888" s="249"/>
      <c r="X888" s="249"/>
      <c r="Y888" s="249"/>
      <c r="Z888" s="248">
        <f>SUM(J888+Y888)</f>
        <v>0</v>
      </c>
      <c r="AA888" s="255">
        <f>Z888</f>
        <v>0</v>
      </c>
      <c r="AB888" s="310"/>
      <c r="AC888" s="310"/>
      <c r="AD888" s="229"/>
      <c r="AE888"/>
    </row>
    <row r="889" spans="1:31" x14ac:dyDescent="0.3">
      <c r="A889" s="310"/>
      <c r="B889" s="330"/>
      <c r="C889" s="310"/>
      <c r="D889" s="310"/>
      <c r="E889" s="310"/>
      <c r="F889" s="310"/>
      <c r="G889" s="310"/>
      <c r="H889" s="255">
        <f>SUM((D889*400)+(E889*100)+F889)</f>
        <v>0</v>
      </c>
      <c r="I889" s="254">
        <v>75</v>
      </c>
      <c r="J889" s="254">
        <f>H889*I889</f>
        <v>0</v>
      </c>
      <c r="K889" s="310"/>
      <c r="L889" s="310"/>
      <c r="M889" s="330" t="s">
        <v>527</v>
      </c>
      <c r="N889" s="345" t="s">
        <v>2</v>
      </c>
      <c r="O889" s="393"/>
      <c r="P889" s="310"/>
      <c r="Q889" s="393"/>
      <c r="R889" s="393">
        <v>9</v>
      </c>
      <c r="S889" s="310"/>
      <c r="T889" s="310"/>
      <c r="U889" s="235">
        <v>6500</v>
      </c>
      <c r="V889" s="246">
        <f>SUM(R889*6500)</f>
        <v>58500</v>
      </c>
      <c r="W889" s="249">
        <v>20</v>
      </c>
      <c r="X889" s="249">
        <v>75</v>
      </c>
      <c r="Y889" s="249">
        <f>SUM(V889-(V889*X889/100))</f>
        <v>14625</v>
      </c>
      <c r="Z889" s="248">
        <f>SUM(J889+Y889)</f>
        <v>14625</v>
      </c>
      <c r="AA889" s="255">
        <f>Z889</f>
        <v>14625</v>
      </c>
      <c r="AB889" s="310">
        <v>10</v>
      </c>
      <c r="AC889" s="310">
        <v>0</v>
      </c>
      <c r="AD889" s="229">
        <v>0.02</v>
      </c>
      <c r="AE889"/>
    </row>
    <row r="890" spans="1:31" s="294" customFormat="1" x14ac:dyDescent="0.3">
      <c r="A890" s="297"/>
      <c r="B890" s="346"/>
      <c r="C890" s="297"/>
      <c r="D890" s="297"/>
      <c r="E890" s="297"/>
      <c r="F890" s="297"/>
      <c r="G890" s="297"/>
      <c r="H890" s="296">
        <f>SUM((D890*400)+(E890*100)+F890)</f>
        <v>0</v>
      </c>
      <c r="I890" s="254">
        <v>75</v>
      </c>
      <c r="J890" s="254">
        <f>H890*I890</f>
        <v>0</v>
      </c>
      <c r="K890" s="297"/>
      <c r="L890" s="297"/>
      <c r="M890" s="346" t="s">
        <v>733</v>
      </c>
      <c r="N890" s="346" t="s">
        <v>2</v>
      </c>
      <c r="O890" s="396"/>
      <c r="P890" s="297"/>
      <c r="Q890" s="396"/>
      <c r="R890" s="396">
        <v>24</v>
      </c>
      <c r="S890" s="297"/>
      <c r="T890" s="297"/>
      <c r="U890" s="324">
        <v>2400</v>
      </c>
      <c r="V890" s="323">
        <f>SUM(R890*2400)</f>
        <v>57600</v>
      </c>
      <c r="W890" s="297">
        <v>20</v>
      </c>
      <c r="X890" s="297">
        <v>75</v>
      </c>
      <c r="Y890" s="297">
        <f>SUM(V890-(V890*X890/100))</f>
        <v>14400</v>
      </c>
      <c r="Z890" s="296">
        <f>SUM(J890+Y890)</f>
        <v>14400</v>
      </c>
      <c r="AA890" s="255">
        <f>Z890</f>
        <v>14400</v>
      </c>
      <c r="AB890" s="297">
        <v>0</v>
      </c>
      <c r="AC890" s="297">
        <f>AA890</f>
        <v>14400</v>
      </c>
      <c r="AD890" s="395">
        <v>0.03</v>
      </c>
      <c r="AE890" s="321"/>
    </row>
    <row r="891" spans="1:31" x14ac:dyDescent="0.3">
      <c r="A891" s="310">
        <v>466</v>
      </c>
      <c r="B891" s="330" t="s">
        <v>732</v>
      </c>
      <c r="C891" s="310">
        <v>5440</v>
      </c>
      <c r="D891" s="310"/>
      <c r="E891" s="310"/>
      <c r="F891" s="310">
        <v>73</v>
      </c>
      <c r="G891" s="310">
        <v>1</v>
      </c>
      <c r="H891" s="255">
        <f>SUM((D891*400)+(E891*100)+F891)</f>
        <v>73</v>
      </c>
      <c r="I891" s="254">
        <v>75</v>
      </c>
      <c r="J891" s="254">
        <f>H891*I891</f>
        <v>5475</v>
      </c>
      <c r="K891" s="310">
        <v>141</v>
      </c>
      <c r="L891" s="310">
        <v>15</v>
      </c>
      <c r="M891" s="330" t="s">
        <v>8</v>
      </c>
      <c r="N891" s="345" t="s">
        <v>0</v>
      </c>
      <c r="O891" s="393">
        <v>24</v>
      </c>
      <c r="P891" s="310">
        <v>12</v>
      </c>
      <c r="Q891" s="393"/>
      <c r="R891" s="393"/>
      <c r="S891" s="310"/>
      <c r="T891" s="310"/>
      <c r="U891" s="235">
        <v>6500</v>
      </c>
      <c r="V891" s="246">
        <f>SUM(P891*2400)</f>
        <v>28800</v>
      </c>
      <c r="W891" s="249">
        <v>10</v>
      </c>
      <c r="X891" s="249">
        <v>40</v>
      </c>
      <c r="Y891" s="249">
        <f>SUM(V891-(V891*X891/100))</f>
        <v>17280</v>
      </c>
      <c r="Z891" s="248">
        <f>SUM(J891+Y891)</f>
        <v>22755</v>
      </c>
      <c r="AA891" s="255">
        <f>Z891</f>
        <v>22755</v>
      </c>
      <c r="AB891" s="310">
        <v>50</v>
      </c>
      <c r="AC891" s="310">
        <v>0</v>
      </c>
      <c r="AD891" s="229">
        <v>0.01</v>
      </c>
      <c r="AE891"/>
    </row>
    <row r="892" spans="1:31" x14ac:dyDescent="0.3">
      <c r="A892" s="310"/>
      <c r="B892" s="330"/>
      <c r="C892" s="310"/>
      <c r="D892" s="310"/>
      <c r="E892" s="310"/>
      <c r="F892" s="310"/>
      <c r="G892" s="310"/>
      <c r="H892" s="255">
        <f>SUM((D892*400)+(E892*100)+F892)</f>
        <v>0</v>
      </c>
      <c r="I892" s="254">
        <v>75</v>
      </c>
      <c r="J892" s="254">
        <f>H892*I892</f>
        <v>0</v>
      </c>
      <c r="K892" s="310"/>
      <c r="L892" s="310"/>
      <c r="M892" s="330" t="s">
        <v>8</v>
      </c>
      <c r="N892" s="345" t="s">
        <v>0</v>
      </c>
      <c r="O892" s="393"/>
      <c r="P892" s="310">
        <v>12</v>
      </c>
      <c r="Q892" s="393"/>
      <c r="R892" s="393"/>
      <c r="S892" s="310"/>
      <c r="T892" s="310"/>
      <c r="U892" s="235">
        <v>6500</v>
      </c>
      <c r="V892" s="246">
        <f>SUM(P892*2400)</f>
        <v>28800</v>
      </c>
      <c r="W892" s="249">
        <v>10</v>
      </c>
      <c r="X892" s="249">
        <v>40</v>
      </c>
      <c r="Y892" s="249">
        <f>SUM(V892-(V892*X892/100))</f>
        <v>17280</v>
      </c>
      <c r="Z892" s="248">
        <f>SUM(J892+Y892)</f>
        <v>17280</v>
      </c>
      <c r="AA892" s="255">
        <f>Z892</f>
        <v>17280</v>
      </c>
      <c r="AB892" s="310">
        <v>50</v>
      </c>
      <c r="AC892" s="310">
        <v>0</v>
      </c>
      <c r="AD892" s="229">
        <v>0.01</v>
      </c>
      <c r="AE892"/>
    </row>
    <row r="893" spans="1:31" x14ac:dyDescent="0.3">
      <c r="A893" s="310">
        <v>467</v>
      </c>
      <c r="B893" s="330" t="s">
        <v>731</v>
      </c>
      <c r="C893" s="310">
        <v>22381</v>
      </c>
      <c r="D893" s="310">
        <v>10</v>
      </c>
      <c r="E893" s="310"/>
      <c r="F893" s="310"/>
      <c r="G893" s="310">
        <v>1</v>
      </c>
      <c r="H893" s="255">
        <f>SUM((D893*400)+(E893*100)+F893)</f>
        <v>4000</v>
      </c>
      <c r="I893" s="254">
        <v>75</v>
      </c>
      <c r="J893" s="254">
        <f>H893*I893</f>
        <v>300000</v>
      </c>
      <c r="K893" s="310"/>
      <c r="L893" s="310"/>
      <c r="M893" s="330"/>
      <c r="N893" s="345"/>
      <c r="O893" s="393"/>
      <c r="P893" s="310"/>
      <c r="Q893" s="393"/>
      <c r="R893" s="393"/>
      <c r="S893" s="310"/>
      <c r="T893" s="310"/>
      <c r="V893" s="246"/>
      <c r="W893" s="249"/>
      <c r="X893" s="249"/>
      <c r="Y893" s="249"/>
      <c r="Z893" s="248">
        <f>SUM(J893+Y893)</f>
        <v>300000</v>
      </c>
      <c r="AA893" s="255">
        <f>Z893</f>
        <v>300000</v>
      </c>
      <c r="AB893" s="310">
        <v>50</v>
      </c>
      <c r="AC893" s="310">
        <v>0</v>
      </c>
      <c r="AD893" s="229">
        <v>0.01</v>
      </c>
      <c r="AE893"/>
    </row>
    <row r="894" spans="1:31" x14ac:dyDescent="0.3">
      <c r="A894" s="310">
        <v>468</v>
      </c>
      <c r="B894" s="330" t="s">
        <v>730</v>
      </c>
      <c r="C894" s="310">
        <v>17792</v>
      </c>
      <c r="D894" s="310">
        <v>4</v>
      </c>
      <c r="E894" s="310">
        <v>1</v>
      </c>
      <c r="F894" s="310"/>
      <c r="G894" s="310">
        <v>1</v>
      </c>
      <c r="H894" s="255">
        <f>SUM((D894*400)+(E894*100)+F894)</f>
        <v>1700</v>
      </c>
      <c r="I894" s="254">
        <v>75</v>
      </c>
      <c r="J894" s="254">
        <f>H894*I894</f>
        <v>127500</v>
      </c>
      <c r="K894" s="310"/>
      <c r="L894" s="310"/>
      <c r="M894" s="330"/>
      <c r="N894" s="345"/>
      <c r="O894" s="393"/>
      <c r="P894" s="310"/>
      <c r="Q894" s="393"/>
      <c r="R894" s="393"/>
      <c r="S894" s="310"/>
      <c r="T894" s="310"/>
      <c r="V894" s="246"/>
      <c r="W894" s="249"/>
      <c r="X894" s="249"/>
      <c r="Y894" s="249"/>
      <c r="Z894" s="248">
        <f>SUM(J894+Y894)</f>
        <v>127500</v>
      </c>
      <c r="AA894" s="255">
        <f>Z894</f>
        <v>127500</v>
      </c>
      <c r="AB894" s="310">
        <v>50</v>
      </c>
      <c r="AC894" s="310">
        <v>0</v>
      </c>
      <c r="AD894" s="229">
        <v>0.01</v>
      </c>
      <c r="AE894"/>
    </row>
    <row r="895" spans="1:31" x14ac:dyDescent="0.3">
      <c r="A895" s="310">
        <v>469</v>
      </c>
      <c r="B895" s="330" t="s">
        <v>729</v>
      </c>
      <c r="C895" s="310">
        <v>8440</v>
      </c>
      <c r="D895" s="310">
        <v>9</v>
      </c>
      <c r="E895" s="310"/>
      <c r="F895" s="310">
        <v>53</v>
      </c>
      <c r="G895" s="310">
        <v>1</v>
      </c>
      <c r="H895" s="255">
        <f>SUM((D895*400)+(E895*100)+F895)</f>
        <v>3653</v>
      </c>
      <c r="I895" s="254">
        <v>75</v>
      </c>
      <c r="J895" s="254">
        <f>H895*I895</f>
        <v>273975</v>
      </c>
      <c r="K895" s="310">
        <v>142</v>
      </c>
      <c r="L895" s="310">
        <v>97</v>
      </c>
      <c r="M895" s="330" t="s">
        <v>3</v>
      </c>
      <c r="N895" s="345" t="s">
        <v>0</v>
      </c>
      <c r="O895" s="393">
        <v>142</v>
      </c>
      <c r="P895" s="310"/>
      <c r="Q895" s="393">
        <v>112</v>
      </c>
      <c r="R895" s="393"/>
      <c r="S895" s="310"/>
      <c r="T895" s="310"/>
      <c r="U895" s="235">
        <v>6500</v>
      </c>
      <c r="V895" s="246">
        <f>SUM(Q895*6500)</f>
        <v>728000</v>
      </c>
      <c r="W895" s="249">
        <v>5</v>
      </c>
      <c r="X895" s="249">
        <v>15</v>
      </c>
      <c r="Y895" s="249">
        <f>SUM(V895-(V895*X895/100))</f>
        <v>618800</v>
      </c>
      <c r="Z895" s="248">
        <f>SUM(J895+Y895)</f>
        <v>892775</v>
      </c>
      <c r="AA895" s="255">
        <f>Z895</f>
        <v>892775</v>
      </c>
      <c r="AB895" s="310">
        <v>50</v>
      </c>
      <c r="AC895" s="310">
        <v>0</v>
      </c>
      <c r="AD895" s="229">
        <v>0.01</v>
      </c>
      <c r="AE895"/>
    </row>
    <row r="896" spans="1:31" x14ac:dyDescent="0.3">
      <c r="A896" s="310"/>
      <c r="B896" s="330"/>
      <c r="C896" s="310"/>
      <c r="D896" s="310"/>
      <c r="E896" s="310"/>
      <c r="F896" s="310"/>
      <c r="G896" s="310"/>
      <c r="H896" s="255">
        <f>SUM((D896*400)+(E896*100)+F896)</f>
        <v>0</v>
      </c>
      <c r="I896" s="254">
        <v>75</v>
      </c>
      <c r="J896" s="254">
        <f>H896*I896</f>
        <v>0</v>
      </c>
      <c r="K896" s="310"/>
      <c r="L896" s="310"/>
      <c r="M896" s="330" t="s">
        <v>8</v>
      </c>
      <c r="N896" s="345" t="s">
        <v>0</v>
      </c>
      <c r="O896" s="393"/>
      <c r="P896" s="310">
        <v>30</v>
      </c>
      <c r="Q896" s="393"/>
      <c r="R896" s="393"/>
      <c r="S896" s="310"/>
      <c r="T896" s="310"/>
      <c r="U896" s="235">
        <v>6500</v>
      </c>
      <c r="V896" s="246">
        <f>SUM(P896)</f>
        <v>30</v>
      </c>
      <c r="W896" s="249">
        <v>4</v>
      </c>
      <c r="X896" s="249">
        <v>12</v>
      </c>
      <c r="Y896" s="249">
        <f>SUM(V896-(V896*X896/100))</f>
        <v>26.4</v>
      </c>
      <c r="Z896" s="248">
        <f>SUM(J896+Y896)</f>
        <v>26.4</v>
      </c>
      <c r="AA896" s="255">
        <f>Z896</f>
        <v>26.4</v>
      </c>
      <c r="AB896" s="310">
        <v>50</v>
      </c>
      <c r="AC896" s="310">
        <v>0</v>
      </c>
      <c r="AD896" s="229">
        <v>0.01</v>
      </c>
      <c r="AE896"/>
    </row>
    <row r="897" spans="1:31" x14ac:dyDescent="0.3">
      <c r="A897" s="310">
        <v>470</v>
      </c>
      <c r="B897" s="330" t="s">
        <v>728</v>
      </c>
      <c r="C897" s="310">
        <v>9838</v>
      </c>
      <c r="D897" s="310"/>
      <c r="E897" s="310">
        <v>2</v>
      </c>
      <c r="F897" s="310">
        <v>93</v>
      </c>
      <c r="G897" s="310">
        <v>2</v>
      </c>
      <c r="H897" s="255">
        <f>SUM((D897*400)+(E897*100)+F897)</f>
        <v>293</v>
      </c>
      <c r="I897" s="254">
        <v>75</v>
      </c>
      <c r="J897" s="254">
        <f>H897*I897</f>
        <v>21975</v>
      </c>
      <c r="K897" s="310">
        <v>143</v>
      </c>
      <c r="L897" s="310">
        <v>97</v>
      </c>
      <c r="M897" s="330" t="s">
        <v>3</v>
      </c>
      <c r="N897" s="345" t="s">
        <v>2</v>
      </c>
      <c r="O897" s="393">
        <v>265.68</v>
      </c>
      <c r="P897" s="310"/>
      <c r="Q897" s="393"/>
      <c r="R897" s="393"/>
      <c r="S897" s="310"/>
      <c r="T897" s="310"/>
      <c r="U897" s="235">
        <v>6500</v>
      </c>
      <c r="V897" s="246">
        <f>SUM(V898+V899)</f>
        <v>112800</v>
      </c>
      <c r="W897" s="249">
        <v>5</v>
      </c>
      <c r="X897" s="249">
        <v>5</v>
      </c>
      <c r="Y897" s="249">
        <f>SUM(V897-(V897*X897/100))</f>
        <v>107160</v>
      </c>
      <c r="Z897" s="248">
        <f>SUM(J897+Y897)</f>
        <v>129135</v>
      </c>
      <c r="AA897" s="255">
        <f>Z897</f>
        <v>129135</v>
      </c>
      <c r="AB897" s="310">
        <v>10</v>
      </c>
      <c r="AC897" s="310">
        <v>0</v>
      </c>
      <c r="AD897" s="229">
        <v>0.02</v>
      </c>
      <c r="AE897"/>
    </row>
    <row r="898" spans="1:31" s="294" customFormat="1" x14ac:dyDescent="0.3">
      <c r="A898" s="297"/>
      <c r="B898" s="346"/>
      <c r="C898" s="297"/>
      <c r="D898" s="297"/>
      <c r="E898" s="297"/>
      <c r="F898" s="297"/>
      <c r="G898" s="297"/>
      <c r="H898" s="296">
        <f>SUM((D898*400)+(E898*100)+F898)</f>
        <v>0</v>
      </c>
      <c r="I898" s="254">
        <v>75</v>
      </c>
      <c r="J898" s="254">
        <f>H898*I898</f>
        <v>0</v>
      </c>
      <c r="K898" s="297"/>
      <c r="L898" s="297"/>
      <c r="M898" s="346" t="s">
        <v>16</v>
      </c>
      <c r="N898" s="346" t="s">
        <v>0</v>
      </c>
      <c r="O898" s="396"/>
      <c r="P898" s="297"/>
      <c r="Q898" s="396"/>
      <c r="R898" s="396">
        <v>10</v>
      </c>
      <c r="S898" s="297"/>
      <c r="T898" s="297"/>
      <c r="U898" s="324">
        <v>2400</v>
      </c>
      <c r="V898" s="323">
        <f>SUM(R898*2400)</f>
        <v>24000</v>
      </c>
      <c r="W898" s="297">
        <v>5</v>
      </c>
      <c r="X898" s="297">
        <v>15</v>
      </c>
      <c r="Y898" s="297">
        <f>SUM(V898-(V898*X898/100))</f>
        <v>20400</v>
      </c>
      <c r="Z898" s="296">
        <f>SUM(J898+Y898)</f>
        <v>20400</v>
      </c>
      <c r="AA898" s="255">
        <f>Z898</f>
        <v>20400</v>
      </c>
      <c r="AB898" s="297">
        <v>0</v>
      </c>
      <c r="AC898" s="297">
        <f>AA898</f>
        <v>20400</v>
      </c>
      <c r="AD898" s="395">
        <v>0.03</v>
      </c>
      <c r="AE898" s="321"/>
    </row>
    <row r="899" spans="1:31" x14ac:dyDescent="0.3">
      <c r="A899" s="310"/>
      <c r="B899" s="330"/>
      <c r="C899" s="310"/>
      <c r="D899" s="310"/>
      <c r="E899" s="310"/>
      <c r="F899" s="310"/>
      <c r="G899" s="310"/>
      <c r="H899" s="255">
        <f>SUM((D899*400)+(E899*100)+F899)</f>
        <v>0</v>
      </c>
      <c r="I899" s="254">
        <v>75</v>
      </c>
      <c r="J899" s="254">
        <f>H899*I899</f>
        <v>0</v>
      </c>
      <c r="K899" s="310"/>
      <c r="L899" s="310"/>
      <c r="M899" s="330" t="s">
        <v>600</v>
      </c>
      <c r="N899" s="345" t="s">
        <v>2</v>
      </c>
      <c r="O899" s="393"/>
      <c r="P899" s="310"/>
      <c r="Q899" s="393"/>
      <c r="R899" s="393">
        <v>37</v>
      </c>
      <c r="S899" s="310"/>
      <c r="T899" s="310"/>
      <c r="U899" s="235">
        <v>6500</v>
      </c>
      <c r="V899" s="246">
        <f>SUM(R899*2400)</f>
        <v>88800</v>
      </c>
      <c r="W899" s="249">
        <v>5</v>
      </c>
      <c r="X899" s="249">
        <v>5</v>
      </c>
      <c r="Y899" s="249">
        <f>SUM(V899-(V899*X899/100))</f>
        <v>84360</v>
      </c>
      <c r="Z899" s="248">
        <f>SUM(J899+Y899)</f>
        <v>84360</v>
      </c>
      <c r="AA899" s="255">
        <f>Z899</f>
        <v>84360</v>
      </c>
      <c r="AB899" s="310">
        <v>10</v>
      </c>
      <c r="AC899" s="310">
        <v>0</v>
      </c>
      <c r="AD899" s="229">
        <v>0.02</v>
      </c>
      <c r="AE899"/>
    </row>
    <row r="900" spans="1:31" x14ac:dyDescent="0.3">
      <c r="A900" s="310"/>
      <c r="B900" s="330"/>
      <c r="C900" s="310"/>
      <c r="D900" s="310"/>
      <c r="E900" s="310"/>
      <c r="F900" s="310"/>
      <c r="G900" s="310"/>
      <c r="H900" s="255">
        <f>SUM((D900*400)+(E900*100)+F900)</f>
        <v>0</v>
      </c>
      <c r="I900" s="254">
        <v>75</v>
      </c>
      <c r="J900" s="254">
        <f>H900*I900</f>
        <v>0</v>
      </c>
      <c r="K900" s="310"/>
      <c r="L900" s="310"/>
      <c r="M900" s="330" t="s">
        <v>13</v>
      </c>
      <c r="N900" s="345" t="s">
        <v>0</v>
      </c>
      <c r="O900" s="393"/>
      <c r="P900" s="310"/>
      <c r="Q900" s="393"/>
      <c r="R900" s="393">
        <v>31.68</v>
      </c>
      <c r="S900" s="310"/>
      <c r="T900" s="310"/>
      <c r="U900" s="235">
        <v>2050</v>
      </c>
      <c r="V900" s="246">
        <f>SUM(R900*2050)</f>
        <v>64944</v>
      </c>
      <c r="W900" s="249">
        <v>5</v>
      </c>
      <c r="X900" s="249">
        <v>15</v>
      </c>
      <c r="Y900" s="249">
        <f>SUM(V900-(V900*X900/100))</f>
        <v>55202.400000000001</v>
      </c>
      <c r="Z900" s="248">
        <f>SUM(J900+Y900)</f>
        <v>55202.400000000001</v>
      </c>
      <c r="AA900" s="255">
        <f>Z900</f>
        <v>55202.400000000001</v>
      </c>
      <c r="AB900" s="310">
        <v>50</v>
      </c>
      <c r="AC900" s="310">
        <v>0</v>
      </c>
      <c r="AD900" s="229">
        <v>0.01</v>
      </c>
      <c r="AE900"/>
    </row>
    <row r="901" spans="1:31" x14ac:dyDescent="0.3">
      <c r="A901" s="310"/>
      <c r="B901" s="330"/>
      <c r="C901" s="310"/>
      <c r="D901" s="310"/>
      <c r="E901" s="310"/>
      <c r="F901" s="310"/>
      <c r="G901" s="310"/>
      <c r="H901" s="255">
        <f>SUM((D901*400)+(E901*100)+F901)</f>
        <v>0</v>
      </c>
      <c r="I901" s="254">
        <v>75</v>
      </c>
      <c r="J901" s="254">
        <f>H901*I901</f>
        <v>0</v>
      </c>
      <c r="K901" s="310"/>
      <c r="L901" s="310"/>
      <c r="M901" s="330"/>
      <c r="N901" s="345" t="s">
        <v>0</v>
      </c>
      <c r="O901" s="393"/>
      <c r="P901" s="310">
        <v>4</v>
      </c>
      <c r="Q901" s="393"/>
      <c r="R901" s="393"/>
      <c r="S901" s="310"/>
      <c r="T901" s="310"/>
      <c r="V901" s="246"/>
      <c r="W901" s="249">
        <v>5</v>
      </c>
      <c r="X901" s="249">
        <v>15</v>
      </c>
      <c r="Y901" s="249"/>
      <c r="Z901" s="248">
        <f>SUM(J901+Y901)</f>
        <v>0</v>
      </c>
      <c r="AA901" s="255">
        <f>Z901</f>
        <v>0</v>
      </c>
      <c r="AB901" s="310"/>
      <c r="AC901" s="310"/>
      <c r="AD901" s="229"/>
      <c r="AE901"/>
    </row>
    <row r="902" spans="1:31" x14ac:dyDescent="0.3">
      <c r="A902" s="310">
        <v>471</v>
      </c>
      <c r="B902" s="330" t="s">
        <v>727</v>
      </c>
      <c r="C902" s="310">
        <v>6272</v>
      </c>
      <c r="D902" s="310"/>
      <c r="E902" s="310">
        <v>2</v>
      </c>
      <c r="F902" s="310">
        <v>77</v>
      </c>
      <c r="G902" s="310">
        <v>1</v>
      </c>
      <c r="H902" s="255">
        <f>SUM((D902*400)+(E902*100)+F902)</f>
        <v>277</v>
      </c>
      <c r="I902" s="254">
        <v>75</v>
      </c>
      <c r="J902" s="254">
        <f>H902*I902</f>
        <v>20775</v>
      </c>
      <c r="K902" s="310"/>
      <c r="L902" s="249"/>
      <c r="M902" s="330"/>
      <c r="N902" s="345"/>
      <c r="O902" s="393"/>
      <c r="P902" s="310"/>
      <c r="Q902" s="393"/>
      <c r="R902" s="393"/>
      <c r="S902" s="310"/>
      <c r="T902" s="310"/>
      <c r="V902" s="246"/>
      <c r="W902" s="249"/>
      <c r="X902" s="249"/>
      <c r="Y902" s="249"/>
      <c r="Z902" s="248">
        <f>SUM(J902+Y902)</f>
        <v>20775</v>
      </c>
      <c r="AA902" s="255">
        <f>Z902</f>
        <v>20775</v>
      </c>
      <c r="AB902" s="310">
        <v>50</v>
      </c>
      <c r="AC902" s="310">
        <v>0</v>
      </c>
      <c r="AD902" s="229">
        <v>0.01</v>
      </c>
      <c r="AE902"/>
    </row>
    <row r="903" spans="1:31" x14ac:dyDescent="0.3">
      <c r="A903" s="310">
        <v>472</v>
      </c>
      <c r="B903" s="330" t="s">
        <v>726</v>
      </c>
      <c r="C903" s="310">
        <v>8047</v>
      </c>
      <c r="D903" s="310">
        <v>40</v>
      </c>
      <c r="E903" s="310">
        <v>3</v>
      </c>
      <c r="F903" s="310">
        <v>20</v>
      </c>
      <c r="G903" s="310">
        <v>1</v>
      </c>
      <c r="H903" s="255">
        <f>SUM((D903*400)+(E903*100)+F903)</f>
        <v>16320</v>
      </c>
      <c r="I903" s="254">
        <v>75</v>
      </c>
      <c r="J903" s="254">
        <f>H903*I903</f>
        <v>1224000</v>
      </c>
      <c r="K903" s="310"/>
      <c r="L903" s="310"/>
      <c r="M903" s="330"/>
      <c r="N903" s="345"/>
      <c r="O903" s="393"/>
      <c r="P903" s="310"/>
      <c r="Q903" s="393"/>
      <c r="R903" s="393"/>
      <c r="S903" s="310"/>
      <c r="T903" s="310"/>
      <c r="V903" s="246"/>
      <c r="W903" s="249"/>
      <c r="X903" s="249"/>
      <c r="Y903" s="249"/>
      <c r="Z903" s="248">
        <f>SUM(J903+Y903)</f>
        <v>1224000</v>
      </c>
      <c r="AA903" s="255">
        <f>Z903</f>
        <v>1224000</v>
      </c>
      <c r="AB903" s="310">
        <v>50</v>
      </c>
      <c r="AC903" s="310">
        <v>0</v>
      </c>
      <c r="AD903" s="229">
        <v>0.01</v>
      </c>
      <c r="AE903"/>
    </row>
    <row r="904" spans="1:31" x14ac:dyDescent="0.3">
      <c r="A904" s="310">
        <v>473</v>
      </c>
      <c r="B904" s="330" t="s">
        <v>725</v>
      </c>
      <c r="C904" s="310">
        <v>20293</v>
      </c>
      <c r="D904" s="310">
        <v>5</v>
      </c>
      <c r="E904" s="310">
        <v>2</v>
      </c>
      <c r="F904" s="310">
        <v>62</v>
      </c>
      <c r="G904" s="310">
        <v>1</v>
      </c>
      <c r="H904" s="255">
        <f>SUM((D904*400)+(E904*100)+F904)</f>
        <v>2262</v>
      </c>
      <c r="I904" s="254">
        <v>75</v>
      </c>
      <c r="J904" s="254">
        <f>H904*I904</f>
        <v>169650</v>
      </c>
      <c r="K904" s="310"/>
      <c r="L904" s="310"/>
      <c r="M904" s="330"/>
      <c r="N904" s="345"/>
      <c r="O904" s="393"/>
      <c r="P904" s="310"/>
      <c r="Q904" s="393"/>
      <c r="R904" s="393"/>
      <c r="S904" s="310"/>
      <c r="T904" s="310"/>
      <c r="V904" s="246"/>
      <c r="W904" s="249"/>
      <c r="X904" s="249"/>
      <c r="Y904" s="249"/>
      <c r="Z904" s="248">
        <f>SUM(J904+Y904)</f>
        <v>169650</v>
      </c>
      <c r="AA904" s="255">
        <f>Z904</f>
        <v>169650</v>
      </c>
      <c r="AB904" s="310">
        <v>50</v>
      </c>
      <c r="AC904" s="310">
        <v>0</v>
      </c>
      <c r="AD904" s="229">
        <v>0.01</v>
      </c>
      <c r="AE904"/>
    </row>
    <row r="905" spans="1:31" x14ac:dyDescent="0.3">
      <c r="A905" s="310">
        <v>474</v>
      </c>
      <c r="B905" s="330" t="s">
        <v>724</v>
      </c>
      <c r="C905" s="310">
        <v>6266</v>
      </c>
      <c r="D905" s="310"/>
      <c r="E905" s="310">
        <v>3</v>
      </c>
      <c r="F905" s="310">
        <v>10</v>
      </c>
      <c r="G905" s="310">
        <v>2</v>
      </c>
      <c r="H905" s="255">
        <f>SUM((D905*400)+(E905*100)+F905)</f>
        <v>310</v>
      </c>
      <c r="I905" s="254">
        <v>75</v>
      </c>
      <c r="J905" s="254">
        <f>H905*I905</f>
        <v>23250</v>
      </c>
      <c r="K905" s="310">
        <v>144</v>
      </c>
      <c r="L905" s="310">
        <v>62</v>
      </c>
      <c r="M905" s="330" t="s">
        <v>10</v>
      </c>
      <c r="N905" s="345" t="s">
        <v>9</v>
      </c>
      <c r="O905" s="393">
        <v>260.8</v>
      </c>
      <c r="P905" s="310"/>
      <c r="Q905" s="393"/>
      <c r="R905" s="393"/>
      <c r="S905" s="310"/>
      <c r="T905" s="310"/>
      <c r="U905" s="235">
        <v>6500</v>
      </c>
      <c r="V905" s="246">
        <f>SUM(V906+V907)</f>
        <v>967200</v>
      </c>
      <c r="W905" s="249">
        <v>25</v>
      </c>
      <c r="X905" s="249">
        <v>85</v>
      </c>
      <c r="Y905" s="249">
        <f>SUM(V905-(V905*X905/100))</f>
        <v>145080</v>
      </c>
      <c r="Z905" s="248">
        <f>SUM(J905+Y905)</f>
        <v>168330</v>
      </c>
      <c r="AA905" s="255">
        <f>Z905</f>
        <v>168330</v>
      </c>
      <c r="AB905" s="310">
        <v>10</v>
      </c>
      <c r="AC905" s="310">
        <v>0</v>
      </c>
      <c r="AD905" s="229">
        <v>0.02</v>
      </c>
      <c r="AE905"/>
    </row>
    <row r="906" spans="1:31" x14ac:dyDescent="0.3">
      <c r="A906" s="310"/>
      <c r="B906" s="330"/>
      <c r="C906" s="310"/>
      <c r="D906" s="310"/>
      <c r="E906" s="310"/>
      <c r="F906" s="310"/>
      <c r="G906" s="310"/>
      <c r="H906" s="255">
        <f>SUM((D906*400)+(E906*100)+F906)</f>
        <v>0</v>
      </c>
      <c r="I906" s="254">
        <v>75</v>
      </c>
      <c r="J906" s="254">
        <f>H906*I906</f>
        <v>0</v>
      </c>
      <c r="K906" s="310"/>
      <c r="L906" s="310"/>
      <c r="M906" s="330" t="s">
        <v>393</v>
      </c>
      <c r="N906" s="345" t="s">
        <v>2</v>
      </c>
      <c r="O906" s="393"/>
      <c r="P906" s="310"/>
      <c r="Q906" s="393">
        <v>100.8</v>
      </c>
      <c r="R906" s="393"/>
      <c r="S906" s="310"/>
      <c r="T906" s="310"/>
      <c r="V906" s="246">
        <f>SUM(Q906*6500)</f>
        <v>655200</v>
      </c>
      <c r="W906" s="249"/>
      <c r="X906" s="249"/>
      <c r="Y906" s="249"/>
      <c r="Z906" s="248">
        <f>SUM(J906+Y906)</f>
        <v>0</v>
      </c>
      <c r="AA906" s="255">
        <f>Z906</f>
        <v>0</v>
      </c>
      <c r="AB906" s="310"/>
      <c r="AC906" s="310"/>
      <c r="AD906" s="229"/>
      <c r="AE906"/>
    </row>
    <row r="907" spans="1:31" x14ac:dyDescent="0.3">
      <c r="A907" s="310"/>
      <c r="B907" s="330"/>
      <c r="C907" s="310"/>
      <c r="D907" s="310"/>
      <c r="E907" s="310"/>
      <c r="F907" s="310"/>
      <c r="G907" s="310"/>
      <c r="H907" s="255">
        <f>SUM((D907*400)+(E907*100)+F907)</f>
        <v>0</v>
      </c>
      <c r="I907" s="254">
        <v>75</v>
      </c>
      <c r="J907" s="254">
        <f>H907*I907</f>
        <v>0</v>
      </c>
      <c r="K907" s="310"/>
      <c r="L907" s="310"/>
      <c r="M907" s="330" t="s">
        <v>391</v>
      </c>
      <c r="N907" s="345" t="s">
        <v>0</v>
      </c>
      <c r="O907" s="393"/>
      <c r="P907" s="310"/>
      <c r="Q907" s="393">
        <v>48</v>
      </c>
      <c r="R907" s="393"/>
      <c r="S907" s="310"/>
      <c r="T907" s="310"/>
      <c r="V907" s="246">
        <f>SUM(Q907*6500)</f>
        <v>312000</v>
      </c>
      <c r="W907" s="249"/>
      <c r="X907" s="249"/>
      <c r="Y907" s="249"/>
      <c r="Z907" s="248">
        <f>SUM(J907+Y907)</f>
        <v>0</v>
      </c>
      <c r="AA907" s="255">
        <f>Z907</f>
        <v>0</v>
      </c>
      <c r="AB907" s="310"/>
      <c r="AC907" s="310"/>
      <c r="AD907" s="229"/>
      <c r="AE907"/>
    </row>
    <row r="908" spans="1:31" x14ac:dyDescent="0.3">
      <c r="A908" s="310"/>
      <c r="B908" s="330"/>
      <c r="C908" s="310"/>
      <c r="D908" s="310"/>
      <c r="E908" s="310"/>
      <c r="F908" s="310"/>
      <c r="G908" s="310"/>
      <c r="H908" s="255">
        <f>SUM((D908*400)+(E908*100)+F908)</f>
        <v>0</v>
      </c>
      <c r="I908" s="254">
        <v>75</v>
      </c>
      <c r="J908" s="254">
        <f>H908*I908</f>
        <v>0</v>
      </c>
      <c r="K908" s="310"/>
      <c r="L908" s="310"/>
      <c r="M908" s="330" t="s">
        <v>8</v>
      </c>
      <c r="N908" s="345" t="s">
        <v>0</v>
      </c>
      <c r="O908" s="393"/>
      <c r="P908" s="310">
        <v>22</v>
      </c>
      <c r="Q908" s="393"/>
      <c r="R908" s="393"/>
      <c r="S908" s="310"/>
      <c r="T908" s="310"/>
      <c r="U908" s="235">
        <v>6500</v>
      </c>
      <c r="V908" s="246">
        <f>SUM(P908*6500)</f>
        <v>143000</v>
      </c>
      <c r="W908" s="249">
        <v>25</v>
      </c>
      <c r="X908" s="249">
        <v>93</v>
      </c>
      <c r="Y908" s="249">
        <f>SUM(V908-(V908*X908/100))</f>
        <v>10010</v>
      </c>
      <c r="Z908" s="248">
        <f>SUM(J908+Y908)</f>
        <v>10010</v>
      </c>
      <c r="AA908" s="255">
        <f>Z908</f>
        <v>10010</v>
      </c>
      <c r="AB908" s="310">
        <v>50</v>
      </c>
      <c r="AC908" s="310">
        <v>0</v>
      </c>
      <c r="AD908" s="229">
        <v>0.01</v>
      </c>
      <c r="AE908"/>
    </row>
    <row r="909" spans="1:31" x14ac:dyDescent="0.3">
      <c r="A909" s="310"/>
      <c r="B909" s="330"/>
      <c r="C909" s="310"/>
      <c r="D909" s="310"/>
      <c r="E909" s="310"/>
      <c r="F909" s="310"/>
      <c r="G909" s="310"/>
      <c r="H909" s="255">
        <f>SUM((D909*400)+(E909*100)+F909)</f>
        <v>0</v>
      </c>
      <c r="I909" s="254">
        <v>75</v>
      </c>
      <c r="J909" s="254">
        <f>H909*I909</f>
        <v>0</v>
      </c>
      <c r="K909" s="310"/>
      <c r="L909" s="310"/>
      <c r="M909" s="330" t="s">
        <v>3</v>
      </c>
      <c r="N909" s="345" t="s">
        <v>0</v>
      </c>
      <c r="O909" s="393"/>
      <c r="P909" s="310"/>
      <c r="Q909" s="393">
        <v>90</v>
      </c>
      <c r="R909" s="393"/>
      <c r="S909" s="310"/>
      <c r="T909" s="310"/>
      <c r="U909" s="235">
        <v>6500</v>
      </c>
      <c r="V909" s="246">
        <f>SUM(Q909*6500)</f>
        <v>585000</v>
      </c>
      <c r="W909" s="249">
        <v>12</v>
      </c>
      <c r="X909" s="249">
        <v>50</v>
      </c>
      <c r="Y909" s="249">
        <f>SUM(V909-(V909*X909/100))</f>
        <v>292500</v>
      </c>
      <c r="Z909" s="248">
        <f>SUM(J909+Y909)</f>
        <v>292500</v>
      </c>
      <c r="AA909" s="255">
        <f>Z909</f>
        <v>292500</v>
      </c>
      <c r="AB909" s="310">
        <v>10</v>
      </c>
      <c r="AC909" s="310">
        <v>0</v>
      </c>
      <c r="AD909" s="229">
        <v>0.02</v>
      </c>
      <c r="AE909"/>
    </row>
    <row r="910" spans="1:31" x14ac:dyDescent="0.3">
      <c r="A910" s="310">
        <v>475</v>
      </c>
      <c r="B910" s="330" t="s">
        <v>723</v>
      </c>
      <c r="C910" s="310">
        <v>5186</v>
      </c>
      <c r="D910" s="310">
        <v>3</v>
      </c>
      <c r="E910" s="310">
        <v>3</v>
      </c>
      <c r="F910" s="310">
        <v>23</v>
      </c>
      <c r="G910" s="310">
        <v>1</v>
      </c>
      <c r="H910" s="255">
        <f>SUM((D910*400)+(E910*100)+F910)</f>
        <v>1523</v>
      </c>
      <c r="I910" s="254">
        <v>75</v>
      </c>
      <c r="J910" s="254">
        <f>H910*I910</f>
        <v>114225</v>
      </c>
      <c r="K910" s="310"/>
      <c r="L910" s="310"/>
      <c r="M910" s="330"/>
      <c r="N910" s="345"/>
      <c r="O910" s="393"/>
      <c r="P910" s="310"/>
      <c r="Q910" s="393"/>
      <c r="R910" s="393"/>
      <c r="S910" s="310"/>
      <c r="T910" s="310"/>
      <c r="V910" s="246"/>
      <c r="W910" s="249"/>
      <c r="X910" s="249"/>
      <c r="Y910" s="249"/>
      <c r="Z910" s="248">
        <f>SUM(J910+Y910)</f>
        <v>114225</v>
      </c>
      <c r="AA910" s="255">
        <f>Z910</f>
        <v>114225</v>
      </c>
      <c r="AB910" s="310">
        <v>50</v>
      </c>
      <c r="AC910" s="310">
        <v>0</v>
      </c>
      <c r="AD910" s="229">
        <v>0.01</v>
      </c>
      <c r="AE910"/>
    </row>
    <row r="911" spans="1:31" x14ac:dyDescent="0.3">
      <c r="A911" s="310">
        <v>476</v>
      </c>
      <c r="B911" s="330" t="s">
        <v>722</v>
      </c>
      <c r="C911" s="310">
        <v>4053</v>
      </c>
      <c r="D911" s="310">
        <v>3</v>
      </c>
      <c r="E911" s="310"/>
      <c r="F911" s="310">
        <v>54</v>
      </c>
      <c r="G911" s="310">
        <v>1</v>
      </c>
      <c r="H911" s="255">
        <f>SUM((D911*400)+(E911*100)+F911)</f>
        <v>1254</v>
      </c>
      <c r="I911" s="254">
        <v>75</v>
      </c>
      <c r="J911" s="254">
        <f>H911*I911</f>
        <v>94050</v>
      </c>
      <c r="K911" s="310"/>
      <c r="L911" s="310"/>
      <c r="M911" s="330"/>
      <c r="N911" s="345"/>
      <c r="O911" s="393"/>
      <c r="P911" s="310"/>
      <c r="Q911" s="393"/>
      <c r="R911" s="393"/>
      <c r="S911" s="310"/>
      <c r="T911" s="310"/>
      <c r="V911" s="246"/>
      <c r="W911" s="249"/>
      <c r="X911" s="249"/>
      <c r="Y911" s="249"/>
      <c r="Z911" s="248">
        <f>SUM(J911+Y911)</f>
        <v>94050</v>
      </c>
      <c r="AA911" s="255">
        <f>Z911</f>
        <v>94050</v>
      </c>
      <c r="AB911" s="310">
        <v>50</v>
      </c>
      <c r="AC911" s="310">
        <v>0</v>
      </c>
      <c r="AD911" s="229">
        <v>0.01</v>
      </c>
      <c r="AE911"/>
    </row>
    <row r="912" spans="1:31" x14ac:dyDescent="0.3">
      <c r="A912" s="310">
        <v>477</v>
      </c>
      <c r="B912" s="330" t="s">
        <v>721</v>
      </c>
      <c r="C912" s="310">
        <v>5434</v>
      </c>
      <c r="D912" s="310"/>
      <c r="E912" s="310"/>
      <c r="F912" s="310">
        <v>82</v>
      </c>
      <c r="G912" s="310">
        <v>2</v>
      </c>
      <c r="H912" s="255">
        <f>SUM((D912*400)+(E912*100)+F912)</f>
        <v>82</v>
      </c>
      <c r="I912" s="254">
        <v>75</v>
      </c>
      <c r="J912" s="254">
        <f>H912*I912</f>
        <v>6150</v>
      </c>
      <c r="K912" s="310">
        <v>145</v>
      </c>
      <c r="L912" s="310">
        <v>116</v>
      </c>
      <c r="M912" s="330" t="s">
        <v>3</v>
      </c>
      <c r="N912" s="345" t="s">
        <v>2</v>
      </c>
      <c r="O912" s="393">
        <v>340.2</v>
      </c>
      <c r="P912" s="310"/>
      <c r="Q912" s="393">
        <v>310</v>
      </c>
      <c r="R912" s="393"/>
      <c r="S912" s="310"/>
      <c r="T912" s="310"/>
      <c r="U912" s="235">
        <v>6500</v>
      </c>
      <c r="V912" s="246">
        <f>SUM(Q912*6500)</f>
        <v>2015000</v>
      </c>
      <c r="W912" s="249">
        <v>18</v>
      </c>
      <c r="X912" s="249">
        <v>26</v>
      </c>
      <c r="Y912" s="249">
        <f>SUM(V912-(V912*X912/100))</f>
        <v>1491100</v>
      </c>
      <c r="Z912" s="248">
        <f>SUM(J912+Y912)</f>
        <v>1497250</v>
      </c>
      <c r="AA912" s="255">
        <f>Z912</f>
        <v>1497250</v>
      </c>
      <c r="AB912" s="310">
        <v>10</v>
      </c>
      <c r="AC912" s="310">
        <v>0</v>
      </c>
      <c r="AD912" s="229">
        <v>0.02</v>
      </c>
      <c r="AE912"/>
    </row>
    <row r="913" spans="1:31" x14ac:dyDescent="0.3">
      <c r="A913" s="310"/>
      <c r="B913" s="330"/>
      <c r="C913" s="310"/>
      <c r="D913" s="310"/>
      <c r="E913" s="310"/>
      <c r="F913" s="310"/>
      <c r="G913" s="310"/>
      <c r="H913" s="255">
        <f>SUM((D913*400)+(E913*100)+F913)</f>
        <v>0</v>
      </c>
      <c r="I913" s="254">
        <v>75</v>
      </c>
      <c r="J913" s="254">
        <f>H913*I913</f>
        <v>0</v>
      </c>
      <c r="K913" s="310"/>
      <c r="L913" s="310"/>
      <c r="M913" s="330" t="s">
        <v>617</v>
      </c>
      <c r="N913" s="345" t="s">
        <v>2</v>
      </c>
      <c r="O913" s="393"/>
      <c r="P913" s="310">
        <v>22</v>
      </c>
      <c r="Q913" s="393"/>
      <c r="R913" s="393"/>
      <c r="S913" s="310"/>
      <c r="T913" s="310"/>
      <c r="U913" s="235">
        <v>2050</v>
      </c>
      <c r="V913" s="246">
        <f>SUM(P913*2050)</f>
        <v>45100</v>
      </c>
      <c r="W913" s="249">
        <v>3</v>
      </c>
      <c r="X913" s="249">
        <v>3</v>
      </c>
      <c r="Y913" s="249">
        <f>SUM(V913-(V913*X913/100))</f>
        <v>43747</v>
      </c>
      <c r="Z913" s="248">
        <f>SUM(J913+Y913)</f>
        <v>43747</v>
      </c>
      <c r="AA913" s="255">
        <f>Z913</f>
        <v>43747</v>
      </c>
      <c r="AB913" s="310">
        <v>50</v>
      </c>
      <c r="AC913" s="310">
        <v>0</v>
      </c>
      <c r="AD913" s="229">
        <v>0.01</v>
      </c>
      <c r="AE913"/>
    </row>
    <row r="914" spans="1:31" x14ac:dyDescent="0.3">
      <c r="A914" s="310">
        <v>478</v>
      </c>
      <c r="B914" s="330" t="s">
        <v>720</v>
      </c>
      <c r="C914" s="310">
        <v>8998</v>
      </c>
      <c r="D914" s="310"/>
      <c r="E914" s="310"/>
      <c r="F914" s="310">
        <v>78</v>
      </c>
      <c r="G914" s="310">
        <v>1</v>
      </c>
      <c r="H914" s="255">
        <f>SUM((D914*400)+(E914*100)+F914)</f>
        <v>78</v>
      </c>
      <c r="I914" s="254">
        <v>75</v>
      </c>
      <c r="J914" s="254">
        <f>H914*I914</f>
        <v>5850</v>
      </c>
      <c r="K914" s="310">
        <v>146</v>
      </c>
      <c r="L914" s="310">
        <v>116</v>
      </c>
      <c r="M914" s="330" t="s">
        <v>8</v>
      </c>
      <c r="N914" s="345" t="s">
        <v>0</v>
      </c>
      <c r="O914" s="393">
        <v>7.65</v>
      </c>
      <c r="P914" s="310">
        <v>7.65</v>
      </c>
      <c r="Q914" s="393"/>
      <c r="R914" s="393"/>
      <c r="S914" s="310"/>
      <c r="T914" s="310"/>
      <c r="U914" s="235">
        <v>6500</v>
      </c>
      <c r="V914" s="246">
        <f>SUM(P914*6500)</f>
        <v>49725</v>
      </c>
      <c r="W914" s="249">
        <v>18</v>
      </c>
      <c r="X914" s="249">
        <v>86</v>
      </c>
      <c r="Y914" s="249">
        <f>SUM(V914-(V914*X914/100))</f>
        <v>6961.5</v>
      </c>
      <c r="Z914" s="248">
        <f>SUM(J914+Y914)</f>
        <v>12811.5</v>
      </c>
      <c r="AA914" s="255">
        <f>Z914</f>
        <v>12811.5</v>
      </c>
      <c r="AB914" s="310">
        <v>50</v>
      </c>
      <c r="AC914" s="310">
        <v>0</v>
      </c>
      <c r="AD914" s="229">
        <v>0.01</v>
      </c>
      <c r="AE914"/>
    </row>
    <row r="915" spans="1:31" x14ac:dyDescent="0.3">
      <c r="A915" s="310">
        <v>479</v>
      </c>
      <c r="B915" s="330" t="s">
        <v>719</v>
      </c>
      <c r="C915" s="310">
        <v>6106</v>
      </c>
      <c r="D915" s="310"/>
      <c r="E915" s="310">
        <v>1</v>
      </c>
      <c r="F915" s="310">
        <v>57</v>
      </c>
      <c r="G915" s="310">
        <v>1</v>
      </c>
      <c r="H915" s="255">
        <f>SUM((D915*400)+(E915*100)+F915)</f>
        <v>157</v>
      </c>
      <c r="I915" s="254">
        <v>75</v>
      </c>
      <c r="J915" s="254">
        <f>H915*I915</f>
        <v>11775</v>
      </c>
      <c r="K915" s="310"/>
      <c r="L915" s="310"/>
      <c r="M915" s="330"/>
      <c r="N915" s="345"/>
      <c r="O915" s="393"/>
      <c r="P915" s="310"/>
      <c r="Q915" s="393"/>
      <c r="R915" s="393"/>
      <c r="S915" s="310"/>
      <c r="T915" s="310"/>
      <c r="V915" s="246"/>
      <c r="W915" s="249"/>
      <c r="X915" s="249"/>
      <c r="Y915" s="249"/>
      <c r="Z915" s="248">
        <f>SUM(J915+Y915)</f>
        <v>11775</v>
      </c>
      <c r="AA915" s="255">
        <f>Z915</f>
        <v>11775</v>
      </c>
      <c r="AB915" s="310">
        <v>50</v>
      </c>
      <c r="AC915" s="310">
        <v>0</v>
      </c>
      <c r="AD915" s="229">
        <v>0.01</v>
      </c>
      <c r="AE915"/>
    </row>
    <row r="916" spans="1:31" x14ac:dyDescent="0.3">
      <c r="A916" s="310">
        <v>480</v>
      </c>
      <c r="B916" s="330" t="s">
        <v>718</v>
      </c>
      <c r="C916" s="310">
        <v>5438</v>
      </c>
      <c r="D916" s="310"/>
      <c r="E916" s="310"/>
      <c r="F916" s="310">
        <v>61</v>
      </c>
      <c r="G916" s="310">
        <v>2</v>
      </c>
      <c r="H916" s="255">
        <f>SUM((D916*400)+(E916*100)+F916)</f>
        <v>61</v>
      </c>
      <c r="I916" s="254">
        <v>75</v>
      </c>
      <c r="J916" s="254">
        <f>H916*I916</f>
        <v>4575</v>
      </c>
      <c r="K916" s="310">
        <v>147</v>
      </c>
      <c r="L916" s="310">
        <v>265</v>
      </c>
      <c r="M916" s="330" t="s">
        <v>10</v>
      </c>
      <c r="N916" s="345" t="s">
        <v>9</v>
      </c>
      <c r="O916" s="393">
        <v>239</v>
      </c>
      <c r="P916" s="310"/>
      <c r="Q916" s="393"/>
      <c r="R916" s="393"/>
      <c r="S916" s="310"/>
      <c r="T916" s="310"/>
      <c r="U916" s="235">
        <v>6500</v>
      </c>
      <c r="V916" s="246">
        <f>SUM(V917+V918)</f>
        <v>1553500</v>
      </c>
      <c r="W916" s="249">
        <v>12</v>
      </c>
      <c r="X916" s="249">
        <v>38</v>
      </c>
      <c r="Y916" s="249">
        <f>SUM(V916-(V916*X916/100))</f>
        <v>963170</v>
      </c>
      <c r="Z916" s="248">
        <f>SUM(J916+Y916)</f>
        <v>967745</v>
      </c>
      <c r="AA916" s="255">
        <f>Z916</f>
        <v>967745</v>
      </c>
      <c r="AB916" s="310">
        <v>10</v>
      </c>
      <c r="AC916" s="310">
        <v>0</v>
      </c>
      <c r="AD916" s="229">
        <v>0.02</v>
      </c>
      <c r="AE916"/>
    </row>
    <row r="917" spans="1:31" x14ac:dyDescent="0.3">
      <c r="A917" s="310"/>
      <c r="B917" s="330"/>
      <c r="C917" s="310"/>
      <c r="D917" s="310"/>
      <c r="E917" s="310"/>
      <c r="F917" s="310"/>
      <c r="G917" s="310"/>
      <c r="H917" s="255">
        <f>SUM((D917*400)+(E917*100)+F917)</f>
        <v>0</v>
      </c>
      <c r="I917" s="254">
        <v>75</v>
      </c>
      <c r="J917" s="254">
        <f>H917*I917</f>
        <v>0</v>
      </c>
      <c r="K917" s="310"/>
      <c r="L917" s="310"/>
      <c r="M917" s="330" t="s">
        <v>393</v>
      </c>
      <c r="N917" s="345" t="s">
        <v>2</v>
      </c>
      <c r="O917" s="393"/>
      <c r="P917" s="310"/>
      <c r="Q917" s="393">
        <v>143</v>
      </c>
      <c r="R917" s="393"/>
      <c r="S917" s="310"/>
      <c r="T917" s="310"/>
      <c r="V917" s="246">
        <f>SUM(Q917*6500)</f>
        <v>929500</v>
      </c>
      <c r="W917" s="249"/>
      <c r="X917" s="249"/>
      <c r="Y917" s="249"/>
      <c r="Z917" s="248">
        <f>SUM(J917+Y917)</f>
        <v>0</v>
      </c>
      <c r="AA917" s="255">
        <f>Z917</f>
        <v>0</v>
      </c>
      <c r="AB917" s="310"/>
      <c r="AC917" s="310"/>
      <c r="AD917" s="229"/>
      <c r="AE917"/>
    </row>
    <row r="918" spans="1:31" x14ac:dyDescent="0.3">
      <c r="A918" s="310"/>
      <c r="B918" s="330"/>
      <c r="C918" s="310"/>
      <c r="D918" s="310"/>
      <c r="E918" s="310"/>
      <c r="F918" s="310"/>
      <c r="G918" s="310"/>
      <c r="H918" s="255">
        <f>SUM((D918*400)+(E918*100)+F918)</f>
        <v>0</v>
      </c>
      <c r="I918" s="254">
        <v>75</v>
      </c>
      <c r="J918" s="254">
        <f>H918*I918</f>
        <v>0</v>
      </c>
      <c r="K918" s="310"/>
      <c r="L918" s="310"/>
      <c r="M918" s="330" t="s">
        <v>391</v>
      </c>
      <c r="N918" s="345" t="s">
        <v>0</v>
      </c>
      <c r="O918" s="393"/>
      <c r="P918" s="310"/>
      <c r="Q918" s="393">
        <v>96</v>
      </c>
      <c r="R918" s="393"/>
      <c r="S918" s="310"/>
      <c r="T918" s="310"/>
      <c r="V918" s="246">
        <f>SUM(Q918*6500)</f>
        <v>624000</v>
      </c>
      <c r="W918" s="249"/>
      <c r="X918" s="249"/>
      <c r="Y918" s="249"/>
      <c r="Z918" s="248">
        <f>SUM(J918+Y918)</f>
        <v>0</v>
      </c>
      <c r="AA918" s="255">
        <f>Z918</f>
        <v>0</v>
      </c>
      <c r="AB918" s="310"/>
      <c r="AC918" s="310"/>
      <c r="AD918" s="229"/>
      <c r="AE918"/>
    </row>
    <row r="919" spans="1:31" x14ac:dyDescent="0.3">
      <c r="A919" s="310">
        <v>481</v>
      </c>
      <c r="B919" s="330" t="s">
        <v>717</v>
      </c>
      <c r="C919" s="310">
        <v>15906</v>
      </c>
      <c r="D919" s="310">
        <v>6</v>
      </c>
      <c r="E919" s="310"/>
      <c r="F919" s="310"/>
      <c r="G919" s="310">
        <v>1</v>
      </c>
      <c r="H919" s="255">
        <f>SUM((D919*400)+(E919*100)+F919)</f>
        <v>2400</v>
      </c>
      <c r="I919" s="254">
        <v>75</v>
      </c>
      <c r="J919" s="254">
        <f>H919*I919</f>
        <v>180000</v>
      </c>
      <c r="K919" s="310"/>
      <c r="L919" s="310"/>
      <c r="M919" s="330"/>
      <c r="N919" s="345"/>
      <c r="O919" s="393"/>
      <c r="P919" s="310"/>
      <c r="Q919" s="393"/>
      <c r="R919" s="393"/>
      <c r="S919" s="310"/>
      <c r="T919" s="310"/>
      <c r="V919" s="246"/>
      <c r="W919" s="249"/>
      <c r="X919" s="249"/>
      <c r="Y919" s="249"/>
      <c r="Z919" s="248">
        <f>SUM(J919+Y919)</f>
        <v>180000</v>
      </c>
      <c r="AA919" s="255">
        <f>Z919</f>
        <v>180000</v>
      </c>
      <c r="AB919" s="310">
        <v>50</v>
      </c>
      <c r="AC919" s="310">
        <v>0</v>
      </c>
      <c r="AD919" s="229">
        <v>0.01</v>
      </c>
      <c r="AE919"/>
    </row>
    <row r="920" spans="1:31" x14ac:dyDescent="0.3">
      <c r="A920" s="310">
        <v>482</v>
      </c>
      <c r="B920" s="330" t="s">
        <v>716</v>
      </c>
      <c r="C920" s="310">
        <v>4955</v>
      </c>
      <c r="D920" s="310">
        <v>6</v>
      </c>
      <c r="E920" s="310"/>
      <c r="F920" s="310"/>
      <c r="G920" s="310">
        <v>1</v>
      </c>
      <c r="H920" s="255">
        <f>SUM((D920*400)+(E920*100)+F920)</f>
        <v>2400</v>
      </c>
      <c r="I920" s="254">
        <v>75</v>
      </c>
      <c r="J920" s="254">
        <f>H920*I920</f>
        <v>180000</v>
      </c>
      <c r="K920" s="310"/>
      <c r="L920" s="310"/>
      <c r="M920" s="330"/>
      <c r="N920" s="345"/>
      <c r="O920" s="393"/>
      <c r="P920" s="310"/>
      <c r="Q920" s="393"/>
      <c r="R920" s="393"/>
      <c r="S920" s="310"/>
      <c r="T920" s="310"/>
      <c r="V920" s="246"/>
      <c r="W920" s="249"/>
      <c r="X920" s="249"/>
      <c r="Y920" s="249"/>
      <c r="Z920" s="248">
        <f>SUM(J920+Y920)</f>
        <v>180000</v>
      </c>
      <c r="AA920" s="255">
        <f>Z920</f>
        <v>180000</v>
      </c>
      <c r="AB920" s="310">
        <v>50</v>
      </c>
      <c r="AC920" s="310">
        <v>0</v>
      </c>
      <c r="AD920" s="229">
        <v>0.01</v>
      </c>
      <c r="AE920"/>
    </row>
    <row r="921" spans="1:31" x14ac:dyDescent="0.3">
      <c r="A921" s="310">
        <v>483</v>
      </c>
      <c r="B921" s="330" t="s">
        <v>715</v>
      </c>
      <c r="C921" s="310">
        <v>21017</v>
      </c>
      <c r="D921" s="310">
        <v>6</v>
      </c>
      <c r="E921" s="310"/>
      <c r="F921" s="310">
        <v>87</v>
      </c>
      <c r="G921" s="310">
        <v>1</v>
      </c>
      <c r="H921" s="255">
        <f>SUM((D921*400)+(E921*100)+F921)</f>
        <v>2487</v>
      </c>
      <c r="I921" s="254">
        <v>75</v>
      </c>
      <c r="J921" s="254">
        <f>H921*I921</f>
        <v>186525</v>
      </c>
      <c r="K921" s="310"/>
      <c r="L921" s="310"/>
      <c r="M921" s="330"/>
      <c r="N921" s="345"/>
      <c r="O921" s="393"/>
      <c r="P921" s="310"/>
      <c r="Q921" s="393"/>
      <c r="R921" s="393"/>
      <c r="S921" s="310"/>
      <c r="T921" s="310"/>
      <c r="U921" s="246"/>
      <c r="V921" s="249"/>
      <c r="W921" s="249"/>
      <c r="X921" s="249"/>
      <c r="Y921" s="249"/>
      <c r="Z921" s="248">
        <f>SUM(J921+Y921)</f>
        <v>186525</v>
      </c>
      <c r="AA921" s="255">
        <f>Z921</f>
        <v>186525</v>
      </c>
      <c r="AB921" s="310">
        <v>50</v>
      </c>
      <c r="AC921" s="310">
        <v>0</v>
      </c>
      <c r="AD921" s="229">
        <v>0.01</v>
      </c>
      <c r="AE921"/>
    </row>
    <row r="922" spans="1:31" x14ac:dyDescent="0.3">
      <c r="A922" s="310">
        <v>484</v>
      </c>
      <c r="B922" s="330" t="s">
        <v>714</v>
      </c>
      <c r="C922" s="310">
        <v>12787</v>
      </c>
      <c r="D922" s="310"/>
      <c r="E922" s="310">
        <v>1</v>
      </c>
      <c r="F922" s="310">
        <v>42</v>
      </c>
      <c r="G922" s="310">
        <v>1</v>
      </c>
      <c r="H922" s="255">
        <f>SUM((D922*400)+(E922*100)+F922)</f>
        <v>142</v>
      </c>
      <c r="I922" s="254">
        <v>75</v>
      </c>
      <c r="J922" s="254">
        <f>H922*I922</f>
        <v>10650</v>
      </c>
      <c r="K922" s="310"/>
      <c r="L922" s="310"/>
      <c r="M922" s="330"/>
      <c r="N922" s="345"/>
      <c r="O922" s="393"/>
      <c r="P922" s="310"/>
      <c r="Q922" s="393"/>
      <c r="R922" s="393"/>
      <c r="S922" s="310"/>
      <c r="T922" s="310"/>
      <c r="U922" s="246"/>
      <c r="V922" s="249"/>
      <c r="W922" s="249"/>
      <c r="X922" s="249"/>
      <c r="Y922" s="249"/>
      <c r="Z922" s="248">
        <f>SUM(J922+Y922)</f>
        <v>10650</v>
      </c>
      <c r="AA922" s="255">
        <f>Z922</f>
        <v>10650</v>
      </c>
      <c r="AB922" s="310">
        <v>50</v>
      </c>
      <c r="AC922" s="310">
        <v>0</v>
      </c>
      <c r="AD922" s="229">
        <v>0.01</v>
      </c>
      <c r="AE922"/>
    </row>
    <row r="923" spans="1:31" x14ac:dyDescent="0.3">
      <c r="A923" s="310">
        <v>485</v>
      </c>
      <c r="B923" s="330" t="s">
        <v>713</v>
      </c>
      <c r="C923" s="310">
        <v>24368</v>
      </c>
      <c r="D923" s="310">
        <v>10</v>
      </c>
      <c r="E923" s="310">
        <v>1</v>
      </c>
      <c r="F923" s="310">
        <v>6</v>
      </c>
      <c r="G923" s="310">
        <v>1</v>
      </c>
      <c r="H923" s="255">
        <f>SUM((D923*400)+(E923*100)+F923)</f>
        <v>4106</v>
      </c>
      <c r="I923" s="254">
        <v>75</v>
      </c>
      <c r="J923" s="254">
        <f>H923*I923</f>
        <v>307950</v>
      </c>
      <c r="K923" s="310"/>
      <c r="L923" s="310"/>
      <c r="M923" s="330"/>
      <c r="N923" s="345"/>
      <c r="O923" s="393"/>
      <c r="P923" s="310"/>
      <c r="Q923" s="393"/>
      <c r="R923" s="393"/>
      <c r="S923" s="310"/>
      <c r="T923" s="310"/>
      <c r="U923" s="246"/>
      <c r="V923" s="249"/>
      <c r="W923" s="249"/>
      <c r="X923" s="249"/>
      <c r="Y923" s="249"/>
      <c r="Z923" s="248">
        <f>SUM(J923+Y923)</f>
        <v>307950</v>
      </c>
      <c r="AA923" s="255">
        <f>Z923</f>
        <v>307950</v>
      </c>
      <c r="AB923" s="310">
        <v>50</v>
      </c>
      <c r="AC923" s="310">
        <v>0</v>
      </c>
      <c r="AD923" s="229">
        <v>0.01</v>
      </c>
      <c r="AE923"/>
    </row>
    <row r="924" spans="1:31" x14ac:dyDescent="0.3">
      <c r="A924" s="310">
        <v>486</v>
      </c>
      <c r="B924" s="330" t="s">
        <v>712</v>
      </c>
      <c r="C924" s="310">
        <v>12137</v>
      </c>
      <c r="D924" s="310">
        <v>15</v>
      </c>
      <c r="E924" s="310">
        <v>2</v>
      </c>
      <c r="F924" s="310">
        <v>19</v>
      </c>
      <c r="G924" s="310">
        <v>1</v>
      </c>
      <c r="H924" s="255">
        <f>SUM((D924*400)+(E924*100)+F924)</f>
        <v>6219</v>
      </c>
      <c r="I924" s="254">
        <v>75</v>
      </c>
      <c r="J924" s="254">
        <f>H924*I924</f>
        <v>466425</v>
      </c>
      <c r="K924" s="310"/>
      <c r="L924" s="310"/>
      <c r="M924" s="330"/>
      <c r="N924" s="345"/>
      <c r="O924" s="393"/>
      <c r="P924" s="310"/>
      <c r="Q924" s="393"/>
      <c r="R924" s="393"/>
      <c r="S924" s="310"/>
      <c r="T924" s="310"/>
      <c r="U924" s="246"/>
      <c r="V924" s="249"/>
      <c r="W924" s="249"/>
      <c r="X924" s="249"/>
      <c r="Y924" s="249"/>
      <c r="Z924" s="248">
        <f>SUM(J924+Y924)</f>
        <v>466425</v>
      </c>
      <c r="AA924" s="255">
        <f>Z924</f>
        <v>466425</v>
      </c>
      <c r="AB924" s="310">
        <v>50</v>
      </c>
      <c r="AC924" s="310">
        <v>0</v>
      </c>
      <c r="AD924" s="229">
        <v>0.01</v>
      </c>
      <c r="AE924"/>
    </row>
    <row r="925" spans="1:31" x14ac:dyDescent="0.3">
      <c r="A925" s="310">
        <v>487</v>
      </c>
      <c r="B925" s="330" t="s">
        <v>711</v>
      </c>
      <c r="C925" s="310">
        <v>13607</v>
      </c>
      <c r="D925" s="310">
        <v>6</v>
      </c>
      <c r="E925" s="310"/>
      <c r="F925" s="310">
        <v>50</v>
      </c>
      <c r="G925" s="310">
        <v>1</v>
      </c>
      <c r="H925" s="255">
        <f>SUM((D925*400)+(E925*100)+F925)</f>
        <v>2450</v>
      </c>
      <c r="I925" s="254">
        <v>75</v>
      </c>
      <c r="J925" s="254">
        <f>H925*I925</f>
        <v>183750</v>
      </c>
      <c r="K925" s="310"/>
      <c r="L925" s="310"/>
      <c r="M925" s="330"/>
      <c r="N925" s="345"/>
      <c r="O925" s="393"/>
      <c r="P925" s="310"/>
      <c r="Q925" s="393"/>
      <c r="R925" s="393"/>
      <c r="S925" s="310"/>
      <c r="T925" s="310"/>
      <c r="U925" s="246"/>
      <c r="V925" s="249"/>
      <c r="W925" s="249"/>
      <c r="X925" s="249"/>
      <c r="Y925" s="249"/>
      <c r="Z925" s="248">
        <f>SUM(J925+Y925)</f>
        <v>183750</v>
      </c>
      <c r="AA925" s="255">
        <f>Z925</f>
        <v>183750</v>
      </c>
      <c r="AB925" s="310">
        <v>50</v>
      </c>
      <c r="AC925" s="310">
        <v>0</v>
      </c>
      <c r="AD925" s="229">
        <v>0.01</v>
      </c>
      <c r="AE925"/>
    </row>
    <row r="926" spans="1:31" x14ac:dyDescent="0.3">
      <c r="A926" s="310">
        <v>488</v>
      </c>
      <c r="B926" s="330" t="s">
        <v>710</v>
      </c>
      <c r="C926" s="310">
        <v>21217</v>
      </c>
      <c r="D926" s="310">
        <v>2</v>
      </c>
      <c r="E926" s="310">
        <v>3</v>
      </c>
      <c r="F926" s="310">
        <v>63</v>
      </c>
      <c r="G926" s="310">
        <v>1</v>
      </c>
      <c r="H926" s="255">
        <f>SUM((D926*400)+(E926*100)+F926)</f>
        <v>1163</v>
      </c>
      <c r="I926" s="254">
        <v>75</v>
      </c>
      <c r="J926" s="254">
        <f>H926*I926</f>
        <v>87225</v>
      </c>
      <c r="K926" s="310"/>
      <c r="L926" s="310"/>
      <c r="M926" s="330"/>
      <c r="N926" s="345"/>
      <c r="O926" s="393"/>
      <c r="P926" s="310"/>
      <c r="Q926" s="393"/>
      <c r="R926" s="393"/>
      <c r="S926" s="310"/>
      <c r="T926" s="310"/>
      <c r="U926" s="246"/>
      <c r="V926" s="249"/>
      <c r="W926" s="249"/>
      <c r="X926" s="249"/>
      <c r="Y926" s="249"/>
      <c r="Z926" s="248">
        <f>SUM(J926+Y926)</f>
        <v>87225</v>
      </c>
      <c r="AA926" s="255">
        <f>Z926</f>
        <v>87225</v>
      </c>
      <c r="AB926" s="310">
        <v>50</v>
      </c>
      <c r="AC926" s="310">
        <v>0</v>
      </c>
      <c r="AD926" s="229">
        <v>0.01</v>
      </c>
      <c r="AE926"/>
    </row>
    <row r="927" spans="1:31" x14ac:dyDescent="0.3">
      <c r="A927" s="310">
        <v>489</v>
      </c>
      <c r="B927" s="330" t="s">
        <v>709</v>
      </c>
      <c r="C927" s="310">
        <v>16660</v>
      </c>
      <c r="D927" s="310">
        <v>8</v>
      </c>
      <c r="E927" s="310"/>
      <c r="F927" s="310">
        <v>82</v>
      </c>
      <c r="G927" s="310">
        <v>1</v>
      </c>
      <c r="H927" s="255">
        <f>SUM((D927*400)+(E927*100)+F927)</f>
        <v>3282</v>
      </c>
      <c r="I927" s="254">
        <v>75</v>
      </c>
      <c r="J927" s="254">
        <f>H927*I927</f>
        <v>246150</v>
      </c>
      <c r="K927" s="310"/>
      <c r="L927" s="310"/>
      <c r="M927" s="330"/>
      <c r="N927" s="345"/>
      <c r="O927" s="393"/>
      <c r="P927" s="310"/>
      <c r="Q927" s="393"/>
      <c r="R927" s="393"/>
      <c r="S927" s="310"/>
      <c r="T927" s="310"/>
      <c r="U927" s="246"/>
      <c r="V927" s="249"/>
      <c r="W927" s="249"/>
      <c r="X927" s="249"/>
      <c r="Y927" s="249"/>
      <c r="Z927" s="248">
        <f>SUM(J927+Y927)</f>
        <v>246150</v>
      </c>
      <c r="AA927" s="255">
        <f>Z927</f>
        <v>246150</v>
      </c>
      <c r="AB927" s="310">
        <v>50</v>
      </c>
      <c r="AC927" s="310">
        <v>0</v>
      </c>
      <c r="AD927" s="229">
        <v>0.01</v>
      </c>
      <c r="AE927"/>
    </row>
    <row r="928" spans="1:31" x14ac:dyDescent="0.3">
      <c r="A928" s="310">
        <v>490</v>
      </c>
      <c r="B928" s="330" t="s">
        <v>708</v>
      </c>
      <c r="C928" s="310">
        <v>12721</v>
      </c>
      <c r="D928" s="310">
        <v>12</v>
      </c>
      <c r="E928" s="310">
        <v>2</v>
      </c>
      <c r="F928" s="310">
        <v>79</v>
      </c>
      <c r="G928" s="310">
        <v>1</v>
      </c>
      <c r="H928" s="255">
        <f>SUM((D928*400)+(E928*100)+F928)</f>
        <v>5079</v>
      </c>
      <c r="I928" s="254">
        <v>75</v>
      </c>
      <c r="J928" s="254">
        <f>H928*I928</f>
        <v>380925</v>
      </c>
      <c r="K928" s="310"/>
      <c r="L928" s="310"/>
      <c r="M928" s="330"/>
      <c r="N928" s="345"/>
      <c r="O928" s="393"/>
      <c r="P928" s="310"/>
      <c r="Q928" s="393"/>
      <c r="R928" s="393"/>
      <c r="S928" s="310"/>
      <c r="T928" s="310"/>
      <c r="U928" s="246"/>
      <c r="V928" s="249"/>
      <c r="W928" s="249"/>
      <c r="X928" s="249"/>
      <c r="Y928" s="249"/>
      <c r="Z928" s="248">
        <f>SUM(J928+Y928)</f>
        <v>380925</v>
      </c>
      <c r="AA928" s="255">
        <f>Z928</f>
        <v>380925</v>
      </c>
      <c r="AB928" s="310">
        <v>50</v>
      </c>
      <c r="AC928" s="310">
        <v>0</v>
      </c>
      <c r="AD928" s="229">
        <v>0.01</v>
      </c>
      <c r="AE928"/>
    </row>
    <row r="929" spans="1:31" x14ac:dyDescent="0.3">
      <c r="A929" s="310">
        <v>491</v>
      </c>
      <c r="B929" s="330" t="s">
        <v>707</v>
      </c>
      <c r="C929" s="310">
        <v>22372</v>
      </c>
      <c r="D929" s="310">
        <v>2</v>
      </c>
      <c r="E929" s="310"/>
      <c r="F929" s="310">
        <v>69</v>
      </c>
      <c r="G929" s="310">
        <v>1</v>
      </c>
      <c r="H929" s="255">
        <f>SUM((D929*400)+(E929*100)+F929)</f>
        <v>869</v>
      </c>
      <c r="I929" s="254">
        <v>75</v>
      </c>
      <c r="J929" s="254">
        <f>H929*I929</f>
        <v>65175</v>
      </c>
      <c r="K929" s="310"/>
      <c r="L929" s="310"/>
      <c r="M929" s="330"/>
      <c r="N929" s="345"/>
      <c r="O929" s="393"/>
      <c r="P929" s="310"/>
      <c r="Q929" s="393"/>
      <c r="R929" s="393"/>
      <c r="S929" s="310"/>
      <c r="T929" s="310"/>
      <c r="U929" s="246"/>
      <c r="V929" s="249"/>
      <c r="W929" s="249"/>
      <c r="X929" s="249"/>
      <c r="Y929" s="249"/>
      <c r="Z929" s="248">
        <f>SUM(J929+Y929)</f>
        <v>65175</v>
      </c>
      <c r="AA929" s="255">
        <f>Z929</f>
        <v>65175</v>
      </c>
      <c r="AB929" s="310">
        <v>50</v>
      </c>
      <c r="AC929" s="310">
        <v>0</v>
      </c>
      <c r="AD929" s="229">
        <v>0.01</v>
      </c>
      <c r="AE929"/>
    </row>
    <row r="930" spans="1:31" x14ac:dyDescent="0.3">
      <c r="A930" s="310">
        <v>492</v>
      </c>
      <c r="B930" s="330" t="s">
        <v>557</v>
      </c>
      <c r="C930" s="310">
        <v>2196</v>
      </c>
      <c r="D930" s="310"/>
      <c r="E930" s="310">
        <v>1</v>
      </c>
      <c r="F930" s="310">
        <v>8</v>
      </c>
      <c r="G930" s="310">
        <v>2</v>
      </c>
      <c r="H930" s="255">
        <f>SUM((D930*400)+(E930*100)+F930)</f>
        <v>108</v>
      </c>
      <c r="I930" s="254">
        <v>75</v>
      </c>
      <c r="J930" s="254">
        <f>H930*I930</f>
        <v>8100</v>
      </c>
      <c r="K930" s="310">
        <v>148</v>
      </c>
      <c r="L930" s="310">
        <v>55</v>
      </c>
      <c r="M930" s="330" t="s">
        <v>10</v>
      </c>
      <c r="N930" s="345" t="s">
        <v>9</v>
      </c>
      <c r="O930" s="393">
        <v>187.5</v>
      </c>
      <c r="P930" s="310"/>
      <c r="Q930" s="393"/>
      <c r="R930" s="393"/>
      <c r="S930" s="310"/>
      <c r="T930" s="310"/>
      <c r="U930" s="235">
        <v>6500</v>
      </c>
      <c r="V930" s="246">
        <f>SUM(V931+V932)</f>
        <v>884000</v>
      </c>
      <c r="W930" s="249">
        <v>28</v>
      </c>
      <c r="X930" s="249">
        <v>85</v>
      </c>
      <c r="Y930" s="249">
        <f>SUM(V930-(V930*X930/100))</f>
        <v>132600</v>
      </c>
      <c r="Z930" s="248">
        <f>SUM(J930+Y930)</f>
        <v>140700</v>
      </c>
      <c r="AA930" s="255">
        <f>Z930</f>
        <v>140700</v>
      </c>
      <c r="AB930" s="310">
        <v>10</v>
      </c>
      <c r="AC930" s="310">
        <v>0</v>
      </c>
      <c r="AD930" s="229">
        <v>0.02</v>
      </c>
      <c r="AE930"/>
    </row>
    <row r="931" spans="1:31" x14ac:dyDescent="0.3">
      <c r="A931" s="310"/>
      <c r="B931" s="330"/>
      <c r="C931" s="310"/>
      <c r="D931" s="310"/>
      <c r="E931" s="310"/>
      <c r="F931" s="310"/>
      <c r="G931" s="310"/>
      <c r="H931" s="255">
        <f>SUM((D931*400)+(E931*100)+F931)</f>
        <v>0</v>
      </c>
      <c r="I931" s="254">
        <v>75</v>
      </c>
      <c r="J931" s="254">
        <f>H931*I931</f>
        <v>0</v>
      </c>
      <c r="K931" s="310"/>
      <c r="L931" s="310"/>
      <c r="M931" s="330" t="s">
        <v>393</v>
      </c>
      <c r="N931" s="345" t="s">
        <v>2</v>
      </c>
      <c r="O931" s="393"/>
      <c r="P931" s="310"/>
      <c r="Q931" s="393">
        <v>72</v>
      </c>
      <c r="R931" s="393"/>
      <c r="S931" s="310"/>
      <c r="T931" s="310"/>
      <c r="V931" s="246">
        <f>SUM(Q931*6500)</f>
        <v>468000</v>
      </c>
      <c r="W931" s="249"/>
      <c r="X931" s="249"/>
      <c r="Y931" s="249"/>
      <c r="Z931" s="248">
        <f>SUM(J931+Y931)</f>
        <v>0</v>
      </c>
      <c r="AA931" s="255">
        <f>Z931</f>
        <v>0</v>
      </c>
      <c r="AB931" s="310"/>
      <c r="AC931" s="310"/>
      <c r="AD931" s="229"/>
      <c r="AE931"/>
    </row>
    <row r="932" spans="1:31" x14ac:dyDescent="0.3">
      <c r="A932" s="310"/>
      <c r="B932" s="330"/>
      <c r="C932" s="310"/>
      <c r="D932" s="310"/>
      <c r="E932" s="310"/>
      <c r="F932" s="310"/>
      <c r="G932" s="310"/>
      <c r="H932" s="255">
        <f>SUM((D932*400)+(E932*100)+F932)</f>
        <v>0</v>
      </c>
      <c r="I932" s="254">
        <v>75</v>
      </c>
      <c r="J932" s="254">
        <f>H932*I932</f>
        <v>0</v>
      </c>
      <c r="K932" s="310"/>
      <c r="L932" s="310"/>
      <c r="M932" s="330" t="s">
        <v>391</v>
      </c>
      <c r="N932" s="345" t="s">
        <v>0</v>
      </c>
      <c r="O932" s="393"/>
      <c r="P932" s="310"/>
      <c r="Q932" s="393">
        <v>64</v>
      </c>
      <c r="R932" s="393"/>
      <c r="S932" s="310"/>
      <c r="T932" s="310"/>
      <c r="V932" s="246">
        <f>SUM(Q932*6500)</f>
        <v>416000</v>
      </c>
      <c r="W932" s="249"/>
      <c r="X932" s="249"/>
      <c r="Y932" s="249"/>
      <c r="Z932" s="248">
        <f>SUM(J932+Y932)</f>
        <v>0</v>
      </c>
      <c r="AA932" s="255">
        <f>Z932</f>
        <v>0</v>
      </c>
      <c r="AB932" s="310"/>
      <c r="AC932" s="310"/>
      <c r="AD932" s="229"/>
      <c r="AE932"/>
    </row>
    <row r="933" spans="1:31" x14ac:dyDescent="0.3">
      <c r="A933" s="310"/>
      <c r="B933" s="330"/>
      <c r="C933" s="310"/>
      <c r="D933" s="310"/>
      <c r="E933" s="310"/>
      <c r="F933" s="310"/>
      <c r="G933" s="310"/>
      <c r="H933" s="255">
        <f>SUM((D933*400)+(E933*100)+F933)</f>
        <v>0</v>
      </c>
      <c r="I933" s="254">
        <v>75</v>
      </c>
      <c r="J933" s="254">
        <f>H933*I933</f>
        <v>0</v>
      </c>
      <c r="K933" s="310"/>
      <c r="L933" s="310"/>
      <c r="M933" s="330" t="s">
        <v>8</v>
      </c>
      <c r="N933" s="345" t="s">
        <v>0</v>
      </c>
      <c r="O933" s="393"/>
      <c r="P933" s="310">
        <v>18</v>
      </c>
      <c r="Q933" s="393"/>
      <c r="R933" s="393"/>
      <c r="S933" s="310"/>
      <c r="T933" s="310"/>
      <c r="U933" s="235">
        <v>6500</v>
      </c>
      <c r="V933" s="246">
        <f>SUM(P933*6500)</f>
        <v>117000</v>
      </c>
      <c r="W933" s="249">
        <v>21</v>
      </c>
      <c r="X933" s="249">
        <v>93</v>
      </c>
      <c r="Y933" s="249">
        <f>SUM(V933-(V933*X933/100))</f>
        <v>8190</v>
      </c>
      <c r="Z933" s="248">
        <f>SUM(J933+Y933)</f>
        <v>8190</v>
      </c>
      <c r="AA933" s="255">
        <f>Z933</f>
        <v>8190</v>
      </c>
      <c r="AB933" s="310"/>
      <c r="AC933" s="310"/>
      <c r="AD933" s="229">
        <v>0.01</v>
      </c>
      <c r="AE933"/>
    </row>
    <row r="934" spans="1:31" s="294" customFormat="1" x14ac:dyDescent="0.3">
      <c r="A934" s="297"/>
      <c r="B934" s="346"/>
      <c r="C934" s="297"/>
      <c r="D934" s="297"/>
      <c r="E934" s="297"/>
      <c r="F934" s="297"/>
      <c r="G934" s="297"/>
      <c r="H934" s="296">
        <f>SUM((D934*400)+(E934*100)+F934)</f>
        <v>0</v>
      </c>
      <c r="I934" s="254">
        <v>75</v>
      </c>
      <c r="J934" s="254">
        <f>H934*I934</f>
        <v>0</v>
      </c>
      <c r="K934" s="297"/>
      <c r="L934" s="297"/>
      <c r="M934" s="346" t="s">
        <v>18</v>
      </c>
      <c r="N934" s="346" t="s">
        <v>2</v>
      </c>
      <c r="O934" s="396"/>
      <c r="P934" s="297"/>
      <c r="Q934" s="396"/>
      <c r="R934" s="396">
        <v>17.5</v>
      </c>
      <c r="S934" s="297"/>
      <c r="T934" s="297"/>
      <c r="U934" s="324">
        <v>2400</v>
      </c>
      <c r="V934" s="323">
        <f>SUM(R934*2400)</f>
        <v>42000</v>
      </c>
      <c r="W934" s="297">
        <v>6</v>
      </c>
      <c r="X934" s="297">
        <v>6</v>
      </c>
      <c r="Y934" s="297">
        <f>SUM(V934-(V934*X934/100))</f>
        <v>39480</v>
      </c>
      <c r="Z934" s="296">
        <f>SUM(J934+Y934)</f>
        <v>39480</v>
      </c>
      <c r="AA934" s="255">
        <f>Z934</f>
        <v>39480</v>
      </c>
      <c r="AB934" s="297">
        <v>0</v>
      </c>
      <c r="AC934" s="297">
        <f>AA934</f>
        <v>39480</v>
      </c>
      <c r="AD934" s="395">
        <v>0.03</v>
      </c>
      <c r="AE934" s="321"/>
    </row>
    <row r="935" spans="1:31" x14ac:dyDescent="0.3">
      <c r="A935" s="310"/>
      <c r="B935" s="330"/>
      <c r="C935" s="310"/>
      <c r="D935" s="310"/>
      <c r="E935" s="310"/>
      <c r="F935" s="310"/>
      <c r="G935" s="310"/>
      <c r="H935" s="255">
        <f>SUM((D935*400)+(E935*100)+F935)</f>
        <v>0</v>
      </c>
      <c r="I935" s="254">
        <v>75</v>
      </c>
      <c r="J935" s="254">
        <f>H935*I935</f>
        <v>0</v>
      </c>
      <c r="K935" s="310"/>
      <c r="L935" s="310"/>
      <c r="M935" s="330" t="s">
        <v>48</v>
      </c>
      <c r="N935" s="345" t="s">
        <v>0</v>
      </c>
      <c r="O935" s="393"/>
      <c r="P935" s="310"/>
      <c r="Q935" s="393"/>
      <c r="R935" s="393">
        <v>12</v>
      </c>
      <c r="S935" s="310"/>
      <c r="T935" s="310"/>
      <c r="U935" s="235">
        <v>6500</v>
      </c>
      <c r="V935" s="246">
        <f>SUM(R935*6500)</f>
        <v>78000</v>
      </c>
      <c r="W935" s="249">
        <v>2</v>
      </c>
      <c r="X935" s="249">
        <v>6</v>
      </c>
      <c r="Y935" s="249">
        <f>SUM(V935-(V935*X935/100))</f>
        <v>73320</v>
      </c>
      <c r="Z935" s="248">
        <f>SUM(J935+Y935)</f>
        <v>73320</v>
      </c>
      <c r="AA935" s="255">
        <f>Z935</f>
        <v>73320</v>
      </c>
      <c r="AB935" s="310">
        <v>50</v>
      </c>
      <c r="AC935" s="310">
        <v>0</v>
      </c>
      <c r="AD935" s="229">
        <v>0.01</v>
      </c>
      <c r="AE935"/>
    </row>
    <row r="936" spans="1:31" x14ac:dyDescent="0.3">
      <c r="A936" s="310"/>
      <c r="B936" s="330"/>
      <c r="C936" s="310"/>
      <c r="D936" s="310"/>
      <c r="E936" s="310"/>
      <c r="F936" s="310"/>
      <c r="G936" s="310"/>
      <c r="H936" s="255">
        <f>SUM((D936*400)+(E936*100)+F936)</f>
        <v>0</v>
      </c>
      <c r="I936" s="254">
        <v>75</v>
      </c>
      <c r="J936" s="254">
        <f>H936*I936</f>
        <v>0</v>
      </c>
      <c r="K936" s="310"/>
      <c r="L936" s="310"/>
      <c r="M936" s="330" t="s">
        <v>48</v>
      </c>
      <c r="N936" s="345" t="s">
        <v>0</v>
      </c>
      <c r="O936" s="393"/>
      <c r="P936" s="310"/>
      <c r="Q936" s="393"/>
      <c r="R936" s="393">
        <v>4</v>
      </c>
      <c r="S936" s="310"/>
      <c r="T936" s="310"/>
      <c r="U936" s="235">
        <v>6500</v>
      </c>
      <c r="V936" s="246">
        <f>SUM(R936*6500)</f>
        <v>26000</v>
      </c>
      <c r="W936" s="249">
        <v>1</v>
      </c>
      <c r="X936" s="249">
        <v>3</v>
      </c>
      <c r="Y936" s="249">
        <f>SUM(V936-(V936*X936/100))</f>
        <v>25220</v>
      </c>
      <c r="Z936" s="248">
        <f>SUM(J936+Y936)</f>
        <v>25220</v>
      </c>
      <c r="AA936" s="255">
        <f>Z936</f>
        <v>25220</v>
      </c>
      <c r="AB936" s="310">
        <v>50</v>
      </c>
      <c r="AC936" s="310">
        <v>0</v>
      </c>
      <c r="AD936" s="229">
        <v>0.01</v>
      </c>
      <c r="AE936"/>
    </row>
    <row r="937" spans="1:31" x14ac:dyDescent="0.3">
      <c r="A937" s="310">
        <v>493</v>
      </c>
      <c r="B937" s="330" t="s">
        <v>706</v>
      </c>
      <c r="C937" s="310">
        <v>3817</v>
      </c>
      <c r="D937" s="310">
        <v>8</v>
      </c>
      <c r="E937" s="310"/>
      <c r="F937" s="310">
        <v>5</v>
      </c>
      <c r="G937" s="310">
        <v>1</v>
      </c>
      <c r="H937" s="255">
        <f>SUM((D937*400)+(E937*100)+F937)</f>
        <v>3205</v>
      </c>
      <c r="I937" s="254">
        <v>75</v>
      </c>
      <c r="J937" s="254">
        <f>H937*I937</f>
        <v>240375</v>
      </c>
      <c r="K937" s="310"/>
      <c r="L937" s="310"/>
      <c r="M937" s="330"/>
      <c r="N937" s="345"/>
      <c r="O937" s="393"/>
      <c r="P937" s="310"/>
      <c r="Q937" s="393"/>
      <c r="R937" s="393"/>
      <c r="S937" s="310"/>
      <c r="T937" s="310"/>
      <c r="V937" s="246"/>
      <c r="W937" s="249"/>
      <c r="X937" s="249"/>
      <c r="Y937" s="249"/>
      <c r="Z937" s="248">
        <f>SUM(J937+Y937)</f>
        <v>240375</v>
      </c>
      <c r="AA937" s="255">
        <f>Z937</f>
        <v>240375</v>
      </c>
      <c r="AB937" s="310">
        <v>50</v>
      </c>
      <c r="AC937" s="310">
        <v>0</v>
      </c>
      <c r="AD937" s="229">
        <v>0.01</v>
      </c>
      <c r="AE937"/>
    </row>
    <row r="938" spans="1:31" x14ac:dyDescent="0.3">
      <c r="A938" s="310">
        <v>494</v>
      </c>
      <c r="B938" s="330" t="s">
        <v>705</v>
      </c>
      <c r="C938" s="310">
        <v>15028</v>
      </c>
      <c r="D938" s="310">
        <v>16</v>
      </c>
      <c r="E938" s="310">
        <v>3</v>
      </c>
      <c r="F938" s="310">
        <v>26</v>
      </c>
      <c r="G938" s="310">
        <v>1</v>
      </c>
      <c r="H938" s="255">
        <f>SUM((D938*400)+(E938*100)+F938)</f>
        <v>6726</v>
      </c>
      <c r="I938" s="254">
        <v>75</v>
      </c>
      <c r="J938" s="254">
        <f>H938*I938</f>
        <v>504450</v>
      </c>
      <c r="K938" s="310"/>
      <c r="L938" s="310"/>
      <c r="M938" s="330"/>
      <c r="N938" s="345"/>
      <c r="O938" s="393"/>
      <c r="P938" s="310"/>
      <c r="Q938" s="393"/>
      <c r="R938" s="393"/>
      <c r="S938" s="310"/>
      <c r="T938" s="310"/>
      <c r="V938" s="246"/>
      <c r="W938" s="249"/>
      <c r="X938" s="249"/>
      <c r="Y938" s="249"/>
      <c r="Z938" s="248">
        <f>SUM(J938+Y938)</f>
        <v>504450</v>
      </c>
      <c r="AA938" s="255">
        <f>Z938</f>
        <v>504450</v>
      </c>
      <c r="AB938" s="310">
        <v>50</v>
      </c>
      <c r="AC938" s="310">
        <v>0</v>
      </c>
      <c r="AD938" s="229">
        <v>0.01</v>
      </c>
      <c r="AE938"/>
    </row>
    <row r="939" spans="1:31" x14ac:dyDescent="0.3">
      <c r="A939" s="310">
        <v>495</v>
      </c>
      <c r="B939" s="330" t="s">
        <v>704</v>
      </c>
      <c r="C939" s="310">
        <v>13581</v>
      </c>
      <c r="D939" s="310"/>
      <c r="E939" s="310">
        <v>2</v>
      </c>
      <c r="F939" s="310">
        <v>46</v>
      </c>
      <c r="G939" s="310">
        <v>2</v>
      </c>
      <c r="H939" s="255">
        <f>SUM((D939*400)+(E939*100)+F939)</f>
        <v>246</v>
      </c>
      <c r="I939" s="254">
        <v>75</v>
      </c>
      <c r="J939" s="254">
        <f>H939*I939</f>
        <v>18450</v>
      </c>
      <c r="K939" s="310">
        <v>149</v>
      </c>
      <c r="L939" s="310">
        <v>171</v>
      </c>
      <c r="M939" s="330" t="s">
        <v>10</v>
      </c>
      <c r="N939" s="345" t="s">
        <v>9</v>
      </c>
      <c r="O939" s="393">
        <v>312.39999999999998</v>
      </c>
      <c r="P939" s="310"/>
      <c r="Q939" s="393"/>
      <c r="R939" s="393"/>
      <c r="S939" s="310"/>
      <c r="T939" s="310"/>
      <c r="U939" s="235">
        <v>6500</v>
      </c>
      <c r="V939" s="246">
        <f>SUM(V940+V941)</f>
        <v>1651000</v>
      </c>
      <c r="W939" s="249">
        <v>20</v>
      </c>
      <c r="X939" s="249">
        <v>75</v>
      </c>
      <c r="Y939" s="249">
        <f>SUM(V939-(V939*X939/100))</f>
        <v>412750</v>
      </c>
      <c r="Z939" s="248">
        <f>SUM(J939+Y939)</f>
        <v>431200</v>
      </c>
      <c r="AA939" s="255">
        <f>Z939</f>
        <v>431200</v>
      </c>
      <c r="AB939" s="310">
        <v>10</v>
      </c>
      <c r="AC939" s="310">
        <v>0</v>
      </c>
      <c r="AD939" s="229">
        <v>0.02</v>
      </c>
      <c r="AE939"/>
    </row>
    <row r="940" spans="1:31" x14ac:dyDescent="0.3">
      <c r="A940" s="310"/>
      <c r="B940" s="330"/>
      <c r="C940" s="310"/>
      <c r="D940" s="310"/>
      <c r="E940" s="310"/>
      <c r="F940" s="310"/>
      <c r="G940" s="310"/>
      <c r="H940" s="255">
        <f>SUM((D940*400)+(E940*100)+F940)</f>
        <v>0</v>
      </c>
      <c r="I940" s="254">
        <v>75</v>
      </c>
      <c r="J940" s="254">
        <f>H940*I940</f>
        <v>0</v>
      </c>
      <c r="K940" s="310"/>
      <c r="L940" s="310"/>
      <c r="M940" s="330" t="s">
        <v>393</v>
      </c>
      <c r="N940" s="345" t="s">
        <v>2</v>
      </c>
      <c r="O940" s="393"/>
      <c r="P940" s="310"/>
      <c r="Q940" s="393">
        <v>208</v>
      </c>
      <c r="R940" s="393"/>
      <c r="S940" s="310"/>
      <c r="T940" s="310"/>
      <c r="V940" s="246">
        <f>SUM(Q940*6500)</f>
        <v>1352000</v>
      </c>
      <c r="W940" s="249"/>
      <c r="X940" s="249"/>
      <c r="Y940" s="249"/>
      <c r="Z940" s="248">
        <f>SUM(J940+Y940)</f>
        <v>0</v>
      </c>
      <c r="AA940" s="255">
        <f>Z940</f>
        <v>0</v>
      </c>
      <c r="AB940" s="310"/>
      <c r="AC940" s="310"/>
      <c r="AD940" s="229"/>
      <c r="AE940"/>
    </row>
    <row r="941" spans="1:31" x14ac:dyDescent="0.3">
      <c r="A941" s="310"/>
      <c r="B941" s="330"/>
      <c r="C941" s="310"/>
      <c r="D941" s="310"/>
      <c r="E941" s="310"/>
      <c r="F941" s="310"/>
      <c r="G941" s="310"/>
      <c r="H941" s="255">
        <f>SUM((D941*400)+(E941*100)+F941)</f>
        <v>0</v>
      </c>
      <c r="I941" s="254">
        <v>75</v>
      </c>
      <c r="J941" s="254">
        <f>H941*I941</f>
        <v>0</v>
      </c>
      <c r="K941" s="310"/>
      <c r="L941" s="310"/>
      <c r="M941" s="330" t="s">
        <v>391</v>
      </c>
      <c r="N941" s="345" t="s">
        <v>0</v>
      </c>
      <c r="O941" s="393"/>
      <c r="P941" s="310"/>
      <c r="Q941" s="393">
        <v>46</v>
      </c>
      <c r="R941" s="393"/>
      <c r="S941" s="310"/>
      <c r="T941" s="310"/>
      <c r="V941" s="246">
        <f>SUM(Q941*6500)</f>
        <v>299000</v>
      </c>
      <c r="W941" s="249"/>
      <c r="X941" s="249"/>
      <c r="Y941" s="249"/>
      <c r="Z941" s="248">
        <f>SUM(J941+Y941)</f>
        <v>0</v>
      </c>
      <c r="AA941" s="255">
        <f>Z941</f>
        <v>0</v>
      </c>
      <c r="AB941" s="310"/>
      <c r="AC941" s="310"/>
      <c r="AD941" s="229"/>
      <c r="AE941"/>
    </row>
    <row r="942" spans="1:31" x14ac:dyDescent="0.3">
      <c r="A942" s="310"/>
      <c r="B942" s="330"/>
      <c r="C942" s="310"/>
      <c r="D942" s="310"/>
      <c r="E942" s="310"/>
      <c r="F942" s="310"/>
      <c r="G942" s="310"/>
      <c r="H942" s="255">
        <f>SUM((D942*400)+(E942*100)+F942)</f>
        <v>0</v>
      </c>
      <c r="I942" s="254">
        <v>75</v>
      </c>
      <c r="J942" s="254">
        <f>H942*I942</f>
        <v>0</v>
      </c>
      <c r="K942" s="310"/>
      <c r="L942" s="310"/>
      <c r="M942" s="330" t="s">
        <v>8</v>
      </c>
      <c r="N942" s="345" t="s">
        <v>0</v>
      </c>
      <c r="O942" s="393"/>
      <c r="P942" s="310">
        <v>8.4</v>
      </c>
      <c r="Q942" s="393"/>
      <c r="R942" s="393"/>
      <c r="S942" s="310"/>
      <c r="T942" s="310"/>
      <c r="U942" s="235">
        <v>6500</v>
      </c>
      <c r="V942" s="246">
        <f>SUM(P942*6500)</f>
        <v>54600</v>
      </c>
      <c r="W942" s="249">
        <v>20</v>
      </c>
      <c r="X942" s="249">
        <v>93</v>
      </c>
      <c r="Y942" s="249">
        <f>SUM(V942-(V942*X942/100))</f>
        <v>3822</v>
      </c>
      <c r="Z942" s="248">
        <f>SUM(J942+Y942)</f>
        <v>3822</v>
      </c>
      <c r="AA942" s="255">
        <f>Z942</f>
        <v>3822</v>
      </c>
      <c r="AB942" s="310">
        <v>50</v>
      </c>
      <c r="AC942" s="310">
        <v>0</v>
      </c>
      <c r="AD942" s="229">
        <v>0.01</v>
      </c>
      <c r="AE942"/>
    </row>
    <row r="943" spans="1:31" x14ac:dyDescent="0.3">
      <c r="A943" s="310">
        <v>496</v>
      </c>
      <c r="B943" s="330" t="s">
        <v>703</v>
      </c>
      <c r="C943" s="310">
        <v>776</v>
      </c>
      <c r="D943" s="310">
        <v>16</v>
      </c>
      <c r="E943" s="310">
        <v>3</v>
      </c>
      <c r="F943" s="310">
        <v>36</v>
      </c>
      <c r="G943" s="310">
        <v>1</v>
      </c>
      <c r="H943" s="255">
        <f>SUM((D943*400)+(E943*100)+F943)</f>
        <v>6736</v>
      </c>
      <c r="I943" s="254">
        <v>75</v>
      </c>
      <c r="J943" s="254">
        <f>H943*I943</f>
        <v>505200</v>
      </c>
      <c r="K943" s="310"/>
      <c r="L943" s="310"/>
      <c r="M943" s="330"/>
      <c r="N943" s="345"/>
      <c r="O943" s="393"/>
      <c r="P943" s="310"/>
      <c r="Q943" s="393"/>
      <c r="R943" s="393"/>
      <c r="S943" s="310"/>
      <c r="T943" s="310"/>
      <c r="V943" s="246"/>
      <c r="W943" s="249"/>
      <c r="X943" s="249"/>
      <c r="Y943" s="249"/>
      <c r="Z943" s="248">
        <f>SUM(J943+Y943)</f>
        <v>505200</v>
      </c>
      <c r="AA943" s="255">
        <f>Z943</f>
        <v>505200</v>
      </c>
      <c r="AB943" s="310">
        <v>50</v>
      </c>
      <c r="AC943" s="310">
        <v>0</v>
      </c>
      <c r="AD943" s="229">
        <v>0.01</v>
      </c>
      <c r="AE943"/>
    </row>
    <row r="944" spans="1:31" x14ac:dyDescent="0.3">
      <c r="A944" s="310">
        <v>497</v>
      </c>
      <c r="B944" s="330" t="s">
        <v>702</v>
      </c>
      <c r="C944" s="310">
        <v>5666</v>
      </c>
      <c r="D944" s="310"/>
      <c r="E944" s="310">
        <v>2</v>
      </c>
      <c r="F944" s="310">
        <v>65</v>
      </c>
      <c r="G944" s="310">
        <v>1</v>
      </c>
      <c r="H944" s="255">
        <f>SUM((D944*400)+(E944*100)+F944)</f>
        <v>265</v>
      </c>
      <c r="I944" s="254">
        <v>75</v>
      </c>
      <c r="J944" s="254">
        <f>H944*I944</f>
        <v>19875</v>
      </c>
      <c r="K944" s="310"/>
      <c r="L944" s="310"/>
      <c r="M944" s="330"/>
      <c r="N944" s="345"/>
      <c r="O944" s="393"/>
      <c r="P944" s="310"/>
      <c r="Q944" s="393"/>
      <c r="R944" s="393"/>
      <c r="S944" s="310"/>
      <c r="T944" s="310"/>
      <c r="V944" s="246"/>
      <c r="W944" s="249"/>
      <c r="X944" s="249"/>
      <c r="Y944" s="249"/>
      <c r="Z944" s="248">
        <f>SUM(J944+Y944)</f>
        <v>19875</v>
      </c>
      <c r="AA944" s="255">
        <f>Z944</f>
        <v>19875</v>
      </c>
      <c r="AB944" s="310">
        <v>50</v>
      </c>
      <c r="AC944" s="310">
        <v>0</v>
      </c>
      <c r="AD944" s="229">
        <v>0.01</v>
      </c>
      <c r="AE944"/>
    </row>
    <row r="945" spans="1:31" x14ac:dyDescent="0.3">
      <c r="A945" s="310">
        <v>498</v>
      </c>
      <c r="B945" s="330" t="s">
        <v>701</v>
      </c>
      <c r="C945" s="310">
        <v>18700</v>
      </c>
      <c r="D945" s="310">
        <v>16</v>
      </c>
      <c r="E945" s="310">
        <v>1</v>
      </c>
      <c r="F945" s="310">
        <v>53</v>
      </c>
      <c r="G945" s="310">
        <v>1</v>
      </c>
      <c r="H945" s="255">
        <f>SUM((D945*400)+(E945*100)+F945)</f>
        <v>6553</v>
      </c>
      <c r="I945" s="254">
        <v>75</v>
      </c>
      <c r="J945" s="254">
        <f>H945*I945</f>
        <v>491475</v>
      </c>
      <c r="K945" s="310"/>
      <c r="L945" s="310"/>
      <c r="M945" s="330"/>
      <c r="N945" s="345"/>
      <c r="O945" s="393"/>
      <c r="P945" s="310"/>
      <c r="Q945" s="393"/>
      <c r="R945" s="393"/>
      <c r="S945" s="310"/>
      <c r="T945" s="310"/>
      <c r="U945" s="246"/>
      <c r="V945" s="249"/>
      <c r="W945" s="249"/>
      <c r="X945" s="249"/>
      <c r="Y945" s="249"/>
      <c r="Z945" s="248">
        <f>SUM(J945+Y945)</f>
        <v>491475</v>
      </c>
      <c r="AA945" s="255">
        <f>Z945</f>
        <v>491475</v>
      </c>
      <c r="AB945" s="310">
        <v>50</v>
      </c>
      <c r="AC945" s="310">
        <v>0</v>
      </c>
      <c r="AD945" s="229">
        <v>0.01</v>
      </c>
      <c r="AE945"/>
    </row>
    <row r="946" spans="1:31" x14ac:dyDescent="0.3">
      <c r="A946" s="310">
        <v>499</v>
      </c>
      <c r="B946" s="330" t="s">
        <v>700</v>
      </c>
      <c r="C946" s="310">
        <v>3083</v>
      </c>
      <c r="D946" s="310"/>
      <c r="E946" s="310">
        <v>1</v>
      </c>
      <c r="F946" s="310">
        <v>3</v>
      </c>
      <c r="G946" s="310">
        <v>2</v>
      </c>
      <c r="H946" s="255">
        <f>SUM((D946*400)+(E946*100)+F946)</f>
        <v>103</v>
      </c>
      <c r="I946" s="254">
        <v>75</v>
      </c>
      <c r="J946" s="254">
        <f>H946*I946</f>
        <v>7725</v>
      </c>
      <c r="K946" s="310">
        <v>150</v>
      </c>
      <c r="L946" s="310">
        <v>118</v>
      </c>
      <c r="M946" s="330" t="s">
        <v>10</v>
      </c>
      <c r="N946" s="345" t="s">
        <v>9</v>
      </c>
      <c r="O946" s="393">
        <v>268</v>
      </c>
      <c r="P946" s="310"/>
      <c r="Q946" s="393"/>
      <c r="R946" s="393"/>
      <c r="S946" s="310"/>
      <c r="T946" s="310"/>
      <c r="U946" s="235">
        <v>6500</v>
      </c>
      <c r="V946" s="246">
        <f>SUM(V947+V948)</f>
        <v>1638000</v>
      </c>
      <c r="W946" s="249">
        <v>34</v>
      </c>
      <c r="X946" s="249">
        <v>85</v>
      </c>
      <c r="Y946" s="249">
        <f>SUM(V946-(V946*X946/100))</f>
        <v>245700</v>
      </c>
      <c r="Z946" s="248">
        <f>SUM(J946+Y946)</f>
        <v>253425</v>
      </c>
      <c r="AA946" s="255">
        <f>Z946</f>
        <v>253425</v>
      </c>
      <c r="AB946" s="310">
        <v>10</v>
      </c>
      <c r="AC946" s="310">
        <v>0</v>
      </c>
      <c r="AD946" s="229">
        <v>0.02</v>
      </c>
      <c r="AE946"/>
    </row>
    <row r="947" spans="1:31" x14ac:dyDescent="0.3">
      <c r="A947" s="310"/>
      <c r="B947" s="330"/>
      <c r="C947" s="310"/>
      <c r="D947" s="310"/>
      <c r="E947" s="310"/>
      <c r="F947" s="310"/>
      <c r="G947" s="310"/>
      <c r="H947" s="255">
        <f>SUM((D947*400)+(E947*100)+F947)</f>
        <v>0</v>
      </c>
      <c r="I947" s="254">
        <v>75</v>
      </c>
      <c r="J947" s="254">
        <f>H947*I947</f>
        <v>0</v>
      </c>
      <c r="K947" s="310"/>
      <c r="L947" s="310"/>
      <c r="M947" s="330" t="s">
        <v>393</v>
      </c>
      <c r="N947" s="345" t="s">
        <v>2</v>
      </c>
      <c r="O947" s="393"/>
      <c r="P947" s="310"/>
      <c r="Q947" s="393">
        <v>156</v>
      </c>
      <c r="R947" s="393"/>
      <c r="S947" s="310"/>
      <c r="T947" s="310"/>
      <c r="V947" s="246">
        <f>SUM(Q947*6500)</f>
        <v>1014000</v>
      </c>
      <c r="W947" s="249"/>
      <c r="X947" s="249"/>
      <c r="Y947" s="249"/>
      <c r="Z947" s="248">
        <f>SUM(J947+Y947)</f>
        <v>0</v>
      </c>
      <c r="AA947" s="255">
        <f>Z947</f>
        <v>0</v>
      </c>
      <c r="AB947" s="310"/>
      <c r="AC947" s="310"/>
      <c r="AD947" s="229"/>
      <c r="AE947"/>
    </row>
    <row r="948" spans="1:31" x14ac:dyDescent="0.3">
      <c r="A948" s="310"/>
      <c r="B948" s="330"/>
      <c r="C948" s="310"/>
      <c r="D948" s="310"/>
      <c r="E948" s="310"/>
      <c r="F948" s="310"/>
      <c r="G948" s="310"/>
      <c r="H948" s="255">
        <f>SUM((D948*400)+(E948*100)+F948)</f>
        <v>0</v>
      </c>
      <c r="I948" s="254">
        <v>75</v>
      </c>
      <c r="J948" s="254">
        <f>H948*I948</f>
        <v>0</v>
      </c>
      <c r="K948" s="310"/>
      <c r="L948" s="310"/>
      <c r="M948" s="330" t="s">
        <v>391</v>
      </c>
      <c r="N948" s="345" t="s">
        <v>0</v>
      </c>
      <c r="O948" s="393"/>
      <c r="P948" s="310"/>
      <c r="Q948" s="393">
        <v>96</v>
      </c>
      <c r="R948" s="393"/>
      <c r="S948" s="310"/>
      <c r="T948" s="310"/>
      <c r="V948" s="246">
        <f>SUM(Q948*6500)</f>
        <v>624000</v>
      </c>
      <c r="W948" s="249"/>
      <c r="X948" s="249"/>
      <c r="Y948" s="249"/>
      <c r="Z948" s="248">
        <f>SUM(J948+Y948)</f>
        <v>0</v>
      </c>
      <c r="AA948" s="255">
        <f>Z948</f>
        <v>0</v>
      </c>
      <c r="AB948" s="310"/>
      <c r="AC948" s="310"/>
      <c r="AD948" s="229"/>
      <c r="AE948"/>
    </row>
    <row r="949" spans="1:31" x14ac:dyDescent="0.3">
      <c r="A949" s="310"/>
      <c r="B949" s="330"/>
      <c r="C949" s="310"/>
      <c r="D949" s="310"/>
      <c r="E949" s="310"/>
      <c r="F949" s="310"/>
      <c r="G949" s="310"/>
      <c r="H949" s="255">
        <f>SUM((D949*400)+(E949*100)+F949)</f>
        <v>0</v>
      </c>
      <c r="I949" s="254">
        <v>75</v>
      </c>
      <c r="J949" s="254">
        <f>H949*I949</f>
        <v>0</v>
      </c>
      <c r="K949" s="310"/>
      <c r="L949" s="310"/>
      <c r="M949" s="330" t="s">
        <v>8</v>
      </c>
      <c r="N949" s="345" t="s">
        <v>0</v>
      </c>
      <c r="O949" s="393"/>
      <c r="P949" s="310">
        <v>16</v>
      </c>
      <c r="Q949" s="393"/>
      <c r="R949" s="393"/>
      <c r="S949" s="310"/>
      <c r="T949" s="310"/>
      <c r="U949" s="235">
        <v>6500</v>
      </c>
      <c r="V949" s="246">
        <f>SUM(P949*6500)</f>
        <v>104000</v>
      </c>
      <c r="W949" s="249">
        <v>25</v>
      </c>
      <c r="X949" s="249">
        <v>93</v>
      </c>
      <c r="Y949" s="249">
        <f>SUM(V949-(V949*X949/100))</f>
        <v>7280</v>
      </c>
      <c r="Z949" s="248">
        <f>SUM(J949+Y949)</f>
        <v>7280</v>
      </c>
      <c r="AA949" s="255">
        <f>Z949</f>
        <v>7280</v>
      </c>
      <c r="AB949" s="310">
        <v>50</v>
      </c>
      <c r="AC949" s="310">
        <v>0</v>
      </c>
      <c r="AD949" s="229">
        <v>0.01</v>
      </c>
      <c r="AE949"/>
    </row>
    <row r="950" spans="1:31" x14ac:dyDescent="0.3">
      <c r="A950" s="310">
        <v>500</v>
      </c>
      <c r="B950" s="330" t="s">
        <v>699</v>
      </c>
      <c r="C950" s="310">
        <v>3989</v>
      </c>
      <c r="D950" s="310">
        <v>14</v>
      </c>
      <c r="E950" s="310"/>
      <c r="F950" s="310"/>
      <c r="G950" s="310">
        <v>1</v>
      </c>
      <c r="H950" s="255">
        <f>SUM((D950*400)+(E950*100)+F950)</f>
        <v>5600</v>
      </c>
      <c r="I950" s="254">
        <v>75</v>
      </c>
      <c r="J950" s="254">
        <f>H950*I950</f>
        <v>420000</v>
      </c>
      <c r="K950" s="310"/>
      <c r="L950" s="310"/>
      <c r="M950" s="330"/>
      <c r="N950" s="345"/>
      <c r="O950" s="393"/>
      <c r="P950" s="310"/>
      <c r="Q950" s="393"/>
      <c r="R950" s="393"/>
      <c r="S950" s="310"/>
      <c r="T950" s="310"/>
      <c r="V950" s="246"/>
      <c r="W950" s="249"/>
      <c r="X950" s="249"/>
      <c r="Y950" s="249"/>
      <c r="Z950" s="248">
        <f>SUM(J950+Y950)</f>
        <v>420000</v>
      </c>
      <c r="AA950" s="255">
        <f>Z950</f>
        <v>420000</v>
      </c>
      <c r="AB950" s="310">
        <v>50</v>
      </c>
      <c r="AC950" s="310">
        <v>0</v>
      </c>
      <c r="AD950" s="229">
        <v>0.01</v>
      </c>
      <c r="AE950"/>
    </row>
    <row r="951" spans="1:31" x14ac:dyDescent="0.3">
      <c r="A951" s="310">
        <v>501</v>
      </c>
      <c r="B951" s="330" t="s">
        <v>698</v>
      </c>
      <c r="C951" s="310">
        <v>21033</v>
      </c>
      <c r="D951" s="310">
        <v>12</v>
      </c>
      <c r="E951" s="310">
        <v>1</v>
      </c>
      <c r="F951" s="310">
        <v>17</v>
      </c>
      <c r="G951" s="310">
        <v>1</v>
      </c>
      <c r="H951" s="255">
        <f>SUM((D951*400)+(E951*100)+F951)</f>
        <v>4917</v>
      </c>
      <c r="I951" s="254">
        <v>75</v>
      </c>
      <c r="J951" s="254">
        <f>H951*I951</f>
        <v>368775</v>
      </c>
      <c r="K951" s="310"/>
      <c r="L951" s="310"/>
      <c r="M951" s="330"/>
      <c r="N951" s="345"/>
      <c r="O951" s="393"/>
      <c r="P951" s="310"/>
      <c r="Q951" s="393"/>
      <c r="R951" s="393"/>
      <c r="S951" s="310"/>
      <c r="T951" s="310"/>
      <c r="V951" s="246"/>
      <c r="W951" s="249"/>
      <c r="X951" s="249"/>
      <c r="Y951" s="249"/>
      <c r="Z951" s="248">
        <f>SUM(J951+Y951)</f>
        <v>368775</v>
      </c>
      <c r="AA951" s="255">
        <f>Z951</f>
        <v>368775</v>
      </c>
      <c r="AB951" s="310">
        <v>50</v>
      </c>
      <c r="AC951" s="310">
        <v>0</v>
      </c>
      <c r="AD951" s="229">
        <v>0.01</v>
      </c>
      <c r="AE951"/>
    </row>
    <row r="952" spans="1:31" x14ac:dyDescent="0.3">
      <c r="A952" s="310">
        <v>502</v>
      </c>
      <c r="B952" s="330" t="s">
        <v>697</v>
      </c>
      <c r="C952" s="310">
        <v>21192</v>
      </c>
      <c r="D952" s="249">
        <v>4</v>
      </c>
      <c r="E952" s="249">
        <v>1</v>
      </c>
      <c r="F952" s="249">
        <v>8</v>
      </c>
      <c r="G952" s="249">
        <v>1</v>
      </c>
      <c r="H952" s="255">
        <f>SUM((D952*400)+(E952*100)+F952)</f>
        <v>1708</v>
      </c>
      <c r="I952" s="254">
        <v>75</v>
      </c>
      <c r="J952" s="254">
        <f>H952*I952</f>
        <v>128100</v>
      </c>
      <c r="K952" s="310"/>
      <c r="L952" s="249"/>
      <c r="M952" s="330"/>
      <c r="N952" s="345"/>
      <c r="O952" s="393"/>
      <c r="P952" s="310"/>
      <c r="Q952" s="393"/>
      <c r="R952" s="393"/>
      <c r="S952" s="310"/>
      <c r="T952" s="310"/>
      <c r="V952" s="246"/>
      <c r="W952" s="249"/>
      <c r="X952" s="249"/>
      <c r="Y952" s="249"/>
      <c r="Z952" s="248">
        <f>SUM(J952+Y952)</f>
        <v>128100</v>
      </c>
      <c r="AA952" s="255">
        <f>Z952</f>
        <v>128100</v>
      </c>
      <c r="AB952" s="310">
        <v>50</v>
      </c>
      <c r="AC952" s="310">
        <v>0</v>
      </c>
      <c r="AD952" s="229">
        <v>0.01</v>
      </c>
      <c r="AE952"/>
    </row>
    <row r="953" spans="1:31" x14ac:dyDescent="0.3">
      <c r="A953" s="310">
        <v>503</v>
      </c>
      <c r="B953" s="330" t="s">
        <v>696</v>
      </c>
      <c r="C953" s="310">
        <v>2201</v>
      </c>
      <c r="D953" s="310"/>
      <c r="E953" s="310">
        <v>1</v>
      </c>
      <c r="F953" s="310">
        <v>44</v>
      </c>
      <c r="G953" s="310">
        <v>2</v>
      </c>
      <c r="H953" s="255">
        <f>SUM((D953*400)+(E953*100)+F953)</f>
        <v>144</v>
      </c>
      <c r="I953" s="254">
        <v>75</v>
      </c>
      <c r="J953" s="254">
        <f>H953*I953</f>
        <v>10800</v>
      </c>
      <c r="K953" s="310">
        <v>151</v>
      </c>
      <c r="L953" s="310">
        <v>11</v>
      </c>
      <c r="M953" s="330" t="s">
        <v>10</v>
      </c>
      <c r="N953" s="345" t="s">
        <v>9</v>
      </c>
      <c r="O953" s="393">
        <v>266</v>
      </c>
      <c r="P953" s="310"/>
      <c r="Q953" s="393"/>
      <c r="R953" s="393"/>
      <c r="S953" s="310"/>
      <c r="T953" s="310"/>
      <c r="U953" s="235">
        <v>6500</v>
      </c>
      <c r="V953" s="246">
        <f>SUM(V954+V955)</f>
        <v>1599000</v>
      </c>
      <c r="W953" s="249">
        <v>34</v>
      </c>
      <c r="X953" s="249">
        <v>85</v>
      </c>
      <c r="Y953" s="249">
        <f>SUM(V953-(V953*X953/100))</f>
        <v>239850</v>
      </c>
      <c r="Z953" s="248">
        <f>SUM(J953+Y953)</f>
        <v>250650</v>
      </c>
      <c r="AA953" s="255">
        <f>Z953</f>
        <v>250650</v>
      </c>
      <c r="AB953" s="310">
        <v>10</v>
      </c>
      <c r="AC953" s="310">
        <v>0</v>
      </c>
      <c r="AD953" s="229">
        <v>0.02</v>
      </c>
      <c r="AE953"/>
    </row>
    <row r="954" spans="1:31" x14ac:dyDescent="0.3">
      <c r="A954" s="310"/>
      <c r="B954" s="330"/>
      <c r="C954" s="310"/>
      <c r="D954" s="310"/>
      <c r="E954" s="310"/>
      <c r="F954" s="310"/>
      <c r="G954" s="310"/>
      <c r="H954" s="255">
        <f>SUM((D954*400)+(E954*100)+F954)</f>
        <v>0</v>
      </c>
      <c r="I954" s="254">
        <v>75</v>
      </c>
      <c r="J954" s="254">
        <f>H954*I954</f>
        <v>0</v>
      </c>
      <c r="K954" s="310"/>
      <c r="L954" s="310"/>
      <c r="M954" s="330" t="s">
        <v>393</v>
      </c>
      <c r="N954" s="345" t="s">
        <v>2</v>
      </c>
      <c r="O954" s="393"/>
      <c r="P954" s="310"/>
      <c r="Q954" s="393">
        <v>150</v>
      </c>
      <c r="R954" s="393"/>
      <c r="S954" s="310"/>
      <c r="T954" s="310"/>
      <c r="V954" s="246">
        <f>SUM(Q954*6500)</f>
        <v>975000</v>
      </c>
      <c r="W954" s="249"/>
      <c r="X954" s="249"/>
      <c r="Y954" s="249"/>
      <c r="Z954" s="248">
        <f>SUM(J954+Y954)</f>
        <v>0</v>
      </c>
      <c r="AA954" s="255">
        <f>Z954</f>
        <v>0</v>
      </c>
      <c r="AB954" s="310"/>
      <c r="AC954" s="310"/>
      <c r="AD954" s="229"/>
      <c r="AE954"/>
    </row>
    <row r="955" spans="1:31" x14ac:dyDescent="0.3">
      <c r="A955" s="310"/>
      <c r="B955" s="330"/>
      <c r="C955" s="310"/>
      <c r="D955" s="310"/>
      <c r="E955" s="310"/>
      <c r="F955" s="310"/>
      <c r="G955" s="310"/>
      <c r="H955" s="255">
        <f>SUM((D955*400)+(E955*100)+F955)</f>
        <v>0</v>
      </c>
      <c r="I955" s="254">
        <v>75</v>
      </c>
      <c r="J955" s="254">
        <f>H955*I955</f>
        <v>0</v>
      </c>
      <c r="K955" s="310"/>
      <c r="L955" s="310"/>
      <c r="M955" s="330" t="s">
        <v>391</v>
      </c>
      <c r="N955" s="345" t="s">
        <v>0</v>
      </c>
      <c r="O955" s="393"/>
      <c r="P955" s="310"/>
      <c r="Q955" s="393">
        <v>96</v>
      </c>
      <c r="R955" s="393"/>
      <c r="S955" s="310"/>
      <c r="T955" s="310"/>
      <c r="V955" s="246">
        <f>SUM(Q955*6500)</f>
        <v>624000</v>
      </c>
      <c r="W955" s="249"/>
      <c r="X955" s="249"/>
      <c r="Y955" s="249"/>
      <c r="Z955" s="248">
        <f>SUM(J955+Y955)</f>
        <v>0</v>
      </c>
      <c r="AA955" s="255">
        <f>Z955</f>
        <v>0</v>
      </c>
      <c r="AB955" s="310"/>
      <c r="AC955" s="310"/>
      <c r="AD955" s="229"/>
      <c r="AE955"/>
    </row>
    <row r="956" spans="1:31" x14ac:dyDescent="0.3">
      <c r="A956" s="310"/>
      <c r="B956" s="330"/>
      <c r="C956" s="310"/>
      <c r="D956" s="310"/>
      <c r="E956" s="310"/>
      <c r="F956" s="310"/>
      <c r="G956" s="310"/>
      <c r="H956" s="255">
        <f>SUM((D956*400)+(E956*100)+F956)</f>
        <v>0</v>
      </c>
      <c r="I956" s="254">
        <v>75</v>
      </c>
      <c r="J956" s="254">
        <f>H956*I956</f>
        <v>0</v>
      </c>
      <c r="K956" s="310"/>
      <c r="L956" s="310"/>
      <c r="M956" s="330" t="s">
        <v>8</v>
      </c>
      <c r="N956" s="345" t="s">
        <v>0</v>
      </c>
      <c r="O956" s="393"/>
      <c r="P956" s="310">
        <v>20</v>
      </c>
      <c r="Q956" s="393"/>
      <c r="R956" s="393"/>
      <c r="S956" s="310"/>
      <c r="T956" s="310"/>
      <c r="U956" s="235">
        <v>6500</v>
      </c>
      <c r="V956" s="246">
        <f>SUM(P956*6500)</f>
        <v>130000</v>
      </c>
      <c r="W956" s="249">
        <v>34</v>
      </c>
      <c r="X956" s="249">
        <v>93</v>
      </c>
      <c r="Y956" s="249">
        <f>SUM(V956-(V956*X956/100))</f>
        <v>9100</v>
      </c>
      <c r="Z956" s="248">
        <f>SUM(J956+Y956)</f>
        <v>9100</v>
      </c>
      <c r="AA956" s="255">
        <f>Z956</f>
        <v>9100</v>
      </c>
      <c r="AB956" s="310">
        <v>50</v>
      </c>
      <c r="AC956" s="310">
        <v>0</v>
      </c>
      <c r="AD956" s="229">
        <v>0.01</v>
      </c>
      <c r="AE956"/>
    </row>
    <row r="957" spans="1:31" x14ac:dyDescent="0.3">
      <c r="A957" s="310">
        <v>504</v>
      </c>
      <c r="B957" s="330" t="s">
        <v>695</v>
      </c>
      <c r="C957" s="310">
        <v>5697</v>
      </c>
      <c r="D957" s="310"/>
      <c r="E957" s="310">
        <v>3</v>
      </c>
      <c r="F957" s="310"/>
      <c r="G957" s="310">
        <v>1</v>
      </c>
      <c r="H957" s="255">
        <f>SUM((D957*400)+(E957*100)+F957)</f>
        <v>300</v>
      </c>
      <c r="I957" s="254">
        <v>75</v>
      </c>
      <c r="J957" s="254">
        <f>H957*I957</f>
        <v>22500</v>
      </c>
      <c r="K957" s="310">
        <v>152</v>
      </c>
      <c r="L957" s="310">
        <v>11</v>
      </c>
      <c r="M957" s="330" t="s">
        <v>22</v>
      </c>
      <c r="N957" s="345" t="s">
        <v>0</v>
      </c>
      <c r="O957" s="393">
        <v>40</v>
      </c>
      <c r="P957" s="310">
        <v>40</v>
      </c>
      <c r="Q957" s="393"/>
      <c r="R957" s="393"/>
      <c r="S957" s="310"/>
      <c r="T957" s="310"/>
      <c r="U957" s="235">
        <v>2050</v>
      </c>
      <c r="V957" s="246">
        <f>SUM(P957*2050)</f>
        <v>82000</v>
      </c>
      <c r="W957" s="249">
        <v>3</v>
      </c>
      <c r="X957" s="249">
        <v>9</v>
      </c>
      <c r="Y957" s="249">
        <f>SUM(V957-(V957*X957/100))</f>
        <v>74620</v>
      </c>
      <c r="Z957" s="248">
        <f>SUM(J957+Y957)</f>
        <v>97120</v>
      </c>
      <c r="AA957" s="255">
        <f>Z957</f>
        <v>97120</v>
      </c>
      <c r="AB957" s="310">
        <v>50</v>
      </c>
      <c r="AC957" s="310">
        <v>0</v>
      </c>
      <c r="AD957" s="229">
        <v>0.01</v>
      </c>
      <c r="AE957"/>
    </row>
    <row r="958" spans="1:31" x14ac:dyDescent="0.3">
      <c r="A958" s="310">
        <v>505</v>
      </c>
      <c r="B958" s="330" t="s">
        <v>694</v>
      </c>
      <c r="C958" s="310">
        <v>9760</v>
      </c>
      <c r="D958" s="310">
        <v>11</v>
      </c>
      <c r="E958" s="310">
        <v>3</v>
      </c>
      <c r="F958" s="310">
        <v>67</v>
      </c>
      <c r="G958" s="310">
        <v>1</v>
      </c>
      <c r="H958" s="255">
        <f>SUM((D958*400)+(E958*100)+F958)</f>
        <v>4767</v>
      </c>
      <c r="I958" s="254">
        <v>75</v>
      </c>
      <c r="J958" s="254">
        <f>H958*I958</f>
        <v>357525</v>
      </c>
      <c r="K958" s="310"/>
      <c r="L958" s="310"/>
      <c r="M958" s="330"/>
      <c r="N958" s="345"/>
      <c r="O958" s="393"/>
      <c r="P958" s="310"/>
      <c r="Q958" s="393"/>
      <c r="R958" s="393"/>
      <c r="S958" s="310"/>
      <c r="T958" s="310"/>
      <c r="V958" s="246"/>
      <c r="W958" s="249"/>
      <c r="X958" s="249"/>
      <c r="Y958" s="249"/>
      <c r="Z958" s="248">
        <f>SUM(J958+Y958)</f>
        <v>357525</v>
      </c>
      <c r="AA958" s="255">
        <f>Z958</f>
        <v>357525</v>
      </c>
      <c r="AB958" s="310">
        <v>50</v>
      </c>
      <c r="AC958" s="310">
        <v>0</v>
      </c>
      <c r="AD958" s="229">
        <v>0.01</v>
      </c>
      <c r="AE958"/>
    </row>
    <row r="959" spans="1:31" x14ac:dyDescent="0.3">
      <c r="A959" s="310">
        <v>506</v>
      </c>
      <c r="B959" s="330" t="s">
        <v>693</v>
      </c>
      <c r="C959" s="310">
        <v>11668</v>
      </c>
      <c r="D959" s="310">
        <v>5</v>
      </c>
      <c r="E959" s="310">
        <v>1</v>
      </c>
      <c r="F959" s="310">
        <v>80</v>
      </c>
      <c r="G959" s="310">
        <v>1</v>
      </c>
      <c r="H959" s="255">
        <f>SUM((D959*400)+(E959*100)+F959)</f>
        <v>2180</v>
      </c>
      <c r="I959" s="254">
        <v>75</v>
      </c>
      <c r="J959" s="254">
        <f>H959*I959</f>
        <v>163500</v>
      </c>
      <c r="K959" s="310"/>
      <c r="L959" s="310"/>
      <c r="M959" s="330"/>
      <c r="N959" s="345"/>
      <c r="O959" s="393"/>
      <c r="P959" s="310"/>
      <c r="Q959" s="393"/>
      <c r="R959" s="393"/>
      <c r="S959" s="310"/>
      <c r="T959" s="310"/>
      <c r="V959" s="246"/>
      <c r="W959" s="249"/>
      <c r="X959" s="249"/>
      <c r="Y959" s="249"/>
      <c r="Z959" s="248">
        <f>SUM(J959+Y959)</f>
        <v>163500</v>
      </c>
      <c r="AA959" s="255">
        <f>Z959</f>
        <v>163500</v>
      </c>
      <c r="AB959" s="310">
        <v>50</v>
      </c>
      <c r="AC959" s="310">
        <v>0</v>
      </c>
      <c r="AD959" s="229">
        <v>0.01</v>
      </c>
      <c r="AE959"/>
    </row>
    <row r="960" spans="1:31" x14ac:dyDescent="0.3">
      <c r="A960" s="310">
        <v>507</v>
      </c>
      <c r="B960" s="330" t="s">
        <v>692</v>
      </c>
      <c r="C960" s="310">
        <v>7460</v>
      </c>
      <c r="D960" s="310"/>
      <c r="E960" s="310">
        <v>1</v>
      </c>
      <c r="F960" s="310">
        <v>60</v>
      </c>
      <c r="G960" s="310">
        <v>2</v>
      </c>
      <c r="H960" s="255">
        <f>SUM((D960*400)+(E960*100)+F960)</f>
        <v>160</v>
      </c>
      <c r="I960" s="254">
        <v>75</v>
      </c>
      <c r="J960" s="254">
        <f>H960*I960</f>
        <v>12000</v>
      </c>
      <c r="K960" s="310">
        <v>153</v>
      </c>
      <c r="L960" s="310">
        <v>233</v>
      </c>
      <c r="M960" s="330" t="s">
        <v>3</v>
      </c>
      <c r="N960" s="345" t="s">
        <v>2</v>
      </c>
      <c r="O960" s="393">
        <v>181.75</v>
      </c>
      <c r="P960" s="310"/>
      <c r="Q960" s="393">
        <v>166.75</v>
      </c>
      <c r="R960" s="393"/>
      <c r="S960" s="310"/>
      <c r="T960" s="310"/>
      <c r="U960" s="235">
        <v>6500</v>
      </c>
      <c r="V960" s="246">
        <f>SUM(Q960*6500)</f>
        <v>1083875</v>
      </c>
      <c r="W960" s="249">
        <v>2</v>
      </c>
      <c r="X960" s="249">
        <v>2</v>
      </c>
      <c r="Y960" s="249">
        <f>SUM(V960-(V960*X960/100))</f>
        <v>1062197.5</v>
      </c>
      <c r="Z960" s="248">
        <f>SUM(J960+Y960)</f>
        <v>1074197.5</v>
      </c>
      <c r="AA960" s="255">
        <f>Z960</f>
        <v>1074197.5</v>
      </c>
      <c r="AB960" s="310">
        <v>10</v>
      </c>
      <c r="AC960" s="310">
        <v>0</v>
      </c>
      <c r="AD960" s="229">
        <v>0.02</v>
      </c>
      <c r="AE960"/>
    </row>
    <row r="961" spans="1:31" x14ac:dyDescent="0.3">
      <c r="A961" s="310"/>
      <c r="B961" s="330"/>
      <c r="C961" s="310"/>
      <c r="D961" s="310"/>
      <c r="E961" s="310"/>
      <c r="F961" s="310"/>
      <c r="G961" s="310"/>
      <c r="H961" s="255">
        <f>SUM((D961*400)+(E961*100)+F961)</f>
        <v>0</v>
      </c>
      <c r="I961" s="254">
        <v>75</v>
      </c>
      <c r="J961" s="254">
        <f>H961*I961</f>
        <v>0</v>
      </c>
      <c r="K961" s="310"/>
      <c r="L961" s="310"/>
      <c r="M961" s="330" t="s">
        <v>8</v>
      </c>
      <c r="N961" s="345" t="s">
        <v>0</v>
      </c>
      <c r="O961" s="393"/>
      <c r="P961" s="310">
        <v>15</v>
      </c>
      <c r="Q961" s="393"/>
      <c r="R961" s="393"/>
      <c r="S961" s="310"/>
      <c r="T961" s="310"/>
      <c r="U961" s="235">
        <v>6500</v>
      </c>
      <c r="V961" s="246">
        <f>SUM(P961*6500)</f>
        <v>97500</v>
      </c>
      <c r="W961" s="249">
        <v>6</v>
      </c>
      <c r="X961" s="249">
        <v>20</v>
      </c>
      <c r="Y961" s="249">
        <f>SUM(V961-(V961*X961/100))</f>
        <v>78000</v>
      </c>
      <c r="Z961" s="248">
        <f>SUM(J961+Y961)</f>
        <v>78000</v>
      </c>
      <c r="AA961" s="255">
        <f>Z961</f>
        <v>78000</v>
      </c>
      <c r="AB961" s="310">
        <v>50</v>
      </c>
      <c r="AC961" s="310">
        <v>0</v>
      </c>
      <c r="AD961" s="229">
        <v>0.01</v>
      </c>
      <c r="AE961"/>
    </row>
    <row r="962" spans="1:31" x14ac:dyDescent="0.3">
      <c r="A962" s="310">
        <v>508</v>
      </c>
      <c r="B962" s="330" t="s">
        <v>691</v>
      </c>
      <c r="C962" s="310">
        <v>6401</v>
      </c>
      <c r="D962" s="310">
        <v>9</v>
      </c>
      <c r="E962" s="310"/>
      <c r="F962" s="310">
        <v>69</v>
      </c>
      <c r="G962" s="310">
        <v>1</v>
      </c>
      <c r="H962" s="255">
        <f>SUM((D962*400)+(E962*100)+F962)</f>
        <v>3669</v>
      </c>
      <c r="I962" s="254">
        <v>75</v>
      </c>
      <c r="J962" s="254">
        <f>H962*I962</f>
        <v>275175</v>
      </c>
      <c r="K962" s="310"/>
      <c r="L962" s="310"/>
      <c r="M962" s="330"/>
      <c r="N962" s="345"/>
      <c r="O962" s="393"/>
      <c r="P962" s="310"/>
      <c r="Q962" s="393"/>
      <c r="R962" s="393"/>
      <c r="S962" s="310"/>
      <c r="T962" s="310"/>
      <c r="V962" s="246"/>
      <c r="W962" s="249"/>
      <c r="X962" s="249"/>
      <c r="Y962" s="249"/>
      <c r="Z962" s="248">
        <f>SUM(J962+Y962)</f>
        <v>275175</v>
      </c>
      <c r="AA962" s="255">
        <f>Z962</f>
        <v>275175</v>
      </c>
      <c r="AB962" s="310">
        <v>50</v>
      </c>
      <c r="AC962" s="310">
        <v>0</v>
      </c>
      <c r="AD962" s="229">
        <v>0.01</v>
      </c>
      <c r="AE962"/>
    </row>
    <row r="963" spans="1:31" x14ac:dyDescent="0.3">
      <c r="A963" s="310">
        <v>509</v>
      </c>
      <c r="B963" s="330" t="s">
        <v>690</v>
      </c>
      <c r="C963" s="310">
        <v>6092</v>
      </c>
      <c r="D963" s="310"/>
      <c r="E963" s="310">
        <v>2</v>
      </c>
      <c r="F963" s="310">
        <v>37</v>
      </c>
      <c r="G963" s="310">
        <v>2</v>
      </c>
      <c r="H963" s="255">
        <f>SUM((D963*400)+(E963*100)+F963)</f>
        <v>237</v>
      </c>
      <c r="I963" s="254">
        <v>75</v>
      </c>
      <c r="J963" s="254">
        <f>H963*I963</f>
        <v>17775</v>
      </c>
      <c r="K963" s="310">
        <v>154</v>
      </c>
      <c r="L963" s="310">
        <v>213</v>
      </c>
      <c r="M963" s="330" t="s">
        <v>10</v>
      </c>
      <c r="N963" s="345" t="s">
        <v>9</v>
      </c>
      <c r="O963" s="393">
        <v>216.5</v>
      </c>
      <c r="P963" s="310"/>
      <c r="Q963" s="393"/>
      <c r="R963" s="393"/>
      <c r="S963" s="310"/>
      <c r="T963" s="310"/>
      <c r="U963" s="235">
        <v>6500</v>
      </c>
      <c r="V963" s="246">
        <f>SUM(V964+V965)</f>
        <v>913250</v>
      </c>
      <c r="W963" s="249">
        <v>10</v>
      </c>
      <c r="X963" s="249">
        <v>30</v>
      </c>
      <c r="Y963" s="249">
        <f>SUM(V963-(V963*X963/100))</f>
        <v>639275</v>
      </c>
      <c r="Z963" s="248">
        <f>SUM(J963+Y963)</f>
        <v>657050</v>
      </c>
      <c r="AA963" s="255">
        <f>Z963</f>
        <v>657050</v>
      </c>
      <c r="AB963" s="310">
        <v>10</v>
      </c>
      <c r="AC963" s="310">
        <v>0</v>
      </c>
      <c r="AD963" s="229">
        <v>0.02</v>
      </c>
      <c r="AE963"/>
    </row>
    <row r="964" spans="1:31" x14ac:dyDescent="0.3">
      <c r="A964" s="310"/>
      <c r="B964" s="330"/>
      <c r="C964" s="310"/>
      <c r="D964" s="310"/>
      <c r="E964" s="310"/>
      <c r="F964" s="310"/>
      <c r="G964" s="310"/>
      <c r="H964" s="255">
        <f>SUM((D964*400)+(E964*100)+F964)</f>
        <v>0</v>
      </c>
      <c r="I964" s="254">
        <v>75</v>
      </c>
      <c r="J964" s="254">
        <f>H964*I964</f>
        <v>0</v>
      </c>
      <c r="K964" s="310"/>
      <c r="L964" s="310"/>
      <c r="M964" s="330" t="s">
        <v>393</v>
      </c>
      <c r="N964" s="345" t="s">
        <v>2</v>
      </c>
      <c r="O964" s="393"/>
      <c r="P964" s="310"/>
      <c r="Q964" s="393">
        <v>76.5</v>
      </c>
      <c r="R964" s="393"/>
      <c r="S964" s="310"/>
      <c r="T964" s="310"/>
      <c r="V964" s="246">
        <f>SUM(Q964*6500)</f>
        <v>497250</v>
      </c>
      <c r="W964" s="249"/>
      <c r="X964" s="249"/>
      <c r="Y964" s="249"/>
      <c r="Z964" s="248">
        <f>SUM(J964+Y964)</f>
        <v>0</v>
      </c>
      <c r="AA964" s="255">
        <f>Z964</f>
        <v>0</v>
      </c>
      <c r="AB964" s="310"/>
      <c r="AC964" s="310"/>
      <c r="AD964" s="229"/>
      <c r="AE964"/>
    </row>
    <row r="965" spans="1:31" x14ac:dyDescent="0.3">
      <c r="A965" s="310"/>
      <c r="B965" s="330"/>
      <c r="C965" s="310"/>
      <c r="D965" s="310"/>
      <c r="E965" s="310"/>
      <c r="F965" s="310"/>
      <c r="G965" s="310"/>
      <c r="H965" s="255">
        <f>SUM((D965*400)+(E965*100)+F965)</f>
        <v>0</v>
      </c>
      <c r="I965" s="254">
        <v>75</v>
      </c>
      <c r="J965" s="254">
        <f>H965*I965</f>
        <v>0</v>
      </c>
      <c r="K965" s="310"/>
      <c r="L965" s="310"/>
      <c r="M965" s="330" t="s">
        <v>391</v>
      </c>
      <c r="N965" s="345" t="s">
        <v>0</v>
      </c>
      <c r="O965" s="393"/>
      <c r="P965" s="310"/>
      <c r="Q965" s="393">
        <v>64</v>
      </c>
      <c r="R965" s="393"/>
      <c r="S965" s="310"/>
      <c r="T965" s="310"/>
      <c r="V965" s="246">
        <f>SUM(Q965*6500)</f>
        <v>416000</v>
      </c>
      <c r="W965" s="249"/>
      <c r="X965" s="249"/>
      <c r="Y965" s="249"/>
      <c r="Z965" s="248">
        <f>SUM(J965+Y965)</f>
        <v>0</v>
      </c>
      <c r="AA965" s="255">
        <f>Z965</f>
        <v>0</v>
      </c>
      <c r="AB965" s="310"/>
      <c r="AC965" s="310"/>
      <c r="AD965" s="229"/>
      <c r="AE965"/>
    </row>
    <row r="966" spans="1:31" x14ac:dyDescent="0.3">
      <c r="A966" s="310"/>
      <c r="B966" s="330"/>
      <c r="C966" s="310"/>
      <c r="D966" s="310"/>
      <c r="E966" s="310"/>
      <c r="F966" s="310"/>
      <c r="G966" s="310"/>
      <c r="H966" s="255">
        <f>SUM((D966*400)+(E966*100)+F966)</f>
        <v>0</v>
      </c>
      <c r="I966" s="254">
        <v>75</v>
      </c>
      <c r="J966" s="254">
        <f>H966*I966</f>
        <v>0</v>
      </c>
      <c r="K966" s="310"/>
      <c r="L966" s="310"/>
      <c r="M966" s="330" t="s">
        <v>8</v>
      </c>
      <c r="N966" s="345" t="s">
        <v>0</v>
      </c>
      <c r="O966" s="393"/>
      <c r="P966" s="310">
        <v>10</v>
      </c>
      <c r="Q966" s="393"/>
      <c r="R966" s="393"/>
      <c r="S966" s="310"/>
      <c r="T966" s="310"/>
      <c r="U966" s="235">
        <v>6500</v>
      </c>
      <c r="V966" s="246">
        <f>SUM(P966*6500)</f>
        <v>65000</v>
      </c>
      <c r="W966" s="249">
        <v>10</v>
      </c>
      <c r="X966" s="249">
        <v>40</v>
      </c>
      <c r="Y966" s="249">
        <f>SUM(V966-(V966*X966/100))</f>
        <v>39000</v>
      </c>
      <c r="Z966" s="248">
        <f>SUM(J966+Y966)</f>
        <v>39000</v>
      </c>
      <c r="AA966" s="255">
        <f>Z966</f>
        <v>39000</v>
      </c>
      <c r="AB966" s="310">
        <v>50</v>
      </c>
      <c r="AC966" s="310">
        <v>0</v>
      </c>
      <c r="AD966" s="229">
        <v>0.01</v>
      </c>
      <c r="AE966"/>
    </row>
    <row r="967" spans="1:31" x14ac:dyDescent="0.3">
      <c r="A967" s="310"/>
      <c r="B967" s="330"/>
      <c r="C967" s="310"/>
      <c r="D967" s="310"/>
      <c r="E967" s="310"/>
      <c r="F967" s="310"/>
      <c r="G967" s="310"/>
      <c r="H967" s="255">
        <f>SUM((D967*400)+(E967*100)+F967)</f>
        <v>0</v>
      </c>
      <c r="I967" s="254">
        <v>75</v>
      </c>
      <c r="J967" s="254">
        <f>H967*I967</f>
        <v>0</v>
      </c>
      <c r="K967" s="310"/>
      <c r="L967" s="310"/>
      <c r="M967" s="330" t="s">
        <v>3</v>
      </c>
      <c r="N967" s="345" t="s">
        <v>2</v>
      </c>
      <c r="O967" s="393"/>
      <c r="P967" s="310"/>
      <c r="Q967" s="393">
        <v>54</v>
      </c>
      <c r="R967" s="393"/>
      <c r="S967" s="310"/>
      <c r="T967" s="310"/>
      <c r="U967" s="235">
        <v>6500</v>
      </c>
      <c r="V967" s="246">
        <f>SUM(Q967*6500)</f>
        <v>351000</v>
      </c>
      <c r="W967" s="249">
        <v>25</v>
      </c>
      <c r="X967" s="249">
        <v>40</v>
      </c>
      <c r="Y967" s="249">
        <f>SUM(V967-(V967*X967/100))</f>
        <v>210600</v>
      </c>
      <c r="Z967" s="248">
        <f>SUM(J967+Y967)</f>
        <v>210600</v>
      </c>
      <c r="AA967" s="255">
        <f>Z967</f>
        <v>210600</v>
      </c>
      <c r="AB967" s="310">
        <v>10</v>
      </c>
      <c r="AC967" s="310">
        <v>0</v>
      </c>
      <c r="AD967" s="229">
        <v>0.02</v>
      </c>
      <c r="AE967"/>
    </row>
    <row r="968" spans="1:31" x14ac:dyDescent="0.3">
      <c r="A968" s="310"/>
      <c r="B968" s="330"/>
      <c r="C968" s="310"/>
      <c r="D968" s="310"/>
      <c r="E968" s="310"/>
      <c r="F968" s="310"/>
      <c r="G968" s="310"/>
      <c r="H968" s="255">
        <f>SUM((D968*400)+(E968*100)+F968)</f>
        <v>0</v>
      </c>
      <c r="I968" s="254">
        <v>75</v>
      </c>
      <c r="J968" s="254">
        <f>H968*I968</f>
        <v>0</v>
      </c>
      <c r="K968" s="310"/>
      <c r="L968" s="310"/>
      <c r="M968" s="330" t="s">
        <v>8</v>
      </c>
      <c r="N968" s="345" t="s">
        <v>0</v>
      </c>
      <c r="O968" s="393"/>
      <c r="P968" s="310">
        <v>12</v>
      </c>
      <c r="Q968" s="393"/>
      <c r="R968" s="393"/>
      <c r="S968" s="310"/>
      <c r="T968" s="310"/>
      <c r="U968" s="235">
        <v>6500</v>
      </c>
      <c r="V968" s="246">
        <f>SUM(P968*6500)</f>
        <v>78000</v>
      </c>
      <c r="W968" s="249">
        <v>25</v>
      </c>
      <c r="X968" s="249">
        <v>93</v>
      </c>
      <c r="Y968" s="249">
        <f>SUM(V968-(V968*X968/100))</f>
        <v>5460</v>
      </c>
      <c r="Z968" s="248">
        <f>SUM(J968+Y968)</f>
        <v>5460</v>
      </c>
      <c r="AA968" s="255">
        <f>Z968</f>
        <v>5460</v>
      </c>
      <c r="AB968" s="310">
        <v>50</v>
      </c>
      <c r="AC968" s="310">
        <v>0</v>
      </c>
      <c r="AD968" s="229">
        <v>0.01</v>
      </c>
      <c r="AE968"/>
    </row>
    <row r="969" spans="1:31" x14ac:dyDescent="0.3">
      <c r="A969" s="310">
        <v>510</v>
      </c>
      <c r="B969" s="330" t="s">
        <v>689</v>
      </c>
      <c r="C969" s="310">
        <v>6400</v>
      </c>
      <c r="D969" s="310">
        <v>11</v>
      </c>
      <c r="E969" s="310">
        <v>3</v>
      </c>
      <c r="F969" s="310">
        <v>94</v>
      </c>
      <c r="G969" s="310">
        <v>1</v>
      </c>
      <c r="H969" s="255">
        <f>SUM((D969*400)+(E969*100)+F969)</f>
        <v>4794</v>
      </c>
      <c r="I969" s="254">
        <v>75</v>
      </c>
      <c r="J969" s="254">
        <f>H969*I969</f>
        <v>359550</v>
      </c>
      <c r="K969" s="310"/>
      <c r="L969" s="310"/>
      <c r="M969" s="330"/>
      <c r="N969" s="345"/>
      <c r="O969" s="393"/>
      <c r="P969" s="310"/>
      <c r="Q969" s="393"/>
      <c r="R969" s="393"/>
      <c r="S969" s="310"/>
      <c r="T969" s="310"/>
      <c r="V969" s="246"/>
      <c r="W969" s="249"/>
      <c r="X969" s="249"/>
      <c r="Y969" s="249"/>
      <c r="Z969" s="248">
        <f>SUM(J969+Y969)</f>
        <v>359550</v>
      </c>
      <c r="AA969" s="255">
        <f>Z969</f>
        <v>359550</v>
      </c>
      <c r="AB969" s="310">
        <v>50</v>
      </c>
      <c r="AC969" s="310">
        <v>0</v>
      </c>
      <c r="AD969" s="229">
        <v>0.01</v>
      </c>
      <c r="AE969"/>
    </row>
    <row r="970" spans="1:31" x14ac:dyDescent="0.3">
      <c r="A970" s="310">
        <v>511</v>
      </c>
      <c r="B970" s="330" t="s">
        <v>688</v>
      </c>
      <c r="C970" s="310">
        <v>10399</v>
      </c>
      <c r="D970" s="310">
        <v>10</v>
      </c>
      <c r="E970" s="310">
        <v>1</v>
      </c>
      <c r="F970" s="310">
        <v>73</v>
      </c>
      <c r="G970" s="310">
        <v>1</v>
      </c>
      <c r="H970" s="255">
        <f>SUM((D970*400)+(E970*100)+F970)</f>
        <v>4173</v>
      </c>
      <c r="I970" s="254">
        <v>75</v>
      </c>
      <c r="J970" s="254">
        <f>H970*I970</f>
        <v>312975</v>
      </c>
      <c r="K970" s="310"/>
      <c r="L970" s="310"/>
      <c r="M970" s="330"/>
      <c r="N970" s="345"/>
      <c r="O970" s="393"/>
      <c r="P970" s="310"/>
      <c r="Q970" s="393"/>
      <c r="R970" s="393"/>
      <c r="S970" s="310"/>
      <c r="T970" s="310"/>
      <c r="U970" s="246"/>
      <c r="V970" s="249"/>
      <c r="W970" s="249"/>
      <c r="X970" s="249"/>
      <c r="Y970" s="249"/>
      <c r="Z970" s="248">
        <f>SUM(J970+Y970)</f>
        <v>312975</v>
      </c>
      <c r="AA970" s="255">
        <f>Z970</f>
        <v>312975</v>
      </c>
      <c r="AB970" s="310">
        <v>50</v>
      </c>
      <c r="AC970" s="310">
        <v>0</v>
      </c>
      <c r="AD970" s="229">
        <v>0.01</v>
      </c>
      <c r="AE970"/>
    </row>
    <row r="971" spans="1:31" x14ac:dyDescent="0.3">
      <c r="A971" s="310">
        <v>512</v>
      </c>
      <c r="B971" s="330" t="s">
        <v>687</v>
      </c>
      <c r="C971" s="310">
        <v>7458</v>
      </c>
      <c r="D971" s="310"/>
      <c r="E971" s="310">
        <v>2</v>
      </c>
      <c r="F971" s="310">
        <v>8</v>
      </c>
      <c r="G971" s="310">
        <v>1</v>
      </c>
      <c r="H971" s="255">
        <f>SUM((D971*400)+(E971*100)+F971)</f>
        <v>208</v>
      </c>
      <c r="I971" s="254">
        <v>75</v>
      </c>
      <c r="J971" s="254">
        <f>H971*I971</f>
        <v>15600</v>
      </c>
      <c r="K971" s="310"/>
      <c r="L971" s="310"/>
      <c r="M971" s="330"/>
      <c r="N971" s="345"/>
      <c r="O971" s="393"/>
      <c r="P971" s="310"/>
      <c r="Q971" s="393"/>
      <c r="R971" s="393"/>
      <c r="S971" s="310"/>
      <c r="T971" s="310"/>
      <c r="U971" s="246"/>
      <c r="V971" s="249"/>
      <c r="W971" s="249"/>
      <c r="X971" s="249"/>
      <c r="Y971" s="249"/>
      <c r="Z971" s="248">
        <f>SUM(J971+Y971)</f>
        <v>15600</v>
      </c>
      <c r="AA971" s="255">
        <f>Z971</f>
        <v>15600</v>
      </c>
      <c r="AB971" s="310">
        <v>50</v>
      </c>
      <c r="AC971" s="310">
        <v>0</v>
      </c>
      <c r="AD971" s="229">
        <v>0.01</v>
      </c>
      <c r="AE971"/>
    </row>
    <row r="972" spans="1:31" x14ac:dyDescent="0.3">
      <c r="A972" s="310">
        <v>513</v>
      </c>
      <c r="B972" s="330" t="s">
        <v>686</v>
      </c>
      <c r="C972" s="310">
        <v>11508</v>
      </c>
      <c r="D972" s="310">
        <v>7</v>
      </c>
      <c r="E972" s="310">
        <v>1</v>
      </c>
      <c r="F972" s="310">
        <v>44</v>
      </c>
      <c r="G972" s="310">
        <v>1</v>
      </c>
      <c r="H972" s="255">
        <f>SUM((D972*400)+(E972*100)+F972)</f>
        <v>2944</v>
      </c>
      <c r="I972" s="254">
        <v>75</v>
      </c>
      <c r="J972" s="254">
        <f>H972*I972</f>
        <v>220800</v>
      </c>
      <c r="K972" s="310"/>
      <c r="L972" s="310"/>
      <c r="M972" s="330"/>
      <c r="N972" s="345"/>
      <c r="O972" s="393"/>
      <c r="P972" s="310"/>
      <c r="Q972" s="393"/>
      <c r="R972" s="393"/>
      <c r="S972" s="310"/>
      <c r="T972" s="310"/>
      <c r="U972" s="246"/>
      <c r="V972" s="249"/>
      <c r="W972" s="249"/>
      <c r="X972" s="249"/>
      <c r="Y972" s="249"/>
      <c r="Z972" s="248">
        <f>SUM(J972+Y972)</f>
        <v>220800</v>
      </c>
      <c r="AA972" s="255">
        <f>Z972</f>
        <v>220800</v>
      </c>
      <c r="AB972" s="310">
        <v>50</v>
      </c>
      <c r="AC972" s="310">
        <v>0</v>
      </c>
      <c r="AD972" s="229">
        <v>0.01</v>
      </c>
      <c r="AE972"/>
    </row>
    <row r="973" spans="1:31" x14ac:dyDescent="0.3">
      <c r="A973" s="310">
        <v>514</v>
      </c>
      <c r="B973" s="330" t="s">
        <v>685</v>
      </c>
      <c r="C973" s="310">
        <v>10770</v>
      </c>
      <c r="D973" s="310">
        <v>20</v>
      </c>
      <c r="E973" s="310">
        <v>2</v>
      </c>
      <c r="F973" s="310">
        <v>57</v>
      </c>
      <c r="G973" s="310">
        <v>1</v>
      </c>
      <c r="H973" s="255">
        <f>SUM((D973*400)+(E973*100)+F973)</f>
        <v>8257</v>
      </c>
      <c r="I973" s="254">
        <v>75</v>
      </c>
      <c r="J973" s="254">
        <f>H973*I973</f>
        <v>619275</v>
      </c>
      <c r="K973" s="310"/>
      <c r="L973" s="310"/>
      <c r="M973" s="330"/>
      <c r="N973" s="345"/>
      <c r="O973" s="393"/>
      <c r="P973" s="310"/>
      <c r="Q973" s="393"/>
      <c r="R973" s="393"/>
      <c r="S973" s="310"/>
      <c r="T973" s="310"/>
      <c r="U973" s="246"/>
      <c r="V973" s="249"/>
      <c r="W973" s="249"/>
      <c r="X973" s="249"/>
      <c r="Y973" s="249"/>
      <c r="Z973" s="248">
        <f>SUM(J973+Y973)</f>
        <v>619275</v>
      </c>
      <c r="AA973" s="255">
        <f>Z973</f>
        <v>619275</v>
      </c>
      <c r="AB973" s="310">
        <v>50</v>
      </c>
      <c r="AC973" s="310">
        <v>0</v>
      </c>
      <c r="AD973" s="229">
        <v>0.01</v>
      </c>
      <c r="AE973"/>
    </row>
    <row r="974" spans="1:31" x14ac:dyDescent="0.3">
      <c r="A974" s="310">
        <v>515</v>
      </c>
      <c r="B974" s="330" t="s">
        <v>363</v>
      </c>
      <c r="C974" s="310">
        <v>10261</v>
      </c>
      <c r="D974" s="310"/>
      <c r="E974" s="310">
        <v>1</v>
      </c>
      <c r="F974" s="310">
        <v>1</v>
      </c>
      <c r="G974" s="310">
        <v>1</v>
      </c>
      <c r="H974" s="255">
        <f>SUM((D974*400)+(E974*100)+F974)</f>
        <v>101</v>
      </c>
      <c r="I974" s="254">
        <v>75</v>
      </c>
      <c r="J974" s="254">
        <f>H974*I974</f>
        <v>7575</v>
      </c>
      <c r="K974" s="310"/>
      <c r="L974" s="310"/>
      <c r="M974" s="330"/>
      <c r="N974" s="345"/>
      <c r="O974" s="393"/>
      <c r="P974" s="310"/>
      <c r="Q974" s="393"/>
      <c r="R974" s="393"/>
      <c r="S974" s="310"/>
      <c r="T974" s="310"/>
      <c r="U974" s="246"/>
      <c r="V974" s="249"/>
      <c r="W974" s="249"/>
      <c r="X974" s="249"/>
      <c r="Y974" s="249"/>
      <c r="Z974" s="248">
        <f>SUM(J974+Y974)</f>
        <v>7575</v>
      </c>
      <c r="AA974" s="255">
        <f>Z974</f>
        <v>7575</v>
      </c>
      <c r="AB974" s="310">
        <v>50</v>
      </c>
      <c r="AC974" s="310">
        <v>0</v>
      </c>
      <c r="AD974" s="229">
        <v>0.01</v>
      </c>
      <c r="AE974"/>
    </row>
    <row r="975" spans="1:31" x14ac:dyDescent="0.3">
      <c r="A975" s="310">
        <v>516</v>
      </c>
      <c r="B975" s="330" t="s">
        <v>365</v>
      </c>
      <c r="C975" s="310">
        <v>5156</v>
      </c>
      <c r="D975" s="310"/>
      <c r="E975" s="310">
        <v>2</v>
      </c>
      <c r="F975" s="310">
        <v>2</v>
      </c>
      <c r="G975" s="310">
        <v>2</v>
      </c>
      <c r="H975" s="255">
        <f>SUM((D975*400)+(E975*100)+F975)</f>
        <v>202</v>
      </c>
      <c r="I975" s="254">
        <v>75</v>
      </c>
      <c r="J975" s="254">
        <f>H975*I975</f>
        <v>15150</v>
      </c>
      <c r="K975" s="310">
        <v>155</v>
      </c>
      <c r="L975" s="310" t="s">
        <v>364</v>
      </c>
      <c r="M975" s="330" t="s">
        <v>3</v>
      </c>
      <c r="N975" s="345" t="s">
        <v>2</v>
      </c>
      <c r="O975" s="393">
        <v>536</v>
      </c>
      <c r="P975" s="310"/>
      <c r="Q975" s="393">
        <v>324</v>
      </c>
      <c r="R975" s="393"/>
      <c r="S975" s="310"/>
      <c r="T975" s="310"/>
      <c r="U975" s="235">
        <v>6500</v>
      </c>
      <c r="V975" s="246">
        <f>SUM(Q975*6500)</f>
        <v>2106000</v>
      </c>
      <c r="W975" s="249">
        <v>13</v>
      </c>
      <c r="X975" s="249">
        <v>16</v>
      </c>
      <c r="Y975" s="249">
        <f>SUM(V975-(V975*X975/100))</f>
        <v>1769040</v>
      </c>
      <c r="Z975" s="248">
        <f>SUM(J975+Y975)</f>
        <v>1784190</v>
      </c>
      <c r="AA975" s="255">
        <f>Z975</f>
        <v>1784190</v>
      </c>
      <c r="AB975" s="310">
        <v>10</v>
      </c>
      <c r="AC975" s="310">
        <v>0</v>
      </c>
      <c r="AD975" s="229">
        <v>0.02</v>
      </c>
      <c r="AE975"/>
    </row>
    <row r="976" spans="1:31" x14ac:dyDescent="0.3">
      <c r="A976" s="310"/>
      <c r="B976" s="330"/>
      <c r="C976" s="310"/>
      <c r="D976" s="310"/>
      <c r="E976" s="310"/>
      <c r="F976" s="310"/>
      <c r="G976" s="310"/>
      <c r="H976" s="255">
        <f>SUM((D976*400)+(E976*100)+F976)</f>
        <v>0</v>
      </c>
      <c r="I976" s="254">
        <v>75</v>
      </c>
      <c r="J976" s="254">
        <f>H976*I976</f>
        <v>0</v>
      </c>
      <c r="K976" s="310"/>
      <c r="L976" s="310">
        <v>264</v>
      </c>
      <c r="M976" s="330" t="s">
        <v>10</v>
      </c>
      <c r="N976" s="345" t="s">
        <v>9</v>
      </c>
      <c r="O976" s="393"/>
      <c r="P976" s="310"/>
      <c r="Q976" s="393"/>
      <c r="R976" s="393"/>
      <c r="S976" s="310"/>
      <c r="T976" s="310"/>
      <c r="U976" s="235">
        <v>6500</v>
      </c>
      <c r="V976" s="246">
        <f>SUM(V977+V978)</f>
        <v>1235000</v>
      </c>
      <c r="W976" s="249">
        <v>10</v>
      </c>
      <c r="X976" s="249">
        <v>30</v>
      </c>
      <c r="Y976" s="249">
        <f>SUM(V976-(V976*X976/100))</f>
        <v>864500</v>
      </c>
      <c r="Z976" s="248">
        <f>SUM(J976+Y976)</f>
        <v>864500</v>
      </c>
      <c r="AA976" s="255">
        <f>Z976</f>
        <v>864500</v>
      </c>
      <c r="AB976" s="310">
        <v>10</v>
      </c>
      <c r="AC976" s="310">
        <v>0</v>
      </c>
      <c r="AD976" s="229">
        <v>0.02</v>
      </c>
      <c r="AE976"/>
    </row>
    <row r="977" spans="1:31" x14ac:dyDescent="0.3">
      <c r="A977" s="310"/>
      <c r="B977" s="330"/>
      <c r="C977" s="310"/>
      <c r="D977" s="310"/>
      <c r="E977" s="310"/>
      <c r="F977" s="310"/>
      <c r="G977" s="310"/>
      <c r="H977" s="255">
        <f>SUM((D977*400)+(E977*100)+F977)</f>
        <v>0</v>
      </c>
      <c r="I977" s="254">
        <v>75</v>
      </c>
      <c r="J977" s="254">
        <f>H977*I977</f>
        <v>0</v>
      </c>
      <c r="K977" s="310"/>
      <c r="L977" s="310"/>
      <c r="M977" s="330" t="s">
        <v>393</v>
      </c>
      <c r="N977" s="345" t="s">
        <v>2</v>
      </c>
      <c r="O977" s="393"/>
      <c r="P977" s="310"/>
      <c r="Q977" s="393">
        <v>126</v>
      </c>
      <c r="R977" s="393"/>
      <c r="S977" s="310"/>
      <c r="T977" s="310"/>
      <c r="V977" s="246">
        <f>SUM(Q977*6500)</f>
        <v>819000</v>
      </c>
      <c r="W977" s="249"/>
      <c r="X977" s="249"/>
      <c r="Y977" s="249"/>
      <c r="Z977" s="248">
        <f>SUM(J977+Y977)</f>
        <v>0</v>
      </c>
      <c r="AA977" s="255">
        <f>Z977</f>
        <v>0</v>
      </c>
      <c r="AB977" s="310"/>
      <c r="AC977" s="310"/>
      <c r="AD977" s="229"/>
      <c r="AE977"/>
    </row>
    <row r="978" spans="1:31" x14ac:dyDescent="0.3">
      <c r="A978" s="310"/>
      <c r="B978" s="330"/>
      <c r="C978" s="310"/>
      <c r="D978" s="310"/>
      <c r="E978" s="310"/>
      <c r="F978" s="310"/>
      <c r="G978" s="310"/>
      <c r="H978" s="255">
        <f>SUM((D978*400)+(E978*100)+F978)</f>
        <v>0</v>
      </c>
      <c r="I978" s="254">
        <v>75</v>
      </c>
      <c r="J978" s="254">
        <f>H978*I978</f>
        <v>0</v>
      </c>
      <c r="K978" s="310"/>
      <c r="L978" s="310"/>
      <c r="M978" s="330" t="s">
        <v>391</v>
      </c>
      <c r="N978" s="345" t="s">
        <v>0</v>
      </c>
      <c r="O978" s="393"/>
      <c r="P978" s="310"/>
      <c r="Q978" s="393">
        <v>64</v>
      </c>
      <c r="R978" s="393"/>
      <c r="S978" s="310"/>
      <c r="T978" s="310"/>
      <c r="V978" s="246">
        <f>SUM(Q978*6500)</f>
        <v>416000</v>
      </c>
      <c r="W978" s="249"/>
      <c r="X978" s="249"/>
      <c r="Y978" s="249"/>
      <c r="Z978" s="248">
        <f>SUM(J978+Y978)</f>
        <v>0</v>
      </c>
      <c r="AA978" s="255">
        <f>Z978</f>
        <v>0</v>
      </c>
      <c r="AB978" s="310"/>
      <c r="AC978" s="310"/>
      <c r="AD978" s="229"/>
      <c r="AE978"/>
    </row>
    <row r="979" spans="1:31" x14ac:dyDescent="0.3">
      <c r="A979" s="310"/>
      <c r="B979" s="330"/>
      <c r="C979" s="310"/>
      <c r="D979" s="310"/>
      <c r="E979" s="310"/>
      <c r="F979" s="310"/>
      <c r="G979" s="310"/>
      <c r="H979" s="255">
        <f>SUM((D979*400)+(E979*100)+F979)</f>
        <v>0</v>
      </c>
      <c r="I979" s="254">
        <v>75</v>
      </c>
      <c r="J979" s="254">
        <f>H979*I979</f>
        <v>0</v>
      </c>
      <c r="K979" s="310"/>
      <c r="L979" s="310"/>
      <c r="M979" s="330" t="s">
        <v>8</v>
      </c>
      <c r="N979" s="345" t="s">
        <v>0</v>
      </c>
      <c r="O979" s="393"/>
      <c r="P979" s="310">
        <v>22</v>
      </c>
      <c r="Q979" s="393"/>
      <c r="R979" s="393"/>
      <c r="S979" s="310"/>
      <c r="T979" s="310"/>
      <c r="U979" s="235">
        <v>6500</v>
      </c>
      <c r="V979" s="246">
        <f>SUM(P979*6500)</f>
        <v>143000</v>
      </c>
      <c r="W979" s="249">
        <v>13</v>
      </c>
      <c r="X979" s="249">
        <v>55</v>
      </c>
      <c r="Y979" s="249">
        <f>SUM(V979-(V979*X979/100))</f>
        <v>64350</v>
      </c>
      <c r="Z979" s="248">
        <f>SUM(J979+Y979)</f>
        <v>64350</v>
      </c>
      <c r="AA979" s="255">
        <f>Z979</f>
        <v>64350</v>
      </c>
      <c r="AB979" s="310">
        <v>50</v>
      </c>
      <c r="AC979" s="310">
        <v>0</v>
      </c>
      <c r="AD979" s="229">
        <v>0.01</v>
      </c>
      <c r="AE979"/>
    </row>
    <row r="980" spans="1:31" x14ac:dyDescent="0.3">
      <c r="A980" s="310">
        <v>517</v>
      </c>
      <c r="B980" s="330" t="s">
        <v>684</v>
      </c>
      <c r="C980" s="310">
        <v>4016</v>
      </c>
      <c r="D980" s="310">
        <v>6</v>
      </c>
      <c r="E980" s="310">
        <v>1</v>
      </c>
      <c r="F980" s="310">
        <v>62</v>
      </c>
      <c r="G980" s="310">
        <v>1</v>
      </c>
      <c r="H980" s="255">
        <f>SUM((D980*400)+(E980*100)+F980)</f>
        <v>2562</v>
      </c>
      <c r="I980" s="254">
        <v>75</v>
      </c>
      <c r="J980" s="254">
        <f>H980*I980</f>
        <v>192150</v>
      </c>
      <c r="K980" s="310">
        <v>156</v>
      </c>
      <c r="L980" s="310" t="s">
        <v>681</v>
      </c>
      <c r="M980" s="330" t="s">
        <v>8</v>
      </c>
      <c r="N980" s="345" t="s">
        <v>0</v>
      </c>
      <c r="O980" s="393"/>
      <c r="P980" s="310">
        <v>22</v>
      </c>
      <c r="Q980" s="393"/>
      <c r="R980" s="393"/>
      <c r="S980" s="310"/>
      <c r="T980" s="310"/>
      <c r="U980" s="235">
        <v>6500</v>
      </c>
      <c r="V980" s="246">
        <f>SUM(P980*6500)</f>
        <v>143000</v>
      </c>
      <c r="W980" s="249">
        <v>10</v>
      </c>
      <c r="X980" s="249">
        <v>40</v>
      </c>
      <c r="Y980" s="249">
        <f>SUM(V980-(V980*X980/100))</f>
        <v>85800</v>
      </c>
      <c r="Z980" s="248">
        <f>SUM(J980+Y980)</f>
        <v>277950</v>
      </c>
      <c r="AA980" s="255">
        <f>Z980</f>
        <v>277950</v>
      </c>
      <c r="AB980" s="310">
        <v>50</v>
      </c>
      <c r="AC980" s="310">
        <v>0</v>
      </c>
      <c r="AD980" s="229">
        <v>0.01</v>
      </c>
      <c r="AE980"/>
    </row>
    <row r="981" spans="1:31" x14ac:dyDescent="0.3">
      <c r="A981" s="310">
        <v>518</v>
      </c>
      <c r="B981" s="330" t="s">
        <v>683</v>
      </c>
      <c r="C981" s="310">
        <v>2190</v>
      </c>
      <c r="D981" s="310">
        <v>35</v>
      </c>
      <c r="E981" s="310">
        <v>1</v>
      </c>
      <c r="F981" s="310">
        <v>79</v>
      </c>
      <c r="G981" s="310">
        <v>1</v>
      </c>
      <c r="H981" s="255">
        <f>SUM((D981*400)+(E981*100)+F981)</f>
        <v>14179</v>
      </c>
      <c r="I981" s="254">
        <v>75</v>
      </c>
      <c r="J981" s="254">
        <f>H981*I981</f>
        <v>1063425</v>
      </c>
      <c r="K981" s="310"/>
      <c r="L981" s="310"/>
      <c r="M981" s="330"/>
      <c r="N981" s="345"/>
      <c r="O981" s="393"/>
      <c r="P981" s="310"/>
      <c r="Q981" s="393"/>
      <c r="R981" s="393"/>
      <c r="S981" s="310"/>
      <c r="T981" s="310"/>
      <c r="V981" s="246"/>
      <c r="W981" s="249"/>
      <c r="X981" s="249"/>
      <c r="Y981" s="249"/>
      <c r="Z981" s="248">
        <f>SUM(J981+Y981)</f>
        <v>1063425</v>
      </c>
      <c r="AA981" s="255">
        <f>Z981</f>
        <v>1063425</v>
      </c>
      <c r="AB981" s="310">
        <v>50</v>
      </c>
      <c r="AC981" s="310">
        <v>0</v>
      </c>
      <c r="AD981" s="229">
        <v>0.01</v>
      </c>
      <c r="AE981"/>
    </row>
    <row r="982" spans="1:31" x14ac:dyDescent="0.3">
      <c r="A982" s="310">
        <v>519</v>
      </c>
      <c r="B982" s="330" t="s">
        <v>682</v>
      </c>
      <c r="C982" s="310">
        <v>10259</v>
      </c>
      <c r="D982" s="310"/>
      <c r="E982" s="310">
        <v>1</v>
      </c>
      <c r="F982" s="310">
        <v>36</v>
      </c>
      <c r="G982" s="310">
        <v>2</v>
      </c>
      <c r="H982" s="255">
        <f>SUM((D982*400)+(E982*100)+F982)</f>
        <v>136</v>
      </c>
      <c r="I982" s="254">
        <v>75</v>
      </c>
      <c r="J982" s="254">
        <f>H982*I982</f>
        <v>10200</v>
      </c>
      <c r="K982" s="310">
        <v>157</v>
      </c>
      <c r="L982" s="310" t="s">
        <v>681</v>
      </c>
      <c r="M982" s="330" t="s">
        <v>10</v>
      </c>
      <c r="N982" s="345" t="s">
        <v>9</v>
      </c>
      <c r="O982" s="393">
        <v>442.75</v>
      </c>
      <c r="P982" s="310"/>
      <c r="Q982" s="393"/>
      <c r="R982" s="393"/>
      <c r="S982" s="310"/>
      <c r="T982" s="310"/>
      <c r="U982" s="235">
        <v>6500</v>
      </c>
      <c r="V982" s="246">
        <f>SUM(V983+V984)</f>
        <v>2057250</v>
      </c>
      <c r="W982" s="249">
        <v>20</v>
      </c>
      <c r="X982" s="249">
        <v>75</v>
      </c>
      <c r="Y982" s="249">
        <f>SUM(V982-(V982*X982/100))</f>
        <v>514312.5</v>
      </c>
      <c r="Z982" s="248">
        <f>SUM(J982+Y982)</f>
        <v>524512.5</v>
      </c>
      <c r="AA982" s="255">
        <f>Z982</f>
        <v>524512.5</v>
      </c>
      <c r="AB982" s="310">
        <v>10</v>
      </c>
      <c r="AC982" s="310">
        <v>0</v>
      </c>
      <c r="AD982" s="229">
        <v>0.02</v>
      </c>
      <c r="AE982"/>
    </row>
    <row r="983" spans="1:31" x14ac:dyDescent="0.3">
      <c r="A983" s="310"/>
      <c r="B983" s="330"/>
      <c r="C983" s="310"/>
      <c r="D983" s="310"/>
      <c r="E983" s="310"/>
      <c r="F983" s="310"/>
      <c r="G983" s="310"/>
      <c r="H983" s="255">
        <f>SUM((D983*400)+(E983*100)+F983)</f>
        <v>0</v>
      </c>
      <c r="I983" s="254">
        <v>75</v>
      </c>
      <c r="J983" s="254">
        <f>H983*I983</f>
        <v>0</v>
      </c>
      <c r="K983" s="310"/>
      <c r="L983" s="310"/>
      <c r="M983" s="330" t="s">
        <v>393</v>
      </c>
      <c r="N983" s="345" t="s">
        <v>2</v>
      </c>
      <c r="O983" s="393"/>
      <c r="P983" s="310"/>
      <c r="Q983" s="393">
        <v>220.5</v>
      </c>
      <c r="R983" s="393"/>
      <c r="S983" s="310"/>
      <c r="T983" s="310"/>
      <c r="V983" s="246">
        <f>SUM(Q983*6500)</f>
        <v>1433250</v>
      </c>
      <c r="W983" s="249"/>
      <c r="X983" s="249"/>
      <c r="Y983" s="249"/>
      <c r="Z983" s="248">
        <f>SUM(J983+Y983)</f>
        <v>0</v>
      </c>
      <c r="AA983" s="255">
        <f>Z983</f>
        <v>0</v>
      </c>
      <c r="AB983" s="310"/>
      <c r="AC983" s="310"/>
      <c r="AD983" s="229"/>
      <c r="AE983"/>
    </row>
    <row r="984" spans="1:31" x14ac:dyDescent="0.3">
      <c r="A984" s="310"/>
      <c r="B984" s="330"/>
      <c r="C984" s="310"/>
      <c r="D984" s="310"/>
      <c r="E984" s="310"/>
      <c r="F984" s="310"/>
      <c r="G984" s="310"/>
      <c r="H984" s="255">
        <f>SUM((D984*400)+(E984*100)+F984)</f>
        <v>0</v>
      </c>
      <c r="I984" s="254">
        <v>75</v>
      </c>
      <c r="J984" s="254">
        <f>H984*I984</f>
        <v>0</v>
      </c>
      <c r="K984" s="310"/>
      <c r="L984" s="310"/>
      <c r="M984" s="330" t="s">
        <v>391</v>
      </c>
      <c r="N984" s="345" t="s">
        <v>0</v>
      </c>
      <c r="O984" s="393"/>
      <c r="P984" s="310"/>
      <c r="Q984" s="393">
        <v>96</v>
      </c>
      <c r="R984" s="393"/>
      <c r="S984" s="310"/>
      <c r="T984" s="310"/>
      <c r="V984" s="246">
        <f>SUM(Q984*6500)</f>
        <v>624000</v>
      </c>
      <c r="W984" s="249"/>
      <c r="X984" s="249"/>
      <c r="Y984" s="249"/>
      <c r="Z984" s="248">
        <f>SUM(J984+Y984)</f>
        <v>0</v>
      </c>
      <c r="AA984" s="255">
        <f>Z984</f>
        <v>0</v>
      </c>
      <c r="AB984" s="310"/>
      <c r="AC984" s="310"/>
      <c r="AD984" s="229"/>
      <c r="AE984"/>
    </row>
    <row r="985" spans="1:31" s="294" customFormat="1" x14ac:dyDescent="0.3">
      <c r="A985" s="297"/>
      <c r="B985" s="346"/>
      <c r="C985" s="297"/>
      <c r="D985" s="297"/>
      <c r="E985" s="297"/>
      <c r="F985" s="297"/>
      <c r="G985" s="297"/>
      <c r="H985" s="296">
        <f>SUM((D985*400)+(E985*100)+F985)</f>
        <v>0</v>
      </c>
      <c r="I985" s="254">
        <v>75</v>
      </c>
      <c r="J985" s="254">
        <f>H985*I985</f>
        <v>0</v>
      </c>
      <c r="K985" s="297"/>
      <c r="L985" s="297"/>
      <c r="M985" s="346" t="s">
        <v>27</v>
      </c>
      <c r="N985" s="346" t="s">
        <v>2</v>
      </c>
      <c r="O985" s="396"/>
      <c r="P985" s="297"/>
      <c r="Q985" s="396"/>
      <c r="R985" s="396">
        <v>33.6</v>
      </c>
      <c r="S985" s="297"/>
      <c r="T985" s="297"/>
      <c r="U985" s="324">
        <v>6500</v>
      </c>
      <c r="V985" s="323">
        <f>SUM(R985*6500)</f>
        <v>218400</v>
      </c>
      <c r="W985" s="297">
        <v>10</v>
      </c>
      <c r="X985" s="297">
        <v>10</v>
      </c>
      <c r="Y985" s="297">
        <f>SUM(V985-(V985*X985/100))</f>
        <v>196560</v>
      </c>
      <c r="Z985" s="296">
        <f>SUM(J985+Y985)</f>
        <v>196560</v>
      </c>
      <c r="AA985" s="255">
        <f>Z985</f>
        <v>196560</v>
      </c>
      <c r="AB985" s="297">
        <v>0</v>
      </c>
      <c r="AC985" s="297">
        <f>AA985</f>
        <v>196560</v>
      </c>
      <c r="AD985" s="395">
        <v>0.03</v>
      </c>
      <c r="AE985" s="321"/>
    </row>
    <row r="986" spans="1:31" s="294" customFormat="1" x14ac:dyDescent="0.3">
      <c r="A986" s="297"/>
      <c r="B986" s="346"/>
      <c r="C986" s="297"/>
      <c r="D986" s="297"/>
      <c r="E986" s="297"/>
      <c r="F986" s="297"/>
      <c r="G986" s="297"/>
      <c r="H986" s="296">
        <f>SUM((D986*400)+(E986*100)+F986)</f>
        <v>0</v>
      </c>
      <c r="I986" s="254">
        <v>75</v>
      </c>
      <c r="J986" s="254">
        <f>H986*I986</f>
        <v>0</v>
      </c>
      <c r="K986" s="297"/>
      <c r="L986" s="297"/>
      <c r="M986" s="346" t="s">
        <v>18</v>
      </c>
      <c r="N986" s="346" t="s">
        <v>2</v>
      </c>
      <c r="O986" s="396"/>
      <c r="P986" s="297"/>
      <c r="Q986" s="396"/>
      <c r="R986" s="396">
        <v>86.4</v>
      </c>
      <c r="S986" s="297"/>
      <c r="T986" s="297"/>
      <c r="U986" s="324">
        <v>2400</v>
      </c>
      <c r="V986" s="323">
        <f>SUM(R986*2400)</f>
        <v>207360</v>
      </c>
      <c r="W986" s="297">
        <v>10</v>
      </c>
      <c r="X986" s="297">
        <v>10</v>
      </c>
      <c r="Y986" s="297">
        <f>SUM(V986-(V986*X986/100))</f>
        <v>186624</v>
      </c>
      <c r="Z986" s="296">
        <f>SUM(J986+Y986)</f>
        <v>186624</v>
      </c>
      <c r="AA986" s="255">
        <f>Z986</f>
        <v>186624</v>
      </c>
      <c r="AB986" s="297">
        <v>0</v>
      </c>
      <c r="AC986" s="297">
        <f>AA986</f>
        <v>186624</v>
      </c>
      <c r="AD986" s="395">
        <v>0.03</v>
      </c>
      <c r="AE986" s="321"/>
    </row>
    <row r="987" spans="1:31" x14ac:dyDescent="0.3">
      <c r="A987" s="310"/>
      <c r="B987" s="330"/>
      <c r="C987" s="310"/>
      <c r="D987" s="310"/>
      <c r="E987" s="310"/>
      <c r="F987" s="310"/>
      <c r="G987" s="310"/>
      <c r="H987" s="255">
        <f>SUM((D987*400)+(E987*100)+F987)</f>
        <v>0</v>
      </c>
      <c r="I987" s="254">
        <v>75</v>
      </c>
      <c r="J987" s="254">
        <f>H987*I987</f>
        <v>0</v>
      </c>
      <c r="K987" s="310"/>
      <c r="L987" s="310"/>
      <c r="M987" s="330" t="s">
        <v>158</v>
      </c>
      <c r="N987" s="345" t="s">
        <v>2</v>
      </c>
      <c r="O987" s="393"/>
      <c r="P987" s="310"/>
      <c r="Q987" s="393"/>
      <c r="R987" s="393">
        <v>6.25</v>
      </c>
      <c r="S987" s="310"/>
      <c r="T987" s="310"/>
      <c r="U987" s="235">
        <v>6500</v>
      </c>
      <c r="V987" s="246">
        <f>SUM(R987*2400)</f>
        <v>15000</v>
      </c>
      <c r="W987" s="249">
        <v>10</v>
      </c>
      <c r="X987" s="249">
        <v>10</v>
      </c>
      <c r="Y987" s="249">
        <f>SUM(V987-(V987*X987/100))</f>
        <v>13500</v>
      </c>
      <c r="Z987" s="248">
        <f>SUM(J987+Y987)</f>
        <v>13500</v>
      </c>
      <c r="AA987" s="255">
        <f>Z987</f>
        <v>13500</v>
      </c>
      <c r="AB987" s="310">
        <v>10</v>
      </c>
      <c r="AC987" s="310">
        <v>0</v>
      </c>
      <c r="AD987" s="229">
        <v>0.02</v>
      </c>
      <c r="AE987"/>
    </row>
    <row r="988" spans="1:31" x14ac:dyDescent="0.3">
      <c r="A988" s="310">
        <v>520</v>
      </c>
      <c r="B988" s="330" t="s">
        <v>680</v>
      </c>
      <c r="C988" s="310">
        <v>953</v>
      </c>
      <c r="D988" s="310"/>
      <c r="E988" s="310">
        <v>3</v>
      </c>
      <c r="F988" s="310">
        <v>34</v>
      </c>
      <c r="G988" s="310">
        <v>1</v>
      </c>
      <c r="H988" s="255">
        <f>SUM((D988*400)+(E988*100)+F988)</f>
        <v>334</v>
      </c>
      <c r="I988" s="254">
        <v>75</v>
      </c>
      <c r="J988" s="254">
        <f>H988*I988</f>
        <v>25050</v>
      </c>
      <c r="K988" s="310"/>
      <c r="L988" s="310"/>
      <c r="M988" s="330"/>
      <c r="N988" s="345"/>
      <c r="O988" s="393"/>
      <c r="P988" s="310"/>
      <c r="Q988" s="393"/>
      <c r="R988" s="393"/>
      <c r="S988" s="310"/>
      <c r="T988" s="310"/>
      <c r="V988" s="246"/>
      <c r="W988" s="249"/>
      <c r="X988" s="249"/>
      <c r="Y988" s="249"/>
      <c r="Z988" s="248">
        <f>SUM(J988+Y988)</f>
        <v>25050</v>
      </c>
      <c r="AA988" s="255">
        <f>Z988</f>
        <v>25050</v>
      </c>
      <c r="AB988" s="310">
        <v>50</v>
      </c>
      <c r="AC988" s="310">
        <v>0</v>
      </c>
      <c r="AD988" s="229">
        <v>0.01</v>
      </c>
      <c r="AE988"/>
    </row>
    <row r="989" spans="1:31" x14ac:dyDescent="0.3">
      <c r="A989" s="310">
        <v>521</v>
      </c>
      <c r="B989" s="330" t="s">
        <v>679</v>
      </c>
      <c r="C989" s="310">
        <v>957</v>
      </c>
      <c r="D989" s="310">
        <v>8</v>
      </c>
      <c r="E989" s="310">
        <v>2</v>
      </c>
      <c r="F989" s="310">
        <v>64</v>
      </c>
      <c r="G989" s="310">
        <v>1</v>
      </c>
      <c r="H989" s="255">
        <f>SUM((D989*400)+(E989*100)+F989)</f>
        <v>3464</v>
      </c>
      <c r="I989" s="254">
        <v>75</v>
      </c>
      <c r="J989" s="254">
        <f>H989*I989</f>
        <v>259800</v>
      </c>
      <c r="K989" s="310"/>
      <c r="L989" s="310"/>
      <c r="M989" s="330"/>
      <c r="N989" s="345"/>
      <c r="O989" s="393"/>
      <c r="P989" s="310"/>
      <c r="Q989" s="393"/>
      <c r="R989" s="393"/>
      <c r="S989" s="310"/>
      <c r="T989" s="310"/>
      <c r="V989" s="246"/>
      <c r="W989" s="249"/>
      <c r="X989" s="249"/>
      <c r="Y989" s="249"/>
      <c r="Z989" s="248">
        <f>SUM(J989+Y989)</f>
        <v>259800</v>
      </c>
      <c r="AA989" s="255">
        <f>Z989</f>
        <v>259800</v>
      </c>
      <c r="AB989" s="310">
        <v>50</v>
      </c>
      <c r="AC989" s="310">
        <v>0</v>
      </c>
      <c r="AD989" s="229">
        <v>0.01</v>
      </c>
      <c r="AE989"/>
    </row>
    <row r="990" spans="1:31" x14ac:dyDescent="0.3">
      <c r="A990" s="310">
        <v>522</v>
      </c>
      <c r="B990" s="330" t="s">
        <v>678</v>
      </c>
      <c r="C990" s="310">
        <v>946</v>
      </c>
      <c r="D990" s="310">
        <v>1</v>
      </c>
      <c r="E990" s="310">
        <v>3</v>
      </c>
      <c r="F990" s="310">
        <v>8</v>
      </c>
      <c r="G990" s="310">
        <v>1</v>
      </c>
      <c r="H990" s="255">
        <f>SUM((D990*400)+(E990*100)+F990)</f>
        <v>708</v>
      </c>
      <c r="I990" s="254">
        <v>75</v>
      </c>
      <c r="J990" s="254">
        <f>H990*I990</f>
        <v>53100</v>
      </c>
      <c r="K990" s="310"/>
      <c r="L990" s="310"/>
      <c r="M990" s="330"/>
      <c r="N990" s="345"/>
      <c r="O990" s="393"/>
      <c r="P990" s="310"/>
      <c r="Q990" s="393"/>
      <c r="R990" s="393"/>
      <c r="S990" s="310"/>
      <c r="T990" s="310"/>
      <c r="U990" s="246"/>
      <c r="V990" s="249"/>
      <c r="W990" s="249"/>
      <c r="X990" s="249"/>
      <c r="Y990" s="249"/>
      <c r="Z990" s="248">
        <f>SUM(J990+Y990)</f>
        <v>53100</v>
      </c>
      <c r="AA990" s="255">
        <f>Z990</f>
        <v>53100</v>
      </c>
      <c r="AB990" s="310">
        <v>50</v>
      </c>
      <c r="AC990" s="310">
        <v>0</v>
      </c>
      <c r="AD990" s="229">
        <v>0.01</v>
      </c>
      <c r="AE990"/>
    </row>
    <row r="991" spans="1:31" x14ac:dyDescent="0.3">
      <c r="A991" s="310">
        <v>523</v>
      </c>
      <c r="B991" s="330" t="s">
        <v>677</v>
      </c>
      <c r="C991" s="310">
        <v>29906</v>
      </c>
      <c r="D991" s="310"/>
      <c r="E991" s="310">
        <v>1</v>
      </c>
      <c r="F991" s="310">
        <v>0</v>
      </c>
      <c r="G991" s="310">
        <v>2</v>
      </c>
      <c r="H991" s="255">
        <f>SUM((D991*400)+(E991*100)+F991)</f>
        <v>100</v>
      </c>
      <c r="I991" s="254">
        <v>75</v>
      </c>
      <c r="J991" s="254">
        <f>H991*I991</f>
        <v>7500</v>
      </c>
      <c r="K991" s="310">
        <v>158</v>
      </c>
      <c r="L991" s="310">
        <v>52</v>
      </c>
      <c r="M991" s="330" t="s">
        <v>3</v>
      </c>
      <c r="N991" s="345" t="s">
        <v>2</v>
      </c>
      <c r="O991" s="393">
        <v>225.63</v>
      </c>
      <c r="P991" s="310"/>
      <c r="Q991" s="393">
        <v>203.58</v>
      </c>
      <c r="R991" s="393"/>
      <c r="S991" s="310"/>
      <c r="T991" s="310"/>
      <c r="U991" s="235">
        <v>6500</v>
      </c>
      <c r="V991" s="246">
        <f>SUM(Q991*6500)</f>
        <v>1323270</v>
      </c>
      <c r="W991" s="249">
        <v>4</v>
      </c>
      <c r="X991" s="249">
        <v>4</v>
      </c>
      <c r="Y991" s="249">
        <f>SUM(V991-(V991*X991/100))</f>
        <v>1270339.2</v>
      </c>
      <c r="Z991" s="248">
        <f>SUM(J991+Y991)</f>
        <v>1277839.2</v>
      </c>
      <c r="AA991" s="255">
        <f>Z991</f>
        <v>1277839.2</v>
      </c>
      <c r="AB991" s="310">
        <v>10</v>
      </c>
      <c r="AC991" s="310">
        <v>0</v>
      </c>
      <c r="AD991" s="229">
        <v>0.02</v>
      </c>
      <c r="AE991"/>
    </row>
    <row r="992" spans="1:31" x14ac:dyDescent="0.3">
      <c r="A992" s="310"/>
      <c r="B992" s="330"/>
      <c r="C992" s="310"/>
      <c r="D992" s="310"/>
      <c r="E992" s="310"/>
      <c r="F992" s="310"/>
      <c r="G992" s="310"/>
      <c r="H992" s="255">
        <f>SUM((D992*400)+(E992*100)+F992)</f>
        <v>0</v>
      </c>
      <c r="I992" s="254">
        <v>75</v>
      </c>
      <c r="J992" s="254">
        <f>H992*I992</f>
        <v>0</v>
      </c>
      <c r="K992" s="310"/>
      <c r="L992" s="310"/>
      <c r="M992" s="330" t="s">
        <v>8</v>
      </c>
      <c r="N992" s="345" t="s">
        <v>0</v>
      </c>
      <c r="O992" s="393"/>
      <c r="P992" s="310">
        <v>22.05</v>
      </c>
      <c r="Q992" s="393"/>
      <c r="R992" s="393"/>
      <c r="S992" s="310"/>
      <c r="T992" s="310"/>
      <c r="U992" s="235">
        <v>6500</v>
      </c>
      <c r="V992" s="246">
        <f>SUM(P992*6500)</f>
        <v>143325</v>
      </c>
      <c r="W992" s="249">
        <v>4</v>
      </c>
      <c r="X992" s="249">
        <v>12</v>
      </c>
      <c r="Y992" s="249">
        <f>SUM(V992-(V992*X992/100))</f>
        <v>126126</v>
      </c>
      <c r="Z992" s="248">
        <f>SUM(J992+Y992)</f>
        <v>126126</v>
      </c>
      <c r="AA992" s="255">
        <f>Z992</f>
        <v>126126</v>
      </c>
      <c r="AB992" s="310">
        <v>50</v>
      </c>
      <c r="AC992" s="310">
        <v>0</v>
      </c>
      <c r="AD992" s="229">
        <v>0.01</v>
      </c>
      <c r="AE992"/>
    </row>
    <row r="993" spans="1:31" x14ac:dyDescent="0.3">
      <c r="A993" s="310">
        <v>524</v>
      </c>
      <c r="B993" s="330" t="s">
        <v>676</v>
      </c>
      <c r="C993" s="310">
        <v>6957</v>
      </c>
      <c r="D993" s="310">
        <v>14</v>
      </c>
      <c r="E993" s="310"/>
      <c r="F993" s="310"/>
      <c r="G993" s="310">
        <v>1</v>
      </c>
      <c r="H993" s="255">
        <f>SUM((D993*400)+(E993*100)+F993)</f>
        <v>5600</v>
      </c>
      <c r="I993" s="254">
        <v>75</v>
      </c>
      <c r="J993" s="254">
        <f>H993*I993</f>
        <v>420000</v>
      </c>
      <c r="K993" s="310"/>
      <c r="L993" s="249"/>
      <c r="M993" s="330"/>
      <c r="N993" s="345"/>
      <c r="O993" s="393"/>
      <c r="P993" s="310"/>
      <c r="Q993" s="393"/>
      <c r="R993" s="393"/>
      <c r="S993" s="310"/>
      <c r="T993" s="310"/>
      <c r="V993" s="246"/>
      <c r="W993" s="249"/>
      <c r="X993" s="249"/>
      <c r="Y993" s="249"/>
      <c r="Z993" s="248">
        <f>SUM(J993+Y993)</f>
        <v>420000</v>
      </c>
      <c r="AA993" s="255">
        <f>Z993</f>
        <v>420000</v>
      </c>
      <c r="AB993" s="310">
        <v>50</v>
      </c>
      <c r="AC993" s="310">
        <v>0</v>
      </c>
      <c r="AD993" s="229">
        <v>0.01</v>
      </c>
      <c r="AE993"/>
    </row>
    <row r="994" spans="1:31" x14ac:dyDescent="0.3">
      <c r="A994" s="310">
        <v>525</v>
      </c>
      <c r="B994" s="330" t="s">
        <v>675</v>
      </c>
      <c r="C994" s="310">
        <v>9743</v>
      </c>
      <c r="D994" s="310"/>
      <c r="E994" s="310">
        <v>2</v>
      </c>
      <c r="F994" s="310">
        <v>59</v>
      </c>
      <c r="G994" s="310">
        <v>2</v>
      </c>
      <c r="H994" s="255">
        <f>SUM((D994*400)+(E994*100)+F994)</f>
        <v>259</v>
      </c>
      <c r="I994" s="254">
        <v>75</v>
      </c>
      <c r="J994" s="254">
        <f>H994*I994</f>
        <v>19425</v>
      </c>
      <c r="K994" s="310">
        <v>159</v>
      </c>
      <c r="L994" s="249" t="s">
        <v>674</v>
      </c>
      <c r="M994" s="345" t="s">
        <v>3</v>
      </c>
      <c r="N994" s="345" t="s">
        <v>2</v>
      </c>
      <c r="O994" s="394">
        <v>180</v>
      </c>
      <c r="P994" s="310"/>
      <c r="Q994" s="393">
        <v>180</v>
      </c>
      <c r="R994" s="393"/>
      <c r="S994" s="310"/>
      <c r="T994" s="310"/>
      <c r="U994" s="235">
        <v>6500</v>
      </c>
      <c r="V994" s="246">
        <f>SUM(Q994*6500)</f>
        <v>1170000</v>
      </c>
      <c r="W994" s="249">
        <v>15</v>
      </c>
      <c r="X994" s="249">
        <v>50</v>
      </c>
      <c r="Y994" s="249">
        <f>SUM(V994-(V994*X994/100))</f>
        <v>585000</v>
      </c>
      <c r="Z994" s="248">
        <f>SUM(J994+Y994)</f>
        <v>604425</v>
      </c>
      <c r="AA994" s="255">
        <f>Z994</f>
        <v>604425</v>
      </c>
      <c r="AB994" s="310">
        <v>10</v>
      </c>
      <c r="AC994" s="310">
        <v>0</v>
      </c>
      <c r="AD994" s="229">
        <v>0.02</v>
      </c>
      <c r="AE994"/>
    </row>
    <row r="995" spans="1:31" x14ac:dyDescent="0.3">
      <c r="A995" s="389"/>
      <c r="B995" s="389"/>
      <c r="C995" s="389"/>
      <c r="D995" s="389"/>
      <c r="E995" s="389"/>
      <c r="F995" s="389"/>
      <c r="G995" s="389"/>
      <c r="H995" s="255">
        <f>SUM((D995*400)+(E995*100)+F995)</f>
        <v>0</v>
      </c>
      <c r="I995" s="254">
        <v>75</v>
      </c>
      <c r="J995" s="254">
        <f>H995*I995</f>
        <v>0</v>
      </c>
      <c r="K995" s="389"/>
      <c r="L995" s="392"/>
      <c r="M995" s="329" t="s">
        <v>8</v>
      </c>
      <c r="N995" s="328" t="s">
        <v>0</v>
      </c>
      <c r="O995" s="391"/>
      <c r="P995" s="389">
        <v>37.840000000000003</v>
      </c>
      <c r="Q995" s="391"/>
      <c r="R995" s="391"/>
      <c r="S995" s="389"/>
      <c r="T995" s="389"/>
      <c r="U995" s="235">
        <v>6500</v>
      </c>
      <c r="V995" s="246">
        <f>SUM(P995*6500)</f>
        <v>245960.00000000003</v>
      </c>
      <c r="W995" s="390">
        <v>15</v>
      </c>
      <c r="X995" s="390">
        <v>65</v>
      </c>
      <c r="Y995" s="249">
        <f>SUM(V995-(V995*X995/100))</f>
        <v>86086</v>
      </c>
      <c r="Z995" s="248">
        <f>SUM(J995+Y995)</f>
        <v>86086</v>
      </c>
      <c r="AA995" s="255">
        <f>Z995</f>
        <v>86086</v>
      </c>
      <c r="AB995" s="389">
        <v>50</v>
      </c>
      <c r="AC995" s="389">
        <v>0</v>
      </c>
      <c r="AD995" s="256">
        <v>0.01</v>
      </c>
      <c r="AE995"/>
    </row>
    <row r="996" spans="1:31" s="294" customFormat="1" x14ac:dyDescent="0.3">
      <c r="A996" s="386"/>
      <c r="B996" s="386"/>
      <c r="C996" s="386"/>
      <c r="D996" s="386"/>
      <c r="E996" s="386"/>
      <c r="F996" s="386"/>
      <c r="G996" s="386"/>
      <c r="H996" s="296">
        <f>SUM((D996*400)+(E996*100)+F996)</f>
        <v>0</v>
      </c>
      <c r="I996" s="254">
        <v>75</v>
      </c>
      <c r="J996" s="254">
        <f>H996*I996</f>
        <v>0</v>
      </c>
      <c r="K996" s="386"/>
      <c r="L996" s="386"/>
      <c r="M996" s="388" t="s">
        <v>18</v>
      </c>
      <c r="N996" s="388" t="s">
        <v>2</v>
      </c>
      <c r="O996" s="387"/>
      <c r="P996" s="386"/>
      <c r="Q996" s="387"/>
      <c r="R996" s="387">
        <v>85.8</v>
      </c>
      <c r="S996" s="386"/>
      <c r="T996" s="386"/>
      <c r="U996" s="324">
        <v>2400</v>
      </c>
      <c r="V996" s="323">
        <f>SUM(R996*2400)</f>
        <v>205920</v>
      </c>
      <c r="W996" s="386">
        <v>15</v>
      </c>
      <c r="X996" s="386">
        <v>20</v>
      </c>
      <c r="Y996" s="297">
        <f>SUM(V996-(V996*X996/100))</f>
        <v>164736</v>
      </c>
      <c r="Z996" s="296">
        <f>SUM(J996+Y996)</f>
        <v>164736</v>
      </c>
      <c r="AA996" s="255">
        <f>Z996</f>
        <v>164736</v>
      </c>
      <c r="AB996" s="386">
        <v>0</v>
      </c>
      <c r="AC996" s="386">
        <f>AA996</f>
        <v>164736</v>
      </c>
      <c r="AD996" s="385">
        <v>0.03</v>
      </c>
      <c r="AE996" s="321"/>
    </row>
    <row r="997" spans="1:31" x14ac:dyDescent="0.3">
      <c r="A997" s="375"/>
      <c r="B997" s="375"/>
      <c r="C997" s="375"/>
      <c r="D997" s="375"/>
      <c r="E997" s="375"/>
      <c r="F997" s="375"/>
      <c r="G997" s="375"/>
      <c r="H997" s="255">
        <f>SUM((D997*400)+(E997*100)+F997)</f>
        <v>0</v>
      </c>
      <c r="I997" s="254">
        <v>75</v>
      </c>
      <c r="J997" s="254">
        <f>H997*I997</f>
        <v>0</v>
      </c>
      <c r="K997" s="375"/>
      <c r="L997" s="381"/>
      <c r="M997" s="384" t="s">
        <v>13</v>
      </c>
      <c r="N997" s="383" t="s">
        <v>0</v>
      </c>
      <c r="O997" s="382"/>
      <c r="P997" s="375"/>
      <c r="Q997" s="382"/>
      <c r="R997" s="382">
        <v>57.15</v>
      </c>
      <c r="S997" s="375"/>
      <c r="T997" s="375"/>
      <c r="U997" s="235">
        <v>2050</v>
      </c>
      <c r="V997" s="246">
        <f>SUM(R997*2050)</f>
        <v>117157.5</v>
      </c>
      <c r="W997" s="381">
        <v>5</v>
      </c>
      <c r="X997" s="381">
        <v>15</v>
      </c>
      <c r="Y997" s="249">
        <f>SUM(V997-(V997*X997/100))</f>
        <v>99583.875</v>
      </c>
      <c r="Z997" s="248">
        <f>SUM(J997+Y997)</f>
        <v>99583.875</v>
      </c>
      <c r="AA997" s="255">
        <f>Z997</f>
        <v>99583.875</v>
      </c>
      <c r="AB997" s="375">
        <v>50</v>
      </c>
      <c r="AC997" s="375">
        <v>0</v>
      </c>
      <c r="AD997" s="379">
        <v>0.01</v>
      </c>
      <c r="AE997"/>
    </row>
    <row r="998" spans="1:31" x14ac:dyDescent="0.3">
      <c r="A998" s="375">
        <v>526</v>
      </c>
      <c r="B998" s="330" t="s">
        <v>673</v>
      </c>
      <c r="C998" s="375">
        <v>3986</v>
      </c>
      <c r="D998" s="375"/>
      <c r="E998" s="375"/>
      <c r="F998" s="375">
        <v>51</v>
      </c>
      <c r="G998" s="375">
        <v>1</v>
      </c>
      <c r="H998" s="255">
        <f>SUM((D998*400)+(E998*100)+F998)</f>
        <v>51</v>
      </c>
      <c r="I998" s="254">
        <v>75</v>
      </c>
      <c r="J998" s="254">
        <f>H998*I998</f>
        <v>3825</v>
      </c>
      <c r="K998" s="375"/>
      <c r="L998" s="375"/>
      <c r="M998" s="384"/>
      <c r="N998" s="383"/>
      <c r="O998" s="382"/>
      <c r="P998" s="375"/>
      <c r="Q998" s="382"/>
      <c r="R998" s="382"/>
      <c r="S998" s="375"/>
      <c r="T998" s="375"/>
      <c r="V998" s="246"/>
      <c r="W998" s="381"/>
      <c r="X998" s="381"/>
      <c r="Y998" s="249"/>
      <c r="Z998" s="248">
        <f>SUM(J998+Y998)</f>
        <v>3825</v>
      </c>
      <c r="AA998" s="255">
        <f>Z998</f>
        <v>3825</v>
      </c>
      <c r="AB998" s="375">
        <v>50</v>
      </c>
      <c r="AC998" s="375">
        <v>0</v>
      </c>
      <c r="AD998" s="379">
        <v>0.01</v>
      </c>
      <c r="AE998"/>
    </row>
    <row r="999" spans="1:31" x14ac:dyDescent="0.3">
      <c r="A999" s="375">
        <v>527</v>
      </c>
      <c r="B999" s="330" t="s">
        <v>672</v>
      </c>
      <c r="C999" s="375">
        <v>3987</v>
      </c>
      <c r="D999" s="375"/>
      <c r="E999" s="375"/>
      <c r="F999" s="375">
        <v>53</v>
      </c>
      <c r="G999" s="375">
        <v>1</v>
      </c>
      <c r="H999" s="255">
        <f>SUM((D999*400)+(E999*100)+F999)</f>
        <v>53</v>
      </c>
      <c r="I999" s="254">
        <v>75</v>
      </c>
      <c r="J999" s="254">
        <f>H999*I999</f>
        <v>3975</v>
      </c>
      <c r="K999" s="375"/>
      <c r="L999" s="375"/>
      <c r="M999" s="384"/>
      <c r="N999" s="383"/>
      <c r="O999" s="382"/>
      <c r="P999" s="375"/>
      <c r="Q999" s="382"/>
      <c r="R999" s="382"/>
      <c r="S999" s="375"/>
      <c r="T999" s="375"/>
      <c r="V999" s="246"/>
      <c r="W999" s="381"/>
      <c r="X999" s="381"/>
      <c r="Y999" s="249"/>
      <c r="Z999" s="248">
        <f>SUM(J999+Y999)</f>
        <v>3975</v>
      </c>
      <c r="AA999" s="255">
        <f>Z999</f>
        <v>3975</v>
      </c>
      <c r="AB999" s="375">
        <v>50</v>
      </c>
      <c r="AC999" s="375">
        <v>0</v>
      </c>
      <c r="AD999" s="379">
        <v>0.01</v>
      </c>
      <c r="AE999"/>
    </row>
    <row r="1000" spans="1:31" x14ac:dyDescent="0.3">
      <c r="A1000" s="375">
        <v>528</v>
      </c>
      <c r="B1000" s="330" t="s">
        <v>671</v>
      </c>
      <c r="C1000" s="375">
        <v>18720</v>
      </c>
      <c r="D1000" s="375">
        <v>21</v>
      </c>
      <c r="E1000" s="375"/>
      <c r="F1000" s="375">
        <v>5</v>
      </c>
      <c r="G1000" s="375">
        <v>1</v>
      </c>
      <c r="H1000" s="255">
        <f>SUM((D1000*400)+(E1000*100)+F1000)</f>
        <v>8405</v>
      </c>
      <c r="I1000" s="254">
        <v>75</v>
      </c>
      <c r="J1000" s="254">
        <f>H1000*I1000</f>
        <v>630375</v>
      </c>
      <c r="K1000" s="375"/>
      <c r="L1000" s="375"/>
      <c r="M1000" s="384"/>
      <c r="N1000" s="383"/>
      <c r="O1000" s="382"/>
      <c r="P1000" s="375"/>
      <c r="Q1000" s="382"/>
      <c r="R1000" s="382"/>
      <c r="S1000" s="375"/>
      <c r="T1000" s="375"/>
      <c r="V1000" s="246"/>
      <c r="W1000" s="381"/>
      <c r="X1000" s="381"/>
      <c r="Y1000" s="249"/>
      <c r="Z1000" s="248">
        <f>SUM(J1000+Y1000)</f>
        <v>630375</v>
      </c>
      <c r="AA1000" s="255">
        <f>Z1000</f>
        <v>630375</v>
      </c>
      <c r="AB1000" s="375">
        <v>50</v>
      </c>
      <c r="AC1000" s="375">
        <v>0</v>
      </c>
      <c r="AD1000" s="379">
        <v>0.01</v>
      </c>
      <c r="AE1000"/>
    </row>
    <row r="1001" spans="1:31" x14ac:dyDescent="0.3">
      <c r="A1001" s="375">
        <v>529</v>
      </c>
      <c r="B1001" s="330" t="s">
        <v>670</v>
      </c>
      <c r="C1001" s="375">
        <v>6270</v>
      </c>
      <c r="D1001" s="375"/>
      <c r="E1001" s="375">
        <v>1</v>
      </c>
      <c r="F1001" s="375">
        <v>16</v>
      </c>
      <c r="G1001" s="375">
        <v>2</v>
      </c>
      <c r="H1001" s="255">
        <f>SUM((D1001*400)+(E1001*100)+F1001)</f>
        <v>116</v>
      </c>
      <c r="I1001" s="254">
        <v>75</v>
      </c>
      <c r="J1001" s="254">
        <f>H1001*I1001</f>
        <v>8700</v>
      </c>
      <c r="K1001" s="375">
        <v>160</v>
      </c>
      <c r="L1001" s="375">
        <v>144</v>
      </c>
      <c r="M1001" s="330" t="s">
        <v>10</v>
      </c>
      <c r="N1001" s="345" t="s">
        <v>9</v>
      </c>
      <c r="O1001" s="382">
        <v>404.61</v>
      </c>
      <c r="P1001" s="375"/>
      <c r="Q1001" s="382"/>
      <c r="R1001" s="382"/>
      <c r="S1001" s="375"/>
      <c r="T1001" s="375"/>
      <c r="U1001" s="235">
        <v>6500</v>
      </c>
      <c r="V1001" s="246">
        <f>SUM(V1002+V1003)</f>
        <v>2250040</v>
      </c>
      <c r="W1001" s="381">
        <v>4</v>
      </c>
      <c r="X1001" s="381">
        <v>8</v>
      </c>
      <c r="Y1001" s="249">
        <f>SUM(V1001-(V1001*X1001/100))</f>
        <v>2070036.8</v>
      </c>
      <c r="Z1001" s="248">
        <f>SUM(J1001+Y1001)</f>
        <v>2078736.8</v>
      </c>
      <c r="AA1001" s="255">
        <f>Z1001</f>
        <v>2078736.8</v>
      </c>
      <c r="AB1001" s="375">
        <v>10</v>
      </c>
      <c r="AC1001" s="375">
        <v>0</v>
      </c>
      <c r="AD1001" s="379">
        <v>0.02</v>
      </c>
      <c r="AE1001"/>
    </row>
    <row r="1002" spans="1:31" x14ac:dyDescent="0.3">
      <c r="A1002" s="375"/>
      <c r="B1002" s="375"/>
      <c r="C1002" s="375"/>
      <c r="D1002" s="375"/>
      <c r="E1002" s="375"/>
      <c r="F1002" s="375"/>
      <c r="G1002" s="375"/>
      <c r="H1002" s="255">
        <f>SUM((D1002*400)+(E1002*100)+F1002)</f>
        <v>0</v>
      </c>
      <c r="I1002" s="254">
        <v>75</v>
      </c>
      <c r="J1002" s="254">
        <f>H1002*I1002</f>
        <v>0</v>
      </c>
      <c r="K1002" s="375"/>
      <c r="L1002" s="375"/>
      <c r="M1002" s="330" t="s">
        <v>393</v>
      </c>
      <c r="N1002" s="345" t="s">
        <v>2</v>
      </c>
      <c r="O1002" s="382"/>
      <c r="P1002" s="375"/>
      <c r="Q1002" s="382">
        <v>250.16</v>
      </c>
      <c r="R1002" s="382"/>
      <c r="S1002" s="375"/>
      <c r="T1002" s="375"/>
      <c r="V1002" s="246">
        <f>SUM(Q1002*6500)</f>
        <v>1626040</v>
      </c>
      <c r="W1002" s="381"/>
      <c r="X1002" s="381"/>
      <c r="Y1002" s="249"/>
      <c r="Z1002" s="248">
        <f>SUM(J1002+Y1002)</f>
        <v>0</v>
      </c>
      <c r="AA1002" s="255">
        <f>Z1002</f>
        <v>0</v>
      </c>
      <c r="AB1002" s="375"/>
      <c r="AC1002" s="375"/>
      <c r="AD1002" s="379"/>
      <c r="AE1002"/>
    </row>
    <row r="1003" spans="1:31" x14ac:dyDescent="0.3">
      <c r="A1003" s="375"/>
      <c r="B1003" s="375"/>
      <c r="C1003" s="375"/>
      <c r="D1003" s="375"/>
      <c r="E1003" s="375"/>
      <c r="F1003" s="375"/>
      <c r="G1003" s="375"/>
      <c r="H1003" s="255">
        <f>SUM((D1003*400)+(E1003*100)+F1003)</f>
        <v>0</v>
      </c>
      <c r="I1003" s="254">
        <v>75</v>
      </c>
      <c r="J1003" s="254">
        <f>H1003*I1003</f>
        <v>0</v>
      </c>
      <c r="K1003" s="375"/>
      <c r="L1003" s="375"/>
      <c r="M1003" s="330" t="s">
        <v>391</v>
      </c>
      <c r="N1003" s="345" t="s">
        <v>0</v>
      </c>
      <c r="O1003" s="382"/>
      <c r="P1003" s="375"/>
      <c r="Q1003" s="382">
        <v>96</v>
      </c>
      <c r="R1003" s="382"/>
      <c r="S1003" s="375"/>
      <c r="T1003" s="375"/>
      <c r="V1003" s="246">
        <f>SUM(Q1003*6500)</f>
        <v>624000</v>
      </c>
      <c r="W1003" s="381"/>
      <c r="X1003" s="381"/>
      <c r="Y1003" s="249"/>
      <c r="Z1003" s="248">
        <f>SUM(J1003+Y1003)</f>
        <v>0</v>
      </c>
      <c r="AA1003" s="255">
        <f>Z1003</f>
        <v>0</v>
      </c>
      <c r="AB1003" s="375"/>
      <c r="AC1003" s="375"/>
      <c r="AD1003" s="379"/>
      <c r="AE1003"/>
    </row>
    <row r="1004" spans="1:31" x14ac:dyDescent="0.3">
      <c r="A1004" s="375"/>
      <c r="B1004" s="375"/>
      <c r="C1004" s="375"/>
      <c r="D1004" s="375"/>
      <c r="E1004" s="375"/>
      <c r="F1004" s="375"/>
      <c r="G1004" s="375"/>
      <c r="H1004" s="255">
        <f>SUM((D1004*400)+(E1004*100)+F1004)</f>
        <v>0</v>
      </c>
      <c r="I1004" s="254">
        <v>75</v>
      </c>
      <c r="J1004" s="254">
        <f>H1004*I1004</f>
        <v>0</v>
      </c>
      <c r="K1004" s="375"/>
      <c r="L1004" s="375"/>
      <c r="M1004" s="330" t="s">
        <v>8</v>
      </c>
      <c r="N1004" s="345" t="s">
        <v>0</v>
      </c>
      <c r="O1004" s="382"/>
      <c r="P1004" s="375">
        <v>25.2</v>
      </c>
      <c r="Q1004" s="382"/>
      <c r="R1004" s="382"/>
      <c r="S1004" s="375"/>
      <c r="T1004" s="375"/>
      <c r="U1004" s="235">
        <v>6500</v>
      </c>
      <c r="V1004" s="246">
        <f>SUM(P1004*6500)</f>
        <v>163800</v>
      </c>
      <c r="W1004" s="381">
        <v>4</v>
      </c>
      <c r="X1004" s="381">
        <v>12</v>
      </c>
      <c r="Y1004" s="249">
        <f>SUM(V1004-(V1004*X1004/100))</f>
        <v>144144</v>
      </c>
      <c r="Z1004" s="248">
        <f>SUM(J1004+Y1004)</f>
        <v>144144</v>
      </c>
      <c r="AA1004" s="255">
        <f>Z1004</f>
        <v>144144</v>
      </c>
      <c r="AB1004" s="375">
        <v>50</v>
      </c>
      <c r="AC1004" s="375">
        <v>0</v>
      </c>
      <c r="AD1004" s="379">
        <v>0.01</v>
      </c>
      <c r="AE1004"/>
    </row>
    <row r="1005" spans="1:31" s="294" customFormat="1" x14ac:dyDescent="0.3">
      <c r="A1005" s="386"/>
      <c r="B1005" s="386"/>
      <c r="C1005" s="386"/>
      <c r="D1005" s="386"/>
      <c r="E1005" s="386"/>
      <c r="F1005" s="386"/>
      <c r="G1005" s="386"/>
      <c r="H1005" s="296">
        <f>SUM((D1005*400)+(E1005*100)+F1005)</f>
        <v>0</v>
      </c>
      <c r="I1005" s="254">
        <v>75</v>
      </c>
      <c r="J1005" s="254">
        <f>H1005*I1005</f>
        <v>0</v>
      </c>
      <c r="K1005" s="386"/>
      <c r="L1005" s="386"/>
      <c r="M1005" s="388" t="s">
        <v>18</v>
      </c>
      <c r="N1005" s="388" t="s">
        <v>2</v>
      </c>
      <c r="O1005" s="387"/>
      <c r="P1005" s="386"/>
      <c r="Q1005" s="387"/>
      <c r="R1005" s="387">
        <v>33.25</v>
      </c>
      <c r="S1005" s="386"/>
      <c r="T1005" s="386"/>
      <c r="U1005" s="324">
        <v>2400</v>
      </c>
      <c r="V1005" s="323">
        <f>SUM(R1005*2400)</f>
        <v>79800</v>
      </c>
      <c r="W1005" s="386">
        <v>4</v>
      </c>
      <c r="X1005" s="386">
        <v>4</v>
      </c>
      <c r="Y1005" s="297">
        <f>SUM(V1005-(V1005*X1005/100))</f>
        <v>76608</v>
      </c>
      <c r="Z1005" s="296">
        <f>SUM(J1005+Y1005)</f>
        <v>76608</v>
      </c>
      <c r="AA1005" s="255">
        <f>Z1005</f>
        <v>76608</v>
      </c>
      <c r="AB1005" s="386">
        <v>0</v>
      </c>
      <c r="AC1005" s="386">
        <f>AA1005</f>
        <v>76608</v>
      </c>
      <c r="AD1005" s="385">
        <v>0.03</v>
      </c>
      <c r="AE1005" s="321"/>
    </row>
    <row r="1006" spans="1:31" x14ac:dyDescent="0.3">
      <c r="A1006" s="375">
        <v>530</v>
      </c>
      <c r="B1006" s="330" t="s">
        <v>669</v>
      </c>
      <c r="C1006" s="375">
        <v>1131</v>
      </c>
      <c r="D1006" s="375">
        <v>13</v>
      </c>
      <c r="E1006" s="375">
        <v>2</v>
      </c>
      <c r="F1006" s="375">
        <v>77</v>
      </c>
      <c r="G1006" s="375">
        <v>1</v>
      </c>
      <c r="H1006" s="255">
        <f>SUM((D1006*400)+(E1006*100)+F1006)</f>
        <v>5477</v>
      </c>
      <c r="I1006" s="254">
        <v>75</v>
      </c>
      <c r="J1006" s="254">
        <f>H1006*I1006</f>
        <v>410775</v>
      </c>
      <c r="K1006" s="375"/>
      <c r="L1006" s="375"/>
      <c r="M1006" s="384"/>
      <c r="N1006" s="383"/>
      <c r="O1006" s="382"/>
      <c r="P1006" s="375"/>
      <c r="Q1006" s="382"/>
      <c r="R1006" s="382"/>
      <c r="S1006" s="375"/>
      <c r="T1006" s="375"/>
      <c r="V1006" s="246"/>
      <c r="W1006" s="381"/>
      <c r="X1006" s="381"/>
      <c r="Y1006" s="249"/>
      <c r="Z1006" s="248">
        <f>SUM(J1006+Y1006)</f>
        <v>410775</v>
      </c>
      <c r="AA1006" s="255">
        <f>Z1006</f>
        <v>410775</v>
      </c>
      <c r="AB1006" s="375">
        <v>50</v>
      </c>
      <c r="AC1006" s="375">
        <v>0</v>
      </c>
      <c r="AD1006" s="379">
        <v>0.01</v>
      </c>
      <c r="AE1006"/>
    </row>
    <row r="1007" spans="1:31" x14ac:dyDescent="0.3">
      <c r="A1007" s="375">
        <v>531</v>
      </c>
      <c r="B1007" s="330" t="s">
        <v>668</v>
      </c>
      <c r="C1007" s="375">
        <v>5158</v>
      </c>
      <c r="D1007" s="375">
        <v>3</v>
      </c>
      <c r="E1007" s="375"/>
      <c r="F1007" s="375">
        <v>96</v>
      </c>
      <c r="G1007" s="375">
        <v>1</v>
      </c>
      <c r="H1007" s="255">
        <f>SUM((D1007*400)+(E1007*100)+F1007)</f>
        <v>1296</v>
      </c>
      <c r="I1007" s="254">
        <v>75</v>
      </c>
      <c r="J1007" s="254">
        <f>H1007*I1007</f>
        <v>97200</v>
      </c>
      <c r="K1007" s="375"/>
      <c r="L1007" s="375"/>
      <c r="M1007" s="384"/>
      <c r="N1007" s="383"/>
      <c r="O1007" s="382"/>
      <c r="P1007" s="375"/>
      <c r="Q1007" s="382"/>
      <c r="R1007" s="382"/>
      <c r="S1007" s="375"/>
      <c r="T1007" s="375"/>
      <c r="V1007" s="246"/>
      <c r="W1007" s="381"/>
      <c r="X1007" s="381"/>
      <c r="Y1007" s="249"/>
      <c r="Z1007" s="248">
        <f>SUM(J1007+Y1007)</f>
        <v>97200</v>
      </c>
      <c r="AA1007" s="255">
        <f>Z1007</f>
        <v>97200</v>
      </c>
      <c r="AB1007" s="375">
        <v>50</v>
      </c>
      <c r="AC1007" s="375">
        <v>0</v>
      </c>
      <c r="AD1007" s="379">
        <v>0.01</v>
      </c>
      <c r="AE1007"/>
    </row>
    <row r="1008" spans="1:31" x14ac:dyDescent="0.3">
      <c r="A1008" s="375">
        <v>532</v>
      </c>
      <c r="B1008" s="330" t="s">
        <v>667</v>
      </c>
      <c r="C1008" s="375">
        <v>10260</v>
      </c>
      <c r="D1008" s="375"/>
      <c r="E1008" s="375"/>
      <c r="F1008" s="375">
        <v>97</v>
      </c>
      <c r="G1008" s="375">
        <v>2</v>
      </c>
      <c r="H1008" s="255">
        <f>SUM((D1008*400)+(E1008*100)+F1008)</f>
        <v>97</v>
      </c>
      <c r="I1008" s="254">
        <v>75</v>
      </c>
      <c r="J1008" s="254">
        <f>H1008*I1008</f>
        <v>7275</v>
      </c>
      <c r="K1008" s="375">
        <v>161</v>
      </c>
      <c r="L1008" s="375">
        <v>99</v>
      </c>
      <c r="M1008" s="330" t="s">
        <v>10</v>
      </c>
      <c r="N1008" s="345" t="s">
        <v>9</v>
      </c>
      <c r="O1008" s="382">
        <v>327</v>
      </c>
      <c r="P1008" s="375"/>
      <c r="Q1008" s="382"/>
      <c r="R1008" s="382"/>
      <c r="S1008" s="375"/>
      <c r="T1008" s="375"/>
      <c r="U1008" s="235">
        <v>6500</v>
      </c>
      <c r="V1008" s="246">
        <f>SUM(V1009+V1010)</f>
        <v>2125500</v>
      </c>
      <c r="W1008" s="381">
        <v>7</v>
      </c>
      <c r="X1008" s="381">
        <v>18</v>
      </c>
      <c r="Y1008" s="249">
        <f>SUM(V1008-(V1008*X1008/100))</f>
        <v>1742910</v>
      </c>
      <c r="Z1008" s="248">
        <f>SUM(J1008+Y1008)</f>
        <v>1750185</v>
      </c>
      <c r="AA1008" s="255">
        <f>Z1008</f>
        <v>1750185</v>
      </c>
      <c r="AB1008" s="375">
        <v>10</v>
      </c>
      <c r="AC1008" s="375">
        <v>0</v>
      </c>
      <c r="AD1008" s="379">
        <v>0.02</v>
      </c>
      <c r="AE1008"/>
    </row>
    <row r="1009" spans="1:31" x14ac:dyDescent="0.3">
      <c r="A1009" s="375"/>
      <c r="B1009" s="375"/>
      <c r="C1009" s="375"/>
      <c r="D1009" s="375"/>
      <c r="E1009" s="375"/>
      <c r="F1009" s="375"/>
      <c r="G1009" s="375"/>
      <c r="H1009" s="255">
        <f>SUM((D1009*400)+(E1009*100)+F1009)</f>
        <v>0</v>
      </c>
      <c r="I1009" s="254">
        <v>75</v>
      </c>
      <c r="J1009" s="254">
        <f>H1009*I1009</f>
        <v>0</v>
      </c>
      <c r="K1009" s="375"/>
      <c r="L1009" s="375"/>
      <c r="M1009" s="330" t="s">
        <v>393</v>
      </c>
      <c r="N1009" s="345" t="s">
        <v>2</v>
      </c>
      <c r="O1009" s="382"/>
      <c r="P1009" s="375"/>
      <c r="Q1009" s="382">
        <v>231</v>
      </c>
      <c r="R1009" s="382"/>
      <c r="S1009" s="375"/>
      <c r="T1009" s="375"/>
      <c r="V1009" s="246">
        <f>SUM(Q1009*6500)</f>
        <v>1501500</v>
      </c>
      <c r="W1009" s="381"/>
      <c r="X1009" s="381"/>
      <c r="Y1009" s="249"/>
      <c r="Z1009" s="248">
        <f>SUM(J1009+Y1009)</f>
        <v>0</v>
      </c>
      <c r="AA1009" s="255">
        <f>Z1009</f>
        <v>0</v>
      </c>
      <c r="AB1009" s="375"/>
      <c r="AC1009" s="375"/>
      <c r="AD1009" s="379"/>
      <c r="AE1009"/>
    </row>
    <row r="1010" spans="1:31" x14ac:dyDescent="0.3">
      <c r="A1010" s="375"/>
      <c r="B1010" s="375"/>
      <c r="C1010" s="375"/>
      <c r="D1010" s="375"/>
      <c r="E1010" s="375"/>
      <c r="F1010" s="375"/>
      <c r="G1010" s="375"/>
      <c r="H1010" s="255">
        <f>SUM((D1010*400)+(E1010*100)+F1010)</f>
        <v>0</v>
      </c>
      <c r="I1010" s="254">
        <v>75</v>
      </c>
      <c r="J1010" s="254">
        <f>H1010*I1010</f>
        <v>0</v>
      </c>
      <c r="K1010" s="375"/>
      <c r="L1010" s="375"/>
      <c r="M1010" s="330" t="s">
        <v>391</v>
      </c>
      <c r="N1010" s="345" t="s">
        <v>0</v>
      </c>
      <c r="O1010" s="382"/>
      <c r="P1010" s="375"/>
      <c r="Q1010" s="382">
        <v>96</v>
      </c>
      <c r="R1010" s="382"/>
      <c r="S1010" s="375"/>
      <c r="T1010" s="375"/>
      <c r="V1010" s="246">
        <f>SUM(Q1010*6500)</f>
        <v>624000</v>
      </c>
      <c r="W1010" s="381"/>
      <c r="X1010" s="381"/>
      <c r="Y1010" s="249"/>
      <c r="Z1010" s="248">
        <f>SUM(J1010+Y1010)</f>
        <v>0</v>
      </c>
      <c r="AA1010" s="255">
        <f>Z1010</f>
        <v>0</v>
      </c>
      <c r="AB1010" s="375"/>
      <c r="AC1010" s="375"/>
      <c r="AD1010" s="379"/>
      <c r="AE1010"/>
    </row>
    <row r="1011" spans="1:31" x14ac:dyDescent="0.3">
      <c r="A1011" s="375">
        <v>533</v>
      </c>
      <c r="B1011" s="330" t="s">
        <v>666</v>
      </c>
      <c r="C1011" s="375">
        <v>13370</v>
      </c>
      <c r="D1011" s="375"/>
      <c r="E1011" s="375"/>
      <c r="F1011" s="375">
        <v>96</v>
      </c>
      <c r="G1011" s="375">
        <v>1</v>
      </c>
      <c r="H1011" s="255">
        <f>SUM((D1011*400)+(E1011*100)+F1011)</f>
        <v>96</v>
      </c>
      <c r="I1011" s="254">
        <v>75</v>
      </c>
      <c r="J1011" s="254">
        <f>H1011*I1011</f>
        <v>7200</v>
      </c>
      <c r="K1011" s="375">
        <v>162</v>
      </c>
      <c r="L1011" s="375">
        <v>99</v>
      </c>
      <c r="M1011" s="330" t="s">
        <v>8</v>
      </c>
      <c r="N1011" s="345" t="s">
        <v>0</v>
      </c>
      <c r="O1011" s="382">
        <v>35.75</v>
      </c>
      <c r="P1011" s="375">
        <v>35.75</v>
      </c>
      <c r="Q1011" s="382"/>
      <c r="R1011" s="382"/>
      <c r="S1011" s="375"/>
      <c r="T1011" s="375"/>
      <c r="U1011" s="235">
        <v>6500</v>
      </c>
      <c r="V1011" s="246">
        <f>SUM(P1011*6500)</f>
        <v>232375</v>
      </c>
      <c r="W1011" s="381">
        <v>7</v>
      </c>
      <c r="X1011" s="381">
        <v>25</v>
      </c>
      <c r="Y1011" s="249">
        <f>SUM(V1011-(V1011*X1011/100))</f>
        <v>174281.25</v>
      </c>
      <c r="Z1011" s="248">
        <f>SUM(J1011+Y1011)</f>
        <v>181481.25</v>
      </c>
      <c r="AA1011" s="255">
        <f>Z1011</f>
        <v>181481.25</v>
      </c>
      <c r="AB1011" s="375">
        <v>50</v>
      </c>
      <c r="AC1011" s="375">
        <v>0</v>
      </c>
      <c r="AD1011" s="379">
        <v>0.01</v>
      </c>
      <c r="AE1011"/>
    </row>
    <row r="1012" spans="1:31" x14ac:dyDescent="0.3">
      <c r="A1012" s="375">
        <v>534</v>
      </c>
      <c r="B1012" s="330" t="s">
        <v>665</v>
      </c>
      <c r="C1012" s="375">
        <v>20246</v>
      </c>
      <c r="D1012" s="375">
        <v>16</v>
      </c>
      <c r="E1012" s="375">
        <v>2</v>
      </c>
      <c r="F1012" s="375">
        <v>85</v>
      </c>
      <c r="G1012" s="375">
        <v>1</v>
      </c>
      <c r="H1012" s="255">
        <f>SUM((D1012*400)+(E1012*100)+F1012)</f>
        <v>6685</v>
      </c>
      <c r="I1012" s="254">
        <v>75</v>
      </c>
      <c r="J1012" s="254">
        <f>H1012*I1012</f>
        <v>501375</v>
      </c>
      <c r="K1012" s="375"/>
      <c r="L1012" s="375"/>
      <c r="M1012" s="384"/>
      <c r="N1012" s="383"/>
      <c r="O1012" s="382"/>
      <c r="P1012" s="375"/>
      <c r="Q1012" s="382"/>
      <c r="R1012" s="382"/>
      <c r="S1012" s="375"/>
      <c r="T1012" s="375"/>
      <c r="V1012" s="246"/>
      <c r="W1012" s="381"/>
      <c r="X1012" s="381"/>
      <c r="Y1012" s="249"/>
      <c r="Z1012" s="248">
        <f>SUM(J1012+Y1012)</f>
        <v>501375</v>
      </c>
      <c r="AA1012" s="255">
        <f>Z1012</f>
        <v>501375</v>
      </c>
      <c r="AB1012" s="375">
        <v>50</v>
      </c>
      <c r="AC1012" s="375">
        <v>0</v>
      </c>
      <c r="AD1012" s="379">
        <v>0.01</v>
      </c>
      <c r="AE1012"/>
    </row>
    <row r="1013" spans="1:31" x14ac:dyDescent="0.3">
      <c r="A1013" s="256">
        <v>535</v>
      </c>
      <c r="B1013" s="380" t="s">
        <v>664</v>
      </c>
      <c r="C1013" s="256">
        <v>5459</v>
      </c>
      <c r="D1013" s="256"/>
      <c r="E1013" s="256">
        <v>2</v>
      </c>
      <c r="F1013" s="256">
        <v>94</v>
      </c>
      <c r="G1013" s="256">
        <v>2</v>
      </c>
      <c r="H1013" s="255">
        <f>SUM((D1013*400)+(E1013*100)+F1013)</f>
        <v>294</v>
      </c>
      <c r="I1013" s="254">
        <v>75</v>
      </c>
      <c r="J1013" s="254">
        <f>H1013*I1013</f>
        <v>22050</v>
      </c>
      <c r="K1013" s="256">
        <v>163</v>
      </c>
      <c r="L1013" s="256">
        <v>98</v>
      </c>
      <c r="M1013" s="380" t="s">
        <v>3</v>
      </c>
      <c r="N1013" s="210" t="s">
        <v>0</v>
      </c>
      <c r="O1013" s="327">
        <v>297</v>
      </c>
      <c r="P1013" s="256"/>
      <c r="Q1013" s="327">
        <v>185</v>
      </c>
      <c r="R1013" s="327"/>
      <c r="S1013" s="256"/>
      <c r="T1013" s="256"/>
      <c r="U1013" s="235">
        <v>6500</v>
      </c>
      <c r="V1013" s="246">
        <f>SUM(Q1013*6500)</f>
        <v>1202500</v>
      </c>
      <c r="W1013" s="269">
        <v>2</v>
      </c>
      <c r="X1013" s="269">
        <v>6</v>
      </c>
      <c r="Y1013" s="249">
        <f>SUM(V1013-(V1013*X1013/100))</f>
        <v>1130350</v>
      </c>
      <c r="Z1013" s="248">
        <f>SUM(J1013+Y1013)</f>
        <v>1152400</v>
      </c>
      <c r="AA1013" s="255">
        <f>Z1013</f>
        <v>1152400</v>
      </c>
      <c r="AB1013" s="256">
        <v>10</v>
      </c>
      <c r="AC1013" s="375">
        <v>0</v>
      </c>
      <c r="AD1013" s="256">
        <v>0.02</v>
      </c>
      <c r="AE1013"/>
    </row>
    <row r="1014" spans="1:31" x14ac:dyDescent="0.3">
      <c r="A1014" s="247"/>
      <c r="B1014" s="247"/>
      <c r="C1014" s="247"/>
      <c r="D1014" s="247"/>
      <c r="E1014" s="247"/>
      <c r="F1014" s="247"/>
      <c r="G1014" s="247"/>
      <c r="H1014" s="255">
        <f>SUM((D1014*400)+(E1014*100)+F1014)</f>
        <v>0</v>
      </c>
      <c r="I1014" s="254">
        <v>75</v>
      </c>
      <c r="J1014" s="254">
        <f>H1014*I1014</f>
        <v>0</v>
      </c>
      <c r="K1014" s="247"/>
      <c r="L1014" s="379"/>
      <c r="M1014" s="253" t="s">
        <v>8</v>
      </c>
      <c r="N1014" s="252" t="s">
        <v>0</v>
      </c>
      <c r="O1014" s="251"/>
      <c r="P1014" s="247">
        <v>22</v>
      </c>
      <c r="Q1014" s="251"/>
      <c r="R1014" s="251"/>
      <c r="S1014" s="247"/>
      <c r="T1014" s="247"/>
      <c r="U1014" s="235">
        <v>6500</v>
      </c>
      <c r="V1014" s="246">
        <f>SUM(P1014*6500)</f>
        <v>143000</v>
      </c>
      <c r="W1014" s="250">
        <v>30</v>
      </c>
      <c r="X1014" s="264">
        <v>93</v>
      </c>
      <c r="Y1014" s="249">
        <f>SUM(V1014-(V1014*X1014/100))</f>
        <v>10010</v>
      </c>
      <c r="Z1014" s="248">
        <f>SUM(J1014+Y1014)</f>
        <v>10010</v>
      </c>
      <c r="AA1014" s="255">
        <f>Z1014</f>
        <v>10010</v>
      </c>
      <c r="AB1014" s="257">
        <v>50</v>
      </c>
      <c r="AC1014" s="375">
        <v>0</v>
      </c>
      <c r="AD1014" s="257">
        <v>0.01</v>
      </c>
      <c r="AE1014"/>
    </row>
    <row r="1015" spans="1:31" x14ac:dyDescent="0.3">
      <c r="A1015" s="337"/>
      <c r="B1015" s="337"/>
      <c r="C1015" s="337"/>
      <c r="D1015" s="337"/>
      <c r="E1015" s="337"/>
      <c r="F1015" s="337"/>
      <c r="G1015" s="337"/>
      <c r="H1015" s="255">
        <f>SUM((D1015*400)+(E1015*100)+F1015)</f>
        <v>0</v>
      </c>
      <c r="I1015" s="254">
        <v>75</v>
      </c>
      <c r="J1015" s="254">
        <f>H1015*I1015</f>
        <v>0</v>
      </c>
      <c r="K1015" s="337"/>
      <c r="L1015" s="379"/>
      <c r="M1015" s="339" t="s">
        <v>42</v>
      </c>
      <c r="N1015" s="262" t="s">
        <v>2</v>
      </c>
      <c r="O1015" s="338"/>
      <c r="P1015" s="337"/>
      <c r="Q1015" s="338"/>
      <c r="R1015" s="338">
        <v>90</v>
      </c>
      <c r="S1015" s="337"/>
      <c r="T1015" s="337"/>
      <c r="U1015" s="235">
        <v>6500</v>
      </c>
      <c r="V1015" s="246">
        <f>SUM(R1015*6500)</f>
        <v>585000</v>
      </c>
      <c r="W1015" s="260">
        <v>30</v>
      </c>
      <c r="X1015" s="269">
        <v>50</v>
      </c>
      <c r="Y1015" s="249">
        <f>SUM(V1015-(V1015*X1015/100))</f>
        <v>292500</v>
      </c>
      <c r="Z1015" s="248">
        <f>SUM(J1015+Y1015)</f>
        <v>292500</v>
      </c>
      <c r="AA1015" s="255">
        <f>Z1015</f>
        <v>292500</v>
      </c>
      <c r="AB1015" s="256">
        <v>0</v>
      </c>
      <c r="AC1015" s="375">
        <f>AA1015</f>
        <v>292500</v>
      </c>
      <c r="AD1015" s="256">
        <v>0.03</v>
      </c>
      <c r="AE1015"/>
    </row>
    <row r="1016" spans="1:31" x14ac:dyDescent="0.3">
      <c r="A1016" s="247">
        <v>536</v>
      </c>
      <c r="B1016" s="378" t="s">
        <v>663</v>
      </c>
      <c r="C1016" s="247">
        <v>2449</v>
      </c>
      <c r="D1016" s="247">
        <v>12</v>
      </c>
      <c r="E1016" s="247">
        <v>3</v>
      </c>
      <c r="F1016" s="247">
        <v>5</v>
      </c>
      <c r="G1016" s="247">
        <v>1</v>
      </c>
      <c r="H1016" s="255">
        <f>SUM((D1016*400)+(E1016*100)+F1016)</f>
        <v>5105</v>
      </c>
      <c r="I1016" s="254">
        <v>75</v>
      </c>
      <c r="J1016" s="254">
        <f>H1016*I1016</f>
        <v>382875</v>
      </c>
      <c r="K1016" s="247"/>
      <c r="L1016" s="257"/>
      <c r="M1016" s="253"/>
      <c r="N1016" s="252"/>
      <c r="O1016" s="251"/>
      <c r="P1016" s="247"/>
      <c r="Q1016" s="251"/>
      <c r="R1016" s="251"/>
      <c r="S1016" s="247"/>
      <c r="T1016" s="247"/>
      <c r="V1016" s="246"/>
      <c r="W1016" s="250"/>
      <c r="X1016" s="264"/>
      <c r="Y1016" s="249"/>
      <c r="Z1016" s="248">
        <f>SUM(J1016+Y1016)</f>
        <v>382875</v>
      </c>
      <c r="AA1016" s="255">
        <f>Z1016</f>
        <v>382875</v>
      </c>
      <c r="AB1016" s="257">
        <v>50</v>
      </c>
      <c r="AC1016" s="375">
        <v>0</v>
      </c>
      <c r="AD1016" s="257">
        <v>0.01</v>
      </c>
      <c r="AE1016"/>
    </row>
    <row r="1017" spans="1:31" x14ac:dyDescent="0.3">
      <c r="A1017" s="244">
        <v>537</v>
      </c>
      <c r="B1017" s="361" t="s">
        <v>662</v>
      </c>
      <c r="C1017" s="244">
        <v>21210</v>
      </c>
      <c r="D1017" s="244">
        <v>11</v>
      </c>
      <c r="E1017" s="244"/>
      <c r="F1017" s="244">
        <v>72</v>
      </c>
      <c r="G1017" s="244">
        <v>1</v>
      </c>
      <c r="H1017" s="255">
        <f>SUM((D1017*400)+(E1017*100)+F1017)</f>
        <v>4472</v>
      </c>
      <c r="I1017" s="254">
        <v>75</v>
      </c>
      <c r="J1017" s="254">
        <f>H1017*I1017</f>
        <v>335400</v>
      </c>
      <c r="K1017" s="244"/>
      <c r="L1017" s="377"/>
      <c r="M1017" s="284"/>
      <c r="N1017" s="266"/>
      <c r="O1017" s="283"/>
      <c r="P1017" s="244"/>
      <c r="Q1017" s="283"/>
      <c r="R1017" s="283"/>
      <c r="S1017" s="244"/>
      <c r="T1017" s="244"/>
      <c r="U1017" s="246"/>
      <c r="V1017" s="263"/>
      <c r="W1017" s="263"/>
      <c r="X1017" s="264"/>
      <c r="Y1017" s="249"/>
      <c r="Z1017" s="248">
        <f>SUM(J1017+Y1017)</f>
        <v>335400</v>
      </c>
      <c r="AA1017" s="255">
        <f>Z1017</f>
        <v>335400</v>
      </c>
      <c r="AB1017" s="257">
        <v>50</v>
      </c>
      <c r="AC1017" s="375">
        <v>0</v>
      </c>
      <c r="AD1017" s="257">
        <v>0.01</v>
      </c>
      <c r="AE1017"/>
    </row>
    <row r="1018" spans="1:31" x14ac:dyDescent="0.3">
      <c r="A1018" s="244">
        <v>538</v>
      </c>
      <c r="B1018" s="361" t="s">
        <v>661</v>
      </c>
      <c r="C1018" s="244">
        <v>21218</v>
      </c>
      <c r="D1018" s="244">
        <v>24</v>
      </c>
      <c r="E1018" s="244"/>
      <c r="F1018" s="244">
        <v>78</v>
      </c>
      <c r="G1018" s="244">
        <v>1</v>
      </c>
      <c r="H1018" s="255">
        <f>SUM((D1018*400)+(E1018*100)+F1018)</f>
        <v>9678</v>
      </c>
      <c r="I1018" s="254">
        <v>75</v>
      </c>
      <c r="J1018" s="254">
        <f>H1018*I1018</f>
        <v>725850</v>
      </c>
      <c r="K1018" s="244"/>
      <c r="L1018" s="247"/>
      <c r="M1018" s="284"/>
      <c r="N1018" s="266"/>
      <c r="O1018" s="283"/>
      <c r="P1018" s="244"/>
      <c r="Q1018" s="283"/>
      <c r="R1018" s="283"/>
      <c r="S1018" s="244"/>
      <c r="T1018" s="244"/>
      <c r="U1018" s="246"/>
      <c r="V1018" s="263"/>
      <c r="W1018" s="263"/>
      <c r="X1018" s="264"/>
      <c r="Y1018" s="249"/>
      <c r="Z1018" s="248">
        <f>SUM(J1018+Y1018)</f>
        <v>725850</v>
      </c>
      <c r="AA1018" s="255">
        <f>Z1018</f>
        <v>725850</v>
      </c>
      <c r="AB1018" s="257">
        <v>50</v>
      </c>
      <c r="AC1018" s="375">
        <v>0</v>
      </c>
      <c r="AD1018" s="257">
        <v>0.01</v>
      </c>
      <c r="AE1018"/>
    </row>
    <row r="1019" spans="1:31" x14ac:dyDescent="0.3">
      <c r="A1019" s="244">
        <v>539</v>
      </c>
      <c r="B1019" s="361" t="s">
        <v>660</v>
      </c>
      <c r="C1019" s="244">
        <v>11475</v>
      </c>
      <c r="D1019" s="244">
        <v>15</v>
      </c>
      <c r="E1019" s="244"/>
      <c r="F1019" s="244">
        <v>47</v>
      </c>
      <c r="G1019" s="244">
        <v>1</v>
      </c>
      <c r="H1019" s="255">
        <f>SUM((D1019*400)+(E1019*100)+F1019)</f>
        <v>6047</v>
      </c>
      <c r="I1019" s="254">
        <v>75</v>
      </c>
      <c r="J1019" s="254">
        <f>H1019*I1019</f>
        <v>453525</v>
      </c>
      <c r="K1019" s="244"/>
      <c r="L1019" s="376"/>
      <c r="M1019" s="284"/>
      <c r="N1019" s="266"/>
      <c r="O1019" s="283"/>
      <c r="P1019" s="244"/>
      <c r="Q1019" s="283"/>
      <c r="R1019" s="283"/>
      <c r="S1019" s="244"/>
      <c r="T1019" s="244"/>
      <c r="U1019" s="246"/>
      <c r="V1019" s="263"/>
      <c r="W1019" s="263"/>
      <c r="X1019" s="264"/>
      <c r="Y1019" s="249"/>
      <c r="Z1019" s="248">
        <f>SUM(J1019+Y1019)</f>
        <v>453525</v>
      </c>
      <c r="AA1019" s="255">
        <f>Z1019</f>
        <v>453525</v>
      </c>
      <c r="AB1019" s="257">
        <v>50</v>
      </c>
      <c r="AC1019" s="375">
        <v>0</v>
      </c>
      <c r="AD1019" s="257">
        <v>0.01</v>
      </c>
      <c r="AE1019"/>
    </row>
    <row r="1020" spans="1:31" x14ac:dyDescent="0.3">
      <c r="A1020" s="244"/>
      <c r="B1020" s="244"/>
      <c r="C1020" s="244"/>
      <c r="D1020" s="244"/>
      <c r="E1020" s="244"/>
      <c r="F1020" s="244"/>
      <c r="G1020" s="244"/>
      <c r="H1020" s="255">
        <f>SUM((D1020*400)+(E1020*100)+F1020)</f>
        <v>0</v>
      </c>
      <c r="I1020" s="254">
        <v>75</v>
      </c>
      <c r="J1020" s="254">
        <f>H1020*I1020</f>
        <v>0</v>
      </c>
      <c r="K1020" s="244"/>
      <c r="L1020" s="244"/>
      <c r="M1020" s="284"/>
      <c r="N1020" s="266"/>
      <c r="O1020" s="283"/>
      <c r="P1020" s="244"/>
      <c r="Q1020" s="283"/>
      <c r="R1020" s="283"/>
      <c r="S1020" s="244"/>
      <c r="T1020" s="244"/>
      <c r="U1020" s="246"/>
      <c r="V1020" s="263"/>
      <c r="W1020" s="263"/>
      <c r="X1020" s="264"/>
      <c r="Y1020" s="249"/>
      <c r="Z1020" s="248">
        <f>SUM(J1020+Y1020)</f>
        <v>0</v>
      </c>
      <c r="AA1020" s="255">
        <f>Z1020</f>
        <v>0</v>
      </c>
      <c r="AB1020" s="257"/>
      <c r="AC1020" s="257"/>
      <c r="AD1020" s="257"/>
      <c r="AE1020"/>
    </row>
    <row r="1021" spans="1:31" x14ac:dyDescent="0.3">
      <c r="A1021" s="244">
        <v>540</v>
      </c>
      <c r="B1021" s="361" t="s">
        <v>659</v>
      </c>
      <c r="C1021" s="244">
        <v>3416</v>
      </c>
      <c r="D1021" s="244">
        <v>8</v>
      </c>
      <c r="E1021" s="244"/>
      <c r="F1021" s="244">
        <v>77</v>
      </c>
      <c r="G1021" s="244">
        <v>1</v>
      </c>
      <c r="H1021" s="255">
        <f>SUM((D1021*400)+(E1021*100)+F1021)</f>
        <v>3277</v>
      </c>
      <c r="I1021" s="254">
        <v>75</v>
      </c>
      <c r="J1021" s="254">
        <f>H1021*I1021</f>
        <v>245775</v>
      </c>
      <c r="K1021" s="244"/>
      <c r="L1021" s="244"/>
      <c r="M1021" s="284"/>
      <c r="N1021" s="266"/>
      <c r="O1021" s="283"/>
      <c r="P1021" s="244"/>
      <c r="Q1021" s="283"/>
      <c r="R1021" s="283"/>
      <c r="S1021" s="244"/>
      <c r="T1021" s="244"/>
      <c r="U1021" s="246"/>
      <c r="V1021" s="263"/>
      <c r="W1021" s="263"/>
      <c r="X1021" s="264"/>
      <c r="Y1021" s="249"/>
      <c r="Z1021" s="248">
        <f>SUM(J1021+Y1021)</f>
        <v>245775</v>
      </c>
      <c r="AA1021" s="255">
        <f>Z1021</f>
        <v>245775</v>
      </c>
      <c r="AB1021" s="257">
        <v>50</v>
      </c>
      <c r="AC1021" s="257">
        <v>0</v>
      </c>
      <c r="AD1021" s="257">
        <v>0.01</v>
      </c>
      <c r="AE1021"/>
    </row>
    <row r="1022" spans="1:31" x14ac:dyDescent="0.3">
      <c r="A1022" s="244">
        <v>541</v>
      </c>
      <c r="B1022" s="361" t="s">
        <v>658</v>
      </c>
      <c r="C1022" s="244">
        <v>949</v>
      </c>
      <c r="D1022" s="244">
        <v>1</v>
      </c>
      <c r="E1022" s="244">
        <v>2</v>
      </c>
      <c r="F1022" s="244">
        <v>52</v>
      </c>
      <c r="G1022" s="244">
        <v>1</v>
      </c>
      <c r="H1022" s="255">
        <f>SUM((D1022*400)+(E1022*100)+F1022)</f>
        <v>652</v>
      </c>
      <c r="I1022" s="254">
        <v>75</v>
      </c>
      <c r="J1022" s="254">
        <f>H1022*I1022</f>
        <v>48900</v>
      </c>
      <c r="K1022" s="244"/>
      <c r="L1022" s="244"/>
      <c r="M1022" s="284"/>
      <c r="N1022" s="266"/>
      <c r="O1022" s="283"/>
      <c r="P1022" s="244"/>
      <c r="Q1022" s="283"/>
      <c r="R1022" s="283"/>
      <c r="S1022" s="244"/>
      <c r="T1022" s="244"/>
      <c r="U1022" s="246"/>
      <c r="V1022" s="263"/>
      <c r="W1022" s="263"/>
      <c r="X1022" s="264"/>
      <c r="Y1022" s="249"/>
      <c r="Z1022" s="248">
        <f>SUM(J1022+Y1022)</f>
        <v>48900</v>
      </c>
      <c r="AA1022" s="255">
        <f>Z1022</f>
        <v>48900</v>
      </c>
      <c r="AB1022" s="257">
        <v>50</v>
      </c>
      <c r="AC1022" s="257">
        <v>0</v>
      </c>
      <c r="AD1022" s="257">
        <v>0.01</v>
      </c>
      <c r="AE1022"/>
    </row>
    <row r="1023" spans="1:31" x14ac:dyDescent="0.3">
      <c r="A1023" s="244">
        <v>542</v>
      </c>
      <c r="B1023" s="361" t="s">
        <v>657</v>
      </c>
      <c r="C1023" s="244">
        <v>955</v>
      </c>
      <c r="D1023" s="244">
        <v>1</v>
      </c>
      <c r="E1023" s="244">
        <v>1</v>
      </c>
      <c r="F1023" s="244">
        <v>37</v>
      </c>
      <c r="G1023" s="244">
        <v>1</v>
      </c>
      <c r="H1023" s="255">
        <f>SUM((D1023*400)+(E1023*100)+F1023)</f>
        <v>537</v>
      </c>
      <c r="I1023" s="254">
        <v>75</v>
      </c>
      <c r="J1023" s="254">
        <f>H1023*I1023</f>
        <v>40275</v>
      </c>
      <c r="K1023" s="244"/>
      <c r="L1023" s="244"/>
      <c r="M1023" s="284"/>
      <c r="N1023" s="266"/>
      <c r="O1023" s="283"/>
      <c r="P1023" s="244"/>
      <c r="Q1023" s="283"/>
      <c r="R1023" s="283"/>
      <c r="S1023" s="244"/>
      <c r="T1023" s="244"/>
      <c r="U1023" s="246"/>
      <c r="V1023" s="263"/>
      <c r="W1023" s="263"/>
      <c r="X1023" s="264"/>
      <c r="Y1023" s="249"/>
      <c r="Z1023" s="248">
        <f>SUM(J1023+Y1023)</f>
        <v>40275</v>
      </c>
      <c r="AA1023" s="255">
        <f>Z1023</f>
        <v>40275</v>
      </c>
      <c r="AB1023" s="257">
        <v>50</v>
      </c>
      <c r="AC1023" s="257">
        <v>0</v>
      </c>
      <c r="AD1023" s="257">
        <v>0.01</v>
      </c>
      <c r="AE1023"/>
    </row>
    <row r="1024" spans="1:31" x14ac:dyDescent="0.3">
      <c r="A1024" s="244">
        <v>543</v>
      </c>
      <c r="B1024" s="361" t="s">
        <v>656</v>
      </c>
      <c r="C1024" s="244">
        <v>959</v>
      </c>
      <c r="D1024" s="244">
        <v>7</v>
      </c>
      <c r="E1024" s="244"/>
      <c r="F1024" s="244">
        <v>80</v>
      </c>
      <c r="G1024" s="244">
        <v>1</v>
      </c>
      <c r="H1024" s="255">
        <f>SUM((D1024*400)+(E1024*100)+F1024)</f>
        <v>2880</v>
      </c>
      <c r="I1024" s="254">
        <v>75</v>
      </c>
      <c r="J1024" s="254">
        <f>H1024*I1024</f>
        <v>216000</v>
      </c>
      <c r="K1024" s="244"/>
      <c r="L1024" s="244"/>
      <c r="M1024" s="284"/>
      <c r="N1024" s="266"/>
      <c r="O1024" s="283"/>
      <c r="P1024" s="244"/>
      <c r="Q1024" s="283"/>
      <c r="R1024" s="283"/>
      <c r="S1024" s="244"/>
      <c r="T1024" s="244"/>
      <c r="U1024" s="246"/>
      <c r="V1024" s="263"/>
      <c r="W1024" s="263"/>
      <c r="X1024" s="264"/>
      <c r="Y1024" s="249"/>
      <c r="Z1024" s="248">
        <f>SUM(J1024+Y1024)</f>
        <v>216000</v>
      </c>
      <c r="AA1024" s="255">
        <f>Z1024</f>
        <v>216000</v>
      </c>
      <c r="AB1024" s="257">
        <v>50</v>
      </c>
      <c r="AC1024" s="257">
        <v>0</v>
      </c>
      <c r="AD1024" s="257">
        <v>0.01</v>
      </c>
      <c r="AE1024"/>
    </row>
    <row r="1025" spans="1:31" x14ac:dyDescent="0.3">
      <c r="A1025" s="244">
        <v>544</v>
      </c>
      <c r="B1025" s="361" t="s">
        <v>655</v>
      </c>
      <c r="C1025" s="244">
        <v>29908</v>
      </c>
      <c r="D1025" s="244"/>
      <c r="E1025" s="244">
        <v>1</v>
      </c>
      <c r="F1025" s="244">
        <v>29</v>
      </c>
      <c r="G1025" s="244">
        <v>1</v>
      </c>
      <c r="H1025" s="255">
        <f>SUM((D1025*400)+(E1025*100)+F1025)</f>
        <v>129</v>
      </c>
      <c r="I1025" s="254">
        <v>75</v>
      </c>
      <c r="J1025" s="254">
        <f>H1025*I1025</f>
        <v>9675</v>
      </c>
      <c r="K1025" s="244"/>
      <c r="L1025" s="244"/>
      <c r="M1025" s="284"/>
      <c r="N1025" s="266"/>
      <c r="O1025" s="283"/>
      <c r="P1025" s="244"/>
      <c r="Q1025" s="283"/>
      <c r="R1025" s="283"/>
      <c r="S1025" s="244"/>
      <c r="T1025" s="244"/>
      <c r="U1025" s="246"/>
      <c r="V1025" s="263"/>
      <c r="W1025" s="263"/>
      <c r="X1025" s="264"/>
      <c r="Y1025" s="249"/>
      <c r="Z1025" s="248">
        <f>SUM(J1025+Y1025)</f>
        <v>9675</v>
      </c>
      <c r="AA1025" s="255">
        <f>Z1025</f>
        <v>9675</v>
      </c>
      <c r="AB1025" s="257">
        <v>50</v>
      </c>
      <c r="AC1025" s="257">
        <v>0</v>
      </c>
      <c r="AD1025" s="257">
        <v>0.01</v>
      </c>
      <c r="AE1025"/>
    </row>
    <row r="1026" spans="1:31" x14ac:dyDescent="0.3">
      <c r="A1026" s="244">
        <v>545</v>
      </c>
      <c r="B1026" s="361" t="s">
        <v>654</v>
      </c>
      <c r="C1026" s="244">
        <v>13740</v>
      </c>
      <c r="D1026" s="244">
        <v>1</v>
      </c>
      <c r="E1026" s="244">
        <v>1</v>
      </c>
      <c r="F1026" s="244">
        <v>81</v>
      </c>
      <c r="G1026" s="244">
        <v>2</v>
      </c>
      <c r="H1026" s="255">
        <f>SUM((D1026*400)+(E1026*100)+F1026)</f>
        <v>581</v>
      </c>
      <c r="I1026" s="254">
        <v>75</v>
      </c>
      <c r="J1026" s="254">
        <f>H1026*I1026</f>
        <v>43575</v>
      </c>
      <c r="K1026" s="244">
        <v>164</v>
      </c>
      <c r="L1026" s="302" t="s">
        <v>653</v>
      </c>
      <c r="M1026" s="361" t="s">
        <v>3</v>
      </c>
      <c r="N1026" s="362" t="s">
        <v>2</v>
      </c>
      <c r="O1026" s="283">
        <v>889.13</v>
      </c>
      <c r="P1026" s="244"/>
      <c r="Q1026" s="283">
        <v>347.2</v>
      </c>
      <c r="R1026" s="283"/>
      <c r="S1026" s="244"/>
      <c r="T1026" s="244"/>
      <c r="U1026" s="235">
        <v>6500</v>
      </c>
      <c r="V1026" s="246">
        <f>SUM(Q1026*6500)</f>
        <v>2256800</v>
      </c>
      <c r="W1026" s="263">
        <v>30</v>
      </c>
      <c r="X1026" s="264">
        <v>50</v>
      </c>
      <c r="Y1026" s="249">
        <f>SUM(V1026-(V1026*X1026/100))</f>
        <v>1128400</v>
      </c>
      <c r="Z1026" s="248">
        <f>SUM(J1026+Y1026)</f>
        <v>1171975</v>
      </c>
      <c r="AA1026" s="255">
        <f>Z1026</f>
        <v>1171975</v>
      </c>
      <c r="AB1026" s="257">
        <v>50</v>
      </c>
      <c r="AC1026" s="257">
        <v>0</v>
      </c>
      <c r="AD1026" s="257">
        <v>0.02</v>
      </c>
      <c r="AE1026"/>
    </row>
    <row r="1027" spans="1:31" x14ac:dyDescent="0.3">
      <c r="A1027" s="244"/>
      <c r="B1027" s="244"/>
      <c r="C1027" s="244"/>
      <c r="D1027" s="244"/>
      <c r="E1027" s="244"/>
      <c r="F1027" s="244"/>
      <c r="G1027" s="244"/>
      <c r="H1027" s="255">
        <f>SUM((D1027*400)+(E1027*100)+F1027)</f>
        <v>0</v>
      </c>
      <c r="I1027" s="254">
        <v>75</v>
      </c>
      <c r="J1027" s="254">
        <f>H1027*I1027</f>
        <v>0</v>
      </c>
      <c r="K1027" s="244"/>
      <c r="L1027" s="263">
        <v>282</v>
      </c>
      <c r="M1027" s="361" t="s">
        <v>10</v>
      </c>
      <c r="N1027" s="362" t="s">
        <v>9</v>
      </c>
      <c r="O1027" s="283"/>
      <c r="P1027" s="244"/>
      <c r="Q1027" s="283"/>
      <c r="R1027" s="283"/>
      <c r="S1027" s="244"/>
      <c r="T1027" s="244"/>
      <c r="U1027" s="235">
        <v>6500</v>
      </c>
      <c r="V1027" s="246">
        <f>SUM(V1028+V1029)</f>
        <v>2629575</v>
      </c>
      <c r="W1027" s="263">
        <v>3</v>
      </c>
      <c r="X1027" s="264">
        <v>6</v>
      </c>
      <c r="Y1027" s="249">
        <f>SUM(V1027-(V1027*X1027/100))</f>
        <v>2471800.5</v>
      </c>
      <c r="Z1027" s="248">
        <f>SUM(J1027+Y1027)</f>
        <v>2471800.5</v>
      </c>
      <c r="AA1027" s="255">
        <f>Z1027</f>
        <v>2471800.5</v>
      </c>
      <c r="AB1027" s="257">
        <v>10</v>
      </c>
      <c r="AC1027" s="257">
        <v>0</v>
      </c>
      <c r="AD1027" s="257">
        <v>0.02</v>
      </c>
      <c r="AE1027"/>
    </row>
    <row r="1028" spans="1:31" x14ac:dyDescent="0.3">
      <c r="A1028" s="244"/>
      <c r="B1028" s="244"/>
      <c r="C1028" s="244"/>
      <c r="D1028" s="244"/>
      <c r="E1028" s="244"/>
      <c r="F1028" s="244"/>
      <c r="G1028" s="244"/>
      <c r="H1028" s="255">
        <f>SUM((D1028*400)+(E1028*100)+F1028)</f>
        <v>0</v>
      </c>
      <c r="I1028" s="254">
        <v>75</v>
      </c>
      <c r="J1028" s="254">
        <f>H1028*I1028</f>
        <v>0</v>
      </c>
      <c r="K1028" s="244"/>
      <c r="L1028" s="263"/>
      <c r="M1028" s="361" t="s">
        <v>393</v>
      </c>
      <c r="N1028" s="362" t="s">
        <v>2</v>
      </c>
      <c r="O1028" s="283"/>
      <c r="P1028" s="244"/>
      <c r="Q1028" s="283">
        <v>308.55</v>
      </c>
      <c r="R1028" s="283"/>
      <c r="S1028" s="244"/>
      <c r="T1028" s="244"/>
      <c r="V1028" s="246">
        <f>SUM(Q1028*6500)</f>
        <v>2005575</v>
      </c>
      <c r="W1028" s="263"/>
      <c r="X1028" s="264"/>
      <c r="Y1028" s="249"/>
      <c r="Z1028" s="248">
        <f>SUM(J1028+Y1028)</f>
        <v>0</v>
      </c>
      <c r="AA1028" s="255">
        <f>Z1028</f>
        <v>0</v>
      </c>
      <c r="AB1028" s="257"/>
      <c r="AC1028" s="257"/>
      <c r="AD1028" s="257"/>
      <c r="AE1028"/>
    </row>
    <row r="1029" spans="1:31" x14ac:dyDescent="0.3">
      <c r="A1029" s="244"/>
      <c r="B1029" s="244"/>
      <c r="C1029" s="244"/>
      <c r="D1029" s="244"/>
      <c r="E1029" s="244"/>
      <c r="F1029" s="244"/>
      <c r="G1029" s="244"/>
      <c r="H1029" s="255">
        <f>SUM((D1029*400)+(E1029*100)+F1029)</f>
        <v>0</v>
      </c>
      <c r="I1029" s="254">
        <v>75</v>
      </c>
      <c r="J1029" s="254">
        <f>H1029*I1029</f>
        <v>0</v>
      </c>
      <c r="K1029" s="244"/>
      <c r="L1029" s="263"/>
      <c r="M1029" s="361" t="s">
        <v>391</v>
      </c>
      <c r="N1029" s="362" t="s">
        <v>0</v>
      </c>
      <c r="O1029" s="283"/>
      <c r="P1029" s="244"/>
      <c r="Q1029" s="283">
        <v>96</v>
      </c>
      <c r="R1029" s="283"/>
      <c r="S1029" s="244"/>
      <c r="T1029" s="244"/>
      <c r="V1029" s="246">
        <f>SUM(Q1029*6500)</f>
        <v>624000</v>
      </c>
      <c r="W1029" s="263"/>
      <c r="X1029" s="264"/>
      <c r="Y1029" s="249"/>
      <c r="Z1029" s="248">
        <f>SUM(J1029+Y1029)</f>
        <v>0</v>
      </c>
      <c r="AA1029" s="255">
        <f>Z1029</f>
        <v>0</v>
      </c>
      <c r="AB1029" s="257"/>
      <c r="AC1029" s="257"/>
      <c r="AD1029" s="257"/>
      <c r="AE1029"/>
    </row>
    <row r="1030" spans="1:31" x14ac:dyDescent="0.3">
      <c r="A1030" s="244"/>
      <c r="B1030" s="244"/>
      <c r="C1030" s="244"/>
      <c r="D1030" s="244"/>
      <c r="E1030" s="244"/>
      <c r="F1030" s="244"/>
      <c r="G1030" s="244"/>
      <c r="H1030" s="255">
        <f>SUM((D1030*400)+(E1030*100)+F1030)</f>
        <v>0</v>
      </c>
      <c r="I1030" s="254">
        <v>75</v>
      </c>
      <c r="J1030" s="254">
        <f>H1030*I1030</f>
        <v>0</v>
      </c>
      <c r="K1030" s="244"/>
      <c r="L1030" s="263"/>
      <c r="M1030" s="361" t="s">
        <v>8</v>
      </c>
      <c r="N1030" s="362" t="s">
        <v>0</v>
      </c>
      <c r="O1030" s="283"/>
      <c r="P1030" s="244">
        <v>42.88</v>
      </c>
      <c r="Q1030" s="283"/>
      <c r="R1030" s="283"/>
      <c r="S1030" s="244"/>
      <c r="T1030" s="244"/>
      <c r="U1030" s="235">
        <v>6500</v>
      </c>
      <c r="V1030" s="246">
        <f>SUM(P1030*6500)</f>
        <v>278720</v>
      </c>
      <c r="W1030" s="263">
        <v>30</v>
      </c>
      <c r="X1030" s="264">
        <v>93</v>
      </c>
      <c r="Y1030" s="249">
        <f>SUM(V1030-(V1030*X1030/100))</f>
        <v>19510.399999999994</v>
      </c>
      <c r="Z1030" s="248">
        <f>SUM(J1030+Y1030)</f>
        <v>19510.399999999994</v>
      </c>
      <c r="AA1030" s="255">
        <f>Z1030</f>
        <v>19510.399999999994</v>
      </c>
      <c r="AB1030" s="257">
        <v>50</v>
      </c>
      <c r="AC1030" s="257">
        <v>0</v>
      </c>
      <c r="AD1030" s="257">
        <v>0.01</v>
      </c>
      <c r="AE1030"/>
    </row>
    <row r="1031" spans="1:31" s="294" customFormat="1" x14ac:dyDescent="0.3">
      <c r="A1031" s="295"/>
      <c r="B1031" s="295"/>
      <c r="C1031" s="295"/>
      <c r="D1031" s="295"/>
      <c r="E1031" s="295"/>
      <c r="F1031" s="295"/>
      <c r="G1031" s="295"/>
      <c r="H1031" s="296">
        <f>SUM((D1031*400)+(E1031*100)+F1031)</f>
        <v>0</v>
      </c>
      <c r="I1031" s="254">
        <v>75</v>
      </c>
      <c r="J1031" s="254">
        <f>H1031*I1031</f>
        <v>0</v>
      </c>
      <c r="K1031" s="295"/>
      <c r="L1031" s="295"/>
      <c r="M1031" s="300" t="s">
        <v>18</v>
      </c>
      <c r="N1031" s="300" t="s">
        <v>0</v>
      </c>
      <c r="O1031" s="298"/>
      <c r="P1031" s="295"/>
      <c r="Q1031" s="298"/>
      <c r="R1031" s="298">
        <v>94.5</v>
      </c>
      <c r="S1031" s="295"/>
      <c r="T1031" s="295"/>
      <c r="U1031" s="324">
        <v>2400</v>
      </c>
      <c r="V1031" s="323">
        <f>SUM(R1031*2400)</f>
        <v>226800</v>
      </c>
      <c r="W1031" s="295">
        <v>3</v>
      </c>
      <c r="X1031" s="301">
        <v>9</v>
      </c>
      <c r="Y1031" s="297">
        <f>SUM(V1031-(V1031*X1031/100))</f>
        <v>206388</v>
      </c>
      <c r="Z1031" s="296">
        <f>SUM(J1031+Y1031)</f>
        <v>206388</v>
      </c>
      <c r="AA1031" s="255">
        <f>Z1031</f>
        <v>206388</v>
      </c>
      <c r="AB1031" s="301">
        <v>0</v>
      </c>
      <c r="AC1031" s="301">
        <f>AA1031</f>
        <v>206388</v>
      </c>
      <c r="AD1031" s="301">
        <v>0.03</v>
      </c>
      <c r="AE1031" s="321"/>
    </row>
    <row r="1032" spans="1:31" x14ac:dyDescent="0.3">
      <c r="A1032" s="244">
        <v>546</v>
      </c>
      <c r="B1032" s="361" t="s">
        <v>652</v>
      </c>
      <c r="C1032" s="244">
        <v>586</v>
      </c>
      <c r="D1032" s="244"/>
      <c r="E1032" s="244"/>
      <c r="F1032" s="244">
        <v>67</v>
      </c>
      <c r="G1032" s="244">
        <v>2</v>
      </c>
      <c r="H1032" s="255">
        <f>SUM((D1032*400)+(E1032*100)+F1032)</f>
        <v>67</v>
      </c>
      <c r="I1032" s="254">
        <v>75</v>
      </c>
      <c r="J1032" s="254">
        <f>H1032*I1032</f>
        <v>5025</v>
      </c>
      <c r="K1032" s="244">
        <v>165</v>
      </c>
      <c r="L1032" s="244">
        <v>175</v>
      </c>
      <c r="M1032" s="361" t="s">
        <v>10</v>
      </c>
      <c r="N1032" s="362" t="s">
        <v>9</v>
      </c>
      <c r="O1032" s="283">
        <v>367.4</v>
      </c>
      <c r="P1032" s="244"/>
      <c r="Q1032" s="283"/>
      <c r="R1032" s="283"/>
      <c r="S1032" s="244"/>
      <c r="T1032" s="244"/>
      <c r="U1032" s="235">
        <v>6500</v>
      </c>
      <c r="V1032" s="246">
        <f>SUM(V1033+V1034)</f>
        <v>2388100</v>
      </c>
      <c r="W1032" s="263">
        <v>5</v>
      </c>
      <c r="X1032" s="264">
        <v>10</v>
      </c>
      <c r="Y1032" s="249">
        <f>SUM(V1032-(V1032*X1032/100))</f>
        <v>2149290</v>
      </c>
      <c r="Z1032" s="248">
        <f>SUM(J1032+Y1032)</f>
        <v>2154315</v>
      </c>
      <c r="AA1032" s="255">
        <f>Z1032</f>
        <v>2154315</v>
      </c>
      <c r="AB1032" s="257">
        <v>10</v>
      </c>
      <c r="AC1032" s="257">
        <v>0</v>
      </c>
      <c r="AD1032" s="257">
        <v>0.02</v>
      </c>
      <c r="AE1032"/>
    </row>
    <row r="1033" spans="1:31" x14ac:dyDescent="0.3">
      <c r="A1033" s="244"/>
      <c r="B1033" s="244"/>
      <c r="C1033" s="244"/>
      <c r="D1033" s="244"/>
      <c r="E1033" s="244"/>
      <c r="F1033" s="244"/>
      <c r="G1033" s="244"/>
      <c r="H1033" s="255">
        <f>SUM((D1033*400)+(E1033*100)+F1033)</f>
        <v>0</v>
      </c>
      <c r="I1033" s="254">
        <v>75</v>
      </c>
      <c r="J1033" s="254">
        <f>H1033*I1033</f>
        <v>0</v>
      </c>
      <c r="K1033" s="244"/>
      <c r="L1033" s="244"/>
      <c r="M1033" s="361" t="s">
        <v>393</v>
      </c>
      <c r="N1033" s="362" t="s">
        <v>2</v>
      </c>
      <c r="O1033" s="283"/>
      <c r="P1033" s="244"/>
      <c r="Q1033" s="283">
        <v>271.39999999999998</v>
      </c>
      <c r="R1033" s="283"/>
      <c r="S1033" s="244"/>
      <c r="T1033" s="244"/>
      <c r="V1033" s="246">
        <f>SUM(Q1033*6500)</f>
        <v>1764099.9999999998</v>
      </c>
      <c r="W1033" s="263"/>
      <c r="X1033" s="264"/>
      <c r="Y1033" s="249"/>
      <c r="Z1033" s="248">
        <f>SUM(J1033+Y1033)</f>
        <v>0</v>
      </c>
      <c r="AA1033" s="255">
        <f>Z1033</f>
        <v>0</v>
      </c>
      <c r="AB1033" s="257"/>
      <c r="AC1033" s="257"/>
      <c r="AD1033" s="257"/>
      <c r="AE1033"/>
    </row>
    <row r="1034" spans="1:31" x14ac:dyDescent="0.3">
      <c r="A1034" s="244"/>
      <c r="B1034" s="244"/>
      <c r="C1034" s="244"/>
      <c r="D1034" s="244"/>
      <c r="E1034" s="244"/>
      <c r="F1034" s="244"/>
      <c r="G1034" s="244"/>
      <c r="H1034" s="255">
        <f>SUM((D1034*400)+(E1034*100)+F1034)</f>
        <v>0</v>
      </c>
      <c r="I1034" s="254">
        <v>75</v>
      </c>
      <c r="J1034" s="254">
        <f>H1034*I1034</f>
        <v>0</v>
      </c>
      <c r="K1034" s="244"/>
      <c r="L1034" s="244"/>
      <c r="M1034" s="361" t="s">
        <v>391</v>
      </c>
      <c r="N1034" s="362" t="s">
        <v>0</v>
      </c>
      <c r="O1034" s="283"/>
      <c r="P1034" s="244"/>
      <c r="Q1034" s="283">
        <v>96</v>
      </c>
      <c r="R1034" s="283"/>
      <c r="S1034" s="244"/>
      <c r="T1034" s="244"/>
      <c r="V1034" s="246">
        <f>SUM(Q1034*6500)</f>
        <v>624000</v>
      </c>
      <c r="W1034" s="263"/>
      <c r="X1034" s="264"/>
      <c r="Y1034" s="249"/>
      <c r="Z1034" s="248">
        <f>SUM(J1034+Y1034)</f>
        <v>0</v>
      </c>
      <c r="AA1034" s="255">
        <f>Z1034</f>
        <v>0</v>
      </c>
      <c r="AB1034" s="257"/>
      <c r="AC1034" s="257"/>
      <c r="AD1034" s="257"/>
      <c r="AE1034"/>
    </row>
    <row r="1035" spans="1:31" x14ac:dyDescent="0.3">
      <c r="A1035" s="244">
        <v>547</v>
      </c>
      <c r="B1035" s="361" t="s">
        <v>651</v>
      </c>
      <c r="C1035" s="244">
        <v>5922</v>
      </c>
      <c r="D1035" s="244">
        <v>6</v>
      </c>
      <c r="E1035" s="244"/>
      <c r="F1035" s="244">
        <v>6</v>
      </c>
      <c r="G1035" s="244">
        <v>2</v>
      </c>
      <c r="H1035" s="255">
        <f>SUM((D1035*400)+(E1035*100)+F1035)</f>
        <v>2406</v>
      </c>
      <c r="I1035" s="254">
        <v>75</v>
      </c>
      <c r="J1035" s="254">
        <f>H1035*I1035</f>
        <v>180450</v>
      </c>
      <c r="K1035" s="244">
        <v>166</v>
      </c>
      <c r="L1035" s="374">
        <v>43160</v>
      </c>
      <c r="M1035" s="361" t="s">
        <v>10</v>
      </c>
      <c r="N1035" s="362" t="s">
        <v>9</v>
      </c>
      <c r="O1035" s="283">
        <v>230.75</v>
      </c>
      <c r="P1035" s="244"/>
      <c r="Q1035" s="283"/>
      <c r="R1035" s="283"/>
      <c r="S1035" s="244"/>
      <c r="T1035" s="244"/>
      <c r="U1035" s="235">
        <v>6500</v>
      </c>
      <c r="V1035" s="246">
        <f>SUM(V1036+V1037)</f>
        <v>1443000</v>
      </c>
      <c r="W1035" s="263">
        <v>14</v>
      </c>
      <c r="X1035" s="264">
        <v>46</v>
      </c>
      <c r="Y1035" s="249">
        <f>SUM(V1035-(V1035*X1035/100))</f>
        <v>779220</v>
      </c>
      <c r="Z1035" s="248">
        <f>SUM(J1035+Y1035)</f>
        <v>959670</v>
      </c>
      <c r="AA1035" s="255">
        <f>Z1035</f>
        <v>959670</v>
      </c>
      <c r="AB1035" s="257">
        <v>10</v>
      </c>
      <c r="AC1035" s="257">
        <v>0</v>
      </c>
      <c r="AD1035" s="257">
        <v>0.02</v>
      </c>
      <c r="AE1035"/>
    </row>
    <row r="1036" spans="1:31" x14ac:dyDescent="0.3">
      <c r="A1036" s="244"/>
      <c r="B1036" s="244"/>
      <c r="C1036" s="244"/>
      <c r="D1036" s="244"/>
      <c r="E1036" s="244"/>
      <c r="F1036" s="244"/>
      <c r="G1036" s="244"/>
      <c r="H1036" s="255">
        <f>SUM((D1036*400)+(E1036*100)+F1036)</f>
        <v>0</v>
      </c>
      <c r="I1036" s="254">
        <v>75</v>
      </c>
      <c r="J1036" s="254">
        <f>H1036*I1036</f>
        <v>0</v>
      </c>
      <c r="K1036" s="244"/>
      <c r="L1036" s="244"/>
      <c r="M1036" s="361" t="s">
        <v>393</v>
      </c>
      <c r="N1036" s="362" t="s">
        <v>2</v>
      </c>
      <c r="O1036" s="283"/>
      <c r="P1036" s="244"/>
      <c r="Q1036" s="283">
        <v>126</v>
      </c>
      <c r="R1036" s="283"/>
      <c r="S1036" s="244"/>
      <c r="T1036" s="244"/>
      <c r="V1036" s="246">
        <f>SUM(Q1036*6500)</f>
        <v>819000</v>
      </c>
      <c r="W1036" s="263"/>
      <c r="X1036" s="264"/>
      <c r="Y1036" s="249"/>
      <c r="Z1036" s="248">
        <f>SUM(J1036+Y1036)</f>
        <v>0</v>
      </c>
      <c r="AA1036" s="255">
        <f>Z1036</f>
        <v>0</v>
      </c>
      <c r="AB1036" s="257"/>
      <c r="AC1036" s="257"/>
      <c r="AD1036" s="257"/>
      <c r="AE1036"/>
    </row>
    <row r="1037" spans="1:31" x14ac:dyDescent="0.3">
      <c r="A1037" s="244"/>
      <c r="B1037" s="244"/>
      <c r="C1037" s="244"/>
      <c r="D1037" s="244"/>
      <c r="E1037" s="244"/>
      <c r="F1037" s="244"/>
      <c r="G1037" s="244"/>
      <c r="H1037" s="255">
        <f>SUM((D1037*400)+(E1037*100)+F1037)</f>
        <v>0</v>
      </c>
      <c r="I1037" s="254">
        <v>75</v>
      </c>
      <c r="J1037" s="254">
        <f>H1037*I1037</f>
        <v>0</v>
      </c>
      <c r="K1037" s="244"/>
      <c r="L1037" s="244"/>
      <c r="M1037" s="361" t="s">
        <v>391</v>
      </c>
      <c r="N1037" s="362" t="s">
        <v>0</v>
      </c>
      <c r="O1037" s="283"/>
      <c r="P1037" s="244"/>
      <c r="Q1037" s="283">
        <v>96</v>
      </c>
      <c r="R1037" s="283"/>
      <c r="S1037" s="244"/>
      <c r="T1037" s="244"/>
      <c r="V1037" s="246">
        <f>SUM(Q1037*6500)</f>
        <v>624000</v>
      </c>
      <c r="W1037" s="263"/>
      <c r="X1037" s="264"/>
      <c r="Y1037" s="249"/>
      <c r="Z1037" s="248">
        <f>SUM(J1037+Y1037)</f>
        <v>0</v>
      </c>
      <c r="AA1037" s="255">
        <f>Z1037</f>
        <v>0</v>
      </c>
      <c r="AB1037" s="257"/>
      <c r="AC1037" s="257"/>
      <c r="AD1037" s="257"/>
      <c r="AE1037"/>
    </row>
    <row r="1038" spans="1:31" x14ac:dyDescent="0.3">
      <c r="A1038" s="244"/>
      <c r="B1038" s="244"/>
      <c r="C1038" s="244"/>
      <c r="D1038" s="244"/>
      <c r="E1038" s="244"/>
      <c r="F1038" s="244"/>
      <c r="G1038" s="244"/>
      <c r="H1038" s="255">
        <f>SUM((D1038*400)+(E1038*100)+F1038)</f>
        <v>0</v>
      </c>
      <c r="I1038" s="254">
        <v>75</v>
      </c>
      <c r="J1038" s="254">
        <f>H1038*I1038</f>
        <v>0</v>
      </c>
      <c r="K1038" s="244"/>
      <c r="L1038" s="244"/>
      <c r="M1038" s="284" t="s">
        <v>8</v>
      </c>
      <c r="N1038" s="266" t="s">
        <v>0</v>
      </c>
      <c r="O1038" s="283"/>
      <c r="P1038" s="244">
        <v>8.75</v>
      </c>
      <c r="Q1038" s="283"/>
      <c r="R1038" s="283"/>
      <c r="S1038" s="244"/>
      <c r="T1038" s="244"/>
      <c r="U1038" s="235">
        <v>6500</v>
      </c>
      <c r="V1038" s="246">
        <f>SUM(P1038*6500)</f>
        <v>56875</v>
      </c>
      <c r="W1038" s="263">
        <v>14</v>
      </c>
      <c r="X1038" s="264">
        <v>60</v>
      </c>
      <c r="Y1038" s="249">
        <f>SUM(V1038-(V1038*X1038/100))</f>
        <v>22750</v>
      </c>
      <c r="Z1038" s="248">
        <f>SUM(J1038+Y1038)</f>
        <v>22750</v>
      </c>
      <c r="AA1038" s="255">
        <f>Z1038</f>
        <v>22750</v>
      </c>
      <c r="AB1038" s="257">
        <v>50</v>
      </c>
      <c r="AC1038" s="257">
        <v>0</v>
      </c>
      <c r="AD1038" s="257">
        <v>0.01</v>
      </c>
      <c r="AE1038"/>
    </row>
    <row r="1039" spans="1:31" s="312" customFormat="1" x14ac:dyDescent="0.3">
      <c r="A1039" s="363">
        <v>548</v>
      </c>
      <c r="B1039" s="366" t="s">
        <v>650</v>
      </c>
      <c r="C1039" s="363" t="s">
        <v>649</v>
      </c>
      <c r="D1039" s="363">
        <v>7</v>
      </c>
      <c r="E1039" s="363"/>
      <c r="F1039" s="363"/>
      <c r="G1039" s="363">
        <v>1</v>
      </c>
      <c r="H1039" s="316">
        <f>SUM((D1039*400)+(E1039*100)+F1039)</f>
        <v>2800</v>
      </c>
      <c r="I1039" s="254">
        <v>75</v>
      </c>
      <c r="J1039" s="254">
        <f>H1039*I1039</f>
        <v>210000</v>
      </c>
      <c r="K1039" s="363"/>
      <c r="L1039" s="363"/>
      <c r="M1039" s="365"/>
      <c r="N1039" s="365"/>
      <c r="O1039" s="364"/>
      <c r="P1039" s="363"/>
      <c r="Q1039" s="364"/>
      <c r="R1039" s="364"/>
      <c r="S1039" s="363"/>
      <c r="T1039" s="363"/>
      <c r="U1039" s="315"/>
      <c r="V1039" s="318"/>
      <c r="W1039" s="363"/>
      <c r="X1039" s="319"/>
      <c r="Y1039" s="317"/>
      <c r="Z1039" s="316">
        <f>SUM(J1039+Y1039)</f>
        <v>210000</v>
      </c>
      <c r="AA1039" s="255">
        <f>Z1039</f>
        <v>210000</v>
      </c>
      <c r="AB1039" s="319">
        <v>50</v>
      </c>
      <c r="AC1039" s="319">
        <v>0</v>
      </c>
      <c r="AD1039" s="319">
        <v>0.01</v>
      </c>
      <c r="AE1039" s="313"/>
    </row>
    <row r="1040" spans="1:31" x14ac:dyDescent="0.3">
      <c r="A1040" s="244">
        <v>549</v>
      </c>
      <c r="B1040" s="361" t="s">
        <v>648</v>
      </c>
      <c r="C1040" s="244">
        <v>952</v>
      </c>
      <c r="D1040" s="244">
        <v>1</v>
      </c>
      <c r="E1040" s="244">
        <v>3</v>
      </c>
      <c r="F1040" s="244">
        <v>2</v>
      </c>
      <c r="G1040" s="244">
        <v>1</v>
      </c>
      <c r="H1040" s="255">
        <f>SUM((D1040*400)+(E1040*100)+F1040)</f>
        <v>702</v>
      </c>
      <c r="I1040" s="254">
        <v>75</v>
      </c>
      <c r="J1040" s="254">
        <f>H1040*I1040</f>
        <v>52650</v>
      </c>
      <c r="K1040" s="244"/>
      <c r="L1040" s="244"/>
      <c r="M1040" s="284"/>
      <c r="N1040" s="266"/>
      <c r="O1040" s="283"/>
      <c r="P1040" s="244"/>
      <c r="Q1040" s="283"/>
      <c r="R1040" s="283"/>
      <c r="S1040" s="244"/>
      <c r="T1040" s="244"/>
      <c r="V1040" s="246"/>
      <c r="W1040" s="263"/>
      <c r="X1040" s="264"/>
      <c r="Y1040" s="249"/>
      <c r="Z1040" s="248">
        <f>SUM(J1040+Y1040)</f>
        <v>52650</v>
      </c>
      <c r="AA1040" s="255">
        <f>Z1040</f>
        <v>52650</v>
      </c>
      <c r="AB1040" s="257">
        <v>50</v>
      </c>
      <c r="AC1040" s="257">
        <v>0</v>
      </c>
      <c r="AD1040" s="257">
        <v>0.01</v>
      </c>
      <c r="AE1040"/>
    </row>
    <row r="1041" spans="1:31" x14ac:dyDescent="0.3">
      <c r="A1041" s="244">
        <v>550</v>
      </c>
      <c r="B1041" s="361" t="s">
        <v>647</v>
      </c>
      <c r="C1041" s="244">
        <v>956</v>
      </c>
      <c r="D1041" s="244">
        <v>9</v>
      </c>
      <c r="E1041" s="244">
        <v>1</v>
      </c>
      <c r="F1041" s="244">
        <v>98</v>
      </c>
      <c r="G1041" s="244">
        <v>1</v>
      </c>
      <c r="H1041" s="255">
        <f>SUM((D1041*400)+(E1041*100)+F1041)</f>
        <v>3798</v>
      </c>
      <c r="I1041" s="254">
        <v>75</v>
      </c>
      <c r="J1041" s="254">
        <f>H1041*I1041</f>
        <v>284850</v>
      </c>
      <c r="K1041" s="244"/>
      <c r="L1041" s="244"/>
      <c r="M1041" s="284"/>
      <c r="N1041" s="266"/>
      <c r="O1041" s="283"/>
      <c r="P1041" s="244"/>
      <c r="Q1041" s="283"/>
      <c r="R1041" s="283"/>
      <c r="S1041" s="244"/>
      <c r="T1041" s="244"/>
      <c r="U1041" s="246"/>
      <c r="V1041" s="263"/>
      <c r="W1041" s="263"/>
      <c r="X1041" s="264"/>
      <c r="Y1041" s="249"/>
      <c r="Z1041" s="248">
        <f>SUM(J1041+Y1041)</f>
        <v>284850</v>
      </c>
      <c r="AA1041" s="255">
        <f>Z1041</f>
        <v>284850</v>
      </c>
      <c r="AB1041" s="257">
        <v>50</v>
      </c>
      <c r="AC1041" s="257">
        <v>0</v>
      </c>
      <c r="AD1041" s="257">
        <v>0.01</v>
      </c>
      <c r="AE1041"/>
    </row>
    <row r="1042" spans="1:31" x14ac:dyDescent="0.3">
      <c r="A1042" s="244">
        <v>551</v>
      </c>
      <c r="B1042" s="361" t="s">
        <v>646</v>
      </c>
      <c r="C1042" s="244">
        <v>945</v>
      </c>
      <c r="D1042" s="244">
        <v>2</v>
      </c>
      <c r="E1042" s="244">
        <v>3</v>
      </c>
      <c r="F1042" s="244">
        <v>32</v>
      </c>
      <c r="G1042" s="244">
        <v>1</v>
      </c>
      <c r="H1042" s="255">
        <f>SUM((D1042*400)+(E1042*100)+F1042)</f>
        <v>1132</v>
      </c>
      <c r="I1042" s="254">
        <v>75</v>
      </c>
      <c r="J1042" s="254">
        <f>H1042*I1042</f>
        <v>84900</v>
      </c>
      <c r="K1042" s="244"/>
      <c r="L1042" s="244"/>
      <c r="M1042" s="284"/>
      <c r="N1042" s="266"/>
      <c r="O1042" s="283"/>
      <c r="P1042" s="244"/>
      <c r="Q1042" s="283"/>
      <c r="R1042" s="283"/>
      <c r="S1042" s="244"/>
      <c r="T1042" s="244"/>
      <c r="U1042" s="246"/>
      <c r="V1042" s="263"/>
      <c r="W1042" s="263"/>
      <c r="X1042" s="264"/>
      <c r="Y1042" s="249"/>
      <c r="Z1042" s="248">
        <f>SUM(J1042+Y1042)</f>
        <v>84900</v>
      </c>
      <c r="AA1042" s="255">
        <f>Z1042</f>
        <v>84900</v>
      </c>
      <c r="AB1042" s="257">
        <v>50</v>
      </c>
      <c r="AC1042" s="257">
        <v>0</v>
      </c>
      <c r="AD1042" s="257">
        <v>0.01</v>
      </c>
      <c r="AE1042"/>
    </row>
    <row r="1043" spans="1:31" x14ac:dyDescent="0.3">
      <c r="A1043" s="244">
        <v>552</v>
      </c>
      <c r="B1043" s="361" t="s">
        <v>645</v>
      </c>
      <c r="C1043" s="244">
        <v>29664</v>
      </c>
      <c r="D1043" s="244"/>
      <c r="E1043" s="244">
        <v>2</v>
      </c>
      <c r="F1043" s="244">
        <v>19</v>
      </c>
      <c r="G1043" s="244">
        <v>2</v>
      </c>
      <c r="H1043" s="255">
        <f>SUM((D1043*400)+(E1043*100)+F1043)</f>
        <v>219</v>
      </c>
      <c r="I1043" s="254">
        <v>75</v>
      </c>
      <c r="J1043" s="254">
        <f>H1043*I1043</f>
        <v>16425</v>
      </c>
      <c r="K1043" s="244">
        <v>167</v>
      </c>
      <c r="L1043" s="244">
        <v>85</v>
      </c>
      <c r="M1043" s="361" t="s">
        <v>10</v>
      </c>
      <c r="N1043" s="362" t="s">
        <v>9</v>
      </c>
      <c r="O1043" s="283">
        <v>368.76</v>
      </c>
      <c r="P1043" s="244"/>
      <c r="Q1043" s="283"/>
      <c r="R1043" s="283"/>
      <c r="S1043" s="244"/>
      <c r="T1043" s="244"/>
      <c r="U1043" s="235">
        <v>6500</v>
      </c>
      <c r="V1043" s="246">
        <f>SUM(V1044+V1045)</f>
        <v>2182440</v>
      </c>
      <c r="W1043" s="263">
        <v>30</v>
      </c>
      <c r="X1043" s="264">
        <v>85</v>
      </c>
      <c r="Y1043" s="249">
        <f>SUM(V1043-(V1043*X1043/100))</f>
        <v>327366</v>
      </c>
      <c r="Z1043" s="248">
        <f>SUM(J1043+Y1043)</f>
        <v>343791</v>
      </c>
      <c r="AA1043" s="255">
        <f>Z1043</f>
        <v>343791</v>
      </c>
      <c r="AB1043" s="257">
        <v>10</v>
      </c>
      <c r="AC1043" s="257">
        <v>0</v>
      </c>
      <c r="AD1043" s="257">
        <v>0.02</v>
      </c>
      <c r="AE1043"/>
    </row>
    <row r="1044" spans="1:31" x14ac:dyDescent="0.3">
      <c r="A1044" s="244"/>
      <c r="B1044" s="244"/>
      <c r="C1044" s="244"/>
      <c r="D1044" s="244"/>
      <c r="E1044" s="244"/>
      <c r="F1044" s="244"/>
      <c r="G1044" s="244"/>
      <c r="H1044" s="255">
        <f>SUM((D1044*400)+(E1044*100)+F1044)</f>
        <v>0</v>
      </c>
      <c r="I1044" s="254">
        <v>75</v>
      </c>
      <c r="J1044" s="254">
        <f>H1044*I1044</f>
        <v>0</v>
      </c>
      <c r="K1044" s="244"/>
      <c r="L1044" s="244"/>
      <c r="M1044" s="361" t="s">
        <v>393</v>
      </c>
      <c r="N1044" s="362" t="s">
        <v>2</v>
      </c>
      <c r="O1044" s="283"/>
      <c r="P1044" s="244"/>
      <c r="Q1044" s="283">
        <v>239.76</v>
      </c>
      <c r="R1044" s="283"/>
      <c r="S1044" s="244"/>
      <c r="T1044" s="244"/>
      <c r="V1044" s="246">
        <f>SUM(Q1044*6500)</f>
        <v>1558440</v>
      </c>
      <c r="W1044" s="263"/>
      <c r="X1044" s="264"/>
      <c r="Y1044" s="249"/>
      <c r="Z1044" s="248">
        <f>SUM(J1044+Y1044)</f>
        <v>0</v>
      </c>
      <c r="AA1044" s="255">
        <f>Z1044</f>
        <v>0</v>
      </c>
      <c r="AB1044" s="257"/>
      <c r="AC1044" s="257"/>
      <c r="AD1044" s="257"/>
      <c r="AE1044"/>
    </row>
    <row r="1045" spans="1:31" x14ac:dyDescent="0.3">
      <c r="A1045" s="244"/>
      <c r="B1045" s="244"/>
      <c r="C1045" s="244"/>
      <c r="D1045" s="244"/>
      <c r="E1045" s="244"/>
      <c r="F1045" s="244"/>
      <c r="G1045" s="244"/>
      <c r="H1045" s="255">
        <f>SUM((D1045*400)+(E1045*100)+F1045)</f>
        <v>0</v>
      </c>
      <c r="I1045" s="254">
        <v>75</v>
      </c>
      <c r="J1045" s="254">
        <f>H1045*I1045</f>
        <v>0</v>
      </c>
      <c r="K1045" s="244"/>
      <c r="L1045" s="244"/>
      <c r="M1045" s="361" t="s">
        <v>391</v>
      </c>
      <c r="N1045" s="362" t="s">
        <v>0</v>
      </c>
      <c r="O1045" s="283"/>
      <c r="P1045" s="244"/>
      <c r="Q1045" s="283">
        <v>96</v>
      </c>
      <c r="R1045" s="283"/>
      <c r="S1045" s="244"/>
      <c r="T1045" s="244"/>
      <c r="V1045" s="246">
        <f>SUM(Q1045*6500)</f>
        <v>624000</v>
      </c>
      <c r="W1045" s="263"/>
      <c r="X1045" s="264"/>
      <c r="Y1045" s="249"/>
      <c r="Z1045" s="248">
        <f>SUM(J1045+Y1045)</f>
        <v>0</v>
      </c>
      <c r="AA1045" s="255">
        <f>Z1045</f>
        <v>0</v>
      </c>
      <c r="AB1045" s="257"/>
      <c r="AC1045" s="257"/>
      <c r="AD1045" s="257"/>
      <c r="AE1045"/>
    </row>
    <row r="1046" spans="1:31" x14ac:dyDescent="0.3">
      <c r="A1046" s="244"/>
      <c r="B1046" s="361"/>
      <c r="C1046" s="244"/>
      <c r="D1046" s="244"/>
      <c r="E1046" s="244"/>
      <c r="F1046" s="244"/>
      <c r="G1046" s="244"/>
      <c r="H1046" s="255">
        <f>SUM((D1046*400)+(E1046*100)+F1046)</f>
        <v>0</v>
      </c>
      <c r="I1046" s="254">
        <v>75</v>
      </c>
      <c r="J1046" s="254">
        <f>H1046*I1046</f>
        <v>0</v>
      </c>
      <c r="K1046" s="244"/>
      <c r="L1046" s="244"/>
      <c r="M1046" s="284" t="s">
        <v>8</v>
      </c>
      <c r="N1046" s="266" t="s">
        <v>0</v>
      </c>
      <c r="O1046" s="283"/>
      <c r="P1046" s="244">
        <v>33</v>
      </c>
      <c r="Q1046" s="283"/>
      <c r="R1046" s="283"/>
      <c r="S1046" s="244"/>
      <c r="T1046" s="244"/>
      <c r="U1046" s="235">
        <v>6500</v>
      </c>
      <c r="V1046" s="246">
        <f>SUM(1070*6500)</f>
        <v>6955000</v>
      </c>
      <c r="W1046" s="263">
        <v>30</v>
      </c>
      <c r="X1046" s="264">
        <v>93</v>
      </c>
      <c r="Y1046" s="249">
        <f>SUM(V1046-(V1046*X1046/100))</f>
        <v>486850</v>
      </c>
      <c r="Z1046" s="248">
        <f>SUM(J1046+Y1046)</f>
        <v>486850</v>
      </c>
      <c r="AA1046" s="255">
        <f>Z1046</f>
        <v>486850</v>
      </c>
      <c r="AB1046" s="257">
        <v>50</v>
      </c>
      <c r="AC1046" s="257">
        <v>0</v>
      </c>
      <c r="AD1046" s="257">
        <v>0.01</v>
      </c>
      <c r="AE1046"/>
    </row>
    <row r="1047" spans="1:31" x14ac:dyDescent="0.3">
      <c r="A1047" s="244">
        <v>553</v>
      </c>
      <c r="B1047" s="361" t="s">
        <v>644</v>
      </c>
      <c r="C1047" s="244">
        <v>3620</v>
      </c>
      <c r="D1047" s="244"/>
      <c r="E1047" s="244"/>
      <c r="F1047" s="244">
        <v>87</v>
      </c>
      <c r="G1047" s="244">
        <v>1</v>
      </c>
      <c r="H1047" s="255">
        <f>SUM((D1047*400)+(E1047*100)+F1047)</f>
        <v>87</v>
      </c>
      <c r="I1047" s="254">
        <v>75</v>
      </c>
      <c r="J1047" s="254">
        <f>H1047*I1047</f>
        <v>6525</v>
      </c>
      <c r="K1047" s="244"/>
      <c r="L1047" s="244"/>
      <c r="M1047" s="284"/>
      <c r="N1047" s="266"/>
      <c r="O1047" s="283"/>
      <c r="P1047" s="244"/>
      <c r="Q1047" s="283"/>
      <c r="R1047" s="283"/>
      <c r="S1047" s="244"/>
      <c r="T1047" s="244"/>
      <c r="V1047" s="246"/>
      <c r="W1047" s="263"/>
      <c r="X1047" s="264"/>
      <c r="Y1047" s="249"/>
      <c r="Z1047" s="248">
        <f>SUM(J1047+Y1047)</f>
        <v>6525</v>
      </c>
      <c r="AA1047" s="255">
        <f>Z1047</f>
        <v>6525</v>
      </c>
      <c r="AB1047" s="257">
        <v>50</v>
      </c>
      <c r="AC1047" s="257">
        <v>0</v>
      </c>
      <c r="AD1047" s="257">
        <v>0.01</v>
      </c>
      <c r="AE1047"/>
    </row>
    <row r="1048" spans="1:31" x14ac:dyDescent="0.3">
      <c r="A1048" s="244">
        <v>554</v>
      </c>
      <c r="B1048" s="361" t="s">
        <v>643</v>
      </c>
      <c r="C1048" s="244">
        <v>3655</v>
      </c>
      <c r="D1048" s="244">
        <v>10</v>
      </c>
      <c r="E1048" s="244">
        <v>3</v>
      </c>
      <c r="F1048" s="244">
        <v>38</v>
      </c>
      <c r="G1048" s="244">
        <v>1</v>
      </c>
      <c r="H1048" s="255">
        <f>SUM((D1048*400)+(E1048*100)+F1048)</f>
        <v>4338</v>
      </c>
      <c r="I1048" s="254">
        <v>75</v>
      </c>
      <c r="J1048" s="254">
        <f>H1048*I1048</f>
        <v>325350</v>
      </c>
      <c r="K1048" s="244"/>
      <c r="L1048" s="244"/>
      <c r="M1048" s="284"/>
      <c r="N1048" s="266"/>
      <c r="O1048" s="283"/>
      <c r="P1048" s="244"/>
      <c r="Q1048" s="283"/>
      <c r="R1048" s="283"/>
      <c r="S1048" s="244"/>
      <c r="T1048" s="244"/>
      <c r="V1048" s="246"/>
      <c r="W1048" s="263"/>
      <c r="X1048" s="264"/>
      <c r="Y1048" s="249"/>
      <c r="Z1048" s="248">
        <f>SUM(J1048+Y1048)</f>
        <v>325350</v>
      </c>
      <c r="AA1048" s="255">
        <f>Z1048</f>
        <v>325350</v>
      </c>
      <c r="AB1048" s="257">
        <v>50</v>
      </c>
      <c r="AC1048" s="257">
        <v>0</v>
      </c>
      <c r="AD1048" s="257">
        <v>0.01</v>
      </c>
      <c r="AE1048"/>
    </row>
    <row r="1049" spans="1:31" x14ac:dyDescent="0.3">
      <c r="A1049" s="244">
        <v>555</v>
      </c>
      <c r="B1049" s="361" t="s">
        <v>642</v>
      </c>
      <c r="C1049" s="244">
        <v>9882</v>
      </c>
      <c r="D1049" s="244">
        <v>7</v>
      </c>
      <c r="E1049" s="244">
        <v>2</v>
      </c>
      <c r="F1049" s="244">
        <v>30</v>
      </c>
      <c r="G1049" s="244">
        <v>1</v>
      </c>
      <c r="H1049" s="255">
        <f>SUM((D1049*400)+(E1049*100)+F1049)</f>
        <v>3030</v>
      </c>
      <c r="I1049" s="254">
        <v>75</v>
      </c>
      <c r="J1049" s="254">
        <f>H1049*I1049</f>
        <v>227250</v>
      </c>
      <c r="K1049" s="244"/>
      <c r="L1049" s="244"/>
      <c r="M1049" s="284"/>
      <c r="N1049" s="266"/>
      <c r="O1049" s="283"/>
      <c r="P1049" s="244"/>
      <c r="Q1049" s="283"/>
      <c r="R1049" s="283"/>
      <c r="S1049" s="244"/>
      <c r="T1049" s="244"/>
      <c r="V1049" s="246"/>
      <c r="W1049" s="263"/>
      <c r="X1049" s="264"/>
      <c r="Y1049" s="249"/>
      <c r="Z1049" s="248">
        <f>SUM(J1049+Y1049)</f>
        <v>227250</v>
      </c>
      <c r="AA1049" s="255">
        <f>Z1049</f>
        <v>227250</v>
      </c>
      <c r="AB1049" s="257">
        <v>50</v>
      </c>
      <c r="AC1049" s="257">
        <v>0</v>
      </c>
      <c r="AD1049" s="257">
        <v>0.01</v>
      </c>
      <c r="AE1049"/>
    </row>
    <row r="1050" spans="1:31" x14ac:dyDescent="0.3">
      <c r="A1050" s="244">
        <v>556</v>
      </c>
      <c r="B1050" s="361" t="s">
        <v>641</v>
      </c>
      <c r="C1050" s="244">
        <v>11506</v>
      </c>
      <c r="D1050" s="244">
        <v>7</v>
      </c>
      <c r="E1050" s="244">
        <v>1</v>
      </c>
      <c r="F1050" s="244">
        <v>43</v>
      </c>
      <c r="G1050" s="244">
        <v>1</v>
      </c>
      <c r="H1050" s="255">
        <f>SUM((D1050*400)+(E1050*100)+F1050)</f>
        <v>2943</v>
      </c>
      <c r="I1050" s="254">
        <v>75</v>
      </c>
      <c r="J1050" s="254">
        <f>H1050*I1050</f>
        <v>220725</v>
      </c>
      <c r="K1050" s="244"/>
      <c r="L1050" s="244"/>
      <c r="M1050" s="284"/>
      <c r="N1050" s="266"/>
      <c r="O1050" s="283"/>
      <c r="P1050" s="244"/>
      <c r="Q1050" s="283"/>
      <c r="R1050" s="283"/>
      <c r="S1050" s="244"/>
      <c r="T1050" s="244"/>
      <c r="V1050" s="246"/>
      <c r="W1050" s="263"/>
      <c r="X1050" s="264"/>
      <c r="Y1050" s="249"/>
      <c r="Z1050" s="248">
        <f>SUM(J1050+Y1050)</f>
        <v>220725</v>
      </c>
      <c r="AA1050" s="255">
        <f>Z1050</f>
        <v>220725</v>
      </c>
      <c r="AB1050" s="257">
        <v>50</v>
      </c>
      <c r="AC1050" s="257">
        <v>0</v>
      </c>
      <c r="AD1050" s="257">
        <v>0.01</v>
      </c>
      <c r="AE1050"/>
    </row>
    <row r="1051" spans="1:31" x14ac:dyDescent="0.3">
      <c r="A1051" s="244">
        <v>557</v>
      </c>
      <c r="B1051" s="361" t="s">
        <v>640</v>
      </c>
      <c r="C1051" s="244">
        <v>11620</v>
      </c>
      <c r="D1051" s="244"/>
      <c r="E1051" s="244">
        <v>1</v>
      </c>
      <c r="F1051" s="244">
        <v>88</v>
      </c>
      <c r="G1051" s="244">
        <v>2</v>
      </c>
      <c r="H1051" s="255">
        <f>SUM((D1051*400)+(E1051*100)+F1051)</f>
        <v>188</v>
      </c>
      <c r="I1051" s="254">
        <v>75</v>
      </c>
      <c r="J1051" s="254">
        <f>H1051*I1051</f>
        <v>14100</v>
      </c>
      <c r="K1051" s="244">
        <v>168</v>
      </c>
      <c r="L1051" s="244">
        <v>177</v>
      </c>
      <c r="M1051" s="361" t="s">
        <v>3</v>
      </c>
      <c r="N1051" s="362" t="s">
        <v>2</v>
      </c>
      <c r="O1051" s="283">
        <v>186</v>
      </c>
      <c r="P1051" s="244"/>
      <c r="Q1051" s="283">
        <v>171</v>
      </c>
      <c r="R1051" s="283"/>
      <c r="S1051" s="244"/>
      <c r="T1051" s="244"/>
      <c r="U1051" s="235">
        <v>6500</v>
      </c>
      <c r="V1051" s="246">
        <f>SUM(Q1051*6500)</f>
        <v>1111500</v>
      </c>
      <c r="W1051" s="263">
        <v>5</v>
      </c>
      <c r="X1051" s="264">
        <v>5</v>
      </c>
      <c r="Y1051" s="249">
        <f>SUM(V1051-(V1051*X1051/100))</f>
        <v>1055925</v>
      </c>
      <c r="Z1051" s="248">
        <f>SUM(J1051+Y1051)</f>
        <v>1070025</v>
      </c>
      <c r="AA1051" s="255">
        <f>Z1051</f>
        <v>1070025</v>
      </c>
      <c r="AB1051" s="257">
        <v>10</v>
      </c>
      <c r="AC1051" s="257">
        <v>0</v>
      </c>
      <c r="AD1051" s="257">
        <v>0.02</v>
      </c>
      <c r="AE1051"/>
    </row>
    <row r="1052" spans="1:31" x14ac:dyDescent="0.3">
      <c r="A1052" s="244"/>
      <c r="B1052" s="244"/>
      <c r="C1052" s="244"/>
      <c r="D1052" s="244"/>
      <c r="E1052" s="244"/>
      <c r="F1052" s="244"/>
      <c r="G1052" s="244"/>
      <c r="H1052" s="255">
        <f>SUM((D1052*400)+(E1052*100)+F1052)</f>
        <v>0</v>
      </c>
      <c r="I1052" s="254">
        <v>75</v>
      </c>
      <c r="J1052" s="254">
        <f>H1052*I1052</f>
        <v>0</v>
      </c>
      <c r="K1052" s="244"/>
      <c r="L1052" s="244"/>
      <c r="M1052" s="284" t="s">
        <v>8</v>
      </c>
      <c r="N1052" s="266" t="s">
        <v>0</v>
      </c>
      <c r="O1052" s="283"/>
      <c r="P1052" s="244">
        <v>7.5</v>
      </c>
      <c r="Q1052" s="283"/>
      <c r="R1052" s="283"/>
      <c r="S1052" s="244"/>
      <c r="T1052" s="244"/>
      <c r="U1052" s="235">
        <v>6500</v>
      </c>
      <c r="V1052" s="246">
        <f>SUM(P1052*6500)</f>
        <v>48750</v>
      </c>
      <c r="W1052" s="263">
        <v>5</v>
      </c>
      <c r="X1052" s="264">
        <v>15</v>
      </c>
      <c r="Y1052" s="249">
        <f>SUM(V1052-(V1052*X1052/100))</f>
        <v>41437.5</v>
      </c>
      <c r="Z1052" s="248">
        <f>SUM(J1052+Y1052)</f>
        <v>41437.5</v>
      </c>
      <c r="AA1052" s="255">
        <f>Z1052</f>
        <v>41437.5</v>
      </c>
      <c r="AB1052" s="257">
        <v>50</v>
      </c>
      <c r="AC1052" s="257">
        <v>0</v>
      </c>
      <c r="AD1052" s="257">
        <v>0.01</v>
      </c>
      <c r="AE1052"/>
    </row>
    <row r="1053" spans="1:31" x14ac:dyDescent="0.3">
      <c r="A1053" s="244"/>
      <c r="B1053" s="244"/>
      <c r="C1053" s="244"/>
      <c r="D1053" s="244"/>
      <c r="E1053" s="244"/>
      <c r="F1053" s="244"/>
      <c r="G1053" s="244"/>
      <c r="H1053" s="255">
        <f>SUM((D1053*400)+(E1053*100)+F1053)</f>
        <v>0</v>
      </c>
      <c r="I1053" s="254">
        <v>75</v>
      </c>
      <c r="J1053" s="254">
        <f>H1053*I1053</f>
        <v>0</v>
      </c>
      <c r="K1053" s="244"/>
      <c r="L1053" s="244"/>
      <c r="M1053" s="284" t="s">
        <v>8</v>
      </c>
      <c r="N1053" s="266" t="s">
        <v>0</v>
      </c>
      <c r="O1053" s="283"/>
      <c r="P1053" s="244">
        <v>7.5</v>
      </c>
      <c r="Q1053" s="283"/>
      <c r="R1053" s="283"/>
      <c r="S1053" s="244"/>
      <c r="T1053" s="244"/>
      <c r="U1053" s="235">
        <v>6500</v>
      </c>
      <c r="V1053" s="246">
        <f>SUM(P1053*6500)</f>
        <v>48750</v>
      </c>
      <c r="W1053" s="263">
        <v>5</v>
      </c>
      <c r="X1053" s="264">
        <v>15</v>
      </c>
      <c r="Y1053" s="249">
        <f>SUM(V1053-(V1053*X1053/100))</f>
        <v>41437.5</v>
      </c>
      <c r="Z1053" s="248">
        <f>SUM(J1053+Y1053)</f>
        <v>41437.5</v>
      </c>
      <c r="AA1053" s="255">
        <f>Z1053</f>
        <v>41437.5</v>
      </c>
      <c r="AB1053" s="257">
        <v>50</v>
      </c>
      <c r="AC1053" s="257">
        <v>0</v>
      </c>
      <c r="AD1053" s="257">
        <v>0.01</v>
      </c>
      <c r="AE1053"/>
    </row>
    <row r="1054" spans="1:31" x14ac:dyDescent="0.3">
      <c r="A1054" s="244">
        <v>558</v>
      </c>
      <c r="B1054" s="361" t="s">
        <v>639</v>
      </c>
      <c r="C1054" s="244">
        <v>15041</v>
      </c>
      <c r="D1054" s="244">
        <v>11</v>
      </c>
      <c r="E1054" s="244">
        <v>2</v>
      </c>
      <c r="F1054" s="244">
        <v>29</v>
      </c>
      <c r="G1054" s="244">
        <v>1</v>
      </c>
      <c r="H1054" s="255">
        <f>SUM((D1054*400)+(E1054*100)+F1054)</f>
        <v>4629</v>
      </c>
      <c r="I1054" s="254">
        <v>75</v>
      </c>
      <c r="J1054" s="254">
        <f>H1054*I1054</f>
        <v>347175</v>
      </c>
      <c r="K1054" s="244"/>
      <c r="L1054" s="244"/>
      <c r="M1054" s="284"/>
      <c r="N1054" s="266"/>
      <c r="O1054" s="283"/>
      <c r="P1054" s="244"/>
      <c r="Q1054" s="283"/>
      <c r="R1054" s="283"/>
      <c r="S1054" s="244"/>
      <c r="T1054" s="244"/>
      <c r="V1054" s="246"/>
      <c r="W1054" s="263"/>
      <c r="X1054" s="264"/>
      <c r="Y1054" s="249"/>
      <c r="Z1054" s="248">
        <f>SUM(J1054+Y1054)</f>
        <v>347175</v>
      </c>
      <c r="AA1054" s="255">
        <f>Z1054</f>
        <v>347175</v>
      </c>
      <c r="AB1054" s="257">
        <v>50</v>
      </c>
      <c r="AC1054" s="257">
        <v>0</v>
      </c>
      <c r="AD1054" s="257">
        <v>0.01</v>
      </c>
      <c r="AE1054"/>
    </row>
    <row r="1055" spans="1:31" x14ac:dyDescent="0.3">
      <c r="A1055" s="244">
        <v>559</v>
      </c>
      <c r="B1055" s="361" t="s">
        <v>638</v>
      </c>
      <c r="C1055" s="244">
        <v>950</v>
      </c>
      <c r="D1055" s="244">
        <v>9</v>
      </c>
      <c r="E1055" s="244">
        <v>1</v>
      </c>
      <c r="F1055" s="244">
        <v>46</v>
      </c>
      <c r="G1055" s="244">
        <v>1</v>
      </c>
      <c r="H1055" s="255">
        <f>SUM((D1055*400)+(E1055*100)+F1055)</f>
        <v>3746</v>
      </c>
      <c r="I1055" s="254">
        <v>75</v>
      </c>
      <c r="J1055" s="254">
        <f>H1055*I1055</f>
        <v>280950</v>
      </c>
      <c r="K1055" s="244"/>
      <c r="L1055" s="244"/>
      <c r="M1055" s="284"/>
      <c r="N1055" s="266"/>
      <c r="O1055" s="283"/>
      <c r="P1055" s="244"/>
      <c r="Q1055" s="283"/>
      <c r="R1055" s="283"/>
      <c r="S1055" s="244"/>
      <c r="T1055" s="244"/>
      <c r="V1055" s="246"/>
      <c r="W1055" s="263"/>
      <c r="X1055" s="264"/>
      <c r="Y1055" s="249"/>
      <c r="Z1055" s="248">
        <f>SUM(J1055+Y1055)</f>
        <v>280950</v>
      </c>
      <c r="AA1055" s="255">
        <f>Z1055</f>
        <v>280950</v>
      </c>
      <c r="AB1055" s="257">
        <v>50</v>
      </c>
      <c r="AC1055" s="257">
        <v>0</v>
      </c>
      <c r="AD1055" s="257">
        <v>0.01</v>
      </c>
      <c r="AE1055"/>
    </row>
    <row r="1056" spans="1:31" x14ac:dyDescent="0.3">
      <c r="A1056" s="244">
        <v>560</v>
      </c>
      <c r="B1056" s="361" t="s">
        <v>637</v>
      </c>
      <c r="C1056" s="244">
        <v>3959</v>
      </c>
      <c r="D1056" s="244">
        <v>6</v>
      </c>
      <c r="E1056" s="244"/>
      <c r="F1056" s="244"/>
      <c r="G1056" s="244">
        <v>1</v>
      </c>
      <c r="H1056" s="255">
        <f>SUM((D1056*400)+(E1056*100)+F1056)</f>
        <v>2400</v>
      </c>
      <c r="I1056" s="254">
        <v>75</v>
      </c>
      <c r="J1056" s="254">
        <f>H1056*I1056</f>
        <v>180000</v>
      </c>
      <c r="K1056" s="244"/>
      <c r="L1056" s="244"/>
      <c r="M1056" s="284"/>
      <c r="N1056" s="266"/>
      <c r="O1056" s="283"/>
      <c r="P1056" s="244"/>
      <c r="Q1056" s="283"/>
      <c r="R1056" s="283"/>
      <c r="S1056" s="244"/>
      <c r="T1056" s="244"/>
      <c r="V1056" s="246"/>
      <c r="W1056" s="263"/>
      <c r="X1056" s="264"/>
      <c r="Y1056" s="249"/>
      <c r="Z1056" s="248">
        <f>SUM(J1056+Y1056)</f>
        <v>180000</v>
      </c>
      <c r="AA1056" s="255">
        <f>Z1056</f>
        <v>180000</v>
      </c>
      <c r="AB1056" s="257">
        <v>50</v>
      </c>
      <c r="AC1056" s="257">
        <v>0</v>
      </c>
      <c r="AD1056" s="257">
        <v>0.01</v>
      </c>
      <c r="AE1056"/>
    </row>
    <row r="1057" spans="1:31" x14ac:dyDescent="0.3">
      <c r="A1057" s="244">
        <v>561</v>
      </c>
      <c r="B1057" s="361" t="s">
        <v>636</v>
      </c>
      <c r="C1057" s="244">
        <v>24366</v>
      </c>
      <c r="D1057" s="244">
        <v>9</v>
      </c>
      <c r="E1057" s="244"/>
      <c r="F1057" s="244">
        <v>56</v>
      </c>
      <c r="G1057" s="244">
        <v>1</v>
      </c>
      <c r="H1057" s="255">
        <f>SUM((D1057*400)+(E1057*100)+F1057)</f>
        <v>3656</v>
      </c>
      <c r="I1057" s="254">
        <v>75</v>
      </c>
      <c r="J1057" s="254">
        <f>H1057*I1057</f>
        <v>274200</v>
      </c>
      <c r="K1057" s="244"/>
      <c r="L1057" s="244"/>
      <c r="M1057" s="284"/>
      <c r="N1057" s="266"/>
      <c r="O1057" s="283"/>
      <c r="P1057" s="244"/>
      <c r="Q1057" s="283"/>
      <c r="R1057" s="283"/>
      <c r="S1057" s="244"/>
      <c r="T1057" s="244"/>
      <c r="V1057" s="246"/>
      <c r="W1057" s="263"/>
      <c r="X1057" s="264"/>
      <c r="Y1057" s="249"/>
      <c r="Z1057" s="248">
        <f>SUM(J1057+Y1057)</f>
        <v>274200</v>
      </c>
      <c r="AA1057" s="255">
        <f>Z1057</f>
        <v>274200</v>
      </c>
      <c r="AB1057" s="257">
        <v>50</v>
      </c>
      <c r="AC1057" s="257">
        <v>0</v>
      </c>
      <c r="AD1057" s="257">
        <v>0.01</v>
      </c>
      <c r="AE1057"/>
    </row>
    <row r="1058" spans="1:31" x14ac:dyDescent="0.3">
      <c r="A1058" s="244">
        <v>562</v>
      </c>
      <c r="B1058" s="361" t="s">
        <v>635</v>
      </c>
      <c r="C1058" s="244">
        <v>14802</v>
      </c>
      <c r="D1058" s="244"/>
      <c r="E1058" s="244">
        <v>1</v>
      </c>
      <c r="F1058" s="244">
        <v>61</v>
      </c>
      <c r="G1058" s="244">
        <v>1</v>
      </c>
      <c r="H1058" s="255">
        <f>SUM((D1058*400)+(E1058*100)+F1058)</f>
        <v>161</v>
      </c>
      <c r="I1058" s="254">
        <v>75</v>
      </c>
      <c r="J1058" s="254">
        <f>H1058*I1058</f>
        <v>12075</v>
      </c>
      <c r="K1058" s="244"/>
      <c r="L1058" s="244"/>
      <c r="M1058" s="284"/>
      <c r="N1058" s="266"/>
      <c r="O1058" s="283"/>
      <c r="P1058" s="244"/>
      <c r="Q1058" s="283"/>
      <c r="R1058" s="283"/>
      <c r="S1058" s="244"/>
      <c r="T1058" s="244"/>
      <c r="U1058" s="246"/>
      <c r="V1058" s="263"/>
      <c r="W1058" s="263"/>
      <c r="X1058" s="264"/>
      <c r="Y1058" s="249"/>
      <c r="Z1058" s="248">
        <f>SUM(J1058+Y1058)</f>
        <v>12075</v>
      </c>
      <c r="AA1058" s="255">
        <f>Z1058</f>
        <v>12075</v>
      </c>
      <c r="AB1058" s="257">
        <v>50</v>
      </c>
      <c r="AC1058" s="257">
        <v>0</v>
      </c>
      <c r="AD1058" s="257">
        <v>0.01</v>
      </c>
      <c r="AE1058"/>
    </row>
    <row r="1059" spans="1:31" x14ac:dyDescent="0.3">
      <c r="A1059" s="244">
        <v>563</v>
      </c>
      <c r="B1059" s="361" t="s">
        <v>634</v>
      </c>
      <c r="C1059" s="244">
        <v>10648</v>
      </c>
      <c r="D1059" s="244">
        <v>8</v>
      </c>
      <c r="E1059" s="244">
        <v>1</v>
      </c>
      <c r="F1059" s="244">
        <v>9</v>
      </c>
      <c r="G1059" s="244">
        <v>1</v>
      </c>
      <c r="H1059" s="255">
        <f>SUM((D1059*400)+(E1059*100)+F1059)</f>
        <v>3309</v>
      </c>
      <c r="I1059" s="254">
        <v>75</v>
      </c>
      <c r="J1059" s="254">
        <f>H1059*I1059</f>
        <v>248175</v>
      </c>
      <c r="K1059" s="244"/>
      <c r="L1059" s="244"/>
      <c r="M1059" s="284"/>
      <c r="N1059" s="266"/>
      <c r="O1059" s="283"/>
      <c r="P1059" s="244"/>
      <c r="Q1059" s="283"/>
      <c r="R1059" s="283"/>
      <c r="S1059" s="244"/>
      <c r="T1059" s="244"/>
      <c r="U1059" s="246"/>
      <c r="V1059" s="263"/>
      <c r="W1059" s="263"/>
      <c r="X1059" s="264"/>
      <c r="Y1059" s="249"/>
      <c r="Z1059" s="248">
        <f>SUM(J1059+Y1059)</f>
        <v>248175</v>
      </c>
      <c r="AA1059" s="255">
        <f>Z1059</f>
        <v>248175</v>
      </c>
      <c r="AB1059" s="257">
        <v>50</v>
      </c>
      <c r="AC1059" s="257">
        <v>0</v>
      </c>
      <c r="AD1059" s="257">
        <v>0.01</v>
      </c>
      <c r="AE1059"/>
    </row>
    <row r="1060" spans="1:31" x14ac:dyDescent="0.3">
      <c r="A1060" s="244">
        <v>564</v>
      </c>
      <c r="B1060" s="361" t="s">
        <v>633</v>
      </c>
      <c r="C1060" s="244">
        <v>8082</v>
      </c>
      <c r="D1060" s="244">
        <v>20</v>
      </c>
      <c r="E1060" s="244">
        <v>3</v>
      </c>
      <c r="F1060" s="244">
        <v>78</v>
      </c>
      <c r="G1060" s="244">
        <v>1</v>
      </c>
      <c r="H1060" s="255">
        <f>SUM((D1060*400)+(E1060*100)+F1060)</f>
        <v>8378</v>
      </c>
      <c r="I1060" s="254">
        <v>75</v>
      </c>
      <c r="J1060" s="254">
        <f>H1060*I1060</f>
        <v>628350</v>
      </c>
      <c r="K1060" s="244"/>
      <c r="L1060" s="244"/>
      <c r="M1060" s="284"/>
      <c r="N1060" s="266"/>
      <c r="O1060" s="283"/>
      <c r="P1060" s="244"/>
      <c r="Q1060" s="283"/>
      <c r="R1060" s="283"/>
      <c r="S1060" s="244"/>
      <c r="T1060" s="244"/>
      <c r="U1060" s="246"/>
      <c r="V1060" s="263"/>
      <c r="W1060" s="263"/>
      <c r="X1060" s="264"/>
      <c r="Y1060" s="249"/>
      <c r="Z1060" s="248">
        <f>SUM(J1060+Y1060)</f>
        <v>628350</v>
      </c>
      <c r="AA1060" s="255">
        <f>Z1060</f>
        <v>628350</v>
      </c>
      <c r="AB1060" s="257">
        <v>50</v>
      </c>
      <c r="AC1060" s="257">
        <v>0</v>
      </c>
      <c r="AD1060" s="257">
        <v>0.01</v>
      </c>
      <c r="AE1060"/>
    </row>
    <row r="1061" spans="1:31" x14ac:dyDescent="0.3">
      <c r="A1061" s="244">
        <v>565</v>
      </c>
      <c r="B1061" s="361" t="s">
        <v>632</v>
      </c>
      <c r="C1061" s="244">
        <v>5452</v>
      </c>
      <c r="D1061" s="244"/>
      <c r="E1061" s="244">
        <v>1</v>
      </c>
      <c r="F1061" s="244">
        <v>30</v>
      </c>
      <c r="G1061" s="244">
        <v>2</v>
      </c>
      <c r="H1061" s="255">
        <f>SUM((D1061*400)+(E1061*100)+F1061)</f>
        <v>130</v>
      </c>
      <c r="I1061" s="254">
        <v>75</v>
      </c>
      <c r="J1061" s="254">
        <f>H1061*I1061</f>
        <v>9750</v>
      </c>
      <c r="K1061" s="244">
        <v>169</v>
      </c>
      <c r="L1061" s="358">
        <v>43132</v>
      </c>
      <c r="M1061" s="361" t="s">
        <v>10</v>
      </c>
      <c r="N1061" s="362" t="s">
        <v>9</v>
      </c>
      <c r="O1061" s="283">
        <v>493.5</v>
      </c>
      <c r="P1061" s="244"/>
      <c r="Q1061" s="283"/>
      <c r="R1061" s="283"/>
      <c r="S1061" s="244"/>
      <c r="T1061" s="244"/>
      <c r="U1061" s="235">
        <v>6500</v>
      </c>
      <c r="V1061" s="246">
        <f>SUM(V1062+V1063)</f>
        <v>721500</v>
      </c>
      <c r="W1061" s="263">
        <v>40</v>
      </c>
      <c r="X1061" s="264">
        <v>85</v>
      </c>
      <c r="Y1061" s="249">
        <f>SUM(V1061-(V1061*X1061/100))</f>
        <v>108225</v>
      </c>
      <c r="Z1061" s="248">
        <f>SUM(J1061+Y1061)</f>
        <v>117975</v>
      </c>
      <c r="AA1061" s="255">
        <f>Z1061</f>
        <v>117975</v>
      </c>
      <c r="AB1061" s="257">
        <v>10</v>
      </c>
      <c r="AC1061" s="257">
        <v>0</v>
      </c>
      <c r="AD1061" s="257">
        <v>0.02</v>
      </c>
      <c r="AE1061"/>
    </row>
    <row r="1062" spans="1:31" x14ac:dyDescent="0.3">
      <c r="A1062" s="244"/>
      <c r="B1062" s="244"/>
      <c r="C1062" s="244"/>
      <c r="D1062" s="244"/>
      <c r="E1062" s="244"/>
      <c r="F1062" s="244"/>
      <c r="G1062" s="244"/>
      <c r="H1062" s="255">
        <f>SUM((D1062*400)+(E1062*100)+F1062)</f>
        <v>0</v>
      </c>
      <c r="I1062" s="254">
        <v>75</v>
      </c>
      <c r="J1062" s="254">
        <f>H1062*I1062</f>
        <v>0</v>
      </c>
      <c r="K1062" s="244"/>
      <c r="L1062" s="244"/>
      <c r="M1062" s="361" t="s">
        <v>393</v>
      </c>
      <c r="N1062" s="362" t="s">
        <v>2</v>
      </c>
      <c r="O1062" s="283"/>
      <c r="P1062" s="244"/>
      <c r="Q1062" s="283">
        <v>63</v>
      </c>
      <c r="R1062" s="283"/>
      <c r="S1062" s="244"/>
      <c r="T1062" s="244"/>
      <c r="V1062" s="246">
        <f>SUM(Q1062*6500)</f>
        <v>409500</v>
      </c>
      <c r="W1062" s="263"/>
      <c r="X1062" s="264"/>
      <c r="Y1062" s="249"/>
      <c r="Z1062" s="248">
        <f>SUM(J1062+Y1062)</f>
        <v>0</v>
      </c>
      <c r="AA1062" s="255">
        <f>Z1062</f>
        <v>0</v>
      </c>
      <c r="AB1062" s="257"/>
      <c r="AC1062" s="257"/>
      <c r="AD1062" s="257"/>
      <c r="AE1062"/>
    </row>
    <row r="1063" spans="1:31" x14ac:dyDescent="0.3">
      <c r="A1063" s="244"/>
      <c r="B1063" s="244"/>
      <c r="C1063" s="244"/>
      <c r="D1063" s="244"/>
      <c r="E1063" s="244"/>
      <c r="F1063" s="244"/>
      <c r="G1063" s="244"/>
      <c r="H1063" s="255">
        <f>SUM((D1063*400)+(E1063*100)+F1063)</f>
        <v>0</v>
      </c>
      <c r="I1063" s="254">
        <v>75</v>
      </c>
      <c r="J1063" s="254">
        <f>H1063*I1063</f>
        <v>0</v>
      </c>
      <c r="K1063" s="244"/>
      <c r="L1063" s="244"/>
      <c r="M1063" s="361" t="s">
        <v>391</v>
      </c>
      <c r="N1063" s="362" t="s">
        <v>0</v>
      </c>
      <c r="O1063" s="283"/>
      <c r="P1063" s="244"/>
      <c r="Q1063" s="283">
        <v>48</v>
      </c>
      <c r="R1063" s="283"/>
      <c r="S1063" s="244"/>
      <c r="T1063" s="244"/>
      <c r="V1063" s="246">
        <f>SUM(Q1063*6500)</f>
        <v>312000</v>
      </c>
      <c r="W1063" s="263"/>
      <c r="X1063" s="264"/>
      <c r="Y1063" s="249"/>
      <c r="Z1063" s="248">
        <f>SUM(J1063+Y1063)</f>
        <v>0</v>
      </c>
      <c r="AA1063" s="255">
        <f>Z1063</f>
        <v>0</v>
      </c>
      <c r="AB1063" s="257"/>
      <c r="AC1063" s="257"/>
      <c r="AD1063" s="257"/>
      <c r="AE1063"/>
    </row>
    <row r="1064" spans="1:31" s="294" customFormat="1" x14ac:dyDescent="0.3">
      <c r="A1064" s="295"/>
      <c r="B1064" s="295"/>
      <c r="C1064" s="295"/>
      <c r="D1064" s="295"/>
      <c r="E1064" s="295"/>
      <c r="F1064" s="295"/>
      <c r="G1064" s="295"/>
      <c r="H1064" s="296">
        <f>SUM((D1064*400)+(E1064*100)+F1064)</f>
        <v>0</v>
      </c>
      <c r="I1064" s="254">
        <v>75</v>
      </c>
      <c r="J1064" s="254">
        <f>H1064*I1064</f>
        <v>0</v>
      </c>
      <c r="K1064" s="295"/>
      <c r="L1064" s="295"/>
      <c r="M1064" s="373" t="s">
        <v>18</v>
      </c>
      <c r="N1064" s="373" t="s">
        <v>2</v>
      </c>
      <c r="O1064" s="298"/>
      <c r="P1064" s="295"/>
      <c r="Q1064" s="298"/>
      <c r="R1064" s="298">
        <v>91</v>
      </c>
      <c r="S1064" s="295"/>
      <c r="T1064" s="295"/>
      <c r="U1064" s="324">
        <v>2400</v>
      </c>
      <c r="V1064" s="323">
        <f>SUM(R1064*2400)</f>
        <v>218400</v>
      </c>
      <c r="W1064" s="295">
        <v>20</v>
      </c>
      <c r="X1064" s="301">
        <v>30</v>
      </c>
      <c r="Y1064" s="297">
        <f>SUM(V1064-(V1064*X1064/100))</f>
        <v>152880</v>
      </c>
      <c r="Z1064" s="296">
        <f>SUM(J1064+Y1064)</f>
        <v>152880</v>
      </c>
      <c r="AA1064" s="255">
        <f>Z1064</f>
        <v>152880</v>
      </c>
      <c r="AB1064" s="301">
        <v>0</v>
      </c>
      <c r="AC1064" s="301">
        <f>AA1064</f>
        <v>152880</v>
      </c>
      <c r="AD1064" s="301">
        <v>0.03</v>
      </c>
      <c r="AE1064" s="321"/>
    </row>
    <row r="1065" spans="1:31" x14ac:dyDescent="0.3">
      <c r="A1065" s="244"/>
      <c r="B1065" s="244"/>
      <c r="C1065" s="244"/>
      <c r="D1065" s="244"/>
      <c r="E1065" s="244"/>
      <c r="F1065" s="244"/>
      <c r="G1065" s="244"/>
      <c r="H1065" s="255">
        <f>SUM((D1065*400)+(E1065*100)+F1065)</f>
        <v>0</v>
      </c>
      <c r="I1065" s="254">
        <v>75</v>
      </c>
      <c r="J1065" s="254">
        <f>H1065*I1065</f>
        <v>0</v>
      </c>
      <c r="K1065" s="244"/>
      <c r="L1065" s="244">
        <v>51</v>
      </c>
      <c r="M1065" s="361" t="s">
        <v>10</v>
      </c>
      <c r="N1065" s="362" t="s">
        <v>9</v>
      </c>
      <c r="O1065" s="283"/>
      <c r="P1065" s="244"/>
      <c r="Q1065" s="283"/>
      <c r="R1065" s="283"/>
      <c r="S1065" s="244"/>
      <c r="T1065" s="244"/>
      <c r="U1065" s="235">
        <v>6500</v>
      </c>
      <c r="V1065" s="246">
        <f>SUM(V1066+V1067)</f>
        <v>1716000</v>
      </c>
      <c r="W1065" s="263">
        <v>13</v>
      </c>
      <c r="X1065" s="264">
        <v>42</v>
      </c>
      <c r="Y1065" s="249">
        <f>SUM(V1065-(V1065*X1065/100))</f>
        <v>995280</v>
      </c>
      <c r="Z1065" s="248">
        <f>SUM(J1065+Y1065)</f>
        <v>995280</v>
      </c>
      <c r="AA1065" s="255">
        <f>Z1065</f>
        <v>995280</v>
      </c>
      <c r="AB1065" s="257">
        <v>10</v>
      </c>
      <c r="AC1065" s="257">
        <v>0</v>
      </c>
      <c r="AD1065" s="257">
        <v>0.02</v>
      </c>
      <c r="AE1065"/>
    </row>
    <row r="1066" spans="1:31" x14ac:dyDescent="0.3">
      <c r="A1066" s="244"/>
      <c r="B1066" s="244"/>
      <c r="C1066" s="244"/>
      <c r="D1066" s="244"/>
      <c r="E1066" s="244"/>
      <c r="F1066" s="244"/>
      <c r="G1066" s="244"/>
      <c r="H1066" s="255">
        <f>SUM((D1066*400)+(E1066*100)+F1066)</f>
        <v>0</v>
      </c>
      <c r="I1066" s="254">
        <v>75</v>
      </c>
      <c r="J1066" s="254">
        <f>H1066*I1066</f>
        <v>0</v>
      </c>
      <c r="K1066" s="244"/>
      <c r="L1066" s="244"/>
      <c r="M1066" s="361" t="s">
        <v>393</v>
      </c>
      <c r="N1066" s="362" t="s">
        <v>2</v>
      </c>
      <c r="O1066" s="283"/>
      <c r="P1066" s="244"/>
      <c r="Q1066" s="283">
        <v>168</v>
      </c>
      <c r="R1066" s="283"/>
      <c r="S1066" s="244"/>
      <c r="T1066" s="244"/>
      <c r="V1066" s="246">
        <f>SUM(Q1066*6500)</f>
        <v>1092000</v>
      </c>
      <c r="W1066" s="263"/>
      <c r="X1066" s="264"/>
      <c r="Y1066" s="249"/>
      <c r="Z1066" s="248">
        <f>SUM(J1066+Y1066)</f>
        <v>0</v>
      </c>
      <c r="AA1066" s="255">
        <f>Z1066</f>
        <v>0</v>
      </c>
      <c r="AB1066" s="257"/>
      <c r="AC1066" s="257"/>
      <c r="AD1066" s="257"/>
      <c r="AE1066"/>
    </row>
    <row r="1067" spans="1:31" x14ac:dyDescent="0.3">
      <c r="A1067" s="244"/>
      <c r="B1067" s="244"/>
      <c r="C1067" s="244"/>
      <c r="D1067" s="244"/>
      <c r="E1067" s="244"/>
      <c r="F1067" s="244"/>
      <c r="G1067" s="244"/>
      <c r="H1067" s="255">
        <f>SUM((D1067*400)+(E1067*100)+F1067)</f>
        <v>0</v>
      </c>
      <c r="I1067" s="254">
        <v>75</v>
      </c>
      <c r="J1067" s="254">
        <f>H1067*I1067</f>
        <v>0</v>
      </c>
      <c r="K1067" s="244"/>
      <c r="L1067" s="244"/>
      <c r="M1067" s="361" t="s">
        <v>391</v>
      </c>
      <c r="N1067" s="362" t="s">
        <v>0</v>
      </c>
      <c r="O1067" s="283"/>
      <c r="P1067" s="244"/>
      <c r="Q1067" s="283">
        <v>96</v>
      </c>
      <c r="R1067" s="283"/>
      <c r="S1067" s="244"/>
      <c r="T1067" s="244"/>
      <c r="V1067" s="246">
        <f>SUM(Q1067*6500)</f>
        <v>624000</v>
      </c>
      <c r="W1067" s="263"/>
      <c r="X1067" s="264"/>
      <c r="Y1067" s="249"/>
      <c r="Z1067" s="248">
        <f>SUM(J1067+Y1067)</f>
        <v>0</v>
      </c>
      <c r="AA1067" s="255">
        <f>Z1067</f>
        <v>0</v>
      </c>
      <c r="AB1067" s="257"/>
      <c r="AC1067" s="257"/>
      <c r="AD1067" s="257"/>
      <c r="AE1067"/>
    </row>
    <row r="1068" spans="1:31" x14ac:dyDescent="0.3">
      <c r="A1068" s="244">
        <v>566</v>
      </c>
      <c r="B1068" s="361" t="s">
        <v>631</v>
      </c>
      <c r="C1068" s="244">
        <v>8287</v>
      </c>
      <c r="D1068" s="244"/>
      <c r="E1068" s="244">
        <v>2</v>
      </c>
      <c r="F1068" s="244">
        <v>82</v>
      </c>
      <c r="G1068" s="244">
        <v>1</v>
      </c>
      <c r="H1068" s="255">
        <f>SUM((D1068*400)+(E1068*100)+F1068)</f>
        <v>282</v>
      </c>
      <c r="I1068" s="254">
        <v>75</v>
      </c>
      <c r="J1068" s="254">
        <f>H1068*I1068</f>
        <v>21150</v>
      </c>
      <c r="K1068" s="244">
        <v>170</v>
      </c>
      <c r="L1068" s="358">
        <v>43132</v>
      </c>
      <c r="M1068" s="284" t="s">
        <v>8</v>
      </c>
      <c r="N1068" s="362" t="s">
        <v>0</v>
      </c>
      <c r="O1068" s="283"/>
      <c r="P1068" s="244">
        <v>27.5</v>
      </c>
      <c r="Q1068" s="283"/>
      <c r="R1068" s="283"/>
      <c r="S1068" s="244"/>
      <c r="T1068" s="244"/>
      <c r="U1068" s="235">
        <v>6500</v>
      </c>
      <c r="V1068" s="246">
        <f>SUM(P1068*6500)</f>
        <v>178750</v>
      </c>
      <c r="W1068" s="263">
        <v>40</v>
      </c>
      <c r="X1068" s="264">
        <v>93</v>
      </c>
      <c r="Y1068" s="249">
        <f>SUM(V1068-(V1068*X1068/100))</f>
        <v>12512.5</v>
      </c>
      <c r="Z1068" s="248">
        <f>SUM(J1068+Y1068)</f>
        <v>33662.5</v>
      </c>
      <c r="AA1068" s="255">
        <f>Z1068</f>
        <v>33662.5</v>
      </c>
      <c r="AB1068" s="257">
        <v>50</v>
      </c>
      <c r="AC1068" s="257">
        <v>0</v>
      </c>
      <c r="AD1068" s="257">
        <v>0.01</v>
      </c>
      <c r="AE1068"/>
    </row>
    <row r="1069" spans="1:31" x14ac:dyDescent="0.3">
      <c r="A1069" s="244">
        <v>567</v>
      </c>
      <c r="B1069" s="361" t="s">
        <v>630</v>
      </c>
      <c r="C1069" s="244">
        <v>2188</v>
      </c>
      <c r="D1069" s="244">
        <v>22</v>
      </c>
      <c r="E1069" s="244">
        <v>1</v>
      </c>
      <c r="F1069" s="244">
        <v>12</v>
      </c>
      <c r="G1069" s="244">
        <v>1</v>
      </c>
      <c r="H1069" s="255">
        <f>SUM((D1069*400)+(E1069*100)+F1069)</f>
        <v>8912</v>
      </c>
      <c r="I1069" s="254">
        <v>75</v>
      </c>
      <c r="J1069" s="254">
        <f>H1069*I1069</f>
        <v>668400</v>
      </c>
      <c r="K1069" s="244"/>
      <c r="L1069" s="244"/>
      <c r="M1069" s="284"/>
      <c r="N1069" s="266"/>
      <c r="O1069" s="283"/>
      <c r="P1069" s="244"/>
      <c r="Q1069" s="283"/>
      <c r="R1069" s="283"/>
      <c r="S1069" s="244"/>
      <c r="T1069" s="244"/>
      <c r="V1069" s="246"/>
      <c r="W1069" s="263"/>
      <c r="X1069" s="264"/>
      <c r="Y1069" s="249"/>
      <c r="Z1069" s="248">
        <f>SUM(J1069+Y1069)</f>
        <v>668400</v>
      </c>
      <c r="AA1069" s="255">
        <f>Z1069</f>
        <v>668400</v>
      </c>
      <c r="AB1069" s="257">
        <v>50</v>
      </c>
      <c r="AC1069" s="257">
        <v>0</v>
      </c>
      <c r="AD1069" s="257">
        <v>0.01</v>
      </c>
      <c r="AE1069"/>
    </row>
    <row r="1070" spans="1:31" x14ac:dyDescent="0.3">
      <c r="A1070" s="244">
        <v>568</v>
      </c>
      <c r="B1070" s="361" t="s">
        <v>629</v>
      </c>
      <c r="C1070" s="244">
        <v>7111</v>
      </c>
      <c r="D1070" s="244">
        <v>4</v>
      </c>
      <c r="E1070" s="244"/>
      <c r="F1070" s="244"/>
      <c r="G1070" s="244">
        <v>1</v>
      </c>
      <c r="H1070" s="255">
        <f>SUM((D1070*400)+(E1070*100)+F1070)</f>
        <v>1600</v>
      </c>
      <c r="I1070" s="254">
        <v>75</v>
      </c>
      <c r="J1070" s="254">
        <f>H1070*I1070</f>
        <v>120000</v>
      </c>
      <c r="K1070" s="244"/>
      <c r="L1070" s="244"/>
      <c r="M1070" s="284"/>
      <c r="N1070" s="266"/>
      <c r="O1070" s="283"/>
      <c r="P1070" s="244"/>
      <c r="Q1070" s="283"/>
      <c r="R1070" s="283"/>
      <c r="S1070" s="244"/>
      <c r="T1070" s="244"/>
      <c r="U1070" s="246"/>
      <c r="V1070" s="263"/>
      <c r="W1070" s="263"/>
      <c r="X1070" s="264"/>
      <c r="Y1070" s="249"/>
      <c r="Z1070" s="248">
        <f>SUM(J1070+Y1070)</f>
        <v>120000</v>
      </c>
      <c r="AA1070" s="255">
        <f>Z1070</f>
        <v>120000</v>
      </c>
      <c r="AB1070" s="257">
        <v>50</v>
      </c>
      <c r="AC1070" s="257">
        <v>0</v>
      </c>
      <c r="AD1070" s="257">
        <v>0.01</v>
      </c>
      <c r="AE1070"/>
    </row>
    <row r="1071" spans="1:31" x14ac:dyDescent="0.3">
      <c r="A1071" s="244">
        <v>569</v>
      </c>
      <c r="B1071" s="361" t="s">
        <v>628</v>
      </c>
      <c r="C1071" s="244">
        <v>2203</v>
      </c>
      <c r="D1071" s="244"/>
      <c r="E1071" s="244">
        <v>1</v>
      </c>
      <c r="F1071" s="244">
        <v>9</v>
      </c>
      <c r="G1071" s="244">
        <v>1</v>
      </c>
      <c r="H1071" s="255">
        <f>SUM((D1071*400)+(E1071*100)+F1071)</f>
        <v>109</v>
      </c>
      <c r="I1071" s="254">
        <v>75</v>
      </c>
      <c r="J1071" s="254">
        <f>H1071*I1071</f>
        <v>8175</v>
      </c>
      <c r="K1071" s="244">
        <v>171</v>
      </c>
      <c r="L1071" s="244">
        <v>104</v>
      </c>
      <c r="M1071" s="361" t="s">
        <v>10</v>
      </c>
      <c r="N1071" s="362" t="s">
        <v>9</v>
      </c>
      <c r="O1071" s="283">
        <v>373</v>
      </c>
      <c r="P1071" s="244"/>
      <c r="Q1071" s="283"/>
      <c r="R1071" s="283"/>
      <c r="S1071" s="244"/>
      <c r="T1071" s="244"/>
      <c r="U1071" s="235">
        <v>6500</v>
      </c>
      <c r="V1071" s="246">
        <f>SUM(V1072+V1073)</f>
        <v>1696500</v>
      </c>
      <c r="W1071" s="263">
        <v>15</v>
      </c>
      <c r="X1071" s="264">
        <v>50</v>
      </c>
      <c r="Y1071" s="249">
        <f>SUM(V1071-(V1071*X1071/100))</f>
        <v>848250</v>
      </c>
      <c r="Z1071" s="248">
        <f>SUM(J1071+Y1071)</f>
        <v>856425</v>
      </c>
      <c r="AA1071" s="255">
        <f>Z1071</f>
        <v>856425</v>
      </c>
      <c r="AB1071" s="257">
        <v>10</v>
      </c>
      <c r="AC1071" s="257">
        <v>0</v>
      </c>
      <c r="AD1071" s="257">
        <v>0.02</v>
      </c>
      <c r="AE1071"/>
    </row>
    <row r="1072" spans="1:31" x14ac:dyDescent="0.3">
      <c r="A1072" s="244"/>
      <c r="B1072" s="244"/>
      <c r="C1072" s="244"/>
      <c r="D1072" s="244"/>
      <c r="E1072" s="244"/>
      <c r="F1072" s="244"/>
      <c r="G1072" s="244"/>
      <c r="H1072" s="255">
        <f>SUM((D1072*400)+(E1072*100)+F1072)</f>
        <v>0</v>
      </c>
      <c r="I1072" s="254">
        <v>75</v>
      </c>
      <c r="J1072" s="254">
        <f>H1072*I1072</f>
        <v>0</v>
      </c>
      <c r="K1072" s="244"/>
      <c r="L1072" s="244"/>
      <c r="M1072" s="361" t="s">
        <v>393</v>
      </c>
      <c r="N1072" s="362" t="s">
        <v>2</v>
      </c>
      <c r="O1072" s="283"/>
      <c r="P1072" s="244"/>
      <c r="Q1072" s="283">
        <v>165</v>
      </c>
      <c r="R1072" s="283"/>
      <c r="S1072" s="244"/>
      <c r="T1072" s="244"/>
      <c r="V1072" s="246">
        <f>SUM(Q1072*6500)</f>
        <v>1072500</v>
      </c>
      <c r="W1072" s="263"/>
      <c r="X1072" s="264"/>
      <c r="Y1072" s="249"/>
      <c r="Z1072" s="248">
        <f>SUM(J1072+Y1072)</f>
        <v>0</v>
      </c>
      <c r="AA1072" s="255">
        <f>Z1072</f>
        <v>0</v>
      </c>
      <c r="AB1072" s="257"/>
      <c r="AC1072" s="257"/>
      <c r="AD1072" s="257"/>
      <c r="AE1072"/>
    </row>
    <row r="1073" spans="1:31" x14ac:dyDescent="0.3">
      <c r="A1073" s="244"/>
      <c r="B1073" s="244"/>
      <c r="C1073" s="244"/>
      <c r="D1073" s="244"/>
      <c r="E1073" s="244"/>
      <c r="F1073" s="244"/>
      <c r="G1073" s="244"/>
      <c r="H1073" s="255">
        <f>SUM((D1073*400)+(E1073*100)+F1073)</f>
        <v>0</v>
      </c>
      <c r="I1073" s="254">
        <v>75</v>
      </c>
      <c r="J1073" s="254">
        <f>H1073*I1073</f>
        <v>0</v>
      </c>
      <c r="K1073" s="244"/>
      <c r="L1073" s="244"/>
      <c r="M1073" s="361" t="s">
        <v>391</v>
      </c>
      <c r="N1073" s="362" t="s">
        <v>0</v>
      </c>
      <c r="O1073" s="283"/>
      <c r="P1073" s="244"/>
      <c r="Q1073" s="283">
        <v>96</v>
      </c>
      <c r="R1073" s="283"/>
      <c r="S1073" s="244"/>
      <c r="T1073" s="244"/>
      <c r="V1073" s="246">
        <f>SUM(Q1073*6500)</f>
        <v>624000</v>
      </c>
      <c r="W1073" s="263"/>
      <c r="X1073" s="264"/>
      <c r="Y1073" s="249"/>
      <c r="Z1073" s="248">
        <f>SUM(J1073+Y1073)</f>
        <v>0</v>
      </c>
      <c r="AA1073" s="255">
        <f>Z1073</f>
        <v>0</v>
      </c>
      <c r="AB1073" s="257"/>
      <c r="AC1073" s="257"/>
      <c r="AD1073" s="257"/>
      <c r="AE1073"/>
    </row>
    <row r="1074" spans="1:31" x14ac:dyDescent="0.3">
      <c r="A1074" s="244"/>
      <c r="B1074" s="244"/>
      <c r="C1074" s="244"/>
      <c r="D1074" s="244"/>
      <c r="E1074" s="244"/>
      <c r="F1074" s="244"/>
      <c r="G1074" s="244"/>
      <c r="H1074" s="255">
        <f>SUM((D1074*400)+(E1074*100)+F1074)</f>
        <v>0</v>
      </c>
      <c r="I1074" s="254">
        <v>75</v>
      </c>
      <c r="J1074" s="254">
        <f>H1074*I1074</f>
        <v>0</v>
      </c>
      <c r="K1074" s="244"/>
      <c r="L1074" s="244"/>
      <c r="M1074" s="284" t="s">
        <v>8</v>
      </c>
      <c r="N1074" s="362" t="s">
        <v>0</v>
      </c>
      <c r="O1074" s="283"/>
      <c r="P1074" s="244">
        <v>35</v>
      </c>
      <c r="Q1074" s="283"/>
      <c r="R1074" s="283"/>
      <c r="S1074" s="244"/>
      <c r="T1074" s="244"/>
      <c r="U1074" s="235">
        <v>6500</v>
      </c>
      <c r="V1074" s="246">
        <f>SUM(P1074*6500)</f>
        <v>227500</v>
      </c>
      <c r="W1074" s="263">
        <v>5</v>
      </c>
      <c r="X1074" s="264">
        <v>15</v>
      </c>
      <c r="Y1074" s="249">
        <f>SUM(V1074-(V1074*X1074/100))</f>
        <v>193375</v>
      </c>
      <c r="Z1074" s="248">
        <f>SUM(J1074+Y1074)</f>
        <v>193375</v>
      </c>
      <c r="AA1074" s="255">
        <f>Z1074</f>
        <v>193375</v>
      </c>
      <c r="AB1074" s="257">
        <v>50</v>
      </c>
      <c r="AC1074" s="257">
        <v>0</v>
      </c>
      <c r="AD1074" s="257">
        <v>0.01</v>
      </c>
      <c r="AE1074"/>
    </row>
    <row r="1075" spans="1:31" x14ac:dyDescent="0.3">
      <c r="A1075" s="244"/>
      <c r="B1075" s="244"/>
      <c r="C1075" s="244"/>
      <c r="D1075" s="244"/>
      <c r="E1075" s="244"/>
      <c r="F1075" s="244"/>
      <c r="G1075" s="244"/>
      <c r="H1075" s="255">
        <f>SUM((D1075*400)+(E1075*100)+F1075)</f>
        <v>0</v>
      </c>
      <c r="I1075" s="254">
        <v>75</v>
      </c>
      <c r="J1075" s="254">
        <f>H1075*I1075</f>
        <v>0</v>
      </c>
      <c r="K1075" s="244"/>
      <c r="L1075" s="244"/>
      <c r="M1075" s="284" t="s">
        <v>590</v>
      </c>
      <c r="N1075" s="266" t="s">
        <v>2</v>
      </c>
      <c r="O1075" s="283"/>
      <c r="P1075" s="244">
        <v>77</v>
      </c>
      <c r="Q1075" s="283"/>
      <c r="R1075" s="283"/>
      <c r="S1075" s="244"/>
      <c r="T1075" s="244"/>
      <c r="U1075" s="235">
        <v>2050</v>
      </c>
      <c r="V1075" s="246">
        <f>SUM(P1075*2050)</f>
        <v>157850</v>
      </c>
      <c r="W1075" s="263">
        <v>5</v>
      </c>
      <c r="X1075" s="264">
        <v>5</v>
      </c>
      <c r="Y1075" s="249">
        <f>SUM(V1075-(V1075*X1075/100))</f>
        <v>149957.5</v>
      </c>
      <c r="Z1075" s="248">
        <f>SUM(J1075+Y1075)</f>
        <v>149957.5</v>
      </c>
      <c r="AA1075" s="255">
        <f>Z1075</f>
        <v>149957.5</v>
      </c>
      <c r="AB1075" s="257">
        <v>50</v>
      </c>
      <c r="AC1075" s="257">
        <v>0</v>
      </c>
      <c r="AD1075" s="257">
        <v>0.01</v>
      </c>
      <c r="AE1075"/>
    </row>
    <row r="1076" spans="1:31" x14ac:dyDescent="0.3">
      <c r="A1076" s="244">
        <v>570</v>
      </c>
      <c r="B1076" s="361" t="s">
        <v>627</v>
      </c>
      <c r="C1076" s="244">
        <v>2254</v>
      </c>
      <c r="D1076" s="244">
        <v>20</v>
      </c>
      <c r="E1076" s="244">
        <v>1</v>
      </c>
      <c r="F1076" s="244">
        <v>85</v>
      </c>
      <c r="G1076" s="244">
        <v>1</v>
      </c>
      <c r="H1076" s="255">
        <f>SUM((D1076*400)+(E1076*100)+F1076)</f>
        <v>8185</v>
      </c>
      <c r="I1076" s="254">
        <v>75</v>
      </c>
      <c r="J1076" s="254">
        <f>H1076*I1076</f>
        <v>613875</v>
      </c>
      <c r="K1076" s="244"/>
      <c r="L1076" s="244"/>
      <c r="M1076" s="284"/>
      <c r="N1076" s="266"/>
      <c r="O1076" s="283"/>
      <c r="P1076" s="244"/>
      <c r="Q1076" s="283"/>
      <c r="R1076" s="283"/>
      <c r="S1076" s="244"/>
      <c r="T1076" s="244"/>
      <c r="V1076" s="246"/>
      <c r="W1076" s="263"/>
      <c r="X1076" s="264"/>
      <c r="Y1076" s="249"/>
      <c r="Z1076" s="248">
        <f>SUM(J1076+Y1076)</f>
        <v>613875</v>
      </c>
      <c r="AA1076" s="255">
        <f>Z1076</f>
        <v>613875</v>
      </c>
      <c r="AB1076" s="257">
        <v>50</v>
      </c>
      <c r="AC1076" s="257">
        <v>0</v>
      </c>
      <c r="AD1076" s="257">
        <v>0.01</v>
      </c>
      <c r="AE1076"/>
    </row>
    <row r="1077" spans="1:31" x14ac:dyDescent="0.3">
      <c r="A1077" s="244">
        <v>571</v>
      </c>
      <c r="B1077" s="361" t="s">
        <v>626</v>
      </c>
      <c r="C1077" s="244">
        <v>20249</v>
      </c>
      <c r="D1077" s="244">
        <v>8</v>
      </c>
      <c r="E1077" s="244">
        <v>1</v>
      </c>
      <c r="F1077" s="244">
        <v>52</v>
      </c>
      <c r="G1077" s="244">
        <v>1</v>
      </c>
      <c r="H1077" s="255">
        <f>SUM((D1077*400)+(E1077*100)+F1077)</f>
        <v>3352</v>
      </c>
      <c r="I1077" s="254">
        <v>75</v>
      </c>
      <c r="J1077" s="254">
        <f>H1077*I1077</f>
        <v>251400</v>
      </c>
      <c r="K1077" s="244"/>
      <c r="L1077" s="244"/>
      <c r="M1077" s="284"/>
      <c r="N1077" s="266"/>
      <c r="O1077" s="283"/>
      <c r="P1077" s="244"/>
      <c r="Q1077" s="283"/>
      <c r="R1077" s="283"/>
      <c r="S1077" s="244"/>
      <c r="T1077" s="244"/>
      <c r="V1077" s="246"/>
      <c r="W1077" s="263"/>
      <c r="X1077" s="264"/>
      <c r="Y1077" s="249"/>
      <c r="Z1077" s="248">
        <f>SUM(J1077+Y1077)</f>
        <v>251400</v>
      </c>
      <c r="AA1077" s="255">
        <f>Z1077</f>
        <v>251400</v>
      </c>
      <c r="AB1077" s="257">
        <v>50</v>
      </c>
      <c r="AC1077" s="257">
        <v>0</v>
      </c>
      <c r="AD1077" s="257">
        <v>0.01</v>
      </c>
      <c r="AE1077"/>
    </row>
    <row r="1078" spans="1:31" x14ac:dyDescent="0.3">
      <c r="A1078" s="244">
        <v>572</v>
      </c>
      <c r="B1078" s="361" t="s">
        <v>625</v>
      </c>
      <c r="C1078" s="244">
        <v>587</v>
      </c>
      <c r="D1078" s="244"/>
      <c r="E1078" s="244"/>
      <c r="F1078" s="244">
        <v>65</v>
      </c>
      <c r="G1078" s="244">
        <v>2</v>
      </c>
      <c r="H1078" s="255">
        <f>SUM((D1078*400)+(E1078*100)+F1078)</f>
        <v>65</v>
      </c>
      <c r="I1078" s="254">
        <v>75</v>
      </c>
      <c r="J1078" s="254">
        <f>H1078*I1078</f>
        <v>4875</v>
      </c>
      <c r="K1078" s="244">
        <v>172</v>
      </c>
      <c r="L1078" s="244" t="s">
        <v>623</v>
      </c>
      <c r="M1078" s="361" t="s">
        <v>10</v>
      </c>
      <c r="N1078" s="362" t="s">
        <v>9</v>
      </c>
      <c r="O1078" s="283">
        <v>338</v>
      </c>
      <c r="P1078" s="244"/>
      <c r="Q1078" s="283"/>
      <c r="R1078" s="283"/>
      <c r="S1078" s="244"/>
      <c r="T1078" s="244"/>
      <c r="U1078" s="235">
        <v>6500</v>
      </c>
      <c r="V1078" s="246">
        <f>SUM(V1079+V1080)</f>
        <v>2197000</v>
      </c>
      <c r="W1078" s="263">
        <v>5</v>
      </c>
      <c r="X1078" s="264">
        <v>10</v>
      </c>
      <c r="Y1078" s="249">
        <f>SUM(V1078-(V1078*X1078/100))</f>
        <v>1977300</v>
      </c>
      <c r="Z1078" s="248">
        <f>SUM(J1078+Y1078)</f>
        <v>1982175</v>
      </c>
      <c r="AA1078" s="255">
        <f>Z1078</f>
        <v>1982175</v>
      </c>
      <c r="AB1078" s="257">
        <v>10</v>
      </c>
      <c r="AC1078" s="257">
        <v>0</v>
      </c>
      <c r="AD1078" s="257">
        <v>0.02</v>
      </c>
      <c r="AE1078"/>
    </row>
    <row r="1079" spans="1:31" x14ac:dyDescent="0.3">
      <c r="A1079" s="244"/>
      <c r="B1079" s="244"/>
      <c r="C1079" s="244"/>
      <c r="D1079" s="244"/>
      <c r="E1079" s="244"/>
      <c r="F1079" s="244"/>
      <c r="G1079" s="244"/>
      <c r="H1079" s="255">
        <f>SUM((D1079*400)+(E1079*100)+F1079)</f>
        <v>0</v>
      </c>
      <c r="I1079" s="254">
        <v>75</v>
      </c>
      <c r="J1079" s="254">
        <f>H1079*I1079</f>
        <v>0</v>
      </c>
      <c r="K1079" s="244"/>
      <c r="L1079" s="244"/>
      <c r="M1079" s="361" t="s">
        <v>393</v>
      </c>
      <c r="N1079" s="362" t="s">
        <v>2</v>
      </c>
      <c r="O1079" s="283"/>
      <c r="P1079" s="244"/>
      <c r="Q1079" s="283">
        <v>242</v>
      </c>
      <c r="R1079" s="283"/>
      <c r="S1079" s="244"/>
      <c r="T1079" s="244"/>
      <c r="V1079" s="246">
        <f>SUM(Q1079*6500)</f>
        <v>1573000</v>
      </c>
      <c r="W1079" s="263"/>
      <c r="X1079" s="264"/>
      <c r="Y1079" s="249"/>
      <c r="Z1079" s="248">
        <f>SUM(J1079+Y1079)</f>
        <v>0</v>
      </c>
      <c r="AA1079" s="255">
        <f>Z1079</f>
        <v>0</v>
      </c>
      <c r="AB1079" s="257"/>
      <c r="AC1079" s="257"/>
      <c r="AD1079" s="257"/>
      <c r="AE1079"/>
    </row>
    <row r="1080" spans="1:31" x14ac:dyDescent="0.3">
      <c r="A1080" s="244"/>
      <c r="B1080" s="244"/>
      <c r="C1080" s="244"/>
      <c r="D1080" s="244"/>
      <c r="E1080" s="244"/>
      <c r="F1080" s="244"/>
      <c r="G1080" s="244"/>
      <c r="H1080" s="255">
        <f>SUM((D1080*400)+(E1080*100)+F1080)</f>
        <v>0</v>
      </c>
      <c r="I1080" s="254">
        <v>75</v>
      </c>
      <c r="J1080" s="254">
        <f>H1080*I1080</f>
        <v>0</v>
      </c>
      <c r="K1080" s="244"/>
      <c r="L1080" s="244"/>
      <c r="M1080" s="361" t="s">
        <v>391</v>
      </c>
      <c r="N1080" s="362" t="s">
        <v>0</v>
      </c>
      <c r="O1080" s="283"/>
      <c r="P1080" s="244"/>
      <c r="Q1080" s="283">
        <v>96</v>
      </c>
      <c r="R1080" s="283"/>
      <c r="S1080" s="244"/>
      <c r="T1080" s="244"/>
      <c r="V1080" s="246">
        <f>SUM(Q1080*6500)</f>
        <v>624000</v>
      </c>
      <c r="W1080" s="263"/>
      <c r="X1080" s="264"/>
      <c r="Y1080" s="249"/>
      <c r="Z1080" s="248">
        <f>SUM(J1080+Y1080)</f>
        <v>0</v>
      </c>
      <c r="AA1080" s="255">
        <f>Z1080</f>
        <v>0</v>
      </c>
      <c r="AB1080" s="257"/>
      <c r="AC1080" s="257"/>
      <c r="AD1080" s="257"/>
      <c r="AE1080"/>
    </row>
    <row r="1081" spans="1:31" x14ac:dyDescent="0.3">
      <c r="A1081" s="244">
        <v>573</v>
      </c>
      <c r="B1081" s="361" t="s">
        <v>624</v>
      </c>
      <c r="C1081" s="244">
        <v>29190</v>
      </c>
      <c r="D1081" s="244"/>
      <c r="E1081" s="244"/>
      <c r="F1081" s="244">
        <v>61</v>
      </c>
      <c r="G1081" s="244">
        <v>2</v>
      </c>
      <c r="H1081" s="255">
        <f>SUM((D1081*400)+(E1081*100)+F1081)</f>
        <v>61</v>
      </c>
      <c r="I1081" s="254">
        <v>75</v>
      </c>
      <c r="J1081" s="254">
        <f>H1081*I1081</f>
        <v>4575</v>
      </c>
      <c r="K1081" s="244">
        <v>173</v>
      </c>
      <c r="L1081" s="244" t="s">
        <v>623</v>
      </c>
      <c r="M1081" s="284" t="s">
        <v>42</v>
      </c>
      <c r="N1081" s="266" t="s">
        <v>2</v>
      </c>
      <c r="O1081" s="283">
        <v>90</v>
      </c>
      <c r="P1081" s="244"/>
      <c r="Q1081" s="283"/>
      <c r="R1081" s="283">
        <v>90</v>
      </c>
      <c r="S1081" s="244"/>
      <c r="T1081" s="244"/>
      <c r="U1081" s="235">
        <v>6500</v>
      </c>
      <c r="V1081" s="246">
        <f>SUM(R1081*6500)</f>
        <v>585000</v>
      </c>
      <c r="W1081" s="263">
        <v>2</v>
      </c>
      <c r="X1081" s="264">
        <v>2</v>
      </c>
      <c r="Y1081" s="249">
        <f>SUM(V1081-(V1081*X1081/100))</f>
        <v>573300</v>
      </c>
      <c r="Z1081" s="248">
        <f>SUM(J1081+Y1081)</f>
        <v>577875</v>
      </c>
      <c r="AA1081" s="255">
        <f>Z1081</f>
        <v>577875</v>
      </c>
      <c r="AB1081" s="257">
        <v>10</v>
      </c>
      <c r="AC1081" s="257">
        <v>0</v>
      </c>
      <c r="AD1081" s="257">
        <v>0.02</v>
      </c>
      <c r="AE1081"/>
    </row>
    <row r="1082" spans="1:31" x14ac:dyDescent="0.3">
      <c r="A1082" s="244">
        <v>574</v>
      </c>
      <c r="B1082" s="361" t="s">
        <v>622</v>
      </c>
      <c r="C1082" s="244">
        <v>15045</v>
      </c>
      <c r="D1082" s="244">
        <v>11</v>
      </c>
      <c r="E1082" s="244">
        <v>2</v>
      </c>
      <c r="F1082" s="244">
        <v>30</v>
      </c>
      <c r="G1082" s="244">
        <v>1</v>
      </c>
      <c r="H1082" s="255">
        <f>SUM((D1082*400)+(E1082*100)+F1082)</f>
        <v>4630</v>
      </c>
      <c r="I1082" s="254">
        <v>75</v>
      </c>
      <c r="J1082" s="254">
        <f>H1082*I1082</f>
        <v>347250</v>
      </c>
      <c r="K1082" s="244"/>
      <c r="L1082" s="244"/>
      <c r="M1082" s="284"/>
      <c r="N1082" s="266"/>
      <c r="O1082" s="283"/>
      <c r="P1082" s="244"/>
      <c r="Q1082" s="283"/>
      <c r="R1082" s="283"/>
      <c r="S1082" s="244"/>
      <c r="T1082" s="244"/>
      <c r="V1082" s="246"/>
      <c r="W1082" s="263"/>
      <c r="X1082" s="264"/>
      <c r="Y1082" s="249"/>
      <c r="Z1082" s="248">
        <f>SUM(J1082+Y1082)</f>
        <v>347250</v>
      </c>
      <c r="AA1082" s="255">
        <f>Z1082</f>
        <v>347250</v>
      </c>
      <c r="AB1082" s="257">
        <v>50</v>
      </c>
      <c r="AC1082" s="257">
        <v>0</v>
      </c>
      <c r="AD1082" s="257">
        <v>0.01</v>
      </c>
      <c r="AE1082"/>
    </row>
    <row r="1083" spans="1:31" x14ac:dyDescent="0.3">
      <c r="A1083" s="244">
        <v>575</v>
      </c>
      <c r="B1083" s="361" t="s">
        <v>621</v>
      </c>
      <c r="C1083" s="244">
        <v>1033</v>
      </c>
      <c r="D1083" s="244">
        <v>6</v>
      </c>
      <c r="E1083" s="244">
        <v>1</v>
      </c>
      <c r="F1083" s="244">
        <v>25</v>
      </c>
      <c r="G1083" s="244">
        <v>1</v>
      </c>
      <c r="H1083" s="255">
        <f>SUM((D1083*400)+(E1083*100)+F1083)</f>
        <v>2525</v>
      </c>
      <c r="I1083" s="254">
        <v>75</v>
      </c>
      <c r="J1083" s="254">
        <f>H1083*I1083</f>
        <v>189375</v>
      </c>
      <c r="K1083" s="244"/>
      <c r="L1083" s="244"/>
      <c r="M1083" s="284"/>
      <c r="N1083" s="266"/>
      <c r="O1083" s="283"/>
      <c r="P1083" s="244"/>
      <c r="Q1083" s="283"/>
      <c r="R1083" s="283"/>
      <c r="S1083" s="244"/>
      <c r="T1083" s="244"/>
      <c r="V1083" s="246"/>
      <c r="W1083" s="263"/>
      <c r="X1083" s="264"/>
      <c r="Y1083" s="249"/>
      <c r="Z1083" s="248">
        <f>SUM(J1083+Y1083)</f>
        <v>189375</v>
      </c>
      <c r="AA1083" s="255">
        <f>Z1083</f>
        <v>189375</v>
      </c>
      <c r="AB1083" s="257">
        <v>50</v>
      </c>
      <c r="AC1083" s="257">
        <v>0</v>
      </c>
      <c r="AD1083" s="257">
        <v>0.01</v>
      </c>
      <c r="AE1083"/>
    </row>
    <row r="1084" spans="1:31" x14ac:dyDescent="0.3">
      <c r="A1084" s="244">
        <v>576</v>
      </c>
      <c r="B1084" s="361" t="s">
        <v>620</v>
      </c>
      <c r="C1084" s="244">
        <v>28757</v>
      </c>
      <c r="D1084" s="244"/>
      <c r="E1084" s="244">
        <v>1</v>
      </c>
      <c r="F1084" s="244">
        <v>39</v>
      </c>
      <c r="G1084" s="244">
        <v>2</v>
      </c>
      <c r="H1084" s="255">
        <f>SUM((D1084*400)+(E1084*100)+F1084)</f>
        <v>139</v>
      </c>
      <c r="I1084" s="254">
        <v>75</v>
      </c>
      <c r="J1084" s="254">
        <f>H1084*I1084</f>
        <v>10425</v>
      </c>
      <c r="K1084" s="244">
        <v>174</v>
      </c>
      <c r="L1084" s="244">
        <v>139</v>
      </c>
      <c r="M1084" s="361" t="s">
        <v>10</v>
      </c>
      <c r="N1084" s="362" t="s">
        <v>9</v>
      </c>
      <c r="O1084" s="283">
        <v>221.35</v>
      </c>
      <c r="P1084" s="244"/>
      <c r="Q1084" s="283"/>
      <c r="R1084" s="283"/>
      <c r="S1084" s="244"/>
      <c r="T1084" s="244"/>
      <c r="U1084" s="235">
        <v>6500</v>
      </c>
      <c r="V1084" s="246">
        <f>SUM(V1085+V1086)</f>
        <v>1269125</v>
      </c>
      <c r="W1084" s="263">
        <v>10</v>
      </c>
      <c r="X1084" s="264">
        <v>30</v>
      </c>
      <c r="Y1084" s="249">
        <f>SUM(V1084-(V1084*X1084/100))</f>
        <v>888387.5</v>
      </c>
      <c r="Z1084" s="248">
        <f>SUM(J1084+Y1084)</f>
        <v>898812.5</v>
      </c>
      <c r="AA1084" s="255">
        <f>Z1084</f>
        <v>898812.5</v>
      </c>
      <c r="AB1084" s="257">
        <v>50</v>
      </c>
      <c r="AC1084" s="257">
        <v>0</v>
      </c>
      <c r="AD1084" s="257">
        <v>0.02</v>
      </c>
      <c r="AE1084"/>
    </row>
    <row r="1085" spans="1:31" x14ac:dyDescent="0.3">
      <c r="A1085" s="244"/>
      <c r="B1085" s="244"/>
      <c r="C1085" s="244"/>
      <c r="D1085" s="244"/>
      <c r="E1085" s="244"/>
      <c r="F1085" s="244"/>
      <c r="G1085" s="244"/>
      <c r="H1085" s="255">
        <f>SUM((D1085*400)+(E1085*100)+F1085)</f>
        <v>0</v>
      </c>
      <c r="I1085" s="254">
        <v>75</v>
      </c>
      <c r="J1085" s="254">
        <f>H1085*I1085</f>
        <v>0</v>
      </c>
      <c r="K1085" s="244"/>
      <c r="L1085" s="244"/>
      <c r="M1085" s="361" t="s">
        <v>393</v>
      </c>
      <c r="N1085" s="362" t="s">
        <v>2</v>
      </c>
      <c r="O1085" s="283"/>
      <c r="P1085" s="244"/>
      <c r="Q1085" s="283">
        <v>131.25</v>
      </c>
      <c r="R1085" s="283"/>
      <c r="S1085" s="244"/>
      <c r="T1085" s="244"/>
      <c r="V1085" s="246">
        <f>SUM(Q1085*6500)</f>
        <v>853125</v>
      </c>
      <c r="W1085" s="263"/>
      <c r="X1085" s="264"/>
      <c r="Y1085" s="249"/>
      <c r="Z1085" s="248">
        <f>SUM(J1085+Y1085)</f>
        <v>0</v>
      </c>
      <c r="AA1085" s="255">
        <f>Z1085</f>
        <v>0</v>
      </c>
      <c r="AB1085" s="257"/>
      <c r="AC1085" s="257"/>
      <c r="AD1085" s="257"/>
      <c r="AE1085"/>
    </row>
    <row r="1086" spans="1:31" x14ac:dyDescent="0.3">
      <c r="A1086" s="244"/>
      <c r="B1086" s="244"/>
      <c r="C1086" s="244"/>
      <c r="D1086" s="244"/>
      <c r="E1086" s="244"/>
      <c r="F1086" s="244"/>
      <c r="G1086" s="244"/>
      <c r="H1086" s="255">
        <f>SUM((D1086*400)+(E1086*100)+F1086)</f>
        <v>0</v>
      </c>
      <c r="I1086" s="254">
        <v>75</v>
      </c>
      <c r="J1086" s="254">
        <f>H1086*I1086</f>
        <v>0</v>
      </c>
      <c r="K1086" s="244"/>
      <c r="L1086" s="244"/>
      <c r="M1086" s="361" t="s">
        <v>391</v>
      </c>
      <c r="N1086" s="362" t="s">
        <v>0</v>
      </c>
      <c r="O1086" s="283"/>
      <c r="P1086" s="244"/>
      <c r="Q1086" s="283">
        <v>64</v>
      </c>
      <c r="R1086" s="283"/>
      <c r="S1086" s="244"/>
      <c r="T1086" s="244"/>
      <c r="V1086" s="246">
        <f>SUM(Q1086*6500)</f>
        <v>416000</v>
      </c>
      <c r="W1086" s="263"/>
      <c r="X1086" s="264"/>
      <c r="Y1086" s="249"/>
      <c r="Z1086" s="248">
        <f>SUM(J1086+Y1086)</f>
        <v>0</v>
      </c>
      <c r="AA1086" s="255">
        <f>Z1086</f>
        <v>0</v>
      </c>
      <c r="AB1086" s="257"/>
      <c r="AC1086" s="257"/>
      <c r="AD1086" s="257"/>
      <c r="AE1086"/>
    </row>
    <row r="1087" spans="1:31" x14ac:dyDescent="0.3">
      <c r="A1087" s="244"/>
      <c r="B1087" s="244"/>
      <c r="C1087" s="244"/>
      <c r="D1087" s="244"/>
      <c r="E1087" s="244"/>
      <c r="F1087" s="244"/>
      <c r="G1087" s="244"/>
      <c r="H1087" s="255">
        <f>SUM((D1087*400)+(E1087*100)+F1087)</f>
        <v>0</v>
      </c>
      <c r="I1087" s="254">
        <v>75</v>
      </c>
      <c r="J1087" s="254">
        <f>H1087*I1087</f>
        <v>0</v>
      </c>
      <c r="K1087" s="244"/>
      <c r="L1087" s="244"/>
      <c r="M1087" s="284" t="s">
        <v>8</v>
      </c>
      <c r="N1087" s="362" t="s">
        <v>0</v>
      </c>
      <c r="O1087" s="283"/>
      <c r="P1087" s="244">
        <v>26.1</v>
      </c>
      <c r="Q1087" s="283"/>
      <c r="R1087" s="283"/>
      <c r="S1087" s="244"/>
      <c r="T1087" s="244"/>
      <c r="U1087" s="235">
        <v>6500</v>
      </c>
      <c r="V1087" s="246">
        <f>SUM(P1087*6500)</f>
        <v>169650</v>
      </c>
      <c r="W1087" s="263">
        <v>10</v>
      </c>
      <c r="X1087" s="264">
        <v>40</v>
      </c>
      <c r="Y1087" s="249">
        <f>SUM(V1087-(V1087*X1087/100))</f>
        <v>101790</v>
      </c>
      <c r="Z1087" s="248">
        <f>SUM(J1087+Y1087)</f>
        <v>101790</v>
      </c>
      <c r="AA1087" s="255">
        <f>Z1087</f>
        <v>101790</v>
      </c>
      <c r="AB1087" s="257">
        <v>50</v>
      </c>
      <c r="AC1087" s="257">
        <v>0</v>
      </c>
      <c r="AD1087" s="257">
        <v>0.01</v>
      </c>
      <c r="AE1087"/>
    </row>
    <row r="1088" spans="1:31" x14ac:dyDescent="0.3">
      <c r="A1088" s="244">
        <v>577</v>
      </c>
      <c r="B1088" s="361" t="s">
        <v>619</v>
      </c>
      <c r="C1088" s="244">
        <v>6005</v>
      </c>
      <c r="D1088" s="244">
        <v>9</v>
      </c>
      <c r="E1088" s="244">
        <v>1</v>
      </c>
      <c r="F1088" s="244">
        <v>49</v>
      </c>
      <c r="G1088" s="244">
        <v>1</v>
      </c>
      <c r="H1088" s="255">
        <f>SUM((D1088*400)+(E1088*100)+F1088)</f>
        <v>3749</v>
      </c>
      <c r="I1088" s="254">
        <v>75</v>
      </c>
      <c r="J1088" s="254">
        <f>H1088*I1088</f>
        <v>281175</v>
      </c>
      <c r="K1088" s="244"/>
      <c r="L1088" s="244"/>
      <c r="M1088" s="284"/>
      <c r="N1088" s="266"/>
      <c r="O1088" s="283"/>
      <c r="P1088" s="244"/>
      <c r="Q1088" s="283"/>
      <c r="R1088" s="283"/>
      <c r="S1088" s="244"/>
      <c r="T1088" s="244"/>
      <c r="V1088" s="246"/>
      <c r="W1088" s="263"/>
      <c r="X1088" s="264"/>
      <c r="Y1088" s="249"/>
      <c r="Z1088" s="248">
        <f>SUM(J1088+Y1088)</f>
        <v>281175</v>
      </c>
      <c r="AA1088" s="255">
        <f>Z1088</f>
        <v>281175</v>
      </c>
      <c r="AB1088" s="257">
        <v>50</v>
      </c>
      <c r="AC1088" s="257">
        <v>0</v>
      </c>
      <c r="AD1088" s="257">
        <v>0.01</v>
      </c>
      <c r="AE1088"/>
    </row>
    <row r="1089" spans="1:31" x14ac:dyDescent="0.3">
      <c r="A1089" s="244">
        <v>578</v>
      </c>
      <c r="B1089" s="361" t="s">
        <v>618</v>
      </c>
      <c r="C1089" s="244">
        <v>6241</v>
      </c>
      <c r="D1089" s="244"/>
      <c r="E1089" s="244">
        <v>1</v>
      </c>
      <c r="F1089" s="244">
        <v>4</v>
      </c>
      <c r="G1089" s="244">
        <v>2</v>
      </c>
      <c r="H1089" s="255">
        <f>SUM((D1089*400)+(E1089*100)+F1089)</f>
        <v>104</v>
      </c>
      <c r="I1089" s="254">
        <v>75</v>
      </c>
      <c r="J1089" s="254">
        <f>H1089*I1089</f>
        <v>7800</v>
      </c>
      <c r="K1089" s="244">
        <v>175</v>
      </c>
      <c r="L1089" s="244">
        <v>86</v>
      </c>
      <c r="M1089" s="361" t="s">
        <v>10</v>
      </c>
      <c r="N1089" s="362" t="s">
        <v>9</v>
      </c>
      <c r="O1089" s="283">
        <v>423.43</v>
      </c>
      <c r="P1089" s="244"/>
      <c r="Q1089" s="283"/>
      <c r="R1089" s="283"/>
      <c r="S1089" s="244"/>
      <c r="T1089" s="244"/>
      <c r="U1089" s="235">
        <v>6500</v>
      </c>
      <c r="V1089" s="246">
        <f>SUM(V1090+V1091)</f>
        <v>2066480</v>
      </c>
      <c r="W1089" s="263">
        <v>30</v>
      </c>
      <c r="X1089" s="264">
        <v>85</v>
      </c>
      <c r="Y1089" s="249">
        <f>SUM(V1089-(V1089*X1089/100))</f>
        <v>309972</v>
      </c>
      <c r="Z1089" s="248">
        <f>SUM(J1089+Y1089)</f>
        <v>317772</v>
      </c>
      <c r="AA1089" s="255">
        <f>Z1089</f>
        <v>317772</v>
      </c>
      <c r="AB1089" s="257">
        <v>10</v>
      </c>
      <c r="AC1089" s="257">
        <v>0</v>
      </c>
      <c r="AD1089" s="257">
        <v>0.02</v>
      </c>
      <c r="AE1089"/>
    </row>
    <row r="1090" spans="1:31" x14ac:dyDescent="0.3">
      <c r="A1090" s="244"/>
      <c r="B1090" s="244"/>
      <c r="C1090" s="244"/>
      <c r="D1090" s="244"/>
      <c r="E1090" s="244"/>
      <c r="F1090" s="244"/>
      <c r="G1090" s="244"/>
      <c r="H1090" s="255">
        <f>SUM((D1090*400)+(E1090*100)+F1090)</f>
        <v>0</v>
      </c>
      <c r="I1090" s="254">
        <v>75</v>
      </c>
      <c r="J1090" s="254">
        <f>H1090*I1090</f>
        <v>0</v>
      </c>
      <c r="K1090" s="244"/>
      <c r="L1090" s="244"/>
      <c r="M1090" s="361" t="s">
        <v>393</v>
      </c>
      <c r="N1090" s="362" t="s">
        <v>2</v>
      </c>
      <c r="O1090" s="283"/>
      <c r="P1090" s="244"/>
      <c r="Q1090" s="283">
        <v>271.92</v>
      </c>
      <c r="R1090" s="283"/>
      <c r="S1090" s="244"/>
      <c r="T1090" s="244"/>
      <c r="V1090" s="246">
        <f>SUM(Q1090*6500)</f>
        <v>1767480</v>
      </c>
      <c r="W1090" s="263"/>
      <c r="X1090" s="264"/>
      <c r="Y1090" s="249"/>
      <c r="Z1090" s="248">
        <f>SUM(J1090+Y1090)</f>
        <v>0</v>
      </c>
      <c r="AA1090" s="255">
        <f>Z1090</f>
        <v>0</v>
      </c>
      <c r="AB1090" s="257"/>
      <c r="AC1090" s="257"/>
      <c r="AD1090" s="257"/>
      <c r="AE1090"/>
    </row>
    <row r="1091" spans="1:31" x14ac:dyDescent="0.3">
      <c r="A1091" s="244"/>
      <c r="B1091" s="244"/>
      <c r="C1091" s="244"/>
      <c r="D1091" s="244"/>
      <c r="E1091" s="244"/>
      <c r="F1091" s="244"/>
      <c r="G1091" s="244"/>
      <c r="H1091" s="255">
        <f>SUM((D1091*400)+(E1091*100)+F1091)</f>
        <v>0</v>
      </c>
      <c r="I1091" s="254">
        <v>75</v>
      </c>
      <c r="J1091" s="254">
        <f>H1091*I1091</f>
        <v>0</v>
      </c>
      <c r="K1091" s="244"/>
      <c r="L1091" s="244"/>
      <c r="M1091" s="361" t="s">
        <v>391</v>
      </c>
      <c r="N1091" s="362" t="s">
        <v>0</v>
      </c>
      <c r="O1091" s="283"/>
      <c r="P1091" s="244"/>
      <c r="Q1091" s="283">
        <v>46</v>
      </c>
      <c r="R1091" s="283"/>
      <c r="S1091" s="244"/>
      <c r="T1091" s="244"/>
      <c r="V1091" s="246">
        <f>SUM(Q1091*6500)</f>
        <v>299000</v>
      </c>
      <c r="W1091" s="263"/>
      <c r="X1091" s="264"/>
      <c r="Y1091" s="249"/>
      <c r="Z1091" s="248">
        <f>SUM(J1091+Y1091)</f>
        <v>0</v>
      </c>
      <c r="AA1091" s="255">
        <f>Z1091</f>
        <v>0</v>
      </c>
      <c r="AB1091" s="257"/>
      <c r="AC1091" s="257"/>
      <c r="AD1091" s="257"/>
      <c r="AE1091"/>
    </row>
    <row r="1092" spans="1:31" x14ac:dyDescent="0.3">
      <c r="A1092" s="244"/>
      <c r="B1092" s="244"/>
      <c r="C1092" s="244"/>
      <c r="D1092" s="244"/>
      <c r="E1092" s="244"/>
      <c r="F1092" s="244"/>
      <c r="G1092" s="244"/>
      <c r="H1092" s="255">
        <f>SUM((D1092*400)+(E1092*100)+F1092)</f>
        <v>0</v>
      </c>
      <c r="I1092" s="254">
        <v>75</v>
      </c>
      <c r="J1092" s="254">
        <f>H1092*I1092</f>
        <v>0</v>
      </c>
      <c r="K1092" s="244"/>
      <c r="L1092" s="244"/>
      <c r="M1092" s="284" t="s">
        <v>8</v>
      </c>
      <c r="N1092" s="362" t="s">
        <v>0</v>
      </c>
      <c r="O1092" s="283"/>
      <c r="P1092" s="244">
        <v>18.55</v>
      </c>
      <c r="Q1092" s="283"/>
      <c r="R1092" s="283"/>
      <c r="S1092" s="244"/>
      <c r="T1092" s="244"/>
      <c r="U1092" s="235">
        <v>6500</v>
      </c>
      <c r="V1092" s="246">
        <f>SUM(P1092*6500)</f>
        <v>120575</v>
      </c>
      <c r="W1092" s="263">
        <v>30</v>
      </c>
      <c r="X1092" s="264">
        <v>93</v>
      </c>
      <c r="Y1092" s="249">
        <f>SUM(V1092-(V1092*X1092/100))</f>
        <v>8440.25</v>
      </c>
      <c r="Z1092" s="248">
        <f>SUM(J1092+Y1092)</f>
        <v>8440.25</v>
      </c>
      <c r="AA1092" s="255">
        <f>Z1092</f>
        <v>8440.25</v>
      </c>
      <c r="AB1092" s="257">
        <v>50</v>
      </c>
      <c r="AC1092" s="257">
        <v>0</v>
      </c>
      <c r="AD1092" s="257">
        <v>0.01</v>
      </c>
      <c r="AE1092"/>
    </row>
    <row r="1093" spans="1:31" x14ac:dyDescent="0.3">
      <c r="A1093" s="244"/>
      <c r="B1093" s="244"/>
      <c r="C1093" s="244"/>
      <c r="D1093" s="244"/>
      <c r="E1093" s="244"/>
      <c r="F1093" s="244"/>
      <c r="G1093" s="244"/>
      <c r="H1093" s="255">
        <f>SUM((D1093*400)+(E1093*100)+F1093)</f>
        <v>0</v>
      </c>
      <c r="I1093" s="254">
        <v>75</v>
      </c>
      <c r="J1093" s="254">
        <f>H1093*I1093</f>
        <v>0</v>
      </c>
      <c r="K1093" s="244"/>
      <c r="L1093" s="244"/>
      <c r="M1093" s="284" t="s">
        <v>617</v>
      </c>
      <c r="N1093" s="266" t="s">
        <v>2</v>
      </c>
      <c r="O1093" s="283"/>
      <c r="P1093" s="244">
        <v>36.96</v>
      </c>
      <c r="Q1093" s="283"/>
      <c r="R1093" s="283"/>
      <c r="S1093" s="244"/>
      <c r="T1093" s="244"/>
      <c r="U1093" s="235">
        <v>2050</v>
      </c>
      <c r="V1093" s="246">
        <f>SUM(P1093*2050)</f>
        <v>75768</v>
      </c>
      <c r="W1093" s="263">
        <v>5</v>
      </c>
      <c r="X1093" s="264">
        <v>5</v>
      </c>
      <c r="Y1093" s="249">
        <f>SUM(V1093-(V1093*X1093/100))</f>
        <v>71979.600000000006</v>
      </c>
      <c r="Z1093" s="248">
        <f>SUM(J1093+Y1093)</f>
        <v>71979.600000000006</v>
      </c>
      <c r="AA1093" s="255">
        <f>Z1093</f>
        <v>71979.600000000006</v>
      </c>
      <c r="AB1093" s="257">
        <v>50</v>
      </c>
      <c r="AC1093" s="257">
        <v>0</v>
      </c>
      <c r="AD1093" s="257">
        <v>0.01</v>
      </c>
      <c r="AE1093"/>
    </row>
    <row r="1094" spans="1:31" x14ac:dyDescent="0.3">
      <c r="A1094" s="244">
        <v>579</v>
      </c>
      <c r="B1094" s="361" t="s">
        <v>616</v>
      </c>
      <c r="C1094" s="244">
        <v>6065</v>
      </c>
      <c r="D1094" s="244"/>
      <c r="E1094" s="244">
        <v>1</v>
      </c>
      <c r="F1094" s="244">
        <v>15</v>
      </c>
      <c r="G1094" s="244">
        <v>1</v>
      </c>
      <c r="H1094" s="255">
        <f>SUM((D1094*400)+(E1094*100)+F1094)</f>
        <v>115</v>
      </c>
      <c r="I1094" s="254">
        <v>75</v>
      </c>
      <c r="J1094" s="254">
        <f>H1094*I1094</f>
        <v>8625</v>
      </c>
      <c r="K1094" s="244"/>
      <c r="L1094" s="244"/>
      <c r="M1094" s="284"/>
      <c r="N1094" s="266"/>
      <c r="O1094" s="283"/>
      <c r="P1094" s="244"/>
      <c r="Q1094" s="283"/>
      <c r="R1094" s="283"/>
      <c r="S1094" s="244"/>
      <c r="T1094" s="244"/>
      <c r="V1094" s="246"/>
      <c r="W1094" s="263"/>
      <c r="X1094" s="264"/>
      <c r="Y1094" s="249"/>
      <c r="Z1094" s="248">
        <f>SUM(J1094+Y1094)</f>
        <v>8625</v>
      </c>
      <c r="AA1094" s="255">
        <f>Z1094</f>
        <v>8625</v>
      </c>
      <c r="AB1094" s="257">
        <v>50</v>
      </c>
      <c r="AC1094" s="257">
        <v>0</v>
      </c>
      <c r="AD1094" s="257">
        <v>0.01</v>
      </c>
      <c r="AE1094"/>
    </row>
    <row r="1095" spans="1:31" x14ac:dyDescent="0.3">
      <c r="A1095" s="244">
        <v>580</v>
      </c>
      <c r="B1095" s="361" t="s">
        <v>615</v>
      </c>
      <c r="C1095" s="244">
        <v>21039</v>
      </c>
      <c r="D1095" s="244">
        <v>15</v>
      </c>
      <c r="E1095" s="244">
        <v>3</v>
      </c>
      <c r="F1095" s="244">
        <v>97</v>
      </c>
      <c r="G1095" s="244">
        <v>1</v>
      </c>
      <c r="H1095" s="255">
        <f>SUM((D1095*400)+(E1095*100)+F1095)</f>
        <v>6397</v>
      </c>
      <c r="I1095" s="254">
        <v>75</v>
      </c>
      <c r="J1095" s="254">
        <f>H1095*I1095</f>
        <v>479775</v>
      </c>
      <c r="K1095" s="244"/>
      <c r="L1095" s="244"/>
      <c r="M1095" s="284"/>
      <c r="N1095" s="266"/>
      <c r="O1095" s="283"/>
      <c r="P1095" s="244"/>
      <c r="Q1095" s="283"/>
      <c r="R1095" s="283"/>
      <c r="S1095" s="244"/>
      <c r="T1095" s="244"/>
      <c r="U1095" s="246"/>
      <c r="V1095" s="263"/>
      <c r="W1095" s="263"/>
      <c r="X1095" s="264"/>
      <c r="Y1095" s="249"/>
      <c r="Z1095" s="248">
        <f>SUM(J1095+Y1095)</f>
        <v>479775</v>
      </c>
      <c r="AA1095" s="255">
        <f>Z1095</f>
        <v>479775</v>
      </c>
      <c r="AB1095" s="257">
        <v>50</v>
      </c>
      <c r="AC1095" s="257">
        <v>0</v>
      </c>
      <c r="AD1095" s="257">
        <v>0.01</v>
      </c>
      <c r="AE1095"/>
    </row>
    <row r="1096" spans="1:31" x14ac:dyDescent="0.3">
      <c r="A1096" s="244">
        <v>581</v>
      </c>
      <c r="B1096" s="361" t="s">
        <v>614</v>
      </c>
      <c r="C1096" s="244">
        <v>9170</v>
      </c>
      <c r="D1096" s="244">
        <v>12</v>
      </c>
      <c r="E1096" s="244">
        <v>3</v>
      </c>
      <c r="F1096" s="244">
        <v>39</v>
      </c>
      <c r="G1096" s="244">
        <v>1</v>
      </c>
      <c r="H1096" s="255">
        <f>SUM((D1096*400)+(E1096*100)+F1096)</f>
        <v>5139</v>
      </c>
      <c r="I1096" s="254">
        <v>75</v>
      </c>
      <c r="J1096" s="254">
        <f>H1096*I1096</f>
        <v>385425</v>
      </c>
      <c r="K1096" s="244"/>
      <c r="L1096" s="244"/>
      <c r="M1096" s="284"/>
      <c r="N1096" s="266"/>
      <c r="O1096" s="283"/>
      <c r="P1096" s="244"/>
      <c r="Q1096" s="283"/>
      <c r="R1096" s="283"/>
      <c r="S1096" s="244"/>
      <c r="T1096" s="244"/>
      <c r="U1096" s="246"/>
      <c r="V1096" s="263"/>
      <c r="W1096" s="263"/>
      <c r="X1096" s="264"/>
      <c r="Y1096" s="249"/>
      <c r="Z1096" s="248">
        <f>SUM(J1096+Y1096)</f>
        <v>385425</v>
      </c>
      <c r="AA1096" s="255">
        <f>Z1096</f>
        <v>385425</v>
      </c>
      <c r="AB1096" s="257">
        <v>50</v>
      </c>
      <c r="AC1096" s="257">
        <v>0</v>
      </c>
      <c r="AD1096" s="257">
        <v>0.01</v>
      </c>
      <c r="AE1096"/>
    </row>
    <row r="1097" spans="1:31" x14ac:dyDescent="0.3">
      <c r="A1097" s="244">
        <v>582</v>
      </c>
      <c r="B1097" s="361" t="s">
        <v>613</v>
      </c>
      <c r="C1097" s="244">
        <v>29098</v>
      </c>
      <c r="D1097" s="244">
        <v>3</v>
      </c>
      <c r="E1097" s="244">
        <v>1</v>
      </c>
      <c r="F1097" s="244">
        <v>49</v>
      </c>
      <c r="G1097" s="244">
        <v>1</v>
      </c>
      <c r="H1097" s="255">
        <f>SUM((D1097*400)+(E1097*100)+F1097)</f>
        <v>1349</v>
      </c>
      <c r="I1097" s="254">
        <v>75</v>
      </c>
      <c r="J1097" s="254">
        <f>H1097*I1097</f>
        <v>101175</v>
      </c>
      <c r="K1097" s="244"/>
      <c r="L1097" s="244"/>
      <c r="M1097" s="284"/>
      <c r="N1097" s="266"/>
      <c r="O1097" s="283"/>
      <c r="P1097" s="244"/>
      <c r="Q1097" s="283"/>
      <c r="R1097" s="283"/>
      <c r="S1097" s="244"/>
      <c r="T1097" s="244"/>
      <c r="U1097" s="246"/>
      <c r="V1097" s="263"/>
      <c r="W1097" s="263"/>
      <c r="X1097" s="264"/>
      <c r="Y1097" s="249"/>
      <c r="Z1097" s="248">
        <f>SUM(J1097+Y1097)</f>
        <v>101175</v>
      </c>
      <c r="AA1097" s="255">
        <f>Z1097</f>
        <v>101175</v>
      </c>
      <c r="AB1097" s="257">
        <v>50</v>
      </c>
      <c r="AC1097" s="257">
        <v>0</v>
      </c>
      <c r="AD1097" s="257">
        <v>0.01</v>
      </c>
      <c r="AE1097"/>
    </row>
    <row r="1098" spans="1:31" x14ac:dyDescent="0.3">
      <c r="A1098" s="244">
        <v>583</v>
      </c>
      <c r="B1098" s="361" t="s">
        <v>612</v>
      </c>
      <c r="C1098" s="244">
        <v>3777</v>
      </c>
      <c r="D1098" s="244"/>
      <c r="E1098" s="244"/>
      <c r="F1098" s="244">
        <v>88</v>
      </c>
      <c r="G1098" s="244">
        <v>2</v>
      </c>
      <c r="H1098" s="255">
        <f>SUM((D1098*400)+(E1098*100)+F1098)</f>
        <v>88</v>
      </c>
      <c r="I1098" s="254">
        <v>75</v>
      </c>
      <c r="J1098" s="254">
        <f>H1098*I1098</f>
        <v>6600</v>
      </c>
      <c r="K1098" s="244">
        <v>176</v>
      </c>
      <c r="L1098" s="244">
        <v>67</v>
      </c>
      <c r="M1098" s="361" t="s">
        <v>10</v>
      </c>
      <c r="N1098" s="362" t="s">
        <v>9</v>
      </c>
      <c r="O1098" s="283">
        <v>408.57</v>
      </c>
      <c r="P1098" s="244"/>
      <c r="Q1098" s="283"/>
      <c r="R1098" s="283"/>
      <c r="S1098" s="244"/>
      <c r="T1098" s="244"/>
      <c r="U1098" s="235">
        <v>6500</v>
      </c>
      <c r="V1098" s="246">
        <f>SUM(V1099+V1100)</f>
        <v>2202330</v>
      </c>
      <c r="W1098" s="263">
        <v>21</v>
      </c>
      <c r="X1098" s="264">
        <v>80</v>
      </c>
      <c r="Y1098" s="249">
        <f>SUM(V1098-(V1098*X1098/100))</f>
        <v>440466</v>
      </c>
      <c r="Z1098" s="248">
        <f>SUM(J1098+Y1098)</f>
        <v>447066</v>
      </c>
      <c r="AA1098" s="255">
        <f>Z1098</f>
        <v>447066</v>
      </c>
      <c r="AB1098" s="257">
        <v>10</v>
      </c>
      <c r="AC1098" s="257">
        <v>0</v>
      </c>
      <c r="AD1098" s="257">
        <v>0.02</v>
      </c>
      <c r="AE1098"/>
    </row>
    <row r="1099" spans="1:31" x14ac:dyDescent="0.3">
      <c r="A1099" s="244"/>
      <c r="B1099" s="244"/>
      <c r="C1099" s="244"/>
      <c r="D1099" s="244"/>
      <c r="E1099" s="244"/>
      <c r="F1099" s="244"/>
      <c r="G1099" s="244"/>
      <c r="H1099" s="255">
        <f>SUM((D1099*400)+(E1099*100)+F1099)</f>
        <v>0</v>
      </c>
      <c r="I1099" s="254">
        <v>75</v>
      </c>
      <c r="J1099" s="254">
        <f>H1099*I1099</f>
        <v>0</v>
      </c>
      <c r="K1099" s="244"/>
      <c r="L1099" s="244"/>
      <c r="M1099" s="361" t="s">
        <v>393</v>
      </c>
      <c r="N1099" s="362" t="s">
        <v>2</v>
      </c>
      <c r="O1099" s="283"/>
      <c r="P1099" s="244"/>
      <c r="Q1099" s="283">
        <v>242.82</v>
      </c>
      <c r="R1099" s="283"/>
      <c r="S1099" s="244"/>
      <c r="T1099" s="244"/>
      <c r="V1099" s="246">
        <f>SUM(Q1099*6500)</f>
        <v>1578330</v>
      </c>
      <c r="W1099" s="263"/>
      <c r="X1099" s="264"/>
      <c r="Y1099" s="249"/>
      <c r="Z1099" s="248">
        <f>SUM(J1099+Y1099)</f>
        <v>0</v>
      </c>
      <c r="AA1099" s="255">
        <f>Z1099</f>
        <v>0</v>
      </c>
      <c r="AB1099" s="257"/>
      <c r="AC1099" s="257"/>
      <c r="AD1099" s="257"/>
      <c r="AE1099"/>
    </row>
    <row r="1100" spans="1:31" x14ac:dyDescent="0.3">
      <c r="A1100" s="244"/>
      <c r="B1100" s="244"/>
      <c r="C1100" s="244"/>
      <c r="D1100" s="244"/>
      <c r="E1100" s="244"/>
      <c r="F1100" s="244"/>
      <c r="G1100" s="244"/>
      <c r="H1100" s="255">
        <f>SUM((D1100*400)+(E1100*100)+F1100)</f>
        <v>0</v>
      </c>
      <c r="I1100" s="254">
        <v>75</v>
      </c>
      <c r="J1100" s="254">
        <f>H1100*I1100</f>
        <v>0</v>
      </c>
      <c r="K1100" s="244"/>
      <c r="L1100" s="244"/>
      <c r="M1100" s="361" t="s">
        <v>391</v>
      </c>
      <c r="N1100" s="362" t="s">
        <v>0</v>
      </c>
      <c r="O1100" s="283"/>
      <c r="P1100" s="244"/>
      <c r="Q1100" s="283">
        <v>96</v>
      </c>
      <c r="R1100" s="283"/>
      <c r="S1100" s="244"/>
      <c r="T1100" s="244"/>
      <c r="V1100" s="246">
        <f>SUM(Q1100*6500)</f>
        <v>624000</v>
      </c>
      <c r="W1100" s="263"/>
      <c r="X1100" s="264"/>
      <c r="Y1100" s="249"/>
      <c r="Z1100" s="248">
        <f>SUM(J1100+Y1100)</f>
        <v>0</v>
      </c>
      <c r="AA1100" s="255">
        <f>Z1100</f>
        <v>0</v>
      </c>
      <c r="AB1100" s="257"/>
      <c r="AC1100" s="257"/>
      <c r="AD1100" s="257"/>
      <c r="AE1100"/>
    </row>
    <row r="1101" spans="1:31" s="294" customFormat="1" x14ac:dyDescent="0.3">
      <c r="A1101" s="295"/>
      <c r="B1101" s="295"/>
      <c r="C1101" s="295"/>
      <c r="D1101" s="295"/>
      <c r="E1101" s="295"/>
      <c r="F1101" s="295"/>
      <c r="G1101" s="295"/>
      <c r="H1101" s="296">
        <f>SUM((D1101*400)+(E1101*100)+F1101)</f>
        <v>0</v>
      </c>
      <c r="I1101" s="254">
        <v>75</v>
      </c>
      <c r="J1101" s="254">
        <f>H1101*I1101</f>
        <v>0</v>
      </c>
      <c r="K1101" s="295"/>
      <c r="L1101" s="295"/>
      <c r="M1101" s="300" t="s">
        <v>18</v>
      </c>
      <c r="N1101" s="300" t="s">
        <v>2</v>
      </c>
      <c r="O1101" s="298"/>
      <c r="P1101" s="295"/>
      <c r="Q1101" s="298"/>
      <c r="R1101" s="298">
        <v>69.75</v>
      </c>
      <c r="S1101" s="295"/>
      <c r="T1101" s="295"/>
      <c r="U1101" s="324">
        <v>2400</v>
      </c>
      <c r="V1101" s="323">
        <f>SUM(R1101*2400)</f>
        <v>167400</v>
      </c>
      <c r="W1101" s="295">
        <v>21</v>
      </c>
      <c r="X1101" s="301">
        <v>32</v>
      </c>
      <c r="Y1101" s="297">
        <f>SUM(V1101-(V1101*X1101/100))</f>
        <v>113832</v>
      </c>
      <c r="Z1101" s="296">
        <f>SUM(J1101+Y1101)</f>
        <v>113832</v>
      </c>
      <c r="AA1101" s="255">
        <f>Z1101</f>
        <v>113832</v>
      </c>
      <c r="AB1101" s="301">
        <v>0</v>
      </c>
      <c r="AC1101" s="301">
        <f>AA1101</f>
        <v>113832</v>
      </c>
      <c r="AD1101" s="301">
        <v>0.03</v>
      </c>
      <c r="AE1101" s="321"/>
    </row>
    <row r="1102" spans="1:31" x14ac:dyDescent="0.3">
      <c r="A1102" s="244">
        <v>584</v>
      </c>
      <c r="B1102" s="361" t="s">
        <v>611</v>
      </c>
      <c r="C1102" s="244">
        <v>2204</v>
      </c>
      <c r="D1102" s="244"/>
      <c r="E1102" s="244">
        <v>1</v>
      </c>
      <c r="F1102" s="244">
        <v>2</v>
      </c>
      <c r="G1102" s="244">
        <v>1</v>
      </c>
      <c r="H1102" s="255">
        <f>SUM((D1102*400)+(E1102*100)+F1102)</f>
        <v>102</v>
      </c>
      <c r="I1102" s="254">
        <v>75</v>
      </c>
      <c r="J1102" s="254">
        <f>H1102*I1102</f>
        <v>7650</v>
      </c>
      <c r="K1102" s="244">
        <v>177</v>
      </c>
      <c r="L1102" s="244">
        <v>67</v>
      </c>
      <c r="M1102" s="284" t="s">
        <v>8</v>
      </c>
      <c r="N1102" s="266" t="s">
        <v>0</v>
      </c>
      <c r="O1102" s="283">
        <v>25.2</v>
      </c>
      <c r="P1102" s="244">
        <v>25.2</v>
      </c>
      <c r="Q1102" s="283"/>
      <c r="R1102" s="283"/>
      <c r="S1102" s="244"/>
      <c r="T1102" s="244"/>
      <c r="U1102" s="235">
        <v>6500</v>
      </c>
      <c r="V1102" s="246">
        <f>SUM(P1102*6500)</f>
        <v>163800</v>
      </c>
      <c r="W1102" s="263">
        <v>7</v>
      </c>
      <c r="X1102" s="264">
        <v>25</v>
      </c>
      <c r="Y1102" s="249">
        <f>SUM(V1102-(V1102*X1102/100))</f>
        <v>122850</v>
      </c>
      <c r="Z1102" s="248">
        <f>SUM(J1102+Y1102)</f>
        <v>130500</v>
      </c>
      <c r="AA1102" s="255">
        <f>Z1102</f>
        <v>130500</v>
      </c>
      <c r="AB1102" s="257">
        <v>50</v>
      </c>
      <c r="AC1102" s="257">
        <v>0</v>
      </c>
      <c r="AD1102" s="257">
        <v>0.01</v>
      </c>
      <c r="AE1102"/>
    </row>
    <row r="1103" spans="1:31" x14ac:dyDescent="0.3">
      <c r="A1103" s="244">
        <v>585</v>
      </c>
      <c r="B1103" s="361" t="s">
        <v>610</v>
      </c>
      <c r="C1103" s="244">
        <v>9168</v>
      </c>
      <c r="D1103" s="244">
        <v>13</v>
      </c>
      <c r="E1103" s="244">
        <v>2</v>
      </c>
      <c r="F1103" s="244">
        <v>33</v>
      </c>
      <c r="G1103" s="244">
        <v>1</v>
      </c>
      <c r="H1103" s="255">
        <f>SUM((D1103*400)+(E1103*100)+F1103)</f>
        <v>5433</v>
      </c>
      <c r="I1103" s="254">
        <v>75</v>
      </c>
      <c r="J1103" s="254">
        <f>H1103*I1103</f>
        <v>407475</v>
      </c>
      <c r="K1103" s="244"/>
      <c r="L1103" s="244"/>
      <c r="M1103" s="284"/>
      <c r="N1103" s="266"/>
      <c r="O1103" s="283"/>
      <c r="P1103" s="244"/>
      <c r="Q1103" s="283"/>
      <c r="R1103" s="283"/>
      <c r="S1103" s="244"/>
      <c r="T1103" s="244"/>
      <c r="V1103" s="246"/>
      <c r="W1103" s="263"/>
      <c r="X1103" s="264"/>
      <c r="Y1103" s="249"/>
      <c r="Z1103" s="248">
        <f>SUM(J1103+Y1103)</f>
        <v>407475</v>
      </c>
      <c r="AA1103" s="255">
        <f>Z1103</f>
        <v>407475</v>
      </c>
      <c r="AB1103" s="257">
        <v>50</v>
      </c>
      <c r="AC1103" s="257">
        <v>0</v>
      </c>
      <c r="AD1103" s="257">
        <v>0.01</v>
      </c>
      <c r="AE1103"/>
    </row>
    <row r="1104" spans="1:31" x14ac:dyDescent="0.3">
      <c r="A1104" s="244">
        <v>586</v>
      </c>
      <c r="B1104" s="361" t="s">
        <v>609</v>
      </c>
      <c r="C1104" s="244">
        <v>9167</v>
      </c>
      <c r="D1104" s="244">
        <v>13</v>
      </c>
      <c r="E1104" s="244">
        <v>3</v>
      </c>
      <c r="F1104" s="244">
        <v>74</v>
      </c>
      <c r="G1104" s="244">
        <v>1</v>
      </c>
      <c r="H1104" s="255">
        <f>SUM((D1104*400)+(E1104*100)+F1104)</f>
        <v>5574</v>
      </c>
      <c r="I1104" s="254">
        <v>75</v>
      </c>
      <c r="J1104" s="254">
        <f>H1104*I1104</f>
        <v>418050</v>
      </c>
      <c r="K1104" s="244"/>
      <c r="L1104" s="244"/>
      <c r="M1104" s="284"/>
      <c r="N1104" s="266"/>
      <c r="O1104" s="283"/>
      <c r="P1104" s="244"/>
      <c r="Q1104" s="283"/>
      <c r="R1104" s="283"/>
      <c r="S1104" s="244"/>
      <c r="T1104" s="244"/>
      <c r="V1104" s="246"/>
      <c r="W1104" s="263"/>
      <c r="X1104" s="264"/>
      <c r="Y1104" s="249"/>
      <c r="Z1104" s="248">
        <f>SUM(J1104+Y1104)</f>
        <v>418050</v>
      </c>
      <c r="AA1104" s="255">
        <f>Z1104</f>
        <v>418050</v>
      </c>
      <c r="AB1104" s="257">
        <v>50</v>
      </c>
      <c r="AC1104" s="257">
        <v>0</v>
      </c>
      <c r="AD1104" s="257">
        <v>0.01</v>
      </c>
      <c r="AE1104"/>
    </row>
    <row r="1105" spans="1:31" x14ac:dyDescent="0.3">
      <c r="A1105" s="244">
        <v>587</v>
      </c>
      <c r="B1105" s="361" t="s">
        <v>608</v>
      </c>
      <c r="C1105" s="244">
        <v>3775</v>
      </c>
      <c r="D1105" s="244"/>
      <c r="E1105" s="244"/>
      <c r="F1105" s="244">
        <v>46</v>
      </c>
      <c r="G1105" s="244">
        <v>1</v>
      </c>
      <c r="H1105" s="255">
        <f>SUM((D1105*400)+(E1105*100)+F1105)</f>
        <v>46</v>
      </c>
      <c r="I1105" s="254">
        <v>75</v>
      </c>
      <c r="J1105" s="254">
        <f>H1105*I1105</f>
        <v>3450</v>
      </c>
      <c r="K1105" s="244"/>
      <c r="L1105" s="244"/>
      <c r="M1105" s="284"/>
      <c r="N1105" s="266"/>
      <c r="O1105" s="283"/>
      <c r="P1105" s="244"/>
      <c r="Q1105" s="283"/>
      <c r="R1105" s="283"/>
      <c r="S1105" s="244"/>
      <c r="T1105" s="244"/>
      <c r="V1105" s="246"/>
      <c r="W1105" s="263"/>
      <c r="X1105" s="264"/>
      <c r="Y1105" s="249"/>
      <c r="Z1105" s="248">
        <f>SUM(J1105+Y1105)</f>
        <v>3450</v>
      </c>
      <c r="AA1105" s="255">
        <f>Z1105</f>
        <v>3450</v>
      </c>
      <c r="AB1105" s="257">
        <v>50</v>
      </c>
      <c r="AC1105" s="257">
        <v>0</v>
      </c>
      <c r="AD1105" s="257">
        <v>0.01</v>
      </c>
      <c r="AE1105"/>
    </row>
    <row r="1106" spans="1:31" x14ac:dyDescent="0.3">
      <c r="A1106" s="244">
        <v>588</v>
      </c>
      <c r="B1106" s="361" t="s">
        <v>607</v>
      </c>
      <c r="C1106" s="244">
        <v>13688</v>
      </c>
      <c r="D1106" s="244"/>
      <c r="E1106" s="244"/>
      <c r="F1106" s="244">
        <v>70</v>
      </c>
      <c r="G1106" s="244">
        <v>2</v>
      </c>
      <c r="H1106" s="255">
        <f>SUM((D1106*400)+(E1106*100)+F1106)</f>
        <v>70</v>
      </c>
      <c r="I1106" s="254">
        <v>75</v>
      </c>
      <c r="J1106" s="254">
        <f>H1106*I1106</f>
        <v>5250</v>
      </c>
      <c r="K1106" s="244">
        <v>178</v>
      </c>
      <c r="L1106" s="244">
        <v>173</v>
      </c>
      <c r="M1106" s="361" t="s">
        <v>10</v>
      </c>
      <c r="N1106" s="362" t="s">
        <v>9</v>
      </c>
      <c r="O1106" s="283">
        <v>319.02</v>
      </c>
      <c r="P1106" s="244"/>
      <c r="Q1106" s="283"/>
      <c r="R1106" s="283"/>
      <c r="S1106" s="244"/>
      <c r="T1106" s="244"/>
      <c r="U1106" s="235">
        <v>6500</v>
      </c>
      <c r="V1106" s="246">
        <f>SUM(V1107+V1108)</f>
        <v>2073630</v>
      </c>
      <c r="W1106" s="263">
        <v>24</v>
      </c>
      <c r="X1106" s="264">
        <v>85</v>
      </c>
      <c r="Y1106" s="249">
        <f>SUM(V1106-(V1106*X1106/100))</f>
        <v>311044.5</v>
      </c>
      <c r="Z1106" s="248">
        <f>SUM(J1106+Y1106)</f>
        <v>316294.5</v>
      </c>
      <c r="AA1106" s="255">
        <f>Z1106</f>
        <v>316294.5</v>
      </c>
      <c r="AB1106" s="257">
        <v>50</v>
      </c>
      <c r="AC1106" s="257">
        <v>0</v>
      </c>
      <c r="AD1106" s="257">
        <v>0.02</v>
      </c>
      <c r="AE1106"/>
    </row>
    <row r="1107" spans="1:31" x14ac:dyDescent="0.3">
      <c r="A1107" s="244"/>
      <c r="B1107" s="244"/>
      <c r="C1107" s="244"/>
      <c r="D1107" s="244"/>
      <c r="E1107" s="244"/>
      <c r="F1107" s="244"/>
      <c r="G1107" s="244"/>
      <c r="H1107" s="255">
        <f>SUM((D1107*400)+(E1107*100)+F1107)</f>
        <v>0</v>
      </c>
      <c r="I1107" s="254">
        <v>75</v>
      </c>
      <c r="J1107" s="254">
        <f>H1107*I1107</f>
        <v>0</v>
      </c>
      <c r="K1107" s="244"/>
      <c r="L1107" s="244"/>
      <c r="M1107" s="361" t="s">
        <v>393</v>
      </c>
      <c r="N1107" s="362" t="s">
        <v>2</v>
      </c>
      <c r="O1107" s="283"/>
      <c r="P1107" s="244"/>
      <c r="Q1107" s="283">
        <v>223.02</v>
      </c>
      <c r="R1107" s="283"/>
      <c r="S1107" s="244"/>
      <c r="T1107" s="244"/>
      <c r="V1107" s="246">
        <f>SUM(Q1107*6500)</f>
        <v>1449630</v>
      </c>
      <c r="W1107" s="263"/>
      <c r="X1107" s="264"/>
      <c r="Y1107" s="249"/>
      <c r="Z1107" s="248">
        <f>SUM(J1107+Y1107)</f>
        <v>0</v>
      </c>
      <c r="AA1107" s="255">
        <f>Z1107</f>
        <v>0</v>
      </c>
      <c r="AB1107" s="257"/>
      <c r="AC1107" s="257"/>
      <c r="AD1107" s="257"/>
      <c r="AE1107"/>
    </row>
    <row r="1108" spans="1:31" x14ac:dyDescent="0.3">
      <c r="A1108" s="244"/>
      <c r="B1108" s="244"/>
      <c r="C1108" s="244"/>
      <c r="D1108" s="244"/>
      <c r="E1108" s="244"/>
      <c r="F1108" s="244"/>
      <c r="G1108" s="244"/>
      <c r="H1108" s="255">
        <f>SUM((D1108*400)+(E1108*100)+F1108)</f>
        <v>0</v>
      </c>
      <c r="I1108" s="254">
        <v>75</v>
      </c>
      <c r="J1108" s="254">
        <f>H1108*I1108</f>
        <v>0</v>
      </c>
      <c r="K1108" s="244"/>
      <c r="L1108" s="244"/>
      <c r="M1108" s="361" t="s">
        <v>391</v>
      </c>
      <c r="N1108" s="362" t="s">
        <v>0</v>
      </c>
      <c r="O1108" s="283"/>
      <c r="P1108" s="244"/>
      <c r="Q1108" s="283">
        <v>96</v>
      </c>
      <c r="R1108" s="283"/>
      <c r="S1108" s="244"/>
      <c r="T1108" s="244"/>
      <c r="V1108" s="246">
        <f>SUM(Q1108*6500)</f>
        <v>624000</v>
      </c>
      <c r="W1108" s="263"/>
      <c r="X1108" s="264"/>
      <c r="Y1108" s="249"/>
      <c r="Z1108" s="248">
        <f>SUM(J1108+Y1108)</f>
        <v>0</v>
      </c>
      <c r="AA1108" s="255">
        <f>Z1108</f>
        <v>0</v>
      </c>
      <c r="AB1108" s="257"/>
      <c r="AC1108" s="257"/>
      <c r="AD1108" s="257"/>
      <c r="AE1108"/>
    </row>
    <row r="1109" spans="1:31" x14ac:dyDescent="0.3">
      <c r="A1109" s="244">
        <v>589</v>
      </c>
      <c r="B1109" s="361" t="s">
        <v>606</v>
      </c>
      <c r="C1109" s="244">
        <v>2205</v>
      </c>
      <c r="D1109" s="244"/>
      <c r="E1109" s="244"/>
      <c r="F1109" s="244">
        <v>91</v>
      </c>
      <c r="G1109" s="244">
        <v>1</v>
      </c>
      <c r="H1109" s="255">
        <f>SUM((D1109*400)+(E1109*100)+F1109)</f>
        <v>91</v>
      </c>
      <c r="I1109" s="254">
        <v>75</v>
      </c>
      <c r="J1109" s="254">
        <f>H1109*I1109</f>
        <v>6825</v>
      </c>
      <c r="K1109" s="244">
        <v>179</v>
      </c>
      <c r="L1109" s="244">
        <v>173</v>
      </c>
      <c r="M1109" s="284" t="s">
        <v>8</v>
      </c>
      <c r="N1109" s="362" t="s">
        <v>0</v>
      </c>
      <c r="O1109" s="283">
        <v>146.94</v>
      </c>
      <c r="P1109" s="244">
        <v>54.94</v>
      </c>
      <c r="Q1109" s="283"/>
      <c r="R1109" s="283"/>
      <c r="S1109" s="244"/>
      <c r="T1109" s="244"/>
      <c r="U1109" s="235">
        <v>6500</v>
      </c>
      <c r="V1109" s="246">
        <f>SUM(P1109*6500)</f>
        <v>357110</v>
      </c>
      <c r="W1109" s="263">
        <v>10</v>
      </c>
      <c r="X1109" s="264">
        <v>40</v>
      </c>
      <c r="Y1109" s="249">
        <f>SUM(V1109-(V1109*X1109/100))</f>
        <v>214266</v>
      </c>
      <c r="Z1109" s="248">
        <f>SUM(J1109+Y1109)</f>
        <v>221091</v>
      </c>
      <c r="AA1109" s="255">
        <f>Z1109</f>
        <v>221091</v>
      </c>
      <c r="AB1109" s="257">
        <v>50</v>
      </c>
      <c r="AC1109" s="257">
        <v>0</v>
      </c>
      <c r="AD1109" s="257">
        <v>0.01</v>
      </c>
      <c r="AE1109"/>
    </row>
    <row r="1110" spans="1:31" x14ac:dyDescent="0.3">
      <c r="A1110" s="244"/>
      <c r="B1110" s="244"/>
      <c r="C1110" s="244"/>
      <c r="D1110" s="244"/>
      <c r="E1110" s="244"/>
      <c r="F1110" s="244"/>
      <c r="G1110" s="244"/>
      <c r="H1110" s="255">
        <f>SUM((D1110*400)+(E1110*100)+F1110)</f>
        <v>0</v>
      </c>
      <c r="I1110" s="254">
        <v>75</v>
      </c>
      <c r="J1110" s="254">
        <f>H1110*I1110</f>
        <v>0</v>
      </c>
      <c r="K1110" s="244"/>
      <c r="L1110" s="244"/>
      <c r="M1110" s="284" t="s">
        <v>147</v>
      </c>
      <c r="N1110" s="266" t="s">
        <v>2</v>
      </c>
      <c r="O1110" s="283"/>
      <c r="P1110" s="244"/>
      <c r="Q1110" s="283"/>
      <c r="R1110" s="283">
        <v>38.54</v>
      </c>
      <c r="S1110" s="244"/>
      <c r="T1110" s="244"/>
      <c r="U1110" s="235">
        <v>6500</v>
      </c>
      <c r="V1110" s="246">
        <f>SUM(R1110*6500)</f>
        <v>250510</v>
      </c>
      <c r="W1110" s="263">
        <v>8</v>
      </c>
      <c r="X1110" s="264">
        <v>8</v>
      </c>
      <c r="Y1110" s="249">
        <f>SUM(V1110-(V1110*X1110/100))</f>
        <v>230469.2</v>
      </c>
      <c r="Z1110" s="248">
        <f>SUM(J1110+Y1110)</f>
        <v>230469.2</v>
      </c>
      <c r="AA1110" s="255">
        <f>Z1110</f>
        <v>230469.2</v>
      </c>
      <c r="AB1110" s="257">
        <v>10</v>
      </c>
      <c r="AC1110" s="257">
        <v>0</v>
      </c>
      <c r="AD1110" s="257">
        <v>0.02</v>
      </c>
      <c r="AE1110"/>
    </row>
    <row r="1111" spans="1:31" x14ac:dyDescent="0.3">
      <c r="A1111" s="244">
        <v>590</v>
      </c>
      <c r="B1111" s="361" t="s">
        <v>605</v>
      </c>
      <c r="C1111" s="244">
        <v>9607</v>
      </c>
      <c r="D1111" s="244"/>
      <c r="E1111" s="244"/>
      <c r="F1111" s="244">
        <v>66</v>
      </c>
      <c r="G1111" s="244">
        <v>1</v>
      </c>
      <c r="H1111" s="255">
        <f>SUM((D1111*400)+(E1111*100)+F1111)</f>
        <v>66</v>
      </c>
      <c r="I1111" s="254">
        <v>75</v>
      </c>
      <c r="J1111" s="254">
        <f>H1111*I1111</f>
        <v>4950</v>
      </c>
      <c r="K1111" s="244">
        <v>180</v>
      </c>
      <c r="L1111" s="244">
        <v>286</v>
      </c>
      <c r="M1111" s="361" t="s">
        <v>10</v>
      </c>
      <c r="N1111" s="362" t="s">
        <v>9</v>
      </c>
      <c r="O1111" s="283">
        <v>370.5</v>
      </c>
      <c r="P1111" s="244"/>
      <c r="Q1111" s="283"/>
      <c r="R1111" s="283"/>
      <c r="S1111" s="244"/>
      <c r="T1111" s="244"/>
      <c r="U1111" s="235">
        <v>6500</v>
      </c>
      <c r="V1111" s="246">
        <f>SUM(V1112+V1113)</f>
        <v>2018250</v>
      </c>
      <c r="W1111" s="263">
        <v>2</v>
      </c>
      <c r="X1111" s="264">
        <v>4</v>
      </c>
      <c r="Y1111" s="249">
        <f>SUM(V1111-(V1111*X1111/100))</f>
        <v>1937520</v>
      </c>
      <c r="Z1111" s="248">
        <f>SUM(J1111+Y1111)</f>
        <v>1942470</v>
      </c>
      <c r="AA1111" s="255">
        <f>Z1111</f>
        <v>1942470</v>
      </c>
      <c r="AB1111" s="257">
        <v>10</v>
      </c>
      <c r="AC1111" s="257">
        <v>0</v>
      </c>
      <c r="AD1111" s="257">
        <v>0.02</v>
      </c>
      <c r="AE1111"/>
    </row>
    <row r="1112" spans="1:31" x14ac:dyDescent="0.3">
      <c r="A1112" s="244"/>
      <c r="B1112" s="244"/>
      <c r="C1112" s="244"/>
      <c r="D1112" s="244"/>
      <c r="E1112" s="244"/>
      <c r="F1112" s="244"/>
      <c r="G1112" s="244"/>
      <c r="H1112" s="255">
        <f>SUM((D1112*400)+(E1112*100)+F1112)</f>
        <v>0</v>
      </c>
      <c r="I1112" s="254">
        <v>75</v>
      </c>
      <c r="J1112" s="254">
        <f>H1112*I1112</f>
        <v>0</v>
      </c>
      <c r="K1112" s="244"/>
      <c r="L1112" s="244"/>
      <c r="M1112" s="361" t="s">
        <v>393</v>
      </c>
      <c r="N1112" s="362" t="s">
        <v>2</v>
      </c>
      <c r="O1112" s="283"/>
      <c r="P1112" s="244"/>
      <c r="Q1112" s="283">
        <v>214.5</v>
      </c>
      <c r="R1112" s="283"/>
      <c r="S1112" s="244"/>
      <c r="T1112" s="244"/>
      <c r="V1112" s="246">
        <f>SUM(Q1112*6500)</f>
        <v>1394250</v>
      </c>
      <c r="W1112" s="263"/>
      <c r="X1112" s="264"/>
      <c r="Y1112" s="249"/>
      <c r="Z1112" s="248">
        <f>SUM(J1112+Y1112)</f>
        <v>0</v>
      </c>
      <c r="AA1112" s="255">
        <f>Z1112</f>
        <v>0</v>
      </c>
      <c r="AB1112" s="257"/>
      <c r="AC1112" s="257"/>
      <c r="AD1112" s="257"/>
      <c r="AE1112"/>
    </row>
    <row r="1113" spans="1:31" x14ac:dyDescent="0.3">
      <c r="A1113" s="244"/>
      <c r="B1113" s="244"/>
      <c r="C1113" s="244"/>
      <c r="D1113" s="244"/>
      <c r="E1113" s="244"/>
      <c r="F1113" s="244"/>
      <c r="G1113" s="244"/>
      <c r="H1113" s="255">
        <f>SUM((D1113*400)+(E1113*100)+F1113)</f>
        <v>0</v>
      </c>
      <c r="I1113" s="254">
        <v>75</v>
      </c>
      <c r="J1113" s="254">
        <f>H1113*I1113</f>
        <v>0</v>
      </c>
      <c r="K1113" s="244"/>
      <c r="L1113" s="244"/>
      <c r="M1113" s="361" t="s">
        <v>391</v>
      </c>
      <c r="N1113" s="362" t="s">
        <v>0</v>
      </c>
      <c r="O1113" s="283"/>
      <c r="P1113" s="244"/>
      <c r="Q1113" s="283">
        <v>96</v>
      </c>
      <c r="R1113" s="283"/>
      <c r="S1113" s="244"/>
      <c r="T1113" s="244"/>
      <c r="V1113" s="246">
        <f>SUM(Q1113*6500)</f>
        <v>624000</v>
      </c>
      <c r="W1113" s="263"/>
      <c r="X1113" s="264"/>
      <c r="Y1113" s="249"/>
      <c r="Z1113" s="248">
        <f>SUM(J1113+Y1113)</f>
        <v>0</v>
      </c>
      <c r="AA1113" s="255">
        <f>Z1113</f>
        <v>0</v>
      </c>
      <c r="AB1113" s="257"/>
      <c r="AC1113" s="257"/>
      <c r="AD1113" s="257"/>
      <c r="AE1113"/>
    </row>
    <row r="1114" spans="1:31" s="294" customFormat="1" x14ac:dyDescent="0.3">
      <c r="A1114" s="295"/>
      <c r="B1114" s="295"/>
      <c r="C1114" s="295"/>
      <c r="D1114" s="295"/>
      <c r="E1114" s="295"/>
      <c r="F1114" s="295"/>
      <c r="G1114" s="295"/>
      <c r="H1114" s="296">
        <f>SUM((D1114*400)+(E1114*100)+F1114)</f>
        <v>0</v>
      </c>
      <c r="I1114" s="254">
        <v>75</v>
      </c>
      <c r="J1114" s="254">
        <f>H1114*I1114</f>
        <v>0</v>
      </c>
      <c r="K1114" s="295"/>
      <c r="L1114" s="295"/>
      <c r="M1114" s="300" t="s">
        <v>27</v>
      </c>
      <c r="N1114" s="300" t="s">
        <v>2</v>
      </c>
      <c r="O1114" s="298"/>
      <c r="P1114" s="295"/>
      <c r="Q1114" s="298"/>
      <c r="R1114" s="298">
        <v>60</v>
      </c>
      <c r="S1114" s="295"/>
      <c r="T1114" s="295"/>
      <c r="U1114" s="324">
        <v>6500</v>
      </c>
      <c r="V1114" s="323">
        <f>SUM(R1114*6500)</f>
        <v>390000</v>
      </c>
      <c r="W1114" s="295">
        <v>2</v>
      </c>
      <c r="X1114" s="301">
        <v>2</v>
      </c>
      <c r="Y1114" s="297">
        <f>SUM(V1114-(V1114*X1114/100))</f>
        <v>382200</v>
      </c>
      <c r="Z1114" s="296">
        <f>SUM(J1114+Y1114)</f>
        <v>382200</v>
      </c>
      <c r="AA1114" s="255">
        <f>Z1114</f>
        <v>382200</v>
      </c>
      <c r="AB1114" s="301">
        <v>0</v>
      </c>
      <c r="AC1114" s="301">
        <f>AA1114</f>
        <v>382200</v>
      </c>
      <c r="AD1114" s="301">
        <v>0.03</v>
      </c>
      <c r="AE1114" s="321"/>
    </row>
    <row r="1115" spans="1:31" x14ac:dyDescent="0.3">
      <c r="A1115" s="244">
        <v>591</v>
      </c>
      <c r="B1115" s="361" t="s">
        <v>604</v>
      </c>
      <c r="C1115" s="244">
        <v>6884</v>
      </c>
      <c r="D1115" s="244">
        <v>4</v>
      </c>
      <c r="E1115" s="244">
        <v>3</v>
      </c>
      <c r="F1115" s="244">
        <v>83</v>
      </c>
      <c r="G1115" s="244">
        <v>1</v>
      </c>
      <c r="H1115" s="255">
        <f>SUM((D1115*400)+(E1115*100)+F1115)</f>
        <v>1983</v>
      </c>
      <c r="I1115" s="254">
        <v>75</v>
      </c>
      <c r="J1115" s="254">
        <f>H1115*I1115</f>
        <v>148725</v>
      </c>
      <c r="K1115" s="244"/>
      <c r="L1115" s="244"/>
      <c r="M1115" s="284"/>
      <c r="N1115" s="266"/>
      <c r="O1115" s="283"/>
      <c r="P1115" s="244"/>
      <c r="Q1115" s="283"/>
      <c r="R1115" s="283"/>
      <c r="S1115" s="244"/>
      <c r="T1115" s="244"/>
      <c r="V1115" s="246"/>
      <c r="W1115" s="263"/>
      <c r="X1115" s="264"/>
      <c r="Y1115" s="249"/>
      <c r="Z1115" s="248">
        <f>SUM(J1115+Y1115)</f>
        <v>148725</v>
      </c>
      <c r="AA1115" s="255">
        <f>Z1115</f>
        <v>148725</v>
      </c>
      <c r="AB1115" s="257">
        <v>50</v>
      </c>
      <c r="AC1115" s="257">
        <v>0</v>
      </c>
      <c r="AD1115" s="257">
        <v>0.01</v>
      </c>
      <c r="AE1115"/>
    </row>
    <row r="1116" spans="1:31" x14ac:dyDescent="0.3">
      <c r="A1116" s="244">
        <v>592</v>
      </c>
      <c r="B1116" s="361" t="s">
        <v>603</v>
      </c>
      <c r="C1116" s="244">
        <v>22369</v>
      </c>
      <c r="D1116" s="244">
        <v>21</v>
      </c>
      <c r="E1116" s="244"/>
      <c r="F1116" s="244">
        <v>47</v>
      </c>
      <c r="G1116" s="244">
        <v>1</v>
      </c>
      <c r="H1116" s="255">
        <f>SUM((D1116*400)+(E1116*100)+F1116)</f>
        <v>8447</v>
      </c>
      <c r="I1116" s="254">
        <v>75</v>
      </c>
      <c r="J1116" s="254">
        <f>H1116*I1116</f>
        <v>633525</v>
      </c>
      <c r="K1116" s="244"/>
      <c r="L1116" s="244"/>
      <c r="M1116" s="284"/>
      <c r="N1116" s="266"/>
      <c r="O1116" s="283"/>
      <c r="P1116" s="244"/>
      <c r="Q1116" s="283"/>
      <c r="R1116" s="283"/>
      <c r="S1116" s="244"/>
      <c r="T1116" s="244"/>
      <c r="V1116" s="246"/>
      <c r="W1116" s="263"/>
      <c r="X1116" s="263"/>
      <c r="Y1116" s="249"/>
      <c r="Z1116" s="248">
        <f>SUM(J1116+Y1116)</f>
        <v>633525</v>
      </c>
      <c r="AA1116" s="255">
        <f>Z1116</f>
        <v>633525</v>
      </c>
      <c r="AB1116" s="244">
        <v>50</v>
      </c>
      <c r="AC1116" s="244">
        <v>0</v>
      </c>
      <c r="AD1116" s="244">
        <v>0.01</v>
      </c>
      <c r="AE1116"/>
    </row>
    <row r="1117" spans="1:31" x14ac:dyDescent="0.3">
      <c r="A1117" s="244">
        <v>593</v>
      </c>
      <c r="B1117" s="361" t="s">
        <v>602</v>
      </c>
      <c r="C1117" s="244">
        <v>6883</v>
      </c>
      <c r="D1117" s="244">
        <v>4</v>
      </c>
      <c r="E1117" s="244">
        <v>3</v>
      </c>
      <c r="F1117" s="244">
        <v>83</v>
      </c>
      <c r="G1117" s="244">
        <v>1</v>
      </c>
      <c r="H1117" s="255">
        <f>SUM((D1117*400)+(E1117*100)+F1117)</f>
        <v>1983</v>
      </c>
      <c r="I1117" s="254">
        <v>75</v>
      </c>
      <c r="J1117" s="254">
        <f>H1117*I1117</f>
        <v>148725</v>
      </c>
      <c r="K1117" s="244"/>
      <c r="L1117" s="244"/>
      <c r="M1117" s="284"/>
      <c r="N1117" s="266"/>
      <c r="O1117" s="283"/>
      <c r="P1117" s="244"/>
      <c r="Q1117" s="283"/>
      <c r="R1117" s="283"/>
      <c r="S1117" s="244"/>
      <c r="T1117" s="244"/>
      <c r="V1117" s="246"/>
      <c r="W1117" s="263"/>
      <c r="X1117" s="263"/>
      <c r="Y1117" s="249"/>
      <c r="Z1117" s="248">
        <f>SUM(J1117+Y1117)</f>
        <v>148725</v>
      </c>
      <c r="AA1117" s="255">
        <f>Z1117</f>
        <v>148725</v>
      </c>
      <c r="AB1117" s="244">
        <v>50</v>
      </c>
      <c r="AC1117" s="244">
        <v>0</v>
      </c>
      <c r="AD1117" s="244">
        <v>0.01</v>
      </c>
      <c r="AE1117"/>
    </row>
    <row r="1118" spans="1:31" x14ac:dyDescent="0.3">
      <c r="A1118" s="244">
        <v>594</v>
      </c>
      <c r="B1118" s="361" t="s">
        <v>601</v>
      </c>
      <c r="C1118" s="244">
        <v>6243</v>
      </c>
      <c r="D1118" s="244"/>
      <c r="E1118" s="244">
        <v>1</v>
      </c>
      <c r="F1118" s="244">
        <v>7</v>
      </c>
      <c r="G1118" s="244">
        <v>2</v>
      </c>
      <c r="H1118" s="255">
        <f>SUM((D1118*400)+(E1118*100)+F1118)</f>
        <v>107</v>
      </c>
      <c r="I1118" s="254">
        <v>75</v>
      </c>
      <c r="J1118" s="254">
        <f>H1118*I1118</f>
        <v>8025</v>
      </c>
      <c r="K1118" s="244">
        <v>181</v>
      </c>
      <c r="L1118" s="244">
        <v>91</v>
      </c>
      <c r="M1118" s="361" t="s">
        <v>10</v>
      </c>
      <c r="N1118" s="362" t="s">
        <v>9</v>
      </c>
      <c r="O1118" s="283">
        <v>416.06</v>
      </c>
      <c r="P1118" s="244"/>
      <c r="Q1118" s="283"/>
      <c r="R1118" s="283"/>
      <c r="S1118" s="244"/>
      <c r="T1118" s="244"/>
      <c r="U1118" s="235">
        <v>6500</v>
      </c>
      <c r="V1118" s="246">
        <f>SUM(V1119+V1120)</f>
        <v>1926600</v>
      </c>
      <c r="W1118" s="263">
        <v>20</v>
      </c>
      <c r="X1118" s="263">
        <v>75</v>
      </c>
      <c r="Y1118" s="249">
        <f>SUM(V1118-(V1118*X1118/100))</f>
        <v>481650</v>
      </c>
      <c r="Z1118" s="248">
        <f>SUM(J1118+Y1118)</f>
        <v>489675</v>
      </c>
      <c r="AA1118" s="255">
        <f>Z1118</f>
        <v>489675</v>
      </c>
      <c r="AB1118" s="244">
        <v>10</v>
      </c>
      <c r="AC1118" s="244">
        <v>0</v>
      </c>
      <c r="AD1118" s="244">
        <v>0.02</v>
      </c>
      <c r="AE1118"/>
    </row>
    <row r="1119" spans="1:31" x14ac:dyDescent="0.3">
      <c r="A1119" s="244"/>
      <c r="B1119" s="244"/>
      <c r="C1119" s="244"/>
      <c r="D1119" s="244"/>
      <c r="E1119" s="244"/>
      <c r="F1119" s="244"/>
      <c r="G1119" s="244"/>
      <c r="H1119" s="255">
        <f>SUM((D1119*400)+(E1119*100)+F1119)</f>
        <v>0</v>
      </c>
      <c r="I1119" s="254">
        <v>75</v>
      </c>
      <c r="J1119" s="254">
        <f>H1119*I1119</f>
        <v>0</v>
      </c>
      <c r="K1119" s="244"/>
      <c r="L1119" s="244"/>
      <c r="M1119" s="361" t="s">
        <v>393</v>
      </c>
      <c r="N1119" s="362" t="s">
        <v>2</v>
      </c>
      <c r="O1119" s="283"/>
      <c r="P1119" s="244"/>
      <c r="Q1119" s="283">
        <v>200.4</v>
      </c>
      <c r="R1119" s="283"/>
      <c r="S1119" s="244"/>
      <c r="T1119" s="244"/>
      <c r="V1119" s="246">
        <f>SUM(Q1119*6500)</f>
        <v>1302600</v>
      </c>
      <c r="W1119" s="263"/>
      <c r="X1119" s="263"/>
      <c r="Y1119" s="249"/>
      <c r="Z1119" s="248">
        <f>SUM(J1119+Y1119)</f>
        <v>0</v>
      </c>
      <c r="AA1119" s="255">
        <f>Z1119</f>
        <v>0</v>
      </c>
      <c r="AB1119" s="244"/>
      <c r="AC1119" s="244"/>
      <c r="AD1119" s="244"/>
      <c r="AE1119"/>
    </row>
    <row r="1120" spans="1:31" x14ac:dyDescent="0.3">
      <c r="A1120" s="244"/>
      <c r="B1120" s="244"/>
      <c r="C1120" s="244"/>
      <c r="D1120" s="244"/>
      <c r="E1120" s="244"/>
      <c r="F1120" s="244"/>
      <c r="G1120" s="244"/>
      <c r="H1120" s="255">
        <f>SUM((D1120*400)+(E1120*100)+F1120)</f>
        <v>0</v>
      </c>
      <c r="I1120" s="254">
        <v>75</v>
      </c>
      <c r="J1120" s="254">
        <f>H1120*I1120</f>
        <v>0</v>
      </c>
      <c r="K1120" s="244"/>
      <c r="L1120" s="244"/>
      <c r="M1120" s="361" t="s">
        <v>391</v>
      </c>
      <c r="N1120" s="362" t="s">
        <v>0</v>
      </c>
      <c r="O1120" s="283"/>
      <c r="P1120" s="244"/>
      <c r="Q1120" s="283">
        <v>96</v>
      </c>
      <c r="R1120" s="283"/>
      <c r="S1120" s="244"/>
      <c r="T1120" s="244"/>
      <c r="V1120" s="246">
        <f>SUM(Q1120*6500)</f>
        <v>624000</v>
      </c>
      <c r="W1120" s="263"/>
      <c r="X1120" s="263"/>
      <c r="Y1120" s="249"/>
      <c r="Z1120" s="248">
        <f>SUM(J1120+Y1120)</f>
        <v>0</v>
      </c>
      <c r="AA1120" s="255">
        <f>Z1120</f>
        <v>0</v>
      </c>
      <c r="AB1120" s="244"/>
      <c r="AC1120" s="244"/>
      <c r="AD1120" s="244"/>
      <c r="AE1120"/>
    </row>
    <row r="1121" spans="1:31" x14ac:dyDescent="0.3">
      <c r="A1121" s="244"/>
      <c r="B1121" s="244"/>
      <c r="C1121" s="244"/>
      <c r="D1121" s="244"/>
      <c r="E1121" s="244"/>
      <c r="F1121" s="244"/>
      <c r="G1121" s="244"/>
      <c r="H1121" s="255">
        <f>SUM((D1121*400)+(E1121*100)+F1121)</f>
        <v>0</v>
      </c>
      <c r="I1121" s="254">
        <v>75</v>
      </c>
      <c r="J1121" s="254">
        <f>H1121*I1121</f>
        <v>0</v>
      </c>
      <c r="K1121" s="244"/>
      <c r="L1121" s="244"/>
      <c r="M1121" s="284" t="s">
        <v>8</v>
      </c>
      <c r="N1121" s="362" t="s">
        <v>0</v>
      </c>
      <c r="O1121" s="283"/>
      <c r="P1121" s="244">
        <v>35.1</v>
      </c>
      <c r="Q1121" s="283"/>
      <c r="R1121" s="283"/>
      <c r="S1121" s="244"/>
      <c r="T1121" s="244"/>
      <c r="U1121" s="235">
        <v>6500</v>
      </c>
      <c r="V1121" s="246">
        <f>SUM(P1121*6500)</f>
        <v>228150</v>
      </c>
      <c r="W1121" s="263">
        <v>20</v>
      </c>
      <c r="X1121" s="263">
        <v>93</v>
      </c>
      <c r="Y1121" s="249">
        <f>SUM(V1121-(V1121*X1121/100))</f>
        <v>15970.5</v>
      </c>
      <c r="Z1121" s="248">
        <f>SUM(J1121+Y1121)</f>
        <v>15970.5</v>
      </c>
      <c r="AA1121" s="255">
        <f>Z1121</f>
        <v>15970.5</v>
      </c>
      <c r="AB1121" s="244">
        <v>50</v>
      </c>
      <c r="AC1121" s="244">
        <v>0</v>
      </c>
      <c r="AD1121" s="244">
        <v>0.01</v>
      </c>
      <c r="AE1121"/>
    </row>
    <row r="1122" spans="1:31" x14ac:dyDescent="0.3">
      <c r="A1122" s="244"/>
      <c r="B1122" s="244"/>
      <c r="C1122" s="244"/>
      <c r="D1122" s="244"/>
      <c r="E1122" s="244"/>
      <c r="F1122" s="244"/>
      <c r="G1122" s="244"/>
      <c r="H1122" s="255">
        <f>SUM((D1122*400)+(E1122*100)+F1122)</f>
        <v>0</v>
      </c>
      <c r="I1122" s="254">
        <v>75</v>
      </c>
      <c r="J1122" s="254">
        <f>H1122*I1122</f>
        <v>0</v>
      </c>
      <c r="K1122" s="244"/>
      <c r="L1122" s="244"/>
      <c r="M1122" s="284" t="s">
        <v>600</v>
      </c>
      <c r="N1122" s="266" t="s">
        <v>2</v>
      </c>
      <c r="O1122" s="283"/>
      <c r="P1122" s="244"/>
      <c r="Q1122" s="283"/>
      <c r="R1122" s="283">
        <v>42.56</v>
      </c>
      <c r="S1122" s="244"/>
      <c r="T1122" s="244"/>
      <c r="U1122" s="235">
        <v>6500</v>
      </c>
      <c r="V1122" s="246">
        <f>SUM(R1122*6500)</f>
        <v>276640</v>
      </c>
      <c r="W1122" s="263">
        <v>5</v>
      </c>
      <c r="X1122" s="263">
        <v>5</v>
      </c>
      <c r="Y1122" s="249">
        <f>SUM(V1122-(V1122*X1122/100))</f>
        <v>262808</v>
      </c>
      <c r="Z1122" s="248">
        <f>SUM(J1122+Y1122)</f>
        <v>262808</v>
      </c>
      <c r="AA1122" s="255">
        <f>Z1122</f>
        <v>262808</v>
      </c>
      <c r="AB1122" s="244">
        <v>10</v>
      </c>
      <c r="AC1122" s="244">
        <v>0</v>
      </c>
      <c r="AD1122" s="244">
        <v>0.02</v>
      </c>
      <c r="AE1122"/>
    </row>
    <row r="1123" spans="1:31" s="294" customFormat="1" x14ac:dyDescent="0.3">
      <c r="A1123" s="295"/>
      <c r="B1123" s="295"/>
      <c r="C1123" s="295"/>
      <c r="D1123" s="295"/>
      <c r="E1123" s="295"/>
      <c r="F1123" s="295"/>
      <c r="G1123" s="295"/>
      <c r="H1123" s="296">
        <f>SUM((D1123*400)+(E1123*100)+F1123)</f>
        <v>0</v>
      </c>
      <c r="I1123" s="254">
        <v>75</v>
      </c>
      <c r="J1123" s="254">
        <f>H1123*I1123</f>
        <v>0</v>
      </c>
      <c r="K1123" s="295"/>
      <c r="L1123" s="295"/>
      <c r="M1123" s="300" t="s">
        <v>18</v>
      </c>
      <c r="N1123" s="300" t="s">
        <v>2</v>
      </c>
      <c r="O1123" s="298"/>
      <c r="P1123" s="295"/>
      <c r="Q1123" s="298"/>
      <c r="R1123" s="298">
        <v>42</v>
      </c>
      <c r="S1123" s="295"/>
      <c r="T1123" s="295"/>
      <c r="U1123" s="324">
        <v>2400</v>
      </c>
      <c r="V1123" s="323">
        <f>SUM(R1123*2400)</f>
        <v>100800</v>
      </c>
      <c r="W1123" s="295">
        <v>5</v>
      </c>
      <c r="X1123" s="295">
        <v>5</v>
      </c>
      <c r="Y1123" s="297">
        <f>SUM(V1123-(V1123*X1123/100))</f>
        <v>95760</v>
      </c>
      <c r="Z1123" s="296">
        <f>SUM(J1123+Y1123)</f>
        <v>95760</v>
      </c>
      <c r="AA1123" s="255">
        <f>Z1123</f>
        <v>95760</v>
      </c>
      <c r="AB1123" s="295">
        <v>0</v>
      </c>
      <c r="AC1123" s="295">
        <f>AA1123</f>
        <v>95760</v>
      </c>
      <c r="AD1123" s="295">
        <v>0.03</v>
      </c>
      <c r="AE1123" s="321"/>
    </row>
    <row r="1124" spans="1:31" x14ac:dyDescent="0.3">
      <c r="A1124" s="244">
        <v>595</v>
      </c>
      <c r="B1124" s="361" t="s">
        <v>599</v>
      </c>
      <c r="C1124" s="244">
        <v>14807</v>
      </c>
      <c r="D1124" s="244">
        <v>8</v>
      </c>
      <c r="E1124" s="244">
        <v>2</v>
      </c>
      <c r="F1124" s="244">
        <v>39</v>
      </c>
      <c r="G1124" s="244">
        <v>1</v>
      </c>
      <c r="H1124" s="255">
        <f>SUM((D1124*400)+(E1124*100)+F1124)</f>
        <v>3439</v>
      </c>
      <c r="I1124" s="254">
        <v>75</v>
      </c>
      <c r="J1124" s="254">
        <f>H1124*I1124</f>
        <v>257925</v>
      </c>
      <c r="K1124" s="244"/>
      <c r="L1124" s="244"/>
      <c r="M1124" s="284"/>
      <c r="N1124" s="266"/>
      <c r="O1124" s="283"/>
      <c r="P1124" s="244"/>
      <c r="Q1124" s="283"/>
      <c r="R1124" s="283"/>
      <c r="S1124" s="244"/>
      <c r="T1124" s="244"/>
      <c r="V1124" s="246"/>
      <c r="W1124" s="263"/>
      <c r="X1124" s="263"/>
      <c r="Y1124" s="249"/>
      <c r="Z1124" s="248">
        <f>SUM(J1124+Y1124)</f>
        <v>257925</v>
      </c>
      <c r="AA1124" s="255">
        <f>Z1124</f>
        <v>257925</v>
      </c>
      <c r="AB1124" s="244">
        <v>50</v>
      </c>
      <c r="AC1124" s="244">
        <v>0</v>
      </c>
      <c r="AD1124" s="244">
        <v>0.01</v>
      </c>
      <c r="AE1124"/>
    </row>
    <row r="1125" spans="1:31" s="312" customFormat="1" x14ac:dyDescent="0.3">
      <c r="A1125" s="363">
        <v>596</v>
      </c>
      <c r="B1125" s="365" t="s">
        <v>598</v>
      </c>
      <c r="C1125" s="363">
        <v>323</v>
      </c>
      <c r="D1125" s="363">
        <v>1</v>
      </c>
      <c r="E1125" s="363">
        <v>1</v>
      </c>
      <c r="F1125" s="363">
        <v>8</v>
      </c>
      <c r="G1125" s="363">
        <v>2</v>
      </c>
      <c r="H1125" s="316">
        <f>SUM((D1125*400)+(E1125*100)+F1125)</f>
        <v>508</v>
      </c>
      <c r="I1125" s="254">
        <v>75</v>
      </c>
      <c r="J1125" s="254">
        <f>H1125*I1125</f>
        <v>38100</v>
      </c>
      <c r="K1125" s="363">
        <v>182</v>
      </c>
      <c r="L1125" s="363">
        <v>192</v>
      </c>
      <c r="M1125" s="366" t="s">
        <v>10</v>
      </c>
      <c r="N1125" s="366" t="s">
        <v>9</v>
      </c>
      <c r="O1125" s="364">
        <v>416</v>
      </c>
      <c r="P1125" s="363"/>
      <c r="Q1125" s="364"/>
      <c r="R1125" s="364"/>
      <c r="S1125" s="363"/>
      <c r="T1125" s="363"/>
      <c r="U1125" s="315">
        <v>6500</v>
      </c>
      <c r="V1125" s="318">
        <f>SUM(V1126+V1127)</f>
        <v>1014000</v>
      </c>
      <c r="W1125" s="363">
        <v>20</v>
      </c>
      <c r="X1125" s="363">
        <v>75</v>
      </c>
      <c r="Y1125" s="317">
        <f>SUM(V1125-(V1125*X1125/100))</f>
        <v>253500</v>
      </c>
      <c r="Z1125" s="316">
        <f>SUM(J1125+Y1125)</f>
        <v>291600</v>
      </c>
      <c r="AA1125" s="255">
        <f>Z1125</f>
        <v>291600</v>
      </c>
      <c r="AB1125" s="363">
        <v>50</v>
      </c>
      <c r="AC1125" s="363">
        <v>0</v>
      </c>
      <c r="AD1125" s="363">
        <v>0.02</v>
      </c>
      <c r="AE1125" s="313"/>
    </row>
    <row r="1126" spans="1:31" x14ac:dyDescent="0.3">
      <c r="A1126" s="244"/>
      <c r="B1126" s="244"/>
      <c r="C1126" s="244"/>
      <c r="D1126" s="244"/>
      <c r="E1126" s="244"/>
      <c r="F1126" s="244"/>
      <c r="G1126" s="244"/>
      <c r="H1126" s="255">
        <f>SUM((D1126*400)+(E1126*100)+F1126)</f>
        <v>0</v>
      </c>
      <c r="I1126" s="254">
        <v>75</v>
      </c>
      <c r="J1126" s="254">
        <f>H1126*I1126</f>
        <v>0</v>
      </c>
      <c r="K1126" s="244"/>
      <c r="L1126" s="244"/>
      <c r="M1126" s="361" t="s">
        <v>393</v>
      </c>
      <c r="N1126" s="362" t="s">
        <v>2</v>
      </c>
      <c r="O1126" s="283"/>
      <c r="P1126" s="244"/>
      <c r="Q1126" s="283">
        <v>108</v>
      </c>
      <c r="R1126" s="283"/>
      <c r="S1126" s="244"/>
      <c r="T1126" s="244"/>
      <c r="V1126" s="246">
        <f>SUM(Q1126*6500)</f>
        <v>702000</v>
      </c>
      <c r="W1126" s="263"/>
      <c r="X1126" s="263"/>
      <c r="Y1126" s="249"/>
      <c r="Z1126" s="248">
        <f>SUM(J1126+Y1126)</f>
        <v>0</v>
      </c>
      <c r="AA1126" s="255">
        <f>Z1126</f>
        <v>0</v>
      </c>
      <c r="AB1126" s="244"/>
      <c r="AC1126" s="244"/>
      <c r="AD1126" s="244"/>
      <c r="AE1126"/>
    </row>
    <row r="1127" spans="1:31" x14ac:dyDescent="0.3">
      <c r="A1127" s="244"/>
      <c r="B1127" s="244"/>
      <c r="C1127" s="244"/>
      <c r="D1127" s="244"/>
      <c r="E1127" s="244"/>
      <c r="F1127" s="244"/>
      <c r="G1127" s="244"/>
      <c r="H1127" s="255">
        <f>SUM((D1127*400)+(E1127*100)+F1127)</f>
        <v>0</v>
      </c>
      <c r="I1127" s="254">
        <v>75</v>
      </c>
      <c r="J1127" s="254">
        <f>H1127*I1127</f>
        <v>0</v>
      </c>
      <c r="K1127" s="244"/>
      <c r="L1127" s="244"/>
      <c r="M1127" s="361" t="s">
        <v>391</v>
      </c>
      <c r="N1127" s="362" t="s">
        <v>0</v>
      </c>
      <c r="O1127" s="283"/>
      <c r="P1127" s="244"/>
      <c r="Q1127" s="283">
        <v>48</v>
      </c>
      <c r="R1127" s="283"/>
      <c r="S1127" s="244"/>
      <c r="T1127" s="244"/>
      <c r="V1127" s="246">
        <f>SUM(Q1127*6500)</f>
        <v>312000</v>
      </c>
      <c r="W1127" s="263"/>
      <c r="X1127" s="263"/>
      <c r="Y1127" s="249"/>
      <c r="Z1127" s="248">
        <f>SUM(J1127+Y1127)</f>
        <v>0</v>
      </c>
      <c r="AA1127" s="255">
        <f>Z1127</f>
        <v>0</v>
      </c>
      <c r="AB1127" s="244"/>
      <c r="AC1127" s="244"/>
      <c r="AD1127" s="244"/>
      <c r="AE1127"/>
    </row>
    <row r="1128" spans="1:31" x14ac:dyDescent="0.3">
      <c r="A1128" s="244"/>
      <c r="B1128" s="244"/>
      <c r="C1128" s="244"/>
      <c r="D1128" s="244"/>
      <c r="E1128" s="244"/>
      <c r="F1128" s="244"/>
      <c r="G1128" s="244"/>
      <c r="H1128" s="255">
        <f>SUM((D1128*400)+(E1128*100)+F1128)</f>
        <v>0</v>
      </c>
      <c r="I1128" s="254">
        <v>75</v>
      </c>
      <c r="J1128" s="254">
        <f>H1128*I1128</f>
        <v>0</v>
      </c>
      <c r="K1128" s="244"/>
      <c r="L1128" s="244"/>
      <c r="M1128" s="361" t="s">
        <v>8</v>
      </c>
      <c r="N1128" s="362" t="s">
        <v>0</v>
      </c>
      <c r="O1128" s="283"/>
      <c r="P1128" s="244">
        <v>22</v>
      </c>
      <c r="Q1128" s="283"/>
      <c r="R1128" s="283"/>
      <c r="S1128" s="244"/>
      <c r="T1128" s="244"/>
      <c r="U1128" s="235">
        <v>6500</v>
      </c>
      <c r="V1128" s="246">
        <f>SUM(P1128*6500)</f>
        <v>143000</v>
      </c>
      <c r="W1128" s="263">
        <v>18</v>
      </c>
      <c r="X1128" s="263">
        <v>86</v>
      </c>
      <c r="Y1128" s="249">
        <f>SUM(V1128-(V1128*X1128/100))</f>
        <v>20020</v>
      </c>
      <c r="Z1128" s="248">
        <f>SUM(J1128+Y1128)</f>
        <v>20020</v>
      </c>
      <c r="AA1128" s="255">
        <f>Z1128</f>
        <v>20020</v>
      </c>
      <c r="AB1128" s="244">
        <v>50</v>
      </c>
      <c r="AC1128" s="244">
        <v>0</v>
      </c>
      <c r="AD1128" s="244">
        <v>0.01</v>
      </c>
      <c r="AE1128"/>
    </row>
    <row r="1129" spans="1:31" x14ac:dyDescent="0.3">
      <c r="A1129" s="244"/>
      <c r="B1129" s="244"/>
      <c r="C1129" s="244"/>
      <c r="D1129" s="244"/>
      <c r="E1129" s="244"/>
      <c r="F1129" s="244"/>
      <c r="G1129" s="244"/>
      <c r="H1129" s="255">
        <f>SUM((D1129*400)+(E1129*100)+F1129)</f>
        <v>0</v>
      </c>
      <c r="I1129" s="254">
        <v>75</v>
      </c>
      <c r="J1129" s="254">
        <f>H1129*I1129</f>
        <v>0</v>
      </c>
      <c r="K1129" s="244"/>
      <c r="L1129" s="244"/>
      <c r="M1129" s="361" t="s">
        <v>10</v>
      </c>
      <c r="N1129" s="362" t="s">
        <v>9</v>
      </c>
      <c r="O1129" s="283"/>
      <c r="P1129" s="244"/>
      <c r="Q1129" s="283"/>
      <c r="R1129" s="283"/>
      <c r="S1129" s="244"/>
      <c r="T1129" s="244"/>
      <c r="U1129" s="235">
        <v>6500</v>
      </c>
      <c r="V1129" s="246">
        <f>SUM(V1130+V1131)</f>
        <v>1404000</v>
      </c>
      <c r="W1129" s="263">
        <v>20</v>
      </c>
      <c r="X1129" s="263">
        <v>75</v>
      </c>
      <c r="Y1129" s="249">
        <f>SUM(V1129-(V1129*X1129/100))</f>
        <v>351000</v>
      </c>
      <c r="Z1129" s="248">
        <f>SUM(J1129+Y1129)</f>
        <v>351000</v>
      </c>
      <c r="AA1129" s="255">
        <f>Z1129</f>
        <v>351000</v>
      </c>
      <c r="AB1129" s="244">
        <v>10</v>
      </c>
      <c r="AC1129" s="244">
        <v>0</v>
      </c>
      <c r="AD1129" s="244">
        <v>0.02</v>
      </c>
      <c r="AE1129"/>
    </row>
    <row r="1130" spans="1:31" x14ac:dyDescent="0.3">
      <c r="A1130" s="244"/>
      <c r="B1130" s="244"/>
      <c r="C1130" s="244"/>
      <c r="D1130" s="244"/>
      <c r="E1130" s="244"/>
      <c r="F1130" s="244"/>
      <c r="G1130" s="244"/>
      <c r="H1130" s="255">
        <f>SUM((D1130*400)+(E1130*100)+F1130)</f>
        <v>0</v>
      </c>
      <c r="I1130" s="254">
        <v>75</v>
      </c>
      <c r="J1130" s="254">
        <f>H1130*I1130</f>
        <v>0</v>
      </c>
      <c r="K1130" s="244"/>
      <c r="L1130" s="244"/>
      <c r="M1130" s="361" t="s">
        <v>393</v>
      </c>
      <c r="N1130" s="362" t="s">
        <v>2</v>
      </c>
      <c r="O1130" s="283"/>
      <c r="P1130" s="244"/>
      <c r="Q1130" s="265">
        <v>152</v>
      </c>
      <c r="R1130" s="283"/>
      <c r="S1130" s="244"/>
      <c r="T1130" s="244"/>
      <c r="V1130" s="246">
        <f>SUM(Q1130*6500)</f>
        <v>988000</v>
      </c>
      <c r="W1130" s="263"/>
      <c r="X1130" s="341"/>
      <c r="Y1130" s="249"/>
      <c r="Z1130" s="248">
        <f>SUM(J1130+Y1130)</f>
        <v>0</v>
      </c>
      <c r="AA1130" s="255">
        <f>Z1130</f>
        <v>0</v>
      </c>
      <c r="AB1130" s="340"/>
      <c r="AC1130" s="340"/>
      <c r="AD1130" s="337"/>
      <c r="AE1130"/>
    </row>
    <row r="1131" spans="1:31" x14ac:dyDescent="0.3">
      <c r="A1131" s="244"/>
      <c r="B1131" s="244"/>
      <c r="C1131" s="244"/>
      <c r="D1131" s="244"/>
      <c r="E1131" s="244"/>
      <c r="F1131" s="244"/>
      <c r="G1131" s="244"/>
      <c r="H1131" s="255">
        <f>SUM((D1131*400)+(E1131*100)+F1131)</f>
        <v>0</v>
      </c>
      <c r="I1131" s="254">
        <v>75</v>
      </c>
      <c r="J1131" s="254">
        <f>H1131*I1131</f>
        <v>0</v>
      </c>
      <c r="K1131" s="244"/>
      <c r="L1131" s="244"/>
      <c r="M1131" s="361" t="s">
        <v>391</v>
      </c>
      <c r="N1131" s="362" t="s">
        <v>0</v>
      </c>
      <c r="O1131" s="283"/>
      <c r="P1131" s="244"/>
      <c r="Q1131" s="265">
        <v>64</v>
      </c>
      <c r="R1131" s="283"/>
      <c r="S1131" s="244"/>
      <c r="T1131" s="244"/>
      <c r="V1131" s="246">
        <f>SUM(Q1131*6500)</f>
        <v>416000</v>
      </c>
      <c r="W1131" s="263"/>
      <c r="X1131" s="250"/>
      <c r="Y1131" s="249"/>
      <c r="Z1131" s="248">
        <f>SUM(J1131+Y1131)</f>
        <v>0</v>
      </c>
      <c r="AA1131" s="255">
        <f>Z1131</f>
        <v>0</v>
      </c>
      <c r="AB1131" s="247"/>
      <c r="AC1131" s="247"/>
      <c r="AD1131" s="247"/>
      <c r="AE1131"/>
    </row>
    <row r="1132" spans="1:31" x14ac:dyDescent="0.3">
      <c r="A1132" s="244"/>
      <c r="B1132" s="244"/>
      <c r="C1132" s="244"/>
      <c r="D1132" s="244"/>
      <c r="E1132" s="244"/>
      <c r="F1132" s="244"/>
      <c r="G1132" s="244"/>
      <c r="H1132" s="255">
        <f>SUM((D1132*400)+(E1132*100)+F1132)</f>
        <v>0</v>
      </c>
      <c r="I1132" s="254">
        <v>75</v>
      </c>
      <c r="J1132" s="254">
        <f>H1132*I1132</f>
        <v>0</v>
      </c>
      <c r="K1132" s="244"/>
      <c r="L1132" s="244"/>
      <c r="M1132" s="361" t="s">
        <v>8</v>
      </c>
      <c r="N1132" s="362" t="s">
        <v>0</v>
      </c>
      <c r="O1132" s="265"/>
      <c r="P1132" s="244">
        <v>22</v>
      </c>
      <c r="Q1132" s="283"/>
      <c r="R1132" s="283"/>
      <c r="S1132" s="244"/>
      <c r="T1132" s="244"/>
      <c r="U1132" s="235">
        <v>6500</v>
      </c>
      <c r="V1132" s="246">
        <f>SUM(P1132*6500)</f>
        <v>143000</v>
      </c>
      <c r="W1132" s="263"/>
      <c r="X1132" s="263"/>
      <c r="Y1132" s="249"/>
      <c r="Z1132" s="248">
        <f>SUM(J1132+Y1132)</f>
        <v>0</v>
      </c>
      <c r="AA1132" s="255">
        <f>Z1132</f>
        <v>0</v>
      </c>
      <c r="AB1132" s="244">
        <v>50</v>
      </c>
      <c r="AC1132" s="244"/>
      <c r="AD1132" s="244">
        <v>0.01</v>
      </c>
      <c r="AE1132"/>
    </row>
    <row r="1133" spans="1:31" x14ac:dyDescent="0.3">
      <c r="A1133" s="244">
        <v>597</v>
      </c>
      <c r="B1133" s="361" t="s">
        <v>597</v>
      </c>
      <c r="C1133" s="244">
        <v>9049</v>
      </c>
      <c r="D1133" s="244">
        <v>16</v>
      </c>
      <c r="E1133" s="244">
        <v>1</v>
      </c>
      <c r="F1133" s="244">
        <v>12</v>
      </c>
      <c r="G1133" s="244">
        <v>1</v>
      </c>
      <c r="H1133" s="255">
        <f>SUM((D1133*400)+(E1133*100)+F1133)</f>
        <v>6512</v>
      </c>
      <c r="I1133" s="254">
        <v>75</v>
      </c>
      <c r="J1133" s="254">
        <f>H1133*I1133</f>
        <v>488400</v>
      </c>
      <c r="K1133" s="244"/>
      <c r="L1133" s="244"/>
      <c r="M1133" s="284"/>
      <c r="N1133" s="266"/>
      <c r="O1133" s="283"/>
      <c r="P1133" s="244"/>
      <c r="Q1133" s="283"/>
      <c r="R1133" s="283"/>
      <c r="S1133" s="244"/>
      <c r="T1133" s="244"/>
      <c r="V1133" s="246"/>
      <c r="W1133" s="263"/>
      <c r="X1133" s="263"/>
      <c r="Y1133" s="249"/>
      <c r="Z1133" s="248">
        <f>SUM(J1133+Y1133)</f>
        <v>488400</v>
      </c>
      <c r="AA1133" s="255">
        <f>Z1133</f>
        <v>488400</v>
      </c>
      <c r="AB1133" s="244">
        <v>50</v>
      </c>
      <c r="AC1133" s="244">
        <v>0</v>
      </c>
      <c r="AD1133" s="244">
        <v>0.01</v>
      </c>
      <c r="AE1133"/>
    </row>
    <row r="1134" spans="1:31" x14ac:dyDescent="0.3">
      <c r="A1134" s="244">
        <v>598</v>
      </c>
      <c r="B1134" s="361" t="s">
        <v>596</v>
      </c>
      <c r="C1134" s="244">
        <v>5450</v>
      </c>
      <c r="D1134" s="244"/>
      <c r="E1134" s="244">
        <v>3</v>
      </c>
      <c r="F1134" s="244">
        <v>66</v>
      </c>
      <c r="G1134" s="244">
        <v>2</v>
      </c>
      <c r="H1134" s="255">
        <f>SUM((D1134*400)+(E1134*100)+F1134)</f>
        <v>366</v>
      </c>
      <c r="I1134" s="254">
        <v>75</v>
      </c>
      <c r="J1134" s="254">
        <f>H1134*I1134</f>
        <v>27450</v>
      </c>
      <c r="K1134" s="244">
        <v>183</v>
      </c>
      <c r="L1134" s="358">
        <v>43193</v>
      </c>
      <c r="M1134" s="361" t="s">
        <v>10</v>
      </c>
      <c r="N1134" s="362" t="s">
        <v>9</v>
      </c>
      <c r="O1134" s="283">
        <v>840.01</v>
      </c>
      <c r="P1134" s="244"/>
      <c r="Q1134" s="283"/>
      <c r="R1134" s="283"/>
      <c r="S1134" s="244"/>
      <c r="T1134" s="244"/>
      <c r="U1134" s="235">
        <v>6500</v>
      </c>
      <c r="V1134" s="246">
        <f>SUM(V1135+V1136)</f>
        <v>2383615</v>
      </c>
      <c r="W1134" s="263">
        <v>30</v>
      </c>
      <c r="X1134" s="263">
        <v>85</v>
      </c>
      <c r="Y1134" s="249">
        <f>SUM(V1134-(V1134*X1134/100))</f>
        <v>357542.25</v>
      </c>
      <c r="Z1134" s="248">
        <f>SUM(J1134+Y1134)</f>
        <v>384992.25</v>
      </c>
      <c r="AA1134" s="255">
        <f>Z1134</f>
        <v>384992.25</v>
      </c>
      <c r="AB1134" s="244">
        <v>10</v>
      </c>
      <c r="AC1134" s="244">
        <v>0</v>
      </c>
      <c r="AD1134" s="244">
        <v>0.02</v>
      </c>
      <c r="AE1134"/>
    </row>
    <row r="1135" spans="1:31" x14ac:dyDescent="0.3">
      <c r="A1135" s="244"/>
      <c r="B1135" s="244"/>
      <c r="C1135" s="244"/>
      <c r="D1135" s="244"/>
      <c r="E1135" s="244"/>
      <c r="F1135" s="244"/>
      <c r="G1135" s="244"/>
      <c r="H1135" s="255">
        <f>SUM((D1135*400)+(E1135*100)+F1135)</f>
        <v>0</v>
      </c>
      <c r="I1135" s="254">
        <v>75</v>
      </c>
      <c r="J1135" s="254">
        <f>H1135*I1135</f>
        <v>0</v>
      </c>
      <c r="K1135" s="244"/>
      <c r="L1135" s="244"/>
      <c r="M1135" s="361" t="s">
        <v>393</v>
      </c>
      <c r="N1135" s="362" t="s">
        <v>2</v>
      </c>
      <c r="O1135" s="283"/>
      <c r="P1135" s="244"/>
      <c r="Q1135" s="283">
        <v>270.70999999999998</v>
      </c>
      <c r="R1135" s="283"/>
      <c r="S1135" s="244"/>
      <c r="T1135" s="244"/>
      <c r="V1135" s="246">
        <f>SUM(Q1135*6500)</f>
        <v>1759614.9999999998</v>
      </c>
      <c r="W1135" s="263"/>
      <c r="X1135" s="263"/>
      <c r="Y1135" s="249"/>
      <c r="Z1135" s="248">
        <f>SUM(J1135+Y1135)</f>
        <v>0</v>
      </c>
      <c r="AA1135" s="255">
        <f>Z1135</f>
        <v>0</v>
      </c>
      <c r="AB1135" s="244"/>
      <c r="AC1135" s="244"/>
      <c r="AD1135" s="244"/>
      <c r="AE1135"/>
    </row>
    <row r="1136" spans="1:31" x14ac:dyDescent="0.3">
      <c r="A1136" s="244"/>
      <c r="B1136" s="244"/>
      <c r="C1136" s="244"/>
      <c r="D1136" s="244"/>
      <c r="E1136" s="244"/>
      <c r="F1136" s="244"/>
      <c r="G1136" s="244"/>
      <c r="H1136" s="255">
        <f>SUM((D1136*400)+(E1136*100)+F1136)</f>
        <v>0</v>
      </c>
      <c r="I1136" s="254">
        <v>75</v>
      </c>
      <c r="J1136" s="254">
        <f>H1136*I1136</f>
        <v>0</v>
      </c>
      <c r="K1136" s="244"/>
      <c r="L1136" s="244"/>
      <c r="M1136" s="361" t="s">
        <v>391</v>
      </c>
      <c r="N1136" s="362" t="s">
        <v>0</v>
      </c>
      <c r="O1136" s="283"/>
      <c r="P1136" s="244"/>
      <c r="Q1136" s="283">
        <v>96</v>
      </c>
      <c r="R1136" s="283"/>
      <c r="S1136" s="244"/>
      <c r="T1136" s="244"/>
      <c r="V1136" s="246">
        <f>SUM(Q1136*6500)</f>
        <v>624000</v>
      </c>
      <c r="W1136" s="263"/>
      <c r="X1136" s="263"/>
      <c r="Y1136" s="249"/>
      <c r="Z1136" s="248">
        <f>SUM(J1136+Y1136)</f>
        <v>0</v>
      </c>
      <c r="AA1136" s="255">
        <f>Z1136</f>
        <v>0</v>
      </c>
      <c r="AB1136" s="244"/>
      <c r="AC1136" s="244"/>
      <c r="AD1136" s="244"/>
      <c r="AE1136"/>
    </row>
    <row r="1137" spans="1:31" x14ac:dyDescent="0.3">
      <c r="A1137" s="244"/>
      <c r="B1137" s="244"/>
      <c r="C1137" s="244"/>
      <c r="D1137" s="244"/>
      <c r="E1137" s="244"/>
      <c r="F1137" s="244"/>
      <c r="G1137" s="244"/>
      <c r="H1137" s="255">
        <f>SUM((D1137*400)+(E1137*100)+F1137)</f>
        <v>0</v>
      </c>
      <c r="I1137" s="254">
        <v>75</v>
      </c>
      <c r="J1137" s="254">
        <f>H1137*I1137</f>
        <v>0</v>
      </c>
      <c r="K1137" s="244"/>
      <c r="L1137" s="244"/>
      <c r="M1137" s="361" t="s">
        <v>8</v>
      </c>
      <c r="N1137" s="362" t="s">
        <v>0</v>
      </c>
      <c r="O1137" s="283"/>
      <c r="P1137" s="244">
        <v>29.9</v>
      </c>
      <c r="Q1137" s="283"/>
      <c r="R1137" s="283"/>
      <c r="S1137" s="244"/>
      <c r="T1137" s="244"/>
      <c r="U1137" s="235">
        <v>6500</v>
      </c>
      <c r="V1137" s="246">
        <f>SUM(P1137*6500)</f>
        <v>194350</v>
      </c>
      <c r="W1137" s="263">
        <v>30</v>
      </c>
      <c r="X1137" s="263">
        <v>93</v>
      </c>
      <c r="Y1137" s="249">
        <f>SUM(V1137-(V1137*X1137/100))</f>
        <v>13604.5</v>
      </c>
      <c r="Z1137" s="248">
        <f>SUM(J1137+Y1137)</f>
        <v>13604.5</v>
      </c>
      <c r="AA1137" s="255">
        <f>Z1137</f>
        <v>13604.5</v>
      </c>
      <c r="AB1137" s="244">
        <v>50</v>
      </c>
      <c r="AC1137" s="244">
        <v>0</v>
      </c>
      <c r="AD1137" s="244">
        <v>0.01</v>
      </c>
      <c r="AE1137"/>
    </row>
    <row r="1138" spans="1:31" x14ac:dyDescent="0.3">
      <c r="A1138" s="244"/>
      <c r="B1138" s="244"/>
      <c r="C1138" s="244"/>
      <c r="D1138" s="244"/>
      <c r="E1138" s="244"/>
      <c r="F1138" s="244"/>
      <c r="G1138" s="244"/>
      <c r="H1138" s="255">
        <f>SUM((D1138*400)+(E1138*100)+F1138)</f>
        <v>0</v>
      </c>
      <c r="I1138" s="254">
        <v>75</v>
      </c>
      <c r="J1138" s="254">
        <f>H1138*I1138</f>
        <v>0</v>
      </c>
      <c r="K1138" s="244"/>
      <c r="L1138" s="244">
        <v>106</v>
      </c>
      <c r="M1138" s="361" t="s">
        <v>10</v>
      </c>
      <c r="N1138" s="362" t="s">
        <v>9</v>
      </c>
      <c r="O1138" s="283"/>
      <c r="P1138" s="244"/>
      <c r="Q1138" s="283"/>
      <c r="R1138" s="283"/>
      <c r="S1138" s="244"/>
      <c r="T1138" s="244"/>
      <c r="U1138" s="235">
        <v>6500</v>
      </c>
      <c r="V1138" s="246">
        <f>SUM(V1139+V1140)</f>
        <v>2361450</v>
      </c>
      <c r="W1138" s="263">
        <v>7</v>
      </c>
      <c r="X1138" s="263">
        <v>18</v>
      </c>
      <c r="Y1138" s="249">
        <f>SUM(V1138-(V1138*X1138/100))</f>
        <v>1936389</v>
      </c>
      <c r="Z1138" s="248">
        <f>SUM(J1138+Y1138)</f>
        <v>1936389</v>
      </c>
      <c r="AA1138" s="255">
        <f>Z1138</f>
        <v>1936389</v>
      </c>
      <c r="AB1138" s="244">
        <v>10</v>
      </c>
      <c r="AC1138" s="244">
        <v>0</v>
      </c>
      <c r="AD1138" s="244">
        <v>0.02</v>
      </c>
      <c r="AE1138"/>
    </row>
    <row r="1139" spans="1:31" x14ac:dyDescent="0.3">
      <c r="A1139" s="244"/>
      <c r="B1139" s="244"/>
      <c r="C1139" s="244"/>
      <c r="D1139" s="244"/>
      <c r="E1139" s="244"/>
      <c r="F1139" s="244"/>
      <c r="G1139" s="244"/>
      <c r="H1139" s="255">
        <f>SUM((D1139*400)+(E1139*100)+F1139)</f>
        <v>0</v>
      </c>
      <c r="I1139" s="254">
        <v>75</v>
      </c>
      <c r="J1139" s="254">
        <f>H1139*I1139</f>
        <v>0</v>
      </c>
      <c r="K1139" s="244"/>
      <c r="L1139" s="244"/>
      <c r="M1139" s="361" t="s">
        <v>393</v>
      </c>
      <c r="N1139" s="362" t="s">
        <v>2</v>
      </c>
      <c r="O1139" s="283"/>
      <c r="P1139" s="244"/>
      <c r="Q1139" s="283">
        <v>267.3</v>
      </c>
      <c r="R1139" s="283"/>
      <c r="S1139" s="244"/>
      <c r="T1139" s="244"/>
      <c r="V1139" s="246">
        <f>SUM(Q1139*6500)</f>
        <v>1737450</v>
      </c>
      <c r="W1139" s="263"/>
      <c r="X1139" s="263"/>
      <c r="Y1139" s="249"/>
      <c r="Z1139" s="248">
        <f>SUM(J1139+Y1139)</f>
        <v>0</v>
      </c>
      <c r="AA1139" s="255">
        <f>Z1139</f>
        <v>0</v>
      </c>
      <c r="AB1139" s="244"/>
      <c r="AC1139" s="244"/>
      <c r="AD1139" s="244"/>
      <c r="AE1139"/>
    </row>
    <row r="1140" spans="1:31" x14ac:dyDescent="0.3">
      <c r="A1140" s="244"/>
      <c r="B1140" s="244"/>
      <c r="C1140" s="244"/>
      <c r="D1140" s="244"/>
      <c r="E1140" s="244"/>
      <c r="F1140" s="244"/>
      <c r="G1140" s="244"/>
      <c r="H1140" s="255">
        <f>SUM((D1140*400)+(E1140*100)+F1140)</f>
        <v>0</v>
      </c>
      <c r="I1140" s="254">
        <v>75</v>
      </c>
      <c r="J1140" s="254">
        <f>H1140*I1140</f>
        <v>0</v>
      </c>
      <c r="K1140" s="244"/>
      <c r="L1140" s="244"/>
      <c r="M1140" s="361" t="s">
        <v>391</v>
      </c>
      <c r="N1140" s="362" t="s">
        <v>0</v>
      </c>
      <c r="O1140" s="283"/>
      <c r="P1140" s="244"/>
      <c r="Q1140" s="283">
        <v>96</v>
      </c>
      <c r="R1140" s="283"/>
      <c r="S1140" s="244"/>
      <c r="T1140" s="244"/>
      <c r="V1140" s="246">
        <f>SUM(Q1140*6500)</f>
        <v>624000</v>
      </c>
      <c r="W1140" s="263"/>
      <c r="X1140" s="263"/>
      <c r="Y1140" s="249"/>
      <c r="Z1140" s="248">
        <f>SUM(J1140+Y1140)</f>
        <v>0</v>
      </c>
      <c r="AA1140" s="255">
        <f>Z1140</f>
        <v>0</v>
      </c>
      <c r="AB1140" s="244"/>
      <c r="AC1140" s="244"/>
      <c r="AD1140" s="244"/>
      <c r="AE1140"/>
    </row>
    <row r="1141" spans="1:31" x14ac:dyDescent="0.3">
      <c r="A1141" s="244"/>
      <c r="B1141" s="244"/>
      <c r="C1141" s="244"/>
      <c r="D1141" s="244"/>
      <c r="E1141" s="244"/>
      <c r="F1141" s="244"/>
      <c r="G1141" s="244"/>
      <c r="H1141" s="255">
        <f>SUM((D1141*400)+(E1141*100)+F1141)</f>
        <v>0</v>
      </c>
      <c r="I1141" s="254">
        <v>75</v>
      </c>
      <c r="J1141" s="254">
        <f>H1141*I1141</f>
        <v>0</v>
      </c>
      <c r="K1141" s="244"/>
      <c r="L1141" s="244"/>
      <c r="M1141" s="361" t="s">
        <v>8</v>
      </c>
      <c r="N1141" s="362" t="s">
        <v>0</v>
      </c>
      <c r="O1141" s="283"/>
      <c r="P1141" s="244">
        <v>32.9</v>
      </c>
      <c r="Q1141" s="283"/>
      <c r="R1141" s="283"/>
      <c r="S1141" s="244"/>
      <c r="T1141" s="244"/>
      <c r="U1141" s="235">
        <v>6500</v>
      </c>
      <c r="V1141" s="246">
        <f>SUM(P1141*6500)</f>
        <v>213850</v>
      </c>
      <c r="W1141" s="263">
        <v>30</v>
      </c>
      <c r="X1141" s="263">
        <v>93</v>
      </c>
      <c r="Y1141" s="249">
        <f>SUM(V1141-(V1141*X1141/100))</f>
        <v>14969.5</v>
      </c>
      <c r="Z1141" s="248">
        <f>SUM(J1141+Y1141)</f>
        <v>14969.5</v>
      </c>
      <c r="AA1141" s="255">
        <f>Z1141</f>
        <v>14969.5</v>
      </c>
      <c r="AB1141" s="244">
        <v>50</v>
      </c>
      <c r="AC1141" s="244">
        <v>0</v>
      </c>
      <c r="AD1141" s="244">
        <v>0.01</v>
      </c>
      <c r="AE1141"/>
    </row>
    <row r="1142" spans="1:31" s="294" customFormat="1" x14ac:dyDescent="0.3">
      <c r="A1142" s="295"/>
      <c r="B1142" s="295"/>
      <c r="C1142" s="295"/>
      <c r="D1142" s="295"/>
      <c r="E1142" s="295"/>
      <c r="F1142" s="295"/>
      <c r="G1142" s="295"/>
      <c r="H1142" s="296">
        <f>SUM((D1142*400)+(E1142*100)+F1142)</f>
        <v>0</v>
      </c>
      <c r="I1142" s="254">
        <v>75</v>
      </c>
      <c r="J1142" s="254">
        <f>H1142*I1142</f>
        <v>0</v>
      </c>
      <c r="K1142" s="295"/>
      <c r="L1142" s="295"/>
      <c r="M1142" s="300" t="s">
        <v>18</v>
      </c>
      <c r="N1142" s="300" t="s">
        <v>2</v>
      </c>
      <c r="O1142" s="298"/>
      <c r="P1142" s="295"/>
      <c r="Q1142" s="298"/>
      <c r="R1142" s="298">
        <v>38.799999999999997</v>
      </c>
      <c r="S1142" s="295"/>
      <c r="T1142" s="295"/>
      <c r="U1142" s="324">
        <v>2400</v>
      </c>
      <c r="V1142" s="323">
        <f>SUM(R1142*2400)</f>
        <v>93120</v>
      </c>
      <c r="W1142" s="295">
        <v>7</v>
      </c>
      <c r="X1142" s="295">
        <v>7</v>
      </c>
      <c r="Y1142" s="297">
        <f>SUM(V1142-(V1142*X1142/100))</f>
        <v>86601.600000000006</v>
      </c>
      <c r="Z1142" s="296">
        <f>SUM(J1142+Y1142)</f>
        <v>86601.600000000006</v>
      </c>
      <c r="AA1142" s="255">
        <f>Z1142</f>
        <v>86601.600000000006</v>
      </c>
      <c r="AB1142" s="295">
        <v>0</v>
      </c>
      <c r="AC1142" s="295">
        <f>AA1142</f>
        <v>86601.600000000006</v>
      </c>
      <c r="AD1142" s="295">
        <v>0.03</v>
      </c>
      <c r="AE1142" s="321"/>
    </row>
    <row r="1143" spans="1:31" x14ac:dyDescent="0.3">
      <c r="A1143" s="244"/>
      <c r="B1143" s="244"/>
      <c r="C1143" s="244"/>
      <c r="D1143" s="244"/>
      <c r="E1143" s="244"/>
      <c r="F1143" s="244"/>
      <c r="G1143" s="244"/>
      <c r="H1143" s="255">
        <f>SUM((D1143*400)+(E1143*100)+F1143)</f>
        <v>0</v>
      </c>
      <c r="I1143" s="254">
        <v>75</v>
      </c>
      <c r="J1143" s="254">
        <f>H1143*I1143</f>
        <v>0</v>
      </c>
      <c r="K1143" s="244"/>
      <c r="L1143" s="244"/>
      <c r="M1143" s="284" t="s">
        <v>158</v>
      </c>
      <c r="N1143" s="266" t="s">
        <v>2</v>
      </c>
      <c r="O1143" s="283"/>
      <c r="P1143" s="244"/>
      <c r="Q1143" s="283"/>
      <c r="R1143" s="283">
        <v>8.4</v>
      </c>
      <c r="S1143" s="244"/>
      <c r="T1143" s="244"/>
      <c r="U1143" s="235">
        <v>6500</v>
      </c>
      <c r="V1143" s="246">
        <f>SUM(R1143*6500)</f>
        <v>54600</v>
      </c>
      <c r="W1143" s="263">
        <v>7</v>
      </c>
      <c r="X1143" s="263">
        <v>7</v>
      </c>
      <c r="Y1143" s="249">
        <f>SUM(V1143-(V1143*X1143/100))</f>
        <v>50778</v>
      </c>
      <c r="Z1143" s="248">
        <f>SUM(J1143+Y1143)</f>
        <v>50778</v>
      </c>
      <c r="AA1143" s="255">
        <f>Z1143</f>
        <v>50778</v>
      </c>
      <c r="AB1143" s="244">
        <v>10</v>
      </c>
      <c r="AC1143" s="244">
        <v>0</v>
      </c>
      <c r="AD1143" s="244">
        <v>0.02</v>
      </c>
      <c r="AE1143"/>
    </row>
    <row r="1144" spans="1:31" x14ac:dyDescent="0.3">
      <c r="A1144" s="244">
        <v>599</v>
      </c>
      <c r="B1144" s="361" t="s">
        <v>595</v>
      </c>
      <c r="C1144" s="244">
        <v>12626</v>
      </c>
      <c r="D1144" s="244"/>
      <c r="E1144" s="244"/>
      <c r="F1144" s="244">
        <v>73</v>
      </c>
      <c r="G1144" s="244">
        <v>1</v>
      </c>
      <c r="H1144" s="255">
        <f>SUM((D1144*400)+(E1144*100)+F1144)</f>
        <v>73</v>
      </c>
      <c r="I1144" s="254">
        <v>75</v>
      </c>
      <c r="J1144" s="254">
        <f>H1144*I1144</f>
        <v>5475</v>
      </c>
      <c r="K1144" s="244"/>
      <c r="L1144" s="244"/>
      <c r="M1144" s="284"/>
      <c r="N1144" s="266"/>
      <c r="O1144" s="283"/>
      <c r="P1144" s="244"/>
      <c r="Q1144" s="283"/>
      <c r="R1144" s="283"/>
      <c r="S1144" s="244"/>
      <c r="T1144" s="244"/>
      <c r="V1144" s="246"/>
      <c r="W1144" s="263"/>
      <c r="X1144" s="263"/>
      <c r="Y1144" s="249"/>
      <c r="Z1144" s="248">
        <f>SUM(J1144+Y1144)</f>
        <v>5475</v>
      </c>
      <c r="AA1144" s="255">
        <f>Z1144</f>
        <v>5475</v>
      </c>
      <c r="AB1144" s="244">
        <v>50</v>
      </c>
      <c r="AC1144" s="244">
        <v>0</v>
      </c>
      <c r="AD1144" s="244">
        <v>0.01</v>
      </c>
      <c r="AE1144"/>
    </row>
    <row r="1145" spans="1:31" x14ac:dyDescent="0.3">
      <c r="A1145" s="244">
        <v>600</v>
      </c>
      <c r="B1145" s="361" t="s">
        <v>594</v>
      </c>
      <c r="C1145" s="244">
        <v>8199</v>
      </c>
      <c r="D1145" s="244">
        <v>16</v>
      </c>
      <c r="E1145" s="244"/>
      <c r="F1145" s="244">
        <v>70</v>
      </c>
      <c r="G1145" s="244">
        <v>1</v>
      </c>
      <c r="H1145" s="255">
        <f>SUM((D1145*400)+(E1145*100)+F1145)</f>
        <v>6470</v>
      </c>
      <c r="I1145" s="254">
        <v>75</v>
      </c>
      <c r="J1145" s="254">
        <f>H1145*I1145</f>
        <v>485250</v>
      </c>
      <c r="K1145" s="244"/>
      <c r="L1145" s="244"/>
      <c r="M1145" s="284"/>
      <c r="N1145" s="266"/>
      <c r="O1145" s="283"/>
      <c r="P1145" s="244"/>
      <c r="Q1145" s="283"/>
      <c r="R1145" s="283"/>
      <c r="S1145" s="244"/>
      <c r="T1145" s="244"/>
      <c r="V1145" s="246"/>
      <c r="W1145" s="263"/>
      <c r="X1145" s="263"/>
      <c r="Y1145" s="249"/>
      <c r="Z1145" s="248">
        <f>SUM(J1145+Y1145)</f>
        <v>485250</v>
      </c>
      <c r="AA1145" s="255">
        <f>Z1145</f>
        <v>485250</v>
      </c>
      <c r="AB1145" s="244">
        <v>50</v>
      </c>
      <c r="AC1145" s="244">
        <v>0</v>
      </c>
      <c r="AD1145" s="244">
        <v>0.01</v>
      </c>
      <c r="AE1145"/>
    </row>
    <row r="1146" spans="1:31" s="312" customFormat="1" x14ac:dyDescent="0.3">
      <c r="A1146" s="363">
        <v>601</v>
      </c>
      <c r="B1146" s="366" t="s">
        <v>593</v>
      </c>
      <c r="C1146" s="363">
        <v>259</v>
      </c>
      <c r="D1146" s="363">
        <v>9</v>
      </c>
      <c r="E1146" s="363">
        <v>3</v>
      </c>
      <c r="F1146" s="363">
        <v>65</v>
      </c>
      <c r="G1146" s="363">
        <v>1</v>
      </c>
      <c r="H1146" s="316">
        <f>SUM((D1146*400)+(E1146*100)+F1146)</f>
        <v>3965</v>
      </c>
      <c r="I1146" s="254">
        <v>75</v>
      </c>
      <c r="J1146" s="254">
        <f>H1146*I1146</f>
        <v>297375</v>
      </c>
      <c r="K1146" s="363"/>
      <c r="L1146" s="363"/>
      <c r="M1146" s="365"/>
      <c r="N1146" s="365"/>
      <c r="O1146" s="364"/>
      <c r="P1146" s="363"/>
      <c r="Q1146" s="364"/>
      <c r="R1146" s="364"/>
      <c r="S1146" s="363"/>
      <c r="T1146" s="363"/>
      <c r="U1146" s="315"/>
      <c r="V1146" s="318"/>
      <c r="W1146" s="363"/>
      <c r="X1146" s="363"/>
      <c r="Y1146" s="317"/>
      <c r="Z1146" s="316">
        <f>SUM(J1146+Y1146)</f>
        <v>297375</v>
      </c>
      <c r="AA1146" s="255">
        <f>Z1146</f>
        <v>297375</v>
      </c>
      <c r="AB1146" s="363">
        <v>50</v>
      </c>
      <c r="AC1146" s="363">
        <v>0</v>
      </c>
      <c r="AD1146" s="363">
        <v>0.01</v>
      </c>
      <c r="AE1146" s="313"/>
    </row>
    <row r="1147" spans="1:31" x14ac:dyDescent="0.3">
      <c r="A1147" s="244">
        <v>602</v>
      </c>
      <c r="B1147" s="361" t="s">
        <v>592</v>
      </c>
      <c r="C1147" s="244">
        <v>5680</v>
      </c>
      <c r="D1147" s="244">
        <v>2</v>
      </c>
      <c r="E1147" s="244"/>
      <c r="F1147" s="244"/>
      <c r="G1147" s="244">
        <v>1</v>
      </c>
      <c r="H1147" s="255">
        <f>SUM((D1147*400)+(E1147*100)+F1147)</f>
        <v>800</v>
      </c>
      <c r="I1147" s="254">
        <v>75</v>
      </c>
      <c r="J1147" s="254">
        <f>H1147*I1147</f>
        <v>60000</v>
      </c>
      <c r="K1147" s="244"/>
      <c r="L1147" s="244"/>
      <c r="M1147" s="284"/>
      <c r="N1147" s="266"/>
      <c r="O1147" s="283"/>
      <c r="P1147" s="244"/>
      <c r="Q1147" s="283"/>
      <c r="R1147" s="283"/>
      <c r="S1147" s="244"/>
      <c r="T1147" s="244"/>
      <c r="V1147" s="246"/>
      <c r="W1147" s="263"/>
      <c r="X1147" s="263"/>
      <c r="Y1147" s="249"/>
      <c r="Z1147" s="248">
        <f>SUM(J1147+Y1147)</f>
        <v>60000</v>
      </c>
      <c r="AA1147" s="255">
        <f>Z1147</f>
        <v>60000</v>
      </c>
      <c r="AB1147" s="244">
        <v>50</v>
      </c>
      <c r="AC1147" s="244">
        <v>0</v>
      </c>
      <c r="AD1147" s="244">
        <v>0.01</v>
      </c>
      <c r="AE1147"/>
    </row>
    <row r="1148" spans="1:31" x14ac:dyDescent="0.3">
      <c r="A1148" s="244">
        <v>603</v>
      </c>
      <c r="B1148" s="361" t="s">
        <v>591</v>
      </c>
      <c r="C1148" s="244">
        <v>9742</v>
      </c>
      <c r="D1148" s="244"/>
      <c r="E1148" s="244">
        <v>1</v>
      </c>
      <c r="F1148" s="244">
        <v>69</v>
      </c>
      <c r="G1148" s="244">
        <v>2</v>
      </c>
      <c r="H1148" s="255">
        <f>SUM((D1148*400)+(E1148*100)+F1148)</f>
        <v>169</v>
      </c>
      <c r="I1148" s="254">
        <v>75</v>
      </c>
      <c r="J1148" s="254">
        <f>H1148*I1148</f>
        <v>12675</v>
      </c>
      <c r="K1148" s="244">
        <v>184</v>
      </c>
      <c r="L1148" s="244">
        <v>161</v>
      </c>
      <c r="M1148" s="361" t="s">
        <v>10</v>
      </c>
      <c r="N1148" s="362" t="s">
        <v>9</v>
      </c>
      <c r="O1148" s="283">
        <v>458</v>
      </c>
      <c r="P1148" s="244"/>
      <c r="Q1148" s="283"/>
      <c r="R1148" s="283"/>
      <c r="S1148" s="244"/>
      <c r="T1148" s="244"/>
      <c r="U1148" s="235">
        <v>6500</v>
      </c>
      <c r="V1148" s="246">
        <f>SUM(V1149+V1150)</f>
        <v>2119000</v>
      </c>
      <c r="W1148" s="263">
        <v>20</v>
      </c>
      <c r="X1148" s="263">
        <v>75</v>
      </c>
      <c r="Y1148" s="249">
        <f>SUM(V1148-(V1148*X1148/100))</f>
        <v>529750</v>
      </c>
      <c r="Z1148" s="248">
        <f>SUM(J1148+Y1148)</f>
        <v>542425</v>
      </c>
      <c r="AA1148" s="255">
        <f>Z1148</f>
        <v>542425</v>
      </c>
      <c r="AB1148" s="244">
        <v>10</v>
      </c>
      <c r="AC1148" s="244">
        <v>0</v>
      </c>
      <c r="AD1148" s="244">
        <v>0.02</v>
      </c>
      <c r="AE1148"/>
    </row>
    <row r="1149" spans="1:31" x14ac:dyDescent="0.3">
      <c r="A1149" s="244"/>
      <c r="B1149" s="244"/>
      <c r="C1149" s="244"/>
      <c r="D1149" s="244"/>
      <c r="E1149" s="244"/>
      <c r="F1149" s="244"/>
      <c r="G1149" s="244"/>
      <c r="H1149" s="255">
        <f>SUM((D1149*400)+(E1149*100)+F1149)</f>
        <v>0</v>
      </c>
      <c r="I1149" s="254">
        <v>75</v>
      </c>
      <c r="J1149" s="254">
        <f>H1149*I1149</f>
        <v>0</v>
      </c>
      <c r="K1149" s="244"/>
      <c r="L1149" s="244"/>
      <c r="M1149" s="361" t="s">
        <v>393</v>
      </c>
      <c r="N1149" s="362" t="s">
        <v>2</v>
      </c>
      <c r="O1149" s="283"/>
      <c r="P1149" s="244"/>
      <c r="Q1149" s="283">
        <v>230</v>
      </c>
      <c r="R1149" s="283"/>
      <c r="S1149" s="244"/>
      <c r="T1149" s="244"/>
      <c r="V1149" s="246">
        <f>SUM(Q1149*6500)</f>
        <v>1495000</v>
      </c>
      <c r="W1149" s="263"/>
      <c r="X1149" s="263"/>
      <c r="Y1149" s="249"/>
      <c r="Z1149" s="248">
        <f>SUM(J1149+Y1149)</f>
        <v>0</v>
      </c>
      <c r="AA1149" s="255">
        <f>Z1149</f>
        <v>0</v>
      </c>
      <c r="AB1149" s="244"/>
      <c r="AC1149" s="244"/>
      <c r="AD1149" s="244"/>
      <c r="AE1149"/>
    </row>
    <row r="1150" spans="1:31" x14ac:dyDescent="0.3">
      <c r="A1150" s="244"/>
      <c r="B1150" s="244"/>
      <c r="C1150" s="244"/>
      <c r="D1150" s="244"/>
      <c r="E1150" s="244"/>
      <c r="F1150" s="244"/>
      <c r="G1150" s="244"/>
      <c r="H1150" s="255">
        <f>SUM((D1150*400)+(E1150*100)+F1150)</f>
        <v>0</v>
      </c>
      <c r="I1150" s="254">
        <v>75</v>
      </c>
      <c r="J1150" s="254">
        <f>H1150*I1150</f>
        <v>0</v>
      </c>
      <c r="K1150" s="244"/>
      <c r="L1150" s="244"/>
      <c r="M1150" s="361" t="s">
        <v>391</v>
      </c>
      <c r="N1150" s="362" t="s">
        <v>0</v>
      </c>
      <c r="O1150" s="283"/>
      <c r="P1150" s="244"/>
      <c r="Q1150" s="283">
        <v>96</v>
      </c>
      <c r="R1150" s="283"/>
      <c r="S1150" s="244"/>
      <c r="T1150" s="244"/>
      <c r="V1150" s="246">
        <f>SUM(Q1150*6500)</f>
        <v>624000</v>
      </c>
      <c r="W1150" s="263"/>
      <c r="X1150" s="263"/>
      <c r="Y1150" s="249"/>
      <c r="Z1150" s="248">
        <f>SUM(J1150+Y1150)</f>
        <v>0</v>
      </c>
      <c r="AA1150" s="255">
        <f>Z1150</f>
        <v>0</v>
      </c>
      <c r="AB1150" s="244"/>
      <c r="AC1150" s="244"/>
      <c r="AD1150" s="244"/>
      <c r="AE1150"/>
    </row>
    <row r="1151" spans="1:31" x14ac:dyDescent="0.3">
      <c r="A1151" s="244"/>
      <c r="B1151" s="244"/>
      <c r="C1151" s="244"/>
      <c r="D1151" s="244"/>
      <c r="E1151" s="244"/>
      <c r="F1151" s="244"/>
      <c r="G1151" s="244"/>
      <c r="H1151" s="255">
        <f>SUM((D1151*400)+(E1151*100)+F1151)</f>
        <v>0</v>
      </c>
      <c r="I1151" s="254">
        <v>75</v>
      </c>
      <c r="J1151" s="254">
        <f>H1151*I1151</f>
        <v>0</v>
      </c>
      <c r="K1151" s="244"/>
      <c r="L1151" s="244"/>
      <c r="M1151" s="361" t="s">
        <v>8</v>
      </c>
      <c r="N1151" s="362" t="s">
        <v>0</v>
      </c>
      <c r="O1151" s="283"/>
      <c r="P1151" s="244">
        <v>36</v>
      </c>
      <c r="Q1151" s="283"/>
      <c r="R1151" s="283"/>
      <c r="S1151" s="244"/>
      <c r="T1151" s="244"/>
      <c r="U1151" s="235">
        <v>6500</v>
      </c>
      <c r="V1151" s="246">
        <f>SUM(P1151*6500)</f>
        <v>234000</v>
      </c>
      <c r="W1151" s="263">
        <v>20</v>
      </c>
      <c r="X1151" s="263">
        <v>93</v>
      </c>
      <c r="Y1151" s="249">
        <f>SUM(V1151-(V1151*X1151/100))</f>
        <v>16380</v>
      </c>
      <c r="Z1151" s="248">
        <f>SUM(J1151+Y1151)</f>
        <v>16380</v>
      </c>
      <c r="AA1151" s="255">
        <f>Z1151</f>
        <v>16380</v>
      </c>
      <c r="AB1151" s="244">
        <v>50</v>
      </c>
      <c r="AC1151" s="244">
        <v>0</v>
      </c>
      <c r="AD1151" s="244">
        <v>0.01</v>
      </c>
      <c r="AE1151"/>
    </row>
    <row r="1152" spans="1:31" x14ac:dyDescent="0.3">
      <c r="A1152" s="244"/>
      <c r="B1152" s="244"/>
      <c r="C1152" s="244"/>
      <c r="D1152" s="244"/>
      <c r="E1152" s="244"/>
      <c r="F1152" s="244"/>
      <c r="G1152" s="244"/>
      <c r="H1152" s="255">
        <f>SUM((D1152*400)+(E1152*100)+F1152)</f>
        <v>0</v>
      </c>
      <c r="I1152" s="254">
        <v>75</v>
      </c>
      <c r="J1152" s="254">
        <f>H1152*I1152</f>
        <v>0</v>
      </c>
      <c r="K1152" s="244"/>
      <c r="L1152" s="244"/>
      <c r="M1152" s="284" t="s">
        <v>527</v>
      </c>
      <c r="N1152" s="266" t="s">
        <v>2</v>
      </c>
      <c r="O1152" s="283"/>
      <c r="P1152" s="244"/>
      <c r="Q1152" s="283"/>
      <c r="R1152" s="283">
        <v>60</v>
      </c>
      <c r="S1152" s="244"/>
      <c r="T1152" s="244"/>
      <c r="U1152" s="235">
        <v>6500</v>
      </c>
      <c r="V1152" s="246">
        <f>SUM(R1152*6500)</f>
        <v>390000</v>
      </c>
      <c r="W1152" s="263">
        <v>1</v>
      </c>
      <c r="X1152" s="263">
        <v>1</v>
      </c>
      <c r="Y1152" s="249">
        <f>SUM(V1152-(V1152*X1152/100))</f>
        <v>386100</v>
      </c>
      <c r="Z1152" s="248">
        <f>SUM(J1152+Y1152)</f>
        <v>386100</v>
      </c>
      <c r="AA1152" s="255">
        <f>Z1152</f>
        <v>386100</v>
      </c>
      <c r="AB1152" s="244">
        <v>10</v>
      </c>
      <c r="AC1152" s="244">
        <v>0</v>
      </c>
      <c r="AD1152" s="244">
        <v>0.02</v>
      </c>
      <c r="AE1152"/>
    </row>
    <row r="1153" spans="1:31" x14ac:dyDescent="0.3">
      <c r="A1153" s="244"/>
      <c r="B1153" s="244"/>
      <c r="C1153" s="244"/>
      <c r="D1153" s="244"/>
      <c r="E1153" s="244"/>
      <c r="F1153" s="244"/>
      <c r="G1153" s="244"/>
      <c r="H1153" s="255">
        <f>SUM((D1153*400)+(E1153*100)+F1153)</f>
        <v>0</v>
      </c>
      <c r="I1153" s="254">
        <v>75</v>
      </c>
      <c r="J1153" s="254">
        <f>H1153*I1153</f>
        <v>0</v>
      </c>
      <c r="K1153" s="244"/>
      <c r="L1153" s="244"/>
      <c r="M1153" s="284" t="s">
        <v>590</v>
      </c>
      <c r="N1153" s="266" t="s">
        <v>2</v>
      </c>
      <c r="O1153" s="283"/>
      <c r="P1153" s="244">
        <v>36</v>
      </c>
      <c r="Q1153" s="283"/>
      <c r="R1153" s="283"/>
      <c r="S1153" s="244"/>
      <c r="T1153" s="244"/>
      <c r="U1153" s="235">
        <v>2050</v>
      </c>
      <c r="V1153" s="246">
        <f>SUM(P1153*2050)</f>
        <v>73800</v>
      </c>
      <c r="W1153" s="263">
        <v>3</v>
      </c>
      <c r="X1153" s="263">
        <v>3</v>
      </c>
      <c r="Y1153" s="249">
        <f>SUM(V1153-(V1153*X1153/100))</f>
        <v>71586</v>
      </c>
      <c r="Z1153" s="248">
        <f>SUM(J1153+Y1153)</f>
        <v>71586</v>
      </c>
      <c r="AA1153" s="255">
        <f>Z1153</f>
        <v>71586</v>
      </c>
      <c r="AB1153" s="244">
        <v>50</v>
      </c>
      <c r="AC1153" s="244">
        <v>0</v>
      </c>
      <c r="AD1153" s="244">
        <v>0.01</v>
      </c>
      <c r="AE1153"/>
    </row>
    <row r="1154" spans="1:31" x14ac:dyDescent="0.3">
      <c r="A1154" s="244">
        <v>604</v>
      </c>
      <c r="B1154" s="361" t="s">
        <v>589</v>
      </c>
      <c r="C1154" s="244">
        <v>6209</v>
      </c>
      <c r="D1154" s="244">
        <v>4</v>
      </c>
      <c r="E1154" s="244"/>
      <c r="F1154" s="244"/>
      <c r="G1154" s="244">
        <v>1</v>
      </c>
      <c r="H1154" s="255">
        <f>SUM((D1154*400)+(E1154*100)+F1154)</f>
        <v>1600</v>
      </c>
      <c r="I1154" s="254">
        <v>75</v>
      </c>
      <c r="J1154" s="254">
        <f>H1154*I1154</f>
        <v>120000</v>
      </c>
      <c r="K1154" s="244"/>
      <c r="L1154" s="244"/>
      <c r="M1154" s="284"/>
      <c r="N1154" s="266"/>
      <c r="O1154" s="283"/>
      <c r="P1154" s="244"/>
      <c r="Q1154" s="283"/>
      <c r="R1154" s="283"/>
      <c r="S1154" s="244"/>
      <c r="T1154" s="244"/>
      <c r="V1154" s="246"/>
      <c r="W1154" s="263"/>
      <c r="X1154" s="263"/>
      <c r="Y1154" s="249"/>
      <c r="Z1154" s="248">
        <f>SUM(J1154+Y1154)</f>
        <v>120000</v>
      </c>
      <c r="AA1154" s="255">
        <f>Z1154</f>
        <v>120000</v>
      </c>
      <c r="AB1154" s="244">
        <v>50</v>
      </c>
      <c r="AC1154" s="244">
        <v>0</v>
      </c>
      <c r="AD1154" s="244">
        <v>0.01</v>
      </c>
      <c r="AE1154"/>
    </row>
    <row r="1155" spans="1:31" x14ac:dyDescent="0.3">
      <c r="A1155" s="244">
        <v>605</v>
      </c>
      <c r="B1155" s="361" t="s">
        <v>588</v>
      </c>
      <c r="C1155" s="244">
        <v>6205</v>
      </c>
      <c r="D1155" s="244">
        <v>4</v>
      </c>
      <c r="E1155" s="244"/>
      <c r="F1155" s="244"/>
      <c r="G1155" s="244">
        <v>1</v>
      </c>
      <c r="H1155" s="255">
        <f>SUM((D1155*400)+(E1155*100)+F1155)</f>
        <v>1600</v>
      </c>
      <c r="I1155" s="254">
        <v>75</v>
      </c>
      <c r="J1155" s="254">
        <f>H1155*I1155</f>
        <v>120000</v>
      </c>
      <c r="K1155" s="244"/>
      <c r="L1155" s="244"/>
      <c r="M1155" s="284"/>
      <c r="N1155" s="266"/>
      <c r="O1155" s="283"/>
      <c r="P1155" s="244"/>
      <c r="Q1155" s="283"/>
      <c r="R1155" s="283"/>
      <c r="S1155" s="244"/>
      <c r="T1155" s="244"/>
      <c r="V1155" s="246"/>
      <c r="W1155" s="263"/>
      <c r="X1155" s="263"/>
      <c r="Y1155" s="249"/>
      <c r="Z1155" s="248">
        <f>SUM(J1155+Y1155)</f>
        <v>120000</v>
      </c>
      <c r="AA1155" s="255">
        <f>Z1155</f>
        <v>120000</v>
      </c>
      <c r="AB1155" s="244">
        <v>50</v>
      </c>
      <c r="AC1155" s="244">
        <v>0</v>
      </c>
      <c r="AD1155" s="244">
        <v>0.01</v>
      </c>
      <c r="AE1155"/>
    </row>
    <row r="1156" spans="1:31" x14ac:dyDescent="0.3">
      <c r="A1156" s="244">
        <v>606</v>
      </c>
      <c r="B1156" s="361" t="s">
        <v>587</v>
      </c>
      <c r="C1156" s="244">
        <v>20242</v>
      </c>
      <c r="D1156" s="244">
        <v>17</v>
      </c>
      <c r="E1156" s="244">
        <v>2</v>
      </c>
      <c r="F1156" s="244">
        <v>87</v>
      </c>
      <c r="G1156" s="244">
        <v>1</v>
      </c>
      <c r="H1156" s="255">
        <f>SUM((D1156*400)+(E1156*100)+F1156)</f>
        <v>7087</v>
      </c>
      <c r="I1156" s="254">
        <v>75</v>
      </c>
      <c r="J1156" s="254">
        <f>H1156*I1156</f>
        <v>531525</v>
      </c>
      <c r="K1156" s="244"/>
      <c r="L1156" s="244"/>
      <c r="M1156" s="284"/>
      <c r="N1156" s="266"/>
      <c r="O1156" s="283"/>
      <c r="P1156" s="244"/>
      <c r="Q1156" s="283"/>
      <c r="R1156" s="283"/>
      <c r="S1156" s="244"/>
      <c r="T1156" s="244"/>
      <c r="V1156" s="246"/>
      <c r="W1156" s="263"/>
      <c r="X1156" s="263"/>
      <c r="Y1156" s="249"/>
      <c r="Z1156" s="248">
        <f>SUM(J1156+Y1156)</f>
        <v>531525</v>
      </c>
      <c r="AA1156" s="255">
        <f>Z1156</f>
        <v>531525</v>
      </c>
      <c r="AB1156" s="244">
        <v>50</v>
      </c>
      <c r="AC1156" s="244">
        <v>0</v>
      </c>
      <c r="AD1156" s="244">
        <v>0.01</v>
      </c>
      <c r="AE1156"/>
    </row>
    <row r="1157" spans="1:31" x14ac:dyDescent="0.3">
      <c r="A1157" s="244">
        <v>607</v>
      </c>
      <c r="B1157" s="361" t="s">
        <v>586</v>
      </c>
      <c r="C1157" s="244">
        <v>5682</v>
      </c>
      <c r="D1157" s="244"/>
      <c r="E1157" s="244">
        <v>1</v>
      </c>
      <c r="F1157" s="244">
        <v>59</v>
      </c>
      <c r="G1157" s="244">
        <v>1</v>
      </c>
      <c r="H1157" s="255">
        <f>SUM((D1157*400)+(E1157*100)+F1157)</f>
        <v>159</v>
      </c>
      <c r="I1157" s="254">
        <v>75</v>
      </c>
      <c r="J1157" s="254">
        <f>H1157*I1157</f>
        <v>11925</v>
      </c>
      <c r="K1157" s="244"/>
      <c r="L1157" s="244"/>
      <c r="M1157" s="284"/>
      <c r="N1157" s="266"/>
      <c r="O1157" s="283"/>
      <c r="P1157" s="244"/>
      <c r="Q1157" s="283"/>
      <c r="R1157" s="283"/>
      <c r="S1157" s="244"/>
      <c r="T1157" s="244"/>
      <c r="V1157" s="246"/>
      <c r="W1157" s="263"/>
      <c r="X1157" s="263"/>
      <c r="Y1157" s="249"/>
      <c r="Z1157" s="248">
        <f>SUM(J1157+Y1157)</f>
        <v>11925</v>
      </c>
      <c r="AA1157" s="255">
        <f>Z1157</f>
        <v>11925</v>
      </c>
      <c r="AB1157" s="244">
        <v>50</v>
      </c>
      <c r="AC1157" s="244">
        <v>0</v>
      </c>
      <c r="AD1157" s="244">
        <v>0.01</v>
      </c>
      <c r="AE1157"/>
    </row>
    <row r="1158" spans="1:31" x14ac:dyDescent="0.3">
      <c r="A1158" s="244">
        <v>608</v>
      </c>
      <c r="B1158" s="361" t="s">
        <v>352</v>
      </c>
      <c r="C1158" s="244">
        <v>6206</v>
      </c>
      <c r="D1158" s="244">
        <v>4</v>
      </c>
      <c r="E1158" s="244"/>
      <c r="F1158" s="244"/>
      <c r="G1158" s="244">
        <v>1</v>
      </c>
      <c r="H1158" s="255">
        <f>SUM((D1158*400)+(E1158*100)+F1158)</f>
        <v>1600</v>
      </c>
      <c r="I1158" s="254">
        <v>75</v>
      </c>
      <c r="J1158" s="254">
        <f>H1158*I1158</f>
        <v>120000</v>
      </c>
      <c r="K1158" s="244"/>
      <c r="L1158" s="244"/>
      <c r="M1158" s="284"/>
      <c r="N1158" s="266"/>
      <c r="O1158" s="283"/>
      <c r="P1158" s="244"/>
      <c r="Q1158" s="283"/>
      <c r="R1158" s="283"/>
      <c r="S1158" s="244"/>
      <c r="T1158" s="244"/>
      <c r="V1158" s="246"/>
      <c r="W1158" s="263"/>
      <c r="X1158" s="263"/>
      <c r="Y1158" s="249"/>
      <c r="Z1158" s="248">
        <f>SUM(J1158+Y1158)</f>
        <v>120000</v>
      </c>
      <c r="AA1158" s="255">
        <f>Z1158</f>
        <v>120000</v>
      </c>
      <c r="AB1158" s="244">
        <v>50</v>
      </c>
      <c r="AC1158" s="244">
        <v>0</v>
      </c>
      <c r="AD1158" s="244">
        <v>0.01</v>
      </c>
      <c r="AE1158"/>
    </row>
    <row r="1159" spans="1:31" x14ac:dyDescent="0.3">
      <c r="A1159" s="244">
        <v>609</v>
      </c>
      <c r="B1159" s="361" t="s">
        <v>585</v>
      </c>
      <c r="C1159" s="244">
        <v>5202</v>
      </c>
      <c r="D1159" s="244"/>
      <c r="E1159" s="244">
        <v>1</v>
      </c>
      <c r="F1159" s="244">
        <v>2</v>
      </c>
      <c r="G1159" s="244">
        <v>2</v>
      </c>
      <c r="H1159" s="255">
        <f>SUM((D1159*400)+(E1159*100)+F1159)</f>
        <v>102</v>
      </c>
      <c r="I1159" s="254">
        <v>75</v>
      </c>
      <c r="J1159" s="254">
        <f>H1159*I1159</f>
        <v>7650</v>
      </c>
      <c r="K1159" s="244">
        <v>185</v>
      </c>
      <c r="L1159" s="244">
        <v>95</v>
      </c>
      <c r="M1159" s="361" t="s">
        <v>10</v>
      </c>
      <c r="N1159" s="362" t="s">
        <v>9</v>
      </c>
      <c r="O1159" s="283">
        <v>415</v>
      </c>
      <c r="P1159" s="244"/>
      <c r="Q1159" s="283"/>
      <c r="R1159" s="283"/>
      <c r="S1159" s="244"/>
      <c r="T1159" s="244"/>
      <c r="U1159" s="235">
        <v>6500</v>
      </c>
      <c r="V1159" s="246">
        <f>SUM(V1160+V1161)</f>
        <v>2197000</v>
      </c>
      <c r="W1159" s="263">
        <v>20</v>
      </c>
      <c r="X1159" s="263">
        <v>75</v>
      </c>
      <c r="Y1159" s="249">
        <f>SUM(V1159-(V1159*X1159/100))</f>
        <v>549250</v>
      </c>
      <c r="Z1159" s="248">
        <f>SUM(J1159+Y1159)</f>
        <v>556900</v>
      </c>
      <c r="AA1159" s="255">
        <f>Z1159</f>
        <v>556900</v>
      </c>
      <c r="AB1159" s="244">
        <v>10</v>
      </c>
      <c r="AC1159" s="244">
        <v>0</v>
      </c>
      <c r="AD1159" s="244">
        <v>0.02</v>
      </c>
      <c r="AE1159"/>
    </row>
    <row r="1160" spans="1:31" x14ac:dyDescent="0.3">
      <c r="A1160" s="244"/>
      <c r="B1160" s="244"/>
      <c r="C1160" s="244"/>
      <c r="D1160" s="244"/>
      <c r="E1160" s="244"/>
      <c r="F1160" s="244"/>
      <c r="G1160" s="244"/>
      <c r="H1160" s="255">
        <f>SUM((D1160*400)+(E1160*100)+F1160)</f>
        <v>0</v>
      </c>
      <c r="I1160" s="254">
        <v>75</v>
      </c>
      <c r="J1160" s="254">
        <f>H1160*I1160</f>
        <v>0</v>
      </c>
      <c r="K1160" s="244"/>
      <c r="L1160" s="244"/>
      <c r="M1160" s="361" t="s">
        <v>393</v>
      </c>
      <c r="N1160" s="362" t="s">
        <v>2</v>
      </c>
      <c r="O1160" s="283"/>
      <c r="P1160" s="244"/>
      <c r="Q1160" s="283">
        <v>242</v>
      </c>
      <c r="R1160" s="283"/>
      <c r="S1160" s="244"/>
      <c r="T1160" s="244"/>
      <c r="V1160" s="246">
        <f>SUM(Q1160*6500)</f>
        <v>1573000</v>
      </c>
      <c r="W1160" s="263"/>
      <c r="X1160" s="263"/>
      <c r="Y1160" s="249"/>
      <c r="Z1160" s="248">
        <f>SUM(J1160+Y1160)</f>
        <v>0</v>
      </c>
      <c r="AA1160" s="255">
        <f>Z1160</f>
        <v>0</v>
      </c>
      <c r="AB1160" s="244"/>
      <c r="AC1160" s="244"/>
      <c r="AD1160" s="244"/>
      <c r="AE1160"/>
    </row>
    <row r="1161" spans="1:31" x14ac:dyDescent="0.3">
      <c r="A1161" s="244"/>
      <c r="B1161" s="244"/>
      <c r="C1161" s="244"/>
      <c r="D1161" s="244"/>
      <c r="E1161" s="244"/>
      <c r="F1161" s="244"/>
      <c r="G1161" s="244"/>
      <c r="H1161" s="255">
        <f>SUM((D1161*400)+(E1161*100)+F1161)</f>
        <v>0</v>
      </c>
      <c r="I1161" s="254">
        <v>75</v>
      </c>
      <c r="J1161" s="254">
        <f>H1161*I1161</f>
        <v>0</v>
      </c>
      <c r="K1161" s="244"/>
      <c r="L1161" s="244"/>
      <c r="M1161" s="361" t="s">
        <v>391</v>
      </c>
      <c r="N1161" s="362" t="s">
        <v>0</v>
      </c>
      <c r="O1161" s="283"/>
      <c r="P1161" s="244"/>
      <c r="Q1161" s="283">
        <v>96</v>
      </c>
      <c r="R1161" s="283"/>
      <c r="S1161" s="244"/>
      <c r="T1161" s="244"/>
      <c r="V1161" s="246">
        <f>SUM(Q1161*6500)</f>
        <v>624000</v>
      </c>
      <c r="W1161" s="263"/>
      <c r="X1161" s="263"/>
      <c r="Y1161" s="249"/>
      <c r="Z1161" s="248">
        <f>SUM(J1161+Y1161)</f>
        <v>0</v>
      </c>
      <c r="AA1161" s="255">
        <f>Z1161</f>
        <v>0</v>
      </c>
      <c r="AB1161" s="244"/>
      <c r="AC1161" s="244"/>
      <c r="AD1161" s="244"/>
      <c r="AE1161"/>
    </row>
    <row r="1162" spans="1:31" x14ac:dyDescent="0.3">
      <c r="A1162" s="244"/>
      <c r="B1162" s="244"/>
      <c r="C1162" s="244"/>
      <c r="D1162" s="244"/>
      <c r="E1162" s="244"/>
      <c r="F1162" s="244"/>
      <c r="G1162" s="244"/>
      <c r="H1162" s="255">
        <f>SUM((D1162*400)+(E1162*100)+F1162)</f>
        <v>0</v>
      </c>
      <c r="I1162" s="254">
        <v>75</v>
      </c>
      <c r="J1162" s="254">
        <f>H1162*I1162</f>
        <v>0</v>
      </c>
      <c r="K1162" s="244"/>
      <c r="L1162" s="244"/>
      <c r="M1162" s="284" t="s">
        <v>527</v>
      </c>
      <c r="N1162" s="266" t="s">
        <v>2</v>
      </c>
      <c r="O1162" s="283"/>
      <c r="P1162" s="244"/>
      <c r="Q1162" s="283"/>
      <c r="R1162" s="283">
        <v>42</v>
      </c>
      <c r="S1162" s="244"/>
      <c r="T1162" s="244"/>
      <c r="U1162" s="235">
        <v>6500</v>
      </c>
      <c r="V1162" s="246">
        <f>SUM(R1162*6500)</f>
        <v>273000</v>
      </c>
      <c r="W1162" s="263">
        <v>14</v>
      </c>
      <c r="X1162" s="263">
        <v>18</v>
      </c>
      <c r="Y1162" s="249">
        <f>SUM(V1162-(V1162*X1162/100))</f>
        <v>223860</v>
      </c>
      <c r="Z1162" s="248">
        <f>SUM(J1162+Y1162)</f>
        <v>223860</v>
      </c>
      <c r="AA1162" s="255">
        <f>Z1162</f>
        <v>223860</v>
      </c>
      <c r="AB1162" s="244">
        <v>10</v>
      </c>
      <c r="AC1162" s="244">
        <v>0</v>
      </c>
      <c r="AD1162" s="244">
        <v>0.02</v>
      </c>
      <c r="AE1162"/>
    </row>
    <row r="1163" spans="1:31" s="294" customFormat="1" x14ac:dyDescent="0.3">
      <c r="A1163" s="295"/>
      <c r="B1163" s="295"/>
      <c r="C1163" s="295"/>
      <c r="D1163" s="295"/>
      <c r="E1163" s="295"/>
      <c r="F1163" s="295"/>
      <c r="G1163" s="295"/>
      <c r="H1163" s="296">
        <f>SUM((D1163*400)+(E1163*100)+F1163)</f>
        <v>0</v>
      </c>
      <c r="I1163" s="254">
        <v>75</v>
      </c>
      <c r="J1163" s="254">
        <f>H1163*I1163</f>
        <v>0</v>
      </c>
      <c r="K1163" s="295"/>
      <c r="L1163" s="295"/>
      <c r="M1163" s="300" t="s">
        <v>18</v>
      </c>
      <c r="N1163" s="300" t="s">
        <v>2</v>
      </c>
      <c r="O1163" s="298"/>
      <c r="P1163" s="295"/>
      <c r="Q1163" s="298"/>
      <c r="R1163" s="298">
        <v>35</v>
      </c>
      <c r="S1163" s="295"/>
      <c r="T1163" s="295"/>
      <c r="U1163" s="324">
        <v>2400</v>
      </c>
      <c r="V1163" s="323">
        <f>SUM(R1163*2400)</f>
        <v>84000</v>
      </c>
      <c r="W1163" s="295">
        <v>14</v>
      </c>
      <c r="X1163" s="295">
        <v>18</v>
      </c>
      <c r="Y1163" s="297">
        <f>SUM(V1163-(V1163*X1163/100))</f>
        <v>68880</v>
      </c>
      <c r="Z1163" s="296">
        <f>SUM(J1163+Y1163)</f>
        <v>68880</v>
      </c>
      <c r="AA1163" s="255">
        <f>Z1163</f>
        <v>68880</v>
      </c>
      <c r="AB1163" s="295">
        <v>0</v>
      </c>
      <c r="AC1163" s="295">
        <f>AA1163</f>
        <v>68880</v>
      </c>
      <c r="AD1163" s="295">
        <v>0.03</v>
      </c>
      <c r="AE1163" s="321"/>
    </row>
    <row r="1164" spans="1:31" x14ac:dyDescent="0.3">
      <c r="A1164" s="244">
        <v>610</v>
      </c>
      <c r="B1164" s="361" t="s">
        <v>584</v>
      </c>
      <c r="C1164" s="244">
        <v>15040</v>
      </c>
      <c r="D1164" s="244">
        <v>7</v>
      </c>
      <c r="E1164" s="244">
        <v>2</v>
      </c>
      <c r="F1164" s="244">
        <v>56</v>
      </c>
      <c r="G1164" s="244">
        <v>1</v>
      </c>
      <c r="H1164" s="255">
        <f>SUM((D1164*400)+(E1164*100)+F1164)</f>
        <v>3056</v>
      </c>
      <c r="I1164" s="254">
        <v>75</v>
      </c>
      <c r="J1164" s="254">
        <f>H1164*I1164</f>
        <v>229200</v>
      </c>
      <c r="K1164" s="244"/>
      <c r="L1164" s="244"/>
      <c r="M1164" s="284"/>
      <c r="N1164" s="266"/>
      <c r="O1164" s="283"/>
      <c r="P1164" s="244"/>
      <c r="Q1164" s="283"/>
      <c r="R1164" s="283"/>
      <c r="S1164" s="244"/>
      <c r="T1164" s="244"/>
      <c r="V1164" s="246"/>
      <c r="W1164" s="263"/>
      <c r="X1164" s="263"/>
      <c r="Y1164" s="249"/>
      <c r="Z1164" s="248">
        <f>SUM(J1164+Y1164)</f>
        <v>229200</v>
      </c>
      <c r="AA1164" s="255">
        <f>Z1164</f>
        <v>229200</v>
      </c>
      <c r="AB1164" s="244">
        <v>50</v>
      </c>
      <c r="AC1164" s="244">
        <v>0</v>
      </c>
      <c r="AD1164" s="244">
        <v>0.01</v>
      </c>
      <c r="AE1164"/>
    </row>
    <row r="1165" spans="1:31" x14ac:dyDescent="0.3">
      <c r="A1165" s="244">
        <v>611</v>
      </c>
      <c r="B1165" s="361" t="s">
        <v>583</v>
      </c>
      <c r="C1165" s="244">
        <v>8798</v>
      </c>
      <c r="D1165" s="244"/>
      <c r="E1165" s="244">
        <v>2</v>
      </c>
      <c r="F1165" s="244">
        <v>5</v>
      </c>
      <c r="G1165" s="244">
        <v>2</v>
      </c>
      <c r="H1165" s="255">
        <f>SUM((D1165*400)+(E1165*100)+F1165)</f>
        <v>205</v>
      </c>
      <c r="I1165" s="254">
        <v>75</v>
      </c>
      <c r="J1165" s="254">
        <f>H1165*I1165</f>
        <v>15375</v>
      </c>
      <c r="K1165" s="244">
        <v>186</v>
      </c>
      <c r="L1165" s="244">
        <v>71</v>
      </c>
      <c r="M1165" s="361" t="s">
        <v>10</v>
      </c>
      <c r="N1165" s="362" t="s">
        <v>9</v>
      </c>
      <c r="O1165" s="283">
        <v>266</v>
      </c>
      <c r="P1165" s="244"/>
      <c r="Q1165" s="283"/>
      <c r="R1165" s="283"/>
      <c r="S1165" s="244"/>
      <c r="T1165" s="244"/>
      <c r="U1165" s="235">
        <v>6500</v>
      </c>
      <c r="V1165" s="246">
        <f>SUM(V1166+V1167)</f>
        <v>1352000</v>
      </c>
      <c r="W1165" s="263">
        <v>29</v>
      </c>
      <c r="X1165" s="263">
        <v>85</v>
      </c>
      <c r="Y1165" s="249">
        <f>SUM(V1165-(V1165*X1165/100))</f>
        <v>202800</v>
      </c>
      <c r="Z1165" s="248">
        <f>SUM(J1165+Y1165)</f>
        <v>218175</v>
      </c>
      <c r="AA1165" s="255">
        <f>Z1165</f>
        <v>218175</v>
      </c>
      <c r="AB1165" s="244">
        <v>10</v>
      </c>
      <c r="AC1165" s="244">
        <v>0</v>
      </c>
      <c r="AD1165" s="244">
        <v>0.02</v>
      </c>
      <c r="AE1165"/>
    </row>
    <row r="1166" spans="1:31" x14ac:dyDescent="0.3">
      <c r="A1166" s="244"/>
      <c r="B1166" s="244"/>
      <c r="C1166" s="244"/>
      <c r="D1166" s="244"/>
      <c r="E1166" s="244"/>
      <c r="F1166" s="244"/>
      <c r="G1166" s="244"/>
      <c r="H1166" s="255">
        <f>SUM((D1166*400)+(E1166*100)+F1166)</f>
        <v>0</v>
      </c>
      <c r="I1166" s="254">
        <v>75</v>
      </c>
      <c r="J1166" s="254">
        <f>H1166*I1166</f>
        <v>0</v>
      </c>
      <c r="K1166" s="244"/>
      <c r="L1166" s="244"/>
      <c r="M1166" s="361" t="s">
        <v>393</v>
      </c>
      <c r="N1166" s="362" t="s">
        <v>2</v>
      </c>
      <c r="O1166" s="283"/>
      <c r="P1166" s="244"/>
      <c r="Q1166" s="283">
        <v>112</v>
      </c>
      <c r="R1166" s="283"/>
      <c r="S1166" s="244"/>
      <c r="T1166" s="244"/>
      <c r="V1166" s="246">
        <f>SUM(Q1166*6500)</f>
        <v>728000</v>
      </c>
      <c r="W1166" s="263"/>
      <c r="X1166" s="263"/>
      <c r="Y1166" s="249"/>
      <c r="Z1166" s="248">
        <f>SUM(J1166+Y1166)</f>
        <v>0</v>
      </c>
      <c r="AA1166" s="255">
        <f>Z1166</f>
        <v>0</v>
      </c>
      <c r="AB1166" s="244"/>
      <c r="AC1166" s="244"/>
      <c r="AD1166" s="244"/>
      <c r="AE1166"/>
    </row>
    <row r="1167" spans="1:31" x14ac:dyDescent="0.3">
      <c r="A1167" s="244"/>
      <c r="B1167" s="244"/>
      <c r="C1167" s="244"/>
      <c r="D1167" s="244"/>
      <c r="E1167" s="244"/>
      <c r="F1167" s="244"/>
      <c r="G1167" s="244"/>
      <c r="H1167" s="255">
        <f>SUM((D1167*400)+(E1167*100)+F1167)</f>
        <v>0</v>
      </c>
      <c r="I1167" s="254">
        <v>75</v>
      </c>
      <c r="J1167" s="254">
        <f>H1167*I1167</f>
        <v>0</v>
      </c>
      <c r="K1167" s="244"/>
      <c r="L1167" s="244"/>
      <c r="M1167" s="361" t="s">
        <v>391</v>
      </c>
      <c r="N1167" s="362" t="s">
        <v>0</v>
      </c>
      <c r="O1167" s="283"/>
      <c r="P1167" s="244"/>
      <c r="Q1167" s="283">
        <v>96</v>
      </c>
      <c r="R1167" s="283"/>
      <c r="S1167" s="244"/>
      <c r="T1167" s="244"/>
      <c r="V1167" s="246">
        <f>SUM(Q1167*6500)</f>
        <v>624000</v>
      </c>
      <c r="W1167" s="263"/>
      <c r="X1167" s="263"/>
      <c r="Y1167" s="249"/>
      <c r="Z1167" s="248">
        <f>SUM(J1167+Y1167)</f>
        <v>0</v>
      </c>
      <c r="AA1167" s="255">
        <f>Z1167</f>
        <v>0</v>
      </c>
      <c r="AB1167" s="244"/>
      <c r="AC1167" s="244"/>
      <c r="AD1167" s="244"/>
      <c r="AE1167"/>
    </row>
    <row r="1168" spans="1:31" x14ac:dyDescent="0.3">
      <c r="A1168" s="244"/>
      <c r="B1168" s="244"/>
      <c r="C1168" s="244"/>
      <c r="D1168" s="244"/>
      <c r="E1168" s="244"/>
      <c r="F1168" s="244"/>
      <c r="G1168" s="244"/>
      <c r="H1168" s="255">
        <f>SUM((D1168*400)+(E1168*100)+F1168)</f>
        <v>0</v>
      </c>
      <c r="I1168" s="254">
        <v>75</v>
      </c>
      <c r="J1168" s="254">
        <f>H1168*I1168</f>
        <v>0</v>
      </c>
      <c r="K1168" s="244"/>
      <c r="L1168" s="244"/>
      <c r="M1168" s="361" t="s">
        <v>8</v>
      </c>
      <c r="N1168" s="362" t="s">
        <v>0</v>
      </c>
      <c r="O1168" s="283"/>
      <c r="P1168" s="244">
        <v>22</v>
      </c>
      <c r="Q1168" s="283"/>
      <c r="R1168" s="283"/>
      <c r="S1168" s="244"/>
      <c r="T1168" s="244"/>
      <c r="U1168" s="235">
        <v>6500</v>
      </c>
      <c r="V1168" s="246">
        <f>SUM(P1168*6500)</f>
        <v>143000</v>
      </c>
      <c r="W1168" s="263">
        <v>29</v>
      </c>
      <c r="X1168" s="263">
        <v>93</v>
      </c>
      <c r="Y1168" s="249">
        <f>SUM(V1168-(V1168*X1168/100))</f>
        <v>10010</v>
      </c>
      <c r="Z1168" s="248">
        <f>SUM(J1168+Y1168)</f>
        <v>10010</v>
      </c>
      <c r="AA1168" s="255">
        <f>Z1168</f>
        <v>10010</v>
      </c>
      <c r="AB1168" s="244">
        <v>50</v>
      </c>
      <c r="AC1168" s="244"/>
      <c r="AD1168" s="244">
        <v>0.01</v>
      </c>
      <c r="AE1168"/>
    </row>
    <row r="1169" spans="1:31" x14ac:dyDescent="0.3">
      <c r="A1169" s="244"/>
      <c r="B1169" s="244"/>
      <c r="C1169" s="244"/>
      <c r="D1169" s="244"/>
      <c r="E1169" s="244"/>
      <c r="F1169" s="244"/>
      <c r="G1169" s="244"/>
      <c r="H1169" s="255">
        <f>SUM((D1169*400)+(E1169*100)+F1169)</f>
        <v>0</v>
      </c>
      <c r="I1169" s="254">
        <v>75</v>
      </c>
      <c r="J1169" s="254">
        <f>H1169*I1169</f>
        <v>0</v>
      </c>
      <c r="K1169" s="244"/>
      <c r="L1169" s="244"/>
      <c r="M1169" s="284" t="s">
        <v>42</v>
      </c>
      <c r="N1169" s="266" t="s">
        <v>2</v>
      </c>
      <c r="O1169" s="283"/>
      <c r="P1169" s="244"/>
      <c r="Q1169" s="283"/>
      <c r="R1169" s="283">
        <v>36</v>
      </c>
      <c r="S1169" s="244"/>
      <c r="T1169" s="244"/>
      <c r="U1169" s="235">
        <v>6500</v>
      </c>
      <c r="V1169" s="246">
        <f>SUM(R1169*6500)</f>
        <v>234000</v>
      </c>
      <c r="W1169" s="263">
        <v>20</v>
      </c>
      <c r="X1169" s="263">
        <v>30</v>
      </c>
      <c r="Y1169" s="249">
        <f>SUM(V1169-(V1169*X1169/100))</f>
        <v>163800</v>
      </c>
      <c r="Z1169" s="248">
        <f>SUM(J1169+Y1169)</f>
        <v>163800</v>
      </c>
      <c r="AA1169" s="255">
        <f>Z1169</f>
        <v>163800</v>
      </c>
      <c r="AB1169" s="244">
        <v>10</v>
      </c>
      <c r="AC1169" s="244"/>
      <c r="AD1169" s="244">
        <v>0.02</v>
      </c>
      <c r="AE1169"/>
    </row>
    <row r="1170" spans="1:31" x14ac:dyDescent="0.3">
      <c r="A1170" s="244">
        <v>612</v>
      </c>
      <c r="B1170" s="361" t="s">
        <v>582</v>
      </c>
      <c r="C1170" s="244">
        <v>10457</v>
      </c>
      <c r="D1170" s="244">
        <v>8</v>
      </c>
      <c r="E1170" s="244">
        <v>3</v>
      </c>
      <c r="F1170" s="244">
        <v>51</v>
      </c>
      <c r="G1170" s="244">
        <v>1</v>
      </c>
      <c r="H1170" s="255">
        <f>SUM((D1170*400)+(E1170*100)+F1170)</f>
        <v>3551</v>
      </c>
      <c r="I1170" s="254">
        <v>75</v>
      </c>
      <c r="J1170" s="254">
        <f>H1170*I1170</f>
        <v>266325</v>
      </c>
      <c r="K1170" s="244"/>
      <c r="L1170" s="244"/>
      <c r="M1170" s="284"/>
      <c r="N1170" s="266"/>
      <c r="O1170" s="283"/>
      <c r="P1170" s="244"/>
      <c r="Q1170" s="283"/>
      <c r="R1170" s="283"/>
      <c r="S1170" s="244"/>
      <c r="T1170" s="244"/>
      <c r="V1170" s="246"/>
      <c r="W1170" s="263"/>
      <c r="X1170" s="263"/>
      <c r="Y1170" s="249"/>
      <c r="Z1170" s="248">
        <f>SUM(J1170+Y1170)</f>
        <v>266325</v>
      </c>
      <c r="AA1170" s="255">
        <f>Z1170</f>
        <v>266325</v>
      </c>
      <c r="AB1170" s="244">
        <v>50</v>
      </c>
      <c r="AC1170" s="244"/>
      <c r="AD1170" s="244">
        <v>0.01</v>
      </c>
      <c r="AE1170"/>
    </row>
    <row r="1171" spans="1:31" x14ac:dyDescent="0.3">
      <c r="A1171" s="244">
        <v>613</v>
      </c>
      <c r="B1171" s="361" t="s">
        <v>581</v>
      </c>
      <c r="C1171" s="244">
        <v>7275</v>
      </c>
      <c r="D1171" s="244">
        <v>6</v>
      </c>
      <c r="E1171" s="244">
        <v>1</v>
      </c>
      <c r="F1171" s="244">
        <v>6</v>
      </c>
      <c r="G1171" s="244">
        <v>1</v>
      </c>
      <c r="H1171" s="255">
        <f>SUM((D1171*400)+(E1171*100)+F1171)</f>
        <v>2506</v>
      </c>
      <c r="I1171" s="254">
        <v>75</v>
      </c>
      <c r="J1171" s="254">
        <f>H1171*I1171</f>
        <v>187950</v>
      </c>
      <c r="K1171" s="244"/>
      <c r="L1171" s="244"/>
      <c r="M1171" s="284"/>
      <c r="N1171" s="266"/>
      <c r="O1171" s="283"/>
      <c r="P1171" s="244"/>
      <c r="Q1171" s="283"/>
      <c r="R1171" s="283"/>
      <c r="S1171" s="244"/>
      <c r="T1171" s="244"/>
      <c r="V1171" s="246"/>
      <c r="W1171" s="263"/>
      <c r="X1171" s="263"/>
      <c r="Y1171" s="249"/>
      <c r="Z1171" s="248">
        <f>SUM(J1171+Y1171)</f>
        <v>187950</v>
      </c>
      <c r="AA1171" s="255">
        <f>Z1171</f>
        <v>187950</v>
      </c>
      <c r="AB1171" s="244">
        <v>50</v>
      </c>
      <c r="AC1171" s="244"/>
      <c r="AD1171" s="244">
        <v>0.01</v>
      </c>
      <c r="AE1171"/>
    </row>
    <row r="1172" spans="1:31" x14ac:dyDescent="0.3">
      <c r="A1172" s="244">
        <v>614</v>
      </c>
      <c r="B1172" s="361" t="s">
        <v>580</v>
      </c>
      <c r="C1172" s="244">
        <v>10456</v>
      </c>
      <c r="D1172" s="244">
        <v>11</v>
      </c>
      <c r="E1172" s="244">
        <v>2</v>
      </c>
      <c r="F1172" s="244">
        <v>23</v>
      </c>
      <c r="G1172" s="244">
        <v>1</v>
      </c>
      <c r="H1172" s="255">
        <f>SUM((D1172*400)+(E1172*100)+F1172)</f>
        <v>4623</v>
      </c>
      <c r="I1172" s="254">
        <v>75</v>
      </c>
      <c r="J1172" s="254">
        <f>H1172*I1172</f>
        <v>346725</v>
      </c>
      <c r="K1172" s="244"/>
      <c r="L1172" s="244"/>
      <c r="M1172" s="284"/>
      <c r="N1172" s="266"/>
      <c r="O1172" s="283"/>
      <c r="P1172" s="244"/>
      <c r="Q1172" s="283"/>
      <c r="R1172" s="283"/>
      <c r="S1172" s="244"/>
      <c r="T1172" s="244"/>
      <c r="V1172" s="246"/>
      <c r="W1172" s="263"/>
      <c r="X1172" s="263"/>
      <c r="Y1172" s="249"/>
      <c r="Z1172" s="248">
        <f>SUM(J1172+Y1172)</f>
        <v>346725</v>
      </c>
      <c r="AA1172" s="255">
        <f>Z1172</f>
        <v>346725</v>
      </c>
      <c r="AB1172" s="244">
        <v>50</v>
      </c>
      <c r="AC1172" s="244"/>
      <c r="AD1172" s="244">
        <v>0.01</v>
      </c>
      <c r="AE1172"/>
    </row>
    <row r="1173" spans="1:31" x14ac:dyDescent="0.3">
      <c r="A1173" s="244">
        <v>615</v>
      </c>
      <c r="B1173" s="361" t="s">
        <v>579</v>
      </c>
      <c r="C1173" s="244">
        <v>10458</v>
      </c>
      <c r="D1173" s="244"/>
      <c r="E1173" s="244">
        <v>1</v>
      </c>
      <c r="F1173" s="244">
        <v>19</v>
      </c>
      <c r="G1173" s="244">
        <v>2</v>
      </c>
      <c r="H1173" s="255">
        <f>SUM((D1173*400)+(E1173*100)+F1173)</f>
        <v>119</v>
      </c>
      <c r="I1173" s="254">
        <v>75</v>
      </c>
      <c r="J1173" s="254">
        <f>H1173*I1173</f>
        <v>8925</v>
      </c>
      <c r="K1173" s="244">
        <v>187</v>
      </c>
      <c r="L1173" s="244">
        <v>119</v>
      </c>
      <c r="M1173" s="361" t="s">
        <v>3</v>
      </c>
      <c r="N1173" s="362" t="s">
        <v>2</v>
      </c>
      <c r="O1173" s="283">
        <v>222</v>
      </c>
      <c r="P1173" s="244"/>
      <c r="Q1173" s="283">
        <v>176</v>
      </c>
      <c r="R1173" s="283"/>
      <c r="S1173" s="244"/>
      <c r="T1173" s="244"/>
      <c r="U1173" s="235">
        <v>6500</v>
      </c>
      <c r="V1173" s="246">
        <f>SUM(Q1173*6500)</f>
        <v>1144000</v>
      </c>
      <c r="W1173" s="263">
        <v>20</v>
      </c>
      <c r="X1173" s="263">
        <v>30</v>
      </c>
      <c r="Y1173" s="249">
        <f>SUM(V1173-(V1173*X1173/100))</f>
        <v>800800</v>
      </c>
      <c r="Z1173" s="248">
        <f>SUM(J1173+Y1173)</f>
        <v>809725</v>
      </c>
      <c r="AA1173" s="255">
        <f>Z1173</f>
        <v>809725</v>
      </c>
      <c r="AB1173" s="244">
        <v>10</v>
      </c>
      <c r="AC1173" s="244"/>
      <c r="AD1173" s="244">
        <v>0.02</v>
      </c>
      <c r="AE1173"/>
    </row>
    <row r="1174" spans="1:31" x14ac:dyDescent="0.3">
      <c r="A1174" s="244"/>
      <c r="B1174" s="244"/>
      <c r="C1174" s="244"/>
      <c r="D1174" s="244"/>
      <c r="E1174" s="244"/>
      <c r="F1174" s="244"/>
      <c r="G1174" s="244"/>
      <c r="H1174" s="255">
        <f>SUM((D1174*400)+(E1174*100)+F1174)</f>
        <v>0</v>
      </c>
      <c r="I1174" s="254">
        <v>75</v>
      </c>
      <c r="J1174" s="254">
        <f>H1174*I1174</f>
        <v>0</v>
      </c>
      <c r="K1174" s="244"/>
      <c r="L1174" s="244"/>
      <c r="M1174" s="361" t="s">
        <v>8</v>
      </c>
      <c r="N1174" s="362" t="s">
        <v>0</v>
      </c>
      <c r="O1174" s="283"/>
      <c r="P1174" s="244">
        <v>20</v>
      </c>
      <c r="Q1174" s="283"/>
      <c r="R1174" s="283"/>
      <c r="S1174" s="244"/>
      <c r="T1174" s="244"/>
      <c r="U1174" s="235">
        <v>6500</v>
      </c>
      <c r="V1174" s="246">
        <f>SUM(P1174*6500)</f>
        <v>130000</v>
      </c>
      <c r="W1174" s="263">
        <v>20</v>
      </c>
      <c r="X1174" s="263">
        <v>93</v>
      </c>
      <c r="Y1174" s="249">
        <f>SUM(V1174-(V1174*X1174/100))</f>
        <v>9100</v>
      </c>
      <c r="Z1174" s="248">
        <f>SUM(J1174+Y1174)</f>
        <v>9100</v>
      </c>
      <c r="AA1174" s="255">
        <f>Z1174</f>
        <v>9100</v>
      </c>
      <c r="AB1174" s="244">
        <v>50</v>
      </c>
      <c r="AC1174" s="244"/>
      <c r="AD1174" s="244">
        <v>0.01</v>
      </c>
      <c r="AE1174"/>
    </row>
    <row r="1175" spans="1:31" s="294" customFormat="1" x14ac:dyDescent="0.3">
      <c r="A1175" s="295"/>
      <c r="B1175" s="295"/>
      <c r="C1175" s="295"/>
      <c r="D1175" s="295"/>
      <c r="E1175" s="295"/>
      <c r="F1175" s="295"/>
      <c r="G1175" s="295"/>
      <c r="H1175" s="296">
        <f>SUM((D1175*400)+(E1175*100)+F1175)</f>
        <v>0</v>
      </c>
      <c r="I1175" s="254">
        <v>75</v>
      </c>
      <c r="J1175" s="254">
        <f>H1175*I1175</f>
        <v>0</v>
      </c>
      <c r="K1175" s="295"/>
      <c r="L1175" s="295"/>
      <c r="M1175" s="300" t="s">
        <v>18</v>
      </c>
      <c r="N1175" s="300" t="s">
        <v>0</v>
      </c>
      <c r="O1175" s="298"/>
      <c r="P1175" s="295"/>
      <c r="Q1175" s="298"/>
      <c r="R1175" s="298">
        <v>24</v>
      </c>
      <c r="S1175" s="295"/>
      <c r="T1175" s="295"/>
      <c r="U1175" s="324">
        <v>2400</v>
      </c>
      <c r="V1175" s="323">
        <f>SUM(R1175*2400)</f>
        <v>57600</v>
      </c>
      <c r="W1175" s="295">
        <v>10</v>
      </c>
      <c r="X1175" s="295">
        <v>40</v>
      </c>
      <c r="Y1175" s="297">
        <f>SUM(V1175-(V1175*X1175/100))</f>
        <v>34560</v>
      </c>
      <c r="Z1175" s="296">
        <f>SUM(J1175+Y1175)</f>
        <v>34560</v>
      </c>
      <c r="AA1175" s="255">
        <f>Z1175</f>
        <v>34560</v>
      </c>
      <c r="AB1175" s="295">
        <v>0</v>
      </c>
      <c r="AC1175" s="295">
        <f>AA1175</f>
        <v>34560</v>
      </c>
      <c r="AD1175" s="295">
        <v>0.03</v>
      </c>
      <c r="AE1175" s="321"/>
    </row>
    <row r="1176" spans="1:31" x14ac:dyDescent="0.3">
      <c r="A1176" s="244">
        <v>616</v>
      </c>
      <c r="B1176" s="361" t="s">
        <v>578</v>
      </c>
      <c r="C1176" s="244">
        <v>219</v>
      </c>
      <c r="D1176" s="244"/>
      <c r="E1176" s="244"/>
      <c r="F1176" s="244">
        <v>95</v>
      </c>
      <c r="G1176" s="244">
        <v>2</v>
      </c>
      <c r="H1176" s="255">
        <f>SUM((D1176*400)+(E1176*100)+F1176)</f>
        <v>95</v>
      </c>
      <c r="I1176" s="254">
        <v>75</v>
      </c>
      <c r="J1176" s="254">
        <f>H1176*I1176</f>
        <v>7125</v>
      </c>
      <c r="K1176" s="244">
        <v>188</v>
      </c>
      <c r="L1176" s="244">
        <v>119</v>
      </c>
      <c r="M1176" s="284" t="s">
        <v>577</v>
      </c>
      <c r="N1176" s="266" t="s">
        <v>0</v>
      </c>
      <c r="O1176" s="283">
        <v>49</v>
      </c>
      <c r="P1176" s="244">
        <v>49</v>
      </c>
      <c r="Q1176" s="283"/>
      <c r="R1176" s="283"/>
      <c r="S1176" s="244"/>
      <c r="T1176" s="244"/>
      <c r="U1176" s="235">
        <v>2050</v>
      </c>
      <c r="V1176" s="246">
        <f>SUM(P1176*2050)</f>
        <v>100450</v>
      </c>
      <c r="W1176" s="263">
        <v>6</v>
      </c>
      <c r="X1176" s="263">
        <v>20</v>
      </c>
      <c r="Y1176" s="249">
        <f>SUM(V1176-(V1176*X1176/100))</f>
        <v>80360</v>
      </c>
      <c r="Z1176" s="248">
        <f>SUM(J1176+Y1176)</f>
        <v>87485</v>
      </c>
      <c r="AA1176" s="255">
        <f>Z1176</f>
        <v>87485</v>
      </c>
      <c r="AB1176" s="244">
        <v>50</v>
      </c>
      <c r="AC1176" s="244">
        <v>0</v>
      </c>
      <c r="AD1176" s="244">
        <v>0.01</v>
      </c>
      <c r="AE1176"/>
    </row>
    <row r="1177" spans="1:31" x14ac:dyDescent="0.3">
      <c r="A1177" s="244">
        <v>617</v>
      </c>
      <c r="B1177" s="361" t="s">
        <v>576</v>
      </c>
      <c r="C1177" s="244">
        <v>4404</v>
      </c>
      <c r="D1177" s="244">
        <v>9</v>
      </c>
      <c r="E1177" s="244"/>
      <c r="F1177" s="244"/>
      <c r="G1177" s="244">
        <v>1</v>
      </c>
      <c r="H1177" s="255">
        <f>SUM((D1177*400)+(E1177*100)+F1177)</f>
        <v>3600</v>
      </c>
      <c r="I1177" s="254">
        <v>75</v>
      </c>
      <c r="J1177" s="254">
        <f>H1177*I1177</f>
        <v>270000</v>
      </c>
      <c r="K1177" s="244"/>
      <c r="L1177" s="244"/>
      <c r="M1177" s="284"/>
      <c r="N1177" s="266"/>
      <c r="O1177" s="283"/>
      <c r="P1177" s="244"/>
      <c r="Q1177" s="283"/>
      <c r="R1177" s="283"/>
      <c r="S1177" s="244"/>
      <c r="T1177" s="244"/>
      <c r="V1177" s="246"/>
      <c r="W1177" s="263"/>
      <c r="X1177" s="263"/>
      <c r="Y1177" s="249"/>
      <c r="Z1177" s="248">
        <f>SUM(J1177+Y1177)</f>
        <v>270000</v>
      </c>
      <c r="AA1177" s="255">
        <f>Z1177</f>
        <v>270000</v>
      </c>
      <c r="AB1177" s="244">
        <v>50</v>
      </c>
      <c r="AC1177" s="244">
        <v>0</v>
      </c>
      <c r="AD1177" s="244">
        <v>0.01</v>
      </c>
      <c r="AE1177"/>
    </row>
    <row r="1178" spans="1:31" x14ac:dyDescent="0.3">
      <c r="A1178" s="244">
        <v>618</v>
      </c>
      <c r="B1178" s="361" t="s">
        <v>575</v>
      </c>
      <c r="C1178" s="244">
        <v>4408</v>
      </c>
      <c r="D1178" s="244"/>
      <c r="E1178" s="244">
        <v>1</v>
      </c>
      <c r="F1178" s="244">
        <v>75</v>
      </c>
      <c r="G1178" s="244">
        <v>1</v>
      </c>
      <c r="H1178" s="255">
        <f>SUM((D1178*400)+(E1178*100)+F1178)</f>
        <v>175</v>
      </c>
      <c r="I1178" s="254">
        <v>75</v>
      </c>
      <c r="J1178" s="254">
        <f>H1178*I1178</f>
        <v>13125</v>
      </c>
      <c r="K1178" s="244"/>
      <c r="L1178" s="244"/>
      <c r="M1178" s="284"/>
      <c r="N1178" s="266"/>
      <c r="O1178" s="283"/>
      <c r="P1178" s="244"/>
      <c r="Q1178" s="283"/>
      <c r="R1178" s="283"/>
      <c r="S1178" s="244"/>
      <c r="T1178" s="244"/>
      <c r="U1178" s="246"/>
      <c r="V1178" s="263"/>
      <c r="W1178" s="263"/>
      <c r="X1178" s="263"/>
      <c r="Y1178" s="249"/>
      <c r="Z1178" s="248">
        <f>SUM(J1178+Y1178)</f>
        <v>13125</v>
      </c>
      <c r="AA1178" s="255">
        <f>Z1178</f>
        <v>13125</v>
      </c>
      <c r="AB1178" s="244">
        <v>50</v>
      </c>
      <c r="AC1178" s="244">
        <v>0</v>
      </c>
      <c r="AD1178" s="244">
        <v>0.01</v>
      </c>
      <c r="AE1178"/>
    </row>
    <row r="1179" spans="1:31" x14ac:dyDescent="0.3">
      <c r="A1179" s="244">
        <v>619</v>
      </c>
      <c r="B1179" s="361" t="s">
        <v>574</v>
      </c>
      <c r="C1179" s="244">
        <v>4405</v>
      </c>
      <c r="D1179" s="244"/>
      <c r="E1179" s="244">
        <v>1</v>
      </c>
      <c r="F1179" s="244">
        <v>95</v>
      </c>
      <c r="G1179" s="244">
        <v>2</v>
      </c>
      <c r="H1179" s="255">
        <f>SUM((D1179*400)+(E1179*100)+F1179)</f>
        <v>195</v>
      </c>
      <c r="I1179" s="254">
        <v>75</v>
      </c>
      <c r="J1179" s="254">
        <f>H1179*I1179</f>
        <v>14625</v>
      </c>
      <c r="K1179" s="244">
        <v>189</v>
      </c>
      <c r="L1179" s="244">
        <v>96</v>
      </c>
      <c r="M1179" s="361" t="s">
        <v>3</v>
      </c>
      <c r="N1179" s="362" t="s">
        <v>2</v>
      </c>
      <c r="O1179" s="283">
        <v>350</v>
      </c>
      <c r="P1179" s="244"/>
      <c r="Q1179" s="283">
        <v>260</v>
      </c>
      <c r="R1179" s="283"/>
      <c r="S1179" s="244"/>
      <c r="T1179" s="244"/>
      <c r="U1179" s="235">
        <v>6500</v>
      </c>
      <c r="V1179" s="246">
        <f>SUM(Q1179*6500)</f>
        <v>1690000</v>
      </c>
      <c r="W1179" s="263">
        <v>3</v>
      </c>
      <c r="X1179" s="263">
        <v>3</v>
      </c>
      <c r="Y1179" s="249">
        <f>SUM(V1179-(V1179*X1179/100))</f>
        <v>1639300</v>
      </c>
      <c r="Z1179" s="248">
        <f>SUM(J1179+Y1179)</f>
        <v>1653925</v>
      </c>
      <c r="AA1179" s="255">
        <f>Z1179</f>
        <v>1653925</v>
      </c>
      <c r="AB1179" s="244">
        <v>10</v>
      </c>
      <c r="AC1179" s="244">
        <v>0</v>
      </c>
      <c r="AD1179" s="244">
        <v>0.02</v>
      </c>
      <c r="AE1179"/>
    </row>
    <row r="1180" spans="1:31" x14ac:dyDescent="0.3">
      <c r="A1180" s="244"/>
      <c r="B1180" s="244"/>
      <c r="C1180" s="244"/>
      <c r="D1180" s="244"/>
      <c r="E1180" s="244"/>
      <c r="F1180" s="244"/>
      <c r="G1180" s="244"/>
      <c r="H1180" s="255">
        <f>SUM((D1180*400)+(E1180*100)+F1180)</f>
        <v>0</v>
      </c>
      <c r="I1180" s="254">
        <v>75</v>
      </c>
      <c r="J1180" s="254">
        <f>H1180*I1180</f>
        <v>0</v>
      </c>
      <c r="K1180" s="244"/>
      <c r="L1180" s="244"/>
      <c r="M1180" s="361" t="s">
        <v>8</v>
      </c>
      <c r="N1180" s="362" t="s">
        <v>0</v>
      </c>
      <c r="O1180" s="283"/>
      <c r="P1180" s="244">
        <v>22</v>
      </c>
      <c r="Q1180" s="283"/>
      <c r="R1180" s="283"/>
      <c r="S1180" s="244"/>
      <c r="T1180" s="244"/>
      <c r="U1180" s="235">
        <v>6500</v>
      </c>
      <c r="V1180" s="246">
        <f>SUM(P1180*6500)</f>
        <v>143000</v>
      </c>
      <c r="W1180" s="263">
        <v>3</v>
      </c>
      <c r="X1180" s="263">
        <v>9</v>
      </c>
      <c r="Y1180" s="249">
        <f>SUM(V1180-(V1180*X1180/100))</f>
        <v>130130</v>
      </c>
      <c r="Z1180" s="248">
        <f>SUM(J1180+Y1180)</f>
        <v>130130</v>
      </c>
      <c r="AA1180" s="255">
        <f>Z1180</f>
        <v>130130</v>
      </c>
      <c r="AB1180" s="244">
        <v>50</v>
      </c>
      <c r="AC1180" s="244">
        <v>0</v>
      </c>
      <c r="AD1180" s="244">
        <v>0.01</v>
      </c>
      <c r="AE1180"/>
    </row>
    <row r="1181" spans="1:31" x14ac:dyDescent="0.3">
      <c r="A1181" s="244"/>
      <c r="B1181" s="244"/>
      <c r="C1181" s="244"/>
      <c r="D1181" s="244"/>
      <c r="E1181" s="244"/>
      <c r="F1181" s="244"/>
      <c r="G1181" s="244"/>
      <c r="H1181" s="255">
        <f>SUM((D1181*400)+(E1181*100)+F1181)</f>
        <v>0</v>
      </c>
      <c r="I1181" s="254">
        <v>75</v>
      </c>
      <c r="J1181" s="254">
        <f>H1181*I1181</f>
        <v>0</v>
      </c>
      <c r="K1181" s="244"/>
      <c r="L1181" s="244"/>
      <c r="M1181" s="284" t="s">
        <v>527</v>
      </c>
      <c r="N1181" s="266" t="s">
        <v>2</v>
      </c>
      <c r="O1181" s="283"/>
      <c r="P1181" s="244"/>
      <c r="Q1181" s="283"/>
      <c r="R1181" s="283">
        <v>68</v>
      </c>
      <c r="S1181" s="244"/>
      <c r="T1181" s="244"/>
      <c r="U1181" s="235">
        <v>6500</v>
      </c>
      <c r="V1181" s="246">
        <f>SUM(R1181*6500)</f>
        <v>442000</v>
      </c>
      <c r="W1181" s="263">
        <v>3</v>
      </c>
      <c r="X1181" s="263">
        <v>3</v>
      </c>
      <c r="Y1181" s="249">
        <f>SUM(V1181-(V1181*X1181/100))</f>
        <v>428740</v>
      </c>
      <c r="Z1181" s="248">
        <f>SUM(J1181+Y1181)</f>
        <v>428740</v>
      </c>
      <c r="AA1181" s="255">
        <f>Z1181</f>
        <v>428740</v>
      </c>
      <c r="AB1181" s="244">
        <v>10</v>
      </c>
      <c r="AC1181" s="244">
        <v>0</v>
      </c>
      <c r="AD1181" s="244">
        <v>0.02</v>
      </c>
      <c r="AE1181"/>
    </row>
    <row r="1182" spans="1:31" x14ac:dyDescent="0.3">
      <c r="A1182" s="244">
        <v>620</v>
      </c>
      <c r="B1182" s="361" t="s">
        <v>457</v>
      </c>
      <c r="C1182" s="244">
        <v>20238</v>
      </c>
      <c r="D1182" s="244">
        <v>17</v>
      </c>
      <c r="E1182" s="244">
        <v>1</v>
      </c>
      <c r="F1182" s="244">
        <v>39</v>
      </c>
      <c r="G1182" s="244">
        <v>1</v>
      </c>
      <c r="H1182" s="255">
        <f>SUM((D1182*400)+(E1182*100)+F1182)</f>
        <v>6939</v>
      </c>
      <c r="I1182" s="254">
        <v>75</v>
      </c>
      <c r="J1182" s="254">
        <f>H1182*I1182</f>
        <v>520425</v>
      </c>
      <c r="K1182" s="244"/>
      <c r="L1182" s="244"/>
      <c r="M1182" s="284"/>
      <c r="N1182" s="266"/>
      <c r="O1182" s="283"/>
      <c r="P1182" s="244"/>
      <c r="Q1182" s="283"/>
      <c r="R1182" s="283"/>
      <c r="S1182" s="244"/>
      <c r="T1182" s="244"/>
      <c r="U1182" s="246"/>
      <c r="V1182" s="263"/>
      <c r="W1182" s="263"/>
      <c r="X1182" s="263"/>
      <c r="Y1182" s="249"/>
      <c r="Z1182" s="248">
        <f>SUM(J1182+Y1182)</f>
        <v>520425</v>
      </c>
      <c r="AA1182" s="255">
        <f>Z1182</f>
        <v>520425</v>
      </c>
      <c r="AB1182" s="244">
        <v>10</v>
      </c>
      <c r="AC1182" s="244">
        <v>0</v>
      </c>
      <c r="AD1182" s="244">
        <v>0.02</v>
      </c>
      <c r="AE1182"/>
    </row>
    <row r="1183" spans="1:31" x14ac:dyDescent="0.3">
      <c r="A1183" s="244">
        <v>621</v>
      </c>
      <c r="B1183" s="361" t="s">
        <v>573</v>
      </c>
      <c r="C1183" s="244">
        <v>5907</v>
      </c>
      <c r="D1183" s="244"/>
      <c r="E1183" s="244">
        <v>1</v>
      </c>
      <c r="F1183" s="244">
        <v>26</v>
      </c>
      <c r="G1183" s="244">
        <v>2</v>
      </c>
      <c r="H1183" s="255">
        <f>SUM((D1183*400)+(E1183*100)+F1183)</f>
        <v>126</v>
      </c>
      <c r="I1183" s="254">
        <v>75</v>
      </c>
      <c r="J1183" s="254">
        <f>H1183*I1183</f>
        <v>9450</v>
      </c>
      <c r="K1183" s="244">
        <v>190</v>
      </c>
      <c r="L1183" s="244" t="s">
        <v>572</v>
      </c>
      <c r="M1183" s="361" t="s">
        <v>3</v>
      </c>
      <c r="N1183" s="362" t="s">
        <v>2</v>
      </c>
      <c r="O1183" s="283">
        <v>202</v>
      </c>
      <c r="P1183" s="244"/>
      <c r="Q1183" s="283">
        <v>180</v>
      </c>
      <c r="R1183" s="283"/>
      <c r="S1183" s="244"/>
      <c r="T1183" s="244"/>
      <c r="U1183" s="235">
        <v>6500</v>
      </c>
      <c r="V1183" s="246">
        <f>SUM(Q1183*6500)</f>
        <v>1170000</v>
      </c>
      <c r="W1183" s="263">
        <v>6</v>
      </c>
      <c r="X1183" s="263">
        <v>6</v>
      </c>
      <c r="Y1183" s="249">
        <f>SUM(V1183-(V1183*X1183/100))</f>
        <v>1099800</v>
      </c>
      <c r="Z1183" s="248">
        <f>SUM(J1183+Y1183)</f>
        <v>1109250</v>
      </c>
      <c r="AA1183" s="255">
        <f>Z1183</f>
        <v>1109250</v>
      </c>
      <c r="AB1183" s="244">
        <v>10</v>
      </c>
      <c r="AC1183" s="244">
        <v>0</v>
      </c>
      <c r="AD1183" s="244">
        <v>0.02</v>
      </c>
      <c r="AE1183"/>
    </row>
    <row r="1184" spans="1:31" x14ac:dyDescent="0.3">
      <c r="A1184" s="244"/>
      <c r="B1184" s="244"/>
      <c r="C1184" s="244"/>
      <c r="D1184" s="244"/>
      <c r="E1184" s="244"/>
      <c r="F1184" s="244"/>
      <c r="G1184" s="244"/>
      <c r="H1184" s="255">
        <f>SUM((D1184*400)+(E1184*100)+F1184)</f>
        <v>0</v>
      </c>
      <c r="I1184" s="254">
        <v>75</v>
      </c>
      <c r="J1184" s="254">
        <f>H1184*I1184</f>
        <v>0</v>
      </c>
      <c r="K1184" s="244"/>
      <c r="L1184" s="244"/>
      <c r="M1184" s="361" t="s">
        <v>8</v>
      </c>
      <c r="N1184" s="362" t="s">
        <v>0</v>
      </c>
      <c r="O1184" s="283"/>
      <c r="P1184" s="244">
        <v>22</v>
      </c>
      <c r="Q1184" s="283"/>
      <c r="R1184" s="283"/>
      <c r="S1184" s="244"/>
      <c r="T1184" s="244"/>
      <c r="U1184" s="235">
        <v>6500</v>
      </c>
      <c r="V1184" s="246">
        <f>SUM(P1184*6500)</f>
        <v>143000</v>
      </c>
      <c r="W1184" s="263">
        <v>8</v>
      </c>
      <c r="X1184" s="263">
        <v>30</v>
      </c>
      <c r="Y1184" s="249">
        <f>SUM(V1184-(V1184*X1184/100))</f>
        <v>100100</v>
      </c>
      <c r="Z1184" s="248">
        <f>SUM(J1184+Y1184)</f>
        <v>100100</v>
      </c>
      <c r="AA1184" s="255">
        <f>Z1184</f>
        <v>100100</v>
      </c>
      <c r="AB1184" s="244">
        <v>50</v>
      </c>
      <c r="AC1184" s="244">
        <v>0</v>
      </c>
      <c r="AD1184" s="244">
        <v>0.01</v>
      </c>
      <c r="AE1184"/>
    </row>
    <row r="1185" spans="1:31" s="370" customFormat="1" x14ac:dyDescent="0.3">
      <c r="A1185" s="263">
        <v>622</v>
      </c>
      <c r="B1185" s="362" t="s">
        <v>571</v>
      </c>
      <c r="C1185" s="263">
        <v>8620</v>
      </c>
      <c r="D1185" s="263">
        <v>7</v>
      </c>
      <c r="E1185" s="263">
        <v>3</v>
      </c>
      <c r="F1185" s="263">
        <v>55</v>
      </c>
      <c r="G1185" s="263">
        <v>2</v>
      </c>
      <c r="H1185" s="255">
        <f>SUM((D1185*400)+(E1185*100)+F1185)</f>
        <v>3155</v>
      </c>
      <c r="I1185" s="254">
        <v>75</v>
      </c>
      <c r="J1185" s="254">
        <f>H1185*I1185</f>
        <v>236625</v>
      </c>
      <c r="K1185" s="263">
        <v>191</v>
      </c>
      <c r="L1185" s="263">
        <v>231</v>
      </c>
      <c r="M1185" s="266" t="s">
        <v>3</v>
      </c>
      <c r="N1185" s="266" t="s">
        <v>2</v>
      </c>
      <c r="O1185" s="265">
        <v>295.5</v>
      </c>
      <c r="P1185" s="263"/>
      <c r="Q1185" s="265">
        <v>224</v>
      </c>
      <c r="R1185" s="265"/>
      <c r="S1185" s="263"/>
      <c r="T1185" s="263"/>
      <c r="U1185" s="278">
        <v>6500</v>
      </c>
      <c r="V1185" s="246">
        <f>SUM(Q1185*6500)</f>
        <v>1456000</v>
      </c>
      <c r="W1185" s="372">
        <v>6</v>
      </c>
      <c r="X1185" s="263">
        <v>6</v>
      </c>
      <c r="Y1185" s="249">
        <f>SUM(V1185-(V1185*X1185/100))</f>
        <v>1368640</v>
      </c>
      <c r="Z1185" s="248">
        <f>SUM(J1185+Y1185)</f>
        <v>1605265</v>
      </c>
      <c r="AA1185" s="255">
        <f>Z1185</f>
        <v>1605265</v>
      </c>
      <c r="AB1185" s="372">
        <v>10</v>
      </c>
      <c r="AC1185" s="244">
        <v>0</v>
      </c>
      <c r="AD1185" s="372">
        <v>0.02</v>
      </c>
      <c r="AE1185" s="371"/>
    </row>
    <row r="1186" spans="1:31" s="370" customFormat="1" x14ac:dyDescent="0.3">
      <c r="A1186" s="263"/>
      <c r="B1186" s="263"/>
      <c r="C1186" s="263"/>
      <c r="D1186" s="263"/>
      <c r="E1186" s="263"/>
      <c r="F1186" s="263"/>
      <c r="G1186" s="263"/>
      <c r="H1186" s="255">
        <f>SUM((D1186*400)+(E1186*100)+F1186)</f>
        <v>0</v>
      </c>
      <c r="I1186" s="254">
        <v>75</v>
      </c>
      <c r="J1186" s="254">
        <f>H1186*I1186</f>
        <v>0</v>
      </c>
      <c r="K1186" s="263"/>
      <c r="L1186" s="263"/>
      <c r="M1186" s="362" t="s">
        <v>8</v>
      </c>
      <c r="N1186" s="362" t="s">
        <v>0</v>
      </c>
      <c r="O1186" s="265"/>
      <c r="P1186" s="263">
        <v>22</v>
      </c>
      <c r="Q1186" s="265"/>
      <c r="R1186" s="265"/>
      <c r="S1186" s="263"/>
      <c r="T1186" s="263"/>
      <c r="U1186" s="278">
        <v>6500</v>
      </c>
      <c r="V1186" s="246">
        <f>SUM(P1186*6500)</f>
        <v>143000</v>
      </c>
      <c r="W1186" s="372">
        <v>6</v>
      </c>
      <c r="X1186" s="263">
        <v>20</v>
      </c>
      <c r="Y1186" s="249">
        <f>SUM(V1186-(V1186*X1186/100))</f>
        <v>114400</v>
      </c>
      <c r="Z1186" s="248">
        <f>SUM(J1186+Y1186)</f>
        <v>114400</v>
      </c>
      <c r="AA1186" s="255">
        <f>Z1186</f>
        <v>114400</v>
      </c>
      <c r="AB1186" s="372">
        <v>50</v>
      </c>
      <c r="AC1186" s="244">
        <v>0</v>
      </c>
      <c r="AD1186" s="372">
        <v>0.01</v>
      </c>
      <c r="AE1186" s="371"/>
    </row>
    <row r="1187" spans="1:31" s="370" customFormat="1" x14ac:dyDescent="0.3">
      <c r="A1187" s="263"/>
      <c r="B1187" s="263"/>
      <c r="C1187" s="263"/>
      <c r="D1187" s="263"/>
      <c r="E1187" s="263"/>
      <c r="F1187" s="263"/>
      <c r="G1187" s="263"/>
      <c r="H1187" s="255">
        <f>SUM((D1187*400)+(E1187*100)+F1187)</f>
        <v>0</v>
      </c>
      <c r="I1187" s="254">
        <v>75</v>
      </c>
      <c r="J1187" s="254">
        <f>H1187*I1187</f>
        <v>0</v>
      </c>
      <c r="K1187" s="263"/>
      <c r="L1187" s="263"/>
      <c r="M1187" s="266" t="s">
        <v>11</v>
      </c>
      <c r="N1187" s="266" t="s">
        <v>0</v>
      </c>
      <c r="O1187" s="265"/>
      <c r="P1187" s="263">
        <v>49.5</v>
      </c>
      <c r="Q1187" s="265"/>
      <c r="R1187" s="265"/>
      <c r="S1187" s="263"/>
      <c r="T1187" s="263"/>
      <c r="U1187" s="278">
        <v>2050</v>
      </c>
      <c r="V1187" s="246">
        <f>SUM(P1187*2050)</f>
        <v>101475</v>
      </c>
      <c r="W1187" s="372">
        <v>6</v>
      </c>
      <c r="X1187" s="263">
        <v>20</v>
      </c>
      <c r="Y1187" s="249">
        <f>SUM(V1187-(V1187*X1187/100))</f>
        <v>81180</v>
      </c>
      <c r="Z1187" s="248">
        <f>SUM(J1187+Y1187)</f>
        <v>81180</v>
      </c>
      <c r="AA1187" s="255">
        <f>Z1187</f>
        <v>81180</v>
      </c>
      <c r="AB1187" s="372">
        <v>50</v>
      </c>
      <c r="AC1187" s="244">
        <v>0</v>
      </c>
      <c r="AD1187" s="372">
        <v>0.01</v>
      </c>
      <c r="AE1187" s="371"/>
    </row>
    <row r="1188" spans="1:31" x14ac:dyDescent="0.3">
      <c r="A1188" s="244">
        <v>623</v>
      </c>
      <c r="B1188" s="361" t="s">
        <v>570</v>
      </c>
      <c r="C1188" s="244">
        <v>20266</v>
      </c>
      <c r="D1188" s="244">
        <v>6</v>
      </c>
      <c r="E1188" s="244">
        <v>1</v>
      </c>
      <c r="F1188" s="244">
        <v>89</v>
      </c>
      <c r="G1188" s="244">
        <v>1</v>
      </c>
      <c r="H1188" s="255">
        <f>SUM((D1188*400)+(E1188*100)+F1188)</f>
        <v>2589</v>
      </c>
      <c r="I1188" s="254">
        <v>75</v>
      </c>
      <c r="J1188" s="254">
        <f>H1188*I1188</f>
        <v>194175</v>
      </c>
      <c r="K1188" s="244"/>
      <c r="L1188" s="244"/>
      <c r="M1188" s="284"/>
      <c r="N1188" s="266"/>
      <c r="O1188" s="283"/>
      <c r="P1188" s="244"/>
      <c r="Q1188" s="283"/>
      <c r="R1188" s="283"/>
      <c r="S1188" s="244"/>
      <c r="T1188" s="244"/>
      <c r="V1188" s="246"/>
      <c r="W1188" s="263"/>
      <c r="X1188" s="263"/>
      <c r="Y1188" s="249"/>
      <c r="Z1188" s="248">
        <f>SUM(J1188+Y1188)</f>
        <v>194175</v>
      </c>
      <c r="AA1188" s="255">
        <f>Z1188</f>
        <v>194175</v>
      </c>
      <c r="AB1188" s="244">
        <v>50</v>
      </c>
      <c r="AC1188" s="244">
        <v>0</v>
      </c>
      <c r="AD1188" s="244">
        <v>0.01</v>
      </c>
      <c r="AE1188"/>
    </row>
    <row r="1189" spans="1:31" x14ac:dyDescent="0.3">
      <c r="A1189" s="244">
        <v>624</v>
      </c>
      <c r="B1189" s="361" t="s">
        <v>569</v>
      </c>
      <c r="C1189" s="244">
        <v>6524</v>
      </c>
      <c r="D1189" s="244"/>
      <c r="E1189" s="244">
        <v>2</v>
      </c>
      <c r="F1189" s="244">
        <v>31</v>
      </c>
      <c r="G1189" s="244">
        <v>2</v>
      </c>
      <c r="H1189" s="255">
        <f>SUM((D1189*400)+(E1189*100)+F1189)</f>
        <v>231</v>
      </c>
      <c r="I1189" s="254">
        <v>75</v>
      </c>
      <c r="J1189" s="254">
        <f>H1189*I1189</f>
        <v>17325</v>
      </c>
      <c r="K1189" s="244">
        <v>192</v>
      </c>
      <c r="L1189" s="244">
        <v>189</v>
      </c>
      <c r="M1189" s="361" t="s">
        <v>3</v>
      </c>
      <c r="N1189" s="362" t="s">
        <v>2</v>
      </c>
      <c r="O1189" s="283">
        <v>255</v>
      </c>
      <c r="P1189" s="244"/>
      <c r="Q1189" s="283">
        <v>198</v>
      </c>
      <c r="R1189" s="283"/>
      <c r="S1189" s="244"/>
      <c r="T1189" s="244"/>
      <c r="U1189" s="235">
        <v>6500</v>
      </c>
      <c r="V1189" s="246">
        <f>SUM(Q1189*6500)</f>
        <v>1287000</v>
      </c>
      <c r="W1189" s="263">
        <v>7</v>
      </c>
      <c r="X1189" s="263">
        <v>7</v>
      </c>
      <c r="Y1189" s="249">
        <f>SUM(V1189-(V1189*X1189/100))</f>
        <v>1196910</v>
      </c>
      <c r="Z1189" s="248">
        <f>SUM(J1189+Y1189)</f>
        <v>1214235</v>
      </c>
      <c r="AA1189" s="255">
        <f>Z1189</f>
        <v>1214235</v>
      </c>
      <c r="AB1189" s="244">
        <v>10</v>
      </c>
      <c r="AC1189" s="244">
        <v>0</v>
      </c>
      <c r="AD1189" s="244">
        <v>0.02</v>
      </c>
      <c r="AE1189"/>
    </row>
    <row r="1190" spans="1:31" x14ac:dyDescent="0.3">
      <c r="A1190" s="244"/>
      <c r="B1190" s="244"/>
      <c r="C1190" s="244"/>
      <c r="D1190" s="244"/>
      <c r="E1190" s="244"/>
      <c r="F1190" s="244"/>
      <c r="G1190" s="244"/>
      <c r="H1190" s="255">
        <f>SUM((D1190*400)+(E1190*100)+F1190)</f>
        <v>0</v>
      </c>
      <c r="I1190" s="254">
        <v>75</v>
      </c>
      <c r="J1190" s="254">
        <f>H1190*I1190</f>
        <v>0</v>
      </c>
      <c r="K1190" s="244"/>
      <c r="L1190" s="244"/>
      <c r="M1190" s="284" t="s">
        <v>11</v>
      </c>
      <c r="N1190" s="266" t="s">
        <v>0</v>
      </c>
      <c r="O1190" s="283"/>
      <c r="P1190" s="244">
        <v>42</v>
      </c>
      <c r="Q1190" s="283"/>
      <c r="R1190" s="283"/>
      <c r="S1190" s="244"/>
      <c r="T1190" s="244"/>
      <c r="U1190" s="235">
        <v>2050</v>
      </c>
      <c r="V1190" s="246">
        <f>SUM(P1190*2050)</f>
        <v>86100</v>
      </c>
      <c r="W1190" s="263">
        <v>1</v>
      </c>
      <c r="X1190" s="263">
        <v>3</v>
      </c>
      <c r="Y1190" s="249">
        <f>SUM(V1190-(V1190*X1190/100))</f>
        <v>83517</v>
      </c>
      <c r="Z1190" s="248">
        <f>SUM(J1190+Y1190)</f>
        <v>83517</v>
      </c>
      <c r="AA1190" s="255">
        <f>Z1190</f>
        <v>83517</v>
      </c>
      <c r="AB1190" s="244">
        <v>50</v>
      </c>
      <c r="AC1190" s="244">
        <v>0</v>
      </c>
      <c r="AD1190" s="244">
        <v>0.01</v>
      </c>
      <c r="AE1190"/>
    </row>
    <row r="1191" spans="1:31" x14ac:dyDescent="0.3">
      <c r="A1191" s="244"/>
      <c r="B1191" s="244"/>
      <c r="C1191" s="244"/>
      <c r="D1191" s="244"/>
      <c r="E1191" s="244"/>
      <c r="F1191" s="244"/>
      <c r="G1191" s="244"/>
      <c r="H1191" s="255">
        <f>SUM((D1191*400)+(E1191*100)+F1191)</f>
        <v>0</v>
      </c>
      <c r="I1191" s="254">
        <v>75</v>
      </c>
      <c r="J1191" s="254">
        <f>H1191*I1191</f>
        <v>0</v>
      </c>
      <c r="K1191" s="244"/>
      <c r="L1191" s="244"/>
      <c r="M1191" s="284" t="s">
        <v>13</v>
      </c>
      <c r="N1191" s="266" t="s">
        <v>0</v>
      </c>
      <c r="O1191" s="283"/>
      <c r="P1191" s="244">
        <v>15</v>
      </c>
      <c r="Q1191" s="283"/>
      <c r="R1191" s="283"/>
      <c r="S1191" s="244"/>
      <c r="T1191" s="244"/>
      <c r="U1191" s="235">
        <v>2050</v>
      </c>
      <c r="V1191" s="246">
        <f>SUM(P1191*2050)</f>
        <v>30750</v>
      </c>
      <c r="W1191" s="263">
        <v>3</v>
      </c>
      <c r="X1191" s="263">
        <v>9</v>
      </c>
      <c r="Y1191" s="249">
        <f>SUM(V1191-(V1191*X1191/100))</f>
        <v>27982.5</v>
      </c>
      <c r="Z1191" s="248">
        <f>SUM(J1191+Y1191)</f>
        <v>27982.5</v>
      </c>
      <c r="AA1191" s="255">
        <f>Z1191</f>
        <v>27982.5</v>
      </c>
      <c r="AB1191" s="244">
        <v>50</v>
      </c>
      <c r="AC1191" s="244">
        <v>0</v>
      </c>
      <c r="AD1191" s="244">
        <v>0.01</v>
      </c>
      <c r="AE1191"/>
    </row>
    <row r="1192" spans="1:31" x14ac:dyDescent="0.3">
      <c r="A1192" s="244">
        <v>625</v>
      </c>
      <c r="B1192" s="361" t="s">
        <v>568</v>
      </c>
      <c r="C1192" s="244">
        <v>20219</v>
      </c>
      <c r="D1192" s="244">
        <v>16</v>
      </c>
      <c r="E1192" s="244">
        <v>3</v>
      </c>
      <c r="F1192" s="244">
        <v>56</v>
      </c>
      <c r="G1192" s="244">
        <v>1</v>
      </c>
      <c r="H1192" s="255">
        <f>SUM((D1192*400)+(E1192*100)+F1192)</f>
        <v>6756</v>
      </c>
      <c r="I1192" s="254">
        <v>75</v>
      </c>
      <c r="J1192" s="254">
        <f>H1192*I1192</f>
        <v>506700</v>
      </c>
      <c r="K1192" s="244"/>
      <c r="L1192" s="244"/>
      <c r="M1192" s="284"/>
      <c r="N1192" s="266"/>
      <c r="O1192" s="283"/>
      <c r="P1192" s="244"/>
      <c r="Q1192" s="283"/>
      <c r="R1192" s="283"/>
      <c r="S1192" s="244"/>
      <c r="T1192" s="244"/>
      <c r="V1192" s="246"/>
      <c r="W1192" s="263"/>
      <c r="X1192" s="263"/>
      <c r="Y1192" s="249"/>
      <c r="Z1192" s="248">
        <f>SUM(J1192+Y1192)</f>
        <v>506700</v>
      </c>
      <c r="AA1192" s="255">
        <f>Z1192</f>
        <v>506700</v>
      </c>
      <c r="AB1192" s="244">
        <v>50</v>
      </c>
      <c r="AC1192" s="244">
        <v>0</v>
      </c>
      <c r="AD1192" s="244">
        <v>0.01</v>
      </c>
      <c r="AE1192"/>
    </row>
    <row r="1193" spans="1:31" x14ac:dyDescent="0.3">
      <c r="A1193" s="244">
        <v>626</v>
      </c>
      <c r="B1193" s="361" t="s">
        <v>567</v>
      </c>
      <c r="C1193" s="244">
        <v>8069</v>
      </c>
      <c r="D1193" s="244">
        <v>1</v>
      </c>
      <c r="E1193" s="244">
        <v>3</v>
      </c>
      <c r="F1193" s="244">
        <v>9</v>
      </c>
      <c r="G1193" s="244">
        <v>1</v>
      </c>
      <c r="H1193" s="255">
        <f>SUM((D1193*400)+(E1193*100)+F1193)</f>
        <v>709</v>
      </c>
      <c r="I1193" s="254">
        <v>75</v>
      </c>
      <c r="J1193" s="254">
        <f>H1193*I1193</f>
        <v>53175</v>
      </c>
      <c r="K1193" s="244"/>
      <c r="L1193" s="244"/>
      <c r="M1193" s="284"/>
      <c r="N1193" s="266"/>
      <c r="O1193" s="283"/>
      <c r="P1193" s="244"/>
      <c r="Q1193" s="283"/>
      <c r="R1193" s="283"/>
      <c r="S1193" s="244"/>
      <c r="T1193" s="244"/>
      <c r="V1193" s="246"/>
      <c r="W1193" s="263"/>
      <c r="X1193" s="263"/>
      <c r="Y1193" s="249"/>
      <c r="Z1193" s="248">
        <f>SUM(J1193+Y1193)</f>
        <v>53175</v>
      </c>
      <c r="AA1193" s="255">
        <f>Z1193</f>
        <v>53175</v>
      </c>
      <c r="AB1193" s="244">
        <v>50</v>
      </c>
      <c r="AC1193" s="244">
        <v>0</v>
      </c>
      <c r="AD1193" s="244">
        <v>0.01</v>
      </c>
      <c r="AE1193"/>
    </row>
    <row r="1194" spans="1:31" x14ac:dyDescent="0.3">
      <c r="A1194" s="244">
        <v>627</v>
      </c>
      <c r="B1194" s="361" t="s">
        <v>566</v>
      </c>
      <c r="C1194" s="244">
        <v>2877</v>
      </c>
      <c r="D1194" s="244">
        <v>8</v>
      </c>
      <c r="E1194" s="244">
        <v>3</v>
      </c>
      <c r="F1194" s="244">
        <v>70</v>
      </c>
      <c r="G1194" s="244">
        <v>1</v>
      </c>
      <c r="H1194" s="255">
        <f>SUM((D1194*400)+(E1194*100)+F1194)</f>
        <v>3570</v>
      </c>
      <c r="I1194" s="254">
        <v>75</v>
      </c>
      <c r="J1194" s="254">
        <f>H1194*I1194</f>
        <v>267750</v>
      </c>
      <c r="K1194" s="244"/>
      <c r="L1194" s="244"/>
      <c r="M1194" s="284"/>
      <c r="N1194" s="266"/>
      <c r="O1194" s="283"/>
      <c r="P1194" s="244"/>
      <c r="Q1194" s="283"/>
      <c r="R1194" s="283"/>
      <c r="S1194" s="244"/>
      <c r="T1194" s="244"/>
      <c r="V1194" s="246"/>
      <c r="W1194" s="263"/>
      <c r="X1194" s="263"/>
      <c r="Y1194" s="249"/>
      <c r="Z1194" s="248">
        <f>SUM(J1194+Y1194)</f>
        <v>267750</v>
      </c>
      <c r="AA1194" s="255">
        <f>Z1194</f>
        <v>267750</v>
      </c>
      <c r="AB1194" s="244">
        <v>50</v>
      </c>
      <c r="AC1194" s="244">
        <v>0</v>
      </c>
      <c r="AD1194" s="244">
        <v>0.01</v>
      </c>
      <c r="AE1194"/>
    </row>
    <row r="1195" spans="1:31" x14ac:dyDescent="0.3">
      <c r="A1195" s="244">
        <v>628</v>
      </c>
      <c r="B1195" s="361" t="s">
        <v>565</v>
      </c>
      <c r="C1195" s="244">
        <v>4954</v>
      </c>
      <c r="D1195" s="244">
        <v>12</v>
      </c>
      <c r="E1195" s="244"/>
      <c r="F1195" s="244"/>
      <c r="G1195" s="244">
        <v>1</v>
      </c>
      <c r="H1195" s="255">
        <f>SUM((D1195*400)+(E1195*100)+F1195)</f>
        <v>4800</v>
      </c>
      <c r="I1195" s="254">
        <v>75</v>
      </c>
      <c r="J1195" s="254">
        <f>H1195*I1195</f>
        <v>360000</v>
      </c>
      <c r="K1195" s="244"/>
      <c r="L1195" s="244"/>
      <c r="M1195" s="284"/>
      <c r="N1195" s="266"/>
      <c r="O1195" s="283"/>
      <c r="P1195" s="244"/>
      <c r="Q1195" s="283"/>
      <c r="R1195" s="283"/>
      <c r="S1195" s="244"/>
      <c r="T1195" s="244"/>
      <c r="V1195" s="246"/>
      <c r="W1195" s="263"/>
      <c r="X1195" s="263"/>
      <c r="Y1195" s="249"/>
      <c r="Z1195" s="248">
        <f>SUM(J1195+Y1195)</f>
        <v>360000</v>
      </c>
      <c r="AA1195" s="255">
        <f>Z1195</f>
        <v>360000</v>
      </c>
      <c r="AB1195" s="244">
        <v>50</v>
      </c>
      <c r="AC1195" s="244">
        <v>0</v>
      </c>
      <c r="AD1195" s="244">
        <v>0.01</v>
      </c>
      <c r="AE1195"/>
    </row>
    <row r="1196" spans="1:31" x14ac:dyDescent="0.3">
      <c r="A1196" s="244">
        <v>629</v>
      </c>
      <c r="B1196" s="361" t="s">
        <v>564</v>
      </c>
      <c r="C1196" s="244">
        <v>5357</v>
      </c>
      <c r="D1196" s="244">
        <v>5</v>
      </c>
      <c r="E1196" s="244"/>
      <c r="F1196" s="244">
        <v>71</v>
      </c>
      <c r="G1196" s="244">
        <v>1</v>
      </c>
      <c r="H1196" s="255">
        <f>SUM((D1196*400)+(E1196*100)+F1196)</f>
        <v>2071</v>
      </c>
      <c r="I1196" s="254">
        <v>75</v>
      </c>
      <c r="J1196" s="254">
        <f>H1196*I1196</f>
        <v>155325</v>
      </c>
      <c r="K1196" s="244"/>
      <c r="L1196" s="244"/>
      <c r="M1196" s="284"/>
      <c r="N1196" s="266"/>
      <c r="O1196" s="283"/>
      <c r="P1196" s="244"/>
      <c r="Q1196" s="283"/>
      <c r="R1196" s="283"/>
      <c r="S1196" s="244"/>
      <c r="T1196" s="244"/>
      <c r="V1196" s="246"/>
      <c r="W1196" s="263"/>
      <c r="X1196" s="263"/>
      <c r="Y1196" s="249"/>
      <c r="Z1196" s="248">
        <f>SUM(J1196+Y1196)</f>
        <v>155325</v>
      </c>
      <c r="AA1196" s="255">
        <f>Z1196</f>
        <v>155325</v>
      </c>
      <c r="AB1196" s="244">
        <v>50</v>
      </c>
      <c r="AC1196" s="244">
        <v>0</v>
      </c>
      <c r="AD1196" s="244">
        <v>0.01</v>
      </c>
      <c r="AE1196"/>
    </row>
    <row r="1197" spans="1:31" x14ac:dyDescent="0.3">
      <c r="A1197" s="244">
        <v>630</v>
      </c>
      <c r="B1197" s="361" t="s">
        <v>563</v>
      </c>
      <c r="C1197" s="244">
        <v>2816</v>
      </c>
      <c r="D1197" s="244">
        <v>1</v>
      </c>
      <c r="E1197" s="244">
        <v>2</v>
      </c>
      <c r="F1197" s="244">
        <v>88</v>
      </c>
      <c r="G1197" s="244">
        <v>1</v>
      </c>
      <c r="H1197" s="255">
        <f>SUM((D1197*400)+(E1197*100)+F1197)</f>
        <v>688</v>
      </c>
      <c r="I1197" s="254">
        <v>75</v>
      </c>
      <c r="J1197" s="254">
        <f>H1197*I1197</f>
        <v>51600</v>
      </c>
      <c r="K1197" s="244"/>
      <c r="L1197" s="244"/>
      <c r="M1197" s="284"/>
      <c r="N1197" s="266"/>
      <c r="O1197" s="283"/>
      <c r="P1197" s="244"/>
      <c r="Q1197" s="283"/>
      <c r="R1197" s="283"/>
      <c r="S1197" s="244"/>
      <c r="T1197" s="244"/>
      <c r="V1197" s="246"/>
      <c r="W1197" s="263"/>
      <c r="X1197" s="263"/>
      <c r="Y1197" s="249"/>
      <c r="Z1197" s="248">
        <f>SUM(J1197+Y1197)</f>
        <v>51600</v>
      </c>
      <c r="AA1197" s="255">
        <f>Z1197</f>
        <v>51600</v>
      </c>
      <c r="AB1197" s="244">
        <v>50</v>
      </c>
      <c r="AC1197" s="244">
        <v>0</v>
      </c>
      <c r="AD1197" s="244">
        <v>0.01</v>
      </c>
      <c r="AE1197"/>
    </row>
    <row r="1198" spans="1:31" x14ac:dyDescent="0.3">
      <c r="A1198" s="244">
        <v>631</v>
      </c>
      <c r="B1198" s="361" t="s">
        <v>562</v>
      </c>
      <c r="C1198" s="244">
        <v>5355</v>
      </c>
      <c r="D1198" s="244">
        <v>5</v>
      </c>
      <c r="E1198" s="244">
        <v>3</v>
      </c>
      <c r="F1198" s="244">
        <v>69</v>
      </c>
      <c r="G1198" s="244">
        <v>1</v>
      </c>
      <c r="H1198" s="255">
        <f>SUM((D1198*400)+(E1198*100)+F1198)</f>
        <v>2369</v>
      </c>
      <c r="I1198" s="254">
        <v>75</v>
      </c>
      <c r="J1198" s="254">
        <f>H1198*I1198</f>
        <v>177675</v>
      </c>
      <c r="K1198" s="244"/>
      <c r="L1198" s="244"/>
      <c r="M1198" s="284"/>
      <c r="N1198" s="266"/>
      <c r="O1198" s="283"/>
      <c r="P1198" s="244"/>
      <c r="Q1198" s="283"/>
      <c r="R1198" s="283"/>
      <c r="S1198" s="244"/>
      <c r="T1198" s="244"/>
      <c r="U1198" s="246"/>
      <c r="V1198" s="263"/>
      <c r="W1198" s="263"/>
      <c r="X1198" s="263"/>
      <c r="Y1198" s="249"/>
      <c r="Z1198" s="248">
        <f>SUM(J1198+Y1198)</f>
        <v>177675</v>
      </c>
      <c r="AA1198" s="255">
        <f>Z1198</f>
        <v>177675</v>
      </c>
      <c r="AB1198" s="244">
        <v>50</v>
      </c>
      <c r="AC1198" s="244">
        <v>0</v>
      </c>
      <c r="AD1198" s="244">
        <v>0.01</v>
      </c>
      <c r="AE1198"/>
    </row>
    <row r="1199" spans="1:31" x14ac:dyDescent="0.3">
      <c r="A1199" s="244">
        <v>632</v>
      </c>
      <c r="B1199" s="361" t="s">
        <v>561</v>
      </c>
      <c r="C1199" s="244">
        <v>13696</v>
      </c>
      <c r="D1199" s="244"/>
      <c r="E1199" s="244">
        <v>1</v>
      </c>
      <c r="F1199" s="244">
        <v>12</v>
      </c>
      <c r="G1199" s="244">
        <v>2</v>
      </c>
      <c r="H1199" s="255">
        <f>SUM((D1199*400)+(E1199*100)+F1199)</f>
        <v>112</v>
      </c>
      <c r="I1199" s="254">
        <v>75</v>
      </c>
      <c r="J1199" s="254">
        <f>H1199*I1199</f>
        <v>8400</v>
      </c>
      <c r="K1199" s="244">
        <v>193</v>
      </c>
      <c r="L1199" s="244" t="s">
        <v>560</v>
      </c>
      <c r="M1199" s="330" t="s">
        <v>10</v>
      </c>
      <c r="N1199" s="345" t="s">
        <v>9</v>
      </c>
      <c r="O1199" s="283">
        <v>310.5</v>
      </c>
      <c r="P1199" s="244"/>
      <c r="Q1199" s="283"/>
      <c r="R1199" s="283"/>
      <c r="S1199" s="244"/>
      <c r="T1199" s="244"/>
      <c r="U1199" s="235">
        <v>6500</v>
      </c>
      <c r="V1199" s="246">
        <f>SUM(V1200+V1201)</f>
        <v>1784250</v>
      </c>
      <c r="W1199" s="263">
        <v>11</v>
      </c>
      <c r="X1199" s="263">
        <v>34</v>
      </c>
      <c r="Y1199" s="249">
        <f>SUM(V1199-(V1199*X1199/100))</f>
        <v>1177605</v>
      </c>
      <c r="Z1199" s="248">
        <f>SUM(J1199+Y1199)</f>
        <v>1186005</v>
      </c>
      <c r="AA1199" s="255">
        <f>Z1199</f>
        <v>1186005</v>
      </c>
      <c r="AB1199" s="244">
        <v>10</v>
      </c>
      <c r="AC1199" s="244">
        <v>0</v>
      </c>
      <c r="AD1199" s="244">
        <v>0.02</v>
      </c>
      <c r="AE1199"/>
    </row>
    <row r="1200" spans="1:31" x14ac:dyDescent="0.3">
      <c r="A1200" s="244"/>
      <c r="B1200" s="244"/>
      <c r="C1200" s="244"/>
      <c r="D1200" s="244"/>
      <c r="E1200" s="244"/>
      <c r="F1200" s="244"/>
      <c r="G1200" s="244"/>
      <c r="H1200" s="255">
        <f>SUM((D1200*400)+(E1200*100)+F1200)</f>
        <v>0</v>
      </c>
      <c r="I1200" s="254">
        <v>75</v>
      </c>
      <c r="J1200" s="254">
        <f>H1200*I1200</f>
        <v>0</v>
      </c>
      <c r="K1200" s="244"/>
      <c r="L1200" s="244"/>
      <c r="M1200" s="330" t="s">
        <v>393</v>
      </c>
      <c r="N1200" s="345" t="s">
        <v>2</v>
      </c>
      <c r="O1200" s="283"/>
      <c r="P1200" s="244"/>
      <c r="Q1200" s="283">
        <v>178.5</v>
      </c>
      <c r="R1200" s="283"/>
      <c r="S1200" s="244"/>
      <c r="T1200" s="244"/>
      <c r="V1200" s="246">
        <f>SUM(Q1200*6500)</f>
        <v>1160250</v>
      </c>
      <c r="W1200" s="263"/>
      <c r="X1200" s="263"/>
      <c r="Y1200" s="249">
        <f>SUM(V1200-(V1200*X1200/100))</f>
        <v>1160250</v>
      </c>
      <c r="Z1200" s="248">
        <f>SUM(J1200+Y1200)</f>
        <v>1160250</v>
      </c>
      <c r="AA1200" s="255">
        <f>Z1200</f>
        <v>1160250</v>
      </c>
      <c r="AB1200" s="244"/>
      <c r="AC1200" s="244"/>
      <c r="AD1200" s="244"/>
      <c r="AE1200"/>
    </row>
    <row r="1201" spans="1:31" x14ac:dyDescent="0.3">
      <c r="A1201" s="244"/>
      <c r="B1201" s="244"/>
      <c r="C1201" s="244"/>
      <c r="D1201" s="244"/>
      <c r="E1201" s="244"/>
      <c r="F1201" s="244"/>
      <c r="G1201" s="244"/>
      <c r="H1201" s="255">
        <f>SUM((D1201*400)+(E1201*100)+F1201)</f>
        <v>0</v>
      </c>
      <c r="I1201" s="254">
        <v>75</v>
      </c>
      <c r="J1201" s="254">
        <f>H1201*I1201</f>
        <v>0</v>
      </c>
      <c r="K1201" s="244"/>
      <c r="L1201" s="244"/>
      <c r="M1201" s="330" t="s">
        <v>391</v>
      </c>
      <c r="N1201" s="345" t="s">
        <v>0</v>
      </c>
      <c r="O1201" s="283"/>
      <c r="P1201" s="244"/>
      <c r="Q1201" s="283">
        <v>96</v>
      </c>
      <c r="R1201" s="283"/>
      <c r="S1201" s="244"/>
      <c r="T1201" s="244"/>
      <c r="V1201" s="246">
        <f>SUM(Q1201*6500)</f>
        <v>624000</v>
      </c>
      <c r="W1201" s="263"/>
      <c r="X1201" s="263"/>
      <c r="Y1201" s="249">
        <f>SUM(V1201-(V1201*X1201/100))</f>
        <v>624000</v>
      </c>
      <c r="Z1201" s="248">
        <f>SUM(J1201+Y1201)</f>
        <v>624000</v>
      </c>
      <c r="AA1201" s="255">
        <f>Z1201</f>
        <v>624000</v>
      </c>
      <c r="AB1201" s="244"/>
      <c r="AC1201" s="244"/>
      <c r="AD1201" s="244"/>
      <c r="AE1201"/>
    </row>
    <row r="1202" spans="1:31" x14ac:dyDescent="0.3">
      <c r="A1202" s="244"/>
      <c r="B1202" s="244"/>
      <c r="C1202" s="244"/>
      <c r="D1202" s="244"/>
      <c r="E1202" s="244"/>
      <c r="F1202" s="244"/>
      <c r="G1202" s="244"/>
      <c r="H1202" s="255">
        <f>SUM((D1202*400)+(E1202*100)+F1202)</f>
        <v>0</v>
      </c>
      <c r="I1202" s="254">
        <v>75</v>
      </c>
      <c r="J1202" s="254">
        <f>H1202*I1202</f>
        <v>0</v>
      </c>
      <c r="K1202" s="244"/>
      <c r="L1202" s="244"/>
      <c r="M1202" s="284" t="s">
        <v>8</v>
      </c>
      <c r="N1202" s="266" t="s">
        <v>0</v>
      </c>
      <c r="O1202" s="283"/>
      <c r="P1202" s="244">
        <v>36</v>
      </c>
      <c r="Q1202" s="283"/>
      <c r="R1202" s="283"/>
      <c r="S1202" s="244"/>
      <c r="T1202" s="244"/>
      <c r="U1202" s="235">
        <v>6500</v>
      </c>
      <c r="V1202" s="246">
        <f>SUM(P1202*6500)</f>
        <v>234000</v>
      </c>
      <c r="W1202" s="263">
        <v>11</v>
      </c>
      <c r="X1202" s="263">
        <v>45</v>
      </c>
      <c r="Y1202" s="249">
        <f>SUM(V1202-(V1202*X1202/100))</f>
        <v>128700</v>
      </c>
      <c r="Z1202" s="248">
        <f>SUM(J1202+Y1202)</f>
        <v>128700</v>
      </c>
      <c r="AA1202" s="255">
        <f>Z1202</f>
        <v>128700</v>
      </c>
      <c r="AB1202" s="244">
        <v>50</v>
      </c>
      <c r="AC1202" s="244">
        <v>0</v>
      </c>
      <c r="AD1202" s="244">
        <v>0.01</v>
      </c>
      <c r="AE1202"/>
    </row>
    <row r="1203" spans="1:31" x14ac:dyDescent="0.3">
      <c r="A1203" s="244">
        <v>633</v>
      </c>
      <c r="B1203" s="361" t="s">
        <v>559</v>
      </c>
      <c r="C1203" s="244">
        <v>8739</v>
      </c>
      <c r="D1203" s="244">
        <v>9</v>
      </c>
      <c r="E1203" s="244">
        <v>3</v>
      </c>
      <c r="F1203" s="244">
        <v>70</v>
      </c>
      <c r="G1203" s="244">
        <v>1</v>
      </c>
      <c r="H1203" s="255">
        <f>SUM((D1203*400)+(E1203*100)+F1203)</f>
        <v>3970</v>
      </c>
      <c r="I1203" s="254">
        <v>75</v>
      </c>
      <c r="J1203" s="254">
        <f>H1203*I1203</f>
        <v>297750</v>
      </c>
      <c r="K1203" s="244"/>
      <c r="L1203" s="244"/>
      <c r="M1203" s="284"/>
      <c r="N1203" s="266"/>
      <c r="O1203" s="283"/>
      <c r="P1203" s="244"/>
      <c r="Q1203" s="283"/>
      <c r="R1203" s="283"/>
      <c r="S1203" s="244"/>
      <c r="T1203" s="244"/>
      <c r="V1203" s="246"/>
      <c r="W1203" s="263"/>
      <c r="X1203" s="263"/>
      <c r="Y1203" s="249"/>
      <c r="Z1203" s="248">
        <f>SUM(J1203+Y1203)</f>
        <v>297750</v>
      </c>
      <c r="AA1203" s="255">
        <f>Z1203</f>
        <v>297750</v>
      </c>
      <c r="AB1203" s="244">
        <v>50</v>
      </c>
      <c r="AC1203" s="244"/>
      <c r="AD1203" s="244">
        <v>0.01</v>
      </c>
      <c r="AE1203"/>
    </row>
    <row r="1204" spans="1:31" x14ac:dyDescent="0.3">
      <c r="A1204" s="244">
        <v>634</v>
      </c>
      <c r="B1204" s="361" t="s">
        <v>558</v>
      </c>
      <c r="C1204" s="244">
        <v>4014</v>
      </c>
      <c r="D1204" s="244"/>
      <c r="E1204" s="244">
        <v>1</v>
      </c>
      <c r="F1204" s="244">
        <v>73</v>
      </c>
      <c r="G1204" s="244">
        <v>1</v>
      </c>
      <c r="H1204" s="255">
        <f>SUM((D1204*400)+(E1204*100)+F1204)</f>
        <v>173</v>
      </c>
      <c r="I1204" s="254">
        <v>75</v>
      </c>
      <c r="J1204" s="254">
        <f>H1204*I1204</f>
        <v>12975</v>
      </c>
      <c r="K1204" s="244"/>
      <c r="L1204" s="244"/>
      <c r="M1204" s="284"/>
      <c r="N1204" s="266"/>
      <c r="O1204" s="283"/>
      <c r="P1204" s="244"/>
      <c r="Q1204" s="283"/>
      <c r="R1204" s="283"/>
      <c r="S1204" s="244"/>
      <c r="T1204" s="244"/>
      <c r="V1204" s="246"/>
      <c r="W1204" s="263"/>
      <c r="X1204" s="263"/>
      <c r="Y1204" s="249"/>
      <c r="Z1204" s="248">
        <f>SUM(J1204+Y1204)</f>
        <v>12975</v>
      </c>
      <c r="AA1204" s="255">
        <f>Z1204</f>
        <v>12975</v>
      </c>
      <c r="AB1204" s="244">
        <v>50</v>
      </c>
      <c r="AC1204" s="244"/>
      <c r="AD1204" s="244">
        <v>0.01</v>
      </c>
      <c r="AE1204"/>
    </row>
    <row r="1205" spans="1:31" x14ac:dyDescent="0.3">
      <c r="A1205" s="244">
        <v>635</v>
      </c>
      <c r="B1205" s="361" t="s">
        <v>557</v>
      </c>
      <c r="C1205" s="244">
        <v>2196</v>
      </c>
      <c r="D1205" s="244">
        <v>9</v>
      </c>
      <c r="E1205" s="244">
        <v>3</v>
      </c>
      <c r="F1205" s="244">
        <v>29</v>
      </c>
      <c r="G1205" s="244">
        <v>1</v>
      </c>
      <c r="H1205" s="255">
        <f>SUM((D1205*400)+(E1205*100)+F1205)</f>
        <v>3929</v>
      </c>
      <c r="I1205" s="254">
        <v>75</v>
      </c>
      <c r="J1205" s="254">
        <f>H1205*I1205</f>
        <v>294675</v>
      </c>
      <c r="K1205" s="244"/>
      <c r="L1205" s="244"/>
      <c r="M1205" s="284"/>
      <c r="N1205" s="266"/>
      <c r="O1205" s="283"/>
      <c r="P1205" s="244"/>
      <c r="Q1205" s="283"/>
      <c r="R1205" s="283"/>
      <c r="S1205" s="244"/>
      <c r="T1205" s="244"/>
      <c r="V1205" s="246"/>
      <c r="W1205" s="263"/>
      <c r="X1205" s="263"/>
      <c r="Y1205" s="249"/>
      <c r="Z1205" s="248">
        <f>SUM(J1205+Y1205)</f>
        <v>294675</v>
      </c>
      <c r="AA1205" s="255">
        <f>Z1205</f>
        <v>294675</v>
      </c>
      <c r="AB1205" s="244">
        <v>50</v>
      </c>
      <c r="AC1205" s="244"/>
      <c r="AD1205" s="244">
        <v>0.01</v>
      </c>
      <c r="AE1205"/>
    </row>
    <row r="1206" spans="1:31" x14ac:dyDescent="0.3">
      <c r="A1206" s="244">
        <v>636</v>
      </c>
      <c r="B1206" s="361" t="s">
        <v>556</v>
      </c>
      <c r="C1206" s="244">
        <v>2191</v>
      </c>
      <c r="D1206" s="244">
        <v>20</v>
      </c>
      <c r="E1206" s="244"/>
      <c r="F1206" s="244">
        <v>67</v>
      </c>
      <c r="G1206" s="244">
        <v>1</v>
      </c>
      <c r="H1206" s="255">
        <f>SUM((D1206*400)+(E1206*100)+F1206)</f>
        <v>8067</v>
      </c>
      <c r="I1206" s="254">
        <v>75</v>
      </c>
      <c r="J1206" s="254">
        <f>H1206*I1206</f>
        <v>605025</v>
      </c>
      <c r="K1206" s="244"/>
      <c r="L1206" s="244"/>
      <c r="M1206" s="284"/>
      <c r="N1206" s="266"/>
      <c r="O1206" s="283"/>
      <c r="P1206" s="244"/>
      <c r="Q1206" s="283"/>
      <c r="R1206" s="283"/>
      <c r="S1206" s="244"/>
      <c r="T1206" s="244"/>
      <c r="V1206" s="246"/>
      <c r="W1206" s="263"/>
      <c r="X1206" s="263"/>
      <c r="Y1206" s="249"/>
      <c r="Z1206" s="248">
        <f>SUM(J1206+Y1206)</f>
        <v>605025</v>
      </c>
      <c r="AA1206" s="255">
        <f>Z1206</f>
        <v>605025</v>
      </c>
      <c r="AB1206" s="244">
        <v>50</v>
      </c>
      <c r="AC1206" s="244"/>
      <c r="AD1206" s="244">
        <v>0.01</v>
      </c>
      <c r="AE1206"/>
    </row>
    <row r="1207" spans="1:31" x14ac:dyDescent="0.3">
      <c r="A1207" s="244">
        <v>637</v>
      </c>
      <c r="B1207" s="361" t="s">
        <v>555</v>
      </c>
      <c r="C1207" s="244">
        <v>4011</v>
      </c>
      <c r="D1207" s="244">
        <v>3</v>
      </c>
      <c r="E1207" s="244"/>
      <c r="F1207" s="244">
        <v>11</v>
      </c>
      <c r="G1207" s="244">
        <v>1</v>
      </c>
      <c r="H1207" s="255">
        <f>SUM((D1207*400)+(E1207*100)+F1207)</f>
        <v>1211</v>
      </c>
      <c r="I1207" s="254">
        <v>75</v>
      </c>
      <c r="J1207" s="254">
        <f>H1207*I1207</f>
        <v>90825</v>
      </c>
      <c r="K1207" s="244"/>
      <c r="L1207" s="244"/>
      <c r="M1207" s="284"/>
      <c r="N1207" s="266"/>
      <c r="O1207" s="283"/>
      <c r="P1207" s="244"/>
      <c r="Q1207" s="283"/>
      <c r="R1207" s="283"/>
      <c r="S1207" s="244"/>
      <c r="T1207" s="244"/>
      <c r="V1207" s="246"/>
      <c r="W1207" s="263"/>
      <c r="X1207" s="263"/>
      <c r="Y1207" s="249"/>
      <c r="Z1207" s="248">
        <f>SUM(J1207+Y1207)</f>
        <v>90825</v>
      </c>
      <c r="AA1207" s="255">
        <f>Z1207</f>
        <v>90825</v>
      </c>
      <c r="AB1207" s="244">
        <v>50</v>
      </c>
      <c r="AC1207" s="244"/>
      <c r="AD1207" s="244">
        <v>0.01</v>
      </c>
      <c r="AE1207"/>
    </row>
    <row r="1208" spans="1:31" x14ac:dyDescent="0.3">
      <c r="A1208" s="244">
        <v>638</v>
      </c>
      <c r="B1208" s="361" t="s">
        <v>554</v>
      </c>
      <c r="C1208" s="244">
        <v>11244</v>
      </c>
      <c r="D1208" s="244">
        <v>5</v>
      </c>
      <c r="E1208" s="244"/>
      <c r="F1208" s="244"/>
      <c r="G1208" s="244">
        <v>1</v>
      </c>
      <c r="H1208" s="255">
        <f>SUM((D1208*400)+(E1208*100)+F1208)</f>
        <v>2000</v>
      </c>
      <c r="I1208" s="254">
        <v>75</v>
      </c>
      <c r="J1208" s="254">
        <f>H1208*I1208</f>
        <v>150000</v>
      </c>
      <c r="K1208" s="244"/>
      <c r="L1208" s="244"/>
      <c r="M1208" s="284"/>
      <c r="N1208" s="266"/>
      <c r="O1208" s="283"/>
      <c r="P1208" s="244"/>
      <c r="Q1208" s="283"/>
      <c r="R1208" s="283"/>
      <c r="S1208" s="244"/>
      <c r="T1208" s="244"/>
      <c r="U1208" s="246"/>
      <c r="V1208" s="263"/>
      <c r="W1208" s="263"/>
      <c r="X1208" s="263"/>
      <c r="Y1208" s="249"/>
      <c r="Z1208" s="248">
        <f>SUM(J1208+Y1208)</f>
        <v>150000</v>
      </c>
      <c r="AA1208" s="255">
        <f>Z1208</f>
        <v>150000</v>
      </c>
      <c r="AB1208" s="244">
        <v>50</v>
      </c>
      <c r="AC1208" s="244"/>
      <c r="AD1208" s="244">
        <v>0.01</v>
      </c>
      <c r="AE1208"/>
    </row>
    <row r="1209" spans="1:31" x14ac:dyDescent="0.3">
      <c r="A1209" s="244">
        <v>639</v>
      </c>
      <c r="B1209" s="361" t="s">
        <v>553</v>
      </c>
      <c r="C1209" s="244">
        <v>4013</v>
      </c>
      <c r="D1209" s="244"/>
      <c r="E1209" s="244">
        <v>1</v>
      </c>
      <c r="F1209" s="244">
        <v>62</v>
      </c>
      <c r="G1209" s="244">
        <v>2</v>
      </c>
      <c r="H1209" s="255">
        <f>SUM((D1209*400)+(E1209*100)+F1209)</f>
        <v>162</v>
      </c>
      <c r="I1209" s="254">
        <v>75</v>
      </c>
      <c r="J1209" s="254">
        <f>H1209*I1209</f>
        <v>12150</v>
      </c>
      <c r="K1209" s="244">
        <v>194</v>
      </c>
      <c r="L1209" s="244">
        <v>152</v>
      </c>
      <c r="M1209" s="330" t="s">
        <v>3</v>
      </c>
      <c r="N1209" s="345" t="s">
        <v>2</v>
      </c>
      <c r="O1209" s="283">
        <v>207</v>
      </c>
      <c r="P1209" s="244"/>
      <c r="Q1209" s="283">
        <v>96</v>
      </c>
      <c r="R1209" s="283"/>
      <c r="S1209" s="244"/>
      <c r="T1209" s="244"/>
      <c r="U1209" s="235">
        <v>6500</v>
      </c>
      <c r="V1209" s="246">
        <f>SUM(Q1209*6500)</f>
        <v>624000</v>
      </c>
      <c r="W1209" s="263">
        <v>5</v>
      </c>
      <c r="X1209" s="263">
        <v>5</v>
      </c>
      <c r="Y1209" s="249">
        <f>SUM(V1209-(V1209*X1209/100))</f>
        <v>592800</v>
      </c>
      <c r="Z1209" s="248">
        <f>SUM(J1209+Y1209)</f>
        <v>604950</v>
      </c>
      <c r="AA1209" s="255">
        <f>Z1209</f>
        <v>604950</v>
      </c>
      <c r="AB1209" s="244">
        <v>10</v>
      </c>
      <c r="AC1209" s="244"/>
      <c r="AD1209" s="244">
        <v>0.02</v>
      </c>
      <c r="AE1209"/>
    </row>
    <row r="1210" spans="1:31" x14ac:dyDescent="0.3">
      <c r="A1210" s="244"/>
      <c r="B1210" s="244"/>
      <c r="C1210" s="244"/>
      <c r="D1210" s="244"/>
      <c r="E1210" s="244"/>
      <c r="F1210" s="244"/>
      <c r="G1210" s="244"/>
      <c r="H1210" s="255">
        <f>SUM((D1210*400)+(E1210*100)+F1210)</f>
        <v>0</v>
      </c>
      <c r="I1210" s="254">
        <v>75</v>
      </c>
      <c r="J1210" s="254">
        <f>H1210*I1210</f>
        <v>0</v>
      </c>
      <c r="K1210" s="244"/>
      <c r="L1210" s="244"/>
      <c r="M1210" s="330" t="s">
        <v>8</v>
      </c>
      <c r="N1210" s="345" t="s">
        <v>0</v>
      </c>
      <c r="O1210" s="283"/>
      <c r="P1210" s="244">
        <v>5</v>
      </c>
      <c r="Q1210" s="283"/>
      <c r="R1210" s="283"/>
      <c r="S1210" s="244"/>
      <c r="T1210" s="244"/>
      <c r="U1210" s="235">
        <v>6500</v>
      </c>
      <c r="V1210" s="246">
        <f>SUM(P1210*6500)</f>
        <v>32500</v>
      </c>
      <c r="W1210" s="263">
        <v>5</v>
      </c>
      <c r="X1210" s="263">
        <v>15</v>
      </c>
      <c r="Y1210" s="249">
        <f>SUM(V1210-(V1210*X1210/100))</f>
        <v>27625</v>
      </c>
      <c r="Z1210" s="248">
        <f>SUM(J1210+Y1210)</f>
        <v>27625</v>
      </c>
      <c r="AA1210" s="255">
        <f>Z1210</f>
        <v>27625</v>
      </c>
      <c r="AB1210" s="244">
        <v>50</v>
      </c>
      <c r="AC1210" s="244"/>
      <c r="AD1210" s="244">
        <v>0.01</v>
      </c>
      <c r="AE1210"/>
    </row>
    <row r="1211" spans="1:31" s="294" customFormat="1" x14ac:dyDescent="0.3">
      <c r="A1211" s="295"/>
      <c r="B1211" s="295"/>
      <c r="C1211" s="295"/>
      <c r="D1211" s="295"/>
      <c r="E1211" s="295"/>
      <c r="F1211" s="295"/>
      <c r="G1211" s="295"/>
      <c r="H1211" s="296">
        <f>SUM((D1211*400)+(E1211*100)+F1211)</f>
        <v>0</v>
      </c>
      <c r="I1211" s="254">
        <v>75</v>
      </c>
      <c r="J1211" s="254">
        <f>H1211*I1211</f>
        <v>0</v>
      </c>
      <c r="K1211" s="295"/>
      <c r="L1211" s="295"/>
      <c r="M1211" s="300" t="s">
        <v>18</v>
      </c>
      <c r="N1211" s="300" t="s">
        <v>0</v>
      </c>
      <c r="O1211" s="298"/>
      <c r="P1211" s="295"/>
      <c r="Q1211" s="298"/>
      <c r="R1211" s="298">
        <v>30</v>
      </c>
      <c r="S1211" s="295"/>
      <c r="T1211" s="295"/>
      <c r="U1211" s="324">
        <v>2400</v>
      </c>
      <c r="V1211" s="323">
        <f>SUM(R1211*2400)</f>
        <v>72000</v>
      </c>
      <c r="W1211" s="295">
        <v>1</v>
      </c>
      <c r="X1211" s="295">
        <v>3</v>
      </c>
      <c r="Y1211" s="297">
        <f>SUM(V1211-(V1211*X1211/100))</f>
        <v>69840</v>
      </c>
      <c r="Z1211" s="296">
        <f>SUM(J1211+Y1211)</f>
        <v>69840</v>
      </c>
      <c r="AA1211" s="255">
        <f>Z1211</f>
        <v>69840</v>
      </c>
      <c r="AB1211" s="295">
        <v>0</v>
      </c>
      <c r="AC1211" s="295">
        <f>AA1211</f>
        <v>69840</v>
      </c>
      <c r="AD1211" s="295">
        <v>0.03</v>
      </c>
      <c r="AE1211" s="321"/>
    </row>
    <row r="1212" spans="1:31" x14ac:dyDescent="0.3">
      <c r="A1212" s="244"/>
      <c r="B1212" s="244"/>
      <c r="C1212" s="244"/>
      <c r="D1212" s="244"/>
      <c r="E1212" s="244"/>
      <c r="F1212" s="244"/>
      <c r="G1212" s="244"/>
      <c r="H1212" s="255">
        <f>SUM((D1212*400)+(E1212*100)+F1212)</f>
        <v>0</v>
      </c>
      <c r="I1212" s="254">
        <v>75</v>
      </c>
      <c r="J1212" s="254">
        <f>H1212*I1212</f>
        <v>0</v>
      </c>
      <c r="K1212" s="244"/>
      <c r="L1212" s="244"/>
      <c r="M1212" s="284" t="s">
        <v>42</v>
      </c>
      <c r="N1212" s="266" t="s">
        <v>0</v>
      </c>
      <c r="O1212" s="283"/>
      <c r="P1212" s="244"/>
      <c r="Q1212" s="283"/>
      <c r="R1212" s="283">
        <v>48</v>
      </c>
      <c r="S1212" s="244"/>
      <c r="T1212" s="244"/>
      <c r="U1212" s="235">
        <v>6500</v>
      </c>
      <c r="V1212" s="246">
        <f>SUM(R1212*2400)</f>
        <v>115200</v>
      </c>
      <c r="W1212" s="263">
        <v>5</v>
      </c>
      <c r="X1212" s="263">
        <v>15</v>
      </c>
      <c r="Y1212" s="249">
        <f>SUM(V1212-(V1212*X1212/100))</f>
        <v>97920</v>
      </c>
      <c r="Z1212" s="248">
        <f>SUM(J1212+Y1212)</f>
        <v>97920</v>
      </c>
      <c r="AA1212" s="255">
        <f>Z1212</f>
        <v>97920</v>
      </c>
      <c r="AB1212" s="244">
        <v>10</v>
      </c>
      <c r="AC1212" s="244">
        <v>0</v>
      </c>
      <c r="AD1212" s="244">
        <v>0.02</v>
      </c>
      <c r="AE1212"/>
    </row>
    <row r="1213" spans="1:31" x14ac:dyDescent="0.3">
      <c r="A1213" s="244">
        <v>640</v>
      </c>
      <c r="B1213" s="361" t="s">
        <v>552</v>
      </c>
      <c r="C1213" s="244">
        <v>960</v>
      </c>
      <c r="D1213" s="244">
        <v>8</v>
      </c>
      <c r="E1213" s="244"/>
      <c r="F1213" s="244">
        <v>92</v>
      </c>
      <c r="G1213" s="244">
        <v>1</v>
      </c>
      <c r="H1213" s="255">
        <f>SUM((D1213*400)+(E1213*100)+F1213)</f>
        <v>3292</v>
      </c>
      <c r="I1213" s="254">
        <v>75</v>
      </c>
      <c r="J1213" s="254">
        <f>H1213*I1213</f>
        <v>246900</v>
      </c>
      <c r="K1213" s="244"/>
      <c r="L1213" s="244"/>
      <c r="M1213" s="284"/>
      <c r="N1213" s="266"/>
      <c r="O1213" s="283"/>
      <c r="P1213" s="244"/>
      <c r="Q1213" s="283"/>
      <c r="R1213" s="283"/>
      <c r="S1213" s="244"/>
      <c r="T1213" s="244"/>
      <c r="V1213" s="246"/>
      <c r="W1213" s="263"/>
      <c r="X1213" s="263"/>
      <c r="Y1213" s="249"/>
      <c r="Z1213" s="248">
        <f>SUM(J1213+Y1213)</f>
        <v>246900</v>
      </c>
      <c r="AA1213" s="255">
        <f>Z1213</f>
        <v>246900</v>
      </c>
      <c r="AB1213" s="244">
        <v>50</v>
      </c>
      <c r="AC1213" s="244">
        <v>0</v>
      </c>
      <c r="AD1213" s="244">
        <v>0.01</v>
      </c>
      <c r="AE1213"/>
    </row>
    <row r="1214" spans="1:31" x14ac:dyDescent="0.3">
      <c r="A1214" s="244">
        <v>641</v>
      </c>
      <c r="B1214" s="361" t="s">
        <v>551</v>
      </c>
      <c r="C1214" s="244">
        <v>20244</v>
      </c>
      <c r="D1214" s="244">
        <v>1</v>
      </c>
      <c r="E1214" s="244">
        <v>3</v>
      </c>
      <c r="F1214" s="244">
        <v>82</v>
      </c>
      <c r="G1214" s="244">
        <v>1</v>
      </c>
      <c r="H1214" s="255">
        <f>SUM((D1214*400)+(E1214*100)+F1214)</f>
        <v>782</v>
      </c>
      <c r="I1214" s="254">
        <v>75</v>
      </c>
      <c r="J1214" s="254">
        <f>H1214*I1214</f>
        <v>58650</v>
      </c>
      <c r="K1214" s="244"/>
      <c r="L1214" s="244"/>
      <c r="M1214" s="284"/>
      <c r="N1214" s="266"/>
      <c r="O1214" s="283"/>
      <c r="P1214" s="244"/>
      <c r="Q1214" s="283"/>
      <c r="R1214" s="283"/>
      <c r="S1214" s="244"/>
      <c r="T1214" s="244"/>
      <c r="V1214" s="246"/>
      <c r="W1214" s="263"/>
      <c r="X1214" s="263"/>
      <c r="Y1214" s="249"/>
      <c r="Z1214" s="248">
        <f>SUM(J1214+Y1214)</f>
        <v>58650</v>
      </c>
      <c r="AA1214" s="255">
        <f>Z1214</f>
        <v>58650</v>
      </c>
      <c r="AB1214" s="244">
        <v>50</v>
      </c>
      <c r="AC1214" s="244">
        <v>0</v>
      </c>
      <c r="AD1214" s="244">
        <v>0.01</v>
      </c>
      <c r="AE1214"/>
    </row>
    <row r="1215" spans="1:31" x14ac:dyDescent="0.3">
      <c r="A1215" s="244">
        <v>642</v>
      </c>
      <c r="B1215" s="361" t="s">
        <v>550</v>
      </c>
      <c r="C1215" s="244">
        <v>20269</v>
      </c>
      <c r="D1215" s="244">
        <v>15</v>
      </c>
      <c r="E1215" s="244"/>
      <c r="F1215" s="244">
        <v>76</v>
      </c>
      <c r="G1215" s="244">
        <v>1</v>
      </c>
      <c r="H1215" s="255">
        <f>SUM((D1215*400)+(E1215*100)+F1215)</f>
        <v>6076</v>
      </c>
      <c r="I1215" s="254">
        <v>75</v>
      </c>
      <c r="J1215" s="254">
        <f>H1215*I1215</f>
        <v>455700</v>
      </c>
      <c r="K1215" s="244"/>
      <c r="L1215" s="244"/>
      <c r="M1215" s="284"/>
      <c r="N1215" s="266"/>
      <c r="O1215" s="283"/>
      <c r="P1215" s="244"/>
      <c r="Q1215" s="283"/>
      <c r="R1215" s="283"/>
      <c r="S1215" s="244"/>
      <c r="T1215" s="244"/>
      <c r="V1215" s="246"/>
      <c r="W1215" s="263"/>
      <c r="X1215" s="263"/>
      <c r="Y1215" s="249"/>
      <c r="Z1215" s="248">
        <f>SUM(J1215+Y1215)</f>
        <v>455700</v>
      </c>
      <c r="AA1215" s="255">
        <f>Z1215</f>
        <v>455700</v>
      </c>
      <c r="AB1215" s="244">
        <v>50</v>
      </c>
      <c r="AC1215" s="244">
        <v>0</v>
      </c>
      <c r="AD1215" s="244">
        <v>0.01</v>
      </c>
      <c r="AE1215"/>
    </row>
    <row r="1216" spans="1:31" x14ac:dyDescent="0.3">
      <c r="A1216" s="244">
        <v>643</v>
      </c>
      <c r="B1216" s="361" t="s">
        <v>549</v>
      </c>
      <c r="C1216" s="244">
        <v>200</v>
      </c>
      <c r="D1216" s="244">
        <v>1</v>
      </c>
      <c r="E1216" s="244">
        <v>1</v>
      </c>
      <c r="F1216" s="244">
        <v>96</v>
      </c>
      <c r="G1216" s="244">
        <v>2</v>
      </c>
      <c r="H1216" s="255">
        <f>SUM((D1216*400)+(E1216*100)+F1216)</f>
        <v>596</v>
      </c>
      <c r="I1216" s="254">
        <v>75</v>
      </c>
      <c r="J1216" s="254">
        <f>H1216*I1216</f>
        <v>44700</v>
      </c>
      <c r="K1216" s="244">
        <v>195</v>
      </c>
      <c r="L1216" s="244">
        <v>132</v>
      </c>
      <c r="M1216" s="330" t="s">
        <v>10</v>
      </c>
      <c r="N1216" s="345" t="s">
        <v>9</v>
      </c>
      <c r="O1216" s="283">
        <v>614</v>
      </c>
      <c r="P1216" s="244"/>
      <c r="Q1216" s="283"/>
      <c r="R1216" s="283"/>
      <c r="S1216" s="244"/>
      <c r="T1216" s="244"/>
      <c r="U1216" s="235">
        <v>6500</v>
      </c>
      <c r="V1216" s="246">
        <f>SUM(V1217+V1218)</f>
        <v>1924000</v>
      </c>
      <c r="W1216" s="263">
        <v>27</v>
      </c>
      <c r="X1216" s="263">
        <v>93</v>
      </c>
      <c r="Y1216" s="249">
        <f>SUM(V1216-(V1216*X1216/100))</f>
        <v>134680</v>
      </c>
      <c r="Z1216" s="248">
        <f>SUM(J1216+Y1216)</f>
        <v>179380</v>
      </c>
      <c r="AA1216" s="255">
        <f>Z1216</f>
        <v>179380</v>
      </c>
      <c r="AB1216" s="244">
        <v>10</v>
      </c>
      <c r="AC1216" s="244">
        <v>0</v>
      </c>
      <c r="AD1216" s="244">
        <v>0.02</v>
      </c>
      <c r="AE1216"/>
    </row>
    <row r="1217" spans="1:31" x14ac:dyDescent="0.3">
      <c r="A1217" s="244"/>
      <c r="B1217" s="244"/>
      <c r="C1217" s="244"/>
      <c r="D1217" s="244"/>
      <c r="E1217" s="244"/>
      <c r="F1217" s="244"/>
      <c r="G1217" s="244"/>
      <c r="H1217" s="255">
        <f>SUM((D1217*400)+(E1217*100)+F1217)</f>
        <v>0</v>
      </c>
      <c r="I1217" s="254">
        <v>75</v>
      </c>
      <c r="J1217" s="254">
        <f>H1217*I1217</f>
        <v>0</v>
      </c>
      <c r="K1217" s="244"/>
      <c r="L1217" s="244"/>
      <c r="M1217" s="330" t="s">
        <v>393</v>
      </c>
      <c r="N1217" s="345" t="s">
        <v>2</v>
      </c>
      <c r="O1217" s="283"/>
      <c r="P1217" s="244"/>
      <c r="Q1217" s="283">
        <v>200</v>
      </c>
      <c r="R1217" s="283"/>
      <c r="S1217" s="244"/>
      <c r="T1217" s="244"/>
      <c r="V1217" s="246">
        <f>SUM(Q1217*6500)</f>
        <v>1300000</v>
      </c>
      <c r="W1217" s="263"/>
      <c r="X1217" s="263"/>
      <c r="Y1217" s="249"/>
      <c r="Z1217" s="248">
        <f>SUM(J1217+Y1217)</f>
        <v>0</v>
      </c>
      <c r="AA1217" s="255">
        <f>Z1217</f>
        <v>0</v>
      </c>
      <c r="AB1217" s="244"/>
      <c r="AC1217" s="244"/>
      <c r="AD1217" s="244"/>
      <c r="AE1217"/>
    </row>
    <row r="1218" spans="1:31" x14ac:dyDescent="0.3">
      <c r="A1218" s="244"/>
      <c r="B1218" s="244"/>
      <c r="C1218" s="244"/>
      <c r="D1218" s="244"/>
      <c r="E1218" s="244"/>
      <c r="F1218" s="244"/>
      <c r="G1218" s="244"/>
      <c r="H1218" s="255">
        <f>SUM((D1218*400)+(E1218*100)+F1218)</f>
        <v>0</v>
      </c>
      <c r="I1218" s="254">
        <v>75</v>
      </c>
      <c r="J1218" s="254">
        <f>H1218*I1218</f>
        <v>0</v>
      </c>
      <c r="K1218" s="244"/>
      <c r="L1218" s="244"/>
      <c r="M1218" s="330" t="s">
        <v>391</v>
      </c>
      <c r="N1218" s="345" t="s">
        <v>0</v>
      </c>
      <c r="O1218" s="283"/>
      <c r="P1218" s="244"/>
      <c r="Q1218" s="283">
        <v>96</v>
      </c>
      <c r="R1218" s="283"/>
      <c r="S1218" s="244"/>
      <c r="T1218" s="244"/>
      <c r="V1218" s="246">
        <f>SUM(Q1218*6500)</f>
        <v>624000</v>
      </c>
      <c r="W1218" s="263"/>
      <c r="X1218" s="263"/>
      <c r="Y1218" s="249"/>
      <c r="Z1218" s="248">
        <f>SUM(J1218+Y1218)</f>
        <v>0</v>
      </c>
      <c r="AA1218" s="255">
        <f>Z1218</f>
        <v>0</v>
      </c>
      <c r="AB1218" s="244"/>
      <c r="AC1218" s="244"/>
      <c r="AD1218" s="244"/>
      <c r="AE1218"/>
    </row>
    <row r="1219" spans="1:31" x14ac:dyDescent="0.3">
      <c r="A1219" s="244"/>
      <c r="B1219" s="244"/>
      <c r="C1219" s="244"/>
      <c r="D1219" s="244"/>
      <c r="E1219" s="244"/>
      <c r="F1219" s="244"/>
      <c r="G1219" s="244"/>
      <c r="H1219" s="255">
        <f>SUM((D1219*400)+(E1219*100)+F1219)</f>
        <v>0</v>
      </c>
      <c r="I1219" s="254">
        <v>75</v>
      </c>
      <c r="J1219" s="254">
        <f>H1219*I1219</f>
        <v>0</v>
      </c>
      <c r="K1219" s="244"/>
      <c r="L1219" s="244"/>
      <c r="M1219" s="284" t="s">
        <v>8</v>
      </c>
      <c r="N1219" s="266" t="s">
        <v>0</v>
      </c>
      <c r="O1219" s="283"/>
      <c r="P1219" s="244">
        <v>22</v>
      </c>
      <c r="Q1219" s="283"/>
      <c r="R1219" s="283"/>
      <c r="S1219" s="244"/>
      <c r="T1219" s="244"/>
      <c r="U1219" s="235">
        <v>6500</v>
      </c>
      <c r="V1219" s="246">
        <f>SUM(P1219*6500)</f>
        <v>143000</v>
      </c>
      <c r="W1219" s="263">
        <v>27</v>
      </c>
      <c r="X1219" s="263">
        <v>93</v>
      </c>
      <c r="Y1219" s="249">
        <f>SUM(V1219-(V1219*X1219/100))</f>
        <v>10010</v>
      </c>
      <c r="Z1219" s="248">
        <f>SUM(J1219+Y1219)</f>
        <v>10010</v>
      </c>
      <c r="AA1219" s="255">
        <f>Z1219</f>
        <v>10010</v>
      </c>
      <c r="AB1219" s="244">
        <v>50</v>
      </c>
      <c r="AC1219" s="244">
        <v>0</v>
      </c>
      <c r="AD1219" s="244">
        <v>0.01</v>
      </c>
      <c r="AE1219"/>
    </row>
    <row r="1220" spans="1:31" x14ac:dyDescent="0.3">
      <c r="A1220" s="244"/>
      <c r="B1220" s="244"/>
      <c r="C1220" s="244"/>
      <c r="D1220" s="244"/>
      <c r="E1220" s="244"/>
      <c r="F1220" s="244"/>
      <c r="G1220" s="244"/>
      <c r="H1220" s="255">
        <f>SUM((D1220*400)+(E1220*100)+F1220)</f>
        <v>0</v>
      </c>
      <c r="I1220" s="254">
        <v>75</v>
      </c>
      <c r="J1220" s="254">
        <f>H1220*I1220</f>
        <v>0</v>
      </c>
      <c r="K1220" s="244"/>
      <c r="L1220" s="244"/>
      <c r="M1220" s="284" t="s">
        <v>8</v>
      </c>
      <c r="N1220" s="266" t="s">
        <v>0</v>
      </c>
      <c r="O1220" s="283"/>
      <c r="P1220" s="244">
        <v>22</v>
      </c>
      <c r="Q1220" s="283"/>
      <c r="R1220" s="283"/>
      <c r="S1220" s="244"/>
      <c r="T1220" s="244"/>
      <c r="U1220" s="235">
        <v>6500</v>
      </c>
      <c r="V1220" s="246">
        <f>SUM(P1220*6500)</f>
        <v>143000</v>
      </c>
      <c r="W1220" s="263">
        <v>27</v>
      </c>
      <c r="X1220" s="263">
        <v>93</v>
      </c>
      <c r="Y1220" s="249">
        <f>SUM(V1220-(V1220*X1220/100))</f>
        <v>10010</v>
      </c>
      <c r="Z1220" s="248">
        <f>SUM(J1220+Y1220)</f>
        <v>10010</v>
      </c>
      <c r="AA1220" s="255">
        <f>Z1220</f>
        <v>10010</v>
      </c>
      <c r="AB1220" s="244">
        <v>50</v>
      </c>
      <c r="AC1220" s="244">
        <v>0</v>
      </c>
      <c r="AD1220" s="244">
        <v>0.01</v>
      </c>
      <c r="AE1220"/>
    </row>
    <row r="1221" spans="1:31" s="294" customFormat="1" x14ac:dyDescent="0.3">
      <c r="A1221" s="295"/>
      <c r="B1221" s="295"/>
      <c r="C1221" s="295"/>
      <c r="D1221" s="295"/>
      <c r="E1221" s="295"/>
      <c r="F1221" s="295"/>
      <c r="G1221" s="295"/>
      <c r="H1221" s="296">
        <f>SUM((D1221*400)+(E1221*100)+F1221)</f>
        <v>0</v>
      </c>
      <c r="I1221" s="254">
        <v>75</v>
      </c>
      <c r="J1221" s="254">
        <f>H1221*I1221</f>
        <v>0</v>
      </c>
      <c r="K1221" s="295"/>
      <c r="L1221" s="295"/>
      <c r="M1221" s="300" t="s">
        <v>18</v>
      </c>
      <c r="N1221" s="300" t="s">
        <v>2</v>
      </c>
      <c r="O1221" s="298"/>
      <c r="P1221" s="295"/>
      <c r="Q1221" s="298"/>
      <c r="R1221" s="298">
        <v>36</v>
      </c>
      <c r="S1221" s="295"/>
      <c r="T1221" s="295"/>
      <c r="U1221" s="324">
        <v>2400</v>
      </c>
      <c r="V1221" s="323">
        <f>SUM(R1221*2400)</f>
        <v>86400</v>
      </c>
      <c r="W1221" s="295">
        <v>9</v>
      </c>
      <c r="X1221" s="295">
        <v>9</v>
      </c>
      <c r="Y1221" s="297">
        <f>SUM(V1221-(V1221*X1221/100))</f>
        <v>78624</v>
      </c>
      <c r="Z1221" s="296">
        <f>SUM(J1221+Y1221)</f>
        <v>78624</v>
      </c>
      <c r="AA1221" s="255">
        <f>Z1221</f>
        <v>78624</v>
      </c>
      <c r="AB1221" s="295"/>
      <c r="AC1221" s="295">
        <f>AA1221</f>
        <v>78624</v>
      </c>
      <c r="AD1221" s="295">
        <v>0.03</v>
      </c>
      <c r="AE1221" s="321"/>
    </row>
    <row r="1222" spans="1:31" x14ac:dyDescent="0.3">
      <c r="A1222" s="244"/>
      <c r="B1222" s="244"/>
      <c r="C1222" s="244"/>
      <c r="D1222" s="244"/>
      <c r="E1222" s="244"/>
      <c r="F1222" s="244"/>
      <c r="G1222" s="244"/>
      <c r="H1222" s="255">
        <f>SUM((D1222*400)+(E1222*100)+F1222)</f>
        <v>0</v>
      </c>
      <c r="I1222" s="254">
        <v>75</v>
      </c>
      <c r="J1222" s="254">
        <f>H1222*I1222</f>
        <v>0</v>
      </c>
      <c r="K1222" s="244"/>
      <c r="L1222" s="244"/>
      <c r="M1222" s="284" t="s">
        <v>415</v>
      </c>
      <c r="N1222" s="266" t="s">
        <v>0</v>
      </c>
      <c r="O1222" s="283"/>
      <c r="P1222" s="244">
        <v>54</v>
      </c>
      <c r="Q1222" s="283"/>
      <c r="R1222" s="283"/>
      <c r="S1222" s="244"/>
      <c r="T1222" s="244"/>
      <c r="U1222" s="235">
        <v>2050</v>
      </c>
      <c r="V1222" s="246">
        <f>SUM(P1222*2050)</f>
        <v>110700</v>
      </c>
      <c r="W1222" s="263">
        <v>5</v>
      </c>
      <c r="X1222" s="263">
        <v>15</v>
      </c>
      <c r="Y1222" s="249">
        <f>SUM(V1222-(V1222*X1222/100))</f>
        <v>94095</v>
      </c>
      <c r="Z1222" s="248">
        <f>SUM(J1222+Y1222)</f>
        <v>94095</v>
      </c>
      <c r="AA1222" s="255">
        <f>Z1222</f>
        <v>94095</v>
      </c>
      <c r="AB1222" s="244">
        <v>10</v>
      </c>
      <c r="AC1222" s="244">
        <v>0</v>
      </c>
      <c r="AD1222" s="244">
        <v>0.02</v>
      </c>
      <c r="AE1222"/>
    </row>
    <row r="1223" spans="1:31" s="294" customFormat="1" x14ac:dyDescent="0.3">
      <c r="A1223" s="295"/>
      <c r="B1223" s="295"/>
      <c r="C1223" s="295"/>
      <c r="D1223" s="295"/>
      <c r="E1223" s="295"/>
      <c r="F1223" s="295"/>
      <c r="G1223" s="295"/>
      <c r="H1223" s="296">
        <f>SUM((D1223*400)+(E1223*100)+F1223)</f>
        <v>0</v>
      </c>
      <c r="I1223" s="254">
        <v>75</v>
      </c>
      <c r="J1223" s="254">
        <f>H1223*I1223</f>
        <v>0</v>
      </c>
      <c r="K1223" s="295"/>
      <c r="L1223" s="295"/>
      <c r="M1223" s="300" t="s">
        <v>18</v>
      </c>
      <c r="N1223" s="300" t="s">
        <v>0</v>
      </c>
      <c r="O1223" s="298"/>
      <c r="P1223" s="295"/>
      <c r="Q1223" s="298"/>
      <c r="R1223" s="298">
        <v>184</v>
      </c>
      <c r="S1223" s="295"/>
      <c r="T1223" s="295"/>
      <c r="U1223" s="324">
        <v>2400</v>
      </c>
      <c r="V1223" s="323">
        <f>SUM(R1223*2400)</f>
        <v>441600</v>
      </c>
      <c r="W1223" s="295">
        <v>10</v>
      </c>
      <c r="X1223" s="295">
        <v>40</v>
      </c>
      <c r="Y1223" s="297">
        <f>SUM(V1223-(V1223*X1223/100))</f>
        <v>264960</v>
      </c>
      <c r="Z1223" s="296">
        <f>SUM(J1223+Y1223)</f>
        <v>264960</v>
      </c>
      <c r="AA1223" s="255">
        <f>Z1223</f>
        <v>264960</v>
      </c>
      <c r="AB1223" s="295">
        <v>50</v>
      </c>
      <c r="AC1223" s="244">
        <v>0</v>
      </c>
      <c r="AD1223" s="295">
        <v>0.03</v>
      </c>
      <c r="AE1223" s="321"/>
    </row>
    <row r="1224" spans="1:31" x14ac:dyDescent="0.3">
      <c r="A1224" s="244">
        <v>644</v>
      </c>
      <c r="B1224" s="330" t="s">
        <v>548</v>
      </c>
      <c r="C1224" s="244">
        <v>5681</v>
      </c>
      <c r="D1224" s="244">
        <v>1</v>
      </c>
      <c r="E1224" s="244"/>
      <c r="F1224" s="244"/>
      <c r="G1224" s="244">
        <v>1</v>
      </c>
      <c r="H1224" s="255">
        <f>SUM((D1224*400)+(E1224*100)+F1224)</f>
        <v>400</v>
      </c>
      <c r="I1224" s="254">
        <v>75</v>
      </c>
      <c r="J1224" s="254">
        <f>H1224*I1224</f>
        <v>30000</v>
      </c>
      <c r="K1224" s="244">
        <v>196</v>
      </c>
      <c r="L1224" s="263" t="s">
        <v>546</v>
      </c>
      <c r="M1224" s="284" t="s">
        <v>11</v>
      </c>
      <c r="N1224" s="266" t="s">
        <v>0</v>
      </c>
      <c r="O1224" s="283">
        <v>100</v>
      </c>
      <c r="P1224" s="244">
        <v>100</v>
      </c>
      <c r="Q1224" s="283"/>
      <c r="R1224" s="283"/>
      <c r="S1224" s="244"/>
      <c r="T1224" s="244"/>
      <c r="U1224" s="235">
        <v>2050</v>
      </c>
      <c r="V1224" s="246">
        <f>SUM(P1224*2050)</f>
        <v>205000</v>
      </c>
      <c r="W1224" s="263">
        <v>10</v>
      </c>
      <c r="X1224" s="263">
        <v>40</v>
      </c>
      <c r="Y1224" s="249">
        <f>SUM(V1224-(V1224*X1224/100))</f>
        <v>123000</v>
      </c>
      <c r="Z1224" s="248">
        <f>SUM(J1224+Y1224)</f>
        <v>153000</v>
      </c>
      <c r="AA1224" s="255">
        <f>Z1224</f>
        <v>153000</v>
      </c>
      <c r="AB1224" s="244">
        <v>50</v>
      </c>
      <c r="AC1224" s="244">
        <v>0</v>
      </c>
      <c r="AD1224" s="244">
        <v>0.01</v>
      </c>
      <c r="AE1224"/>
    </row>
    <row r="1225" spans="1:31" x14ac:dyDescent="0.3">
      <c r="A1225" s="244">
        <v>645</v>
      </c>
      <c r="B1225" s="330" t="s">
        <v>547</v>
      </c>
      <c r="C1225" s="244">
        <v>84</v>
      </c>
      <c r="D1225" s="244"/>
      <c r="E1225" s="244">
        <v>1</v>
      </c>
      <c r="F1225" s="244">
        <v>60</v>
      </c>
      <c r="G1225" s="244">
        <v>1</v>
      </c>
      <c r="H1225" s="255">
        <f>SUM((D1225*400)+(E1225*100)+F1225)</f>
        <v>160</v>
      </c>
      <c r="I1225" s="254">
        <v>75</v>
      </c>
      <c r="J1225" s="254">
        <f>H1225*I1225</f>
        <v>12000</v>
      </c>
      <c r="K1225" s="244">
        <v>197</v>
      </c>
      <c r="L1225" s="244" t="s">
        <v>546</v>
      </c>
      <c r="M1225" s="330" t="s">
        <v>3</v>
      </c>
      <c r="N1225" s="345" t="s">
        <v>2</v>
      </c>
      <c r="O1225" s="283">
        <v>163</v>
      </c>
      <c r="P1225" s="244"/>
      <c r="Q1225" s="283">
        <v>153</v>
      </c>
      <c r="R1225" s="283"/>
      <c r="S1225" s="244"/>
      <c r="T1225" s="244"/>
      <c r="U1225" s="235">
        <v>6500</v>
      </c>
      <c r="V1225" s="246">
        <f>SUM(Q1225*6500)</f>
        <v>994500</v>
      </c>
      <c r="W1225" s="263">
        <v>25</v>
      </c>
      <c r="X1225" s="263">
        <v>40</v>
      </c>
      <c r="Y1225" s="249">
        <f>SUM(V1225-(V1225*X1225/100))</f>
        <v>596700</v>
      </c>
      <c r="Z1225" s="248">
        <f>SUM(J1225+Y1225)</f>
        <v>608700</v>
      </c>
      <c r="AA1225" s="255">
        <f>Z1225</f>
        <v>608700</v>
      </c>
      <c r="AB1225" s="244">
        <v>10</v>
      </c>
      <c r="AC1225" s="244">
        <v>0</v>
      </c>
      <c r="AD1225" s="244">
        <v>0.02</v>
      </c>
      <c r="AE1225"/>
    </row>
    <row r="1226" spans="1:31" x14ac:dyDescent="0.3">
      <c r="A1226" s="244"/>
      <c r="B1226" s="244"/>
      <c r="C1226" s="244"/>
      <c r="D1226" s="244"/>
      <c r="E1226" s="244"/>
      <c r="F1226" s="244"/>
      <c r="G1226" s="244"/>
      <c r="H1226" s="255">
        <f>SUM((D1226*400)+(E1226*100)+F1226)</f>
        <v>0</v>
      </c>
      <c r="I1226" s="254">
        <v>75</v>
      </c>
      <c r="J1226" s="254">
        <f>H1226*I1226</f>
        <v>0</v>
      </c>
      <c r="K1226" s="244"/>
      <c r="L1226" s="244"/>
      <c r="M1226" s="330" t="s">
        <v>8</v>
      </c>
      <c r="N1226" s="345" t="s">
        <v>0</v>
      </c>
      <c r="O1226" s="283"/>
      <c r="P1226" s="244">
        <v>10</v>
      </c>
      <c r="Q1226" s="283"/>
      <c r="R1226" s="283"/>
      <c r="S1226" s="244"/>
      <c r="T1226" s="244"/>
      <c r="U1226" s="235">
        <v>6500</v>
      </c>
      <c r="V1226" s="246">
        <f>SUM(P1226*6500)</f>
        <v>65000</v>
      </c>
      <c r="W1226" s="263">
        <v>20</v>
      </c>
      <c r="X1226" s="263">
        <v>93</v>
      </c>
      <c r="Y1226" s="249">
        <f>SUM(V1226-(V1226*X1226/100))</f>
        <v>4550</v>
      </c>
      <c r="Z1226" s="248">
        <f>SUM(J1226+Y1226)</f>
        <v>4550</v>
      </c>
      <c r="AA1226" s="255">
        <f>Z1226</f>
        <v>4550</v>
      </c>
      <c r="AB1226" s="244">
        <v>50</v>
      </c>
      <c r="AC1226" s="244">
        <v>0</v>
      </c>
      <c r="AD1226" s="244">
        <v>0.01</v>
      </c>
      <c r="AE1226"/>
    </row>
    <row r="1227" spans="1:31" x14ac:dyDescent="0.3">
      <c r="A1227" s="244">
        <v>646</v>
      </c>
      <c r="B1227" s="330" t="s">
        <v>545</v>
      </c>
      <c r="C1227" s="244">
        <v>81</v>
      </c>
      <c r="D1227" s="244"/>
      <c r="E1227" s="244">
        <v>1</v>
      </c>
      <c r="F1227" s="244">
        <v>19</v>
      </c>
      <c r="G1227" s="244">
        <v>1</v>
      </c>
      <c r="H1227" s="255">
        <f>SUM((D1227*400)+(E1227*100)+F1227)</f>
        <v>119</v>
      </c>
      <c r="I1227" s="254">
        <v>75</v>
      </c>
      <c r="J1227" s="254">
        <f>H1227*I1227</f>
        <v>8925</v>
      </c>
      <c r="K1227" s="244">
        <v>198</v>
      </c>
      <c r="L1227" s="263"/>
      <c r="M1227" s="330" t="s">
        <v>10</v>
      </c>
      <c r="N1227" s="345" t="s">
        <v>9</v>
      </c>
      <c r="O1227" s="283">
        <v>229</v>
      </c>
      <c r="P1227" s="244"/>
      <c r="Q1227" s="283"/>
      <c r="R1227" s="283"/>
      <c r="S1227" s="244"/>
      <c r="T1227" s="244"/>
      <c r="U1227" s="235">
        <v>6500</v>
      </c>
      <c r="V1227" s="246">
        <f>SUM(V1228+V1229)</f>
        <v>1488500</v>
      </c>
      <c r="W1227" s="263">
        <v>13</v>
      </c>
      <c r="X1227" s="263">
        <v>42</v>
      </c>
      <c r="Y1227" s="249">
        <f>SUM(V1227-(V1227*X1227/100))</f>
        <v>863330</v>
      </c>
      <c r="Z1227" s="248">
        <f>SUM(J1227+Y1227)</f>
        <v>872255</v>
      </c>
      <c r="AA1227" s="255">
        <f>Z1227</f>
        <v>872255</v>
      </c>
      <c r="AB1227" s="244">
        <v>10</v>
      </c>
      <c r="AC1227" s="244">
        <v>0</v>
      </c>
      <c r="AD1227" s="244">
        <v>0.02</v>
      </c>
      <c r="AE1227"/>
    </row>
    <row r="1228" spans="1:31" x14ac:dyDescent="0.3">
      <c r="A1228" s="244"/>
      <c r="B1228" s="244"/>
      <c r="C1228" s="244"/>
      <c r="D1228" s="244"/>
      <c r="E1228" s="244"/>
      <c r="F1228" s="244"/>
      <c r="G1228" s="244"/>
      <c r="H1228" s="255">
        <f>SUM((D1228*400)+(E1228*100)+F1228)</f>
        <v>0</v>
      </c>
      <c r="I1228" s="254">
        <v>75</v>
      </c>
      <c r="J1228" s="254">
        <f>H1228*I1228</f>
        <v>0</v>
      </c>
      <c r="K1228" s="244"/>
      <c r="L1228" s="263">
        <v>221</v>
      </c>
      <c r="M1228" s="330" t="s">
        <v>393</v>
      </c>
      <c r="N1228" s="345" t="s">
        <v>2</v>
      </c>
      <c r="O1228" s="283"/>
      <c r="P1228" s="244"/>
      <c r="Q1228" s="283">
        <v>133</v>
      </c>
      <c r="R1228" s="283"/>
      <c r="S1228" s="244"/>
      <c r="T1228" s="244"/>
      <c r="V1228" s="246">
        <f>SUM(Q1228*6500)</f>
        <v>864500</v>
      </c>
      <c r="W1228" s="263"/>
      <c r="X1228" s="263"/>
      <c r="Y1228" s="249"/>
      <c r="Z1228" s="248">
        <f>SUM(J1228+Y1228)</f>
        <v>0</v>
      </c>
      <c r="AA1228" s="255">
        <f>Z1228</f>
        <v>0</v>
      </c>
      <c r="AB1228" s="244"/>
      <c r="AC1228" s="244"/>
      <c r="AD1228" s="244"/>
      <c r="AE1228"/>
    </row>
    <row r="1229" spans="1:31" x14ac:dyDescent="0.3">
      <c r="A1229" s="244"/>
      <c r="B1229" s="244"/>
      <c r="C1229" s="244"/>
      <c r="D1229" s="244"/>
      <c r="E1229" s="244"/>
      <c r="F1229" s="244"/>
      <c r="G1229" s="244"/>
      <c r="H1229" s="255">
        <f>SUM((D1229*400)+(E1229*100)+F1229)</f>
        <v>0</v>
      </c>
      <c r="I1229" s="254">
        <v>75</v>
      </c>
      <c r="J1229" s="254">
        <f>H1229*I1229</f>
        <v>0</v>
      </c>
      <c r="K1229" s="244"/>
      <c r="L1229" s="244"/>
      <c r="M1229" s="330" t="s">
        <v>391</v>
      </c>
      <c r="N1229" s="345" t="s">
        <v>0</v>
      </c>
      <c r="O1229" s="283"/>
      <c r="P1229" s="244"/>
      <c r="Q1229" s="283">
        <v>96</v>
      </c>
      <c r="R1229" s="283"/>
      <c r="S1229" s="244"/>
      <c r="T1229" s="244"/>
      <c r="V1229" s="246">
        <f>SUM(Q1229*6500)</f>
        <v>624000</v>
      </c>
      <c r="W1229" s="263"/>
      <c r="X1229" s="263"/>
      <c r="Y1229" s="249"/>
      <c r="Z1229" s="248">
        <f>SUM(J1229+Y1229)</f>
        <v>0</v>
      </c>
      <c r="AA1229" s="255">
        <f>Z1229</f>
        <v>0</v>
      </c>
      <c r="AB1229" s="244"/>
      <c r="AC1229" s="244"/>
      <c r="AD1229" s="244"/>
      <c r="AE1229"/>
    </row>
    <row r="1230" spans="1:31" x14ac:dyDescent="0.3">
      <c r="A1230" s="244">
        <v>647</v>
      </c>
      <c r="B1230" s="330" t="s">
        <v>544</v>
      </c>
      <c r="C1230" s="244">
        <v>20226</v>
      </c>
      <c r="D1230" s="244">
        <v>1</v>
      </c>
      <c r="E1230" s="244">
        <v>3</v>
      </c>
      <c r="F1230" s="244">
        <v>5</v>
      </c>
      <c r="G1230" s="244">
        <v>1</v>
      </c>
      <c r="H1230" s="255">
        <f>SUM((D1230*400)+(E1230*100)+F1230)</f>
        <v>705</v>
      </c>
      <c r="I1230" s="254">
        <v>75</v>
      </c>
      <c r="J1230" s="254">
        <f>H1230*I1230</f>
        <v>52875</v>
      </c>
      <c r="K1230" s="244">
        <v>199</v>
      </c>
      <c r="L1230" s="244">
        <v>262</v>
      </c>
      <c r="M1230" s="284" t="s">
        <v>330</v>
      </c>
      <c r="N1230" s="345" t="s">
        <v>0</v>
      </c>
      <c r="O1230" s="283">
        <v>133</v>
      </c>
      <c r="P1230" s="244"/>
      <c r="Q1230" s="283"/>
      <c r="R1230" s="283">
        <v>48</v>
      </c>
      <c r="S1230" s="244"/>
      <c r="T1230" s="244"/>
      <c r="U1230" s="235">
        <v>6500</v>
      </c>
      <c r="V1230" s="246">
        <f>SUM(R1230*6500)</f>
        <v>312000</v>
      </c>
      <c r="W1230" s="263">
        <v>15</v>
      </c>
      <c r="X1230" s="263">
        <v>65</v>
      </c>
      <c r="Y1230" s="249">
        <f>SUM(V1230-(V1230*X1230/100))</f>
        <v>109200</v>
      </c>
      <c r="Z1230" s="248">
        <f>SUM(J1230+Y1230)</f>
        <v>162075</v>
      </c>
      <c r="AA1230" s="255">
        <f>Z1230</f>
        <v>162075</v>
      </c>
      <c r="AB1230" s="244">
        <v>10</v>
      </c>
      <c r="AC1230" s="244">
        <v>0</v>
      </c>
      <c r="AD1230" s="244">
        <v>0.02</v>
      </c>
      <c r="AE1230"/>
    </row>
    <row r="1231" spans="1:31" x14ac:dyDescent="0.3">
      <c r="A1231" s="244"/>
      <c r="B1231" s="244"/>
      <c r="C1231" s="244"/>
      <c r="D1231" s="244"/>
      <c r="E1231" s="244"/>
      <c r="F1231" s="244"/>
      <c r="G1231" s="244"/>
      <c r="H1231" s="255">
        <f>SUM((D1231*400)+(E1231*100)+F1231)</f>
        <v>0</v>
      </c>
      <c r="I1231" s="254">
        <v>75</v>
      </c>
      <c r="J1231" s="254">
        <f>H1231*I1231</f>
        <v>0</v>
      </c>
      <c r="K1231" s="244"/>
      <c r="L1231" s="244"/>
      <c r="M1231" s="284" t="s">
        <v>218</v>
      </c>
      <c r="N1231" s="345" t="s">
        <v>0</v>
      </c>
      <c r="O1231" s="283"/>
      <c r="P1231" s="244">
        <v>60</v>
      </c>
      <c r="Q1231" s="283"/>
      <c r="R1231" s="283"/>
      <c r="S1231" s="244"/>
      <c r="T1231" s="244"/>
      <c r="U1231" s="235">
        <v>2050</v>
      </c>
      <c r="V1231" s="246">
        <f>SUM(P1231*2050)</f>
        <v>123000</v>
      </c>
      <c r="W1231" s="263">
        <v>10</v>
      </c>
      <c r="X1231" s="263">
        <v>40</v>
      </c>
      <c r="Y1231" s="249">
        <f>SUM(V1231-(V1231*X1231/100))</f>
        <v>73800</v>
      </c>
      <c r="Z1231" s="248">
        <f>SUM(J1231+Y1231)</f>
        <v>73800</v>
      </c>
      <c r="AA1231" s="255">
        <f>Z1231</f>
        <v>73800</v>
      </c>
      <c r="AB1231" s="244">
        <v>50</v>
      </c>
      <c r="AC1231" s="244">
        <v>0</v>
      </c>
      <c r="AD1231" s="244">
        <v>0.01</v>
      </c>
      <c r="AE1231"/>
    </row>
    <row r="1232" spans="1:31" x14ac:dyDescent="0.3">
      <c r="A1232" s="244"/>
      <c r="B1232" s="244"/>
      <c r="C1232" s="244"/>
      <c r="D1232" s="244"/>
      <c r="E1232" s="244"/>
      <c r="F1232" s="244"/>
      <c r="G1232" s="244"/>
      <c r="H1232" s="255">
        <f>SUM((D1232*400)+(E1232*100)+F1232)</f>
        <v>0</v>
      </c>
      <c r="I1232" s="254">
        <v>75</v>
      </c>
      <c r="J1232" s="254">
        <f>H1232*I1232</f>
        <v>0</v>
      </c>
      <c r="K1232" s="244"/>
      <c r="L1232" s="244"/>
      <c r="M1232" s="284" t="s">
        <v>13</v>
      </c>
      <c r="N1232" s="345" t="s">
        <v>0</v>
      </c>
      <c r="O1232" s="283"/>
      <c r="P1232" s="244">
        <v>25</v>
      </c>
      <c r="Q1232" s="283"/>
      <c r="R1232" s="283"/>
      <c r="S1232" s="244"/>
      <c r="T1232" s="244"/>
      <c r="U1232" s="235">
        <v>2050</v>
      </c>
      <c r="V1232" s="246">
        <f>SUM(P1232*2050)</f>
        <v>51250</v>
      </c>
      <c r="W1232" s="263">
        <v>10</v>
      </c>
      <c r="X1232" s="263">
        <v>40</v>
      </c>
      <c r="Y1232" s="249">
        <f>SUM(V1232-(V1232*X1232/100))</f>
        <v>30750</v>
      </c>
      <c r="Z1232" s="248">
        <f>SUM(J1232+Y1232)</f>
        <v>30750</v>
      </c>
      <c r="AA1232" s="255">
        <f>Z1232</f>
        <v>30750</v>
      </c>
      <c r="AB1232" s="244">
        <v>20</v>
      </c>
      <c r="AC1232" s="244">
        <v>0</v>
      </c>
      <c r="AD1232" s="244">
        <v>0.01</v>
      </c>
      <c r="AE1232"/>
    </row>
    <row r="1233" spans="1:33" x14ac:dyDescent="0.3">
      <c r="A1233" s="244">
        <v>648</v>
      </c>
      <c r="B1233" s="330" t="s">
        <v>543</v>
      </c>
      <c r="C1233" s="244">
        <v>5356</v>
      </c>
      <c r="D1233" s="244">
        <v>14</v>
      </c>
      <c r="E1233" s="244">
        <v>1</v>
      </c>
      <c r="F1233" s="244">
        <v>4</v>
      </c>
      <c r="G1233" s="244">
        <v>1</v>
      </c>
      <c r="H1233" s="255">
        <f>SUM((D1233*400)+(E1233*100)+F1233)</f>
        <v>5704</v>
      </c>
      <c r="I1233" s="254">
        <v>75</v>
      </c>
      <c r="J1233" s="254">
        <f>H1233*I1233</f>
        <v>427800</v>
      </c>
      <c r="K1233" s="244"/>
      <c r="L1233" s="244"/>
      <c r="M1233" s="284"/>
      <c r="N1233" s="266"/>
      <c r="O1233" s="283"/>
      <c r="P1233" s="244"/>
      <c r="Q1233" s="283"/>
      <c r="R1233" s="283"/>
      <c r="S1233" s="244"/>
      <c r="T1233" s="244"/>
      <c r="V1233" s="246"/>
      <c r="W1233" s="263"/>
      <c r="X1233" s="263"/>
      <c r="Y1233" s="249"/>
      <c r="Z1233" s="248">
        <f>SUM(J1233+Y1233)</f>
        <v>427800</v>
      </c>
      <c r="AA1233" s="255">
        <f>Z1233</f>
        <v>427800</v>
      </c>
      <c r="AB1233" s="244">
        <v>50</v>
      </c>
      <c r="AC1233" s="244">
        <v>0</v>
      </c>
      <c r="AD1233" s="244">
        <v>0.01</v>
      </c>
      <c r="AE1233"/>
    </row>
    <row r="1234" spans="1:33" x14ac:dyDescent="0.3">
      <c r="A1234" s="244">
        <v>649</v>
      </c>
      <c r="B1234" s="330" t="s">
        <v>542</v>
      </c>
      <c r="C1234" s="244">
        <v>5453</v>
      </c>
      <c r="D1234" s="244"/>
      <c r="E1234" s="244">
        <v>1</v>
      </c>
      <c r="F1234" s="244">
        <v>68</v>
      </c>
      <c r="G1234" s="244">
        <v>1</v>
      </c>
      <c r="H1234" s="255">
        <f>SUM((D1234*400)+(E1234*100)+F1234)</f>
        <v>168</v>
      </c>
      <c r="I1234" s="254">
        <v>75</v>
      </c>
      <c r="J1234" s="254">
        <f>H1234*I1234</f>
        <v>12600</v>
      </c>
      <c r="K1234" s="244">
        <v>200</v>
      </c>
      <c r="L1234" s="244">
        <v>63</v>
      </c>
      <c r="M1234" s="330" t="s">
        <v>10</v>
      </c>
      <c r="N1234" s="345" t="s">
        <v>9</v>
      </c>
      <c r="O1234" s="283">
        <v>257.5</v>
      </c>
      <c r="P1234" s="244"/>
      <c r="Q1234" s="283"/>
      <c r="R1234" s="283"/>
      <c r="S1234" s="244"/>
      <c r="T1234" s="244"/>
      <c r="U1234" s="235">
        <v>6500</v>
      </c>
      <c r="V1234" s="246">
        <f>SUM(V1235+V1236)</f>
        <v>1673750</v>
      </c>
      <c r="W1234" s="263">
        <v>13</v>
      </c>
      <c r="X1234" s="263">
        <v>42</v>
      </c>
      <c r="Y1234" s="249">
        <f>SUM(V1234-(V1234*X1234/100))</f>
        <v>970775</v>
      </c>
      <c r="Z1234" s="248">
        <f>SUM(J1234+Y1234)</f>
        <v>983375</v>
      </c>
      <c r="AA1234" s="255">
        <f>Z1234</f>
        <v>983375</v>
      </c>
      <c r="AB1234" s="244">
        <v>50</v>
      </c>
      <c r="AC1234" s="244">
        <v>0</v>
      </c>
      <c r="AD1234" s="244">
        <v>0.01</v>
      </c>
      <c r="AE1234"/>
    </row>
    <row r="1235" spans="1:33" x14ac:dyDescent="0.3">
      <c r="A1235" s="244"/>
      <c r="B1235" s="244"/>
      <c r="C1235" s="244"/>
      <c r="D1235" s="244"/>
      <c r="E1235" s="244"/>
      <c r="F1235" s="244"/>
      <c r="G1235" s="244"/>
      <c r="H1235" s="255">
        <f>SUM((D1235*400)+(E1235*100)+F1235)</f>
        <v>0</v>
      </c>
      <c r="I1235" s="254">
        <v>75</v>
      </c>
      <c r="J1235" s="254">
        <f>H1235*I1235</f>
        <v>0</v>
      </c>
      <c r="K1235" s="244"/>
      <c r="L1235" s="244"/>
      <c r="M1235" s="330" t="s">
        <v>393</v>
      </c>
      <c r="N1235" s="345" t="s">
        <v>2</v>
      </c>
      <c r="O1235" s="283"/>
      <c r="P1235" s="244"/>
      <c r="Q1235" s="283">
        <v>161.5</v>
      </c>
      <c r="R1235" s="283"/>
      <c r="S1235" s="244"/>
      <c r="T1235" s="244"/>
      <c r="V1235" s="246">
        <f>SUM(Q1235*6500)</f>
        <v>1049750</v>
      </c>
      <c r="W1235" s="263"/>
      <c r="X1235" s="263"/>
      <c r="Y1235" s="249"/>
      <c r="Z1235" s="248">
        <f>SUM(J1235+Y1235)</f>
        <v>0</v>
      </c>
      <c r="AA1235" s="255">
        <f>Z1235</f>
        <v>0</v>
      </c>
      <c r="AB1235" s="244"/>
      <c r="AC1235" s="244"/>
      <c r="AD1235" s="244"/>
      <c r="AE1235"/>
    </row>
    <row r="1236" spans="1:33" x14ac:dyDescent="0.3">
      <c r="A1236" s="244"/>
      <c r="B1236" s="244"/>
      <c r="C1236" s="244"/>
      <c r="D1236" s="244"/>
      <c r="E1236" s="244"/>
      <c r="F1236" s="244"/>
      <c r="G1236" s="244"/>
      <c r="H1236" s="255">
        <f>SUM((D1236*400)+(E1236*100)+F1236)</f>
        <v>0</v>
      </c>
      <c r="I1236" s="254">
        <v>75</v>
      </c>
      <c r="J1236" s="254">
        <f>H1236*I1236</f>
        <v>0</v>
      </c>
      <c r="K1236" s="244"/>
      <c r="L1236" s="244"/>
      <c r="M1236" s="330" t="s">
        <v>391</v>
      </c>
      <c r="N1236" s="345" t="s">
        <v>0</v>
      </c>
      <c r="O1236" s="283"/>
      <c r="P1236" s="244"/>
      <c r="Q1236" s="283">
        <v>96</v>
      </c>
      <c r="R1236" s="283"/>
      <c r="S1236" s="244"/>
      <c r="T1236" s="244"/>
      <c r="V1236" s="246">
        <f>SUM(Q1236*6500)</f>
        <v>624000</v>
      </c>
      <c r="W1236" s="263"/>
      <c r="X1236" s="263"/>
      <c r="Y1236" s="249"/>
      <c r="Z1236" s="248">
        <f>SUM(J1236+Y1236)</f>
        <v>0</v>
      </c>
      <c r="AA1236" s="255">
        <f>Z1236</f>
        <v>0</v>
      </c>
      <c r="AB1236" s="244"/>
      <c r="AC1236" s="244"/>
      <c r="AD1236" s="244"/>
      <c r="AE1236"/>
    </row>
    <row r="1237" spans="1:33" s="294" customFormat="1" x14ac:dyDescent="0.3">
      <c r="A1237" s="263">
        <v>650</v>
      </c>
      <c r="B1237" s="345" t="s">
        <v>541</v>
      </c>
      <c r="C1237" s="263">
        <v>20227</v>
      </c>
      <c r="D1237" s="263">
        <v>1</v>
      </c>
      <c r="E1237" s="263"/>
      <c r="F1237" s="263">
        <v>72</v>
      </c>
      <c r="G1237" s="263">
        <v>1</v>
      </c>
      <c r="H1237" s="369">
        <f>SUM((D1237*400)+(E1237*100)+F1237)</f>
        <v>472</v>
      </c>
      <c r="I1237" s="369">
        <v>75</v>
      </c>
      <c r="J1237" s="369">
        <f>H1237*I1237</f>
        <v>35400</v>
      </c>
      <c r="K1237" s="263">
        <v>201</v>
      </c>
      <c r="L1237" s="263">
        <v>63</v>
      </c>
      <c r="M1237" s="266" t="s">
        <v>540</v>
      </c>
      <c r="N1237" s="266" t="s">
        <v>0</v>
      </c>
      <c r="O1237" s="265">
        <v>42</v>
      </c>
      <c r="P1237" s="263">
        <v>42</v>
      </c>
      <c r="Q1237" s="265"/>
      <c r="R1237" s="265"/>
      <c r="S1237" s="263"/>
      <c r="T1237" s="263"/>
      <c r="U1237" s="235">
        <v>5900</v>
      </c>
      <c r="V1237" s="246">
        <f>SUM(P1237*5900)</f>
        <v>247800</v>
      </c>
      <c r="W1237" s="263">
        <v>4</v>
      </c>
      <c r="X1237" s="263">
        <v>12</v>
      </c>
      <c r="Y1237" s="249">
        <f>SUM(V1237-(V1237*X1237/100))</f>
        <v>218064</v>
      </c>
      <c r="Z1237" s="369">
        <f>SUM(J1237+Y1237)</f>
        <v>253464</v>
      </c>
      <c r="AA1237" s="369">
        <f>Z1237</f>
        <v>253464</v>
      </c>
      <c r="AB1237" s="263">
        <v>10</v>
      </c>
      <c r="AC1237" s="263">
        <v>0</v>
      </c>
      <c r="AD1237" s="263">
        <v>0.02</v>
      </c>
      <c r="AE1237" s="226"/>
      <c r="AF1237" s="282"/>
      <c r="AG1237" s="282"/>
    </row>
    <row r="1238" spans="1:33" x14ac:dyDescent="0.3">
      <c r="A1238" s="244">
        <v>651</v>
      </c>
      <c r="B1238" s="330" t="s">
        <v>539</v>
      </c>
      <c r="C1238" s="244">
        <v>29100</v>
      </c>
      <c r="D1238" s="244"/>
      <c r="E1238" s="244">
        <v>1</v>
      </c>
      <c r="F1238" s="244"/>
      <c r="G1238" s="244">
        <v>1</v>
      </c>
      <c r="H1238" s="255">
        <f>SUM((D1238*400)+(E1238*100)+F1238)</f>
        <v>100</v>
      </c>
      <c r="I1238" s="254">
        <v>75</v>
      </c>
      <c r="J1238" s="254">
        <f>H1238*I1238</f>
        <v>7500</v>
      </c>
      <c r="K1238" s="244"/>
      <c r="L1238" s="244"/>
      <c r="M1238" s="284"/>
      <c r="N1238" s="266"/>
      <c r="O1238" s="283"/>
      <c r="P1238" s="244"/>
      <c r="Q1238" s="283"/>
      <c r="R1238" s="283"/>
      <c r="S1238" s="244"/>
      <c r="T1238" s="244"/>
      <c r="V1238" s="246"/>
      <c r="W1238" s="263"/>
      <c r="X1238" s="263"/>
      <c r="Y1238" s="249"/>
      <c r="Z1238" s="248">
        <f>SUM(J1238+Y1238)</f>
        <v>7500</v>
      </c>
      <c r="AA1238" s="255">
        <f>Z1238</f>
        <v>7500</v>
      </c>
      <c r="AB1238" s="244">
        <v>50</v>
      </c>
      <c r="AC1238" s="263">
        <v>0</v>
      </c>
      <c r="AD1238" s="263">
        <v>0.01</v>
      </c>
      <c r="AE1238"/>
    </row>
    <row r="1239" spans="1:33" x14ac:dyDescent="0.3">
      <c r="A1239" s="244">
        <v>652</v>
      </c>
      <c r="B1239" s="330" t="s">
        <v>538</v>
      </c>
      <c r="C1239" s="244">
        <v>3958</v>
      </c>
      <c r="D1239" s="244">
        <v>6</v>
      </c>
      <c r="E1239" s="244"/>
      <c r="F1239" s="244"/>
      <c r="G1239" s="244">
        <v>1</v>
      </c>
      <c r="H1239" s="255">
        <f>SUM((D1239*400)+(E1239*100)+F1239)</f>
        <v>2400</v>
      </c>
      <c r="I1239" s="254">
        <v>75</v>
      </c>
      <c r="J1239" s="254">
        <f>H1239*I1239</f>
        <v>180000</v>
      </c>
      <c r="K1239" s="244"/>
      <c r="L1239" s="244"/>
      <c r="M1239" s="284"/>
      <c r="N1239" s="266"/>
      <c r="O1239" s="283"/>
      <c r="P1239" s="244"/>
      <c r="Q1239" s="283"/>
      <c r="R1239" s="283"/>
      <c r="S1239" s="244"/>
      <c r="T1239" s="244"/>
      <c r="V1239" s="246"/>
      <c r="W1239" s="263"/>
      <c r="X1239" s="263"/>
      <c r="Y1239" s="249"/>
      <c r="Z1239" s="248">
        <f>SUM(J1239+Y1239)</f>
        <v>180000</v>
      </c>
      <c r="AA1239" s="255">
        <f>Z1239</f>
        <v>180000</v>
      </c>
      <c r="AB1239" s="244">
        <v>50</v>
      </c>
      <c r="AC1239" s="263">
        <v>0</v>
      </c>
      <c r="AD1239" s="263">
        <v>0.01</v>
      </c>
      <c r="AE1239"/>
    </row>
    <row r="1240" spans="1:33" x14ac:dyDescent="0.3">
      <c r="A1240" s="244">
        <v>653</v>
      </c>
      <c r="B1240" s="330" t="s">
        <v>537</v>
      </c>
      <c r="C1240" s="244">
        <v>6064</v>
      </c>
      <c r="D1240" s="244"/>
      <c r="E1240" s="244">
        <v>1</v>
      </c>
      <c r="F1240" s="244">
        <v>21</v>
      </c>
      <c r="G1240" s="244">
        <v>1</v>
      </c>
      <c r="H1240" s="255">
        <f>SUM((D1240*400)+(E1240*100)+F1240)</f>
        <v>121</v>
      </c>
      <c r="I1240" s="254">
        <v>75</v>
      </c>
      <c r="J1240" s="254">
        <f>H1240*I1240</f>
        <v>9075</v>
      </c>
      <c r="K1240" s="244"/>
      <c r="L1240" s="244"/>
      <c r="M1240" s="284"/>
      <c r="N1240" s="266"/>
      <c r="O1240" s="283"/>
      <c r="P1240" s="244"/>
      <c r="Q1240" s="283"/>
      <c r="R1240" s="283"/>
      <c r="S1240" s="244"/>
      <c r="T1240" s="244"/>
      <c r="V1240" s="246"/>
      <c r="W1240" s="263"/>
      <c r="X1240" s="263"/>
      <c r="Y1240" s="249"/>
      <c r="Z1240" s="248">
        <f>SUM(J1240+Y1240)</f>
        <v>9075</v>
      </c>
      <c r="AA1240" s="255">
        <f>Z1240</f>
        <v>9075</v>
      </c>
      <c r="AB1240" s="244">
        <v>50</v>
      </c>
      <c r="AC1240" s="263">
        <v>0</v>
      </c>
      <c r="AD1240" s="263">
        <v>0.01</v>
      </c>
      <c r="AE1240"/>
    </row>
    <row r="1241" spans="1:33" x14ac:dyDescent="0.3">
      <c r="A1241" s="244">
        <v>654</v>
      </c>
      <c r="B1241" s="330" t="s">
        <v>536</v>
      </c>
      <c r="C1241" s="244">
        <v>29137</v>
      </c>
      <c r="D1241" s="244">
        <v>9</v>
      </c>
      <c r="E1241" s="244">
        <v>3</v>
      </c>
      <c r="F1241" s="244">
        <v>75</v>
      </c>
      <c r="G1241" s="244">
        <v>1</v>
      </c>
      <c r="H1241" s="255">
        <f>SUM((D1241*400)+(E1241*100)+F1241)</f>
        <v>3975</v>
      </c>
      <c r="I1241" s="254">
        <v>75</v>
      </c>
      <c r="J1241" s="254">
        <f>H1241*I1241</f>
        <v>298125</v>
      </c>
      <c r="K1241" s="244"/>
      <c r="L1241" s="244"/>
      <c r="M1241" s="284"/>
      <c r="N1241" s="266"/>
      <c r="O1241" s="283"/>
      <c r="P1241" s="244"/>
      <c r="Q1241" s="283"/>
      <c r="R1241" s="283"/>
      <c r="S1241" s="244"/>
      <c r="T1241" s="244"/>
      <c r="V1241" s="246"/>
      <c r="W1241" s="263"/>
      <c r="X1241" s="263"/>
      <c r="Y1241" s="249"/>
      <c r="Z1241" s="248">
        <f>SUM(J1241+Y1241)</f>
        <v>298125</v>
      </c>
      <c r="AA1241" s="255">
        <f>Z1241</f>
        <v>298125</v>
      </c>
      <c r="AB1241" s="244">
        <v>50</v>
      </c>
      <c r="AC1241" s="263">
        <v>0</v>
      </c>
      <c r="AD1241" s="263">
        <v>0.01</v>
      </c>
      <c r="AE1241"/>
    </row>
    <row r="1242" spans="1:33" x14ac:dyDescent="0.3">
      <c r="A1242" s="244">
        <v>655</v>
      </c>
      <c r="B1242" s="330" t="s">
        <v>441</v>
      </c>
      <c r="C1242" s="244">
        <v>20466</v>
      </c>
      <c r="D1242" s="244">
        <v>6</v>
      </c>
      <c r="E1242" s="244">
        <v>1</v>
      </c>
      <c r="F1242" s="244">
        <v>42</v>
      </c>
      <c r="G1242" s="244">
        <v>1</v>
      </c>
      <c r="H1242" s="255">
        <f>SUM((D1242*400)+(E1242*100)+F1242)</f>
        <v>2542</v>
      </c>
      <c r="I1242" s="254">
        <v>75</v>
      </c>
      <c r="J1242" s="254">
        <f>H1242*I1242</f>
        <v>190650</v>
      </c>
      <c r="K1242" s="244"/>
      <c r="L1242" s="244"/>
      <c r="M1242" s="284"/>
      <c r="N1242" s="266"/>
      <c r="O1242" s="283"/>
      <c r="P1242" s="244"/>
      <c r="Q1242" s="283"/>
      <c r="R1242" s="283"/>
      <c r="S1242" s="244"/>
      <c r="T1242" s="244"/>
      <c r="V1242" s="246"/>
      <c r="W1242" s="263"/>
      <c r="X1242" s="263"/>
      <c r="Y1242" s="249"/>
      <c r="Z1242" s="248">
        <f>SUM(J1242+Y1242)</f>
        <v>190650</v>
      </c>
      <c r="AA1242" s="255">
        <f>Z1242</f>
        <v>190650</v>
      </c>
      <c r="AB1242" s="244">
        <v>50</v>
      </c>
      <c r="AC1242" s="263">
        <v>0</v>
      </c>
      <c r="AD1242" s="263">
        <v>0.01</v>
      </c>
      <c r="AE1242"/>
    </row>
    <row r="1243" spans="1:33" x14ac:dyDescent="0.3">
      <c r="A1243" s="244">
        <v>656</v>
      </c>
      <c r="B1243" s="330" t="s">
        <v>535</v>
      </c>
      <c r="C1243" s="244">
        <v>6003</v>
      </c>
      <c r="D1243" s="244">
        <v>5</v>
      </c>
      <c r="E1243" s="244"/>
      <c r="F1243" s="244"/>
      <c r="G1243" s="244">
        <v>1</v>
      </c>
      <c r="H1243" s="255">
        <f>SUM((D1243*400)+(E1243*100)+F1243)</f>
        <v>2000</v>
      </c>
      <c r="I1243" s="254">
        <v>75</v>
      </c>
      <c r="J1243" s="254">
        <f>H1243*I1243</f>
        <v>150000</v>
      </c>
      <c r="K1243" s="244"/>
      <c r="L1243" s="244"/>
      <c r="M1243" s="284"/>
      <c r="N1243" s="266"/>
      <c r="O1243" s="283"/>
      <c r="P1243" s="244"/>
      <c r="Q1243" s="283"/>
      <c r="R1243" s="283"/>
      <c r="S1243" s="244"/>
      <c r="T1243" s="244"/>
      <c r="U1243" s="246"/>
      <c r="V1243" s="263"/>
      <c r="W1243" s="263"/>
      <c r="X1243" s="263"/>
      <c r="Y1243" s="249"/>
      <c r="Z1243" s="248">
        <f>SUM(J1243+Y1243)</f>
        <v>150000</v>
      </c>
      <c r="AA1243" s="255">
        <f>Z1243</f>
        <v>150000</v>
      </c>
      <c r="AB1243" s="244">
        <v>50</v>
      </c>
      <c r="AC1243" s="263">
        <v>0</v>
      </c>
      <c r="AD1243" s="263">
        <v>0.01</v>
      </c>
      <c r="AE1243"/>
    </row>
    <row r="1244" spans="1:33" x14ac:dyDescent="0.3">
      <c r="A1244" s="244">
        <v>657</v>
      </c>
      <c r="B1244" s="330" t="s">
        <v>534</v>
      </c>
      <c r="C1244" s="244">
        <v>13971</v>
      </c>
      <c r="D1244" s="244">
        <v>5</v>
      </c>
      <c r="E1244" s="244">
        <v>2</v>
      </c>
      <c r="F1244" s="244"/>
      <c r="G1244" s="244">
        <v>1</v>
      </c>
      <c r="H1244" s="255">
        <f>SUM((D1244*400)+(E1244*100)+F1244)</f>
        <v>2200</v>
      </c>
      <c r="I1244" s="254">
        <v>75</v>
      </c>
      <c r="J1244" s="254">
        <f>H1244*I1244</f>
        <v>165000</v>
      </c>
      <c r="K1244" s="244"/>
      <c r="L1244" s="244"/>
      <c r="M1244" s="284"/>
      <c r="N1244" s="266"/>
      <c r="O1244" s="283"/>
      <c r="P1244" s="244"/>
      <c r="Q1244" s="283"/>
      <c r="R1244" s="283"/>
      <c r="S1244" s="244"/>
      <c r="T1244" s="244"/>
      <c r="U1244" s="246"/>
      <c r="V1244" s="263"/>
      <c r="W1244" s="263"/>
      <c r="X1244" s="263"/>
      <c r="Y1244" s="249"/>
      <c r="Z1244" s="248">
        <f>SUM(J1244+Y1244)</f>
        <v>165000</v>
      </c>
      <c r="AA1244" s="255">
        <f>Z1244</f>
        <v>165000</v>
      </c>
      <c r="AB1244" s="244">
        <v>50</v>
      </c>
      <c r="AC1244" s="263">
        <v>0</v>
      </c>
      <c r="AD1244" s="263">
        <v>0.01</v>
      </c>
      <c r="AE1244"/>
    </row>
    <row r="1245" spans="1:33" x14ac:dyDescent="0.3">
      <c r="A1245" s="244">
        <v>658</v>
      </c>
      <c r="B1245" s="330" t="s">
        <v>533</v>
      </c>
      <c r="C1245" s="244">
        <v>4012</v>
      </c>
      <c r="D1245" s="244">
        <v>3</v>
      </c>
      <c r="E1245" s="244"/>
      <c r="F1245" s="244">
        <v>87</v>
      </c>
      <c r="G1245" s="244">
        <v>1</v>
      </c>
      <c r="H1245" s="255">
        <f>SUM((D1245*400)+(E1245*100)+F1245)</f>
        <v>1287</v>
      </c>
      <c r="I1245" s="254">
        <v>75</v>
      </c>
      <c r="J1245" s="254">
        <f>H1245*I1245</f>
        <v>96525</v>
      </c>
      <c r="K1245" s="244"/>
      <c r="L1245" s="244"/>
      <c r="M1245" s="284"/>
      <c r="N1245" s="266"/>
      <c r="O1245" s="283"/>
      <c r="P1245" s="244"/>
      <c r="Q1245" s="283"/>
      <c r="R1245" s="283"/>
      <c r="S1245" s="244"/>
      <c r="T1245" s="244"/>
      <c r="U1245" s="246"/>
      <c r="V1245" s="263"/>
      <c r="W1245" s="263"/>
      <c r="X1245" s="263"/>
      <c r="Y1245" s="249"/>
      <c r="Z1245" s="248">
        <f>SUM(J1245+Y1245)</f>
        <v>96525</v>
      </c>
      <c r="AA1245" s="255">
        <f>Z1245</f>
        <v>96525</v>
      </c>
      <c r="AB1245" s="244">
        <v>50</v>
      </c>
      <c r="AC1245" s="263">
        <v>0</v>
      </c>
      <c r="AD1245" s="263">
        <v>0.01</v>
      </c>
      <c r="AE1245"/>
    </row>
    <row r="1246" spans="1:33" x14ac:dyDescent="0.3">
      <c r="A1246" s="244">
        <v>659</v>
      </c>
      <c r="B1246" s="330" t="s">
        <v>532</v>
      </c>
      <c r="C1246" s="244">
        <v>21207</v>
      </c>
      <c r="D1246" s="244">
        <v>17</v>
      </c>
      <c r="E1246" s="244">
        <v>3</v>
      </c>
      <c r="F1246" s="244"/>
      <c r="G1246" s="244">
        <v>1</v>
      </c>
      <c r="H1246" s="255">
        <f>SUM((D1246*400)+(E1246*100)+F1246)</f>
        <v>7100</v>
      </c>
      <c r="I1246" s="254">
        <v>75</v>
      </c>
      <c r="J1246" s="254">
        <f>H1246*I1246</f>
        <v>532500</v>
      </c>
      <c r="K1246" s="244"/>
      <c r="L1246" s="263"/>
      <c r="M1246" s="284"/>
      <c r="N1246" s="266"/>
      <c r="O1246" s="283"/>
      <c r="P1246" s="244"/>
      <c r="Q1246" s="283"/>
      <c r="R1246" s="283"/>
      <c r="S1246" s="244"/>
      <c r="T1246" s="244"/>
      <c r="U1246" s="246"/>
      <c r="V1246" s="263"/>
      <c r="W1246" s="263"/>
      <c r="X1246" s="263"/>
      <c r="Y1246" s="249"/>
      <c r="Z1246" s="248">
        <f>SUM(J1246+Y1246)</f>
        <v>532500</v>
      </c>
      <c r="AA1246" s="255">
        <f>Z1246</f>
        <v>532500</v>
      </c>
      <c r="AB1246" s="244">
        <v>50</v>
      </c>
      <c r="AC1246" s="263">
        <v>0</v>
      </c>
      <c r="AD1246" s="263">
        <v>0.01</v>
      </c>
      <c r="AE1246"/>
    </row>
    <row r="1247" spans="1:33" x14ac:dyDescent="0.3">
      <c r="A1247" s="244">
        <v>660</v>
      </c>
      <c r="B1247" s="330" t="s">
        <v>531</v>
      </c>
      <c r="C1247" s="244">
        <v>868</v>
      </c>
      <c r="D1247" s="244">
        <v>11</v>
      </c>
      <c r="E1247" s="244">
        <v>1</v>
      </c>
      <c r="F1247" s="244">
        <v>54</v>
      </c>
      <c r="G1247" s="244">
        <v>1</v>
      </c>
      <c r="H1247" s="255">
        <f>SUM((D1247*400)+(E1247*100)+F1247)</f>
        <v>4554</v>
      </c>
      <c r="I1247" s="254">
        <v>75</v>
      </c>
      <c r="J1247" s="254">
        <f>H1247*I1247</f>
        <v>341550</v>
      </c>
      <c r="K1247" s="244"/>
      <c r="L1247" s="263"/>
      <c r="M1247" s="284"/>
      <c r="N1247" s="266"/>
      <c r="O1247" s="283"/>
      <c r="P1247" s="244"/>
      <c r="Q1247" s="283"/>
      <c r="R1247" s="283"/>
      <c r="S1247" s="244"/>
      <c r="T1247" s="244"/>
      <c r="V1247" s="246"/>
      <c r="W1247" s="263"/>
      <c r="X1247" s="263"/>
      <c r="Y1247" s="249"/>
      <c r="Z1247" s="248">
        <f>SUM(J1247+Y1247)</f>
        <v>341550</v>
      </c>
      <c r="AA1247" s="255">
        <f>Z1247</f>
        <v>341550</v>
      </c>
      <c r="AB1247" s="244">
        <v>50</v>
      </c>
      <c r="AC1247" s="263">
        <v>0</v>
      </c>
      <c r="AD1247" s="263">
        <v>0.01</v>
      </c>
      <c r="AE1247"/>
    </row>
    <row r="1248" spans="1:33" x14ac:dyDescent="0.3">
      <c r="A1248" s="244">
        <v>661</v>
      </c>
      <c r="B1248" s="330" t="s">
        <v>370</v>
      </c>
      <c r="C1248" s="244">
        <v>6247</v>
      </c>
      <c r="D1248" s="244"/>
      <c r="E1248" s="244"/>
      <c r="F1248" s="244">
        <v>79</v>
      </c>
      <c r="G1248" s="244">
        <v>2</v>
      </c>
      <c r="H1248" s="255">
        <f>SUM((D1248*400)+(E1248*100)+F1248)</f>
        <v>79</v>
      </c>
      <c r="I1248" s="254">
        <v>75</v>
      </c>
      <c r="J1248" s="254">
        <f>H1248*I1248</f>
        <v>5925</v>
      </c>
      <c r="K1248" s="244">
        <v>202</v>
      </c>
      <c r="L1248" s="244">
        <v>80</v>
      </c>
      <c r="M1248" s="330" t="s">
        <v>3</v>
      </c>
      <c r="N1248" s="345" t="s">
        <v>2</v>
      </c>
      <c r="O1248" s="283">
        <v>246</v>
      </c>
      <c r="P1248" s="244"/>
      <c r="Q1248" s="283">
        <v>234</v>
      </c>
      <c r="R1248" s="283"/>
      <c r="S1248" s="244"/>
      <c r="T1248" s="244"/>
      <c r="U1248" s="235">
        <v>6500</v>
      </c>
      <c r="V1248" s="246">
        <f>SUM(Q1248*6500)</f>
        <v>1521000</v>
      </c>
      <c r="W1248" s="263">
        <v>14</v>
      </c>
      <c r="X1248" s="263">
        <v>18</v>
      </c>
      <c r="Y1248" s="249">
        <f>SUM(V1248-(V1248*X1248/100))</f>
        <v>1247220</v>
      </c>
      <c r="Z1248" s="248">
        <f>SUM(J1248+Y1248)</f>
        <v>1253145</v>
      </c>
      <c r="AA1248" s="255">
        <f>Z1248</f>
        <v>1253145</v>
      </c>
      <c r="AB1248" s="244">
        <v>10</v>
      </c>
      <c r="AC1248" s="263">
        <v>0</v>
      </c>
      <c r="AD1248" s="263">
        <v>0.02</v>
      </c>
      <c r="AE1248"/>
    </row>
    <row r="1249" spans="1:31" x14ac:dyDescent="0.3">
      <c r="A1249" s="244"/>
      <c r="B1249" s="330"/>
      <c r="C1249" s="244"/>
      <c r="D1249" s="244"/>
      <c r="E1249" s="244"/>
      <c r="F1249" s="244"/>
      <c r="G1249" s="244"/>
      <c r="H1249" s="255">
        <f>SUM((D1249*400)+(E1249*100)+F1249)</f>
        <v>0</v>
      </c>
      <c r="I1249" s="254">
        <v>75</v>
      </c>
      <c r="J1249" s="254">
        <f>H1249*I1249</f>
        <v>0</v>
      </c>
      <c r="K1249" s="244"/>
      <c r="L1249" s="244"/>
      <c r="M1249" s="330" t="s">
        <v>8</v>
      </c>
      <c r="N1249" s="345" t="s">
        <v>0</v>
      </c>
      <c r="O1249" s="283"/>
      <c r="P1249" s="244">
        <v>12</v>
      </c>
      <c r="Q1249" s="283"/>
      <c r="R1249" s="283"/>
      <c r="S1249" s="244"/>
      <c r="T1249" s="244"/>
      <c r="U1249" s="235">
        <v>6500</v>
      </c>
      <c r="V1249" s="246">
        <f>SUM(P1249*6500)</f>
        <v>78000</v>
      </c>
      <c r="W1249" s="263">
        <v>15</v>
      </c>
      <c r="X1249" s="263">
        <v>65</v>
      </c>
      <c r="Y1249" s="249">
        <f>SUM(V1249-(V1249*X1249/100))</f>
        <v>27300</v>
      </c>
      <c r="Z1249" s="248">
        <f>SUM(J1249+Y1249)</f>
        <v>27300</v>
      </c>
      <c r="AA1249" s="255">
        <f>Z1249</f>
        <v>27300</v>
      </c>
      <c r="AB1249" s="244">
        <v>50</v>
      </c>
      <c r="AC1249" s="263">
        <v>0</v>
      </c>
      <c r="AD1249" s="263">
        <v>0.01</v>
      </c>
      <c r="AE1249"/>
    </row>
    <row r="1250" spans="1:31" x14ac:dyDescent="0.3">
      <c r="A1250" s="244">
        <v>662</v>
      </c>
      <c r="B1250" s="330" t="s">
        <v>530</v>
      </c>
      <c r="C1250" s="244">
        <v>13541</v>
      </c>
      <c r="D1250" s="244">
        <v>8</v>
      </c>
      <c r="E1250" s="244">
        <v>3</v>
      </c>
      <c r="F1250" s="244">
        <v>91</v>
      </c>
      <c r="G1250" s="244">
        <v>1</v>
      </c>
      <c r="H1250" s="255">
        <f>SUM((D1250*400)+(E1250*100)+F1250)</f>
        <v>3591</v>
      </c>
      <c r="I1250" s="254">
        <v>75</v>
      </c>
      <c r="J1250" s="254">
        <f>H1250*I1250</f>
        <v>269325</v>
      </c>
      <c r="K1250" s="244"/>
      <c r="L1250" s="244"/>
      <c r="M1250" s="284"/>
      <c r="N1250" s="266"/>
      <c r="O1250" s="283"/>
      <c r="P1250" s="244"/>
      <c r="Q1250" s="283"/>
      <c r="R1250" s="283"/>
      <c r="S1250" s="244"/>
      <c r="T1250" s="244"/>
      <c r="U1250" s="246"/>
      <c r="V1250" s="263"/>
      <c r="W1250" s="263"/>
      <c r="X1250" s="263"/>
      <c r="Y1250" s="249"/>
      <c r="Z1250" s="248">
        <f>SUM(J1250+Y1250)</f>
        <v>269325</v>
      </c>
      <c r="AA1250" s="255">
        <f>Z1250</f>
        <v>269325</v>
      </c>
      <c r="AB1250" s="244">
        <v>50</v>
      </c>
      <c r="AC1250" s="263">
        <v>0</v>
      </c>
      <c r="AD1250" s="263">
        <v>0.01</v>
      </c>
      <c r="AE1250"/>
    </row>
    <row r="1251" spans="1:31" x14ac:dyDescent="0.3">
      <c r="A1251" s="244">
        <v>663</v>
      </c>
      <c r="B1251" s="330" t="s">
        <v>529</v>
      </c>
      <c r="C1251" s="244">
        <v>13450</v>
      </c>
      <c r="D1251" s="244"/>
      <c r="E1251" s="244">
        <v>2</v>
      </c>
      <c r="F1251" s="244">
        <v>43</v>
      </c>
      <c r="G1251" s="244">
        <v>1</v>
      </c>
      <c r="H1251" s="255">
        <f>SUM((D1251*400)+(E1251*100)+F1251)</f>
        <v>243</v>
      </c>
      <c r="I1251" s="254">
        <v>75</v>
      </c>
      <c r="J1251" s="254">
        <f>H1251*I1251</f>
        <v>18225</v>
      </c>
      <c r="K1251" s="244">
        <v>203</v>
      </c>
      <c r="L1251" s="244">
        <v>122</v>
      </c>
      <c r="M1251" s="284" t="s">
        <v>22</v>
      </c>
      <c r="N1251" s="266" t="s">
        <v>0</v>
      </c>
      <c r="O1251" s="283">
        <v>76</v>
      </c>
      <c r="P1251" s="244">
        <v>48</v>
      </c>
      <c r="Q1251" s="283"/>
      <c r="R1251" s="283"/>
      <c r="S1251" s="244"/>
      <c r="T1251" s="244"/>
      <c r="U1251" s="235">
        <v>2050</v>
      </c>
      <c r="V1251" s="246">
        <f>SUM(P1251*2050)</f>
        <v>98400</v>
      </c>
      <c r="W1251" s="263">
        <v>3</v>
      </c>
      <c r="X1251" s="263">
        <v>9</v>
      </c>
      <c r="Y1251" s="249">
        <f>SUM(V1251-(V1251*X1251/100))</f>
        <v>89544</v>
      </c>
      <c r="Z1251" s="248">
        <f>SUM(J1251+Y1251)</f>
        <v>107769</v>
      </c>
      <c r="AA1251" s="255">
        <f>Z1251</f>
        <v>107769</v>
      </c>
      <c r="AB1251" s="244">
        <v>50</v>
      </c>
      <c r="AC1251" s="263">
        <v>0</v>
      </c>
      <c r="AD1251" s="263">
        <v>0.01</v>
      </c>
      <c r="AE1251"/>
    </row>
    <row r="1252" spans="1:31" x14ac:dyDescent="0.3">
      <c r="A1252" s="244"/>
      <c r="B1252" s="244"/>
      <c r="C1252" s="244"/>
      <c r="D1252" s="244"/>
      <c r="E1252" s="244"/>
      <c r="F1252" s="244"/>
      <c r="G1252" s="244"/>
      <c r="H1252" s="255">
        <f>SUM((D1252*400)+(E1252*100)+F1252)</f>
        <v>0</v>
      </c>
      <c r="I1252" s="254">
        <v>75</v>
      </c>
      <c r="J1252" s="254">
        <f>H1252*I1252</f>
        <v>0</v>
      </c>
      <c r="K1252" s="244"/>
      <c r="L1252" s="244"/>
      <c r="M1252" s="284" t="s">
        <v>48</v>
      </c>
      <c r="N1252" s="266" t="s">
        <v>0</v>
      </c>
      <c r="O1252" s="283"/>
      <c r="P1252" s="244"/>
      <c r="Q1252" s="283">
        <v>16</v>
      </c>
      <c r="R1252" s="283"/>
      <c r="S1252" s="244"/>
      <c r="T1252" s="244"/>
      <c r="U1252" s="235">
        <v>6500</v>
      </c>
      <c r="V1252" s="246">
        <f>SUM(Q1252*6500)</f>
        <v>104000</v>
      </c>
      <c r="W1252" s="263">
        <v>3</v>
      </c>
      <c r="X1252" s="341">
        <v>9</v>
      </c>
      <c r="Y1252" s="249">
        <f>SUM(V1252-(V1252*X1252/100))</f>
        <v>94640</v>
      </c>
      <c r="Z1252" s="248">
        <f>SUM(J1252+Y1252)</f>
        <v>94640</v>
      </c>
      <c r="AA1252" s="255">
        <f>Z1252</f>
        <v>94640</v>
      </c>
      <c r="AB1252" s="340">
        <v>10</v>
      </c>
      <c r="AC1252" s="263">
        <v>0</v>
      </c>
      <c r="AD1252" s="260">
        <v>0.02</v>
      </c>
      <c r="AE1252"/>
    </row>
    <row r="1253" spans="1:31" x14ac:dyDescent="0.3">
      <c r="A1253" s="244"/>
      <c r="B1253" s="244"/>
      <c r="C1253" s="244"/>
      <c r="D1253" s="244"/>
      <c r="E1253" s="244"/>
      <c r="F1253" s="244"/>
      <c r="G1253" s="244"/>
      <c r="H1253" s="255">
        <f>SUM((D1253*400)+(E1253*100)+F1253)</f>
        <v>0</v>
      </c>
      <c r="I1253" s="254">
        <v>75</v>
      </c>
      <c r="J1253" s="254">
        <f>H1253*I1253</f>
        <v>0</v>
      </c>
      <c r="K1253" s="244"/>
      <c r="L1253" s="244"/>
      <c r="M1253" s="284" t="s">
        <v>158</v>
      </c>
      <c r="N1253" s="266" t="s">
        <v>2</v>
      </c>
      <c r="O1253" s="283"/>
      <c r="P1253" s="244"/>
      <c r="Q1253" s="283"/>
      <c r="R1253" s="283">
        <v>12</v>
      </c>
      <c r="S1253" s="244"/>
      <c r="T1253" s="244"/>
      <c r="U1253" s="235">
        <v>6500</v>
      </c>
      <c r="V1253" s="246">
        <f>SUM(R1253*6500)</f>
        <v>78000</v>
      </c>
      <c r="W1253" s="263">
        <v>3</v>
      </c>
      <c r="X1253" s="250">
        <v>3</v>
      </c>
      <c r="Y1253" s="249">
        <f>SUM(V1253-(V1253*X1253/100))</f>
        <v>75660</v>
      </c>
      <c r="Z1253" s="248">
        <f>SUM(J1253+Y1253)</f>
        <v>75660</v>
      </c>
      <c r="AA1253" s="255">
        <f>Z1253</f>
        <v>75660</v>
      </c>
      <c r="AB1253" s="247">
        <v>10</v>
      </c>
      <c r="AC1253" s="263">
        <v>0</v>
      </c>
      <c r="AD1253" s="250">
        <v>0.02</v>
      </c>
      <c r="AE1253"/>
    </row>
    <row r="1254" spans="1:31" x14ac:dyDescent="0.3">
      <c r="A1254" s="244">
        <v>664</v>
      </c>
      <c r="B1254" s="330" t="s">
        <v>528</v>
      </c>
      <c r="C1254" s="244">
        <v>5454</v>
      </c>
      <c r="D1254" s="244"/>
      <c r="E1254" s="244">
        <v>1</v>
      </c>
      <c r="F1254" s="244">
        <v>70</v>
      </c>
      <c r="G1254" s="244">
        <v>2</v>
      </c>
      <c r="H1254" s="255">
        <f>SUM((D1254*400)+(E1254*100)+F1254)</f>
        <v>170</v>
      </c>
      <c r="I1254" s="254">
        <v>75</v>
      </c>
      <c r="J1254" s="254">
        <f>H1254*I1254</f>
        <v>12750</v>
      </c>
      <c r="K1254" s="244">
        <v>204</v>
      </c>
      <c r="L1254" s="244">
        <v>122</v>
      </c>
      <c r="M1254" s="330" t="s">
        <v>3</v>
      </c>
      <c r="N1254" s="345" t="s">
        <v>2</v>
      </c>
      <c r="O1254" s="283">
        <v>214.5</v>
      </c>
      <c r="P1254" s="244"/>
      <c r="Q1254" s="283">
        <v>183</v>
      </c>
      <c r="R1254" s="283"/>
      <c r="S1254" s="244"/>
      <c r="T1254" s="244"/>
      <c r="U1254" s="235">
        <v>6500</v>
      </c>
      <c r="V1254" s="246">
        <f>SUM(Q1254*6500)</f>
        <v>1189500</v>
      </c>
      <c r="W1254" s="263">
        <v>16</v>
      </c>
      <c r="X1254" s="263">
        <v>22</v>
      </c>
      <c r="Y1254" s="249">
        <f>SUM(V1254-(V1254*X1254/100))</f>
        <v>927810</v>
      </c>
      <c r="Z1254" s="248">
        <f>SUM(J1254+Y1254)</f>
        <v>940560</v>
      </c>
      <c r="AA1254" s="255">
        <f>Z1254</f>
        <v>940560</v>
      </c>
      <c r="AB1254" s="244">
        <v>10</v>
      </c>
      <c r="AC1254" s="263">
        <v>0</v>
      </c>
      <c r="AD1254" s="263">
        <v>0.02</v>
      </c>
      <c r="AE1254"/>
    </row>
    <row r="1255" spans="1:31" x14ac:dyDescent="0.3">
      <c r="A1255" s="244"/>
      <c r="B1255" s="244"/>
      <c r="C1255" s="244"/>
      <c r="D1255" s="244"/>
      <c r="E1255" s="244"/>
      <c r="F1255" s="244"/>
      <c r="G1255" s="244"/>
      <c r="H1255" s="255">
        <f>SUM((D1255*400)+(E1255*100)+F1255)</f>
        <v>0</v>
      </c>
      <c r="I1255" s="254">
        <v>75</v>
      </c>
      <c r="J1255" s="254">
        <f>H1255*I1255</f>
        <v>0</v>
      </c>
      <c r="K1255" s="244"/>
      <c r="L1255" s="244"/>
      <c r="M1255" s="284" t="s">
        <v>527</v>
      </c>
      <c r="N1255" s="266" t="s">
        <v>0</v>
      </c>
      <c r="O1255" s="283"/>
      <c r="P1255" s="244"/>
      <c r="Q1255" s="283"/>
      <c r="R1255" s="283">
        <v>31.5</v>
      </c>
      <c r="S1255" s="244"/>
      <c r="T1255" s="244"/>
      <c r="U1255" s="235">
        <v>6500</v>
      </c>
      <c r="V1255" s="246">
        <f>SUM(R1255*6500)</f>
        <v>204750</v>
      </c>
      <c r="W1255" s="263">
        <v>16</v>
      </c>
      <c r="X1255" s="263">
        <v>72</v>
      </c>
      <c r="Y1255" s="249">
        <f>SUM(V1255-(V1255*X1255/100))</f>
        <v>57330</v>
      </c>
      <c r="Z1255" s="248">
        <f>SUM(J1255+Y1255)</f>
        <v>57330</v>
      </c>
      <c r="AA1255" s="255">
        <f>Z1255</f>
        <v>57330</v>
      </c>
      <c r="AB1255" s="244">
        <v>10</v>
      </c>
      <c r="AC1255" s="263">
        <v>0</v>
      </c>
      <c r="AD1255" s="263">
        <v>0.02</v>
      </c>
      <c r="AE1255"/>
    </row>
    <row r="1256" spans="1:31" x14ac:dyDescent="0.3">
      <c r="A1256" s="244">
        <v>665</v>
      </c>
      <c r="B1256" s="330" t="s">
        <v>526</v>
      </c>
      <c r="C1256" s="244">
        <v>21010</v>
      </c>
      <c r="D1256" s="244">
        <v>17</v>
      </c>
      <c r="E1256" s="244">
        <v>1</v>
      </c>
      <c r="F1256" s="244">
        <v>96</v>
      </c>
      <c r="G1256" s="244">
        <v>1</v>
      </c>
      <c r="H1256" s="255">
        <f>SUM((D1256*400)+(E1256*100)+F1256)</f>
        <v>6996</v>
      </c>
      <c r="I1256" s="254">
        <v>75</v>
      </c>
      <c r="J1256" s="254">
        <f>H1256*I1256</f>
        <v>524700</v>
      </c>
      <c r="K1256" s="244"/>
      <c r="L1256" s="244"/>
      <c r="M1256" s="284"/>
      <c r="N1256" s="266"/>
      <c r="O1256" s="283"/>
      <c r="P1256" s="244"/>
      <c r="Q1256" s="283"/>
      <c r="R1256" s="283"/>
      <c r="S1256" s="244"/>
      <c r="T1256" s="244"/>
      <c r="V1256" s="246"/>
      <c r="W1256" s="263"/>
      <c r="X1256" s="263"/>
      <c r="Y1256" s="249"/>
      <c r="Z1256" s="248">
        <f>SUM(J1256+Y1256)</f>
        <v>524700</v>
      </c>
      <c r="AA1256" s="255">
        <f>Z1256</f>
        <v>524700</v>
      </c>
      <c r="AB1256" s="244">
        <v>50</v>
      </c>
      <c r="AC1256" s="263">
        <v>0</v>
      </c>
      <c r="AD1256" s="263">
        <v>0.01</v>
      </c>
      <c r="AE1256"/>
    </row>
    <row r="1257" spans="1:31" x14ac:dyDescent="0.3">
      <c r="A1257" s="244">
        <v>665</v>
      </c>
      <c r="B1257" s="330" t="s">
        <v>525</v>
      </c>
      <c r="C1257" s="244">
        <v>13719</v>
      </c>
      <c r="D1257" s="244"/>
      <c r="E1257" s="244">
        <v>2</v>
      </c>
      <c r="F1257" s="244">
        <v>55</v>
      </c>
      <c r="G1257" s="244">
        <v>2</v>
      </c>
      <c r="H1257" s="255">
        <f>SUM((D1257*400)+(E1257*100)+F1257)</f>
        <v>255</v>
      </c>
      <c r="I1257" s="254">
        <v>75</v>
      </c>
      <c r="J1257" s="254">
        <f>H1257*I1257</f>
        <v>19125</v>
      </c>
      <c r="K1257" s="244">
        <v>205</v>
      </c>
      <c r="L1257" s="244">
        <v>14</v>
      </c>
      <c r="M1257" s="330" t="s">
        <v>10</v>
      </c>
      <c r="N1257" s="345" t="s">
        <v>9</v>
      </c>
      <c r="O1257" s="265">
        <v>188.28</v>
      </c>
      <c r="P1257" s="244" t="s">
        <v>524</v>
      </c>
      <c r="Q1257" s="283"/>
      <c r="R1257" s="283"/>
      <c r="S1257" s="244"/>
      <c r="T1257" s="244"/>
      <c r="U1257" s="235">
        <v>6500</v>
      </c>
      <c r="V1257" s="246">
        <f>SUM(V1258+V1259)</f>
        <v>1118000</v>
      </c>
      <c r="W1257" s="263">
        <v>20</v>
      </c>
      <c r="X1257" s="263">
        <v>75</v>
      </c>
      <c r="Y1257" s="249">
        <f>SUM(V1257-(V1257*X1257/100))</f>
        <v>279500</v>
      </c>
      <c r="Z1257" s="248">
        <f>SUM(J1257+Y1257)</f>
        <v>298625</v>
      </c>
      <c r="AA1257" s="255">
        <f>Z1257</f>
        <v>298625</v>
      </c>
      <c r="AB1257" s="244">
        <v>10</v>
      </c>
      <c r="AC1257" s="263">
        <v>0</v>
      </c>
      <c r="AD1257" s="263">
        <v>0.02</v>
      </c>
      <c r="AE1257"/>
    </row>
    <row r="1258" spans="1:31" x14ac:dyDescent="0.3">
      <c r="A1258" s="244"/>
      <c r="B1258" s="244"/>
      <c r="C1258" s="244"/>
      <c r="D1258" s="244"/>
      <c r="E1258" s="244"/>
      <c r="F1258" s="244"/>
      <c r="G1258" s="244"/>
      <c r="H1258" s="255">
        <f>SUM((D1258*400)+(E1258*100)+F1258)</f>
        <v>0</v>
      </c>
      <c r="I1258" s="254">
        <v>75</v>
      </c>
      <c r="J1258" s="254">
        <f>H1258*I1258</f>
        <v>0</v>
      </c>
      <c r="K1258" s="244"/>
      <c r="L1258" s="244"/>
      <c r="M1258" s="330" t="s">
        <v>393</v>
      </c>
      <c r="N1258" s="345" t="s">
        <v>2</v>
      </c>
      <c r="O1258" s="283"/>
      <c r="P1258" s="244"/>
      <c r="Q1258" s="265">
        <v>108</v>
      </c>
      <c r="R1258" s="283"/>
      <c r="S1258" s="244"/>
      <c r="T1258" s="244"/>
      <c r="V1258" s="246">
        <f>SUM(Q1258*6500)</f>
        <v>702000</v>
      </c>
      <c r="W1258" s="263"/>
      <c r="X1258" s="263"/>
      <c r="Y1258" s="249"/>
      <c r="Z1258" s="248">
        <f>SUM(J1258+Y1258)</f>
        <v>0</v>
      </c>
      <c r="AA1258" s="255">
        <f>Z1258</f>
        <v>0</v>
      </c>
      <c r="AB1258" s="244"/>
      <c r="AC1258" s="244"/>
      <c r="AD1258" s="244"/>
      <c r="AE1258"/>
    </row>
    <row r="1259" spans="1:31" x14ac:dyDescent="0.3">
      <c r="A1259" s="244"/>
      <c r="B1259" s="244"/>
      <c r="C1259" s="244"/>
      <c r="D1259" s="244"/>
      <c r="E1259" s="244"/>
      <c r="F1259" s="244"/>
      <c r="G1259" s="244"/>
      <c r="H1259" s="255">
        <f>SUM((D1259*400)+(E1259*100)+F1259)</f>
        <v>0</v>
      </c>
      <c r="I1259" s="254">
        <v>75</v>
      </c>
      <c r="J1259" s="254">
        <f>H1259*I1259</f>
        <v>0</v>
      </c>
      <c r="K1259" s="244"/>
      <c r="L1259" s="244"/>
      <c r="M1259" s="330" t="s">
        <v>391</v>
      </c>
      <c r="N1259" s="345" t="s">
        <v>0</v>
      </c>
      <c r="O1259" s="283"/>
      <c r="P1259" s="244"/>
      <c r="Q1259" s="265">
        <v>64</v>
      </c>
      <c r="R1259" s="283"/>
      <c r="S1259" s="244"/>
      <c r="T1259" s="244"/>
      <c r="V1259" s="246">
        <f>SUM(Q1259*6500)</f>
        <v>416000</v>
      </c>
      <c r="W1259" s="263"/>
      <c r="X1259" s="263"/>
      <c r="Y1259" s="249"/>
      <c r="Z1259" s="248">
        <f>SUM(J1259+Y1259)</f>
        <v>0</v>
      </c>
      <c r="AA1259" s="255">
        <f>Z1259</f>
        <v>0</v>
      </c>
      <c r="AB1259" s="244"/>
      <c r="AC1259" s="244"/>
      <c r="AD1259" s="244"/>
      <c r="AE1259"/>
    </row>
    <row r="1260" spans="1:31" x14ac:dyDescent="0.3">
      <c r="A1260" s="244"/>
      <c r="B1260" s="244"/>
      <c r="C1260" s="244"/>
      <c r="D1260" s="244"/>
      <c r="E1260" s="244"/>
      <c r="F1260" s="244"/>
      <c r="G1260" s="244"/>
      <c r="H1260" s="255">
        <f>SUM((D1260*400)+(E1260*100)+F1260)</f>
        <v>0</v>
      </c>
      <c r="I1260" s="254">
        <v>75</v>
      </c>
      <c r="J1260" s="254">
        <f>H1260*I1260</f>
        <v>0</v>
      </c>
      <c r="K1260" s="244"/>
      <c r="L1260" s="244"/>
      <c r="M1260" s="284" t="s">
        <v>8</v>
      </c>
      <c r="N1260" s="266" t="s">
        <v>0</v>
      </c>
      <c r="O1260" s="283"/>
      <c r="P1260" s="244">
        <v>16.28</v>
      </c>
      <c r="Q1260" s="283"/>
      <c r="R1260" s="283"/>
      <c r="S1260" s="244"/>
      <c r="T1260" s="244"/>
      <c r="U1260" s="235">
        <v>6500</v>
      </c>
      <c r="V1260" s="246">
        <f>SUM(P1260*6500)</f>
        <v>105820.00000000001</v>
      </c>
      <c r="W1260" s="263">
        <v>20</v>
      </c>
      <c r="X1260" s="263">
        <v>93</v>
      </c>
      <c r="Y1260" s="249">
        <f>SUM(V1260-(V1260*X1260/100))</f>
        <v>7407.3999999999942</v>
      </c>
      <c r="Z1260" s="248">
        <f>SUM(J1260+Y1260)</f>
        <v>7407.3999999999942</v>
      </c>
      <c r="AA1260" s="255">
        <f>Z1260</f>
        <v>7407.3999999999942</v>
      </c>
      <c r="AB1260" s="244">
        <v>50</v>
      </c>
      <c r="AC1260" s="244">
        <v>0</v>
      </c>
      <c r="AD1260" s="244">
        <v>0.01</v>
      </c>
      <c r="AE1260"/>
    </row>
    <row r="1261" spans="1:31" x14ac:dyDescent="0.3">
      <c r="A1261" s="244">
        <v>666</v>
      </c>
      <c r="B1261" s="330" t="s">
        <v>523</v>
      </c>
      <c r="C1261" s="244">
        <v>6285</v>
      </c>
      <c r="D1261" s="244"/>
      <c r="E1261" s="244">
        <v>2</v>
      </c>
      <c r="F1261" s="244">
        <v>75</v>
      </c>
      <c r="G1261" s="244">
        <v>1</v>
      </c>
      <c r="H1261" s="255">
        <f>SUM((D1261*400)+(E1261*100)+F1261)</f>
        <v>275</v>
      </c>
      <c r="I1261" s="254">
        <v>75</v>
      </c>
      <c r="J1261" s="254">
        <f>H1261*I1261</f>
        <v>20625</v>
      </c>
      <c r="K1261" s="244">
        <v>206</v>
      </c>
      <c r="L1261" s="368">
        <v>14</v>
      </c>
      <c r="M1261" s="284" t="s">
        <v>218</v>
      </c>
      <c r="N1261" s="266" t="s">
        <v>0</v>
      </c>
      <c r="O1261" s="265">
        <v>24</v>
      </c>
      <c r="P1261" s="244">
        <v>24</v>
      </c>
      <c r="Q1261" s="283"/>
      <c r="R1261" s="283"/>
      <c r="S1261" s="244"/>
      <c r="T1261" s="244"/>
      <c r="U1261" s="235">
        <v>2050</v>
      </c>
      <c r="V1261" s="246">
        <f>SUM(P1261*2050)</f>
        <v>49200</v>
      </c>
      <c r="W1261" s="263">
        <v>15</v>
      </c>
      <c r="X1261" s="263">
        <v>65</v>
      </c>
      <c r="Y1261" s="249">
        <f>SUM(V1261-(V1261*X1261/100))</f>
        <v>17220</v>
      </c>
      <c r="Z1261" s="248">
        <f>SUM(J1261+Y1261)</f>
        <v>37845</v>
      </c>
      <c r="AA1261" s="255">
        <f>Z1261</f>
        <v>37845</v>
      </c>
      <c r="AB1261" s="244">
        <v>50</v>
      </c>
      <c r="AC1261" s="244">
        <v>0</v>
      </c>
      <c r="AD1261" s="244">
        <v>0.01</v>
      </c>
      <c r="AE1261"/>
    </row>
    <row r="1262" spans="1:31" x14ac:dyDescent="0.3">
      <c r="A1262" s="244">
        <v>667</v>
      </c>
      <c r="B1262" s="330" t="s">
        <v>522</v>
      </c>
      <c r="C1262" s="244">
        <v>9785</v>
      </c>
      <c r="D1262" s="244">
        <v>13</v>
      </c>
      <c r="E1262" s="244">
        <v>1</v>
      </c>
      <c r="F1262" s="244">
        <v>65</v>
      </c>
      <c r="G1262" s="244">
        <v>1</v>
      </c>
      <c r="H1262" s="255">
        <f>SUM((D1262*400)+(E1262*100)+F1262)</f>
        <v>5365</v>
      </c>
      <c r="I1262" s="254">
        <v>75</v>
      </c>
      <c r="J1262" s="254">
        <f>H1262*I1262</f>
        <v>402375</v>
      </c>
      <c r="K1262" s="244"/>
      <c r="L1262" s="263"/>
      <c r="M1262" s="284"/>
      <c r="N1262" s="266"/>
      <c r="O1262" s="283"/>
      <c r="P1262" s="244"/>
      <c r="Q1262" s="283"/>
      <c r="R1262" s="283"/>
      <c r="S1262" s="244"/>
      <c r="T1262" s="244"/>
      <c r="V1262" s="246"/>
      <c r="W1262" s="263"/>
      <c r="X1262" s="263"/>
      <c r="Y1262" s="249"/>
      <c r="Z1262" s="248">
        <f>SUM(J1262+Y1262)</f>
        <v>402375</v>
      </c>
      <c r="AA1262" s="255">
        <f>Z1262</f>
        <v>402375</v>
      </c>
      <c r="AB1262" s="244">
        <v>50</v>
      </c>
      <c r="AC1262" s="244">
        <v>0</v>
      </c>
      <c r="AD1262" s="244">
        <v>0.01</v>
      </c>
      <c r="AE1262"/>
    </row>
    <row r="1263" spans="1:31" x14ac:dyDescent="0.3">
      <c r="A1263" s="244">
        <v>668</v>
      </c>
      <c r="B1263" s="330" t="s">
        <v>521</v>
      </c>
      <c r="C1263" s="244">
        <v>13690</v>
      </c>
      <c r="D1263" s="244">
        <v>2</v>
      </c>
      <c r="E1263" s="244"/>
      <c r="F1263" s="244">
        <v>28</v>
      </c>
      <c r="G1263" s="244">
        <v>2</v>
      </c>
      <c r="H1263" s="255">
        <f>SUM((D1263*400)+(E1263*100)+F1263)</f>
        <v>828</v>
      </c>
      <c r="I1263" s="254">
        <v>75</v>
      </c>
      <c r="J1263" s="254">
        <f>H1263*I1263</f>
        <v>62100</v>
      </c>
      <c r="K1263" s="244">
        <v>207</v>
      </c>
      <c r="L1263" s="263">
        <v>126</v>
      </c>
      <c r="M1263" s="330" t="s">
        <v>3</v>
      </c>
      <c r="N1263" s="345" t="s">
        <v>2</v>
      </c>
      <c r="O1263" s="283">
        <v>995</v>
      </c>
      <c r="P1263" s="244"/>
      <c r="Q1263" s="283">
        <v>198</v>
      </c>
      <c r="R1263" s="283"/>
      <c r="S1263" s="244"/>
      <c r="T1263" s="244"/>
      <c r="U1263" s="235">
        <v>6500</v>
      </c>
      <c r="V1263" s="246">
        <f>SUM(Q1263*6500)</f>
        <v>1287000</v>
      </c>
      <c r="W1263" s="263">
        <v>12</v>
      </c>
      <c r="X1263" s="263">
        <v>14</v>
      </c>
      <c r="Y1263" s="249">
        <f>SUM(V1263-(V1263*X1263/100))</f>
        <v>1106820</v>
      </c>
      <c r="Z1263" s="248">
        <f>SUM(J1263+Y1263)</f>
        <v>1168920</v>
      </c>
      <c r="AA1263" s="255">
        <f>Z1263</f>
        <v>1168920</v>
      </c>
      <c r="AB1263" s="244">
        <v>10</v>
      </c>
      <c r="AC1263" s="244">
        <v>0</v>
      </c>
      <c r="AD1263" s="244">
        <v>0.02</v>
      </c>
      <c r="AE1263"/>
    </row>
    <row r="1264" spans="1:31" x14ac:dyDescent="0.3">
      <c r="A1264" s="244"/>
      <c r="B1264" s="244"/>
      <c r="C1264" s="244"/>
      <c r="D1264" s="244"/>
      <c r="E1264" s="244"/>
      <c r="F1264" s="244"/>
      <c r="G1264" s="244"/>
      <c r="H1264" s="255">
        <f>SUM((D1264*400)+(E1264*100)+F1264)</f>
        <v>0</v>
      </c>
      <c r="I1264" s="254">
        <v>75</v>
      </c>
      <c r="J1264" s="254">
        <f>H1264*I1264</f>
        <v>0</v>
      </c>
      <c r="K1264" s="244"/>
      <c r="L1264" s="263"/>
      <c r="M1264" s="330" t="s">
        <v>8</v>
      </c>
      <c r="N1264" s="345" t="s">
        <v>0</v>
      </c>
      <c r="O1264" s="283"/>
      <c r="P1264" s="244">
        <v>18</v>
      </c>
      <c r="Q1264" s="283"/>
      <c r="R1264" s="283"/>
      <c r="S1264" s="244"/>
      <c r="T1264" s="244"/>
      <c r="U1264" s="235">
        <v>6500</v>
      </c>
      <c r="V1264" s="246">
        <f>SUM(P1264*6500)</f>
        <v>117000</v>
      </c>
      <c r="W1264" s="263">
        <v>10</v>
      </c>
      <c r="X1264" s="263">
        <v>40</v>
      </c>
      <c r="Y1264" s="249">
        <f>SUM(V1264-(V1264*X1264/100))</f>
        <v>70200</v>
      </c>
      <c r="Z1264" s="248">
        <f>SUM(J1264+Y1264)</f>
        <v>70200</v>
      </c>
      <c r="AA1264" s="255">
        <f>Z1264</f>
        <v>70200</v>
      </c>
      <c r="AB1264" s="244">
        <v>50</v>
      </c>
      <c r="AC1264" s="244">
        <v>0</v>
      </c>
      <c r="AD1264" s="244">
        <v>0.01</v>
      </c>
      <c r="AE1264"/>
    </row>
    <row r="1265" spans="1:31" x14ac:dyDescent="0.3">
      <c r="A1265" s="244"/>
      <c r="B1265" s="244"/>
      <c r="C1265" s="244"/>
      <c r="D1265" s="244"/>
      <c r="E1265" s="244"/>
      <c r="F1265" s="244"/>
      <c r="G1265" s="244"/>
      <c r="H1265" s="255">
        <f>SUM((D1265*400)+(E1265*100)+F1265)</f>
        <v>0</v>
      </c>
      <c r="I1265" s="254">
        <v>75</v>
      </c>
      <c r="J1265" s="254">
        <f>H1265*I1265</f>
        <v>0</v>
      </c>
      <c r="K1265" s="244"/>
      <c r="L1265" s="263">
        <v>188</v>
      </c>
      <c r="M1265" s="330" t="s">
        <v>3</v>
      </c>
      <c r="N1265" s="345" t="s">
        <v>2</v>
      </c>
      <c r="O1265" s="283"/>
      <c r="P1265" s="244"/>
      <c r="Q1265" s="283">
        <v>159</v>
      </c>
      <c r="R1265" s="283"/>
      <c r="S1265" s="244"/>
      <c r="T1265" s="244"/>
      <c r="U1265" s="235">
        <v>6500</v>
      </c>
      <c r="V1265" s="246">
        <f>SUM(Q1265*6500)</f>
        <v>1033500</v>
      </c>
      <c r="W1265" s="263">
        <v>20</v>
      </c>
      <c r="X1265" s="263">
        <v>30</v>
      </c>
      <c r="Y1265" s="249">
        <f>SUM(V1265-(V1265*X1265/100))</f>
        <v>723450</v>
      </c>
      <c r="Z1265" s="248">
        <f>SUM(J1265+Y1265)</f>
        <v>723450</v>
      </c>
      <c r="AA1265" s="255">
        <f>Z1265</f>
        <v>723450</v>
      </c>
      <c r="AB1265" s="244">
        <v>10</v>
      </c>
      <c r="AC1265" s="244">
        <v>0</v>
      </c>
      <c r="AD1265" s="244">
        <v>0.02</v>
      </c>
      <c r="AE1265"/>
    </row>
    <row r="1266" spans="1:31" x14ac:dyDescent="0.3">
      <c r="A1266" s="244"/>
      <c r="B1266" s="244"/>
      <c r="C1266" s="244"/>
      <c r="D1266" s="244"/>
      <c r="E1266" s="244"/>
      <c r="F1266" s="244"/>
      <c r="G1266" s="244"/>
      <c r="H1266" s="255">
        <f>SUM((D1266*400)+(E1266*100)+F1266)</f>
        <v>0</v>
      </c>
      <c r="I1266" s="254">
        <v>75</v>
      </c>
      <c r="J1266" s="254">
        <f>H1266*I1266</f>
        <v>0</v>
      </c>
      <c r="K1266" s="244"/>
      <c r="L1266" s="263"/>
      <c r="M1266" s="330" t="s">
        <v>8</v>
      </c>
      <c r="N1266" s="345" t="s">
        <v>0</v>
      </c>
      <c r="O1266" s="283"/>
      <c r="P1266" s="244">
        <v>13.75</v>
      </c>
      <c r="Q1266" s="283"/>
      <c r="R1266" s="283"/>
      <c r="S1266" s="244"/>
      <c r="T1266" s="244"/>
      <c r="U1266" s="235">
        <v>6500</v>
      </c>
      <c r="V1266" s="246">
        <f>SUM(P1266*6500)</f>
        <v>89375</v>
      </c>
      <c r="W1266" s="263">
        <v>10</v>
      </c>
      <c r="X1266" s="263">
        <v>40</v>
      </c>
      <c r="Y1266" s="249">
        <f>SUM(V1266-(V1266*X1266/100))</f>
        <v>53625</v>
      </c>
      <c r="Z1266" s="248">
        <f>SUM(J1266+Y1266)</f>
        <v>53625</v>
      </c>
      <c r="AA1266" s="255">
        <f>Z1266</f>
        <v>53625</v>
      </c>
      <c r="AB1266" s="244">
        <v>50</v>
      </c>
      <c r="AC1266" s="244">
        <v>0</v>
      </c>
      <c r="AD1266" s="244">
        <v>0.01</v>
      </c>
      <c r="AE1266"/>
    </row>
    <row r="1267" spans="1:31" x14ac:dyDescent="0.3">
      <c r="A1267" s="244"/>
      <c r="B1267" s="244"/>
      <c r="C1267" s="244"/>
      <c r="D1267" s="244"/>
      <c r="E1267" s="244"/>
      <c r="F1267" s="244"/>
      <c r="G1267" s="244"/>
      <c r="H1267" s="255">
        <f>SUM((D1267*400)+(E1267*100)+F1267)</f>
        <v>0</v>
      </c>
      <c r="I1267" s="254">
        <v>75</v>
      </c>
      <c r="J1267" s="254">
        <f>H1267*I1267</f>
        <v>0</v>
      </c>
      <c r="K1267" s="244"/>
      <c r="L1267" s="263"/>
      <c r="M1267" s="330" t="s">
        <v>8</v>
      </c>
      <c r="N1267" s="345" t="s">
        <v>0</v>
      </c>
      <c r="O1267" s="283"/>
      <c r="P1267" s="244">
        <v>7.5</v>
      </c>
      <c r="Q1267" s="283"/>
      <c r="R1267" s="283"/>
      <c r="S1267" s="244"/>
      <c r="T1267" s="244"/>
      <c r="U1267" s="235">
        <v>6500</v>
      </c>
      <c r="V1267" s="246">
        <f>SUM(P1267*6500)</f>
        <v>48750</v>
      </c>
      <c r="W1267" s="263">
        <v>10</v>
      </c>
      <c r="X1267" s="263">
        <v>40</v>
      </c>
      <c r="Y1267" s="249">
        <f>SUM(V1267-(V1267*X1267/100))</f>
        <v>29250</v>
      </c>
      <c r="Z1267" s="248">
        <f>SUM(J1267+Y1267)</f>
        <v>29250</v>
      </c>
      <c r="AA1267" s="255">
        <f>Z1267</f>
        <v>29250</v>
      </c>
      <c r="AB1267" s="244">
        <v>50</v>
      </c>
      <c r="AC1267" s="244">
        <v>0</v>
      </c>
      <c r="AD1267" s="244">
        <v>0.01</v>
      </c>
      <c r="AE1267"/>
    </row>
    <row r="1268" spans="1:31" x14ac:dyDescent="0.3">
      <c r="A1268" s="244"/>
      <c r="B1268" s="244"/>
      <c r="C1268" s="244"/>
      <c r="D1268" s="244"/>
      <c r="E1268" s="244"/>
      <c r="F1268" s="244"/>
      <c r="G1268" s="244"/>
      <c r="H1268" s="255">
        <f>SUM((D1268*400)+(E1268*100)+F1268)</f>
        <v>0</v>
      </c>
      <c r="I1268" s="254">
        <v>75</v>
      </c>
      <c r="J1268" s="254">
        <f>H1268*I1268</f>
        <v>0</v>
      </c>
      <c r="K1268" s="244"/>
      <c r="L1268" s="263">
        <v>123</v>
      </c>
      <c r="M1268" s="330" t="s">
        <v>10</v>
      </c>
      <c r="N1268" s="345" t="s">
        <v>9</v>
      </c>
      <c r="O1268" s="283"/>
      <c r="P1268" s="244"/>
      <c r="Q1268" s="283"/>
      <c r="R1268" s="283"/>
      <c r="S1268" s="244"/>
      <c r="T1268" s="244"/>
      <c r="U1268" s="235">
        <v>6500</v>
      </c>
      <c r="V1268" s="246">
        <f>SUM(V1269+V1270)</f>
        <v>968500</v>
      </c>
      <c r="W1268" s="263">
        <v>18</v>
      </c>
      <c r="X1268" s="263">
        <v>65</v>
      </c>
      <c r="Y1268" s="249">
        <f>SUM(V1268-(V1268*X1268/100))</f>
        <v>338975</v>
      </c>
      <c r="Z1268" s="248">
        <f>SUM(J1268+Y1268)</f>
        <v>338975</v>
      </c>
      <c r="AA1268" s="255">
        <f>Z1268</f>
        <v>338975</v>
      </c>
      <c r="AB1268" s="244">
        <v>10</v>
      </c>
      <c r="AC1268" s="244">
        <v>0</v>
      </c>
      <c r="AD1268" s="244">
        <v>0.02</v>
      </c>
      <c r="AE1268"/>
    </row>
    <row r="1269" spans="1:31" x14ac:dyDescent="0.3">
      <c r="A1269" s="244"/>
      <c r="B1269" s="244"/>
      <c r="C1269" s="244"/>
      <c r="D1269" s="244"/>
      <c r="E1269" s="244"/>
      <c r="F1269" s="244"/>
      <c r="G1269" s="244"/>
      <c r="H1269" s="255">
        <f>SUM((D1269*400)+(E1269*100)+F1269)</f>
        <v>0</v>
      </c>
      <c r="I1269" s="254">
        <v>75</v>
      </c>
      <c r="J1269" s="254">
        <f>H1269*I1269</f>
        <v>0</v>
      </c>
      <c r="K1269" s="244"/>
      <c r="L1269" s="263"/>
      <c r="M1269" s="330" t="s">
        <v>393</v>
      </c>
      <c r="N1269" s="345" t="s">
        <v>2</v>
      </c>
      <c r="O1269" s="283"/>
      <c r="P1269" s="244"/>
      <c r="Q1269" s="283">
        <v>85</v>
      </c>
      <c r="R1269" s="283"/>
      <c r="S1269" s="244"/>
      <c r="T1269" s="244"/>
      <c r="V1269" s="246">
        <f>SUM(Q1269*6500)</f>
        <v>552500</v>
      </c>
      <c r="W1269" s="263"/>
      <c r="X1269" s="263"/>
      <c r="Y1269" s="249"/>
      <c r="Z1269" s="248">
        <f>SUM(J1269+Y1269)</f>
        <v>0</v>
      </c>
      <c r="AA1269" s="255">
        <f>Z1269</f>
        <v>0</v>
      </c>
      <c r="AB1269" s="244"/>
      <c r="AC1269" s="244"/>
      <c r="AD1269" s="244"/>
      <c r="AE1269"/>
    </row>
    <row r="1270" spans="1:31" x14ac:dyDescent="0.3">
      <c r="A1270" s="244"/>
      <c r="B1270" s="244"/>
      <c r="C1270" s="244"/>
      <c r="D1270" s="244"/>
      <c r="E1270" s="244"/>
      <c r="F1270" s="244"/>
      <c r="G1270" s="244"/>
      <c r="H1270" s="255">
        <f>SUM((D1270*400)+(E1270*100)+F1270)</f>
        <v>0</v>
      </c>
      <c r="I1270" s="254">
        <v>75</v>
      </c>
      <c r="J1270" s="254">
        <f>H1270*I1270</f>
        <v>0</v>
      </c>
      <c r="K1270" s="244"/>
      <c r="L1270" s="263"/>
      <c r="M1270" s="330" t="s">
        <v>391</v>
      </c>
      <c r="N1270" s="345" t="s">
        <v>0</v>
      </c>
      <c r="O1270" s="283"/>
      <c r="P1270" s="244"/>
      <c r="Q1270" s="283">
        <v>64</v>
      </c>
      <c r="R1270" s="283"/>
      <c r="S1270" s="244"/>
      <c r="T1270" s="244"/>
      <c r="V1270" s="246">
        <f>SUM(Q1270*6500)</f>
        <v>416000</v>
      </c>
      <c r="W1270" s="263"/>
      <c r="X1270" s="263"/>
      <c r="Y1270" s="249"/>
      <c r="Z1270" s="248">
        <f>SUM(J1270+Y1270)</f>
        <v>0</v>
      </c>
      <c r="AA1270" s="255">
        <f>Z1270</f>
        <v>0</v>
      </c>
      <c r="AB1270" s="244"/>
      <c r="AC1270" s="244"/>
      <c r="AD1270" s="244"/>
      <c r="AE1270"/>
    </row>
    <row r="1271" spans="1:31" x14ac:dyDescent="0.3">
      <c r="A1271" s="244"/>
      <c r="B1271" s="244"/>
      <c r="C1271" s="244"/>
      <c r="D1271" s="244"/>
      <c r="E1271" s="244"/>
      <c r="F1271" s="244"/>
      <c r="G1271" s="244"/>
      <c r="H1271" s="255">
        <f>SUM((D1271*400)+(E1271*100)+F1271)</f>
        <v>0</v>
      </c>
      <c r="I1271" s="254">
        <v>75</v>
      </c>
      <c r="J1271" s="254">
        <f>H1271*I1271</f>
        <v>0</v>
      </c>
      <c r="K1271" s="244"/>
      <c r="L1271" s="263"/>
      <c r="M1271" s="284" t="s">
        <v>8</v>
      </c>
      <c r="N1271" s="266" t="s">
        <v>0</v>
      </c>
      <c r="O1271" s="283"/>
      <c r="P1271" s="244">
        <v>10.4</v>
      </c>
      <c r="Q1271" s="283"/>
      <c r="R1271" s="283"/>
      <c r="S1271" s="244"/>
      <c r="T1271" s="244"/>
      <c r="U1271" s="235">
        <v>6500</v>
      </c>
      <c r="V1271" s="246">
        <f>SUM(P1271*6500)</f>
        <v>67600</v>
      </c>
      <c r="W1271" s="263">
        <v>10</v>
      </c>
      <c r="X1271" s="263">
        <v>40</v>
      </c>
      <c r="Y1271" s="249">
        <f>SUM(V1271-(V1271*X1271/100))</f>
        <v>40560</v>
      </c>
      <c r="Z1271" s="248">
        <f>SUM(J1271+Y1271)</f>
        <v>40560</v>
      </c>
      <c r="AA1271" s="255">
        <f>Z1271</f>
        <v>40560</v>
      </c>
      <c r="AB1271" s="244">
        <v>50</v>
      </c>
      <c r="AC1271" s="244">
        <v>0</v>
      </c>
      <c r="AD1271" s="244">
        <v>0.01</v>
      </c>
      <c r="AE1271"/>
    </row>
    <row r="1272" spans="1:31" x14ac:dyDescent="0.3">
      <c r="A1272" s="244"/>
      <c r="B1272" s="244"/>
      <c r="C1272" s="244"/>
      <c r="D1272" s="244"/>
      <c r="E1272" s="244"/>
      <c r="F1272" s="244"/>
      <c r="G1272" s="244"/>
      <c r="H1272" s="255">
        <f>SUM((D1272*400)+(E1272*100)+F1272)</f>
        <v>0</v>
      </c>
      <c r="I1272" s="254">
        <v>75</v>
      </c>
      <c r="J1272" s="254">
        <f>H1272*I1272</f>
        <v>0</v>
      </c>
      <c r="K1272" s="244"/>
      <c r="L1272" s="263"/>
      <c r="M1272" s="284" t="s">
        <v>8</v>
      </c>
      <c r="N1272" s="266" t="s">
        <v>0</v>
      </c>
      <c r="O1272" s="283"/>
      <c r="P1272" s="244">
        <v>10</v>
      </c>
      <c r="Q1272" s="283"/>
      <c r="R1272" s="283"/>
      <c r="S1272" s="244"/>
      <c r="T1272" s="244"/>
      <c r="U1272" s="235">
        <v>6500</v>
      </c>
      <c r="V1272" s="246">
        <f>SUM(P1272*6500)</f>
        <v>65000</v>
      </c>
      <c r="W1272" s="263">
        <v>10</v>
      </c>
      <c r="X1272" s="263">
        <v>40</v>
      </c>
      <c r="Y1272" s="249">
        <f>SUM(V1272-(V1272*X1272/100))</f>
        <v>39000</v>
      </c>
      <c r="Z1272" s="248">
        <f>SUM(J1272+Y1272)</f>
        <v>39000</v>
      </c>
      <c r="AA1272" s="255">
        <f>Z1272</f>
        <v>39000</v>
      </c>
      <c r="AB1272" s="244">
        <v>50</v>
      </c>
      <c r="AC1272" s="244">
        <v>0</v>
      </c>
      <c r="AD1272" s="244">
        <v>0.01</v>
      </c>
      <c r="AE1272"/>
    </row>
    <row r="1273" spans="1:31" x14ac:dyDescent="0.3">
      <c r="A1273" s="244"/>
      <c r="B1273" s="244"/>
      <c r="C1273" s="244"/>
      <c r="D1273" s="244"/>
      <c r="E1273" s="244"/>
      <c r="F1273" s="244"/>
      <c r="G1273" s="244"/>
      <c r="H1273" s="255">
        <f>SUM((D1273*400)+(E1273*100)+F1273)</f>
        <v>0</v>
      </c>
      <c r="I1273" s="254">
        <v>75</v>
      </c>
      <c r="J1273" s="254">
        <f>H1273*I1273</f>
        <v>0</v>
      </c>
      <c r="K1273" s="244"/>
      <c r="L1273" s="263">
        <v>210</v>
      </c>
      <c r="M1273" s="330" t="s">
        <v>10</v>
      </c>
      <c r="N1273" s="345" t="s">
        <v>9</v>
      </c>
      <c r="O1273" s="283"/>
      <c r="P1273" s="244"/>
      <c r="Q1273" s="283"/>
      <c r="R1273" s="283"/>
      <c r="S1273" s="244"/>
      <c r="T1273" s="244"/>
      <c r="U1273" s="235">
        <v>6500</v>
      </c>
      <c r="V1273" s="246">
        <f>SUM(V1274+V1275)</f>
        <v>1677000</v>
      </c>
      <c r="W1273" s="263">
        <v>20</v>
      </c>
      <c r="X1273" s="263">
        <v>75</v>
      </c>
      <c r="Y1273" s="249">
        <f>SUM(V1273-(V1273*X1273/100))</f>
        <v>419250</v>
      </c>
      <c r="Z1273" s="248">
        <f>SUM(J1273+Y1273)</f>
        <v>419250</v>
      </c>
      <c r="AA1273" s="255">
        <f>Z1273</f>
        <v>419250</v>
      </c>
      <c r="AB1273" s="244">
        <v>10</v>
      </c>
      <c r="AC1273" s="244">
        <v>0</v>
      </c>
      <c r="AD1273" s="244">
        <v>0.02</v>
      </c>
      <c r="AE1273"/>
    </row>
    <row r="1274" spans="1:31" x14ac:dyDescent="0.3">
      <c r="A1274" s="244"/>
      <c r="B1274" s="244"/>
      <c r="C1274" s="244"/>
      <c r="D1274" s="244"/>
      <c r="E1274" s="244"/>
      <c r="F1274" s="244"/>
      <c r="G1274" s="244"/>
      <c r="H1274" s="255">
        <f>SUM((D1274*400)+(E1274*100)+F1274)</f>
        <v>0</v>
      </c>
      <c r="I1274" s="254">
        <v>75</v>
      </c>
      <c r="J1274" s="254">
        <f>H1274*I1274</f>
        <v>0</v>
      </c>
      <c r="K1274" s="244"/>
      <c r="L1274" s="263"/>
      <c r="M1274" s="330" t="s">
        <v>393</v>
      </c>
      <c r="N1274" s="345" t="s">
        <v>2</v>
      </c>
      <c r="O1274" s="283"/>
      <c r="P1274" s="244"/>
      <c r="Q1274" s="283">
        <v>162</v>
      </c>
      <c r="R1274" s="283"/>
      <c r="S1274" s="244"/>
      <c r="T1274" s="244"/>
      <c r="V1274" s="246">
        <f>SUM(Q1274*6500)</f>
        <v>1053000</v>
      </c>
      <c r="W1274" s="263"/>
      <c r="X1274" s="263"/>
      <c r="Y1274" s="249"/>
      <c r="Z1274" s="248">
        <f>SUM(J1274+Y1274)</f>
        <v>0</v>
      </c>
      <c r="AA1274" s="255">
        <f>Z1274</f>
        <v>0</v>
      </c>
      <c r="AB1274" s="244"/>
      <c r="AC1274" s="244"/>
      <c r="AD1274" s="244"/>
      <c r="AE1274"/>
    </row>
    <row r="1275" spans="1:31" x14ac:dyDescent="0.3">
      <c r="A1275" s="244"/>
      <c r="B1275" s="244"/>
      <c r="C1275" s="244"/>
      <c r="D1275" s="244"/>
      <c r="E1275" s="244"/>
      <c r="F1275" s="244"/>
      <c r="G1275" s="244"/>
      <c r="H1275" s="255">
        <f>SUM((D1275*400)+(E1275*100)+F1275)</f>
        <v>0</v>
      </c>
      <c r="I1275" s="254">
        <v>75</v>
      </c>
      <c r="J1275" s="254">
        <f>H1275*I1275</f>
        <v>0</v>
      </c>
      <c r="K1275" s="244"/>
      <c r="L1275" s="263"/>
      <c r="M1275" s="330" t="s">
        <v>391</v>
      </c>
      <c r="N1275" s="345" t="s">
        <v>0</v>
      </c>
      <c r="O1275" s="283"/>
      <c r="P1275" s="244"/>
      <c r="Q1275" s="283">
        <v>96</v>
      </c>
      <c r="R1275" s="283"/>
      <c r="S1275" s="244"/>
      <c r="T1275" s="244"/>
      <c r="V1275" s="246">
        <f>SUM(Q1275*6500)</f>
        <v>624000</v>
      </c>
      <c r="W1275" s="263"/>
      <c r="X1275" s="263"/>
      <c r="Y1275" s="249"/>
      <c r="Z1275" s="248">
        <f>SUM(J1275+Y1275)</f>
        <v>0</v>
      </c>
      <c r="AA1275" s="255">
        <f>Z1275</f>
        <v>0</v>
      </c>
      <c r="AB1275" s="244"/>
      <c r="AC1275" s="244"/>
      <c r="AD1275" s="244"/>
      <c r="AE1275"/>
    </row>
    <row r="1276" spans="1:31" x14ac:dyDescent="0.3">
      <c r="A1276" s="244"/>
      <c r="B1276" s="244"/>
      <c r="C1276" s="244"/>
      <c r="D1276" s="244"/>
      <c r="E1276" s="244"/>
      <c r="F1276" s="244"/>
      <c r="G1276" s="244"/>
      <c r="H1276" s="255">
        <f>SUM((D1276*400)+(E1276*100)+F1276)</f>
        <v>0</v>
      </c>
      <c r="I1276" s="254">
        <v>75</v>
      </c>
      <c r="J1276" s="254">
        <f>H1276*I1276</f>
        <v>0</v>
      </c>
      <c r="K1276" s="244"/>
      <c r="L1276" s="263"/>
      <c r="M1276" s="284" t="s">
        <v>8</v>
      </c>
      <c r="N1276" s="266" t="s">
        <v>0</v>
      </c>
      <c r="O1276" s="283"/>
      <c r="P1276" s="244">
        <v>18</v>
      </c>
      <c r="Q1276" s="283"/>
      <c r="R1276" s="283"/>
      <c r="S1276" s="244"/>
      <c r="T1276" s="244"/>
      <c r="U1276" s="235">
        <v>6500</v>
      </c>
      <c r="V1276" s="246">
        <f>SUM(P1276*6500)</f>
        <v>117000</v>
      </c>
      <c r="W1276" s="263">
        <v>10</v>
      </c>
      <c r="X1276" s="263">
        <v>40</v>
      </c>
      <c r="Y1276" s="249">
        <f>SUM(V1276-(V1276*X1276/100))</f>
        <v>70200</v>
      </c>
      <c r="Z1276" s="248">
        <f>SUM(J1276+Y1276)</f>
        <v>70200</v>
      </c>
      <c r="AA1276" s="255">
        <f>Z1276</f>
        <v>70200</v>
      </c>
      <c r="AB1276" s="244">
        <v>50</v>
      </c>
      <c r="AC1276" s="244">
        <v>0</v>
      </c>
      <c r="AD1276" s="244">
        <v>0.01</v>
      </c>
      <c r="AE1276"/>
    </row>
    <row r="1277" spans="1:31" x14ac:dyDescent="0.3">
      <c r="A1277" s="244">
        <v>669</v>
      </c>
      <c r="B1277" s="330" t="s">
        <v>520</v>
      </c>
      <c r="C1277" s="244">
        <v>5424</v>
      </c>
      <c r="D1277" s="244"/>
      <c r="E1277" s="244"/>
      <c r="F1277" s="244">
        <v>96</v>
      </c>
      <c r="G1277" s="244">
        <v>1</v>
      </c>
      <c r="H1277" s="255">
        <f>SUM((D1277*400)+(E1277*100)+F1277)</f>
        <v>96</v>
      </c>
      <c r="I1277" s="254">
        <v>75</v>
      </c>
      <c r="J1277" s="254">
        <f>H1277*I1277</f>
        <v>7200</v>
      </c>
      <c r="K1277" s="244">
        <v>208</v>
      </c>
      <c r="L1277" s="368">
        <v>126</v>
      </c>
      <c r="M1277" s="284" t="s">
        <v>8</v>
      </c>
      <c r="N1277" s="266" t="s">
        <v>0</v>
      </c>
      <c r="O1277" s="283">
        <v>7.5</v>
      </c>
      <c r="P1277" s="244">
        <v>7.5</v>
      </c>
      <c r="Q1277" s="283"/>
      <c r="R1277" s="283"/>
      <c r="S1277" s="244"/>
      <c r="T1277" s="244"/>
      <c r="U1277" s="235">
        <v>6500</v>
      </c>
      <c r="V1277" s="246">
        <f>SUM(P1277*6500)</f>
        <v>48750</v>
      </c>
      <c r="W1277" s="263">
        <v>10</v>
      </c>
      <c r="X1277" s="263">
        <v>40</v>
      </c>
      <c r="Y1277" s="249">
        <f>SUM(V1277-(V1277*X1277/100))</f>
        <v>29250</v>
      </c>
      <c r="Z1277" s="248">
        <f>SUM(J1277+Y1277)</f>
        <v>36450</v>
      </c>
      <c r="AA1277" s="255">
        <f>Z1277</f>
        <v>36450</v>
      </c>
      <c r="AB1277" s="244">
        <v>50</v>
      </c>
      <c r="AC1277" s="244">
        <v>0</v>
      </c>
      <c r="AD1277" s="244">
        <v>0.01</v>
      </c>
      <c r="AE1277"/>
    </row>
    <row r="1278" spans="1:31" x14ac:dyDescent="0.3">
      <c r="A1278" s="244">
        <v>670</v>
      </c>
      <c r="B1278" s="330" t="s">
        <v>519</v>
      </c>
      <c r="C1278" s="244">
        <v>5436</v>
      </c>
      <c r="D1278" s="244"/>
      <c r="E1278" s="244">
        <v>2</v>
      </c>
      <c r="F1278" s="244">
        <v>37</v>
      </c>
      <c r="G1278" s="244">
        <v>1</v>
      </c>
      <c r="H1278" s="255">
        <f>SUM((D1278*400)+(E1278*100)+F1278)</f>
        <v>237</v>
      </c>
      <c r="I1278" s="254">
        <v>75</v>
      </c>
      <c r="J1278" s="254">
        <f>H1278*I1278</f>
        <v>17775</v>
      </c>
      <c r="K1278" s="244"/>
      <c r="L1278" s="263">
        <v>109</v>
      </c>
      <c r="M1278" s="284"/>
      <c r="N1278" s="266"/>
      <c r="O1278" s="283"/>
      <c r="P1278" s="244"/>
      <c r="Q1278" s="283"/>
      <c r="R1278" s="283"/>
      <c r="S1278" s="244"/>
      <c r="T1278" s="244"/>
      <c r="V1278" s="246"/>
      <c r="W1278" s="263"/>
      <c r="X1278" s="263"/>
      <c r="Y1278" s="249"/>
      <c r="Z1278" s="248">
        <f>SUM(J1278+Y1278)</f>
        <v>17775</v>
      </c>
      <c r="AA1278" s="255">
        <f>Z1278</f>
        <v>17775</v>
      </c>
      <c r="AB1278" s="244">
        <v>50</v>
      </c>
      <c r="AC1278" s="244">
        <v>0</v>
      </c>
      <c r="AD1278" s="244">
        <v>0.01</v>
      </c>
      <c r="AE1278"/>
    </row>
    <row r="1279" spans="1:31" x14ac:dyDescent="0.3">
      <c r="A1279" s="244">
        <v>671</v>
      </c>
      <c r="B1279" s="330" t="s">
        <v>518</v>
      </c>
      <c r="C1279" s="244">
        <v>16773</v>
      </c>
      <c r="D1279" s="244"/>
      <c r="E1279" s="244">
        <v>2</v>
      </c>
      <c r="F1279" s="244">
        <v>89</v>
      </c>
      <c r="G1279" s="244">
        <v>2</v>
      </c>
      <c r="H1279" s="255">
        <f>SUM((D1279*400)+(E1279*100)+F1279)</f>
        <v>289</v>
      </c>
      <c r="I1279" s="254">
        <v>75</v>
      </c>
      <c r="J1279" s="254">
        <f>H1279*I1279</f>
        <v>21675</v>
      </c>
      <c r="K1279" s="244">
        <v>209</v>
      </c>
      <c r="L1279" s="244">
        <v>172</v>
      </c>
      <c r="M1279" s="330" t="s">
        <v>10</v>
      </c>
      <c r="N1279" s="345" t="s">
        <v>9</v>
      </c>
      <c r="O1279" s="283">
        <v>203</v>
      </c>
      <c r="P1279" s="244"/>
      <c r="Q1279" s="283"/>
      <c r="R1279" s="283"/>
      <c r="S1279" s="244"/>
      <c r="T1279" s="244"/>
      <c r="U1279" s="235">
        <v>6500</v>
      </c>
      <c r="V1279" s="246">
        <f>SUM(V1280+V1281)</f>
        <v>903500</v>
      </c>
      <c r="W1279" s="263">
        <v>10</v>
      </c>
      <c r="X1279" s="263">
        <v>30</v>
      </c>
      <c r="Y1279" s="249">
        <f>SUM(V1279-(V1279*X1279/100))</f>
        <v>632450</v>
      </c>
      <c r="Z1279" s="248">
        <f>SUM(J1279+Y1279)</f>
        <v>654125</v>
      </c>
      <c r="AA1279" s="255">
        <f>Z1279</f>
        <v>654125</v>
      </c>
      <c r="AB1279" s="244">
        <v>10</v>
      </c>
      <c r="AC1279" s="244">
        <v>0</v>
      </c>
      <c r="AD1279" s="244">
        <v>0.02</v>
      </c>
      <c r="AE1279"/>
    </row>
    <row r="1280" spans="1:31" x14ac:dyDescent="0.3">
      <c r="A1280" s="244"/>
      <c r="B1280" s="244"/>
      <c r="C1280" s="244"/>
      <c r="D1280" s="244"/>
      <c r="E1280" s="244"/>
      <c r="F1280" s="244"/>
      <c r="G1280" s="244"/>
      <c r="H1280" s="255">
        <f>SUM((D1280*400)+(E1280*100)+F1280)</f>
        <v>0</v>
      </c>
      <c r="I1280" s="254">
        <v>75</v>
      </c>
      <c r="J1280" s="254">
        <f>H1280*I1280</f>
        <v>0</v>
      </c>
      <c r="K1280" s="244"/>
      <c r="L1280" s="244"/>
      <c r="M1280" s="330" t="s">
        <v>393</v>
      </c>
      <c r="N1280" s="345" t="s">
        <v>2</v>
      </c>
      <c r="O1280" s="283"/>
      <c r="P1280" s="244"/>
      <c r="Q1280" s="283">
        <v>91</v>
      </c>
      <c r="R1280" s="283"/>
      <c r="S1280" s="244"/>
      <c r="T1280" s="244"/>
      <c r="V1280" s="246">
        <f>SUM(Q1280*6500)</f>
        <v>591500</v>
      </c>
      <c r="W1280" s="263"/>
      <c r="X1280" s="263"/>
      <c r="Y1280" s="249"/>
      <c r="Z1280" s="248">
        <f>SUM(J1280+Y1280)</f>
        <v>0</v>
      </c>
      <c r="AA1280" s="255">
        <f>Z1280</f>
        <v>0</v>
      </c>
      <c r="AB1280" s="244"/>
      <c r="AC1280" s="244"/>
      <c r="AD1280" s="244"/>
      <c r="AE1280"/>
    </row>
    <row r="1281" spans="1:31" x14ac:dyDescent="0.3">
      <c r="A1281" s="244"/>
      <c r="B1281" s="244"/>
      <c r="C1281" s="244"/>
      <c r="D1281" s="244"/>
      <c r="E1281" s="244"/>
      <c r="F1281" s="244"/>
      <c r="G1281" s="244"/>
      <c r="H1281" s="255">
        <f>SUM((D1281*400)+(E1281*100)+F1281)</f>
        <v>0</v>
      </c>
      <c r="I1281" s="254">
        <v>75</v>
      </c>
      <c r="J1281" s="254">
        <f>H1281*I1281</f>
        <v>0</v>
      </c>
      <c r="K1281" s="244"/>
      <c r="L1281" s="244"/>
      <c r="M1281" s="330" t="s">
        <v>391</v>
      </c>
      <c r="N1281" s="345" t="s">
        <v>0</v>
      </c>
      <c r="O1281" s="283"/>
      <c r="P1281" s="244"/>
      <c r="Q1281" s="283">
        <v>48</v>
      </c>
      <c r="R1281" s="283"/>
      <c r="S1281" s="244"/>
      <c r="T1281" s="244"/>
      <c r="V1281" s="246">
        <f>SUM(Q1281*6500)</f>
        <v>312000</v>
      </c>
      <c r="W1281" s="263"/>
      <c r="X1281" s="263"/>
      <c r="Y1281" s="249"/>
      <c r="Z1281" s="248">
        <f>SUM(J1281+Y1281)</f>
        <v>0</v>
      </c>
      <c r="AA1281" s="255">
        <f>Z1281</f>
        <v>0</v>
      </c>
      <c r="AB1281" s="244"/>
      <c r="AC1281" s="244"/>
      <c r="AD1281" s="244"/>
      <c r="AE1281"/>
    </row>
    <row r="1282" spans="1:31" x14ac:dyDescent="0.3">
      <c r="A1282" s="244"/>
      <c r="B1282" s="244"/>
      <c r="C1282" s="244"/>
      <c r="D1282" s="244"/>
      <c r="E1282" s="244"/>
      <c r="F1282" s="244"/>
      <c r="G1282" s="244"/>
      <c r="H1282" s="255">
        <f>SUM((D1282*400)+(E1282*100)+F1282)</f>
        <v>0</v>
      </c>
      <c r="I1282" s="254">
        <v>75</v>
      </c>
      <c r="J1282" s="254">
        <f>H1282*I1282</f>
        <v>0</v>
      </c>
      <c r="K1282" s="244"/>
      <c r="L1282" s="244"/>
      <c r="M1282" s="284" t="s">
        <v>8</v>
      </c>
      <c r="N1282" s="266" t="s">
        <v>0</v>
      </c>
      <c r="O1282" s="283"/>
      <c r="P1282" s="244">
        <v>22</v>
      </c>
      <c r="Q1282" s="283"/>
      <c r="R1282" s="283"/>
      <c r="S1282" s="244"/>
      <c r="T1282" s="244"/>
      <c r="U1282" s="235">
        <v>6500</v>
      </c>
      <c r="V1282" s="246">
        <f>SUM(P1282*6500)</f>
        <v>143000</v>
      </c>
      <c r="W1282" s="263">
        <v>10</v>
      </c>
      <c r="X1282" s="263">
        <v>40</v>
      </c>
      <c r="Y1282" s="249">
        <f>SUM(V1282-(V1282*X1282/100))</f>
        <v>85800</v>
      </c>
      <c r="Z1282" s="248">
        <f>SUM(J1282+Y1282)</f>
        <v>85800</v>
      </c>
      <c r="AA1282" s="255">
        <f>Z1282</f>
        <v>85800</v>
      </c>
      <c r="AB1282" s="244">
        <v>50</v>
      </c>
      <c r="AC1282" s="244">
        <v>0</v>
      </c>
      <c r="AD1282" s="244">
        <v>0.01</v>
      </c>
      <c r="AE1282"/>
    </row>
    <row r="1283" spans="1:31" x14ac:dyDescent="0.3">
      <c r="A1283" s="244"/>
      <c r="B1283" s="244"/>
      <c r="C1283" s="244"/>
      <c r="D1283" s="244"/>
      <c r="E1283" s="244"/>
      <c r="F1283" s="244"/>
      <c r="G1283" s="244"/>
      <c r="H1283" s="255">
        <f>SUM((D1283*400)+(E1283*100)+F1283)</f>
        <v>0</v>
      </c>
      <c r="I1283" s="254">
        <v>75</v>
      </c>
      <c r="J1283" s="254">
        <f>H1283*I1283</f>
        <v>0</v>
      </c>
      <c r="K1283" s="244"/>
      <c r="L1283" s="244"/>
      <c r="M1283" s="284" t="s">
        <v>11</v>
      </c>
      <c r="N1283" s="266" t="s">
        <v>0</v>
      </c>
      <c r="O1283" s="283"/>
      <c r="P1283" s="244">
        <v>42</v>
      </c>
      <c r="Q1283" s="283"/>
      <c r="R1283" s="283"/>
      <c r="S1283" s="244"/>
      <c r="T1283" s="244"/>
      <c r="U1283" s="235">
        <v>2050</v>
      </c>
      <c r="V1283" s="246">
        <f>SUM(P1283*2050)</f>
        <v>86100</v>
      </c>
      <c r="W1283" s="263">
        <v>10</v>
      </c>
      <c r="X1283" s="263">
        <v>40</v>
      </c>
      <c r="Y1283" s="249">
        <f>SUM(V1283-(V1283*X1283/100))</f>
        <v>51660</v>
      </c>
      <c r="Z1283" s="248">
        <f>SUM(J1283+Y1283)</f>
        <v>51660</v>
      </c>
      <c r="AA1283" s="255">
        <f>Z1283</f>
        <v>51660</v>
      </c>
      <c r="AB1283" s="244">
        <v>50</v>
      </c>
      <c r="AC1283" s="244">
        <v>0</v>
      </c>
      <c r="AD1283" s="244">
        <v>0.01</v>
      </c>
      <c r="AE1283"/>
    </row>
    <row r="1284" spans="1:31" x14ac:dyDescent="0.3">
      <c r="A1284" s="244">
        <v>672</v>
      </c>
      <c r="B1284" s="330" t="s">
        <v>517</v>
      </c>
      <c r="C1284" s="244">
        <v>21044</v>
      </c>
      <c r="D1284" s="244">
        <v>13</v>
      </c>
      <c r="E1284" s="244">
        <v>1</v>
      </c>
      <c r="F1284" s="244">
        <v>14</v>
      </c>
      <c r="G1284" s="244">
        <v>1</v>
      </c>
      <c r="H1284" s="255">
        <f>SUM((D1284*400)+(E1284*100)+F1284)</f>
        <v>5314</v>
      </c>
      <c r="I1284" s="254">
        <v>75</v>
      </c>
      <c r="J1284" s="254">
        <f>H1284*I1284</f>
        <v>398550</v>
      </c>
      <c r="K1284" s="244"/>
      <c r="L1284" s="244"/>
      <c r="M1284" s="284"/>
      <c r="N1284" s="266"/>
      <c r="O1284" s="283"/>
      <c r="P1284" s="244"/>
      <c r="Q1284" s="283"/>
      <c r="R1284" s="283"/>
      <c r="S1284" s="244"/>
      <c r="T1284" s="244"/>
      <c r="V1284" s="246"/>
      <c r="W1284" s="263"/>
      <c r="X1284" s="263"/>
      <c r="Y1284" s="249"/>
      <c r="Z1284" s="248">
        <f>SUM(J1284+Y1284)</f>
        <v>398550</v>
      </c>
      <c r="AA1284" s="255">
        <f>Z1284</f>
        <v>398550</v>
      </c>
      <c r="AB1284" s="244">
        <v>50</v>
      </c>
      <c r="AC1284" s="244">
        <v>0</v>
      </c>
      <c r="AD1284" s="244">
        <v>0.01</v>
      </c>
      <c r="AE1284"/>
    </row>
    <row r="1285" spans="1:31" x14ac:dyDescent="0.3">
      <c r="A1285" s="244">
        <v>673</v>
      </c>
      <c r="B1285" s="330" t="s">
        <v>516</v>
      </c>
      <c r="C1285" s="244">
        <v>15079</v>
      </c>
      <c r="D1285" s="244">
        <v>5</v>
      </c>
      <c r="E1285" s="244"/>
      <c r="F1285" s="244">
        <v>40</v>
      </c>
      <c r="G1285" s="244">
        <v>1</v>
      </c>
      <c r="H1285" s="255">
        <f>SUM((D1285*400)+(E1285*100)+F1285)</f>
        <v>2040</v>
      </c>
      <c r="I1285" s="254">
        <v>75</v>
      </c>
      <c r="J1285" s="254">
        <f>H1285*I1285</f>
        <v>153000</v>
      </c>
      <c r="K1285" s="244"/>
      <c r="L1285" s="244"/>
      <c r="M1285" s="284"/>
      <c r="N1285" s="266"/>
      <c r="O1285" s="283"/>
      <c r="P1285" s="244"/>
      <c r="Q1285" s="283"/>
      <c r="R1285" s="283"/>
      <c r="S1285" s="244"/>
      <c r="T1285" s="244"/>
      <c r="V1285" s="246"/>
      <c r="W1285" s="263"/>
      <c r="X1285" s="263"/>
      <c r="Y1285" s="249"/>
      <c r="Z1285" s="248">
        <f>SUM(J1285+Y1285)</f>
        <v>153000</v>
      </c>
      <c r="AA1285" s="255">
        <f>Z1285</f>
        <v>153000</v>
      </c>
      <c r="AB1285" s="244">
        <v>50</v>
      </c>
      <c r="AC1285" s="244">
        <v>0</v>
      </c>
      <c r="AD1285" s="244">
        <v>0.01</v>
      </c>
      <c r="AE1285"/>
    </row>
    <row r="1286" spans="1:31" x14ac:dyDescent="0.3">
      <c r="A1286" s="244">
        <v>674</v>
      </c>
      <c r="B1286" s="330" t="s">
        <v>515</v>
      </c>
      <c r="C1286" s="244">
        <v>9739</v>
      </c>
      <c r="D1286" s="244"/>
      <c r="E1286" s="244"/>
      <c r="F1286" s="244">
        <v>51</v>
      </c>
      <c r="G1286" s="244">
        <v>2</v>
      </c>
      <c r="H1286" s="255">
        <f>SUM((D1286*400)+(E1286*100)+F1286)</f>
        <v>51</v>
      </c>
      <c r="I1286" s="254">
        <v>75</v>
      </c>
      <c r="J1286" s="254">
        <f>H1286*I1286</f>
        <v>3825</v>
      </c>
      <c r="K1286" s="244">
        <v>210</v>
      </c>
      <c r="L1286" s="244">
        <v>77</v>
      </c>
      <c r="M1286" s="330" t="s">
        <v>10</v>
      </c>
      <c r="N1286" s="345" t="s">
        <v>9</v>
      </c>
      <c r="O1286" s="283">
        <v>164</v>
      </c>
      <c r="P1286" s="244"/>
      <c r="Q1286" s="283"/>
      <c r="R1286" s="283"/>
      <c r="S1286" s="244"/>
      <c r="T1286" s="244"/>
      <c r="U1286" s="235">
        <v>6500</v>
      </c>
      <c r="V1286" s="246">
        <f>SUM(V1287+V1288)</f>
        <v>1066000</v>
      </c>
      <c r="W1286" s="263">
        <v>25</v>
      </c>
      <c r="X1286" s="263">
        <v>85</v>
      </c>
      <c r="Y1286" s="249">
        <f>SUM(V1286-(V1286*X1286/100))</f>
        <v>159900</v>
      </c>
      <c r="Z1286" s="248">
        <f>SUM(J1286+Y1286)</f>
        <v>163725</v>
      </c>
      <c r="AA1286" s="255">
        <f>Z1286</f>
        <v>163725</v>
      </c>
      <c r="AB1286" s="244">
        <v>10</v>
      </c>
      <c r="AC1286" s="244">
        <v>0</v>
      </c>
      <c r="AD1286" s="244">
        <v>0.02</v>
      </c>
      <c r="AE1286"/>
    </row>
    <row r="1287" spans="1:31" x14ac:dyDescent="0.3">
      <c r="A1287" s="244"/>
      <c r="B1287" s="330"/>
      <c r="C1287" s="244"/>
      <c r="D1287" s="244"/>
      <c r="E1287" s="244"/>
      <c r="F1287" s="244"/>
      <c r="G1287" s="244"/>
      <c r="H1287" s="255">
        <f>SUM((D1287*400)+(E1287*100)+F1287)</f>
        <v>0</v>
      </c>
      <c r="I1287" s="254">
        <v>75</v>
      </c>
      <c r="J1287" s="254">
        <f>H1287*I1287</f>
        <v>0</v>
      </c>
      <c r="K1287" s="244"/>
      <c r="L1287" s="244"/>
      <c r="M1287" s="330" t="s">
        <v>393</v>
      </c>
      <c r="N1287" s="345" t="s">
        <v>2</v>
      </c>
      <c r="O1287" s="283"/>
      <c r="P1287" s="244"/>
      <c r="Q1287" s="283">
        <v>100</v>
      </c>
      <c r="R1287" s="283"/>
      <c r="S1287" s="244"/>
      <c r="T1287" s="244"/>
      <c r="V1287" s="246">
        <f>SUM(Q1287*6500)</f>
        <v>650000</v>
      </c>
      <c r="W1287" s="263"/>
      <c r="X1287" s="263"/>
      <c r="Y1287" s="249"/>
      <c r="Z1287" s="248">
        <f>SUM(J1287+Y1287)</f>
        <v>0</v>
      </c>
      <c r="AA1287" s="255">
        <f>Z1287</f>
        <v>0</v>
      </c>
      <c r="AB1287" s="244"/>
      <c r="AC1287" s="244"/>
      <c r="AD1287" s="244"/>
      <c r="AE1287"/>
    </row>
    <row r="1288" spans="1:31" x14ac:dyDescent="0.3">
      <c r="A1288" s="244"/>
      <c r="B1288" s="244"/>
      <c r="C1288" s="244"/>
      <c r="D1288" s="244"/>
      <c r="E1288" s="244"/>
      <c r="F1288" s="244"/>
      <c r="G1288" s="244"/>
      <c r="H1288" s="255">
        <f>SUM((D1288*400)+(E1288*100)+F1288)</f>
        <v>0</v>
      </c>
      <c r="I1288" s="254">
        <v>75</v>
      </c>
      <c r="J1288" s="254">
        <f>H1288*I1288</f>
        <v>0</v>
      </c>
      <c r="K1288" s="244"/>
      <c r="L1288" s="244"/>
      <c r="M1288" s="330" t="s">
        <v>391</v>
      </c>
      <c r="N1288" s="345" t="s">
        <v>0</v>
      </c>
      <c r="O1288" s="283"/>
      <c r="P1288" s="244"/>
      <c r="Q1288" s="283">
        <v>64</v>
      </c>
      <c r="R1288" s="283"/>
      <c r="S1288" s="244"/>
      <c r="T1288" s="244"/>
      <c r="V1288" s="246">
        <f>SUM(Q1288*6500)</f>
        <v>416000</v>
      </c>
      <c r="W1288" s="263"/>
      <c r="X1288" s="263"/>
      <c r="Y1288" s="249"/>
      <c r="Z1288" s="248">
        <f>SUM(J1288+Y1288)</f>
        <v>0</v>
      </c>
      <c r="AA1288" s="255">
        <f>Z1288</f>
        <v>0</v>
      </c>
      <c r="AB1288" s="244"/>
      <c r="AC1288" s="244"/>
      <c r="AD1288" s="244"/>
      <c r="AE1288"/>
    </row>
    <row r="1289" spans="1:31" x14ac:dyDescent="0.3">
      <c r="A1289" s="244">
        <v>675</v>
      </c>
      <c r="B1289" s="330" t="s">
        <v>514</v>
      </c>
      <c r="C1289" s="244">
        <v>6596</v>
      </c>
      <c r="D1289" s="244"/>
      <c r="E1289" s="244">
        <v>1</v>
      </c>
      <c r="F1289" s="244">
        <v>17</v>
      </c>
      <c r="G1289" s="244">
        <v>2</v>
      </c>
      <c r="H1289" s="255">
        <f>SUM((D1289*400)+(E1289*100)+F1289)</f>
        <v>117</v>
      </c>
      <c r="I1289" s="254">
        <v>75</v>
      </c>
      <c r="J1289" s="254">
        <f>H1289*I1289</f>
        <v>8775</v>
      </c>
      <c r="K1289" s="244">
        <v>211</v>
      </c>
      <c r="L1289" s="244" t="s">
        <v>513</v>
      </c>
      <c r="M1289" s="330" t="s">
        <v>10</v>
      </c>
      <c r="N1289" s="345" t="s">
        <v>9</v>
      </c>
      <c r="O1289" s="283">
        <v>215</v>
      </c>
      <c r="P1289" s="244"/>
      <c r="Q1289" s="283"/>
      <c r="R1289" s="283"/>
      <c r="S1289" s="244"/>
      <c r="T1289" s="244"/>
      <c r="U1289" s="235">
        <v>6500</v>
      </c>
      <c r="V1289" s="246">
        <f>SUM(V1290+V1291)</f>
        <v>1293500</v>
      </c>
      <c r="W1289" s="263">
        <v>20</v>
      </c>
      <c r="X1289" s="263">
        <v>75</v>
      </c>
      <c r="Y1289" s="249">
        <f>SUM(V1289-(V1289*X1289/100))</f>
        <v>323375</v>
      </c>
      <c r="Z1289" s="248">
        <f>SUM(J1289+Y1289)</f>
        <v>332150</v>
      </c>
      <c r="AA1289" s="255">
        <f>Z1289</f>
        <v>332150</v>
      </c>
      <c r="AB1289" s="244">
        <v>10</v>
      </c>
      <c r="AC1289" s="244">
        <v>0</v>
      </c>
      <c r="AD1289" s="244">
        <v>0.02</v>
      </c>
      <c r="AE1289"/>
    </row>
    <row r="1290" spans="1:31" x14ac:dyDescent="0.3">
      <c r="A1290" s="244"/>
      <c r="B1290" s="244"/>
      <c r="C1290" s="244"/>
      <c r="D1290" s="244"/>
      <c r="E1290" s="244"/>
      <c r="F1290" s="244"/>
      <c r="G1290" s="244"/>
      <c r="H1290" s="255">
        <f>SUM((D1290*400)+(E1290*100)+F1290)</f>
        <v>0</v>
      </c>
      <c r="I1290" s="254">
        <v>75</v>
      </c>
      <c r="J1290" s="254">
        <f>H1290*I1290</f>
        <v>0</v>
      </c>
      <c r="K1290" s="244"/>
      <c r="L1290" s="244"/>
      <c r="M1290" s="330" t="s">
        <v>393</v>
      </c>
      <c r="N1290" s="345" t="s">
        <v>2</v>
      </c>
      <c r="O1290" s="283"/>
      <c r="P1290" s="244"/>
      <c r="Q1290" s="283">
        <v>135</v>
      </c>
      <c r="R1290" s="283"/>
      <c r="S1290" s="244"/>
      <c r="T1290" s="244"/>
      <c r="V1290" s="246">
        <f>SUM(Q1290*6500)</f>
        <v>877500</v>
      </c>
      <c r="W1290" s="263"/>
      <c r="X1290" s="263"/>
      <c r="Y1290" s="249"/>
      <c r="Z1290" s="248">
        <f>SUM(J1290+Y1290)</f>
        <v>0</v>
      </c>
      <c r="AA1290" s="255">
        <f>Z1290</f>
        <v>0</v>
      </c>
      <c r="AB1290" s="244"/>
      <c r="AC1290" s="244"/>
      <c r="AD1290" s="244"/>
      <c r="AE1290"/>
    </row>
    <row r="1291" spans="1:31" x14ac:dyDescent="0.3">
      <c r="A1291" s="244"/>
      <c r="B1291" s="244"/>
      <c r="C1291" s="244"/>
      <c r="D1291" s="244"/>
      <c r="E1291" s="244"/>
      <c r="F1291" s="244"/>
      <c r="G1291" s="244"/>
      <c r="H1291" s="255">
        <f>SUM((D1291*400)+(E1291*100)+F1291)</f>
        <v>0</v>
      </c>
      <c r="I1291" s="254">
        <v>75</v>
      </c>
      <c r="J1291" s="254">
        <f>H1291*I1291</f>
        <v>0</v>
      </c>
      <c r="K1291" s="244"/>
      <c r="L1291" s="244"/>
      <c r="M1291" s="330" t="s">
        <v>391</v>
      </c>
      <c r="N1291" s="345" t="s">
        <v>0</v>
      </c>
      <c r="O1291" s="283"/>
      <c r="P1291" s="244"/>
      <c r="Q1291" s="283">
        <v>64</v>
      </c>
      <c r="R1291" s="283"/>
      <c r="S1291" s="244"/>
      <c r="T1291" s="244"/>
      <c r="V1291" s="246">
        <f>SUM(Q1291*6500)</f>
        <v>416000</v>
      </c>
      <c r="W1291" s="263"/>
      <c r="X1291" s="263"/>
      <c r="Y1291" s="249"/>
      <c r="Z1291" s="248">
        <f>SUM(J1291+Y1291)</f>
        <v>0</v>
      </c>
      <c r="AA1291" s="255">
        <f>Z1291</f>
        <v>0</v>
      </c>
      <c r="AB1291" s="244"/>
      <c r="AC1291" s="244"/>
      <c r="AD1291" s="244"/>
      <c r="AE1291"/>
    </row>
    <row r="1292" spans="1:31" x14ac:dyDescent="0.3">
      <c r="A1292" s="244"/>
      <c r="B1292" s="244"/>
      <c r="C1292" s="244"/>
      <c r="D1292" s="244"/>
      <c r="E1292" s="244"/>
      <c r="F1292" s="244"/>
      <c r="G1292" s="244"/>
      <c r="H1292" s="255">
        <f>SUM((D1292*400)+(E1292*100)+F1292)</f>
        <v>0</v>
      </c>
      <c r="I1292" s="254">
        <v>75</v>
      </c>
      <c r="J1292" s="254">
        <f>H1292*I1292</f>
        <v>0</v>
      </c>
      <c r="K1292" s="244"/>
      <c r="L1292" s="244"/>
      <c r="M1292" s="284" t="s">
        <v>13</v>
      </c>
      <c r="N1292" s="266" t="s">
        <v>0</v>
      </c>
      <c r="O1292" s="283"/>
      <c r="P1292" s="244">
        <v>16</v>
      </c>
      <c r="Q1292" s="283"/>
      <c r="R1292" s="283"/>
      <c r="S1292" s="244"/>
      <c r="T1292" s="244"/>
      <c r="U1292" s="235">
        <v>2050</v>
      </c>
      <c r="V1292" s="246">
        <f>SUM(P1292*2050)</f>
        <v>32800</v>
      </c>
      <c r="W1292" s="263">
        <v>1</v>
      </c>
      <c r="X1292" s="263">
        <v>3</v>
      </c>
      <c r="Y1292" s="249">
        <f>SUM(V1292-(V1292*X1292/100))</f>
        <v>31816</v>
      </c>
      <c r="Z1292" s="248">
        <f>SUM(J1292+Y1292)</f>
        <v>31816</v>
      </c>
      <c r="AA1292" s="255">
        <f>Z1292</f>
        <v>31816</v>
      </c>
      <c r="AB1292" s="244">
        <v>50</v>
      </c>
      <c r="AC1292" s="244">
        <v>0</v>
      </c>
      <c r="AD1292" s="244">
        <v>0.01</v>
      </c>
      <c r="AE1292"/>
    </row>
    <row r="1293" spans="1:31" x14ac:dyDescent="0.3">
      <c r="A1293" s="244">
        <v>676</v>
      </c>
      <c r="B1293" s="330" t="s">
        <v>512</v>
      </c>
      <c r="C1293" s="244">
        <v>12202</v>
      </c>
      <c r="D1293" s="244"/>
      <c r="E1293" s="244">
        <v>1</v>
      </c>
      <c r="F1293" s="244">
        <v>27</v>
      </c>
      <c r="G1293" s="244">
        <v>2</v>
      </c>
      <c r="H1293" s="255">
        <f>SUM((D1293*400)+(E1293*100)+F1293)</f>
        <v>127</v>
      </c>
      <c r="I1293" s="254">
        <v>75</v>
      </c>
      <c r="J1293" s="254">
        <f>H1293*I1293</f>
        <v>9525</v>
      </c>
      <c r="K1293" s="244">
        <v>212</v>
      </c>
      <c r="L1293" s="244">
        <v>156</v>
      </c>
      <c r="M1293" s="330" t="s">
        <v>10</v>
      </c>
      <c r="N1293" s="345" t="s">
        <v>9</v>
      </c>
      <c r="O1293" s="283">
        <v>236</v>
      </c>
      <c r="P1293" s="244"/>
      <c r="Q1293" s="283"/>
      <c r="R1293" s="283"/>
      <c r="S1293" s="244"/>
      <c r="T1293" s="244"/>
      <c r="U1293" s="235">
        <v>6500</v>
      </c>
      <c r="V1293" s="246">
        <f>SUM(V1294+V1295)</f>
        <v>1235000</v>
      </c>
      <c r="W1293" s="263">
        <v>13</v>
      </c>
      <c r="X1293" s="263">
        <v>42</v>
      </c>
      <c r="Y1293" s="249">
        <f>SUM(V1293-(V1293*X1293/100))</f>
        <v>716300</v>
      </c>
      <c r="Z1293" s="248">
        <f>SUM(J1293+Y1293)</f>
        <v>725825</v>
      </c>
      <c r="AA1293" s="255">
        <f>Z1293</f>
        <v>725825</v>
      </c>
      <c r="AB1293" s="244">
        <v>10</v>
      </c>
      <c r="AC1293" s="244">
        <v>0</v>
      </c>
      <c r="AD1293" s="244">
        <v>0.02</v>
      </c>
      <c r="AE1293"/>
    </row>
    <row r="1294" spans="1:31" x14ac:dyDescent="0.3">
      <c r="A1294" s="244"/>
      <c r="B1294" s="244"/>
      <c r="C1294" s="244"/>
      <c r="D1294" s="244"/>
      <c r="E1294" s="244"/>
      <c r="F1294" s="244"/>
      <c r="G1294" s="244"/>
      <c r="H1294" s="255">
        <f>SUM((D1294*400)+(E1294*100)+F1294)</f>
        <v>0</v>
      </c>
      <c r="I1294" s="254">
        <v>75</v>
      </c>
      <c r="J1294" s="254">
        <f>H1294*I1294</f>
        <v>0</v>
      </c>
      <c r="K1294" s="244"/>
      <c r="L1294" s="244"/>
      <c r="M1294" s="330" t="s">
        <v>393</v>
      </c>
      <c r="N1294" s="345" t="s">
        <v>2</v>
      </c>
      <c r="O1294" s="283"/>
      <c r="P1294" s="244"/>
      <c r="Q1294" s="283">
        <v>126</v>
      </c>
      <c r="R1294" s="283"/>
      <c r="S1294" s="244"/>
      <c r="T1294" s="244"/>
      <c r="V1294" s="246">
        <f>SUM(Q1294*6500)</f>
        <v>819000</v>
      </c>
      <c r="W1294" s="263"/>
      <c r="X1294" s="263"/>
      <c r="Y1294" s="249"/>
      <c r="Z1294" s="248">
        <f>SUM(J1294+Y1294)</f>
        <v>0</v>
      </c>
      <c r="AA1294" s="255">
        <f>Z1294</f>
        <v>0</v>
      </c>
      <c r="AB1294" s="244"/>
      <c r="AC1294" s="244"/>
      <c r="AD1294" s="244"/>
      <c r="AE1294"/>
    </row>
    <row r="1295" spans="1:31" x14ac:dyDescent="0.3">
      <c r="A1295" s="244"/>
      <c r="B1295" s="244"/>
      <c r="C1295" s="244"/>
      <c r="D1295" s="244"/>
      <c r="E1295" s="244"/>
      <c r="F1295" s="244"/>
      <c r="G1295" s="244"/>
      <c r="H1295" s="255">
        <f>SUM((D1295*400)+(E1295*100)+F1295)</f>
        <v>0</v>
      </c>
      <c r="I1295" s="254">
        <v>75</v>
      </c>
      <c r="J1295" s="254">
        <f>H1295*I1295</f>
        <v>0</v>
      </c>
      <c r="K1295" s="244"/>
      <c r="L1295" s="244"/>
      <c r="M1295" s="330" t="s">
        <v>391</v>
      </c>
      <c r="N1295" s="345" t="s">
        <v>0</v>
      </c>
      <c r="O1295" s="283"/>
      <c r="P1295" s="244"/>
      <c r="Q1295" s="283">
        <v>64</v>
      </c>
      <c r="R1295" s="283"/>
      <c r="S1295" s="244"/>
      <c r="T1295" s="244"/>
      <c r="V1295" s="246">
        <f>SUM(Q1295*6500)</f>
        <v>416000</v>
      </c>
      <c r="W1295" s="263"/>
      <c r="X1295" s="263"/>
      <c r="Y1295" s="249"/>
      <c r="Z1295" s="248">
        <f>SUM(J1295+Y1295)</f>
        <v>0</v>
      </c>
      <c r="AA1295" s="255">
        <f>Z1295</f>
        <v>0</v>
      </c>
      <c r="AB1295" s="244"/>
      <c r="AC1295" s="244"/>
      <c r="AD1295" s="244"/>
      <c r="AE1295"/>
    </row>
    <row r="1296" spans="1:31" x14ac:dyDescent="0.3">
      <c r="A1296" s="244"/>
      <c r="B1296" s="244"/>
      <c r="C1296" s="244"/>
      <c r="D1296" s="244"/>
      <c r="E1296" s="244"/>
      <c r="F1296" s="244"/>
      <c r="G1296" s="244"/>
      <c r="H1296" s="255">
        <f>SUM((D1296*400)+(E1296*100)+F1296)</f>
        <v>0</v>
      </c>
      <c r="I1296" s="254">
        <v>75</v>
      </c>
      <c r="J1296" s="254">
        <f>H1296*I1296</f>
        <v>0</v>
      </c>
      <c r="K1296" s="244"/>
      <c r="L1296" s="244"/>
      <c r="M1296" s="284" t="s">
        <v>8</v>
      </c>
      <c r="N1296" s="266" t="s">
        <v>0</v>
      </c>
      <c r="O1296" s="283"/>
      <c r="P1296" s="244">
        <v>22</v>
      </c>
      <c r="Q1296" s="283"/>
      <c r="R1296" s="283"/>
      <c r="S1296" s="244"/>
      <c r="T1296" s="244"/>
      <c r="U1296" s="235">
        <v>6500</v>
      </c>
      <c r="V1296" s="246">
        <f>SUM(P1296*6500)</f>
        <v>143000</v>
      </c>
      <c r="W1296" s="263">
        <v>13</v>
      </c>
      <c r="X1296" s="263">
        <v>55</v>
      </c>
      <c r="Y1296" s="249">
        <f>SUM(V1296-(V1296*X1296/100))</f>
        <v>64350</v>
      </c>
      <c r="Z1296" s="248">
        <f>SUM(J1296+Y1296)</f>
        <v>64350</v>
      </c>
      <c r="AA1296" s="255">
        <f>Z1296</f>
        <v>64350</v>
      </c>
      <c r="AB1296" s="244">
        <v>50</v>
      </c>
      <c r="AC1296" s="244"/>
      <c r="AD1296" s="244">
        <v>0.01</v>
      </c>
      <c r="AE1296"/>
    </row>
    <row r="1297" spans="1:31" s="294" customFormat="1" x14ac:dyDescent="0.3">
      <c r="A1297" s="295"/>
      <c r="B1297" s="295"/>
      <c r="C1297" s="295"/>
      <c r="D1297" s="295"/>
      <c r="E1297" s="295"/>
      <c r="F1297" s="295"/>
      <c r="G1297" s="295"/>
      <c r="H1297" s="296">
        <f>SUM((D1297*400)+(E1297*100)+F1297)</f>
        <v>0</v>
      </c>
      <c r="I1297" s="254">
        <v>75</v>
      </c>
      <c r="J1297" s="254">
        <f>H1297*I1297</f>
        <v>0</v>
      </c>
      <c r="K1297" s="295"/>
      <c r="L1297" s="295"/>
      <c r="M1297" s="300" t="s">
        <v>18</v>
      </c>
      <c r="N1297" s="300" t="s">
        <v>0</v>
      </c>
      <c r="O1297" s="298"/>
      <c r="P1297" s="295"/>
      <c r="Q1297" s="298"/>
      <c r="R1297" s="298">
        <v>24</v>
      </c>
      <c r="S1297" s="295"/>
      <c r="T1297" s="295"/>
      <c r="U1297" s="324">
        <v>2400</v>
      </c>
      <c r="V1297" s="323">
        <f>SUM(R1297*2400)</f>
        <v>57600</v>
      </c>
      <c r="W1297" s="295">
        <v>3</v>
      </c>
      <c r="X1297" s="295">
        <v>9</v>
      </c>
      <c r="Y1297" s="297">
        <f>SUM(V1297-(V1297*X1297/100))</f>
        <v>52416</v>
      </c>
      <c r="Z1297" s="296">
        <f>SUM(J1297+Y1297)</f>
        <v>52416</v>
      </c>
      <c r="AA1297" s="255">
        <f>Z1297</f>
        <v>52416</v>
      </c>
      <c r="AB1297" s="295">
        <v>0</v>
      </c>
      <c r="AC1297" s="295">
        <f>AA1297</f>
        <v>52416</v>
      </c>
      <c r="AD1297" s="295">
        <v>0.03</v>
      </c>
      <c r="AE1297" s="321"/>
    </row>
    <row r="1298" spans="1:31" x14ac:dyDescent="0.3">
      <c r="A1298" s="244">
        <v>677</v>
      </c>
      <c r="B1298" s="330" t="s">
        <v>511</v>
      </c>
      <c r="C1298" s="244">
        <v>17599</v>
      </c>
      <c r="D1298" s="244">
        <v>3</v>
      </c>
      <c r="E1298" s="244">
        <v>1</v>
      </c>
      <c r="F1298" s="244">
        <v>74</v>
      </c>
      <c r="G1298" s="244">
        <v>1</v>
      </c>
      <c r="H1298" s="255">
        <f>SUM((D1298*400)+(E1298*100)+F1298)</f>
        <v>1374</v>
      </c>
      <c r="I1298" s="254">
        <v>75</v>
      </c>
      <c r="J1298" s="254">
        <f>H1298*I1298</f>
        <v>103050</v>
      </c>
      <c r="K1298" s="244"/>
      <c r="L1298" s="244"/>
      <c r="M1298" s="284"/>
      <c r="N1298" s="266"/>
      <c r="O1298" s="283"/>
      <c r="P1298" s="244"/>
      <c r="Q1298" s="283"/>
      <c r="R1298" s="283"/>
      <c r="S1298" s="244"/>
      <c r="T1298" s="244"/>
      <c r="U1298" s="246"/>
      <c r="V1298" s="263"/>
      <c r="W1298" s="263"/>
      <c r="X1298" s="263"/>
      <c r="Y1298" s="249"/>
      <c r="Z1298" s="248">
        <f>SUM(J1298+Y1298)</f>
        <v>103050</v>
      </c>
      <c r="AA1298" s="255">
        <f>Z1298</f>
        <v>103050</v>
      </c>
      <c r="AB1298" s="244">
        <v>50</v>
      </c>
      <c r="AC1298" s="244">
        <v>0</v>
      </c>
      <c r="AD1298" s="244">
        <v>0.01</v>
      </c>
      <c r="AE1298"/>
    </row>
    <row r="1299" spans="1:31" x14ac:dyDescent="0.3">
      <c r="A1299" s="244">
        <v>678</v>
      </c>
      <c r="B1299" s="330" t="s">
        <v>510</v>
      </c>
      <c r="C1299" s="244">
        <v>4959</v>
      </c>
      <c r="D1299" s="244">
        <v>12</v>
      </c>
      <c r="E1299" s="244"/>
      <c r="F1299" s="244"/>
      <c r="G1299" s="244">
        <v>1</v>
      </c>
      <c r="H1299" s="255">
        <f>SUM((D1299*400)+(E1299*100)+F1299)</f>
        <v>4800</v>
      </c>
      <c r="I1299" s="254">
        <v>75</v>
      </c>
      <c r="J1299" s="254">
        <f>H1299*I1299</f>
        <v>360000</v>
      </c>
      <c r="K1299" s="244"/>
      <c r="L1299" s="244"/>
      <c r="M1299" s="284"/>
      <c r="N1299" s="266"/>
      <c r="O1299" s="283"/>
      <c r="P1299" s="244"/>
      <c r="Q1299" s="283"/>
      <c r="R1299" s="283"/>
      <c r="S1299" s="244"/>
      <c r="T1299" s="244"/>
      <c r="U1299" s="246"/>
      <c r="V1299" s="263"/>
      <c r="W1299" s="263"/>
      <c r="X1299" s="263"/>
      <c r="Y1299" s="249"/>
      <c r="Z1299" s="248">
        <f>SUM(J1299+Y1299)</f>
        <v>360000</v>
      </c>
      <c r="AA1299" s="255">
        <f>Z1299</f>
        <v>360000</v>
      </c>
      <c r="AB1299" s="244">
        <v>50</v>
      </c>
      <c r="AC1299" s="244">
        <v>0</v>
      </c>
      <c r="AD1299" s="244">
        <v>0.01</v>
      </c>
      <c r="AE1299"/>
    </row>
    <row r="1300" spans="1:31" x14ac:dyDescent="0.3">
      <c r="A1300" s="244">
        <v>679</v>
      </c>
      <c r="B1300" s="330" t="s">
        <v>509</v>
      </c>
      <c r="C1300" s="244">
        <v>2879</v>
      </c>
      <c r="D1300" s="244">
        <v>15</v>
      </c>
      <c r="E1300" s="244">
        <v>2</v>
      </c>
      <c r="F1300" s="244">
        <v>10</v>
      </c>
      <c r="G1300" s="244">
        <v>1</v>
      </c>
      <c r="H1300" s="255">
        <f>SUM((D1300*400)+(E1300*100)+F1300)</f>
        <v>6210</v>
      </c>
      <c r="I1300" s="254">
        <v>75</v>
      </c>
      <c r="J1300" s="254">
        <f>H1300*I1300</f>
        <v>465750</v>
      </c>
      <c r="K1300" s="244"/>
      <c r="L1300" s="244"/>
      <c r="M1300" s="284"/>
      <c r="N1300" s="266"/>
      <c r="O1300" s="283"/>
      <c r="P1300" s="244"/>
      <c r="Q1300" s="283"/>
      <c r="R1300" s="283"/>
      <c r="S1300" s="244"/>
      <c r="T1300" s="244"/>
      <c r="U1300" s="246"/>
      <c r="V1300" s="263"/>
      <c r="W1300" s="263"/>
      <c r="X1300" s="263"/>
      <c r="Y1300" s="249"/>
      <c r="Z1300" s="248">
        <f>SUM(J1300+Y1300)</f>
        <v>465750</v>
      </c>
      <c r="AA1300" s="255">
        <f>Z1300</f>
        <v>465750</v>
      </c>
      <c r="AB1300" s="244">
        <v>50</v>
      </c>
      <c r="AC1300" s="244">
        <v>0</v>
      </c>
      <c r="AD1300" s="244">
        <v>0.01</v>
      </c>
      <c r="AE1300"/>
    </row>
    <row r="1301" spans="1:31" x14ac:dyDescent="0.3">
      <c r="A1301" s="244">
        <v>680</v>
      </c>
      <c r="B1301" s="330" t="s">
        <v>508</v>
      </c>
      <c r="C1301" s="244">
        <v>3175</v>
      </c>
      <c r="D1301" s="244">
        <v>1</v>
      </c>
      <c r="E1301" s="244">
        <v>2</v>
      </c>
      <c r="F1301" s="244">
        <v>78</v>
      </c>
      <c r="G1301" s="244">
        <v>1</v>
      </c>
      <c r="H1301" s="255">
        <f>SUM((D1301*400)+(E1301*100)+F1301)</f>
        <v>678</v>
      </c>
      <c r="I1301" s="254">
        <v>75</v>
      </c>
      <c r="J1301" s="254">
        <f>H1301*I1301</f>
        <v>50850</v>
      </c>
      <c r="K1301" s="244">
        <v>213</v>
      </c>
      <c r="L1301" s="244">
        <v>220</v>
      </c>
      <c r="M1301" s="284" t="s">
        <v>22</v>
      </c>
      <c r="N1301" s="266" t="s">
        <v>0</v>
      </c>
      <c r="O1301" s="283">
        <v>49</v>
      </c>
      <c r="P1301" s="244"/>
      <c r="Q1301" s="283"/>
      <c r="R1301" s="283">
        <v>49</v>
      </c>
      <c r="S1301" s="244"/>
      <c r="T1301" s="244"/>
      <c r="U1301" s="235">
        <v>2050</v>
      </c>
      <c r="V1301" s="246">
        <f>SUM(R1301*2050)</f>
        <v>100450</v>
      </c>
      <c r="W1301" s="263">
        <v>10</v>
      </c>
      <c r="X1301" s="263">
        <v>40</v>
      </c>
      <c r="Y1301" s="249">
        <f>SUM(V1301-(V1301*X1301/100))</f>
        <v>60270</v>
      </c>
      <c r="Z1301" s="248">
        <f>SUM(J1301+Y1301)</f>
        <v>111120</v>
      </c>
      <c r="AA1301" s="255">
        <f>Z1301</f>
        <v>111120</v>
      </c>
      <c r="AB1301" s="244">
        <v>50</v>
      </c>
      <c r="AC1301" s="244">
        <v>0</v>
      </c>
      <c r="AD1301" s="244">
        <v>0.01</v>
      </c>
      <c r="AE1301"/>
    </row>
    <row r="1302" spans="1:31" x14ac:dyDescent="0.3">
      <c r="A1302" s="244">
        <v>681</v>
      </c>
      <c r="B1302" s="330" t="s">
        <v>507</v>
      </c>
      <c r="C1302" s="244">
        <v>6259</v>
      </c>
      <c r="D1302" s="244"/>
      <c r="E1302" s="244"/>
      <c r="F1302" s="244">
        <v>75</v>
      </c>
      <c r="G1302" s="244">
        <v>2</v>
      </c>
      <c r="H1302" s="255">
        <f>SUM((D1302*400)+(E1302*100)+F1302)</f>
        <v>75</v>
      </c>
      <c r="I1302" s="254">
        <v>75</v>
      </c>
      <c r="J1302" s="254">
        <f>H1302*I1302</f>
        <v>5625</v>
      </c>
      <c r="K1302" s="244">
        <v>214</v>
      </c>
      <c r="L1302" s="244">
        <v>220</v>
      </c>
      <c r="M1302" s="330" t="s">
        <v>10</v>
      </c>
      <c r="N1302" s="345" t="s">
        <v>9</v>
      </c>
      <c r="O1302" s="283">
        <v>312.5</v>
      </c>
      <c r="P1302" s="244"/>
      <c r="Q1302" s="283"/>
      <c r="R1302" s="283"/>
      <c r="S1302" s="244"/>
      <c r="T1302" s="244"/>
      <c r="U1302" s="235">
        <v>6500</v>
      </c>
      <c r="V1302" s="246">
        <f>SUM(V1303+V1304)</f>
        <v>1443000</v>
      </c>
      <c r="W1302" s="263">
        <v>20</v>
      </c>
      <c r="X1302" s="263">
        <v>75</v>
      </c>
      <c r="Y1302" s="249">
        <f>SUM(V1302-(V1302*X1302/100))</f>
        <v>360750</v>
      </c>
      <c r="Z1302" s="248">
        <f>SUM(J1302+Y1302)</f>
        <v>366375</v>
      </c>
      <c r="AA1302" s="255">
        <f>Z1302</f>
        <v>366375</v>
      </c>
      <c r="AB1302" s="244">
        <v>10</v>
      </c>
      <c r="AC1302" s="244">
        <v>0</v>
      </c>
      <c r="AD1302" s="244">
        <v>0.02</v>
      </c>
      <c r="AE1302"/>
    </row>
    <row r="1303" spans="1:31" x14ac:dyDescent="0.3">
      <c r="A1303" s="244"/>
      <c r="B1303" s="244"/>
      <c r="C1303" s="244"/>
      <c r="D1303" s="244"/>
      <c r="E1303" s="244"/>
      <c r="F1303" s="244"/>
      <c r="G1303" s="244"/>
      <c r="H1303" s="255">
        <f>SUM((D1303*400)+(E1303*100)+F1303)</f>
        <v>0</v>
      </c>
      <c r="I1303" s="254">
        <v>75</v>
      </c>
      <c r="J1303" s="254">
        <f>H1303*I1303</f>
        <v>0</v>
      </c>
      <c r="K1303" s="244"/>
      <c r="L1303" s="244"/>
      <c r="M1303" s="330" t="s">
        <v>393</v>
      </c>
      <c r="N1303" s="345" t="s">
        <v>2</v>
      </c>
      <c r="O1303" s="283"/>
      <c r="P1303" s="244"/>
      <c r="Q1303" s="283">
        <v>126</v>
      </c>
      <c r="R1303" s="283"/>
      <c r="S1303" s="244"/>
      <c r="T1303" s="244"/>
      <c r="V1303" s="246">
        <f>SUM(Q1303*6500)</f>
        <v>819000</v>
      </c>
      <c r="W1303" s="263"/>
      <c r="X1303" s="263"/>
      <c r="Y1303" s="249"/>
      <c r="Z1303" s="248">
        <f>SUM(J1303+Y1303)</f>
        <v>0</v>
      </c>
      <c r="AA1303" s="255">
        <f>Z1303</f>
        <v>0</v>
      </c>
      <c r="AB1303" s="244"/>
      <c r="AC1303" s="244"/>
      <c r="AD1303" s="244"/>
      <c r="AE1303"/>
    </row>
    <row r="1304" spans="1:31" x14ac:dyDescent="0.3">
      <c r="A1304" s="244"/>
      <c r="B1304" s="244"/>
      <c r="C1304" s="244"/>
      <c r="D1304" s="244"/>
      <c r="E1304" s="244"/>
      <c r="F1304" s="244"/>
      <c r="G1304" s="244"/>
      <c r="H1304" s="255">
        <f>SUM((D1304*400)+(E1304*100)+F1304)</f>
        <v>0</v>
      </c>
      <c r="I1304" s="254">
        <v>75</v>
      </c>
      <c r="J1304" s="254">
        <f>H1304*I1304</f>
        <v>0</v>
      </c>
      <c r="K1304" s="244"/>
      <c r="L1304" s="244"/>
      <c r="M1304" s="330" t="s">
        <v>391</v>
      </c>
      <c r="N1304" s="345" t="s">
        <v>0</v>
      </c>
      <c r="O1304" s="283"/>
      <c r="P1304" s="244"/>
      <c r="Q1304" s="283">
        <v>96</v>
      </c>
      <c r="R1304" s="283"/>
      <c r="S1304" s="244"/>
      <c r="T1304" s="244"/>
      <c r="V1304" s="246">
        <f>SUM(Q1304*6500)</f>
        <v>624000</v>
      </c>
      <c r="W1304" s="263"/>
      <c r="X1304" s="263"/>
      <c r="Y1304" s="249"/>
      <c r="Z1304" s="248">
        <f>SUM(J1304+Y1304)</f>
        <v>0</v>
      </c>
      <c r="AA1304" s="255">
        <f>Z1304</f>
        <v>0</v>
      </c>
      <c r="AB1304" s="244"/>
      <c r="AC1304" s="244"/>
      <c r="AD1304" s="244"/>
      <c r="AE1304"/>
    </row>
    <row r="1305" spans="1:31" x14ac:dyDescent="0.3">
      <c r="A1305" s="244"/>
      <c r="B1305" s="244"/>
      <c r="C1305" s="244"/>
      <c r="D1305" s="244"/>
      <c r="E1305" s="244"/>
      <c r="F1305" s="244"/>
      <c r="G1305" s="244"/>
      <c r="H1305" s="255">
        <f>SUM((D1305*400)+(E1305*100)+F1305)</f>
        <v>0</v>
      </c>
      <c r="I1305" s="254">
        <v>75</v>
      </c>
      <c r="J1305" s="254">
        <f>H1305*I1305</f>
        <v>0</v>
      </c>
      <c r="K1305" s="244"/>
      <c r="L1305" s="244"/>
      <c r="M1305" s="330" t="s">
        <v>8</v>
      </c>
      <c r="N1305" s="345" t="s">
        <v>0</v>
      </c>
      <c r="O1305" s="283"/>
      <c r="P1305" s="244">
        <v>27.5</v>
      </c>
      <c r="Q1305" s="283"/>
      <c r="R1305" s="283"/>
      <c r="S1305" s="244"/>
      <c r="T1305" s="244"/>
      <c r="U1305" s="235">
        <v>6500</v>
      </c>
      <c r="V1305" s="246">
        <f>SUM(P1305*6500)</f>
        <v>178750</v>
      </c>
      <c r="W1305" s="263">
        <v>20</v>
      </c>
      <c r="X1305" s="263">
        <v>93</v>
      </c>
      <c r="Y1305" s="249">
        <f>SUM(V1305-(V1305*X1305/100))</f>
        <v>12512.5</v>
      </c>
      <c r="Z1305" s="248">
        <f>SUM(J1305+Y1305)</f>
        <v>12512.5</v>
      </c>
      <c r="AA1305" s="255">
        <f>Z1305</f>
        <v>12512.5</v>
      </c>
      <c r="AB1305" s="244">
        <v>50</v>
      </c>
      <c r="AC1305" s="244"/>
      <c r="AD1305" s="244">
        <v>0.01</v>
      </c>
      <c r="AE1305"/>
    </row>
    <row r="1306" spans="1:31" s="294" customFormat="1" x14ac:dyDescent="0.3">
      <c r="A1306" s="295"/>
      <c r="B1306" s="295"/>
      <c r="C1306" s="295"/>
      <c r="D1306" s="295"/>
      <c r="E1306" s="295"/>
      <c r="F1306" s="295"/>
      <c r="G1306" s="295"/>
      <c r="H1306" s="296">
        <f>SUM((D1306*400)+(E1306*100)+F1306)</f>
        <v>0</v>
      </c>
      <c r="I1306" s="254">
        <v>75</v>
      </c>
      <c r="J1306" s="254">
        <f>H1306*I1306</f>
        <v>0</v>
      </c>
      <c r="K1306" s="295"/>
      <c r="L1306" s="295"/>
      <c r="M1306" s="300" t="s">
        <v>16</v>
      </c>
      <c r="N1306" s="300" t="s">
        <v>0</v>
      </c>
      <c r="O1306" s="298"/>
      <c r="P1306" s="295"/>
      <c r="Q1306" s="298"/>
      <c r="R1306" s="298">
        <v>63</v>
      </c>
      <c r="S1306" s="295"/>
      <c r="T1306" s="295"/>
      <c r="U1306" s="324">
        <v>2400</v>
      </c>
      <c r="V1306" s="323">
        <f>SUM(R1306*2400)</f>
        <v>151200</v>
      </c>
      <c r="W1306" s="295">
        <v>3</v>
      </c>
      <c r="X1306" s="295">
        <v>9</v>
      </c>
      <c r="Y1306" s="297">
        <f>SUM(V1306-(V1306*X1306/100))</f>
        <v>137592</v>
      </c>
      <c r="Z1306" s="296">
        <f>SUM(J1306+Y1306)</f>
        <v>137592</v>
      </c>
      <c r="AA1306" s="255">
        <f>Z1306</f>
        <v>137592</v>
      </c>
      <c r="AB1306" s="295">
        <v>0</v>
      </c>
      <c r="AC1306" s="295">
        <f>AA1306</f>
        <v>137592</v>
      </c>
      <c r="AD1306" s="295">
        <v>0.03</v>
      </c>
      <c r="AE1306" s="321"/>
    </row>
    <row r="1307" spans="1:31" x14ac:dyDescent="0.3">
      <c r="A1307" s="244">
        <v>682</v>
      </c>
      <c r="B1307" s="330" t="s">
        <v>506</v>
      </c>
      <c r="C1307" s="244">
        <v>4338</v>
      </c>
      <c r="D1307" s="244"/>
      <c r="E1307" s="244">
        <v>1</v>
      </c>
      <c r="F1307" s="244">
        <v>12</v>
      </c>
      <c r="G1307" s="244">
        <v>1</v>
      </c>
      <c r="H1307" s="255">
        <f>SUM((D1307*400)+(E1307*100)+F1307)</f>
        <v>112</v>
      </c>
      <c r="I1307" s="254">
        <v>75</v>
      </c>
      <c r="J1307" s="254">
        <f>H1307*I1307</f>
        <v>8400</v>
      </c>
      <c r="K1307" s="244"/>
      <c r="L1307" s="244"/>
      <c r="M1307" s="284"/>
      <c r="N1307" s="266"/>
      <c r="O1307" s="283"/>
      <c r="P1307" s="244"/>
      <c r="Q1307" s="283"/>
      <c r="R1307" s="283"/>
      <c r="S1307" s="244"/>
      <c r="T1307" s="244"/>
      <c r="V1307" s="246"/>
      <c r="W1307" s="263"/>
      <c r="X1307" s="263"/>
      <c r="Y1307" s="249"/>
      <c r="Z1307" s="248">
        <f>SUM(J1307+Y1307)</f>
        <v>8400</v>
      </c>
      <c r="AA1307" s="255">
        <f>Z1307</f>
        <v>8400</v>
      </c>
      <c r="AB1307" s="244">
        <v>50</v>
      </c>
      <c r="AC1307" s="244">
        <v>0</v>
      </c>
      <c r="AD1307" s="244">
        <v>0.01</v>
      </c>
      <c r="AE1307"/>
    </row>
    <row r="1308" spans="1:31" x14ac:dyDescent="0.3">
      <c r="A1308" s="244">
        <v>683</v>
      </c>
      <c r="B1308" s="330" t="s">
        <v>505</v>
      </c>
      <c r="C1308" s="244">
        <v>2821</v>
      </c>
      <c r="D1308" s="244">
        <v>1</v>
      </c>
      <c r="E1308" s="244">
        <v>2</v>
      </c>
      <c r="F1308" s="244">
        <v>87</v>
      </c>
      <c r="G1308" s="244">
        <v>1</v>
      </c>
      <c r="H1308" s="255">
        <f>SUM((D1308*400)+(E1308*100)+F1308)</f>
        <v>687</v>
      </c>
      <c r="I1308" s="254">
        <v>75</v>
      </c>
      <c r="J1308" s="254">
        <f>H1308*I1308</f>
        <v>51525</v>
      </c>
      <c r="K1308" s="244"/>
      <c r="L1308" s="244"/>
      <c r="M1308" s="284"/>
      <c r="N1308" s="266"/>
      <c r="O1308" s="283"/>
      <c r="P1308" s="244"/>
      <c r="Q1308" s="283"/>
      <c r="R1308" s="283"/>
      <c r="S1308" s="244"/>
      <c r="T1308" s="244"/>
      <c r="V1308" s="246"/>
      <c r="W1308" s="263"/>
      <c r="X1308" s="263"/>
      <c r="Y1308" s="249"/>
      <c r="Z1308" s="248">
        <f>SUM(J1308+Y1308)</f>
        <v>51525</v>
      </c>
      <c r="AA1308" s="255">
        <f>Z1308</f>
        <v>51525</v>
      </c>
      <c r="AB1308" s="244">
        <v>50</v>
      </c>
      <c r="AC1308" s="244">
        <v>0</v>
      </c>
      <c r="AD1308" s="244">
        <v>0.01</v>
      </c>
      <c r="AE1308"/>
    </row>
    <row r="1309" spans="1:31" x14ac:dyDescent="0.3">
      <c r="A1309" s="244">
        <v>684</v>
      </c>
      <c r="B1309" s="330" t="s">
        <v>504</v>
      </c>
      <c r="C1309" s="244">
        <v>17780</v>
      </c>
      <c r="D1309" s="244">
        <v>7</v>
      </c>
      <c r="E1309" s="244"/>
      <c r="F1309" s="244">
        <v>39</v>
      </c>
      <c r="G1309" s="244">
        <v>1</v>
      </c>
      <c r="H1309" s="255">
        <f>SUM((D1309*400)+(E1309*100)+F1309)</f>
        <v>2839</v>
      </c>
      <c r="I1309" s="254">
        <v>75</v>
      </c>
      <c r="J1309" s="254">
        <f>H1309*I1309</f>
        <v>212925</v>
      </c>
      <c r="K1309" s="244"/>
      <c r="L1309" s="244"/>
      <c r="M1309" s="284"/>
      <c r="N1309" s="266"/>
      <c r="O1309" s="283"/>
      <c r="P1309" s="244"/>
      <c r="Q1309" s="283"/>
      <c r="R1309" s="283"/>
      <c r="S1309" s="244"/>
      <c r="T1309" s="244"/>
      <c r="U1309" s="246"/>
      <c r="V1309" s="263"/>
      <c r="W1309" s="263"/>
      <c r="X1309" s="263"/>
      <c r="Y1309" s="249"/>
      <c r="Z1309" s="248">
        <f>SUM(J1309+Y1309)</f>
        <v>212925</v>
      </c>
      <c r="AA1309" s="255">
        <f>Z1309</f>
        <v>212925</v>
      </c>
      <c r="AB1309" s="244">
        <v>50</v>
      </c>
      <c r="AC1309" s="244">
        <v>0</v>
      </c>
      <c r="AD1309" s="244">
        <v>0.01</v>
      </c>
      <c r="AE1309"/>
    </row>
    <row r="1310" spans="1:31" x14ac:dyDescent="0.3">
      <c r="A1310" s="244">
        <v>685</v>
      </c>
      <c r="B1310" s="330" t="s">
        <v>503</v>
      </c>
      <c r="C1310" s="244">
        <v>5685</v>
      </c>
      <c r="D1310" s="244"/>
      <c r="E1310" s="244">
        <v>1</v>
      </c>
      <c r="F1310" s="244">
        <v>59</v>
      </c>
      <c r="G1310" s="244">
        <v>1</v>
      </c>
      <c r="H1310" s="255">
        <f>SUM((D1310*400)+(E1310*100)+F1310)</f>
        <v>159</v>
      </c>
      <c r="I1310" s="254">
        <v>75</v>
      </c>
      <c r="J1310" s="254">
        <f>H1310*I1310</f>
        <v>11925</v>
      </c>
      <c r="K1310" s="244"/>
      <c r="L1310" s="244"/>
      <c r="M1310" s="284"/>
      <c r="N1310" s="266"/>
      <c r="O1310" s="283"/>
      <c r="P1310" s="244"/>
      <c r="Q1310" s="283"/>
      <c r="R1310" s="283"/>
      <c r="S1310" s="244"/>
      <c r="T1310" s="244"/>
      <c r="U1310" s="246"/>
      <c r="V1310" s="263"/>
      <c r="W1310" s="263"/>
      <c r="X1310" s="263"/>
      <c r="Y1310" s="249"/>
      <c r="Z1310" s="248">
        <f>SUM(J1310+Y1310)</f>
        <v>11925</v>
      </c>
      <c r="AA1310" s="255">
        <f>Z1310</f>
        <v>11925</v>
      </c>
      <c r="AB1310" s="244">
        <v>50</v>
      </c>
      <c r="AC1310" s="244">
        <v>0</v>
      </c>
      <c r="AD1310" s="244">
        <v>0.01</v>
      </c>
      <c r="AE1310"/>
    </row>
    <row r="1311" spans="1:31" x14ac:dyDescent="0.3">
      <c r="A1311" s="244">
        <v>686</v>
      </c>
      <c r="B1311" s="330" t="s">
        <v>502</v>
      </c>
      <c r="C1311" s="244">
        <v>10529</v>
      </c>
      <c r="D1311" s="244">
        <v>11</v>
      </c>
      <c r="E1311" s="244">
        <v>3</v>
      </c>
      <c r="F1311" s="244">
        <v>54</v>
      </c>
      <c r="G1311" s="244">
        <v>1</v>
      </c>
      <c r="H1311" s="255">
        <f>SUM((D1311*400)+(E1311*100)+F1311)</f>
        <v>4754</v>
      </c>
      <c r="I1311" s="254">
        <v>75</v>
      </c>
      <c r="J1311" s="254">
        <f>H1311*I1311</f>
        <v>356550</v>
      </c>
      <c r="K1311" s="244"/>
      <c r="L1311" s="244"/>
      <c r="M1311" s="284"/>
      <c r="N1311" s="266"/>
      <c r="O1311" s="283"/>
      <c r="P1311" s="244"/>
      <c r="Q1311" s="283"/>
      <c r="R1311" s="283"/>
      <c r="S1311" s="244"/>
      <c r="T1311" s="244"/>
      <c r="U1311" s="246"/>
      <c r="V1311" s="263"/>
      <c r="W1311" s="263"/>
      <c r="X1311" s="263"/>
      <c r="Y1311" s="249"/>
      <c r="Z1311" s="248">
        <f>SUM(J1311+Y1311)</f>
        <v>356550</v>
      </c>
      <c r="AA1311" s="255">
        <f>Z1311</f>
        <v>356550</v>
      </c>
      <c r="AB1311" s="244">
        <v>50</v>
      </c>
      <c r="AC1311" s="244">
        <v>0</v>
      </c>
      <c r="AD1311" s="244">
        <v>0.01</v>
      </c>
      <c r="AE1311"/>
    </row>
    <row r="1312" spans="1:31" x14ac:dyDescent="0.3">
      <c r="A1312" s="244">
        <v>687</v>
      </c>
      <c r="B1312" s="330" t="s">
        <v>501</v>
      </c>
      <c r="C1312" s="244">
        <v>10528</v>
      </c>
      <c r="D1312" s="244">
        <v>14</v>
      </c>
      <c r="E1312" s="244">
        <v>2</v>
      </c>
      <c r="F1312" s="244">
        <v>33</v>
      </c>
      <c r="G1312" s="244">
        <v>1</v>
      </c>
      <c r="H1312" s="255">
        <f>SUM((D1312*400)+(E1312*100)+F1312)</f>
        <v>5833</v>
      </c>
      <c r="I1312" s="254">
        <v>75</v>
      </c>
      <c r="J1312" s="254">
        <f>H1312*I1312</f>
        <v>437475</v>
      </c>
      <c r="K1312" s="244"/>
      <c r="L1312" s="244"/>
      <c r="M1312" s="284"/>
      <c r="N1312" s="266"/>
      <c r="O1312" s="283"/>
      <c r="P1312" s="244"/>
      <c r="Q1312" s="283"/>
      <c r="R1312" s="283"/>
      <c r="S1312" s="244"/>
      <c r="T1312" s="244"/>
      <c r="U1312" s="246"/>
      <c r="V1312" s="263"/>
      <c r="W1312" s="263"/>
      <c r="X1312" s="263"/>
      <c r="Y1312" s="249"/>
      <c r="Z1312" s="248">
        <f>SUM(J1312+Y1312)</f>
        <v>437475</v>
      </c>
      <c r="AA1312" s="255">
        <f>Z1312</f>
        <v>437475</v>
      </c>
      <c r="AB1312" s="244">
        <v>50</v>
      </c>
      <c r="AC1312" s="244">
        <v>0</v>
      </c>
      <c r="AD1312" s="244">
        <v>0.01</v>
      </c>
      <c r="AE1312"/>
    </row>
    <row r="1313" spans="1:31" s="312" customFormat="1" x14ac:dyDescent="0.3">
      <c r="A1313" s="363">
        <v>688</v>
      </c>
      <c r="B1313" s="367" t="s">
        <v>500</v>
      </c>
      <c r="C1313" s="363">
        <v>226</v>
      </c>
      <c r="D1313" s="363">
        <v>1</v>
      </c>
      <c r="E1313" s="363"/>
      <c r="F1313" s="363">
        <v>90</v>
      </c>
      <c r="G1313" s="363">
        <v>2</v>
      </c>
      <c r="H1313" s="316">
        <f>SUM((D1313*400)+(E1313*100)+F1313)</f>
        <v>490</v>
      </c>
      <c r="I1313" s="254">
        <v>75</v>
      </c>
      <c r="J1313" s="254">
        <f>H1313*I1313</f>
        <v>36750</v>
      </c>
      <c r="K1313" s="363">
        <v>215</v>
      </c>
      <c r="L1313" s="363">
        <v>69</v>
      </c>
      <c r="M1313" s="367" t="s">
        <v>10</v>
      </c>
      <c r="N1313" s="367" t="s">
        <v>9</v>
      </c>
      <c r="O1313" s="364">
        <v>447</v>
      </c>
      <c r="P1313" s="363"/>
      <c r="Q1313" s="364"/>
      <c r="R1313" s="364"/>
      <c r="S1313" s="363"/>
      <c r="T1313" s="363"/>
      <c r="U1313" s="315">
        <v>6500</v>
      </c>
      <c r="V1313" s="318">
        <f>SUM(V1314+V1315)</f>
        <v>2905500</v>
      </c>
      <c r="W1313" s="363">
        <v>20</v>
      </c>
      <c r="X1313" s="363">
        <v>75</v>
      </c>
      <c r="Y1313" s="317">
        <f>SUM(V1313-(V1313*X1313/100))</f>
        <v>726375</v>
      </c>
      <c r="Z1313" s="316">
        <f>SUM(J1313+Y1313)</f>
        <v>763125</v>
      </c>
      <c r="AA1313" s="255">
        <f>Z1313</f>
        <v>763125</v>
      </c>
      <c r="AB1313" s="363">
        <v>10</v>
      </c>
      <c r="AC1313" s="244">
        <v>0</v>
      </c>
      <c r="AD1313" s="363">
        <v>0.02</v>
      </c>
      <c r="AE1313" s="313"/>
    </row>
    <row r="1314" spans="1:31" x14ac:dyDescent="0.3">
      <c r="A1314" s="244"/>
      <c r="B1314" s="244"/>
      <c r="C1314" s="244"/>
      <c r="D1314" s="244"/>
      <c r="E1314" s="244"/>
      <c r="F1314" s="244"/>
      <c r="G1314" s="244"/>
      <c r="H1314" s="255">
        <f>SUM((D1314*400)+(E1314*100)+F1314)</f>
        <v>0</v>
      </c>
      <c r="I1314" s="254">
        <v>75</v>
      </c>
      <c r="J1314" s="254">
        <f>H1314*I1314</f>
        <v>0</v>
      </c>
      <c r="K1314" s="244"/>
      <c r="L1314" s="244"/>
      <c r="M1314" s="330" t="s">
        <v>393</v>
      </c>
      <c r="N1314" s="345" t="s">
        <v>2</v>
      </c>
      <c r="O1314" s="283"/>
      <c r="P1314" s="244"/>
      <c r="Q1314" s="283">
        <v>351</v>
      </c>
      <c r="R1314" s="283"/>
      <c r="S1314" s="244"/>
      <c r="T1314" s="244"/>
      <c r="V1314" s="246">
        <f>SUM(Q1314*6500)</f>
        <v>2281500</v>
      </c>
      <c r="W1314" s="263"/>
      <c r="X1314" s="263"/>
      <c r="Y1314" s="249"/>
      <c r="Z1314" s="248">
        <f>SUM(J1314+Y1314)</f>
        <v>0</v>
      </c>
      <c r="AA1314" s="255">
        <f>Z1314</f>
        <v>0</v>
      </c>
      <c r="AB1314" s="244"/>
      <c r="AC1314" s="244"/>
      <c r="AD1314" s="244"/>
      <c r="AE1314"/>
    </row>
    <row r="1315" spans="1:31" x14ac:dyDescent="0.3">
      <c r="A1315" s="244"/>
      <c r="B1315" s="244"/>
      <c r="C1315" s="244"/>
      <c r="D1315" s="244"/>
      <c r="E1315" s="244"/>
      <c r="F1315" s="244"/>
      <c r="G1315" s="244"/>
      <c r="H1315" s="255">
        <f>SUM((D1315*400)+(E1315*100)+F1315)</f>
        <v>0</v>
      </c>
      <c r="I1315" s="254">
        <v>75</v>
      </c>
      <c r="J1315" s="254">
        <f>H1315*I1315</f>
        <v>0</v>
      </c>
      <c r="K1315" s="244"/>
      <c r="L1315" s="244"/>
      <c r="M1315" s="330" t="s">
        <v>391</v>
      </c>
      <c r="N1315" s="345" t="s">
        <v>0</v>
      </c>
      <c r="O1315" s="283"/>
      <c r="P1315" s="244"/>
      <c r="Q1315" s="283">
        <v>96</v>
      </c>
      <c r="R1315" s="283"/>
      <c r="S1315" s="244"/>
      <c r="T1315" s="244"/>
      <c r="V1315" s="246">
        <f>SUM(Q1315*6500)</f>
        <v>624000</v>
      </c>
      <c r="W1315" s="263"/>
      <c r="X1315" s="263"/>
      <c r="Y1315" s="249"/>
      <c r="Z1315" s="248">
        <f>SUM(J1315+Y1315)</f>
        <v>0</v>
      </c>
      <c r="AA1315" s="255">
        <f>Z1315</f>
        <v>0</v>
      </c>
      <c r="AB1315" s="244"/>
      <c r="AC1315" s="244"/>
      <c r="AD1315" s="244"/>
      <c r="AE1315"/>
    </row>
    <row r="1316" spans="1:31" x14ac:dyDescent="0.3">
      <c r="A1316" s="244">
        <v>689</v>
      </c>
      <c r="B1316" s="330" t="s">
        <v>499</v>
      </c>
      <c r="C1316" s="244">
        <v>20294</v>
      </c>
      <c r="D1316" s="244">
        <v>19</v>
      </c>
      <c r="E1316" s="244">
        <v>2</v>
      </c>
      <c r="F1316" s="244">
        <v>16</v>
      </c>
      <c r="G1316" s="244">
        <v>1</v>
      </c>
      <c r="H1316" s="255">
        <f>SUM((D1316*400)+(E1316*100)+F1316)</f>
        <v>7816</v>
      </c>
      <c r="I1316" s="254">
        <v>75</v>
      </c>
      <c r="J1316" s="254">
        <f>H1316*I1316</f>
        <v>586200</v>
      </c>
      <c r="K1316" s="244">
        <v>216</v>
      </c>
      <c r="L1316" s="244">
        <v>69</v>
      </c>
      <c r="M1316" s="330" t="s">
        <v>8</v>
      </c>
      <c r="N1316" s="345" t="s">
        <v>0</v>
      </c>
      <c r="O1316" s="283"/>
      <c r="P1316" s="244">
        <v>22</v>
      </c>
      <c r="Q1316" s="283"/>
      <c r="R1316" s="283"/>
      <c r="S1316" s="244"/>
      <c r="T1316" s="244"/>
      <c r="U1316" s="235">
        <v>6500</v>
      </c>
      <c r="V1316" s="246">
        <f>SUM(P1316*6500)</f>
        <v>143000</v>
      </c>
      <c r="W1316" s="263">
        <v>10</v>
      </c>
      <c r="X1316" s="263">
        <v>40</v>
      </c>
      <c r="Y1316" s="249">
        <f>SUM(V1316-(V1316*X1316/100))</f>
        <v>85800</v>
      </c>
      <c r="Z1316" s="248">
        <f>SUM(J1316+Y1316)</f>
        <v>672000</v>
      </c>
      <c r="AA1316" s="255">
        <f>Z1316</f>
        <v>672000</v>
      </c>
      <c r="AB1316" s="244">
        <v>50</v>
      </c>
      <c r="AC1316" s="244">
        <v>0</v>
      </c>
      <c r="AD1316" s="244">
        <v>0.01</v>
      </c>
      <c r="AE1316"/>
    </row>
    <row r="1317" spans="1:31" x14ac:dyDescent="0.3">
      <c r="A1317" s="244"/>
      <c r="B1317" s="244"/>
      <c r="C1317" s="244"/>
      <c r="D1317" s="244"/>
      <c r="E1317" s="244"/>
      <c r="F1317" s="244"/>
      <c r="G1317" s="244"/>
      <c r="H1317" s="255">
        <f>SUM((D1317*400)+(E1317*100)+F1317)</f>
        <v>0</v>
      </c>
      <c r="I1317" s="254">
        <v>75</v>
      </c>
      <c r="J1317" s="254">
        <f>H1317*I1317</f>
        <v>0</v>
      </c>
      <c r="K1317" s="244"/>
      <c r="L1317" s="244"/>
      <c r="M1317" s="330" t="s">
        <v>8</v>
      </c>
      <c r="N1317" s="345" t="s">
        <v>0</v>
      </c>
      <c r="O1317" s="283"/>
      <c r="P1317" s="244">
        <v>22</v>
      </c>
      <c r="Q1317" s="283"/>
      <c r="R1317" s="283"/>
      <c r="S1317" s="244"/>
      <c r="T1317" s="244"/>
      <c r="U1317" s="235">
        <v>6500</v>
      </c>
      <c r="V1317" s="246">
        <f>SUM(P1317*6500)</f>
        <v>143000</v>
      </c>
      <c r="W1317" s="263">
        <v>10</v>
      </c>
      <c r="X1317" s="263">
        <v>40</v>
      </c>
      <c r="Y1317" s="249">
        <f>SUM(V1317-(V1317*X1317/100))</f>
        <v>85800</v>
      </c>
      <c r="Z1317" s="248">
        <f>SUM(J1317+Y1317)</f>
        <v>85800</v>
      </c>
      <c r="AA1317" s="255">
        <f>Z1317</f>
        <v>85800</v>
      </c>
      <c r="AB1317" s="244">
        <v>50</v>
      </c>
      <c r="AC1317" s="244">
        <v>0</v>
      </c>
      <c r="AD1317" s="244">
        <v>0.01</v>
      </c>
      <c r="AE1317"/>
    </row>
    <row r="1318" spans="1:31" x14ac:dyDescent="0.3">
      <c r="A1318" s="244"/>
      <c r="B1318" s="244"/>
      <c r="C1318" s="244"/>
      <c r="D1318" s="244"/>
      <c r="E1318" s="244"/>
      <c r="F1318" s="244"/>
      <c r="G1318" s="244"/>
      <c r="H1318" s="255">
        <f>SUM((D1318*400)+(E1318*100)+F1318)</f>
        <v>0</v>
      </c>
      <c r="I1318" s="254">
        <v>75</v>
      </c>
      <c r="J1318" s="254">
        <f>H1318*I1318</f>
        <v>0</v>
      </c>
      <c r="K1318" s="244"/>
      <c r="L1318" s="244"/>
      <c r="M1318" s="284" t="s">
        <v>22</v>
      </c>
      <c r="N1318" s="266" t="s">
        <v>0</v>
      </c>
      <c r="O1318" s="283"/>
      <c r="P1318" s="244"/>
      <c r="Q1318" s="283"/>
      <c r="R1318" s="283">
        <v>7</v>
      </c>
      <c r="S1318" s="244"/>
      <c r="T1318" s="244"/>
      <c r="U1318" s="235">
        <v>2050</v>
      </c>
      <c r="V1318" s="246">
        <f>SUM(R1318*2050)</f>
        <v>14350</v>
      </c>
      <c r="W1318" s="263">
        <v>12</v>
      </c>
      <c r="X1318" s="263">
        <v>50</v>
      </c>
      <c r="Y1318" s="249">
        <f>SUM(V1318-(V1318*X1318/100))</f>
        <v>7175</v>
      </c>
      <c r="Z1318" s="248">
        <f>SUM(J1318+Y1318)</f>
        <v>7175</v>
      </c>
      <c r="AA1318" s="255">
        <f>Z1318</f>
        <v>7175</v>
      </c>
      <c r="AB1318" s="244">
        <v>50</v>
      </c>
      <c r="AC1318" s="244">
        <v>0</v>
      </c>
      <c r="AD1318" s="244">
        <v>0.01</v>
      </c>
      <c r="AE1318"/>
    </row>
    <row r="1319" spans="1:31" s="312" customFormat="1" x14ac:dyDescent="0.3">
      <c r="A1319" s="363">
        <v>690</v>
      </c>
      <c r="B1319" s="363" t="s">
        <v>217</v>
      </c>
      <c r="C1319" s="363"/>
      <c r="D1319" s="363">
        <v>12</v>
      </c>
      <c r="E1319" s="363"/>
      <c r="F1319" s="363"/>
      <c r="G1319" s="363">
        <v>1</v>
      </c>
      <c r="H1319" s="316">
        <f>SUM((D1319*400)+(E1319*100)+F1319)</f>
        <v>4800</v>
      </c>
      <c r="I1319" s="254">
        <v>75</v>
      </c>
      <c r="J1319" s="254">
        <f>H1319*I1319</f>
        <v>360000</v>
      </c>
      <c r="K1319" s="363"/>
      <c r="L1319" s="363"/>
      <c r="M1319" s="365"/>
      <c r="N1319" s="365"/>
      <c r="O1319" s="364"/>
      <c r="P1319" s="363"/>
      <c r="Q1319" s="364"/>
      <c r="R1319" s="364"/>
      <c r="S1319" s="363"/>
      <c r="T1319" s="363"/>
      <c r="U1319" s="315"/>
      <c r="V1319" s="318"/>
      <c r="W1319" s="363"/>
      <c r="X1319" s="363"/>
      <c r="Y1319" s="317"/>
      <c r="Z1319" s="316">
        <f>SUM(J1319+Y1319)</f>
        <v>360000</v>
      </c>
      <c r="AA1319" s="255">
        <f>Z1319</f>
        <v>360000</v>
      </c>
      <c r="AB1319" s="363">
        <v>50</v>
      </c>
      <c r="AC1319" s="363">
        <v>0</v>
      </c>
      <c r="AD1319" s="363">
        <v>0.01</v>
      </c>
      <c r="AE1319" s="313"/>
    </row>
    <row r="1320" spans="1:31" s="312" customFormat="1" x14ac:dyDescent="0.3">
      <c r="A1320" s="363">
        <v>691</v>
      </c>
      <c r="B1320" s="363" t="s">
        <v>498</v>
      </c>
      <c r="C1320" s="363">
        <v>1775</v>
      </c>
      <c r="D1320" s="363">
        <v>11</v>
      </c>
      <c r="E1320" s="363"/>
      <c r="F1320" s="363">
        <v>21</v>
      </c>
      <c r="G1320" s="363">
        <v>1</v>
      </c>
      <c r="H1320" s="316">
        <f>SUM((D1320*400)+(E1320*100)+F1320)</f>
        <v>4421</v>
      </c>
      <c r="I1320" s="254">
        <v>75</v>
      </c>
      <c r="J1320" s="254">
        <f>H1320*I1320</f>
        <v>331575</v>
      </c>
      <c r="K1320" s="363"/>
      <c r="L1320" s="363"/>
      <c r="M1320" s="365"/>
      <c r="N1320" s="365"/>
      <c r="O1320" s="364"/>
      <c r="P1320" s="363"/>
      <c r="Q1320" s="364"/>
      <c r="R1320" s="364"/>
      <c r="S1320" s="363"/>
      <c r="T1320" s="363"/>
      <c r="U1320" s="315"/>
      <c r="V1320" s="318"/>
      <c r="W1320" s="363"/>
      <c r="X1320" s="363"/>
      <c r="Y1320" s="317"/>
      <c r="Z1320" s="316">
        <f>SUM(J1320+Y1320)</f>
        <v>331575</v>
      </c>
      <c r="AA1320" s="255">
        <f>Z1320</f>
        <v>331575</v>
      </c>
      <c r="AB1320" s="363">
        <v>50</v>
      </c>
      <c r="AC1320" s="363">
        <v>0</v>
      </c>
      <c r="AD1320" s="363">
        <v>0.01</v>
      </c>
      <c r="AE1320" s="313"/>
    </row>
    <row r="1321" spans="1:31" x14ac:dyDescent="0.3">
      <c r="A1321" s="244">
        <v>692</v>
      </c>
      <c r="B1321" s="330" t="s">
        <v>497</v>
      </c>
      <c r="C1321" s="244">
        <v>5679</v>
      </c>
      <c r="D1321" s="244">
        <v>6</v>
      </c>
      <c r="E1321" s="244"/>
      <c r="F1321" s="244"/>
      <c r="G1321" s="244">
        <v>1</v>
      </c>
      <c r="H1321" s="255">
        <f>SUM((D1321*400)+(E1321*100)+F1321)</f>
        <v>2400</v>
      </c>
      <c r="I1321" s="254">
        <v>75</v>
      </c>
      <c r="J1321" s="254">
        <f>H1321*I1321</f>
        <v>180000</v>
      </c>
      <c r="K1321" s="244"/>
      <c r="L1321" s="244"/>
      <c r="M1321" s="284"/>
      <c r="N1321" s="266"/>
      <c r="O1321" s="283"/>
      <c r="P1321" s="244"/>
      <c r="Q1321" s="283"/>
      <c r="R1321" s="283"/>
      <c r="S1321" s="244"/>
      <c r="T1321" s="244"/>
      <c r="U1321" s="246"/>
      <c r="V1321" s="263"/>
      <c r="W1321" s="263"/>
      <c r="X1321" s="263"/>
      <c r="Y1321" s="249"/>
      <c r="Z1321" s="248">
        <f>SUM(J1321+Y1321)</f>
        <v>180000</v>
      </c>
      <c r="AA1321" s="255">
        <f>Z1321</f>
        <v>180000</v>
      </c>
      <c r="AB1321" s="244">
        <v>50</v>
      </c>
      <c r="AC1321" s="244">
        <v>0</v>
      </c>
      <c r="AD1321" s="244">
        <v>0.01</v>
      </c>
      <c r="AE1321"/>
    </row>
    <row r="1322" spans="1:31" x14ac:dyDescent="0.3">
      <c r="A1322" s="244">
        <v>693</v>
      </c>
      <c r="B1322" s="330" t="s">
        <v>496</v>
      </c>
      <c r="C1322" s="244">
        <v>20751</v>
      </c>
      <c r="D1322" s="244">
        <v>32</v>
      </c>
      <c r="E1322" s="244">
        <v>3</v>
      </c>
      <c r="F1322" s="244">
        <v>90</v>
      </c>
      <c r="G1322" s="244">
        <v>1</v>
      </c>
      <c r="H1322" s="255">
        <f>SUM((D1322*400)+(E1322*100)+F1322)</f>
        <v>13190</v>
      </c>
      <c r="I1322" s="254">
        <v>75</v>
      </c>
      <c r="J1322" s="254">
        <f>H1322*I1322</f>
        <v>989250</v>
      </c>
      <c r="K1322" s="244"/>
      <c r="L1322" s="244"/>
      <c r="M1322" s="284"/>
      <c r="N1322" s="266"/>
      <c r="O1322" s="283"/>
      <c r="P1322" s="244"/>
      <c r="Q1322" s="283"/>
      <c r="R1322" s="283"/>
      <c r="S1322" s="244"/>
      <c r="T1322" s="244"/>
      <c r="U1322" s="246"/>
      <c r="V1322" s="263"/>
      <c r="W1322" s="263"/>
      <c r="X1322" s="263"/>
      <c r="Y1322" s="249"/>
      <c r="Z1322" s="248">
        <f>SUM(J1322+Y1322)</f>
        <v>989250</v>
      </c>
      <c r="AA1322" s="255">
        <f>Z1322</f>
        <v>989250</v>
      </c>
      <c r="AB1322" s="244">
        <v>50</v>
      </c>
      <c r="AC1322" s="244">
        <v>0</v>
      </c>
      <c r="AD1322" s="244">
        <v>0.01</v>
      </c>
      <c r="AE1322"/>
    </row>
    <row r="1323" spans="1:31" x14ac:dyDescent="0.3">
      <c r="A1323" s="244">
        <v>694</v>
      </c>
      <c r="B1323" s="330" t="s">
        <v>495</v>
      </c>
      <c r="C1323" s="244">
        <v>6030</v>
      </c>
      <c r="D1323" s="244">
        <v>5</v>
      </c>
      <c r="E1323" s="244">
        <v>2</v>
      </c>
      <c r="F1323" s="244">
        <v>82</v>
      </c>
      <c r="G1323" s="244">
        <v>1</v>
      </c>
      <c r="H1323" s="255">
        <f>SUM((D1323*400)+(E1323*100)+F1323)</f>
        <v>2282</v>
      </c>
      <c r="I1323" s="254">
        <v>75</v>
      </c>
      <c r="J1323" s="254">
        <f>H1323*I1323</f>
        <v>171150</v>
      </c>
      <c r="K1323" s="244"/>
      <c r="L1323" s="244"/>
      <c r="M1323" s="284"/>
      <c r="N1323" s="266"/>
      <c r="O1323" s="283"/>
      <c r="P1323" s="244"/>
      <c r="Q1323" s="283"/>
      <c r="R1323" s="283"/>
      <c r="S1323" s="244"/>
      <c r="T1323" s="244"/>
      <c r="U1323" s="246"/>
      <c r="V1323" s="263"/>
      <c r="W1323" s="263"/>
      <c r="X1323" s="263"/>
      <c r="Y1323" s="249"/>
      <c r="Z1323" s="248">
        <f>SUM(J1323+Y1323)</f>
        <v>171150</v>
      </c>
      <c r="AA1323" s="255">
        <f>Z1323</f>
        <v>171150</v>
      </c>
      <c r="AB1323" s="244">
        <v>50</v>
      </c>
      <c r="AC1323" s="244">
        <v>0</v>
      </c>
      <c r="AD1323" s="244">
        <v>0.01</v>
      </c>
      <c r="AE1323"/>
    </row>
    <row r="1324" spans="1:31" x14ac:dyDescent="0.3">
      <c r="A1324" s="244">
        <v>695</v>
      </c>
      <c r="B1324" s="330" t="s">
        <v>494</v>
      </c>
      <c r="C1324" s="244">
        <v>6098</v>
      </c>
      <c r="D1324" s="244"/>
      <c r="E1324" s="244">
        <v>1</v>
      </c>
      <c r="F1324" s="244">
        <v>4</v>
      </c>
      <c r="G1324" s="244">
        <v>2</v>
      </c>
      <c r="H1324" s="255">
        <f>SUM((D1324*400)+(E1324*100)+F1324)</f>
        <v>104</v>
      </c>
      <c r="I1324" s="254">
        <v>75</v>
      </c>
      <c r="J1324" s="254">
        <f>H1324*I1324</f>
        <v>7800</v>
      </c>
      <c r="K1324" s="244">
        <v>217</v>
      </c>
      <c r="L1324" s="244">
        <v>64</v>
      </c>
      <c r="M1324" s="330" t="s">
        <v>10</v>
      </c>
      <c r="N1324" s="345" t="s">
        <v>9</v>
      </c>
      <c r="O1324" s="283">
        <v>425</v>
      </c>
      <c r="P1324" s="244"/>
      <c r="Q1324" s="283"/>
      <c r="R1324" s="283"/>
      <c r="S1324" s="244"/>
      <c r="T1324" s="244"/>
      <c r="U1324" s="235">
        <v>6500</v>
      </c>
      <c r="V1324" s="246">
        <f>SUM(V1325+V1326)</f>
        <v>2080000</v>
      </c>
      <c r="W1324" s="263">
        <v>15</v>
      </c>
      <c r="X1324" s="263">
        <v>50</v>
      </c>
      <c r="Y1324" s="249">
        <f>SUM(V1324-(V1324*X1324/100))</f>
        <v>1040000</v>
      </c>
      <c r="Z1324" s="248">
        <f>SUM(J1324+Y1324)</f>
        <v>1047800</v>
      </c>
      <c r="AA1324" s="255">
        <f>Z1324</f>
        <v>1047800</v>
      </c>
      <c r="AB1324" s="244">
        <v>10</v>
      </c>
      <c r="AC1324" s="244">
        <v>0</v>
      </c>
      <c r="AD1324" s="244">
        <v>0.02</v>
      </c>
      <c r="AE1324"/>
    </row>
    <row r="1325" spans="1:31" x14ac:dyDescent="0.3">
      <c r="A1325" s="244"/>
      <c r="B1325" s="244"/>
      <c r="C1325" s="244"/>
      <c r="D1325" s="244"/>
      <c r="E1325" s="244"/>
      <c r="F1325" s="244"/>
      <c r="G1325" s="244"/>
      <c r="H1325" s="255">
        <f>SUM((D1325*400)+(E1325*100)+F1325)</f>
        <v>0</v>
      </c>
      <c r="I1325" s="254">
        <v>75</v>
      </c>
      <c r="J1325" s="254">
        <f>H1325*I1325</f>
        <v>0</v>
      </c>
      <c r="K1325" s="244"/>
      <c r="L1325" s="244"/>
      <c r="M1325" s="330" t="s">
        <v>393</v>
      </c>
      <c r="N1325" s="345" t="s">
        <v>2</v>
      </c>
      <c r="O1325" s="283"/>
      <c r="P1325" s="244"/>
      <c r="Q1325" s="283">
        <v>224</v>
      </c>
      <c r="R1325" s="283"/>
      <c r="S1325" s="244"/>
      <c r="T1325" s="244"/>
      <c r="V1325" s="246">
        <f>SUM(Q1325*6500)</f>
        <v>1456000</v>
      </c>
      <c r="W1325" s="263"/>
      <c r="X1325" s="263"/>
      <c r="Y1325" s="249"/>
      <c r="Z1325" s="248">
        <f>SUM(J1325+Y1325)</f>
        <v>0</v>
      </c>
      <c r="AA1325" s="255">
        <f>Z1325</f>
        <v>0</v>
      </c>
      <c r="AB1325" s="244"/>
      <c r="AC1325" s="244"/>
      <c r="AD1325" s="244"/>
      <c r="AE1325"/>
    </row>
    <row r="1326" spans="1:31" x14ac:dyDescent="0.3">
      <c r="A1326" s="244"/>
      <c r="B1326" s="244"/>
      <c r="C1326" s="244"/>
      <c r="D1326" s="244"/>
      <c r="E1326" s="244"/>
      <c r="F1326" s="244"/>
      <c r="G1326" s="244"/>
      <c r="H1326" s="255">
        <f>SUM((D1326*400)+(E1326*100)+F1326)</f>
        <v>0</v>
      </c>
      <c r="I1326" s="254">
        <v>75</v>
      </c>
      <c r="J1326" s="254">
        <f>H1326*I1326</f>
        <v>0</v>
      </c>
      <c r="K1326" s="244"/>
      <c r="L1326" s="244"/>
      <c r="M1326" s="330" t="s">
        <v>391</v>
      </c>
      <c r="N1326" s="345" t="s">
        <v>0</v>
      </c>
      <c r="O1326" s="283"/>
      <c r="P1326" s="244"/>
      <c r="Q1326" s="283">
        <v>96</v>
      </c>
      <c r="R1326" s="283"/>
      <c r="S1326" s="244"/>
      <c r="T1326" s="244"/>
      <c r="V1326" s="246">
        <f>SUM(Q1326*6500)</f>
        <v>624000</v>
      </c>
      <c r="W1326" s="263"/>
      <c r="X1326" s="263"/>
      <c r="Y1326" s="249"/>
      <c r="Z1326" s="248">
        <f>SUM(J1326+Y1326)</f>
        <v>0</v>
      </c>
      <c r="AA1326" s="255">
        <f>Z1326</f>
        <v>0</v>
      </c>
      <c r="AB1326" s="244"/>
      <c r="AC1326" s="244"/>
      <c r="AD1326" s="244"/>
      <c r="AE1326"/>
    </row>
    <row r="1327" spans="1:31" x14ac:dyDescent="0.3">
      <c r="A1327" s="244"/>
      <c r="B1327" s="244"/>
      <c r="C1327" s="244"/>
      <c r="D1327" s="244"/>
      <c r="E1327" s="244"/>
      <c r="F1327" s="244"/>
      <c r="G1327" s="244"/>
      <c r="H1327" s="255">
        <f>SUM((D1327*400)+(E1327*100)+F1327)</f>
        <v>0</v>
      </c>
      <c r="I1327" s="254">
        <v>75</v>
      </c>
      <c r="J1327" s="254">
        <f>H1327*I1327</f>
        <v>0</v>
      </c>
      <c r="K1327" s="244"/>
      <c r="L1327" s="244"/>
      <c r="M1327" s="330" t="s">
        <v>8</v>
      </c>
      <c r="N1327" s="345" t="s">
        <v>0</v>
      </c>
      <c r="O1327" s="283"/>
      <c r="P1327" s="244"/>
      <c r="Q1327" s="283">
        <v>35</v>
      </c>
      <c r="R1327" s="283"/>
      <c r="S1327" s="244"/>
      <c r="T1327" s="244"/>
      <c r="U1327" s="235">
        <v>6500</v>
      </c>
      <c r="V1327" s="246">
        <f>SUM(Q1327*6500)</f>
        <v>227500</v>
      </c>
      <c r="W1327" s="263">
        <v>15</v>
      </c>
      <c r="X1327" s="263">
        <v>65</v>
      </c>
      <c r="Y1327" s="249">
        <f>SUM(V1327-(V1327*X1327/100))</f>
        <v>79625</v>
      </c>
      <c r="Z1327" s="248">
        <f>SUM(J1327+Y1327)</f>
        <v>79625</v>
      </c>
      <c r="AA1327" s="255">
        <f>Z1327</f>
        <v>79625</v>
      </c>
      <c r="AB1327" s="244">
        <v>50</v>
      </c>
      <c r="AC1327" s="244"/>
      <c r="AD1327" s="244">
        <v>0.01</v>
      </c>
      <c r="AE1327"/>
    </row>
    <row r="1328" spans="1:31" s="294" customFormat="1" x14ac:dyDescent="0.3">
      <c r="A1328" s="295"/>
      <c r="B1328" s="295"/>
      <c r="C1328" s="295"/>
      <c r="D1328" s="295"/>
      <c r="E1328" s="295"/>
      <c r="F1328" s="295"/>
      <c r="G1328" s="295"/>
      <c r="H1328" s="296">
        <f>SUM((D1328*400)+(E1328*100)+F1328)</f>
        <v>0</v>
      </c>
      <c r="I1328" s="254">
        <v>75</v>
      </c>
      <c r="J1328" s="254">
        <f>H1328*I1328</f>
        <v>0</v>
      </c>
      <c r="K1328" s="295"/>
      <c r="L1328" s="295"/>
      <c r="M1328" s="300" t="s">
        <v>16</v>
      </c>
      <c r="N1328" s="300" t="s">
        <v>0</v>
      </c>
      <c r="O1328" s="298"/>
      <c r="P1328" s="295"/>
      <c r="Q1328" s="298"/>
      <c r="R1328" s="298">
        <v>70</v>
      </c>
      <c r="S1328" s="295"/>
      <c r="T1328" s="295"/>
      <c r="U1328" s="324">
        <v>2400</v>
      </c>
      <c r="V1328" s="323">
        <f>SUM(R1328*2400)</f>
        <v>168000</v>
      </c>
      <c r="W1328" s="295">
        <v>15</v>
      </c>
      <c r="X1328" s="295">
        <v>65</v>
      </c>
      <c r="Y1328" s="297">
        <f>SUM(V1328-(V1328*X1328/100))</f>
        <v>58800</v>
      </c>
      <c r="Z1328" s="296">
        <f>SUM(J1328+Y1328)</f>
        <v>58800</v>
      </c>
      <c r="AA1328" s="255">
        <f>Z1328</f>
        <v>58800</v>
      </c>
      <c r="AB1328" s="295">
        <v>0</v>
      </c>
      <c r="AC1328" s="295">
        <f>AA1328</f>
        <v>58800</v>
      </c>
      <c r="AD1328" s="295">
        <v>0.03</v>
      </c>
      <c r="AE1328" s="321"/>
    </row>
    <row r="1329" spans="1:31" x14ac:dyDescent="0.3">
      <c r="A1329" s="244">
        <v>696</v>
      </c>
      <c r="B1329" s="330" t="s">
        <v>493</v>
      </c>
      <c r="C1329" s="244">
        <v>5425</v>
      </c>
      <c r="D1329" s="244"/>
      <c r="E1329" s="244">
        <v>1</v>
      </c>
      <c r="F1329" s="244">
        <v>3</v>
      </c>
      <c r="G1329" s="244">
        <v>2</v>
      </c>
      <c r="H1329" s="255">
        <f>SUM((D1329*400)+(E1329*100)+F1329)</f>
        <v>103</v>
      </c>
      <c r="I1329" s="254">
        <v>75</v>
      </c>
      <c r="J1329" s="254">
        <f>H1329*I1329</f>
        <v>7725</v>
      </c>
      <c r="K1329" s="244">
        <v>218</v>
      </c>
      <c r="L1329" s="244">
        <v>64</v>
      </c>
      <c r="M1329" s="330" t="s">
        <v>10</v>
      </c>
      <c r="N1329" s="345" t="s">
        <v>9</v>
      </c>
      <c r="O1329" s="283">
        <v>161.5</v>
      </c>
      <c r="P1329" s="244"/>
      <c r="Q1329" s="283"/>
      <c r="R1329" s="283"/>
      <c r="S1329" s="244"/>
      <c r="T1329" s="244"/>
      <c r="U1329" s="235">
        <v>6500</v>
      </c>
      <c r="V1329" s="246">
        <f>SUM(V1330+V1331)</f>
        <v>1049750</v>
      </c>
      <c r="W1329" s="263">
        <v>15</v>
      </c>
      <c r="X1329" s="263">
        <v>50</v>
      </c>
      <c r="Y1329" s="249">
        <f>SUM(V1329-(V1329*X1329/100))</f>
        <v>524875</v>
      </c>
      <c r="Z1329" s="248">
        <f>SUM(J1329+Y1329)</f>
        <v>532600</v>
      </c>
      <c r="AA1329" s="255">
        <f>Z1329</f>
        <v>532600</v>
      </c>
      <c r="AB1329" s="244">
        <v>50</v>
      </c>
      <c r="AC1329" s="244">
        <v>0</v>
      </c>
      <c r="AD1329" s="244">
        <v>0.02</v>
      </c>
      <c r="AE1329"/>
    </row>
    <row r="1330" spans="1:31" x14ac:dyDescent="0.3">
      <c r="A1330" s="244"/>
      <c r="B1330" s="244"/>
      <c r="C1330" s="244"/>
      <c r="D1330" s="244"/>
      <c r="E1330" s="244"/>
      <c r="F1330" s="244"/>
      <c r="G1330" s="244"/>
      <c r="H1330" s="255">
        <f>SUM((D1330*400)+(E1330*100)+F1330)</f>
        <v>0</v>
      </c>
      <c r="I1330" s="254">
        <v>75</v>
      </c>
      <c r="J1330" s="254">
        <f>H1330*I1330</f>
        <v>0</v>
      </c>
      <c r="K1330" s="244"/>
      <c r="L1330" s="244"/>
      <c r="M1330" s="330" t="s">
        <v>393</v>
      </c>
      <c r="N1330" s="345" t="s">
        <v>2</v>
      </c>
      <c r="O1330" s="283"/>
      <c r="P1330" s="244"/>
      <c r="Q1330" s="283">
        <v>97.5</v>
      </c>
      <c r="R1330" s="283"/>
      <c r="S1330" s="244"/>
      <c r="T1330" s="244"/>
      <c r="V1330" s="246">
        <f>SUM(Q1330*6500)</f>
        <v>633750</v>
      </c>
      <c r="W1330" s="263"/>
      <c r="X1330" s="263"/>
      <c r="Y1330" s="249"/>
      <c r="Z1330" s="248">
        <f>SUM(J1330+Y1330)</f>
        <v>0</v>
      </c>
      <c r="AA1330" s="255">
        <f>Z1330</f>
        <v>0</v>
      </c>
      <c r="AB1330" s="244"/>
      <c r="AC1330" s="244"/>
      <c r="AD1330" s="244"/>
      <c r="AE1330"/>
    </row>
    <row r="1331" spans="1:31" x14ac:dyDescent="0.3">
      <c r="A1331" s="244"/>
      <c r="B1331" s="244"/>
      <c r="C1331" s="244"/>
      <c r="D1331" s="244"/>
      <c r="E1331" s="244"/>
      <c r="F1331" s="244"/>
      <c r="G1331" s="244"/>
      <c r="H1331" s="255">
        <f>SUM((D1331*400)+(E1331*100)+F1331)</f>
        <v>0</v>
      </c>
      <c r="I1331" s="254">
        <v>75</v>
      </c>
      <c r="J1331" s="254">
        <f>H1331*I1331</f>
        <v>0</v>
      </c>
      <c r="K1331" s="244"/>
      <c r="L1331" s="244"/>
      <c r="M1331" s="330" t="s">
        <v>391</v>
      </c>
      <c r="N1331" s="345" t="s">
        <v>0</v>
      </c>
      <c r="O1331" s="283"/>
      <c r="P1331" s="244"/>
      <c r="Q1331" s="283">
        <v>64</v>
      </c>
      <c r="R1331" s="283"/>
      <c r="S1331" s="244"/>
      <c r="T1331" s="244"/>
      <c r="V1331" s="246">
        <f>SUM(Q1331*6500)</f>
        <v>416000</v>
      </c>
      <c r="W1331" s="263"/>
      <c r="X1331" s="263"/>
      <c r="Y1331" s="249"/>
      <c r="Z1331" s="248">
        <f>SUM(J1331+Y1331)</f>
        <v>0</v>
      </c>
      <c r="AA1331" s="255">
        <f>Z1331</f>
        <v>0</v>
      </c>
      <c r="AB1331" s="244"/>
      <c r="AC1331" s="244"/>
      <c r="AD1331" s="244"/>
      <c r="AE1331"/>
    </row>
    <row r="1332" spans="1:31" x14ac:dyDescent="0.3">
      <c r="A1332" s="244">
        <v>697</v>
      </c>
      <c r="B1332" s="330" t="s">
        <v>492</v>
      </c>
      <c r="C1332" s="244">
        <v>13448</v>
      </c>
      <c r="D1332" s="244">
        <v>10</v>
      </c>
      <c r="E1332" s="244">
        <v>2</v>
      </c>
      <c r="F1332" s="244">
        <v>51</v>
      </c>
      <c r="G1332" s="244">
        <v>1</v>
      </c>
      <c r="H1332" s="255">
        <f>SUM((D1332*400)+(E1332*100)+F1332)</f>
        <v>4251</v>
      </c>
      <c r="I1332" s="254">
        <v>75</v>
      </c>
      <c r="J1332" s="254">
        <f>H1332*I1332</f>
        <v>318825</v>
      </c>
      <c r="K1332" s="244"/>
      <c r="L1332" s="244"/>
      <c r="M1332" s="284"/>
      <c r="N1332" s="266"/>
      <c r="O1332" s="283"/>
      <c r="P1332" s="244"/>
      <c r="Q1332" s="283"/>
      <c r="R1332" s="283"/>
      <c r="S1332" s="244"/>
      <c r="T1332" s="244"/>
      <c r="V1332" s="246"/>
      <c r="W1332" s="263"/>
      <c r="X1332" s="263"/>
      <c r="Y1332" s="249"/>
      <c r="Z1332" s="248">
        <f>SUM(J1332+Y1332)</f>
        <v>318825</v>
      </c>
      <c r="AA1332" s="255">
        <f>Z1332</f>
        <v>318825</v>
      </c>
      <c r="AB1332" s="244">
        <v>50</v>
      </c>
      <c r="AC1332" s="244">
        <v>0</v>
      </c>
      <c r="AD1332" s="244">
        <v>0.01</v>
      </c>
      <c r="AE1332"/>
    </row>
    <row r="1333" spans="1:31" s="312" customFormat="1" x14ac:dyDescent="0.3">
      <c r="A1333" s="363">
        <v>698</v>
      </c>
      <c r="B1333" s="363" t="s">
        <v>491</v>
      </c>
      <c r="C1333" s="363">
        <v>332</v>
      </c>
      <c r="D1333" s="363"/>
      <c r="E1333" s="363">
        <v>1</v>
      </c>
      <c r="F1333" s="363">
        <v>60</v>
      </c>
      <c r="G1333" s="363">
        <v>1</v>
      </c>
      <c r="H1333" s="316">
        <f>SUM((D1333*400)+(E1333*100)+F1333)</f>
        <v>160</v>
      </c>
      <c r="I1333" s="254">
        <v>75</v>
      </c>
      <c r="J1333" s="254">
        <f>H1333*I1333</f>
        <v>12000</v>
      </c>
      <c r="K1333" s="363"/>
      <c r="L1333" s="363"/>
      <c r="M1333" s="365"/>
      <c r="N1333" s="365"/>
      <c r="O1333" s="364"/>
      <c r="P1333" s="363"/>
      <c r="Q1333" s="364"/>
      <c r="R1333" s="364"/>
      <c r="S1333" s="363"/>
      <c r="T1333" s="363"/>
      <c r="U1333" s="315"/>
      <c r="V1333" s="318"/>
      <c r="W1333" s="363"/>
      <c r="X1333" s="363"/>
      <c r="Y1333" s="317"/>
      <c r="Z1333" s="316">
        <f>SUM(J1333+Y1333)</f>
        <v>12000</v>
      </c>
      <c r="AA1333" s="255">
        <f>Z1333</f>
        <v>12000</v>
      </c>
      <c r="AB1333" s="363">
        <v>50</v>
      </c>
      <c r="AC1333" s="363">
        <v>0</v>
      </c>
      <c r="AD1333" s="363">
        <v>0.01</v>
      </c>
      <c r="AE1333" s="313"/>
    </row>
    <row r="1334" spans="1:31" x14ac:dyDescent="0.3">
      <c r="A1334" s="244">
        <v>699</v>
      </c>
      <c r="B1334" s="330" t="s">
        <v>490</v>
      </c>
      <c r="C1334" s="244">
        <v>14105</v>
      </c>
      <c r="D1334" s="244"/>
      <c r="E1334" s="244">
        <v>1</v>
      </c>
      <c r="F1334" s="244">
        <v>75</v>
      </c>
      <c r="G1334" s="244">
        <v>2</v>
      </c>
      <c r="H1334" s="255">
        <f>SUM((D1334*400)+(E1334*100)+F1334)</f>
        <v>175</v>
      </c>
      <c r="I1334" s="254">
        <v>75</v>
      </c>
      <c r="J1334" s="254">
        <f>H1334*I1334</f>
        <v>13125</v>
      </c>
      <c r="K1334" s="244">
        <v>219</v>
      </c>
      <c r="L1334" s="244">
        <v>237</v>
      </c>
      <c r="M1334" s="330" t="s">
        <v>3</v>
      </c>
      <c r="N1334" s="345" t="s">
        <v>2</v>
      </c>
      <c r="O1334" s="283">
        <v>225.25</v>
      </c>
      <c r="P1334" s="244"/>
      <c r="Q1334" s="283">
        <v>180.5</v>
      </c>
      <c r="R1334" s="283"/>
      <c r="S1334" s="244"/>
      <c r="T1334" s="244"/>
      <c r="U1334" s="235">
        <v>6500</v>
      </c>
      <c r="V1334" s="246">
        <f>SUM(Q1334*6500)</f>
        <v>1173250</v>
      </c>
      <c r="W1334" s="263">
        <v>20</v>
      </c>
      <c r="X1334" s="263">
        <v>30</v>
      </c>
      <c r="Y1334" s="249">
        <f>SUM(V1334-(V1334*X1334/100))</f>
        <v>821275</v>
      </c>
      <c r="Z1334" s="248">
        <f>SUM(J1334+Y1334)</f>
        <v>834400</v>
      </c>
      <c r="AA1334" s="255">
        <f>Z1334</f>
        <v>834400</v>
      </c>
      <c r="AB1334" s="244">
        <v>10</v>
      </c>
      <c r="AC1334" s="244">
        <v>0</v>
      </c>
      <c r="AD1334" s="244">
        <v>0.02</v>
      </c>
      <c r="AE1334"/>
    </row>
    <row r="1335" spans="1:31" x14ac:dyDescent="0.3">
      <c r="A1335" s="244"/>
      <c r="B1335" s="244"/>
      <c r="C1335" s="244"/>
      <c r="D1335" s="244"/>
      <c r="E1335" s="244"/>
      <c r="F1335" s="244"/>
      <c r="G1335" s="244"/>
      <c r="H1335" s="255">
        <f>SUM((D1335*400)+(E1335*100)+F1335)</f>
        <v>0</v>
      </c>
      <c r="I1335" s="254">
        <v>75</v>
      </c>
      <c r="J1335" s="254">
        <f>H1335*I1335</f>
        <v>0</v>
      </c>
      <c r="K1335" s="244"/>
      <c r="L1335" s="244"/>
      <c r="M1335" s="330" t="s">
        <v>8</v>
      </c>
      <c r="N1335" s="345" t="s">
        <v>0</v>
      </c>
      <c r="O1335" s="283"/>
      <c r="P1335" s="244">
        <v>9</v>
      </c>
      <c r="Q1335" s="283"/>
      <c r="R1335" s="283"/>
      <c r="S1335" s="244"/>
      <c r="T1335" s="244"/>
      <c r="U1335" s="235">
        <v>6500</v>
      </c>
      <c r="V1335" s="246">
        <f>SUM(P1335*6500)</f>
        <v>58500</v>
      </c>
      <c r="W1335" s="263">
        <v>20</v>
      </c>
      <c r="X1335" s="263">
        <v>93</v>
      </c>
      <c r="Y1335" s="249">
        <f>SUM(V1335-(V1335*X1335/100))</f>
        <v>4095</v>
      </c>
      <c r="Z1335" s="248">
        <f>SUM(J1335+Y1335)</f>
        <v>4095</v>
      </c>
      <c r="AA1335" s="255">
        <f>Z1335</f>
        <v>4095</v>
      </c>
      <c r="AB1335" s="244">
        <v>50</v>
      </c>
      <c r="AC1335" s="244">
        <v>0</v>
      </c>
      <c r="AD1335" s="244">
        <v>0.01</v>
      </c>
      <c r="AE1335"/>
    </row>
    <row r="1336" spans="1:31" s="294" customFormat="1" x14ac:dyDescent="0.3">
      <c r="A1336" s="295"/>
      <c r="B1336" s="295"/>
      <c r="C1336" s="295"/>
      <c r="D1336" s="295"/>
      <c r="E1336" s="295"/>
      <c r="F1336" s="295"/>
      <c r="G1336" s="295"/>
      <c r="H1336" s="296">
        <f>SUM((D1336*400)+(E1336*100)+F1336)</f>
        <v>0</v>
      </c>
      <c r="I1336" s="254">
        <v>75</v>
      </c>
      <c r="J1336" s="254">
        <f>H1336*I1336</f>
        <v>0</v>
      </c>
      <c r="K1336" s="295"/>
      <c r="L1336" s="295"/>
      <c r="M1336" s="300" t="s">
        <v>16</v>
      </c>
      <c r="N1336" s="300" t="s">
        <v>2</v>
      </c>
      <c r="O1336" s="298"/>
      <c r="P1336" s="295"/>
      <c r="Q1336" s="298"/>
      <c r="R1336" s="298">
        <v>35.75</v>
      </c>
      <c r="S1336" s="295"/>
      <c r="T1336" s="295"/>
      <c r="U1336" s="324">
        <v>2400</v>
      </c>
      <c r="V1336" s="323">
        <f>SUM(R1336*2400)</f>
        <v>85800</v>
      </c>
      <c r="W1336" s="295">
        <v>10</v>
      </c>
      <c r="X1336" s="295">
        <v>10</v>
      </c>
      <c r="Y1336" s="297">
        <f>SUM(V1336-(V1336*X1336/100))</f>
        <v>77220</v>
      </c>
      <c r="Z1336" s="296">
        <f>SUM(J1336+Y1336)</f>
        <v>77220</v>
      </c>
      <c r="AA1336" s="255">
        <f>Z1336</f>
        <v>77220</v>
      </c>
      <c r="AB1336" s="295">
        <v>0</v>
      </c>
      <c r="AC1336" s="295">
        <f>AA1336</f>
        <v>77220</v>
      </c>
      <c r="AD1336" s="295">
        <v>0.03</v>
      </c>
      <c r="AE1336" s="321"/>
    </row>
    <row r="1337" spans="1:31" x14ac:dyDescent="0.3">
      <c r="A1337" s="244">
        <v>700</v>
      </c>
      <c r="B1337" s="330" t="s">
        <v>489</v>
      </c>
      <c r="C1337" s="244">
        <v>15103</v>
      </c>
      <c r="D1337" s="244">
        <v>13</v>
      </c>
      <c r="E1337" s="244"/>
      <c r="F1337" s="244">
        <v>11</v>
      </c>
      <c r="G1337" s="244">
        <v>1</v>
      </c>
      <c r="H1337" s="255">
        <f>SUM((D1337*400)+(E1337*100)+F1337)</f>
        <v>5211</v>
      </c>
      <c r="I1337" s="254">
        <v>75</v>
      </c>
      <c r="J1337" s="254">
        <f>H1337*I1337</f>
        <v>390825</v>
      </c>
      <c r="K1337" s="244"/>
      <c r="L1337" s="244"/>
      <c r="M1337" s="284"/>
      <c r="N1337" s="266"/>
      <c r="O1337" s="283"/>
      <c r="P1337" s="244"/>
      <c r="Q1337" s="283"/>
      <c r="R1337" s="283"/>
      <c r="S1337" s="244"/>
      <c r="T1337" s="244"/>
      <c r="V1337" s="246"/>
      <c r="W1337" s="263"/>
      <c r="X1337" s="263"/>
      <c r="Y1337" s="249"/>
      <c r="Z1337" s="248">
        <f>SUM(J1337+Y1337)</f>
        <v>390825</v>
      </c>
      <c r="AA1337" s="255">
        <f>Z1337</f>
        <v>390825</v>
      </c>
      <c r="AB1337" s="244">
        <v>50</v>
      </c>
      <c r="AC1337" s="244">
        <v>0</v>
      </c>
      <c r="AD1337" s="244">
        <v>0.01</v>
      </c>
      <c r="AE1337"/>
    </row>
    <row r="1338" spans="1:31" x14ac:dyDescent="0.3">
      <c r="A1338" s="244">
        <v>701</v>
      </c>
      <c r="B1338" s="330" t="s">
        <v>488</v>
      </c>
      <c r="C1338" s="244">
        <v>6043</v>
      </c>
      <c r="D1338" s="244"/>
      <c r="E1338" s="244">
        <v>2</v>
      </c>
      <c r="F1338" s="244">
        <v>13</v>
      </c>
      <c r="G1338" s="244">
        <v>2</v>
      </c>
      <c r="H1338" s="255">
        <f>SUM((D1338*400)+(E1338*100)+F1338)</f>
        <v>213</v>
      </c>
      <c r="I1338" s="254">
        <v>75</v>
      </c>
      <c r="J1338" s="254">
        <f>H1338*I1338</f>
        <v>15975</v>
      </c>
      <c r="K1338" s="244">
        <v>220</v>
      </c>
      <c r="L1338" s="244">
        <v>368</v>
      </c>
      <c r="M1338" s="330" t="s">
        <v>3</v>
      </c>
      <c r="N1338" s="345" t="s">
        <v>2</v>
      </c>
      <c r="O1338" s="283">
        <v>177.5</v>
      </c>
      <c r="P1338" s="244"/>
      <c r="Q1338" s="283">
        <v>170</v>
      </c>
      <c r="R1338" s="283"/>
      <c r="S1338" s="244"/>
      <c r="T1338" s="244"/>
      <c r="U1338" s="235">
        <v>6500</v>
      </c>
      <c r="V1338" s="246">
        <f>SUM(Q1338*6500)</f>
        <v>1105000</v>
      </c>
      <c r="W1338" s="263">
        <v>4</v>
      </c>
      <c r="X1338" s="263">
        <v>4</v>
      </c>
      <c r="Y1338" s="249">
        <f>SUM(V1338-(V1338*X1338/100))</f>
        <v>1060800</v>
      </c>
      <c r="Z1338" s="248">
        <f>SUM(J1338+Y1338)</f>
        <v>1076775</v>
      </c>
      <c r="AA1338" s="255">
        <f>Z1338</f>
        <v>1076775</v>
      </c>
      <c r="AB1338" s="244">
        <v>10</v>
      </c>
      <c r="AC1338" s="244">
        <v>0</v>
      </c>
      <c r="AD1338" s="244">
        <v>0.02</v>
      </c>
      <c r="AE1338"/>
    </row>
    <row r="1339" spans="1:31" x14ac:dyDescent="0.3">
      <c r="A1339" s="244"/>
      <c r="B1339" s="244"/>
      <c r="C1339" s="244"/>
      <c r="D1339" s="244"/>
      <c r="E1339" s="244"/>
      <c r="F1339" s="244"/>
      <c r="G1339" s="244"/>
      <c r="H1339" s="255">
        <f>SUM((D1339*400)+(E1339*100)+F1339)</f>
        <v>0</v>
      </c>
      <c r="I1339" s="254">
        <v>75</v>
      </c>
      <c r="J1339" s="254">
        <f>H1339*I1339</f>
        <v>0</v>
      </c>
      <c r="K1339" s="244"/>
      <c r="L1339" s="244"/>
      <c r="M1339" s="330" t="s">
        <v>8</v>
      </c>
      <c r="N1339" s="345" t="s">
        <v>0</v>
      </c>
      <c r="O1339" s="283"/>
      <c r="P1339" s="244">
        <v>7.5</v>
      </c>
      <c r="Q1339" s="283"/>
      <c r="R1339" s="283"/>
      <c r="S1339" s="244"/>
      <c r="T1339" s="244"/>
      <c r="U1339" s="235">
        <v>6500</v>
      </c>
      <c r="V1339" s="246">
        <f>SUM(P1339*6500)</f>
        <v>48750</v>
      </c>
      <c r="W1339" s="263">
        <v>4</v>
      </c>
      <c r="X1339" s="263">
        <v>12</v>
      </c>
      <c r="Y1339" s="249">
        <f>SUM(V1339-(V1339*X1339/100))</f>
        <v>42900</v>
      </c>
      <c r="Z1339" s="248">
        <f>SUM(J1339+Y1339)</f>
        <v>42900</v>
      </c>
      <c r="AA1339" s="255">
        <f>Z1339</f>
        <v>42900</v>
      </c>
      <c r="AB1339" s="244">
        <v>50</v>
      </c>
      <c r="AC1339" s="244">
        <v>0</v>
      </c>
      <c r="AD1339" s="244">
        <v>0.01</v>
      </c>
      <c r="AE1339"/>
    </row>
    <row r="1340" spans="1:31" x14ac:dyDescent="0.3">
      <c r="A1340" s="244">
        <v>702</v>
      </c>
      <c r="B1340" s="330" t="s">
        <v>487</v>
      </c>
      <c r="C1340" s="244">
        <v>6238</v>
      </c>
      <c r="D1340" s="244"/>
      <c r="E1340" s="244"/>
      <c r="F1340" s="244">
        <v>25</v>
      </c>
      <c r="G1340" s="244">
        <v>1</v>
      </c>
      <c r="H1340" s="255">
        <f>SUM((D1340*400)+(E1340*100)+F1340)</f>
        <v>25</v>
      </c>
      <c r="I1340" s="254">
        <v>75</v>
      </c>
      <c r="J1340" s="254">
        <f>H1340*I1340</f>
        <v>1875</v>
      </c>
      <c r="K1340" s="244"/>
      <c r="L1340" s="244"/>
      <c r="M1340" s="284"/>
      <c r="N1340" s="266"/>
      <c r="O1340" s="283"/>
      <c r="P1340" s="244"/>
      <c r="Q1340" s="283"/>
      <c r="R1340" s="283"/>
      <c r="S1340" s="244"/>
      <c r="T1340" s="244"/>
      <c r="U1340" s="246"/>
      <c r="V1340" s="263"/>
      <c r="W1340" s="263"/>
      <c r="X1340" s="263"/>
      <c r="Y1340" s="249"/>
      <c r="Z1340" s="248">
        <f>SUM(J1340+Y1340)</f>
        <v>1875</v>
      </c>
      <c r="AA1340" s="255">
        <f>Z1340</f>
        <v>1875</v>
      </c>
      <c r="AB1340" s="244">
        <v>50</v>
      </c>
      <c r="AC1340" s="244">
        <v>0</v>
      </c>
      <c r="AD1340" s="244">
        <v>0.01</v>
      </c>
      <c r="AE1340"/>
    </row>
    <row r="1341" spans="1:31" x14ac:dyDescent="0.3">
      <c r="A1341" s="244">
        <v>703</v>
      </c>
      <c r="B1341" s="330" t="s">
        <v>486</v>
      </c>
      <c r="C1341" s="244">
        <v>15311</v>
      </c>
      <c r="D1341" s="244">
        <v>5</v>
      </c>
      <c r="E1341" s="244">
        <v>2</v>
      </c>
      <c r="F1341" s="244"/>
      <c r="G1341" s="244">
        <v>1</v>
      </c>
      <c r="H1341" s="255">
        <f>SUM((D1341*400)+(E1341*100)+F1341)</f>
        <v>2200</v>
      </c>
      <c r="I1341" s="254">
        <v>75</v>
      </c>
      <c r="J1341" s="254">
        <f>H1341*I1341</f>
        <v>165000</v>
      </c>
      <c r="K1341" s="244"/>
      <c r="L1341" s="244"/>
      <c r="M1341" s="284"/>
      <c r="N1341" s="266"/>
      <c r="O1341" s="283"/>
      <c r="P1341" s="244"/>
      <c r="Q1341" s="283"/>
      <c r="R1341" s="283"/>
      <c r="S1341" s="244"/>
      <c r="T1341" s="244"/>
      <c r="U1341" s="246"/>
      <c r="V1341" s="263"/>
      <c r="W1341" s="263"/>
      <c r="X1341" s="263"/>
      <c r="Y1341" s="249"/>
      <c r="Z1341" s="248">
        <f>SUM(J1341+Y1341)</f>
        <v>165000</v>
      </c>
      <c r="AA1341" s="255">
        <f>Z1341</f>
        <v>165000</v>
      </c>
      <c r="AB1341" s="244">
        <v>50</v>
      </c>
      <c r="AC1341" s="244">
        <v>0</v>
      </c>
      <c r="AD1341" s="244">
        <v>0.01</v>
      </c>
      <c r="AE1341"/>
    </row>
    <row r="1342" spans="1:31" x14ac:dyDescent="0.3">
      <c r="A1342" s="244">
        <v>704</v>
      </c>
      <c r="B1342" s="330" t="s">
        <v>485</v>
      </c>
      <c r="C1342" s="263">
        <v>7137</v>
      </c>
      <c r="D1342" s="244"/>
      <c r="E1342" s="244">
        <v>1</v>
      </c>
      <c r="F1342" s="244">
        <v>51</v>
      </c>
      <c r="G1342" s="244">
        <v>2</v>
      </c>
      <c r="H1342" s="255">
        <f>SUM((D1342*400)+(E1342*100)+F1342)</f>
        <v>151</v>
      </c>
      <c r="I1342" s="254">
        <v>75</v>
      </c>
      <c r="J1342" s="254">
        <f>H1342*I1342</f>
        <v>11325</v>
      </c>
      <c r="K1342" s="244">
        <v>221</v>
      </c>
      <c r="L1342" s="244">
        <v>88</v>
      </c>
      <c r="M1342" s="330" t="s">
        <v>10</v>
      </c>
      <c r="N1342" s="345" t="s">
        <v>9</v>
      </c>
      <c r="O1342" s="283">
        <v>240</v>
      </c>
      <c r="P1342" s="244"/>
      <c r="Q1342" s="283"/>
      <c r="R1342" s="283"/>
      <c r="S1342" s="244"/>
      <c r="T1342" s="244"/>
      <c r="U1342" s="235">
        <v>6500</v>
      </c>
      <c r="V1342" s="246">
        <f>SUM(V1343+V1344)</f>
        <v>1417000</v>
      </c>
      <c r="W1342" s="263">
        <v>29</v>
      </c>
      <c r="X1342" s="263">
        <v>85</v>
      </c>
      <c r="Y1342" s="249">
        <f>SUM(V1342-(V1342*X1342/100))</f>
        <v>212550</v>
      </c>
      <c r="Z1342" s="248">
        <f>SUM(J1342+Y1342)</f>
        <v>223875</v>
      </c>
      <c r="AA1342" s="255">
        <f>Z1342</f>
        <v>223875</v>
      </c>
      <c r="AB1342" s="244">
        <v>10</v>
      </c>
      <c r="AC1342" s="244">
        <v>0</v>
      </c>
      <c r="AD1342" s="244">
        <v>0.02</v>
      </c>
      <c r="AE1342"/>
    </row>
    <row r="1343" spans="1:31" x14ac:dyDescent="0.3">
      <c r="A1343" s="244"/>
      <c r="B1343" s="244"/>
      <c r="C1343" s="244"/>
      <c r="D1343" s="244"/>
      <c r="E1343" s="244"/>
      <c r="F1343" s="244"/>
      <c r="G1343" s="244"/>
      <c r="H1343" s="255">
        <f>SUM((D1343*400)+(E1343*100)+F1343)</f>
        <v>0</v>
      </c>
      <c r="I1343" s="254">
        <v>75</v>
      </c>
      <c r="J1343" s="254">
        <f>H1343*I1343</f>
        <v>0</v>
      </c>
      <c r="K1343" s="244"/>
      <c r="L1343" s="244"/>
      <c r="M1343" s="330" t="s">
        <v>393</v>
      </c>
      <c r="N1343" s="345" t="s">
        <v>2</v>
      </c>
      <c r="O1343" s="283"/>
      <c r="P1343" s="244"/>
      <c r="Q1343" s="283">
        <v>154</v>
      </c>
      <c r="R1343" s="283"/>
      <c r="S1343" s="244"/>
      <c r="T1343" s="244"/>
      <c r="V1343" s="246">
        <f>SUM(Q1343*6500)</f>
        <v>1001000</v>
      </c>
      <c r="W1343" s="263"/>
      <c r="X1343" s="263"/>
      <c r="Y1343" s="249"/>
      <c r="Z1343" s="248">
        <f>SUM(J1343+Y1343)</f>
        <v>0</v>
      </c>
      <c r="AA1343" s="255">
        <f>Z1343</f>
        <v>0</v>
      </c>
      <c r="AB1343" s="244"/>
      <c r="AC1343" s="244"/>
      <c r="AD1343" s="244"/>
      <c r="AE1343"/>
    </row>
    <row r="1344" spans="1:31" x14ac:dyDescent="0.3">
      <c r="A1344" s="244"/>
      <c r="B1344" s="244"/>
      <c r="C1344" s="244"/>
      <c r="D1344" s="244"/>
      <c r="E1344" s="244"/>
      <c r="F1344" s="244"/>
      <c r="G1344" s="244"/>
      <c r="H1344" s="255">
        <f>SUM((D1344*400)+(E1344*100)+F1344)</f>
        <v>0</v>
      </c>
      <c r="I1344" s="254">
        <v>75</v>
      </c>
      <c r="J1344" s="254">
        <f>H1344*I1344</f>
        <v>0</v>
      </c>
      <c r="K1344" s="244"/>
      <c r="L1344" s="244"/>
      <c r="M1344" s="330" t="s">
        <v>391</v>
      </c>
      <c r="N1344" s="345" t="s">
        <v>0</v>
      </c>
      <c r="O1344" s="283"/>
      <c r="P1344" s="244"/>
      <c r="Q1344" s="283">
        <v>64</v>
      </c>
      <c r="R1344" s="283"/>
      <c r="S1344" s="244"/>
      <c r="T1344" s="244"/>
      <c r="V1344" s="246">
        <f>SUM(Q1344*6500)</f>
        <v>416000</v>
      </c>
      <c r="W1344" s="263"/>
      <c r="X1344" s="263"/>
      <c r="Y1344" s="249"/>
      <c r="Z1344" s="248">
        <f>SUM(J1344+Y1344)</f>
        <v>0</v>
      </c>
      <c r="AA1344" s="255">
        <f>Z1344</f>
        <v>0</v>
      </c>
      <c r="AB1344" s="244"/>
      <c r="AC1344" s="244"/>
      <c r="AD1344" s="244"/>
      <c r="AE1344"/>
    </row>
    <row r="1345" spans="1:31" x14ac:dyDescent="0.3">
      <c r="A1345" s="244"/>
      <c r="B1345" s="244"/>
      <c r="C1345" s="244"/>
      <c r="D1345" s="244"/>
      <c r="E1345" s="244"/>
      <c r="F1345" s="244"/>
      <c r="G1345" s="244"/>
      <c r="H1345" s="255">
        <f>SUM((D1345*400)+(E1345*100)+F1345)</f>
        <v>0</v>
      </c>
      <c r="I1345" s="254">
        <v>75</v>
      </c>
      <c r="J1345" s="254">
        <f>H1345*I1345</f>
        <v>0</v>
      </c>
      <c r="K1345" s="244"/>
      <c r="L1345" s="244"/>
      <c r="M1345" s="330" t="s">
        <v>8</v>
      </c>
      <c r="N1345" s="345" t="s">
        <v>0</v>
      </c>
      <c r="O1345" s="283"/>
      <c r="P1345" s="244">
        <v>22</v>
      </c>
      <c r="Q1345" s="283"/>
      <c r="R1345" s="283"/>
      <c r="S1345" s="244"/>
      <c r="T1345" s="244"/>
      <c r="U1345" s="235">
        <v>6500</v>
      </c>
      <c r="V1345" s="246">
        <f>SUM(P1345*6500)</f>
        <v>143000</v>
      </c>
      <c r="W1345" s="263">
        <v>29</v>
      </c>
      <c r="X1345" s="263">
        <v>93</v>
      </c>
      <c r="Y1345" s="249">
        <f>SUM(V1345-(V1345*X1345/100))</f>
        <v>10010</v>
      </c>
      <c r="Z1345" s="248">
        <f>SUM(J1345+Y1345)</f>
        <v>10010</v>
      </c>
      <c r="AA1345" s="255">
        <f>Z1345</f>
        <v>10010</v>
      </c>
      <c r="AB1345" s="244">
        <v>50</v>
      </c>
      <c r="AC1345" s="244">
        <v>0</v>
      </c>
      <c r="AD1345" s="244">
        <v>0.01</v>
      </c>
      <c r="AE1345"/>
    </row>
    <row r="1346" spans="1:31" x14ac:dyDescent="0.3">
      <c r="A1346" s="244">
        <v>705</v>
      </c>
      <c r="B1346" s="330" t="s">
        <v>484</v>
      </c>
      <c r="C1346" s="244">
        <v>20272</v>
      </c>
      <c r="D1346" s="244">
        <v>20</v>
      </c>
      <c r="E1346" s="244">
        <v>3</v>
      </c>
      <c r="F1346" s="244">
        <v>46</v>
      </c>
      <c r="G1346" s="244">
        <v>1</v>
      </c>
      <c r="H1346" s="255">
        <f>SUM((D1346*400)+(E1346*100)+F1346)</f>
        <v>8346</v>
      </c>
      <c r="I1346" s="254">
        <v>75</v>
      </c>
      <c r="J1346" s="254">
        <f>H1346*I1346</f>
        <v>625950</v>
      </c>
      <c r="K1346" s="244"/>
      <c r="L1346" s="244"/>
      <c r="M1346" s="284"/>
      <c r="N1346" s="266"/>
      <c r="O1346" s="283"/>
      <c r="P1346" s="244"/>
      <c r="Q1346" s="283"/>
      <c r="R1346" s="283"/>
      <c r="S1346" s="244"/>
      <c r="T1346" s="244"/>
      <c r="V1346" s="246"/>
      <c r="W1346" s="263"/>
      <c r="X1346" s="263"/>
      <c r="Y1346" s="249"/>
      <c r="Z1346" s="248">
        <f>SUM(J1346+Y1346)</f>
        <v>625950</v>
      </c>
      <c r="AA1346" s="255">
        <f>Z1346</f>
        <v>625950</v>
      </c>
      <c r="AB1346" s="244">
        <v>50</v>
      </c>
      <c r="AC1346" s="244">
        <v>0</v>
      </c>
      <c r="AD1346" s="244">
        <v>0.01</v>
      </c>
      <c r="AE1346"/>
    </row>
    <row r="1347" spans="1:31" x14ac:dyDescent="0.3">
      <c r="A1347" s="244">
        <v>706</v>
      </c>
      <c r="B1347" s="330" t="s">
        <v>483</v>
      </c>
      <c r="C1347" s="244">
        <v>17783</v>
      </c>
      <c r="D1347" s="244">
        <v>9</v>
      </c>
      <c r="E1347" s="244">
        <v>1</v>
      </c>
      <c r="F1347" s="244">
        <v>60</v>
      </c>
      <c r="G1347" s="244">
        <v>1</v>
      </c>
      <c r="H1347" s="255">
        <f>SUM((D1347*400)+(E1347*100)+F1347)</f>
        <v>3760</v>
      </c>
      <c r="I1347" s="254">
        <v>75</v>
      </c>
      <c r="J1347" s="254">
        <f>H1347*I1347</f>
        <v>282000</v>
      </c>
      <c r="K1347" s="244"/>
      <c r="L1347" s="244"/>
      <c r="M1347" s="284"/>
      <c r="N1347" s="266"/>
      <c r="O1347" s="283"/>
      <c r="P1347" s="244"/>
      <c r="Q1347" s="283"/>
      <c r="R1347" s="283"/>
      <c r="S1347" s="244"/>
      <c r="T1347" s="244"/>
      <c r="V1347" s="246"/>
      <c r="W1347" s="263"/>
      <c r="X1347" s="263"/>
      <c r="Y1347" s="249"/>
      <c r="Z1347" s="248">
        <f>SUM(J1347+Y1347)</f>
        <v>282000</v>
      </c>
      <c r="AA1347" s="255">
        <f>Z1347</f>
        <v>282000</v>
      </c>
      <c r="AB1347" s="244">
        <v>50</v>
      </c>
      <c r="AC1347" s="244">
        <v>0</v>
      </c>
      <c r="AD1347" s="244">
        <v>0.01</v>
      </c>
      <c r="AE1347"/>
    </row>
    <row r="1348" spans="1:31" x14ac:dyDescent="0.3">
      <c r="A1348" s="263">
        <v>707</v>
      </c>
      <c r="B1348" s="345" t="s">
        <v>482</v>
      </c>
      <c r="C1348" s="263">
        <v>21222</v>
      </c>
      <c r="D1348" s="263">
        <v>1</v>
      </c>
      <c r="E1348" s="263">
        <v>1</v>
      </c>
      <c r="F1348" s="263">
        <v>85</v>
      </c>
      <c r="G1348" s="263">
        <v>2</v>
      </c>
      <c r="H1348" s="255">
        <f>SUM((D1348*400)+(E1348*100)+F1348)</f>
        <v>585</v>
      </c>
      <c r="I1348" s="254">
        <v>75</v>
      </c>
      <c r="J1348" s="254">
        <f>H1348*I1348</f>
        <v>43875</v>
      </c>
      <c r="K1348" s="244">
        <v>222</v>
      </c>
      <c r="L1348" s="244">
        <v>197</v>
      </c>
      <c r="M1348" s="330" t="s">
        <v>3</v>
      </c>
      <c r="N1348" s="345" t="s">
        <v>2</v>
      </c>
      <c r="O1348" s="283">
        <v>133.5</v>
      </c>
      <c r="P1348" s="244"/>
      <c r="Q1348" s="283">
        <v>36</v>
      </c>
      <c r="R1348" s="283"/>
      <c r="S1348" s="244"/>
      <c r="T1348" s="244"/>
      <c r="U1348" s="235">
        <v>6500</v>
      </c>
      <c r="V1348" s="246">
        <f>SUM(Q1348*6500)</f>
        <v>234000</v>
      </c>
      <c r="W1348" s="263">
        <v>5</v>
      </c>
      <c r="X1348" s="263">
        <v>5</v>
      </c>
      <c r="Y1348" s="249">
        <f>SUM(V1348-(V1348*X1348/100))</f>
        <v>222300</v>
      </c>
      <c r="Z1348" s="248">
        <f>SUM(J1348+Y1348)</f>
        <v>266175</v>
      </c>
      <c r="AA1348" s="255">
        <f>Z1348</f>
        <v>266175</v>
      </c>
      <c r="AB1348" s="244">
        <v>10</v>
      </c>
      <c r="AC1348" s="244">
        <v>0</v>
      </c>
      <c r="AD1348" s="244">
        <v>0.02</v>
      </c>
      <c r="AE1348"/>
    </row>
    <row r="1349" spans="1:31" x14ac:dyDescent="0.3">
      <c r="A1349" s="244"/>
      <c r="B1349" s="244"/>
      <c r="C1349" s="244"/>
      <c r="D1349" s="244"/>
      <c r="E1349" s="244"/>
      <c r="F1349" s="244"/>
      <c r="G1349" s="244"/>
      <c r="H1349" s="255">
        <f>SUM((D1349*400)+(E1349*100)+F1349)</f>
        <v>0</v>
      </c>
      <c r="I1349" s="254">
        <v>75</v>
      </c>
      <c r="J1349" s="254">
        <f>H1349*I1349</f>
        <v>0</v>
      </c>
      <c r="K1349" s="244"/>
      <c r="L1349" s="244"/>
      <c r="M1349" s="284" t="s">
        <v>218</v>
      </c>
      <c r="N1349" s="345" t="s">
        <v>2</v>
      </c>
      <c r="O1349" s="283"/>
      <c r="P1349" s="244">
        <v>33</v>
      </c>
      <c r="Q1349" s="283"/>
      <c r="R1349" s="283"/>
      <c r="S1349" s="244"/>
      <c r="T1349" s="244"/>
      <c r="U1349" s="235">
        <v>2050</v>
      </c>
      <c r="V1349" s="246">
        <f>SUM(P1349*2050)</f>
        <v>67650</v>
      </c>
      <c r="W1349" s="263">
        <v>5</v>
      </c>
      <c r="X1349" s="263">
        <v>5</v>
      </c>
      <c r="Y1349" s="249">
        <f>SUM(V1349-(V1349*X1349/100))</f>
        <v>64267.5</v>
      </c>
      <c r="Z1349" s="248">
        <f>SUM(J1349+Y1349)</f>
        <v>64267.5</v>
      </c>
      <c r="AA1349" s="255">
        <f>Z1349</f>
        <v>64267.5</v>
      </c>
      <c r="AB1349" s="244">
        <v>50</v>
      </c>
      <c r="AC1349" s="244">
        <v>0</v>
      </c>
      <c r="AD1349" s="244">
        <v>0.01</v>
      </c>
      <c r="AE1349"/>
    </row>
    <row r="1350" spans="1:31" x14ac:dyDescent="0.3">
      <c r="A1350" s="244"/>
      <c r="B1350" s="244"/>
      <c r="C1350" s="244"/>
      <c r="D1350" s="244"/>
      <c r="E1350" s="244"/>
      <c r="F1350" s="244"/>
      <c r="G1350" s="244"/>
      <c r="H1350" s="255">
        <f>SUM((D1350*400)+(E1350*100)+F1350)</f>
        <v>0</v>
      </c>
      <c r="I1350" s="254">
        <v>75</v>
      </c>
      <c r="J1350" s="254">
        <f>H1350*I1350</f>
        <v>0</v>
      </c>
      <c r="K1350" s="244"/>
      <c r="L1350" s="244"/>
      <c r="M1350" s="284" t="s">
        <v>218</v>
      </c>
      <c r="N1350" s="345" t="s">
        <v>2</v>
      </c>
      <c r="O1350" s="283"/>
      <c r="P1350" s="244">
        <v>58.5</v>
      </c>
      <c r="Q1350" s="283"/>
      <c r="R1350" s="283"/>
      <c r="S1350" s="244"/>
      <c r="T1350" s="244"/>
      <c r="U1350" s="235">
        <v>2050</v>
      </c>
      <c r="V1350" s="246">
        <f>SUM(P1350*2050)</f>
        <v>119925</v>
      </c>
      <c r="W1350" s="263">
        <v>3</v>
      </c>
      <c r="X1350" s="263">
        <v>3</v>
      </c>
      <c r="Y1350" s="249">
        <f>SUM(V1350-(V1350*X1350/100))</f>
        <v>116327.25</v>
      </c>
      <c r="Z1350" s="248">
        <f>SUM(J1350+Y1350)</f>
        <v>116327.25</v>
      </c>
      <c r="AA1350" s="255">
        <f>Z1350</f>
        <v>116327.25</v>
      </c>
      <c r="AB1350" s="244">
        <v>50</v>
      </c>
      <c r="AC1350" s="244">
        <v>0</v>
      </c>
      <c r="AD1350" s="244">
        <v>0.01</v>
      </c>
      <c r="AE1350"/>
    </row>
    <row r="1351" spans="1:31" x14ac:dyDescent="0.3">
      <c r="A1351" s="244"/>
      <c r="B1351" s="244"/>
      <c r="C1351" s="244"/>
      <c r="D1351" s="244"/>
      <c r="E1351" s="244"/>
      <c r="F1351" s="244"/>
      <c r="G1351" s="244"/>
      <c r="H1351" s="255">
        <f>SUM((D1351*400)+(E1351*100)+F1351)</f>
        <v>0</v>
      </c>
      <c r="I1351" s="254">
        <v>75</v>
      </c>
      <c r="J1351" s="254">
        <f>H1351*I1351</f>
        <v>0</v>
      </c>
      <c r="K1351" s="244"/>
      <c r="L1351" s="244"/>
      <c r="M1351" s="284" t="s">
        <v>13</v>
      </c>
      <c r="N1351" s="266" t="s">
        <v>0</v>
      </c>
      <c r="O1351" s="283"/>
      <c r="P1351" s="244">
        <v>6</v>
      </c>
      <c r="Q1351" s="283"/>
      <c r="R1351" s="283"/>
      <c r="S1351" s="244"/>
      <c r="T1351" s="244"/>
      <c r="U1351" s="235">
        <v>2050</v>
      </c>
      <c r="V1351" s="246">
        <f>SUM(P1351*2050)</f>
        <v>12300</v>
      </c>
      <c r="W1351" s="263">
        <v>2</v>
      </c>
      <c r="X1351" s="263">
        <v>6</v>
      </c>
      <c r="Y1351" s="249">
        <f>SUM(V1351-(V1351*X1351/100))</f>
        <v>11562</v>
      </c>
      <c r="Z1351" s="248">
        <f>SUM(J1351+Y1351)</f>
        <v>11562</v>
      </c>
      <c r="AA1351" s="255">
        <f>Z1351</f>
        <v>11562</v>
      </c>
      <c r="AB1351" s="244">
        <v>50</v>
      </c>
      <c r="AC1351" s="244">
        <v>0</v>
      </c>
      <c r="AD1351" s="244">
        <v>0.01</v>
      </c>
      <c r="AE1351"/>
    </row>
    <row r="1352" spans="1:31" x14ac:dyDescent="0.3">
      <c r="A1352" s="244"/>
      <c r="B1352" s="244"/>
      <c r="C1352" s="244"/>
      <c r="D1352" s="244"/>
      <c r="E1352" s="244"/>
      <c r="F1352" s="244"/>
      <c r="G1352" s="244"/>
      <c r="H1352" s="255">
        <f>SUM((D1352*400)+(E1352*100)+F1352)</f>
        <v>0</v>
      </c>
      <c r="I1352" s="254">
        <v>75</v>
      </c>
      <c r="J1352" s="254">
        <f>H1352*I1352</f>
        <v>0</v>
      </c>
      <c r="K1352" s="244"/>
      <c r="L1352" s="244"/>
      <c r="M1352" s="284"/>
      <c r="N1352" s="266"/>
      <c r="O1352" s="283"/>
      <c r="P1352" s="244"/>
      <c r="Q1352" s="283"/>
      <c r="R1352" s="283"/>
      <c r="S1352" s="244"/>
      <c r="T1352" s="244"/>
      <c r="V1352" s="246"/>
      <c r="W1352" s="263"/>
      <c r="X1352" s="263"/>
      <c r="Y1352" s="249"/>
      <c r="Z1352" s="248">
        <f>SUM(J1352+Y1352)</f>
        <v>0</v>
      </c>
      <c r="AA1352" s="255">
        <f>Z1352</f>
        <v>0</v>
      </c>
      <c r="AB1352" s="244"/>
      <c r="AC1352" s="244"/>
      <c r="AD1352" s="244"/>
      <c r="AE1352"/>
    </row>
    <row r="1353" spans="1:31" x14ac:dyDescent="0.3">
      <c r="A1353" s="244"/>
      <c r="B1353" s="244"/>
      <c r="C1353" s="244"/>
      <c r="D1353" s="244"/>
      <c r="E1353" s="244"/>
      <c r="F1353" s="244"/>
      <c r="G1353" s="244"/>
      <c r="H1353" s="255">
        <f>SUM((D1353*400)+(E1353*100)+F1353)</f>
        <v>0</v>
      </c>
      <c r="I1353" s="254">
        <v>75</v>
      </c>
      <c r="J1353" s="254">
        <f>H1353*I1353</f>
        <v>0</v>
      </c>
      <c r="K1353" s="244"/>
      <c r="L1353" s="244"/>
      <c r="M1353" s="284"/>
      <c r="N1353" s="266"/>
      <c r="O1353" s="283"/>
      <c r="P1353" s="244"/>
      <c r="Q1353" s="283"/>
      <c r="R1353" s="283"/>
      <c r="S1353" s="244"/>
      <c r="T1353" s="244"/>
      <c r="U1353" s="246"/>
      <c r="V1353" s="263"/>
      <c r="W1353" s="263"/>
      <c r="X1353" s="263"/>
      <c r="Y1353" s="249"/>
      <c r="Z1353" s="248">
        <f>SUM(J1353+Y1353)</f>
        <v>0</v>
      </c>
      <c r="AA1353" s="255">
        <f>Z1353</f>
        <v>0</v>
      </c>
      <c r="AB1353" s="244"/>
      <c r="AC1353" s="244"/>
      <c r="AD1353" s="244"/>
      <c r="AE1353"/>
    </row>
    <row r="1354" spans="1:31" x14ac:dyDescent="0.3">
      <c r="A1354" s="244">
        <v>708</v>
      </c>
      <c r="B1354" s="330" t="s">
        <v>481</v>
      </c>
      <c r="C1354" s="244">
        <v>5426</v>
      </c>
      <c r="D1354" s="244"/>
      <c r="E1354" s="244"/>
      <c r="F1354" s="244">
        <v>24</v>
      </c>
      <c r="G1354" s="244">
        <v>1</v>
      </c>
      <c r="H1354" s="255">
        <f>SUM((D1354*400)+(E1354*100)+F1354)</f>
        <v>24</v>
      </c>
      <c r="I1354" s="254">
        <v>75</v>
      </c>
      <c r="J1354" s="254">
        <f>H1354*I1354</f>
        <v>1800</v>
      </c>
      <c r="K1354" s="244"/>
      <c r="L1354" s="244"/>
      <c r="M1354" s="284"/>
      <c r="N1354" s="266"/>
      <c r="O1354" s="283"/>
      <c r="P1354" s="244"/>
      <c r="Q1354" s="283"/>
      <c r="R1354" s="283"/>
      <c r="S1354" s="244"/>
      <c r="T1354" s="244"/>
      <c r="U1354" s="246"/>
      <c r="V1354" s="263"/>
      <c r="W1354" s="263"/>
      <c r="X1354" s="263"/>
      <c r="Y1354" s="249"/>
      <c r="Z1354" s="248">
        <f>SUM(J1354+Y1354)</f>
        <v>1800</v>
      </c>
      <c r="AA1354" s="255">
        <f>Z1354</f>
        <v>1800</v>
      </c>
      <c r="AB1354" s="244">
        <v>50</v>
      </c>
      <c r="AC1354" s="244">
        <v>0</v>
      </c>
      <c r="AD1354" s="244">
        <v>0.01</v>
      </c>
      <c r="AE1354"/>
    </row>
    <row r="1355" spans="1:31" x14ac:dyDescent="0.3">
      <c r="A1355" s="244">
        <v>709</v>
      </c>
      <c r="B1355" s="330" t="s">
        <v>480</v>
      </c>
      <c r="C1355" s="244">
        <v>10064</v>
      </c>
      <c r="D1355" s="244"/>
      <c r="E1355" s="244"/>
      <c r="F1355" s="244">
        <v>21</v>
      </c>
      <c r="G1355" s="244">
        <v>1</v>
      </c>
      <c r="H1355" s="255">
        <f>SUM((D1355*400)+(E1355*100)+F1355)</f>
        <v>21</v>
      </c>
      <c r="I1355" s="254">
        <v>75</v>
      </c>
      <c r="J1355" s="254">
        <f>H1355*I1355</f>
        <v>1575</v>
      </c>
      <c r="K1355" s="244"/>
      <c r="L1355" s="244"/>
      <c r="M1355" s="284"/>
      <c r="N1355" s="266"/>
      <c r="O1355" s="283"/>
      <c r="P1355" s="244"/>
      <c r="Q1355" s="283"/>
      <c r="R1355" s="283"/>
      <c r="S1355" s="244"/>
      <c r="T1355" s="244"/>
      <c r="U1355" s="246"/>
      <c r="V1355" s="263"/>
      <c r="W1355" s="263"/>
      <c r="X1355" s="263"/>
      <c r="Y1355" s="249"/>
      <c r="Z1355" s="248">
        <f>SUM(J1355+Y1355)</f>
        <v>1575</v>
      </c>
      <c r="AA1355" s="255">
        <f>Z1355</f>
        <v>1575</v>
      </c>
      <c r="AB1355" s="244">
        <v>50</v>
      </c>
      <c r="AC1355" s="244">
        <v>0</v>
      </c>
      <c r="AD1355" s="244">
        <v>0.01</v>
      </c>
      <c r="AE1355"/>
    </row>
    <row r="1356" spans="1:31" x14ac:dyDescent="0.3">
      <c r="A1356" s="244">
        <v>710</v>
      </c>
      <c r="B1356" s="330" t="s">
        <v>479</v>
      </c>
      <c r="C1356" s="244">
        <v>14894</v>
      </c>
      <c r="D1356" s="244">
        <v>27</v>
      </c>
      <c r="E1356" s="244">
        <v>1</v>
      </c>
      <c r="F1356" s="244">
        <v>47</v>
      </c>
      <c r="G1356" s="244">
        <v>1</v>
      </c>
      <c r="H1356" s="255">
        <f>SUM((D1356*400)+(E1356*100)+F1356)</f>
        <v>10947</v>
      </c>
      <c r="I1356" s="254">
        <v>75</v>
      </c>
      <c r="J1356" s="254">
        <f>H1356*I1356</f>
        <v>821025</v>
      </c>
      <c r="K1356" s="244"/>
      <c r="L1356" s="244"/>
      <c r="M1356" s="284"/>
      <c r="N1356" s="266"/>
      <c r="O1356" s="283"/>
      <c r="P1356" s="244"/>
      <c r="Q1356" s="283"/>
      <c r="R1356" s="283"/>
      <c r="S1356" s="244"/>
      <c r="T1356" s="244"/>
      <c r="U1356" s="246"/>
      <c r="V1356" s="263"/>
      <c r="W1356" s="263"/>
      <c r="X1356" s="263"/>
      <c r="Y1356" s="249"/>
      <c r="Z1356" s="248">
        <f>SUM(J1356+Y1356)</f>
        <v>821025</v>
      </c>
      <c r="AA1356" s="255">
        <f>Z1356</f>
        <v>821025</v>
      </c>
      <c r="AB1356" s="244">
        <v>50</v>
      </c>
      <c r="AC1356" s="244">
        <v>0</v>
      </c>
      <c r="AD1356" s="244">
        <v>0.01</v>
      </c>
      <c r="AE1356"/>
    </row>
    <row r="1357" spans="1:31" x14ac:dyDescent="0.3">
      <c r="A1357" s="244">
        <v>711</v>
      </c>
      <c r="B1357" s="330" t="s">
        <v>478</v>
      </c>
      <c r="C1357" s="244">
        <v>14868</v>
      </c>
      <c r="D1357" s="244">
        <v>23</v>
      </c>
      <c r="E1357" s="244">
        <v>2</v>
      </c>
      <c r="F1357" s="244">
        <v>63</v>
      </c>
      <c r="G1357" s="244">
        <v>1</v>
      </c>
      <c r="H1357" s="255">
        <f>SUM((D1357*400)+(E1357*100)+F1357)</f>
        <v>9463</v>
      </c>
      <c r="I1357" s="254">
        <v>75</v>
      </c>
      <c r="J1357" s="254">
        <f>H1357*I1357</f>
        <v>709725</v>
      </c>
      <c r="K1357" s="244"/>
      <c r="L1357" s="244"/>
      <c r="M1357" s="284"/>
      <c r="N1357" s="266"/>
      <c r="O1357" s="283"/>
      <c r="P1357" s="244"/>
      <c r="Q1357" s="283"/>
      <c r="R1357" s="283"/>
      <c r="S1357" s="244"/>
      <c r="T1357" s="244"/>
      <c r="U1357" s="246"/>
      <c r="V1357" s="263"/>
      <c r="W1357" s="263"/>
      <c r="X1357" s="263"/>
      <c r="Y1357" s="249"/>
      <c r="Z1357" s="248">
        <f>SUM(J1357+Y1357)</f>
        <v>709725</v>
      </c>
      <c r="AA1357" s="255">
        <f>Z1357</f>
        <v>709725</v>
      </c>
      <c r="AB1357" s="244">
        <v>50</v>
      </c>
      <c r="AC1357" s="244">
        <v>0</v>
      </c>
      <c r="AD1357" s="244">
        <v>0.01</v>
      </c>
      <c r="AE1357"/>
    </row>
    <row r="1358" spans="1:31" x14ac:dyDescent="0.3">
      <c r="A1358" s="244">
        <v>712</v>
      </c>
      <c r="B1358" s="330" t="s">
        <v>477</v>
      </c>
      <c r="C1358" s="244">
        <v>13105</v>
      </c>
      <c r="D1358" s="244">
        <v>22</v>
      </c>
      <c r="E1358" s="244">
        <v>1</v>
      </c>
      <c r="F1358" s="244">
        <v>56</v>
      </c>
      <c r="G1358" s="244">
        <v>1</v>
      </c>
      <c r="H1358" s="255">
        <f>SUM((D1358*400)+(E1358*100)+F1358)</f>
        <v>8956</v>
      </c>
      <c r="I1358" s="254">
        <v>75</v>
      </c>
      <c r="J1358" s="254">
        <f>H1358*I1358</f>
        <v>671700</v>
      </c>
      <c r="K1358" s="244"/>
      <c r="L1358" s="244"/>
      <c r="M1358" s="284"/>
      <c r="N1358" s="266"/>
      <c r="O1358" s="283"/>
      <c r="P1358" s="244"/>
      <c r="Q1358" s="283"/>
      <c r="R1358" s="283"/>
      <c r="S1358" s="244"/>
      <c r="T1358" s="244"/>
      <c r="U1358" s="246"/>
      <c r="V1358" s="263"/>
      <c r="W1358" s="263"/>
      <c r="X1358" s="263"/>
      <c r="Y1358" s="249"/>
      <c r="Z1358" s="248">
        <f>SUM(J1358+Y1358)</f>
        <v>671700</v>
      </c>
      <c r="AA1358" s="255">
        <f>Z1358</f>
        <v>671700</v>
      </c>
      <c r="AB1358" s="244">
        <v>50</v>
      </c>
      <c r="AC1358" s="244">
        <v>0</v>
      </c>
      <c r="AD1358" s="244">
        <v>0.01</v>
      </c>
      <c r="AE1358"/>
    </row>
    <row r="1359" spans="1:31" x14ac:dyDescent="0.3">
      <c r="A1359" s="244">
        <v>713</v>
      </c>
      <c r="B1359" s="330" t="s">
        <v>476</v>
      </c>
      <c r="C1359" s="244">
        <v>13126</v>
      </c>
      <c r="D1359" s="244"/>
      <c r="E1359" s="244">
        <v>1</v>
      </c>
      <c r="F1359" s="244">
        <v>23</v>
      </c>
      <c r="G1359" s="244">
        <v>2</v>
      </c>
      <c r="H1359" s="255">
        <f>SUM((D1359*400)+(E1359*100)+F1359)</f>
        <v>123</v>
      </c>
      <c r="I1359" s="254">
        <v>75</v>
      </c>
      <c r="J1359" s="254">
        <f>H1359*I1359</f>
        <v>9225</v>
      </c>
      <c r="K1359" s="244">
        <v>223</v>
      </c>
      <c r="L1359" s="244" t="s">
        <v>475</v>
      </c>
      <c r="M1359" s="330" t="s">
        <v>10</v>
      </c>
      <c r="N1359" s="345" t="s">
        <v>9</v>
      </c>
      <c r="O1359" s="283">
        <v>318</v>
      </c>
      <c r="P1359" s="244"/>
      <c r="Q1359" s="283"/>
      <c r="R1359" s="283"/>
      <c r="S1359" s="244"/>
      <c r="T1359" s="244"/>
      <c r="U1359" s="235">
        <v>6500</v>
      </c>
      <c r="V1359" s="246">
        <f>SUM(V1360+V1361)</f>
        <v>1612000</v>
      </c>
      <c r="W1359" s="263">
        <v>15</v>
      </c>
      <c r="X1359" s="263">
        <v>65</v>
      </c>
      <c r="Y1359" s="249">
        <f>SUM(V1359-(V1359*X1359/100))</f>
        <v>564200</v>
      </c>
      <c r="Z1359" s="248">
        <f>SUM(J1359+Y1359)</f>
        <v>573425</v>
      </c>
      <c r="AA1359" s="255">
        <f>Z1359</f>
        <v>573425</v>
      </c>
      <c r="AB1359" s="244">
        <v>10</v>
      </c>
      <c r="AC1359" s="244">
        <v>0</v>
      </c>
      <c r="AD1359" s="244">
        <v>0.02</v>
      </c>
      <c r="AE1359"/>
    </row>
    <row r="1360" spans="1:31" x14ac:dyDescent="0.3">
      <c r="A1360" s="244"/>
      <c r="B1360" s="244"/>
      <c r="C1360" s="244"/>
      <c r="D1360" s="244"/>
      <c r="E1360" s="244"/>
      <c r="F1360" s="244"/>
      <c r="G1360" s="244"/>
      <c r="H1360" s="255">
        <f>SUM((D1360*400)+(E1360*100)+F1360)</f>
        <v>0</v>
      </c>
      <c r="I1360" s="254">
        <v>75</v>
      </c>
      <c r="J1360" s="254">
        <f>H1360*I1360</f>
        <v>0</v>
      </c>
      <c r="K1360" s="244"/>
      <c r="L1360" s="244"/>
      <c r="M1360" s="330" t="s">
        <v>393</v>
      </c>
      <c r="N1360" s="345" t="s">
        <v>2</v>
      </c>
      <c r="O1360" s="283"/>
      <c r="P1360" s="244"/>
      <c r="Q1360" s="283">
        <v>152</v>
      </c>
      <c r="R1360" s="283"/>
      <c r="S1360" s="244"/>
      <c r="T1360" s="244"/>
      <c r="V1360" s="246">
        <f>SUM(Q1360*6500)</f>
        <v>988000</v>
      </c>
      <c r="W1360" s="263"/>
      <c r="X1360" s="263"/>
      <c r="Y1360" s="249"/>
      <c r="Z1360" s="248">
        <f>SUM(J1360+Y1360)</f>
        <v>0</v>
      </c>
      <c r="AA1360" s="255">
        <f>Z1360</f>
        <v>0</v>
      </c>
      <c r="AB1360" s="244"/>
      <c r="AC1360" s="244"/>
      <c r="AD1360" s="244"/>
      <c r="AE1360"/>
    </row>
    <row r="1361" spans="1:31" x14ac:dyDescent="0.3">
      <c r="A1361" s="244"/>
      <c r="B1361" s="244"/>
      <c r="C1361" s="244"/>
      <c r="D1361" s="244"/>
      <c r="E1361" s="244"/>
      <c r="F1361" s="244"/>
      <c r="G1361" s="244"/>
      <c r="H1361" s="255">
        <f>SUM((D1361*400)+(E1361*100)+F1361)</f>
        <v>0</v>
      </c>
      <c r="I1361" s="254">
        <v>75</v>
      </c>
      <c r="J1361" s="254">
        <f>H1361*I1361</f>
        <v>0</v>
      </c>
      <c r="K1361" s="244"/>
      <c r="L1361" s="244"/>
      <c r="M1361" s="330" t="s">
        <v>391</v>
      </c>
      <c r="N1361" s="345" t="s">
        <v>0</v>
      </c>
      <c r="O1361" s="283"/>
      <c r="P1361" s="244"/>
      <c r="Q1361" s="283">
        <v>96</v>
      </c>
      <c r="R1361" s="283"/>
      <c r="S1361" s="244"/>
      <c r="T1361" s="244"/>
      <c r="V1361" s="246">
        <f>SUM(Q1361*6500)</f>
        <v>624000</v>
      </c>
      <c r="W1361" s="263"/>
      <c r="X1361" s="263"/>
      <c r="Y1361" s="249"/>
      <c r="Z1361" s="248">
        <f>SUM(J1361+Y1361)</f>
        <v>0</v>
      </c>
      <c r="AA1361" s="255">
        <f>Z1361</f>
        <v>0</v>
      </c>
      <c r="AB1361" s="244"/>
      <c r="AC1361" s="244"/>
      <c r="AD1361" s="244"/>
      <c r="AE1361"/>
    </row>
    <row r="1362" spans="1:31" s="294" customFormat="1" x14ac:dyDescent="0.3">
      <c r="A1362" s="295"/>
      <c r="B1362" s="295"/>
      <c r="C1362" s="295"/>
      <c r="D1362" s="295"/>
      <c r="E1362" s="295"/>
      <c r="F1362" s="295"/>
      <c r="G1362" s="295"/>
      <c r="H1362" s="296">
        <f>SUM((D1362*400)+(E1362*100)+F1362)</f>
        <v>0</v>
      </c>
      <c r="I1362" s="254">
        <v>75</v>
      </c>
      <c r="J1362" s="254">
        <f>H1362*I1362</f>
        <v>0</v>
      </c>
      <c r="K1362" s="295"/>
      <c r="L1362" s="295"/>
      <c r="M1362" s="300" t="s">
        <v>200</v>
      </c>
      <c r="N1362" s="300" t="s">
        <v>2</v>
      </c>
      <c r="O1362" s="298"/>
      <c r="P1362" s="295"/>
      <c r="Q1362" s="298"/>
      <c r="R1362" s="298">
        <v>70</v>
      </c>
      <c r="S1362" s="295"/>
      <c r="T1362" s="295"/>
      <c r="U1362" s="324">
        <v>5900</v>
      </c>
      <c r="V1362" s="323">
        <f>SUM(R1362*5900)</f>
        <v>413000</v>
      </c>
      <c r="W1362" s="295">
        <v>15</v>
      </c>
      <c r="X1362" s="295">
        <v>20</v>
      </c>
      <c r="Y1362" s="297">
        <f>SUM(V1362-(V1362*X1362/100))</f>
        <v>330400</v>
      </c>
      <c r="Z1362" s="296">
        <f>SUM(J1362+Y1362)</f>
        <v>330400</v>
      </c>
      <c r="AA1362" s="255">
        <f>Z1362</f>
        <v>330400</v>
      </c>
      <c r="AB1362" s="295">
        <v>0</v>
      </c>
      <c r="AC1362" s="295">
        <f>AA1362</f>
        <v>330400</v>
      </c>
      <c r="AD1362" s="295">
        <v>0.03</v>
      </c>
      <c r="AE1362" s="321"/>
    </row>
    <row r="1363" spans="1:31" x14ac:dyDescent="0.3">
      <c r="A1363" s="244">
        <v>714</v>
      </c>
      <c r="B1363" s="330" t="s">
        <v>474</v>
      </c>
      <c r="C1363" s="244">
        <v>6001</v>
      </c>
      <c r="D1363" s="244">
        <v>5</v>
      </c>
      <c r="E1363" s="244"/>
      <c r="F1363" s="244"/>
      <c r="G1363" s="244">
        <v>1</v>
      </c>
      <c r="H1363" s="255">
        <f>SUM((D1363*400)+(E1363*100)+F1363)</f>
        <v>2000</v>
      </c>
      <c r="I1363" s="254">
        <v>75</v>
      </c>
      <c r="J1363" s="254">
        <f>H1363*I1363</f>
        <v>150000</v>
      </c>
      <c r="K1363" s="244"/>
      <c r="L1363" s="244"/>
      <c r="M1363" s="284"/>
      <c r="N1363" s="266"/>
      <c r="O1363" s="283"/>
      <c r="P1363" s="244"/>
      <c r="Q1363" s="283"/>
      <c r="R1363" s="283"/>
      <c r="S1363" s="244"/>
      <c r="T1363" s="244"/>
      <c r="V1363" s="246"/>
      <c r="W1363" s="263"/>
      <c r="X1363" s="263"/>
      <c r="Y1363" s="249"/>
      <c r="Z1363" s="248">
        <f>SUM(J1363+Y1363)</f>
        <v>150000</v>
      </c>
      <c r="AA1363" s="255">
        <f>Z1363</f>
        <v>150000</v>
      </c>
      <c r="AB1363" s="244">
        <v>50</v>
      </c>
      <c r="AC1363" s="244">
        <v>0</v>
      </c>
      <c r="AD1363" s="244">
        <v>0.01</v>
      </c>
      <c r="AE1363"/>
    </row>
    <row r="1364" spans="1:31" x14ac:dyDescent="0.3">
      <c r="A1364" s="244">
        <v>715</v>
      </c>
      <c r="B1364" s="330" t="s">
        <v>473</v>
      </c>
      <c r="C1364" s="244">
        <v>21025</v>
      </c>
      <c r="D1364" s="244">
        <v>13</v>
      </c>
      <c r="E1364" s="244">
        <v>11</v>
      </c>
      <c r="F1364" s="244"/>
      <c r="G1364" s="244">
        <v>1</v>
      </c>
      <c r="H1364" s="255">
        <f>SUM((D1364*400)+(E1364*100)+F1364)</f>
        <v>6300</v>
      </c>
      <c r="I1364" s="254">
        <v>75</v>
      </c>
      <c r="J1364" s="254">
        <f>H1364*I1364</f>
        <v>472500</v>
      </c>
      <c r="K1364" s="244"/>
      <c r="L1364" s="244"/>
      <c r="M1364" s="284"/>
      <c r="N1364" s="266"/>
      <c r="O1364" s="283"/>
      <c r="P1364" s="244"/>
      <c r="Q1364" s="283"/>
      <c r="R1364" s="283"/>
      <c r="S1364" s="244"/>
      <c r="T1364" s="244"/>
      <c r="V1364" s="246"/>
      <c r="W1364" s="263"/>
      <c r="X1364" s="263"/>
      <c r="Y1364" s="249"/>
      <c r="Z1364" s="248">
        <f>SUM(J1364+Y1364)</f>
        <v>472500</v>
      </c>
      <c r="AA1364" s="255">
        <f>Z1364</f>
        <v>472500</v>
      </c>
      <c r="AB1364" s="244">
        <v>50</v>
      </c>
      <c r="AC1364" s="244">
        <v>0</v>
      </c>
      <c r="AD1364" s="244">
        <v>0.01</v>
      </c>
      <c r="AE1364"/>
    </row>
    <row r="1365" spans="1:31" x14ac:dyDescent="0.3">
      <c r="A1365" s="244">
        <v>716</v>
      </c>
      <c r="B1365" s="330" t="s">
        <v>472</v>
      </c>
      <c r="C1365" s="244">
        <v>6257</v>
      </c>
      <c r="D1365" s="244"/>
      <c r="E1365" s="244"/>
      <c r="F1365" s="244">
        <v>95</v>
      </c>
      <c r="G1365" s="244">
        <v>2</v>
      </c>
      <c r="H1365" s="255">
        <f>SUM((D1365*400)+(E1365*100)+F1365)</f>
        <v>95</v>
      </c>
      <c r="I1365" s="254">
        <v>75</v>
      </c>
      <c r="J1365" s="254">
        <f>H1365*I1365</f>
        <v>7125</v>
      </c>
      <c r="K1365" s="244">
        <v>224</v>
      </c>
      <c r="L1365" s="244">
        <v>47</v>
      </c>
      <c r="M1365" s="330" t="s">
        <v>10</v>
      </c>
      <c r="N1365" s="345" t="s">
        <v>9</v>
      </c>
      <c r="O1365" s="283">
        <v>338</v>
      </c>
      <c r="P1365" s="244"/>
      <c r="Q1365" s="283"/>
      <c r="R1365" s="283"/>
      <c r="S1365" s="244"/>
      <c r="T1365" s="244"/>
      <c r="U1365" s="235">
        <v>6500</v>
      </c>
      <c r="V1365" s="246">
        <f>SUM(V1366+V1367)</f>
        <v>2054000</v>
      </c>
      <c r="W1365" s="263">
        <v>25</v>
      </c>
      <c r="X1365" s="263">
        <v>85</v>
      </c>
      <c r="Y1365" s="249">
        <f>SUM(V1365-(V1365*X1365/100))</f>
        <v>308100</v>
      </c>
      <c r="Z1365" s="248">
        <f>SUM(J1365+Y1365)</f>
        <v>315225</v>
      </c>
      <c r="AA1365" s="255">
        <f>Z1365</f>
        <v>315225</v>
      </c>
      <c r="AB1365" s="244">
        <v>10</v>
      </c>
      <c r="AC1365" s="244">
        <v>0</v>
      </c>
      <c r="AD1365" s="244">
        <v>0.02</v>
      </c>
      <c r="AE1365"/>
    </row>
    <row r="1366" spans="1:31" x14ac:dyDescent="0.3">
      <c r="A1366" s="244"/>
      <c r="B1366" s="244"/>
      <c r="C1366" s="244"/>
      <c r="D1366" s="244"/>
      <c r="E1366" s="244"/>
      <c r="F1366" s="244"/>
      <c r="G1366" s="244"/>
      <c r="H1366" s="255">
        <f>SUM((D1366*400)+(E1366*100)+F1366)</f>
        <v>0</v>
      </c>
      <c r="I1366" s="254">
        <v>75</v>
      </c>
      <c r="J1366" s="254">
        <f>H1366*I1366</f>
        <v>0</v>
      </c>
      <c r="K1366" s="244"/>
      <c r="L1366" s="244"/>
      <c r="M1366" s="330" t="s">
        <v>393</v>
      </c>
      <c r="N1366" s="345" t="s">
        <v>2</v>
      </c>
      <c r="O1366" s="283"/>
      <c r="P1366" s="244"/>
      <c r="Q1366" s="283">
        <v>220</v>
      </c>
      <c r="R1366" s="283"/>
      <c r="S1366" s="244"/>
      <c r="T1366" s="244"/>
      <c r="V1366" s="246">
        <f>SUM(Q1366*6500)</f>
        <v>1430000</v>
      </c>
      <c r="W1366" s="263"/>
      <c r="X1366" s="263"/>
      <c r="Y1366" s="249"/>
      <c r="Z1366" s="248">
        <f>SUM(J1366+Y1366)</f>
        <v>0</v>
      </c>
      <c r="AA1366" s="255">
        <f>Z1366</f>
        <v>0</v>
      </c>
      <c r="AB1366" s="244"/>
      <c r="AC1366" s="244"/>
      <c r="AD1366" s="244"/>
      <c r="AE1366"/>
    </row>
    <row r="1367" spans="1:31" x14ac:dyDescent="0.3">
      <c r="A1367" s="244"/>
      <c r="B1367" s="244"/>
      <c r="C1367" s="244"/>
      <c r="D1367" s="244"/>
      <c r="E1367" s="244"/>
      <c r="F1367" s="244"/>
      <c r="G1367" s="244"/>
      <c r="H1367" s="255">
        <f>SUM((D1367*400)+(E1367*100)+F1367)</f>
        <v>0</v>
      </c>
      <c r="I1367" s="254">
        <v>75</v>
      </c>
      <c r="J1367" s="254">
        <f>H1367*I1367</f>
        <v>0</v>
      </c>
      <c r="K1367" s="244"/>
      <c r="L1367" s="244"/>
      <c r="M1367" s="330" t="s">
        <v>391</v>
      </c>
      <c r="N1367" s="345" t="s">
        <v>0</v>
      </c>
      <c r="O1367" s="283"/>
      <c r="P1367" s="244"/>
      <c r="Q1367" s="283">
        <v>96</v>
      </c>
      <c r="R1367" s="283"/>
      <c r="S1367" s="244"/>
      <c r="T1367" s="244"/>
      <c r="V1367" s="246">
        <f>SUM(Q1367*6500)</f>
        <v>624000</v>
      </c>
      <c r="W1367" s="263"/>
      <c r="X1367" s="263"/>
      <c r="Y1367" s="249"/>
      <c r="Z1367" s="248">
        <f>SUM(J1367+Y1367)</f>
        <v>0</v>
      </c>
      <c r="AA1367" s="255">
        <f>Z1367</f>
        <v>0</v>
      </c>
      <c r="AB1367" s="244"/>
      <c r="AC1367" s="244"/>
      <c r="AD1367" s="244"/>
      <c r="AE1367"/>
    </row>
    <row r="1368" spans="1:31" x14ac:dyDescent="0.3">
      <c r="A1368" s="244"/>
      <c r="B1368" s="244"/>
      <c r="C1368" s="244"/>
      <c r="D1368" s="244"/>
      <c r="E1368" s="244"/>
      <c r="F1368" s="244"/>
      <c r="G1368" s="244"/>
      <c r="H1368" s="255">
        <f>SUM((D1368*400)+(E1368*100)+F1368)</f>
        <v>0</v>
      </c>
      <c r="I1368" s="254">
        <v>75</v>
      </c>
      <c r="J1368" s="254">
        <f>H1368*I1368</f>
        <v>0</v>
      </c>
      <c r="K1368" s="244"/>
      <c r="L1368" s="244"/>
      <c r="M1368" s="330" t="s">
        <v>8</v>
      </c>
      <c r="N1368" s="345" t="s">
        <v>0</v>
      </c>
      <c r="O1368" s="283"/>
      <c r="P1368" s="244">
        <v>22</v>
      </c>
      <c r="Q1368" s="283"/>
      <c r="R1368" s="283"/>
      <c r="S1368" s="244"/>
      <c r="T1368" s="244"/>
      <c r="U1368" s="235">
        <v>6500</v>
      </c>
      <c r="V1368" s="246">
        <f>SUM(P1368*6500)</f>
        <v>143000</v>
      </c>
      <c r="W1368" s="263">
        <v>25</v>
      </c>
      <c r="X1368" s="263">
        <v>93</v>
      </c>
      <c r="Y1368" s="249">
        <f>SUM(V1368-(V1368*X1368/100))</f>
        <v>10010</v>
      </c>
      <c r="Z1368" s="248">
        <f>SUM(J1368+Y1368)</f>
        <v>10010</v>
      </c>
      <c r="AA1368" s="255">
        <f>Z1368</f>
        <v>10010</v>
      </c>
      <c r="AB1368" s="244">
        <v>50</v>
      </c>
      <c r="AC1368" s="244">
        <v>0</v>
      </c>
      <c r="AD1368" s="244">
        <v>0.01</v>
      </c>
      <c r="AE1368"/>
    </row>
    <row r="1369" spans="1:31" x14ac:dyDescent="0.3">
      <c r="A1369" s="244">
        <v>717</v>
      </c>
      <c r="B1369" s="330" t="s">
        <v>471</v>
      </c>
      <c r="C1369" s="244">
        <v>4960</v>
      </c>
      <c r="D1369" s="244">
        <v>12</v>
      </c>
      <c r="E1369" s="244"/>
      <c r="F1369" s="244"/>
      <c r="G1369" s="244">
        <v>1</v>
      </c>
      <c r="H1369" s="255">
        <f>SUM((D1369*400)+(E1369*100)+F1369)</f>
        <v>4800</v>
      </c>
      <c r="I1369" s="254">
        <v>75</v>
      </c>
      <c r="J1369" s="254">
        <f>H1369*I1369</f>
        <v>360000</v>
      </c>
      <c r="K1369" s="244"/>
      <c r="L1369" s="244"/>
      <c r="M1369" s="284"/>
      <c r="N1369" s="266"/>
      <c r="O1369" s="283"/>
      <c r="P1369" s="244"/>
      <c r="Q1369" s="283"/>
      <c r="R1369" s="283"/>
      <c r="S1369" s="244"/>
      <c r="T1369" s="244"/>
      <c r="V1369" s="246"/>
      <c r="W1369" s="263"/>
      <c r="X1369" s="263"/>
      <c r="Y1369" s="249"/>
      <c r="Z1369" s="248">
        <f>SUM(J1369+Y1369)</f>
        <v>360000</v>
      </c>
      <c r="AA1369" s="255">
        <f>Z1369</f>
        <v>360000</v>
      </c>
      <c r="AB1369" s="244">
        <v>50</v>
      </c>
      <c r="AC1369" s="244">
        <v>0</v>
      </c>
      <c r="AD1369" s="244">
        <v>0.01</v>
      </c>
      <c r="AE1369"/>
    </row>
    <row r="1370" spans="1:31" x14ac:dyDescent="0.3">
      <c r="A1370" s="244">
        <v>718</v>
      </c>
      <c r="B1370" s="330" t="s">
        <v>470</v>
      </c>
      <c r="C1370" s="244">
        <v>21029</v>
      </c>
      <c r="D1370" s="244">
        <v>13</v>
      </c>
      <c r="E1370" s="244">
        <v>3</v>
      </c>
      <c r="F1370" s="244">
        <v>2</v>
      </c>
      <c r="G1370" s="244">
        <v>1</v>
      </c>
      <c r="H1370" s="255">
        <f>SUM((D1370*400)+(E1370*100)+F1370)</f>
        <v>5502</v>
      </c>
      <c r="I1370" s="254">
        <v>75</v>
      </c>
      <c r="J1370" s="254">
        <f>H1370*I1370</f>
        <v>412650</v>
      </c>
      <c r="K1370" s="244"/>
      <c r="L1370" s="244"/>
      <c r="M1370" s="284"/>
      <c r="N1370" s="266"/>
      <c r="O1370" s="283"/>
      <c r="P1370" s="244"/>
      <c r="Q1370" s="283"/>
      <c r="R1370" s="283"/>
      <c r="S1370" s="244"/>
      <c r="T1370" s="244"/>
      <c r="V1370" s="246"/>
      <c r="W1370" s="263"/>
      <c r="X1370" s="263"/>
      <c r="Y1370" s="249"/>
      <c r="Z1370" s="248">
        <f>SUM(J1370+Y1370)</f>
        <v>412650</v>
      </c>
      <c r="AA1370" s="255">
        <f>Z1370</f>
        <v>412650</v>
      </c>
      <c r="AB1370" s="244">
        <v>50</v>
      </c>
      <c r="AC1370" s="244">
        <v>0</v>
      </c>
      <c r="AD1370" s="244">
        <v>0.01</v>
      </c>
      <c r="AE1370"/>
    </row>
    <row r="1371" spans="1:31" x14ac:dyDescent="0.3">
      <c r="A1371" s="244">
        <v>719</v>
      </c>
      <c r="B1371" s="330" t="s">
        <v>469</v>
      </c>
      <c r="C1371" s="244">
        <v>5201</v>
      </c>
      <c r="D1371" s="244"/>
      <c r="E1371" s="244">
        <v>1</v>
      </c>
      <c r="F1371" s="244">
        <v>41</v>
      </c>
      <c r="G1371" s="244">
        <v>2</v>
      </c>
      <c r="H1371" s="255">
        <f>SUM((D1371*400)+(E1371*100)+F1371)</f>
        <v>141</v>
      </c>
      <c r="I1371" s="254">
        <v>75</v>
      </c>
      <c r="J1371" s="254">
        <f>H1371*I1371</f>
        <v>10575</v>
      </c>
      <c r="K1371" s="244">
        <v>225</v>
      </c>
      <c r="L1371" s="244">
        <v>236</v>
      </c>
      <c r="M1371" s="330" t="s">
        <v>10</v>
      </c>
      <c r="N1371" s="345" t="s">
        <v>9</v>
      </c>
      <c r="O1371" s="283">
        <v>235</v>
      </c>
      <c r="P1371" s="244"/>
      <c r="Q1371" s="283"/>
      <c r="R1371" s="283"/>
      <c r="S1371" s="244"/>
      <c r="T1371" s="244"/>
      <c r="U1371" s="235">
        <v>6500</v>
      </c>
      <c r="V1371" s="246">
        <f>SUM(V1372+V1373)</f>
        <v>1530750</v>
      </c>
      <c r="W1371" s="263">
        <v>15</v>
      </c>
      <c r="X1371" s="263">
        <v>50</v>
      </c>
      <c r="Y1371" s="249">
        <f>SUM(V1371-(V1371*X1371/100))</f>
        <v>765375</v>
      </c>
      <c r="Z1371" s="248">
        <f>SUM(J1371+Y1371)</f>
        <v>775950</v>
      </c>
      <c r="AA1371" s="255">
        <f>Z1371</f>
        <v>775950</v>
      </c>
      <c r="AB1371" s="244">
        <v>10</v>
      </c>
      <c r="AC1371" s="244">
        <v>0</v>
      </c>
      <c r="AD1371" s="244">
        <v>0.02</v>
      </c>
      <c r="AE1371"/>
    </row>
    <row r="1372" spans="1:31" x14ac:dyDescent="0.3">
      <c r="A1372" s="244"/>
      <c r="B1372" s="244"/>
      <c r="C1372" s="244"/>
      <c r="D1372" s="244"/>
      <c r="E1372" s="244"/>
      <c r="F1372" s="244"/>
      <c r="G1372" s="244"/>
      <c r="H1372" s="255">
        <f>SUM((D1372*400)+(E1372*100)+F1372)</f>
        <v>0</v>
      </c>
      <c r="I1372" s="254">
        <v>75</v>
      </c>
      <c r="J1372" s="254">
        <f>H1372*I1372</f>
        <v>0</v>
      </c>
      <c r="K1372" s="244"/>
      <c r="L1372" s="244"/>
      <c r="M1372" s="330" t="s">
        <v>393</v>
      </c>
      <c r="N1372" s="345" t="s">
        <v>2</v>
      </c>
      <c r="O1372" s="283"/>
      <c r="P1372" s="244"/>
      <c r="Q1372" s="283">
        <v>139.5</v>
      </c>
      <c r="R1372" s="283"/>
      <c r="S1372" s="244"/>
      <c r="T1372" s="244"/>
      <c r="V1372" s="246">
        <f>SUM(Q1372*6500)</f>
        <v>906750</v>
      </c>
      <c r="W1372" s="263"/>
      <c r="X1372" s="263"/>
      <c r="Y1372" s="249"/>
      <c r="Z1372" s="248">
        <f>SUM(J1372+Y1372)</f>
        <v>0</v>
      </c>
      <c r="AA1372" s="255">
        <f>Z1372</f>
        <v>0</v>
      </c>
      <c r="AB1372" s="244"/>
      <c r="AC1372" s="244"/>
      <c r="AD1372" s="244"/>
      <c r="AE1372"/>
    </row>
    <row r="1373" spans="1:31" x14ac:dyDescent="0.3">
      <c r="A1373" s="244"/>
      <c r="B1373" s="244"/>
      <c r="C1373" s="244"/>
      <c r="D1373" s="244"/>
      <c r="E1373" s="244"/>
      <c r="F1373" s="244"/>
      <c r="G1373" s="244"/>
      <c r="H1373" s="255">
        <f>SUM((D1373*400)+(E1373*100)+F1373)</f>
        <v>0</v>
      </c>
      <c r="I1373" s="254">
        <v>75</v>
      </c>
      <c r="J1373" s="254">
        <f>H1373*I1373</f>
        <v>0</v>
      </c>
      <c r="K1373" s="244"/>
      <c r="L1373" s="244"/>
      <c r="M1373" s="330" t="s">
        <v>391</v>
      </c>
      <c r="N1373" s="345" t="s">
        <v>0</v>
      </c>
      <c r="O1373" s="283"/>
      <c r="P1373" s="244"/>
      <c r="Q1373" s="283">
        <v>96</v>
      </c>
      <c r="R1373" s="283"/>
      <c r="S1373" s="244"/>
      <c r="T1373" s="244"/>
      <c r="V1373" s="246">
        <f>SUM(Q1373*6500)</f>
        <v>624000</v>
      </c>
      <c r="W1373" s="263"/>
      <c r="X1373" s="263"/>
      <c r="Y1373" s="249"/>
      <c r="Z1373" s="248">
        <f>SUM(J1373+Y1373)</f>
        <v>0</v>
      </c>
      <c r="AA1373" s="255">
        <f>Z1373</f>
        <v>0</v>
      </c>
      <c r="AB1373" s="244"/>
      <c r="AC1373" s="244"/>
      <c r="AD1373" s="244"/>
      <c r="AE1373"/>
    </row>
    <row r="1374" spans="1:31" x14ac:dyDescent="0.3">
      <c r="A1374" s="244">
        <v>720</v>
      </c>
      <c r="B1374" s="330" t="s">
        <v>468</v>
      </c>
      <c r="C1374" s="244">
        <v>5698</v>
      </c>
      <c r="D1374" s="244">
        <v>8</v>
      </c>
      <c r="E1374" s="244">
        <v>1</v>
      </c>
      <c r="F1374" s="244">
        <v>31</v>
      </c>
      <c r="G1374" s="244">
        <v>1</v>
      </c>
      <c r="H1374" s="255">
        <f>SUM((D1374*400)+(E1374*100)+F1374)</f>
        <v>3331</v>
      </c>
      <c r="I1374" s="254">
        <v>75</v>
      </c>
      <c r="J1374" s="254">
        <f>H1374*I1374</f>
        <v>249825</v>
      </c>
      <c r="K1374" s="244"/>
      <c r="L1374" s="244"/>
      <c r="M1374" s="284"/>
      <c r="N1374" s="266"/>
      <c r="O1374" s="283"/>
      <c r="P1374" s="244"/>
      <c r="Q1374" s="283"/>
      <c r="R1374" s="283"/>
      <c r="S1374" s="244"/>
      <c r="T1374" s="244"/>
      <c r="V1374" s="246"/>
      <c r="W1374" s="263"/>
      <c r="X1374" s="263"/>
      <c r="Y1374" s="249"/>
      <c r="Z1374" s="248">
        <f>SUM(J1374+Y1374)</f>
        <v>249825</v>
      </c>
      <c r="AA1374" s="255">
        <f>Z1374</f>
        <v>249825</v>
      </c>
      <c r="AB1374" s="244">
        <v>50</v>
      </c>
      <c r="AC1374" s="244">
        <v>0</v>
      </c>
      <c r="AD1374" s="244">
        <v>0.01</v>
      </c>
      <c r="AE1374"/>
    </row>
    <row r="1375" spans="1:31" x14ac:dyDescent="0.3">
      <c r="A1375" s="244">
        <v>721</v>
      </c>
      <c r="B1375" s="330" t="s">
        <v>467</v>
      </c>
      <c r="C1375" s="244">
        <v>6292</v>
      </c>
      <c r="D1375" s="244">
        <v>1</v>
      </c>
      <c r="E1375" s="244"/>
      <c r="F1375" s="244">
        <v>74</v>
      </c>
      <c r="G1375" s="244">
        <v>1</v>
      </c>
      <c r="H1375" s="255">
        <f>SUM((D1375*400)+(E1375*100)+F1375)</f>
        <v>474</v>
      </c>
      <c r="I1375" s="254">
        <v>75</v>
      </c>
      <c r="J1375" s="254">
        <f>H1375*I1375</f>
        <v>35550</v>
      </c>
      <c r="K1375" s="244"/>
      <c r="L1375" s="244"/>
      <c r="M1375" s="284"/>
      <c r="N1375" s="266"/>
      <c r="O1375" s="283"/>
      <c r="P1375" s="244"/>
      <c r="Q1375" s="283"/>
      <c r="R1375" s="283"/>
      <c r="S1375" s="244"/>
      <c r="T1375" s="244"/>
      <c r="V1375" s="246"/>
      <c r="W1375" s="263"/>
      <c r="X1375" s="263"/>
      <c r="Y1375" s="249"/>
      <c r="Z1375" s="248">
        <f>SUM(J1375+Y1375)</f>
        <v>35550</v>
      </c>
      <c r="AA1375" s="255">
        <f>Z1375</f>
        <v>35550</v>
      </c>
      <c r="AB1375" s="244">
        <v>50</v>
      </c>
      <c r="AC1375" s="244">
        <v>0</v>
      </c>
      <c r="AD1375" s="244">
        <v>0.01</v>
      </c>
      <c r="AE1375"/>
    </row>
    <row r="1376" spans="1:31" x14ac:dyDescent="0.3">
      <c r="A1376" s="244">
        <v>722</v>
      </c>
      <c r="B1376" s="330" t="s">
        <v>466</v>
      </c>
      <c r="C1376" s="244">
        <v>15365</v>
      </c>
      <c r="D1376" s="244">
        <v>16</v>
      </c>
      <c r="E1376" s="244">
        <v>1</v>
      </c>
      <c r="F1376" s="244">
        <v>41</v>
      </c>
      <c r="G1376" s="244">
        <v>1</v>
      </c>
      <c r="H1376" s="255">
        <f>SUM((D1376*400)+(E1376*100)+F1376)</f>
        <v>6541</v>
      </c>
      <c r="I1376" s="254">
        <v>75</v>
      </c>
      <c r="J1376" s="254">
        <f>H1376*I1376</f>
        <v>490575</v>
      </c>
      <c r="K1376" s="244"/>
      <c r="L1376" s="244"/>
      <c r="M1376" s="284"/>
      <c r="N1376" s="266"/>
      <c r="O1376" s="283"/>
      <c r="P1376" s="244"/>
      <c r="Q1376" s="283"/>
      <c r="R1376" s="283"/>
      <c r="S1376" s="244"/>
      <c r="T1376" s="244"/>
      <c r="V1376" s="246"/>
      <c r="W1376" s="263"/>
      <c r="X1376" s="263"/>
      <c r="Y1376" s="249"/>
      <c r="Z1376" s="248">
        <f>SUM(J1376+Y1376)</f>
        <v>490575</v>
      </c>
      <c r="AA1376" s="255">
        <f>Z1376</f>
        <v>490575</v>
      </c>
      <c r="AB1376" s="244">
        <v>50</v>
      </c>
      <c r="AC1376" s="244">
        <v>0</v>
      </c>
      <c r="AD1376" s="244">
        <v>0.01</v>
      </c>
      <c r="AE1376"/>
    </row>
    <row r="1377" spans="1:31" x14ac:dyDescent="0.3">
      <c r="A1377" s="244">
        <v>723</v>
      </c>
      <c r="B1377" s="330" t="s">
        <v>465</v>
      </c>
      <c r="C1377" s="244">
        <v>9514</v>
      </c>
      <c r="D1377" s="244"/>
      <c r="E1377" s="244"/>
      <c r="F1377" s="244">
        <v>78</v>
      </c>
      <c r="G1377" s="244">
        <v>1</v>
      </c>
      <c r="H1377" s="255">
        <f>SUM((D1377*400)+(E1377*100)+F1377)</f>
        <v>78</v>
      </c>
      <c r="I1377" s="254">
        <v>75</v>
      </c>
      <c r="J1377" s="254">
        <f>H1377*I1377</f>
        <v>5850</v>
      </c>
      <c r="K1377" s="244"/>
      <c r="L1377" s="244"/>
      <c r="M1377" s="284"/>
      <c r="N1377" s="266"/>
      <c r="O1377" s="283"/>
      <c r="P1377" s="244"/>
      <c r="Q1377" s="283"/>
      <c r="R1377" s="283"/>
      <c r="S1377" s="244"/>
      <c r="T1377" s="244"/>
      <c r="V1377" s="246"/>
      <c r="W1377" s="263"/>
      <c r="X1377" s="263"/>
      <c r="Y1377" s="249"/>
      <c r="Z1377" s="248">
        <f>SUM(J1377+Y1377)</f>
        <v>5850</v>
      </c>
      <c r="AA1377" s="255">
        <f>Z1377</f>
        <v>5850</v>
      </c>
      <c r="AB1377" s="244">
        <v>50</v>
      </c>
      <c r="AC1377" s="244">
        <v>0</v>
      </c>
      <c r="AD1377" s="244">
        <v>0.01</v>
      </c>
      <c r="AE1377"/>
    </row>
    <row r="1378" spans="1:31" x14ac:dyDescent="0.3">
      <c r="A1378" s="244">
        <v>724</v>
      </c>
      <c r="B1378" s="330" t="s">
        <v>464</v>
      </c>
      <c r="C1378" s="244">
        <v>5429</v>
      </c>
      <c r="D1378" s="244"/>
      <c r="E1378" s="244"/>
      <c r="F1378" s="244">
        <v>82</v>
      </c>
      <c r="G1378" s="244">
        <v>1</v>
      </c>
      <c r="H1378" s="255">
        <f>SUM((D1378*400)+(E1378*100)+F1378)</f>
        <v>82</v>
      </c>
      <c r="I1378" s="254">
        <v>75</v>
      </c>
      <c r="J1378" s="254">
        <f>H1378*I1378</f>
        <v>6150</v>
      </c>
      <c r="K1378" s="244"/>
      <c r="L1378" s="244"/>
      <c r="M1378" s="284"/>
      <c r="N1378" s="266"/>
      <c r="O1378" s="283"/>
      <c r="P1378" s="244"/>
      <c r="Q1378" s="283"/>
      <c r="R1378" s="283"/>
      <c r="S1378" s="244"/>
      <c r="T1378" s="244"/>
      <c r="V1378" s="246"/>
      <c r="W1378" s="263"/>
      <c r="X1378" s="263"/>
      <c r="Y1378" s="249"/>
      <c r="Z1378" s="248">
        <f>SUM(J1378+Y1378)</f>
        <v>6150</v>
      </c>
      <c r="AA1378" s="255">
        <f>Z1378</f>
        <v>6150</v>
      </c>
      <c r="AB1378" s="244">
        <v>50</v>
      </c>
      <c r="AC1378" s="244">
        <v>0</v>
      </c>
      <c r="AD1378" s="244">
        <v>0.01</v>
      </c>
      <c r="AE1378"/>
    </row>
    <row r="1379" spans="1:31" x14ac:dyDescent="0.3">
      <c r="A1379" s="244">
        <v>725</v>
      </c>
      <c r="B1379" s="330" t="s">
        <v>463</v>
      </c>
      <c r="C1379" s="244">
        <v>6245</v>
      </c>
      <c r="D1379" s="244"/>
      <c r="E1379" s="244"/>
      <c r="F1379" s="244">
        <v>72</v>
      </c>
      <c r="G1379" s="244">
        <v>2</v>
      </c>
      <c r="H1379" s="255">
        <f>SUM((D1379*400)+(E1379*100)+F1379)</f>
        <v>72</v>
      </c>
      <c r="I1379" s="254">
        <v>75</v>
      </c>
      <c r="J1379" s="254">
        <f>H1379*I1379</f>
        <v>5400</v>
      </c>
      <c r="K1379" s="244">
        <v>226</v>
      </c>
      <c r="L1379" s="244">
        <v>165</v>
      </c>
      <c r="M1379" s="330" t="s">
        <v>10</v>
      </c>
      <c r="N1379" s="345" t="s">
        <v>9</v>
      </c>
      <c r="O1379" s="283">
        <v>289</v>
      </c>
      <c r="P1379" s="244"/>
      <c r="Q1379" s="283"/>
      <c r="R1379" s="283"/>
      <c r="S1379" s="244"/>
      <c r="T1379" s="244"/>
      <c r="U1379" s="235">
        <v>6500</v>
      </c>
      <c r="V1379" s="246">
        <f>SUM(V1380+V1381)</f>
        <v>1508000</v>
      </c>
      <c r="W1379" s="263">
        <v>18</v>
      </c>
      <c r="X1379" s="263">
        <v>65</v>
      </c>
      <c r="Y1379" s="249">
        <f>SUM(V1379-(V1379*X1379/100))</f>
        <v>527800</v>
      </c>
      <c r="Z1379" s="248">
        <f>SUM(J1379+Y1379)</f>
        <v>533200</v>
      </c>
      <c r="AA1379" s="255">
        <f>Z1379</f>
        <v>533200</v>
      </c>
      <c r="AB1379" s="244">
        <v>10</v>
      </c>
      <c r="AC1379" s="244">
        <v>0</v>
      </c>
      <c r="AD1379" s="244">
        <v>0.02</v>
      </c>
      <c r="AE1379"/>
    </row>
    <row r="1380" spans="1:31" x14ac:dyDescent="0.3">
      <c r="A1380" s="244"/>
      <c r="B1380" s="244"/>
      <c r="C1380" s="244"/>
      <c r="D1380" s="244"/>
      <c r="E1380" s="244"/>
      <c r="F1380" s="244"/>
      <c r="G1380" s="244"/>
      <c r="H1380" s="255">
        <f>SUM((D1380*400)+(E1380*100)+F1380)</f>
        <v>0</v>
      </c>
      <c r="I1380" s="254">
        <v>75</v>
      </c>
      <c r="J1380" s="254">
        <f>H1380*I1380</f>
        <v>0</v>
      </c>
      <c r="K1380" s="244"/>
      <c r="L1380" s="244"/>
      <c r="M1380" s="330" t="s">
        <v>393</v>
      </c>
      <c r="N1380" s="345" t="s">
        <v>2</v>
      </c>
      <c r="O1380" s="283"/>
      <c r="P1380" s="244"/>
      <c r="Q1380" s="283">
        <v>136</v>
      </c>
      <c r="R1380" s="283"/>
      <c r="S1380" s="244"/>
      <c r="T1380" s="244"/>
      <c r="V1380" s="246">
        <f>SUM(Q1380*6500)</f>
        <v>884000</v>
      </c>
      <c r="W1380" s="263"/>
      <c r="X1380" s="263"/>
      <c r="Y1380" s="249"/>
      <c r="Z1380" s="248">
        <f>SUM(J1380+Y1380)</f>
        <v>0</v>
      </c>
      <c r="AA1380" s="255">
        <f>Z1380</f>
        <v>0</v>
      </c>
      <c r="AB1380" s="244"/>
      <c r="AC1380" s="244"/>
      <c r="AD1380" s="244"/>
      <c r="AE1380"/>
    </row>
    <row r="1381" spans="1:31" x14ac:dyDescent="0.3">
      <c r="A1381" s="244"/>
      <c r="B1381" s="244"/>
      <c r="C1381" s="244"/>
      <c r="D1381" s="244"/>
      <c r="E1381" s="244"/>
      <c r="F1381" s="244"/>
      <c r="G1381" s="244"/>
      <c r="H1381" s="255">
        <f>SUM((D1381*400)+(E1381*100)+F1381)</f>
        <v>0</v>
      </c>
      <c r="I1381" s="254">
        <v>75</v>
      </c>
      <c r="J1381" s="254">
        <f>H1381*I1381</f>
        <v>0</v>
      </c>
      <c r="K1381" s="244"/>
      <c r="L1381" s="244"/>
      <c r="M1381" s="330" t="s">
        <v>391</v>
      </c>
      <c r="N1381" s="345" t="s">
        <v>0</v>
      </c>
      <c r="O1381" s="283"/>
      <c r="P1381" s="244"/>
      <c r="Q1381" s="283">
        <v>96</v>
      </c>
      <c r="R1381" s="283"/>
      <c r="S1381" s="244"/>
      <c r="T1381" s="244"/>
      <c r="V1381" s="246">
        <f>SUM(Q1381*6500)</f>
        <v>624000</v>
      </c>
      <c r="W1381" s="263"/>
      <c r="X1381" s="263"/>
      <c r="Y1381" s="249"/>
      <c r="Z1381" s="248">
        <f>SUM(J1381+Y1381)</f>
        <v>0</v>
      </c>
      <c r="AA1381" s="255">
        <f>Z1381</f>
        <v>0</v>
      </c>
      <c r="AB1381" s="244"/>
      <c r="AC1381" s="244"/>
      <c r="AD1381" s="244"/>
      <c r="AE1381"/>
    </row>
    <row r="1382" spans="1:31" x14ac:dyDescent="0.3">
      <c r="A1382" s="244"/>
      <c r="B1382" s="244"/>
      <c r="C1382" s="244"/>
      <c r="D1382" s="244"/>
      <c r="E1382" s="244"/>
      <c r="F1382" s="244"/>
      <c r="G1382" s="244"/>
      <c r="H1382" s="255">
        <f>SUM((D1382*400)+(E1382*100)+F1382)</f>
        <v>0</v>
      </c>
      <c r="I1382" s="254">
        <v>75</v>
      </c>
      <c r="J1382" s="254">
        <f>H1382*I1382</f>
        <v>0</v>
      </c>
      <c r="K1382" s="244"/>
      <c r="L1382" s="244"/>
      <c r="M1382" s="330" t="s">
        <v>8</v>
      </c>
      <c r="N1382" s="345" t="s">
        <v>0</v>
      </c>
      <c r="O1382" s="283"/>
      <c r="P1382" s="244">
        <v>22</v>
      </c>
      <c r="Q1382" s="283"/>
      <c r="R1382" s="283"/>
      <c r="S1382" s="244"/>
      <c r="T1382" s="244"/>
      <c r="U1382" s="235">
        <v>6500</v>
      </c>
      <c r="V1382" s="246">
        <f>SUM(P1382*6500)</f>
        <v>143000</v>
      </c>
      <c r="W1382" s="263">
        <v>18</v>
      </c>
      <c r="X1382" s="263">
        <v>86</v>
      </c>
      <c r="Y1382" s="249">
        <f>SUM(V1382-(V1382*X1382/100))</f>
        <v>20020</v>
      </c>
      <c r="Z1382" s="248">
        <f>SUM(J1382+Y1382)</f>
        <v>20020</v>
      </c>
      <c r="AA1382" s="255">
        <f>Z1382</f>
        <v>20020</v>
      </c>
      <c r="AB1382" s="244">
        <v>50</v>
      </c>
      <c r="AC1382" s="244">
        <v>0</v>
      </c>
      <c r="AD1382" s="244">
        <v>0.01</v>
      </c>
      <c r="AE1382"/>
    </row>
    <row r="1383" spans="1:31" s="294" customFormat="1" x14ac:dyDescent="0.3">
      <c r="A1383" s="295"/>
      <c r="B1383" s="295"/>
      <c r="C1383" s="295"/>
      <c r="D1383" s="295"/>
      <c r="E1383" s="295"/>
      <c r="F1383" s="295"/>
      <c r="G1383" s="295"/>
      <c r="H1383" s="296">
        <f>SUM((D1383*400)+(E1383*100)+F1383)</f>
        <v>0</v>
      </c>
      <c r="I1383" s="254">
        <v>75</v>
      </c>
      <c r="J1383" s="254">
        <f>H1383*I1383</f>
        <v>0</v>
      </c>
      <c r="K1383" s="295"/>
      <c r="L1383" s="295"/>
      <c r="M1383" s="300" t="s">
        <v>18</v>
      </c>
      <c r="N1383" s="300" t="s">
        <v>2</v>
      </c>
      <c r="O1383" s="298"/>
      <c r="P1383" s="295"/>
      <c r="Q1383" s="298"/>
      <c r="R1383" s="298">
        <v>35</v>
      </c>
      <c r="S1383" s="295"/>
      <c r="T1383" s="295"/>
      <c r="U1383" s="324">
        <v>2400</v>
      </c>
      <c r="V1383" s="323">
        <f>SUM(R1383*2400)</f>
        <v>84000</v>
      </c>
      <c r="W1383" s="295">
        <v>18</v>
      </c>
      <c r="X1383" s="295">
        <v>26</v>
      </c>
      <c r="Y1383" s="297">
        <f>SUM(V1383-(V1383*X1383/100))</f>
        <v>62160</v>
      </c>
      <c r="Z1383" s="296">
        <f>SUM(J1383+Y1383)</f>
        <v>62160</v>
      </c>
      <c r="AA1383" s="255">
        <f>Z1383</f>
        <v>62160</v>
      </c>
      <c r="AB1383" s="295">
        <v>0</v>
      </c>
      <c r="AC1383" s="295">
        <f>AA1383</f>
        <v>62160</v>
      </c>
      <c r="AD1383" s="295">
        <v>0.03</v>
      </c>
      <c r="AE1383" s="321"/>
    </row>
    <row r="1384" spans="1:31" x14ac:dyDescent="0.3">
      <c r="A1384" s="244">
        <v>726</v>
      </c>
      <c r="B1384" s="330" t="s">
        <v>462</v>
      </c>
      <c r="C1384" s="244">
        <v>15360</v>
      </c>
      <c r="D1384" s="244">
        <v>14</v>
      </c>
      <c r="E1384" s="244">
        <v>1</v>
      </c>
      <c r="F1384" s="244">
        <v>68</v>
      </c>
      <c r="G1384" s="244">
        <v>1</v>
      </c>
      <c r="H1384" s="255">
        <f>SUM((D1384*400)+(E1384*100)+F1384)</f>
        <v>5768</v>
      </c>
      <c r="I1384" s="254">
        <v>75</v>
      </c>
      <c r="J1384" s="254">
        <f>H1384*I1384</f>
        <v>432600</v>
      </c>
      <c r="K1384" s="244"/>
      <c r="L1384" s="244"/>
      <c r="M1384" s="284"/>
      <c r="N1384" s="266"/>
      <c r="O1384" s="283"/>
      <c r="P1384" s="244"/>
      <c r="Q1384" s="283"/>
      <c r="R1384" s="283"/>
      <c r="S1384" s="244"/>
      <c r="T1384" s="244"/>
      <c r="V1384" s="246"/>
      <c r="W1384" s="263"/>
      <c r="X1384" s="263"/>
      <c r="Y1384" s="249"/>
      <c r="Z1384" s="248">
        <f>SUM(J1384+Y1384)</f>
        <v>432600</v>
      </c>
      <c r="AA1384" s="255">
        <f>Z1384</f>
        <v>432600</v>
      </c>
      <c r="AB1384" s="244">
        <v>50</v>
      </c>
      <c r="AC1384" s="244">
        <v>0</v>
      </c>
      <c r="AD1384" s="244">
        <v>0.01</v>
      </c>
      <c r="AE1384"/>
    </row>
    <row r="1385" spans="1:31" x14ac:dyDescent="0.3">
      <c r="A1385" s="244">
        <v>727</v>
      </c>
      <c r="B1385" s="330" t="s">
        <v>461</v>
      </c>
      <c r="C1385" s="244">
        <v>5569</v>
      </c>
      <c r="D1385" s="244">
        <v>6</v>
      </c>
      <c r="E1385" s="244"/>
      <c r="F1385" s="244">
        <v>78</v>
      </c>
      <c r="G1385" s="244">
        <v>1</v>
      </c>
      <c r="H1385" s="255">
        <f>SUM((D1385*400)+(E1385*100)+F1385)</f>
        <v>2478</v>
      </c>
      <c r="I1385" s="254">
        <v>75</v>
      </c>
      <c r="J1385" s="254">
        <f>H1385*I1385</f>
        <v>185850</v>
      </c>
      <c r="K1385" s="244"/>
      <c r="L1385" s="244"/>
      <c r="M1385" s="284"/>
      <c r="N1385" s="266"/>
      <c r="O1385" s="283"/>
      <c r="P1385" s="244"/>
      <c r="Q1385" s="283"/>
      <c r="R1385" s="283"/>
      <c r="S1385" s="244"/>
      <c r="T1385" s="244"/>
      <c r="V1385" s="246"/>
      <c r="W1385" s="263"/>
      <c r="X1385" s="263"/>
      <c r="Y1385" s="249"/>
      <c r="Z1385" s="248">
        <f>SUM(J1385+Y1385)</f>
        <v>185850</v>
      </c>
      <c r="AA1385" s="255">
        <f>Z1385</f>
        <v>185850</v>
      </c>
      <c r="AB1385" s="244">
        <v>50</v>
      </c>
      <c r="AC1385" s="244">
        <v>0</v>
      </c>
      <c r="AD1385" s="244">
        <v>0.01</v>
      </c>
      <c r="AE1385"/>
    </row>
    <row r="1386" spans="1:31" x14ac:dyDescent="0.3">
      <c r="A1386" s="244">
        <v>729</v>
      </c>
      <c r="B1386" s="330" t="s">
        <v>460</v>
      </c>
      <c r="C1386" s="244">
        <v>12232</v>
      </c>
      <c r="D1386" s="244">
        <v>5</v>
      </c>
      <c r="E1386" s="244"/>
      <c r="F1386" s="244"/>
      <c r="G1386" s="244">
        <v>1</v>
      </c>
      <c r="H1386" s="255">
        <f>SUM((D1386*400)+(E1386*100)+F1386)</f>
        <v>2000</v>
      </c>
      <c r="I1386" s="254">
        <v>75</v>
      </c>
      <c r="J1386" s="254">
        <f>H1386*I1386</f>
        <v>150000</v>
      </c>
      <c r="K1386" s="244"/>
      <c r="L1386" s="244"/>
      <c r="M1386" s="284"/>
      <c r="N1386" s="266"/>
      <c r="O1386" s="283"/>
      <c r="P1386" s="244"/>
      <c r="Q1386" s="283"/>
      <c r="R1386" s="283"/>
      <c r="S1386" s="244"/>
      <c r="T1386" s="244"/>
      <c r="U1386" s="246"/>
      <c r="V1386" s="263"/>
      <c r="W1386" s="263"/>
      <c r="X1386" s="263"/>
      <c r="Y1386" s="249"/>
      <c r="Z1386" s="248">
        <f>SUM(J1386+Y1386)</f>
        <v>150000</v>
      </c>
      <c r="AA1386" s="255">
        <f>Z1386</f>
        <v>150000</v>
      </c>
      <c r="AB1386" s="244">
        <v>50</v>
      </c>
      <c r="AC1386" s="244">
        <v>0</v>
      </c>
      <c r="AD1386" s="244">
        <v>0.01</v>
      </c>
      <c r="AE1386"/>
    </row>
    <row r="1387" spans="1:31" x14ac:dyDescent="0.3">
      <c r="A1387" s="244">
        <v>730</v>
      </c>
      <c r="B1387" s="330" t="s">
        <v>459</v>
      </c>
      <c r="C1387" s="244">
        <v>9815</v>
      </c>
      <c r="D1387" s="244">
        <v>10</v>
      </c>
      <c r="E1387" s="244"/>
      <c r="F1387" s="244"/>
      <c r="G1387" s="244">
        <v>1</v>
      </c>
      <c r="H1387" s="255">
        <f>SUM((D1387*400)+(E1387*100)+F1387)</f>
        <v>4000</v>
      </c>
      <c r="I1387" s="254">
        <v>75</v>
      </c>
      <c r="J1387" s="254">
        <f>H1387*I1387</f>
        <v>300000</v>
      </c>
      <c r="K1387" s="244"/>
      <c r="L1387" s="244"/>
      <c r="M1387" s="284"/>
      <c r="N1387" s="266"/>
      <c r="O1387" s="283"/>
      <c r="P1387" s="244"/>
      <c r="Q1387" s="283"/>
      <c r="R1387" s="283"/>
      <c r="S1387" s="244"/>
      <c r="T1387" s="244"/>
      <c r="U1387" s="246"/>
      <c r="V1387" s="263"/>
      <c r="W1387" s="263"/>
      <c r="X1387" s="263"/>
      <c r="Y1387" s="249"/>
      <c r="Z1387" s="248">
        <f>SUM(J1387+Y1387)</f>
        <v>300000</v>
      </c>
      <c r="AA1387" s="255">
        <f>Z1387</f>
        <v>300000</v>
      </c>
      <c r="AB1387" s="244">
        <v>50</v>
      </c>
      <c r="AC1387" s="244">
        <v>0</v>
      </c>
      <c r="AD1387" s="244">
        <v>0.01</v>
      </c>
      <c r="AE1387"/>
    </row>
    <row r="1388" spans="1:31" x14ac:dyDescent="0.3">
      <c r="A1388" s="244">
        <v>731</v>
      </c>
      <c r="B1388" s="330" t="s">
        <v>458</v>
      </c>
      <c r="C1388" s="244">
        <v>14744</v>
      </c>
      <c r="D1388" s="244">
        <v>4</v>
      </c>
      <c r="E1388" s="244"/>
      <c r="F1388" s="244">
        <v>21</v>
      </c>
      <c r="G1388" s="244">
        <v>1</v>
      </c>
      <c r="H1388" s="255">
        <f>SUM((D1388*400)+(E1388*100)+F1388)</f>
        <v>1621</v>
      </c>
      <c r="I1388" s="254">
        <v>75</v>
      </c>
      <c r="J1388" s="254">
        <f>H1388*I1388</f>
        <v>121575</v>
      </c>
      <c r="K1388" s="244"/>
      <c r="L1388" s="244"/>
      <c r="M1388" s="284"/>
      <c r="N1388" s="266"/>
      <c r="O1388" s="283"/>
      <c r="P1388" s="244"/>
      <c r="Q1388" s="283"/>
      <c r="R1388" s="283"/>
      <c r="S1388" s="244"/>
      <c r="T1388" s="244"/>
      <c r="U1388" s="246"/>
      <c r="V1388" s="263"/>
      <c r="W1388" s="263"/>
      <c r="X1388" s="263"/>
      <c r="Y1388" s="249"/>
      <c r="Z1388" s="248">
        <f>SUM(J1388+Y1388)</f>
        <v>121575</v>
      </c>
      <c r="AA1388" s="255">
        <f>Z1388</f>
        <v>121575</v>
      </c>
      <c r="AB1388" s="244">
        <v>50</v>
      </c>
      <c r="AC1388" s="244">
        <v>0</v>
      </c>
      <c r="AD1388" s="244">
        <v>0.01</v>
      </c>
      <c r="AE1388"/>
    </row>
    <row r="1389" spans="1:31" x14ac:dyDescent="0.3">
      <c r="A1389" s="244">
        <v>732</v>
      </c>
      <c r="B1389" s="330" t="s">
        <v>417</v>
      </c>
      <c r="C1389" s="244">
        <v>20237</v>
      </c>
      <c r="D1389" s="244">
        <v>32</v>
      </c>
      <c r="E1389" s="244">
        <v>2</v>
      </c>
      <c r="F1389" s="244">
        <v>8</v>
      </c>
      <c r="G1389" s="244">
        <v>1</v>
      </c>
      <c r="H1389" s="255">
        <f>SUM((D1389*400)+(E1389*100)+F1389)</f>
        <v>13008</v>
      </c>
      <c r="I1389" s="254">
        <v>75</v>
      </c>
      <c r="J1389" s="254">
        <f>H1389*I1389</f>
        <v>975600</v>
      </c>
      <c r="K1389" s="244"/>
      <c r="L1389" s="244"/>
      <c r="M1389" s="284"/>
      <c r="N1389" s="266"/>
      <c r="O1389" s="283"/>
      <c r="P1389" s="244"/>
      <c r="Q1389" s="283"/>
      <c r="R1389" s="283"/>
      <c r="S1389" s="244"/>
      <c r="T1389" s="244"/>
      <c r="U1389" s="246"/>
      <c r="V1389" s="263"/>
      <c r="W1389" s="263"/>
      <c r="X1389" s="263"/>
      <c r="Y1389" s="249"/>
      <c r="Z1389" s="248">
        <f>SUM(J1389+Y1389)</f>
        <v>975600</v>
      </c>
      <c r="AA1389" s="255">
        <f>Z1389</f>
        <v>975600</v>
      </c>
      <c r="AB1389" s="244">
        <v>50</v>
      </c>
      <c r="AC1389" s="244">
        <v>0</v>
      </c>
      <c r="AD1389" s="244">
        <v>0.01</v>
      </c>
      <c r="AE1389"/>
    </row>
    <row r="1390" spans="1:31" x14ac:dyDescent="0.3">
      <c r="A1390" s="263">
        <v>733</v>
      </c>
      <c r="B1390" s="345" t="s">
        <v>457</v>
      </c>
      <c r="C1390" s="263">
        <v>20228</v>
      </c>
      <c r="D1390" s="263">
        <v>10</v>
      </c>
      <c r="E1390" s="263">
        <v>1</v>
      </c>
      <c r="F1390" s="263">
        <v>79</v>
      </c>
      <c r="G1390" s="263">
        <v>2</v>
      </c>
      <c r="H1390" s="255">
        <f>SUM((D1390*400)+(E1390*100)+F1390)</f>
        <v>4179</v>
      </c>
      <c r="I1390" s="254">
        <v>75</v>
      </c>
      <c r="J1390" s="254">
        <f>H1390*I1390</f>
        <v>313425</v>
      </c>
      <c r="K1390" s="244">
        <v>227</v>
      </c>
      <c r="L1390" s="244">
        <v>36</v>
      </c>
      <c r="M1390" s="330" t="s">
        <v>3</v>
      </c>
      <c r="N1390" s="345" t="s">
        <v>2</v>
      </c>
      <c r="O1390" s="283">
        <v>407</v>
      </c>
      <c r="P1390" s="244"/>
      <c r="Q1390" s="283">
        <v>276</v>
      </c>
      <c r="R1390" s="283"/>
      <c r="S1390" s="244"/>
      <c r="T1390" s="244"/>
      <c r="U1390" s="235">
        <v>6500</v>
      </c>
      <c r="V1390" s="246">
        <f>SUM(Q1390*6500)</f>
        <v>1794000</v>
      </c>
      <c r="W1390" s="263">
        <v>12</v>
      </c>
      <c r="X1390" s="263">
        <v>14</v>
      </c>
      <c r="Y1390" s="249">
        <f>SUM(V1390-(V1390*X1390/100))</f>
        <v>1542840</v>
      </c>
      <c r="Z1390" s="248">
        <f>SUM(J1390+Y1390)</f>
        <v>1856265</v>
      </c>
      <c r="AA1390" s="255">
        <f>Z1390</f>
        <v>1856265</v>
      </c>
      <c r="AB1390" s="244">
        <v>10</v>
      </c>
      <c r="AC1390" s="244">
        <v>0</v>
      </c>
      <c r="AD1390" s="244">
        <v>0.02</v>
      </c>
      <c r="AE1390"/>
    </row>
    <row r="1391" spans="1:31" x14ac:dyDescent="0.3">
      <c r="A1391" s="244"/>
      <c r="B1391" s="244"/>
      <c r="C1391" s="244"/>
      <c r="D1391" s="244"/>
      <c r="E1391" s="244"/>
      <c r="F1391" s="244"/>
      <c r="G1391" s="244"/>
      <c r="H1391" s="255">
        <f>SUM((D1391*400)+(E1391*100)+F1391)</f>
        <v>0</v>
      </c>
      <c r="I1391" s="254">
        <v>75</v>
      </c>
      <c r="J1391" s="254">
        <f>H1391*I1391</f>
        <v>0</v>
      </c>
      <c r="K1391" s="244"/>
      <c r="L1391" s="244"/>
      <c r="M1391" s="284" t="s">
        <v>42</v>
      </c>
      <c r="N1391" s="266" t="s">
        <v>2</v>
      </c>
      <c r="O1391" s="283"/>
      <c r="P1391" s="244"/>
      <c r="Q1391" s="283"/>
      <c r="R1391" s="283">
        <v>49</v>
      </c>
      <c r="S1391" s="244"/>
      <c r="T1391" s="244"/>
      <c r="U1391" s="235">
        <v>6500</v>
      </c>
      <c r="V1391" s="246">
        <f>SUM(R1391*5400)</f>
        <v>264600</v>
      </c>
      <c r="W1391" s="263">
        <v>2</v>
      </c>
      <c r="X1391" s="263">
        <v>2</v>
      </c>
      <c r="Y1391" s="249">
        <f>SUM(V1391-(V1391*X1391/100))</f>
        <v>259308</v>
      </c>
      <c r="Z1391" s="248">
        <f>SUM(J1391+Y1391)</f>
        <v>259308</v>
      </c>
      <c r="AA1391" s="255">
        <f>Z1391</f>
        <v>259308</v>
      </c>
      <c r="AB1391" s="244">
        <v>10</v>
      </c>
      <c r="AC1391" s="244">
        <v>0</v>
      </c>
      <c r="AD1391" s="244">
        <v>0.02</v>
      </c>
      <c r="AE1391"/>
    </row>
    <row r="1392" spans="1:31" x14ac:dyDescent="0.3">
      <c r="A1392" s="244"/>
      <c r="B1392" s="244"/>
      <c r="C1392" s="244"/>
      <c r="D1392" s="244"/>
      <c r="E1392" s="244"/>
      <c r="F1392" s="244"/>
      <c r="G1392" s="244"/>
      <c r="H1392" s="255">
        <f>SUM((D1392*400)+(E1392*100)+F1392)</f>
        <v>0</v>
      </c>
      <c r="I1392" s="254">
        <v>75</v>
      </c>
      <c r="J1392" s="254">
        <f>H1392*I1392</f>
        <v>0</v>
      </c>
      <c r="K1392" s="244"/>
      <c r="L1392" s="244"/>
      <c r="M1392" s="284" t="s">
        <v>11</v>
      </c>
      <c r="N1392" s="266" t="s">
        <v>0</v>
      </c>
      <c r="O1392" s="283"/>
      <c r="P1392" s="244">
        <v>32</v>
      </c>
      <c r="Q1392" s="283"/>
      <c r="R1392" s="283"/>
      <c r="S1392" s="244"/>
      <c r="T1392" s="244"/>
      <c r="U1392" s="235">
        <v>2050</v>
      </c>
      <c r="V1392" s="246">
        <f>SUM(P1392*2050)</f>
        <v>65600</v>
      </c>
      <c r="W1392" s="263">
        <v>12</v>
      </c>
      <c r="X1392" s="263">
        <v>50</v>
      </c>
      <c r="Y1392" s="249">
        <f>SUM(V1392-(V1392*X1392/100))</f>
        <v>32800</v>
      </c>
      <c r="Z1392" s="248">
        <f>SUM(J1392+Y1392)</f>
        <v>32800</v>
      </c>
      <c r="AA1392" s="255">
        <f>Z1392</f>
        <v>32800</v>
      </c>
      <c r="AB1392" s="244">
        <v>50</v>
      </c>
      <c r="AC1392" s="244">
        <v>0</v>
      </c>
      <c r="AD1392" s="244">
        <v>0.01</v>
      </c>
      <c r="AE1392"/>
    </row>
    <row r="1393" spans="1:31" x14ac:dyDescent="0.3">
      <c r="A1393" s="244"/>
      <c r="B1393" s="244"/>
      <c r="C1393" s="244"/>
      <c r="D1393" s="244"/>
      <c r="E1393" s="244"/>
      <c r="F1393" s="244"/>
      <c r="G1393" s="244"/>
      <c r="H1393" s="255">
        <f>SUM((D1393*400)+(E1393*100)+F1393)</f>
        <v>0</v>
      </c>
      <c r="I1393" s="254">
        <v>75</v>
      </c>
      <c r="J1393" s="254">
        <f>H1393*I1393</f>
        <v>0</v>
      </c>
      <c r="K1393" s="244"/>
      <c r="L1393" s="244"/>
      <c r="M1393" s="284" t="s">
        <v>13</v>
      </c>
      <c r="N1393" s="266" t="s">
        <v>0</v>
      </c>
      <c r="O1393" s="283"/>
      <c r="P1393" s="244">
        <v>50</v>
      </c>
      <c r="Q1393" s="283"/>
      <c r="R1393" s="283"/>
      <c r="S1393" s="244"/>
      <c r="T1393" s="244"/>
      <c r="U1393" s="235">
        <v>2050</v>
      </c>
      <c r="V1393" s="246">
        <f>SUM(P1393*2050)</f>
        <v>102500</v>
      </c>
      <c r="W1393" s="263">
        <v>12</v>
      </c>
      <c r="X1393" s="263">
        <v>50</v>
      </c>
      <c r="Y1393" s="249">
        <f>SUM(V1393-(V1393*X1393/100))</f>
        <v>51250</v>
      </c>
      <c r="Z1393" s="248">
        <f>SUM(J1393+Y1393)</f>
        <v>51250</v>
      </c>
      <c r="AA1393" s="255">
        <f>Z1393</f>
        <v>51250</v>
      </c>
      <c r="AB1393" s="244">
        <v>50</v>
      </c>
      <c r="AC1393" s="244">
        <v>0</v>
      </c>
      <c r="AD1393" s="244">
        <v>0.01</v>
      </c>
      <c r="AE1393"/>
    </row>
    <row r="1394" spans="1:31" x14ac:dyDescent="0.3">
      <c r="A1394" s="244"/>
      <c r="B1394" s="244"/>
      <c r="C1394" s="244"/>
      <c r="D1394" s="244"/>
      <c r="E1394" s="244"/>
      <c r="F1394" s="244"/>
      <c r="G1394" s="244"/>
      <c r="H1394" s="255">
        <f>SUM((D1394*400)+(E1394*100)+F1394)</f>
        <v>0</v>
      </c>
      <c r="I1394" s="254">
        <v>75</v>
      </c>
      <c r="J1394" s="254">
        <f>H1394*I1394</f>
        <v>0</v>
      </c>
      <c r="K1394" s="244"/>
      <c r="L1394" s="244"/>
      <c r="M1394" s="330"/>
      <c r="N1394" s="345"/>
      <c r="O1394" s="283"/>
      <c r="P1394" s="244"/>
      <c r="Q1394" s="283"/>
      <c r="R1394" s="283"/>
      <c r="S1394" s="244"/>
      <c r="T1394" s="244"/>
      <c r="V1394" s="246"/>
      <c r="W1394" s="263"/>
      <c r="X1394" s="263"/>
      <c r="Y1394" s="249"/>
      <c r="Z1394" s="248">
        <f>SUM(J1394+Y1394)</f>
        <v>0</v>
      </c>
      <c r="AA1394" s="255">
        <f>Z1394</f>
        <v>0</v>
      </c>
      <c r="AB1394" s="244"/>
      <c r="AC1394" s="244"/>
      <c r="AD1394" s="244"/>
      <c r="AE1394"/>
    </row>
    <row r="1395" spans="1:31" x14ac:dyDescent="0.3">
      <c r="A1395" s="244"/>
      <c r="B1395" s="244"/>
      <c r="C1395" s="244"/>
      <c r="D1395" s="244"/>
      <c r="E1395" s="244"/>
      <c r="F1395" s="244"/>
      <c r="G1395" s="244"/>
      <c r="H1395" s="255">
        <f>SUM((D1395*400)+(E1395*100)+F1395)</f>
        <v>0</v>
      </c>
      <c r="I1395" s="254">
        <v>75</v>
      </c>
      <c r="J1395" s="254">
        <f>H1395*I1395</f>
        <v>0</v>
      </c>
      <c r="K1395" s="244"/>
      <c r="L1395" s="244"/>
      <c r="M1395" s="330"/>
      <c r="N1395" s="345"/>
      <c r="O1395" s="283"/>
      <c r="P1395" s="244"/>
      <c r="Q1395" s="283"/>
      <c r="R1395" s="283"/>
      <c r="S1395" s="244"/>
      <c r="T1395" s="244"/>
      <c r="V1395" s="246"/>
      <c r="W1395" s="263"/>
      <c r="X1395" s="263"/>
      <c r="Y1395" s="249"/>
      <c r="Z1395" s="248">
        <f>SUM(J1395+Y1395)</f>
        <v>0</v>
      </c>
      <c r="AA1395" s="255">
        <f>Z1395</f>
        <v>0</v>
      </c>
      <c r="AB1395" s="244"/>
      <c r="AC1395" s="244"/>
      <c r="AD1395" s="244"/>
      <c r="AE1395"/>
    </row>
    <row r="1396" spans="1:31" x14ac:dyDescent="0.3">
      <c r="A1396" s="244">
        <v>734</v>
      </c>
      <c r="B1396" s="330" t="s">
        <v>456</v>
      </c>
      <c r="C1396" s="244">
        <v>3988</v>
      </c>
      <c r="D1396" s="244">
        <v>14</v>
      </c>
      <c r="E1396" s="244"/>
      <c r="F1396" s="244"/>
      <c r="G1396" s="244">
        <v>1</v>
      </c>
      <c r="H1396" s="255">
        <f>SUM((D1396*400)+(E1396*100)+F1396)</f>
        <v>5600</v>
      </c>
      <c r="I1396" s="254">
        <v>75</v>
      </c>
      <c r="J1396" s="254">
        <f>H1396*I1396</f>
        <v>420000</v>
      </c>
      <c r="K1396" s="244"/>
      <c r="L1396" s="244"/>
      <c r="M1396" s="284"/>
      <c r="N1396" s="266"/>
      <c r="O1396" s="283"/>
      <c r="P1396" s="244"/>
      <c r="Q1396" s="283"/>
      <c r="R1396" s="283"/>
      <c r="S1396" s="244"/>
      <c r="T1396" s="244"/>
      <c r="V1396" s="246"/>
      <c r="W1396" s="263"/>
      <c r="X1396" s="263"/>
      <c r="Y1396" s="249"/>
      <c r="Z1396" s="248">
        <f>SUM(J1396+Y1396)</f>
        <v>420000</v>
      </c>
      <c r="AA1396" s="255">
        <f>Z1396</f>
        <v>420000</v>
      </c>
      <c r="AB1396" s="244">
        <v>50</v>
      </c>
      <c r="AC1396" s="244">
        <v>0</v>
      </c>
      <c r="AD1396" s="244">
        <v>0.01</v>
      </c>
      <c r="AE1396"/>
    </row>
    <row r="1397" spans="1:31" x14ac:dyDescent="0.3">
      <c r="A1397" s="244">
        <v>735</v>
      </c>
      <c r="B1397" s="330" t="s">
        <v>455</v>
      </c>
      <c r="C1397" s="244">
        <v>816</v>
      </c>
      <c r="D1397" s="244">
        <v>5</v>
      </c>
      <c r="E1397" s="244">
        <v>2</v>
      </c>
      <c r="F1397" s="244">
        <v>95</v>
      </c>
      <c r="G1397" s="244">
        <v>1</v>
      </c>
      <c r="H1397" s="255">
        <f>SUM((D1397*400)+(E1397*100)+F1397)</f>
        <v>2295</v>
      </c>
      <c r="I1397" s="254">
        <v>75</v>
      </c>
      <c r="J1397" s="254">
        <f>H1397*I1397</f>
        <v>172125</v>
      </c>
      <c r="K1397" s="244"/>
      <c r="L1397" s="244"/>
      <c r="M1397" s="284"/>
      <c r="N1397" s="266"/>
      <c r="O1397" s="283"/>
      <c r="P1397" s="244"/>
      <c r="Q1397" s="283"/>
      <c r="R1397" s="283"/>
      <c r="S1397" s="244"/>
      <c r="T1397" s="244"/>
      <c r="U1397" s="246"/>
      <c r="V1397" s="263"/>
      <c r="W1397" s="263"/>
      <c r="X1397" s="263"/>
      <c r="Y1397" s="249"/>
      <c r="Z1397" s="248">
        <f>SUM(J1397+Y1397)</f>
        <v>172125</v>
      </c>
      <c r="AA1397" s="255">
        <f>Z1397</f>
        <v>172125</v>
      </c>
      <c r="AB1397" s="244">
        <v>50</v>
      </c>
      <c r="AC1397" s="244">
        <v>0</v>
      </c>
      <c r="AD1397" s="244">
        <v>0.01</v>
      </c>
      <c r="AE1397"/>
    </row>
    <row r="1398" spans="1:31" x14ac:dyDescent="0.3">
      <c r="A1398" s="244">
        <v>736</v>
      </c>
      <c r="B1398" s="330" t="s">
        <v>454</v>
      </c>
      <c r="C1398" s="244">
        <v>13672</v>
      </c>
      <c r="D1398" s="244">
        <v>5</v>
      </c>
      <c r="E1398" s="244"/>
      <c r="F1398" s="244"/>
      <c r="G1398" s="244">
        <v>1</v>
      </c>
      <c r="H1398" s="255">
        <f>SUM((D1398*400)+(E1398*100)+F1398)</f>
        <v>2000</v>
      </c>
      <c r="I1398" s="254">
        <v>75</v>
      </c>
      <c r="J1398" s="254">
        <f>H1398*I1398</f>
        <v>150000</v>
      </c>
      <c r="K1398" s="244"/>
      <c r="L1398" s="244"/>
      <c r="M1398" s="284"/>
      <c r="N1398" s="266"/>
      <c r="O1398" s="283"/>
      <c r="P1398" s="244"/>
      <c r="Q1398" s="283"/>
      <c r="R1398" s="283"/>
      <c r="S1398" s="244"/>
      <c r="T1398" s="244"/>
      <c r="U1398" s="246"/>
      <c r="V1398" s="263"/>
      <c r="W1398" s="263"/>
      <c r="X1398" s="263"/>
      <c r="Y1398" s="249"/>
      <c r="Z1398" s="248">
        <f>SUM(J1398+Y1398)</f>
        <v>150000</v>
      </c>
      <c r="AA1398" s="255">
        <f>Z1398</f>
        <v>150000</v>
      </c>
      <c r="AB1398" s="244">
        <v>50</v>
      </c>
      <c r="AC1398" s="244">
        <v>0</v>
      </c>
      <c r="AD1398" s="244">
        <v>0.01</v>
      </c>
      <c r="AE1398"/>
    </row>
    <row r="1399" spans="1:31" x14ac:dyDescent="0.3">
      <c r="A1399" s="244">
        <v>737</v>
      </c>
      <c r="B1399" s="330" t="s">
        <v>453</v>
      </c>
      <c r="C1399" s="244">
        <v>9267</v>
      </c>
      <c r="D1399" s="244"/>
      <c r="E1399" s="244"/>
      <c r="F1399" s="244">
        <v>43</v>
      </c>
      <c r="G1399" s="244">
        <v>1</v>
      </c>
      <c r="H1399" s="255">
        <f>SUM((D1399*400)+(E1399*100)+F1399)</f>
        <v>43</v>
      </c>
      <c r="I1399" s="254">
        <v>75</v>
      </c>
      <c r="J1399" s="254">
        <f>H1399*I1399</f>
        <v>3225</v>
      </c>
      <c r="K1399" s="244"/>
      <c r="L1399" s="244"/>
      <c r="M1399" s="284"/>
      <c r="N1399" s="266"/>
      <c r="O1399" s="283"/>
      <c r="P1399" s="244"/>
      <c r="Q1399" s="283"/>
      <c r="R1399" s="283"/>
      <c r="S1399" s="244"/>
      <c r="T1399" s="244"/>
      <c r="U1399" s="246"/>
      <c r="V1399" s="263"/>
      <c r="W1399" s="263"/>
      <c r="X1399" s="263"/>
      <c r="Y1399" s="249"/>
      <c r="Z1399" s="248">
        <f>SUM(J1399+Y1399)</f>
        <v>3225</v>
      </c>
      <c r="AA1399" s="255">
        <f>Z1399</f>
        <v>3225</v>
      </c>
      <c r="AB1399" s="244">
        <v>50</v>
      </c>
      <c r="AC1399" s="244">
        <v>0</v>
      </c>
      <c r="AD1399" s="244">
        <v>0.01</v>
      </c>
      <c r="AE1399"/>
    </row>
    <row r="1400" spans="1:31" x14ac:dyDescent="0.3">
      <c r="A1400" s="244">
        <v>738</v>
      </c>
      <c r="B1400" s="330" t="s">
        <v>452</v>
      </c>
      <c r="C1400" s="244">
        <v>15043</v>
      </c>
      <c r="D1400" s="244">
        <v>6</v>
      </c>
      <c r="E1400" s="244">
        <v>17</v>
      </c>
      <c r="F1400" s="244"/>
      <c r="G1400" s="244">
        <v>1</v>
      </c>
      <c r="H1400" s="255">
        <f>SUM((D1400*400)+(E1400*100)+F1400)</f>
        <v>4100</v>
      </c>
      <c r="I1400" s="254">
        <v>75</v>
      </c>
      <c r="J1400" s="254">
        <f>H1400*I1400</f>
        <v>307500</v>
      </c>
      <c r="K1400" s="244"/>
      <c r="L1400" s="244"/>
      <c r="M1400" s="284"/>
      <c r="N1400" s="266"/>
      <c r="O1400" s="283"/>
      <c r="P1400" s="244"/>
      <c r="Q1400" s="283"/>
      <c r="R1400" s="283"/>
      <c r="S1400" s="244"/>
      <c r="T1400" s="244"/>
      <c r="U1400" s="246"/>
      <c r="V1400" s="263"/>
      <c r="W1400" s="263"/>
      <c r="X1400" s="263"/>
      <c r="Y1400" s="249"/>
      <c r="Z1400" s="248">
        <f>SUM(J1400+Y1400)</f>
        <v>307500</v>
      </c>
      <c r="AA1400" s="255">
        <f>Z1400</f>
        <v>307500</v>
      </c>
      <c r="AB1400" s="244">
        <v>50</v>
      </c>
      <c r="AC1400" s="244">
        <v>0</v>
      </c>
      <c r="AD1400" s="244">
        <v>0.01</v>
      </c>
      <c r="AE1400"/>
    </row>
    <row r="1401" spans="1:31" x14ac:dyDescent="0.3">
      <c r="A1401" s="244">
        <v>739</v>
      </c>
      <c r="B1401" s="330" t="s">
        <v>451</v>
      </c>
      <c r="C1401" s="244">
        <v>4406</v>
      </c>
      <c r="D1401" s="244"/>
      <c r="E1401" s="244">
        <v>1</v>
      </c>
      <c r="F1401" s="244">
        <v>86</v>
      </c>
      <c r="G1401" s="244">
        <v>2</v>
      </c>
      <c r="H1401" s="255">
        <f>SUM((D1401*400)+(E1401*100)+F1401)</f>
        <v>186</v>
      </c>
      <c r="I1401" s="254">
        <v>75</v>
      </c>
      <c r="J1401" s="254">
        <f>H1401*I1401</f>
        <v>13950</v>
      </c>
      <c r="K1401" s="244">
        <v>228</v>
      </c>
      <c r="L1401" s="244">
        <v>214</v>
      </c>
      <c r="M1401" s="330" t="s">
        <v>10</v>
      </c>
      <c r="N1401" s="345" t="s">
        <v>9</v>
      </c>
      <c r="O1401" s="283">
        <v>373</v>
      </c>
      <c r="P1401" s="244"/>
      <c r="Q1401" s="283"/>
      <c r="R1401" s="283"/>
      <c r="S1401" s="244"/>
      <c r="T1401" s="244"/>
      <c r="U1401" s="235">
        <v>6500</v>
      </c>
      <c r="V1401" s="246">
        <f>SUM(V1402+V1403)</f>
        <v>2197000</v>
      </c>
      <c r="W1401" s="263">
        <v>10</v>
      </c>
      <c r="X1401" s="263">
        <v>30</v>
      </c>
      <c r="Y1401" s="249">
        <f>SUM(V1401-(V1401*X1401/100))</f>
        <v>1537900</v>
      </c>
      <c r="Z1401" s="248">
        <f>SUM(J1401+Y1401)</f>
        <v>1551850</v>
      </c>
      <c r="AA1401" s="255">
        <f>Z1401</f>
        <v>1551850</v>
      </c>
      <c r="AB1401" s="244">
        <v>10</v>
      </c>
      <c r="AC1401" s="244">
        <v>0</v>
      </c>
      <c r="AD1401" s="244">
        <v>0.02</v>
      </c>
      <c r="AE1401"/>
    </row>
    <row r="1402" spans="1:31" x14ac:dyDescent="0.3">
      <c r="A1402" s="244"/>
      <c r="B1402" s="244"/>
      <c r="C1402" s="244"/>
      <c r="D1402" s="244"/>
      <c r="E1402" s="244"/>
      <c r="F1402" s="244"/>
      <c r="G1402" s="244"/>
      <c r="H1402" s="255">
        <f>SUM((D1402*400)+(E1402*100)+F1402)</f>
        <v>0</v>
      </c>
      <c r="I1402" s="254">
        <v>75</v>
      </c>
      <c r="J1402" s="254">
        <f>H1402*I1402</f>
        <v>0</v>
      </c>
      <c r="K1402" s="244"/>
      <c r="L1402" s="244"/>
      <c r="M1402" s="330" t="s">
        <v>393</v>
      </c>
      <c r="N1402" s="345" t="s">
        <v>2</v>
      </c>
      <c r="O1402" s="283"/>
      <c r="P1402" s="244"/>
      <c r="Q1402" s="283">
        <v>242</v>
      </c>
      <c r="R1402" s="283"/>
      <c r="S1402" s="244"/>
      <c r="T1402" s="244"/>
      <c r="V1402" s="246">
        <f>SUM(Q1402*6500)</f>
        <v>1573000</v>
      </c>
      <c r="W1402" s="263"/>
      <c r="X1402" s="263"/>
      <c r="Y1402" s="249"/>
      <c r="Z1402" s="248">
        <f>SUM(J1402+Y1402)</f>
        <v>0</v>
      </c>
      <c r="AA1402" s="255">
        <f>Z1402</f>
        <v>0</v>
      </c>
      <c r="AB1402" s="244"/>
      <c r="AC1402" s="244"/>
      <c r="AD1402" s="244"/>
      <c r="AE1402"/>
    </row>
    <row r="1403" spans="1:31" x14ac:dyDescent="0.3">
      <c r="A1403" s="340"/>
      <c r="B1403" s="340"/>
      <c r="C1403" s="340"/>
      <c r="D1403" s="340"/>
      <c r="E1403" s="340"/>
      <c r="F1403" s="340"/>
      <c r="G1403" s="340"/>
      <c r="H1403" s="255">
        <f>SUM((D1403*400)+(E1403*100)+F1403)</f>
        <v>0</v>
      </c>
      <c r="I1403" s="254">
        <v>75</v>
      </c>
      <c r="J1403" s="254">
        <f>H1403*I1403</f>
        <v>0</v>
      </c>
      <c r="K1403" s="340"/>
      <c r="L1403" s="340"/>
      <c r="M1403" s="360" t="s">
        <v>391</v>
      </c>
      <c r="N1403" s="359" t="s">
        <v>0</v>
      </c>
      <c r="O1403" s="342"/>
      <c r="P1403" s="340"/>
      <c r="Q1403" s="342">
        <v>96</v>
      </c>
      <c r="R1403" s="342"/>
      <c r="S1403" s="340"/>
      <c r="T1403" s="340"/>
      <c r="V1403" s="246">
        <f>SUM(Q1403*6500)</f>
        <v>624000</v>
      </c>
      <c r="W1403" s="341"/>
      <c r="X1403" s="341"/>
      <c r="Y1403" s="249"/>
      <c r="Z1403" s="248">
        <f>SUM(J1403+Y1403)</f>
        <v>0</v>
      </c>
      <c r="AA1403" s="255">
        <f>Z1403</f>
        <v>0</v>
      </c>
      <c r="AB1403" s="340"/>
      <c r="AC1403" s="340"/>
      <c r="AD1403" s="340"/>
      <c r="AE1403"/>
    </row>
    <row r="1404" spans="1:31" x14ac:dyDescent="0.3">
      <c r="A1404" s="244"/>
      <c r="B1404" s="244"/>
      <c r="C1404" s="244"/>
      <c r="D1404" s="244"/>
      <c r="E1404" s="244"/>
      <c r="F1404" s="244"/>
      <c r="G1404" s="244"/>
      <c r="H1404" s="255">
        <f>SUM((D1404*400)+(E1404*100)+F1404)</f>
        <v>0</v>
      </c>
      <c r="I1404" s="254">
        <v>75</v>
      </c>
      <c r="J1404" s="254">
        <f>H1404*I1404</f>
        <v>0</v>
      </c>
      <c r="K1404" s="244"/>
      <c r="L1404" s="244"/>
      <c r="M1404" s="361" t="s">
        <v>8</v>
      </c>
      <c r="N1404" s="362" t="s">
        <v>0</v>
      </c>
      <c r="O1404" s="283"/>
      <c r="P1404" s="244">
        <v>35</v>
      </c>
      <c r="Q1404" s="283"/>
      <c r="R1404" s="283"/>
      <c r="S1404" s="244"/>
      <c r="T1404" s="244"/>
      <c r="U1404" s="235">
        <v>6500</v>
      </c>
      <c r="V1404" s="246">
        <f>SUM(P1404*6500)</f>
        <v>227500</v>
      </c>
      <c r="W1404" s="263">
        <v>10</v>
      </c>
      <c r="X1404" s="263">
        <v>40</v>
      </c>
      <c r="Y1404" s="249">
        <f>SUM(V1404-(V1404*X1404/100))</f>
        <v>136500</v>
      </c>
      <c r="Z1404" s="248">
        <f>SUM(J1404+Y1404)</f>
        <v>136500</v>
      </c>
      <c r="AA1404" s="255">
        <f>Z1404</f>
        <v>136500</v>
      </c>
      <c r="AB1404" s="244">
        <v>50</v>
      </c>
      <c r="AC1404" s="244">
        <v>0</v>
      </c>
      <c r="AD1404" s="244">
        <v>0.01</v>
      </c>
      <c r="AE1404"/>
    </row>
    <row r="1405" spans="1:31" x14ac:dyDescent="0.3">
      <c r="A1405" s="244">
        <v>740</v>
      </c>
      <c r="B1405" s="361" t="s">
        <v>450</v>
      </c>
      <c r="C1405" s="244">
        <v>9200</v>
      </c>
      <c r="D1405" s="244"/>
      <c r="E1405" s="244">
        <v>2</v>
      </c>
      <c r="F1405" s="244"/>
      <c r="G1405" s="244">
        <v>1</v>
      </c>
      <c r="H1405" s="255">
        <f>SUM((D1405*400)+(E1405*100)+F1405)</f>
        <v>200</v>
      </c>
      <c r="I1405" s="254">
        <v>75</v>
      </c>
      <c r="J1405" s="254">
        <f>H1405*I1405</f>
        <v>15000</v>
      </c>
      <c r="K1405" s="244">
        <v>229</v>
      </c>
      <c r="L1405" s="244">
        <v>214</v>
      </c>
      <c r="M1405" s="284" t="s">
        <v>11</v>
      </c>
      <c r="N1405" s="266" t="s">
        <v>0</v>
      </c>
      <c r="O1405" s="283">
        <v>119</v>
      </c>
      <c r="P1405" s="244">
        <v>119</v>
      </c>
      <c r="Q1405" s="283"/>
      <c r="R1405" s="283"/>
      <c r="S1405" s="244"/>
      <c r="T1405" s="244"/>
      <c r="U1405" s="235">
        <v>2050</v>
      </c>
      <c r="V1405" s="246">
        <f>SUM(P1405*2050)</f>
        <v>243950</v>
      </c>
      <c r="W1405" s="263">
        <v>8</v>
      </c>
      <c r="X1405" s="263">
        <v>30</v>
      </c>
      <c r="Y1405" s="249">
        <f>SUM(V1405-(V1405*X1405/100))</f>
        <v>170765</v>
      </c>
      <c r="Z1405" s="248">
        <f>SUM(J1405+Y1405)</f>
        <v>185765</v>
      </c>
      <c r="AA1405" s="255">
        <f>Z1405</f>
        <v>185765</v>
      </c>
      <c r="AB1405" s="244">
        <v>50</v>
      </c>
      <c r="AC1405" s="244">
        <v>0</v>
      </c>
      <c r="AD1405" s="244">
        <v>0.01</v>
      </c>
      <c r="AE1405"/>
    </row>
    <row r="1406" spans="1:31" s="312" customFormat="1" x14ac:dyDescent="0.3">
      <c r="A1406" s="363">
        <v>741</v>
      </c>
      <c r="B1406" s="366" t="s">
        <v>23</v>
      </c>
      <c r="C1406" s="363"/>
      <c r="D1406" s="363">
        <v>15</v>
      </c>
      <c r="E1406" s="363"/>
      <c r="F1406" s="363"/>
      <c r="G1406" s="363">
        <v>1</v>
      </c>
      <c r="H1406" s="316">
        <f>SUM((D1406*400)+(E1406*100)+F1406)</f>
        <v>6000</v>
      </c>
      <c r="I1406" s="254">
        <v>75</v>
      </c>
      <c r="J1406" s="254">
        <f>H1406*I1406</f>
        <v>450000</v>
      </c>
      <c r="K1406" s="363"/>
      <c r="L1406" s="363"/>
      <c r="M1406" s="365"/>
      <c r="N1406" s="365"/>
      <c r="O1406" s="364"/>
      <c r="P1406" s="363"/>
      <c r="Q1406" s="364"/>
      <c r="R1406" s="364"/>
      <c r="S1406" s="363"/>
      <c r="T1406" s="363"/>
      <c r="U1406" s="315"/>
      <c r="V1406" s="318"/>
      <c r="W1406" s="363"/>
      <c r="X1406" s="363"/>
      <c r="Y1406" s="317"/>
      <c r="Z1406" s="316">
        <f>SUM(J1406+Y1406)</f>
        <v>450000</v>
      </c>
      <c r="AA1406" s="255">
        <f>Z1406</f>
        <v>450000</v>
      </c>
      <c r="AB1406" s="363">
        <v>50</v>
      </c>
      <c r="AC1406" s="363">
        <v>0</v>
      </c>
      <c r="AD1406" s="363">
        <v>0.01</v>
      </c>
      <c r="AE1406" s="313"/>
    </row>
    <row r="1407" spans="1:31" s="312" customFormat="1" x14ac:dyDescent="0.3">
      <c r="A1407" s="363">
        <v>742</v>
      </c>
      <c r="B1407" s="366" t="s">
        <v>449</v>
      </c>
      <c r="C1407" s="363"/>
      <c r="D1407" s="363">
        <v>5</v>
      </c>
      <c r="E1407" s="363"/>
      <c r="F1407" s="363"/>
      <c r="G1407" s="363">
        <v>1</v>
      </c>
      <c r="H1407" s="316">
        <f>SUM((D1407*400)+(E1407*100)+F1407)</f>
        <v>2000</v>
      </c>
      <c r="I1407" s="254">
        <v>75</v>
      </c>
      <c r="J1407" s="254">
        <f>H1407*I1407</f>
        <v>150000</v>
      </c>
      <c r="K1407" s="363"/>
      <c r="L1407" s="363"/>
      <c r="M1407" s="365"/>
      <c r="N1407" s="365"/>
      <c r="O1407" s="364"/>
      <c r="P1407" s="363"/>
      <c r="Q1407" s="364"/>
      <c r="R1407" s="364"/>
      <c r="S1407" s="363"/>
      <c r="T1407" s="363"/>
      <c r="U1407" s="315"/>
      <c r="V1407" s="318"/>
      <c r="W1407" s="363"/>
      <c r="X1407" s="363"/>
      <c r="Y1407" s="317"/>
      <c r="Z1407" s="316">
        <f>SUM(J1407+Y1407)</f>
        <v>150000</v>
      </c>
      <c r="AA1407" s="255">
        <f>Z1407</f>
        <v>150000</v>
      </c>
      <c r="AB1407" s="363">
        <v>50</v>
      </c>
      <c r="AC1407" s="363">
        <v>0</v>
      </c>
      <c r="AD1407" s="363">
        <v>0.01</v>
      </c>
      <c r="AE1407" s="313"/>
    </row>
    <row r="1408" spans="1:31" x14ac:dyDescent="0.3">
      <c r="A1408" s="244">
        <v>743</v>
      </c>
      <c r="B1408" s="361" t="s">
        <v>448</v>
      </c>
      <c r="C1408" s="244">
        <v>5433</v>
      </c>
      <c r="D1408" s="244"/>
      <c r="E1408" s="244"/>
      <c r="F1408" s="244">
        <v>85</v>
      </c>
      <c r="G1408" s="244">
        <v>2</v>
      </c>
      <c r="H1408" s="255">
        <f>SUM((D1408*400)+(E1408*100)+F1408)</f>
        <v>85</v>
      </c>
      <c r="I1408" s="254">
        <v>75</v>
      </c>
      <c r="J1408" s="254">
        <f>H1408*I1408</f>
        <v>6375</v>
      </c>
      <c r="K1408" s="244">
        <v>230</v>
      </c>
      <c r="L1408" s="244" t="s">
        <v>447</v>
      </c>
      <c r="M1408" s="330" t="s">
        <v>10</v>
      </c>
      <c r="N1408" s="345" t="s">
        <v>9</v>
      </c>
      <c r="O1408" s="283">
        <v>321</v>
      </c>
      <c r="P1408" s="244"/>
      <c r="Q1408" s="283"/>
      <c r="R1408" s="283"/>
      <c r="S1408" s="244"/>
      <c r="T1408" s="244"/>
      <c r="U1408" s="235">
        <v>6500</v>
      </c>
      <c r="V1408" s="246">
        <f>SUM(V1409+V1410)</f>
        <v>1924000</v>
      </c>
      <c r="W1408" s="263">
        <v>20</v>
      </c>
      <c r="X1408" s="263">
        <v>75</v>
      </c>
      <c r="Y1408" s="249">
        <f>SUM(V1408-(V1408*X1408/100))</f>
        <v>481000</v>
      </c>
      <c r="Z1408" s="248">
        <f>SUM(J1408+Y1408)</f>
        <v>487375</v>
      </c>
      <c r="AA1408" s="255">
        <f>Z1408</f>
        <v>487375</v>
      </c>
      <c r="AB1408" s="244">
        <v>10</v>
      </c>
      <c r="AC1408" s="244">
        <v>0</v>
      </c>
      <c r="AD1408" s="244">
        <v>0.02</v>
      </c>
      <c r="AE1408"/>
    </row>
    <row r="1409" spans="1:31" x14ac:dyDescent="0.3">
      <c r="A1409" s="244"/>
      <c r="B1409" s="244"/>
      <c r="C1409" s="244"/>
      <c r="D1409" s="244"/>
      <c r="E1409" s="244"/>
      <c r="F1409" s="244"/>
      <c r="G1409" s="244"/>
      <c r="H1409" s="255">
        <f>SUM((D1409*400)+(E1409*100)+F1409)</f>
        <v>0</v>
      </c>
      <c r="I1409" s="254">
        <v>75</v>
      </c>
      <c r="J1409" s="254">
        <f>H1409*I1409</f>
        <v>0</v>
      </c>
      <c r="K1409" s="244"/>
      <c r="L1409" s="244"/>
      <c r="M1409" s="330" t="s">
        <v>393</v>
      </c>
      <c r="N1409" s="345" t="s">
        <v>2</v>
      </c>
      <c r="O1409" s="283"/>
      <c r="P1409" s="244"/>
      <c r="Q1409" s="283">
        <v>200</v>
      </c>
      <c r="R1409" s="283"/>
      <c r="S1409" s="244"/>
      <c r="T1409" s="244"/>
      <c r="V1409" s="246">
        <f>SUM(Q1409*6500)</f>
        <v>1300000</v>
      </c>
      <c r="W1409" s="263"/>
      <c r="X1409" s="263"/>
      <c r="Y1409" s="249"/>
      <c r="Z1409" s="248">
        <f>SUM(J1409+Y1409)</f>
        <v>0</v>
      </c>
      <c r="AA1409" s="255">
        <f>Z1409</f>
        <v>0</v>
      </c>
      <c r="AB1409" s="244"/>
      <c r="AC1409" s="244"/>
      <c r="AD1409" s="244"/>
      <c r="AE1409"/>
    </row>
    <row r="1410" spans="1:31" x14ac:dyDescent="0.3">
      <c r="A1410" s="244"/>
      <c r="B1410" s="244"/>
      <c r="C1410" s="244"/>
      <c r="D1410" s="244"/>
      <c r="E1410" s="244"/>
      <c r="F1410" s="244"/>
      <c r="G1410" s="244"/>
      <c r="H1410" s="255">
        <f>SUM((D1410*400)+(E1410*100)+F1410)</f>
        <v>0</v>
      </c>
      <c r="I1410" s="254">
        <v>75</v>
      </c>
      <c r="J1410" s="254">
        <f>H1410*I1410</f>
        <v>0</v>
      </c>
      <c r="K1410" s="244"/>
      <c r="L1410" s="244"/>
      <c r="M1410" s="360" t="s">
        <v>391</v>
      </c>
      <c r="N1410" s="359" t="s">
        <v>0</v>
      </c>
      <c r="O1410" s="283"/>
      <c r="P1410" s="244"/>
      <c r="Q1410" s="283">
        <v>96</v>
      </c>
      <c r="R1410" s="283"/>
      <c r="S1410" s="244"/>
      <c r="T1410" s="244"/>
      <c r="V1410" s="246">
        <f>SUM(Q1410*6500)</f>
        <v>624000</v>
      </c>
      <c r="W1410" s="263"/>
      <c r="X1410" s="263"/>
      <c r="Y1410" s="249"/>
      <c r="Z1410" s="248">
        <f>SUM(J1410+Y1410)</f>
        <v>0</v>
      </c>
      <c r="AA1410" s="255">
        <f>Z1410</f>
        <v>0</v>
      </c>
      <c r="AB1410" s="244"/>
      <c r="AC1410" s="244"/>
      <c r="AD1410" s="244"/>
      <c r="AE1410"/>
    </row>
    <row r="1411" spans="1:31" x14ac:dyDescent="0.3">
      <c r="A1411" s="244"/>
      <c r="B1411" s="244"/>
      <c r="C1411" s="244"/>
      <c r="D1411" s="244"/>
      <c r="E1411" s="244"/>
      <c r="F1411" s="244"/>
      <c r="G1411" s="244"/>
      <c r="H1411" s="255">
        <f>SUM((D1411*400)+(E1411*100)+F1411)</f>
        <v>0</v>
      </c>
      <c r="I1411" s="254">
        <v>75</v>
      </c>
      <c r="J1411" s="254">
        <f>H1411*I1411</f>
        <v>0</v>
      </c>
      <c r="K1411" s="244"/>
      <c r="L1411" s="244"/>
      <c r="M1411" s="361" t="s">
        <v>8</v>
      </c>
      <c r="N1411" s="362" t="s">
        <v>0</v>
      </c>
      <c r="O1411" s="283"/>
      <c r="P1411" s="244">
        <v>25</v>
      </c>
      <c r="Q1411" s="283"/>
      <c r="R1411" s="283"/>
      <c r="S1411" s="244"/>
      <c r="T1411" s="244"/>
      <c r="U1411" s="235">
        <v>6500</v>
      </c>
      <c r="V1411" s="246">
        <f>SUM(P1411*6500)</f>
        <v>162500</v>
      </c>
      <c r="W1411" s="263">
        <v>20</v>
      </c>
      <c r="X1411" s="263">
        <v>93</v>
      </c>
      <c r="Y1411" s="249">
        <f>SUM(V1411-(V1411*X1411/100))</f>
        <v>11375</v>
      </c>
      <c r="Z1411" s="248">
        <f>SUM(J1411+Y1411)</f>
        <v>11375</v>
      </c>
      <c r="AA1411" s="255">
        <f>Z1411</f>
        <v>11375</v>
      </c>
      <c r="AB1411" s="244">
        <v>50</v>
      </c>
      <c r="AC1411" s="244">
        <v>0</v>
      </c>
      <c r="AD1411" s="244">
        <v>0.01</v>
      </c>
      <c r="AE1411"/>
    </row>
    <row r="1412" spans="1:31" x14ac:dyDescent="0.3">
      <c r="A1412" s="244">
        <v>744</v>
      </c>
      <c r="B1412" s="361" t="s">
        <v>446</v>
      </c>
      <c r="C1412" s="244">
        <v>12051</v>
      </c>
      <c r="D1412" s="244">
        <v>30</v>
      </c>
      <c r="E1412" s="244">
        <v>1</v>
      </c>
      <c r="F1412" s="244">
        <v>35</v>
      </c>
      <c r="G1412" s="244">
        <v>2</v>
      </c>
      <c r="H1412" s="255">
        <f>SUM((D1412*400)+(E1412*100)+F1412)</f>
        <v>12135</v>
      </c>
      <c r="I1412" s="254">
        <v>75</v>
      </c>
      <c r="J1412" s="254">
        <f>H1412*I1412</f>
        <v>910125</v>
      </c>
      <c r="K1412" s="244">
        <v>231</v>
      </c>
      <c r="L1412" s="244">
        <v>159</v>
      </c>
      <c r="M1412" s="330" t="s">
        <v>3</v>
      </c>
      <c r="N1412" s="345" t="s">
        <v>2</v>
      </c>
      <c r="O1412" s="283">
        <v>412</v>
      </c>
      <c r="P1412" s="244"/>
      <c r="Q1412" s="283">
        <v>100</v>
      </c>
      <c r="R1412" s="283"/>
      <c r="S1412" s="244"/>
      <c r="T1412" s="244"/>
      <c r="U1412" s="235">
        <v>6500</v>
      </c>
      <c r="V1412" s="246">
        <f>SUM(Q1412*6500)</f>
        <v>650000</v>
      </c>
      <c r="W1412" s="263">
        <v>5</v>
      </c>
      <c r="X1412" s="263">
        <v>5</v>
      </c>
      <c r="Y1412" s="249">
        <f>SUM(V1412-(V1412*X1412/100))</f>
        <v>617500</v>
      </c>
      <c r="Z1412" s="248">
        <f>SUM(J1412+Y1412)</f>
        <v>1527625</v>
      </c>
      <c r="AA1412" s="255">
        <f>Z1412</f>
        <v>1527625</v>
      </c>
      <c r="AB1412" s="244">
        <v>10</v>
      </c>
      <c r="AC1412" s="244">
        <v>0</v>
      </c>
      <c r="AD1412" s="244">
        <v>0.02</v>
      </c>
      <c r="AE1412"/>
    </row>
    <row r="1413" spans="1:31" x14ac:dyDescent="0.3">
      <c r="A1413" s="244"/>
      <c r="B1413" s="244"/>
      <c r="C1413" s="244"/>
      <c r="D1413" s="244"/>
      <c r="E1413" s="244"/>
      <c r="F1413" s="244"/>
      <c r="G1413" s="244"/>
      <c r="H1413" s="255">
        <f>SUM((D1413*400)+(E1413*100)+F1413)</f>
        <v>0</v>
      </c>
      <c r="I1413" s="254">
        <v>75</v>
      </c>
      <c r="J1413" s="254">
        <f>H1413*I1413</f>
        <v>0</v>
      </c>
      <c r="K1413" s="244"/>
      <c r="L1413" s="244">
        <v>281</v>
      </c>
      <c r="M1413" s="330" t="s">
        <v>10</v>
      </c>
      <c r="N1413" s="345" t="s">
        <v>9</v>
      </c>
      <c r="O1413" s="283"/>
      <c r="P1413" s="244"/>
      <c r="Q1413" s="283"/>
      <c r="R1413" s="283"/>
      <c r="S1413" s="244"/>
      <c r="T1413" s="244"/>
      <c r="U1413" s="235">
        <v>6500</v>
      </c>
      <c r="V1413" s="246">
        <f>SUM(V1414+V1415)</f>
        <v>676000</v>
      </c>
      <c r="W1413" s="263">
        <v>5</v>
      </c>
      <c r="X1413" s="263">
        <v>10</v>
      </c>
      <c r="Y1413" s="249">
        <f>SUM(V1413-(V1413*X1413/100))</f>
        <v>608400</v>
      </c>
      <c r="Z1413" s="248">
        <f>SUM(J1413+Y1413)</f>
        <v>608400</v>
      </c>
      <c r="AA1413" s="255">
        <f>Z1413</f>
        <v>608400</v>
      </c>
      <c r="AB1413" s="244">
        <v>10</v>
      </c>
      <c r="AC1413" s="244">
        <v>0</v>
      </c>
      <c r="AD1413" s="244">
        <v>0.02</v>
      </c>
      <c r="AE1413"/>
    </row>
    <row r="1414" spans="1:31" x14ac:dyDescent="0.3">
      <c r="A1414" s="244"/>
      <c r="B1414" s="244"/>
      <c r="C1414" s="244"/>
      <c r="D1414" s="244"/>
      <c r="E1414" s="244"/>
      <c r="F1414" s="244"/>
      <c r="G1414" s="244"/>
      <c r="H1414" s="255">
        <f>SUM((D1414*400)+(E1414*100)+F1414)</f>
        <v>0</v>
      </c>
      <c r="I1414" s="254">
        <v>75</v>
      </c>
      <c r="J1414" s="254">
        <f>H1414*I1414</f>
        <v>0</v>
      </c>
      <c r="K1414" s="244"/>
      <c r="L1414" s="244"/>
      <c r="M1414" s="330" t="s">
        <v>393</v>
      </c>
      <c r="N1414" s="345" t="s">
        <v>2</v>
      </c>
      <c r="O1414" s="283"/>
      <c r="P1414" s="244"/>
      <c r="Q1414" s="283">
        <v>90</v>
      </c>
      <c r="R1414" s="283"/>
      <c r="S1414" s="244"/>
      <c r="T1414" s="244"/>
      <c r="V1414" s="246">
        <f>SUM(Q1414*6500)</f>
        <v>585000</v>
      </c>
      <c r="W1414" s="263"/>
      <c r="X1414" s="263"/>
      <c r="Y1414" s="249"/>
      <c r="Z1414" s="248">
        <f>SUM(J1414+Y1414)</f>
        <v>0</v>
      </c>
      <c r="AA1414" s="255">
        <f>Z1414</f>
        <v>0</v>
      </c>
      <c r="AB1414" s="244"/>
      <c r="AC1414" s="244"/>
      <c r="AD1414" s="244"/>
      <c r="AE1414"/>
    </row>
    <row r="1415" spans="1:31" x14ac:dyDescent="0.3">
      <c r="A1415" s="244"/>
      <c r="B1415" s="244"/>
      <c r="C1415" s="244"/>
      <c r="D1415" s="244"/>
      <c r="E1415" s="244"/>
      <c r="F1415" s="244"/>
      <c r="G1415" s="244"/>
      <c r="H1415" s="255">
        <f>SUM((D1415*400)+(E1415*100)+F1415)</f>
        <v>0</v>
      </c>
      <c r="I1415" s="254">
        <v>75</v>
      </c>
      <c r="J1415" s="254">
        <f>H1415*I1415</f>
        <v>0</v>
      </c>
      <c r="K1415" s="244"/>
      <c r="L1415" s="244"/>
      <c r="M1415" s="360" t="s">
        <v>391</v>
      </c>
      <c r="N1415" s="359" t="s">
        <v>0</v>
      </c>
      <c r="O1415" s="283"/>
      <c r="P1415" s="244"/>
      <c r="Q1415" s="283">
        <v>14</v>
      </c>
      <c r="R1415" s="283"/>
      <c r="S1415" s="244"/>
      <c r="T1415" s="244"/>
      <c r="V1415" s="246">
        <f>SUM(Q1415*6500)</f>
        <v>91000</v>
      </c>
      <c r="W1415" s="263"/>
      <c r="X1415" s="263"/>
      <c r="Y1415" s="249"/>
      <c r="Z1415" s="248">
        <f>SUM(J1415+Y1415)</f>
        <v>0</v>
      </c>
      <c r="AA1415" s="255">
        <f>Z1415</f>
        <v>0</v>
      </c>
      <c r="AB1415" s="244"/>
      <c r="AC1415" s="244"/>
      <c r="AD1415" s="244"/>
      <c r="AE1415"/>
    </row>
    <row r="1416" spans="1:31" x14ac:dyDescent="0.3">
      <c r="A1416" s="244"/>
      <c r="B1416" s="244"/>
      <c r="C1416" s="244"/>
      <c r="D1416" s="244"/>
      <c r="E1416" s="244"/>
      <c r="F1416" s="244"/>
      <c r="G1416" s="244"/>
      <c r="H1416" s="255">
        <f>SUM((D1416*400)+(E1416*100)+F1416)</f>
        <v>0</v>
      </c>
      <c r="I1416" s="254">
        <v>75</v>
      </c>
      <c r="J1416" s="254">
        <f>H1416*I1416</f>
        <v>0</v>
      </c>
      <c r="K1416" s="244"/>
      <c r="L1416" s="244"/>
      <c r="M1416" s="284" t="s">
        <v>17</v>
      </c>
      <c r="N1416" s="266" t="s">
        <v>2</v>
      </c>
      <c r="O1416" s="283"/>
      <c r="P1416" s="244"/>
      <c r="Q1416" s="283"/>
      <c r="R1416" s="283">
        <v>75</v>
      </c>
      <c r="S1416" s="244"/>
      <c r="T1416" s="244"/>
      <c r="U1416" s="235">
        <v>6500</v>
      </c>
      <c r="V1416" s="246">
        <f>SUM(R1416*6500)</f>
        <v>487500</v>
      </c>
      <c r="W1416" s="263">
        <v>5</v>
      </c>
      <c r="X1416" s="263">
        <v>5</v>
      </c>
      <c r="Y1416" s="249">
        <f>SUM(V1416-(V1416*X1416/100))</f>
        <v>463125</v>
      </c>
      <c r="Z1416" s="248">
        <f>SUM(J1416+Y1416)</f>
        <v>463125</v>
      </c>
      <c r="AA1416" s="255">
        <f>Z1416</f>
        <v>463125</v>
      </c>
      <c r="AB1416" s="244">
        <v>50</v>
      </c>
      <c r="AC1416" s="244">
        <v>0</v>
      </c>
      <c r="AD1416" s="244">
        <v>0.01</v>
      </c>
      <c r="AE1416"/>
    </row>
    <row r="1417" spans="1:31" x14ac:dyDescent="0.3">
      <c r="A1417" s="244"/>
      <c r="B1417" s="244"/>
      <c r="C1417" s="244"/>
      <c r="D1417" s="244"/>
      <c r="E1417" s="244"/>
      <c r="F1417" s="244"/>
      <c r="G1417" s="244"/>
      <c r="H1417" s="255">
        <f>SUM((D1417*400)+(E1417*100)+F1417)</f>
        <v>0</v>
      </c>
      <c r="I1417" s="254">
        <v>75</v>
      </c>
      <c r="J1417" s="254">
        <f>H1417*I1417</f>
        <v>0</v>
      </c>
      <c r="K1417" s="244"/>
      <c r="L1417" s="244"/>
      <c r="M1417" s="284" t="s">
        <v>218</v>
      </c>
      <c r="N1417" s="266" t="s">
        <v>2</v>
      </c>
      <c r="O1417" s="283"/>
      <c r="P1417" s="244">
        <v>18</v>
      </c>
      <c r="Q1417" s="283"/>
      <c r="R1417" s="283"/>
      <c r="S1417" s="244"/>
      <c r="T1417" s="244"/>
      <c r="U1417" s="235">
        <v>2050</v>
      </c>
      <c r="V1417" s="246">
        <f>SUM(P1417*2050)</f>
        <v>36900</v>
      </c>
      <c r="W1417" s="263">
        <v>3</v>
      </c>
      <c r="X1417" s="263">
        <v>3</v>
      </c>
      <c r="Y1417" s="249">
        <f>SUM(V1417-(V1417*X1417/100))</f>
        <v>35793</v>
      </c>
      <c r="Z1417" s="248">
        <f>SUM(J1417+Y1417)</f>
        <v>35793</v>
      </c>
      <c r="AA1417" s="255">
        <f>Z1417</f>
        <v>35793</v>
      </c>
      <c r="AB1417" s="244">
        <v>50</v>
      </c>
      <c r="AC1417" s="244">
        <v>0</v>
      </c>
      <c r="AD1417" s="244">
        <v>0.01</v>
      </c>
      <c r="AE1417"/>
    </row>
    <row r="1418" spans="1:31" x14ac:dyDescent="0.3">
      <c r="A1418" s="244"/>
      <c r="B1418" s="244"/>
      <c r="C1418" s="244"/>
      <c r="D1418" s="244"/>
      <c r="E1418" s="244"/>
      <c r="F1418" s="244"/>
      <c r="G1418" s="244"/>
      <c r="H1418" s="255">
        <f>SUM((D1418*400)+(E1418*100)+F1418)</f>
        <v>0</v>
      </c>
      <c r="I1418" s="254">
        <v>75</v>
      </c>
      <c r="J1418" s="254">
        <f>H1418*I1418</f>
        <v>0</v>
      </c>
      <c r="K1418" s="244"/>
      <c r="L1418" s="244"/>
      <c r="M1418" s="284" t="s">
        <v>11</v>
      </c>
      <c r="N1418" s="266" t="s">
        <v>0</v>
      </c>
      <c r="O1418" s="283"/>
      <c r="P1418" s="244">
        <v>21</v>
      </c>
      <c r="Q1418" s="283"/>
      <c r="R1418" s="283"/>
      <c r="S1418" s="244"/>
      <c r="T1418" s="244"/>
      <c r="U1418" s="235">
        <v>2050</v>
      </c>
      <c r="V1418" s="246">
        <f>SUM(P1418*2050)</f>
        <v>43050</v>
      </c>
      <c r="W1418" s="263">
        <v>3</v>
      </c>
      <c r="X1418" s="263">
        <v>9</v>
      </c>
      <c r="Y1418" s="249">
        <f>SUM(V1418-(V1418*X1418/100))</f>
        <v>39175.5</v>
      </c>
      <c r="Z1418" s="248">
        <f>SUM(J1418+Y1418)</f>
        <v>39175.5</v>
      </c>
      <c r="AA1418" s="255">
        <f>Z1418</f>
        <v>39175.5</v>
      </c>
      <c r="AB1418" s="244">
        <v>50</v>
      </c>
      <c r="AC1418" s="244">
        <v>0</v>
      </c>
      <c r="AD1418" s="244">
        <v>0.01</v>
      </c>
      <c r="AE1418"/>
    </row>
    <row r="1419" spans="1:31" s="294" customFormat="1" x14ac:dyDescent="0.3">
      <c r="A1419" s="295"/>
      <c r="B1419" s="295"/>
      <c r="C1419" s="295"/>
      <c r="D1419" s="295"/>
      <c r="E1419" s="295"/>
      <c r="F1419" s="295"/>
      <c r="G1419" s="295"/>
      <c r="H1419" s="296">
        <f>SUM((D1419*400)+(E1419*100)+F1419)</f>
        <v>0</v>
      </c>
      <c r="I1419" s="254">
        <v>75</v>
      </c>
      <c r="J1419" s="254">
        <f>H1419*I1419</f>
        <v>0</v>
      </c>
      <c r="K1419" s="295"/>
      <c r="L1419" s="295"/>
      <c r="M1419" s="300" t="s">
        <v>16</v>
      </c>
      <c r="N1419" s="300" t="s">
        <v>2</v>
      </c>
      <c r="O1419" s="298"/>
      <c r="P1419" s="295"/>
      <c r="Q1419" s="298"/>
      <c r="R1419" s="298">
        <v>44</v>
      </c>
      <c r="S1419" s="295"/>
      <c r="T1419" s="295"/>
      <c r="U1419" s="324">
        <v>2400</v>
      </c>
      <c r="V1419" s="323">
        <f>SUM(R1419*2400)</f>
        <v>105600</v>
      </c>
      <c r="W1419" s="295">
        <v>1</v>
      </c>
      <c r="X1419" s="295">
        <v>1</v>
      </c>
      <c r="Y1419" s="297">
        <f>SUM(V1419-(V1419*X1419/100))</f>
        <v>104544</v>
      </c>
      <c r="Z1419" s="296">
        <f>SUM(J1419+Y1419)</f>
        <v>104544</v>
      </c>
      <c r="AA1419" s="255">
        <f>Z1419</f>
        <v>104544</v>
      </c>
      <c r="AB1419" s="295">
        <v>0</v>
      </c>
      <c r="AC1419" s="295">
        <f>AA1419</f>
        <v>104544</v>
      </c>
      <c r="AD1419" s="295">
        <v>0.03</v>
      </c>
      <c r="AE1419" s="321"/>
    </row>
    <row r="1420" spans="1:31" x14ac:dyDescent="0.3">
      <c r="A1420" s="244"/>
      <c r="B1420" s="244"/>
      <c r="C1420" s="244"/>
      <c r="D1420" s="244"/>
      <c r="E1420" s="244"/>
      <c r="F1420" s="244"/>
      <c r="G1420" s="244"/>
      <c r="H1420" s="255">
        <f>SUM((D1420*400)+(E1420*100)+F1420)</f>
        <v>0</v>
      </c>
      <c r="I1420" s="254">
        <v>75</v>
      </c>
      <c r="J1420" s="254">
        <f>H1420*I1420</f>
        <v>0</v>
      </c>
      <c r="K1420" s="244"/>
      <c r="L1420" s="244"/>
      <c r="M1420" s="284"/>
      <c r="N1420" s="266"/>
      <c r="O1420" s="283"/>
      <c r="P1420" s="244"/>
      <c r="Q1420" s="283"/>
      <c r="R1420" s="283"/>
      <c r="S1420" s="244"/>
      <c r="T1420" s="244"/>
      <c r="V1420" s="246"/>
      <c r="W1420" s="263"/>
      <c r="X1420" s="263"/>
      <c r="Y1420" s="249"/>
      <c r="Z1420" s="248">
        <f>SUM(J1420+Y1420)</f>
        <v>0</v>
      </c>
      <c r="AA1420" s="255">
        <f>Z1420</f>
        <v>0</v>
      </c>
      <c r="AB1420" s="244"/>
      <c r="AC1420" s="244"/>
      <c r="AD1420" s="244"/>
      <c r="AE1420"/>
    </row>
    <row r="1421" spans="1:31" x14ac:dyDescent="0.3">
      <c r="A1421" s="244">
        <v>745</v>
      </c>
      <c r="B1421" s="330" t="s">
        <v>445</v>
      </c>
      <c r="C1421" s="244">
        <v>2197</v>
      </c>
      <c r="D1421" s="244"/>
      <c r="E1421" s="244">
        <v>1</v>
      </c>
      <c r="F1421" s="244">
        <v>9</v>
      </c>
      <c r="G1421" s="244">
        <v>1</v>
      </c>
      <c r="H1421" s="255">
        <f>SUM((D1421*400)+(E1421*100)+F1421)</f>
        <v>109</v>
      </c>
      <c r="I1421" s="254">
        <v>75</v>
      </c>
      <c r="J1421" s="254">
        <f>H1421*I1421</f>
        <v>8175</v>
      </c>
      <c r="K1421" s="244">
        <v>232</v>
      </c>
      <c r="L1421" s="244">
        <v>159</v>
      </c>
      <c r="M1421" s="284" t="s">
        <v>8</v>
      </c>
      <c r="N1421" s="266" t="s">
        <v>0</v>
      </c>
      <c r="O1421" s="283">
        <v>35</v>
      </c>
      <c r="P1421" s="244">
        <v>15</v>
      </c>
      <c r="Q1421" s="283"/>
      <c r="R1421" s="283"/>
      <c r="S1421" s="244"/>
      <c r="T1421" s="244"/>
      <c r="U1421" s="235">
        <v>6500</v>
      </c>
      <c r="V1421" s="246">
        <f>SUM(P1421*6500)</f>
        <v>97500</v>
      </c>
      <c r="W1421" s="263">
        <v>8</v>
      </c>
      <c r="X1421" s="263">
        <v>30</v>
      </c>
      <c r="Y1421" s="249">
        <f>SUM(V1421-(V1421*X1421/100))</f>
        <v>68250</v>
      </c>
      <c r="Z1421" s="248">
        <f>SUM(J1421+Y1421)</f>
        <v>76425</v>
      </c>
      <c r="AA1421" s="255">
        <f>Z1421</f>
        <v>76425</v>
      </c>
      <c r="AB1421" s="244">
        <v>50</v>
      </c>
      <c r="AC1421" s="244">
        <v>0</v>
      </c>
      <c r="AD1421" s="244">
        <v>0.01</v>
      </c>
      <c r="AE1421"/>
    </row>
    <row r="1422" spans="1:31" s="294" customFormat="1" x14ac:dyDescent="0.3">
      <c r="A1422" s="295"/>
      <c r="B1422" s="295"/>
      <c r="C1422" s="295"/>
      <c r="D1422" s="295"/>
      <c r="E1422" s="295"/>
      <c r="F1422" s="295"/>
      <c r="G1422" s="295"/>
      <c r="H1422" s="296">
        <f>SUM((D1422*400)+(E1422*100)+F1422)</f>
        <v>0</v>
      </c>
      <c r="I1422" s="254">
        <v>75</v>
      </c>
      <c r="J1422" s="254">
        <f>H1422*I1422</f>
        <v>0</v>
      </c>
      <c r="K1422" s="295"/>
      <c r="L1422" s="295"/>
      <c r="M1422" s="300" t="s">
        <v>16</v>
      </c>
      <c r="N1422" s="300" t="s">
        <v>0</v>
      </c>
      <c r="O1422" s="298"/>
      <c r="P1422" s="295"/>
      <c r="Q1422" s="298"/>
      <c r="R1422" s="298">
        <v>20</v>
      </c>
      <c r="S1422" s="295"/>
      <c r="T1422" s="295"/>
      <c r="U1422" s="324">
        <v>2400</v>
      </c>
      <c r="V1422" s="323">
        <f>SUM(R1422*2400)</f>
        <v>48000</v>
      </c>
      <c r="W1422" s="295">
        <v>8</v>
      </c>
      <c r="X1422" s="295">
        <v>30</v>
      </c>
      <c r="Y1422" s="297">
        <f>SUM(V1422-(V1422*X1422/100))</f>
        <v>33600</v>
      </c>
      <c r="Z1422" s="296">
        <f>SUM(J1422+Y1422)</f>
        <v>33600</v>
      </c>
      <c r="AA1422" s="255">
        <f>Z1422</f>
        <v>33600</v>
      </c>
      <c r="AB1422" s="295">
        <v>0</v>
      </c>
      <c r="AC1422" s="295">
        <f>AA1422</f>
        <v>33600</v>
      </c>
      <c r="AD1422" s="295">
        <v>0.03</v>
      </c>
      <c r="AE1422" s="321"/>
    </row>
    <row r="1423" spans="1:31" x14ac:dyDescent="0.3">
      <c r="A1423" s="244">
        <v>746</v>
      </c>
      <c r="B1423" s="330" t="s">
        <v>444</v>
      </c>
      <c r="C1423" s="244">
        <v>6081</v>
      </c>
      <c r="D1423" s="244"/>
      <c r="E1423" s="244"/>
      <c r="F1423" s="244">
        <v>78</v>
      </c>
      <c r="G1423" s="244">
        <v>2</v>
      </c>
      <c r="H1423" s="255">
        <f>SUM((D1423*400)+(E1423*100)+F1423)</f>
        <v>78</v>
      </c>
      <c r="I1423" s="254">
        <v>75</v>
      </c>
      <c r="J1423" s="254">
        <f>H1423*I1423</f>
        <v>5850</v>
      </c>
      <c r="K1423" s="244">
        <v>233</v>
      </c>
      <c r="L1423" s="244">
        <v>159</v>
      </c>
      <c r="M1423" s="330" t="s">
        <v>10</v>
      </c>
      <c r="N1423" s="345" t="s">
        <v>9</v>
      </c>
      <c r="O1423" s="283">
        <v>400</v>
      </c>
      <c r="P1423" s="244"/>
      <c r="Q1423" s="283"/>
      <c r="R1423" s="283"/>
      <c r="S1423" s="244"/>
      <c r="T1423" s="244"/>
      <c r="U1423" s="235">
        <v>6500</v>
      </c>
      <c r="V1423" s="246">
        <f>SUM(V1424+V1425)</f>
        <v>871000</v>
      </c>
      <c r="W1423" s="263">
        <v>20</v>
      </c>
      <c r="X1423" s="263">
        <v>75</v>
      </c>
      <c r="Y1423" s="249">
        <f>SUM(V1423-(V1423*X1423/100))</f>
        <v>217750</v>
      </c>
      <c r="Z1423" s="248">
        <f>SUM(J1423+Y1423)</f>
        <v>223600</v>
      </c>
      <c r="AA1423" s="255">
        <f>Z1423</f>
        <v>223600</v>
      </c>
      <c r="AB1423" s="244">
        <v>10</v>
      </c>
      <c r="AC1423" s="244">
        <v>0</v>
      </c>
      <c r="AD1423" s="244">
        <v>0.02</v>
      </c>
      <c r="AE1423"/>
    </row>
    <row r="1424" spans="1:31" x14ac:dyDescent="0.3">
      <c r="A1424" s="244"/>
      <c r="B1424" s="244"/>
      <c r="C1424" s="244"/>
      <c r="D1424" s="244"/>
      <c r="E1424" s="244"/>
      <c r="F1424" s="244"/>
      <c r="G1424" s="244"/>
      <c r="H1424" s="255">
        <f>SUM((D1424*400)+(E1424*100)+F1424)</f>
        <v>0</v>
      </c>
      <c r="I1424" s="254">
        <v>75</v>
      </c>
      <c r="J1424" s="254">
        <f>H1424*I1424</f>
        <v>0</v>
      </c>
      <c r="K1424" s="244"/>
      <c r="L1424" s="244"/>
      <c r="M1424" s="330" t="s">
        <v>393</v>
      </c>
      <c r="N1424" s="345" t="s">
        <v>2</v>
      </c>
      <c r="O1424" s="283"/>
      <c r="P1424" s="244"/>
      <c r="Q1424" s="283">
        <v>70</v>
      </c>
      <c r="R1424" s="283"/>
      <c r="S1424" s="244"/>
      <c r="T1424" s="244"/>
      <c r="V1424" s="246">
        <f>SUM(Q1424*6500)</f>
        <v>455000</v>
      </c>
      <c r="W1424" s="263"/>
      <c r="X1424" s="263"/>
      <c r="Y1424" s="249"/>
      <c r="Z1424" s="248">
        <f>SUM(J1424+Y1424)</f>
        <v>0</v>
      </c>
      <c r="AA1424" s="255">
        <f>Z1424</f>
        <v>0</v>
      </c>
      <c r="AB1424" s="244"/>
      <c r="AC1424" s="244"/>
      <c r="AD1424" s="244"/>
      <c r="AE1424"/>
    </row>
    <row r="1425" spans="1:31" x14ac:dyDescent="0.3">
      <c r="A1425" s="244"/>
      <c r="B1425" s="244"/>
      <c r="C1425" s="244"/>
      <c r="D1425" s="244"/>
      <c r="E1425" s="244"/>
      <c r="F1425" s="244"/>
      <c r="G1425" s="244"/>
      <c r="H1425" s="255">
        <f>SUM((D1425*400)+(E1425*100)+F1425)</f>
        <v>0</v>
      </c>
      <c r="I1425" s="254">
        <v>75</v>
      </c>
      <c r="J1425" s="254">
        <f>H1425*I1425</f>
        <v>0</v>
      </c>
      <c r="K1425" s="244"/>
      <c r="L1425" s="244"/>
      <c r="M1425" s="330" t="s">
        <v>391</v>
      </c>
      <c r="N1425" s="345" t="s">
        <v>0</v>
      </c>
      <c r="O1425" s="283"/>
      <c r="P1425" s="244"/>
      <c r="Q1425" s="283">
        <v>64</v>
      </c>
      <c r="R1425" s="283"/>
      <c r="S1425" s="244"/>
      <c r="T1425" s="244"/>
      <c r="V1425" s="246">
        <f>SUM(Q1425*6500)</f>
        <v>416000</v>
      </c>
      <c r="W1425" s="263"/>
      <c r="X1425" s="263"/>
      <c r="Y1425" s="249"/>
      <c r="Z1425" s="248">
        <f>SUM(J1425+Y1425)</f>
        <v>0</v>
      </c>
      <c r="AA1425" s="255">
        <f>Z1425</f>
        <v>0</v>
      </c>
      <c r="AB1425" s="244"/>
      <c r="AC1425" s="244"/>
      <c r="AD1425" s="244"/>
      <c r="AE1425"/>
    </row>
    <row r="1426" spans="1:31" s="294" customFormat="1" x14ac:dyDescent="0.3">
      <c r="A1426" s="295"/>
      <c r="B1426" s="295"/>
      <c r="C1426" s="295"/>
      <c r="D1426" s="295"/>
      <c r="E1426" s="295"/>
      <c r="F1426" s="295"/>
      <c r="G1426" s="295"/>
      <c r="H1426" s="296">
        <f>SUM((D1426*400)+(E1426*100)+F1426)</f>
        <v>0</v>
      </c>
      <c r="I1426" s="254">
        <v>75</v>
      </c>
      <c r="J1426" s="254">
        <f>H1426*I1426</f>
        <v>0</v>
      </c>
      <c r="K1426" s="295"/>
      <c r="L1426" s="295"/>
      <c r="M1426" s="300" t="s">
        <v>27</v>
      </c>
      <c r="N1426" s="300" t="s">
        <v>2</v>
      </c>
      <c r="O1426" s="298"/>
      <c r="P1426" s="295"/>
      <c r="Q1426" s="298"/>
      <c r="R1426" s="298">
        <v>266</v>
      </c>
      <c r="S1426" s="295"/>
      <c r="T1426" s="295"/>
      <c r="U1426" s="324">
        <v>6500</v>
      </c>
      <c r="V1426" s="323">
        <f>SUM(R1426*6500)</f>
        <v>1729000</v>
      </c>
      <c r="W1426" s="295">
        <v>15</v>
      </c>
      <c r="X1426" s="295">
        <v>20</v>
      </c>
      <c r="Y1426" s="297">
        <f>SUM(V1426-(V1426*X1426/100))</f>
        <v>1383200</v>
      </c>
      <c r="Z1426" s="296">
        <f>SUM(J1426+Y1426)</f>
        <v>1383200</v>
      </c>
      <c r="AA1426" s="255">
        <f>Z1426</f>
        <v>1383200</v>
      </c>
      <c r="AB1426" s="295">
        <v>0</v>
      </c>
      <c r="AC1426" s="295">
        <f>AA1426</f>
        <v>1383200</v>
      </c>
      <c r="AD1426" s="295">
        <v>0.03</v>
      </c>
      <c r="AE1426" s="321"/>
    </row>
    <row r="1427" spans="1:31" x14ac:dyDescent="0.3">
      <c r="A1427" s="244"/>
      <c r="B1427" s="244"/>
      <c r="C1427" s="244"/>
      <c r="D1427" s="244"/>
      <c r="E1427" s="244"/>
      <c r="F1427" s="244"/>
      <c r="G1427" s="244"/>
      <c r="H1427" s="255">
        <f>SUM((D1427*400)+(E1427*100)+F1427)</f>
        <v>0</v>
      </c>
      <c r="I1427" s="254">
        <v>75</v>
      </c>
      <c r="J1427" s="254">
        <f>H1427*I1427</f>
        <v>0</v>
      </c>
      <c r="K1427" s="244"/>
      <c r="L1427" s="244"/>
      <c r="M1427" s="284"/>
      <c r="N1427" s="266"/>
      <c r="O1427" s="283"/>
      <c r="P1427" s="244"/>
      <c r="Q1427" s="283"/>
      <c r="R1427" s="283"/>
      <c r="S1427" s="244"/>
      <c r="T1427" s="244"/>
      <c r="V1427" s="246"/>
      <c r="W1427" s="263"/>
      <c r="X1427" s="263"/>
      <c r="Y1427" s="249"/>
      <c r="Z1427" s="248">
        <f>SUM(J1427+Y1427)</f>
        <v>0</v>
      </c>
      <c r="AA1427" s="255">
        <f>Z1427</f>
        <v>0</v>
      </c>
      <c r="AB1427" s="244"/>
      <c r="AC1427" s="244"/>
      <c r="AD1427" s="244"/>
      <c r="AE1427"/>
    </row>
    <row r="1428" spans="1:31" x14ac:dyDescent="0.3">
      <c r="A1428" s="244">
        <v>747</v>
      </c>
      <c r="B1428" s="330" t="s">
        <v>443</v>
      </c>
      <c r="C1428" s="244">
        <v>6004</v>
      </c>
      <c r="D1428" s="244">
        <v>8</v>
      </c>
      <c r="E1428" s="244">
        <v>2</v>
      </c>
      <c r="F1428" s="244">
        <v>43</v>
      </c>
      <c r="G1428" s="244">
        <v>1</v>
      </c>
      <c r="H1428" s="255">
        <f>SUM((D1428*400)+(E1428*100)+F1428)</f>
        <v>3443</v>
      </c>
      <c r="I1428" s="254">
        <v>75</v>
      </c>
      <c r="J1428" s="254">
        <f>H1428*I1428</f>
        <v>258225</v>
      </c>
      <c r="K1428" s="244"/>
      <c r="L1428" s="244"/>
      <c r="M1428" s="284"/>
      <c r="N1428" s="266"/>
      <c r="O1428" s="283"/>
      <c r="P1428" s="244"/>
      <c r="Q1428" s="283"/>
      <c r="R1428" s="283"/>
      <c r="S1428" s="244"/>
      <c r="T1428" s="244"/>
      <c r="V1428" s="246"/>
      <c r="W1428" s="263"/>
      <c r="X1428" s="263"/>
      <c r="Y1428" s="249"/>
      <c r="Z1428" s="248">
        <f>SUM(J1428+Y1428)</f>
        <v>258225</v>
      </c>
      <c r="AA1428" s="255">
        <f>Z1428</f>
        <v>258225</v>
      </c>
      <c r="AB1428" s="244"/>
      <c r="AC1428" s="244"/>
      <c r="AD1428" s="244"/>
      <c r="AE1428"/>
    </row>
    <row r="1429" spans="1:31" x14ac:dyDescent="0.3">
      <c r="A1429" s="244">
        <v>748</v>
      </c>
      <c r="B1429" s="330" t="s">
        <v>442</v>
      </c>
      <c r="C1429" s="244">
        <v>6268</v>
      </c>
      <c r="D1429" s="244"/>
      <c r="E1429" s="244">
        <v>1</v>
      </c>
      <c r="F1429" s="244">
        <v>13</v>
      </c>
      <c r="G1429" s="244">
        <v>2</v>
      </c>
      <c r="H1429" s="255">
        <f>SUM((D1429*400)+(E1429*100)+F1429)</f>
        <v>113</v>
      </c>
      <c r="I1429" s="254">
        <v>75</v>
      </c>
      <c r="J1429" s="254">
        <f>H1429*I1429</f>
        <v>8475</v>
      </c>
      <c r="K1429" s="244">
        <v>234</v>
      </c>
      <c r="L1429" s="358">
        <v>43983</v>
      </c>
      <c r="M1429" s="330" t="s">
        <v>10</v>
      </c>
      <c r="N1429" s="345" t="s">
        <v>9</v>
      </c>
      <c r="O1429" s="283">
        <v>194</v>
      </c>
      <c r="P1429" s="244"/>
      <c r="Q1429" s="283"/>
      <c r="R1429" s="283"/>
      <c r="S1429" s="244"/>
      <c r="T1429" s="244"/>
      <c r="U1429" s="235">
        <v>6500</v>
      </c>
      <c r="V1429" s="246">
        <f>SUM(V1430+V1431)</f>
        <v>1196000</v>
      </c>
      <c r="W1429" s="263">
        <v>18</v>
      </c>
      <c r="X1429" s="263">
        <v>65</v>
      </c>
      <c r="Y1429" s="249">
        <f>SUM(V1429-(V1429*X1429/100))</f>
        <v>418600</v>
      </c>
      <c r="Z1429" s="248">
        <f>SUM(J1429+Y1429)</f>
        <v>427075</v>
      </c>
      <c r="AA1429" s="255">
        <f>Z1429</f>
        <v>427075</v>
      </c>
      <c r="AB1429" s="244">
        <v>10</v>
      </c>
      <c r="AC1429" s="244">
        <v>0</v>
      </c>
      <c r="AD1429" s="244">
        <v>0.02</v>
      </c>
      <c r="AE1429"/>
    </row>
    <row r="1430" spans="1:31" x14ac:dyDescent="0.3">
      <c r="A1430" s="244"/>
      <c r="B1430" s="244"/>
      <c r="C1430" s="244"/>
      <c r="D1430" s="244"/>
      <c r="E1430" s="244"/>
      <c r="F1430" s="244"/>
      <c r="G1430" s="244"/>
      <c r="H1430" s="255">
        <f>SUM((D1430*400)+(E1430*100)+F1430)</f>
        <v>0</v>
      </c>
      <c r="I1430" s="254">
        <v>75</v>
      </c>
      <c r="J1430" s="254">
        <f>H1430*I1430</f>
        <v>0</v>
      </c>
      <c r="K1430" s="244"/>
      <c r="L1430" s="244"/>
      <c r="M1430" s="330" t="s">
        <v>393</v>
      </c>
      <c r="N1430" s="345" t="s">
        <v>2</v>
      </c>
      <c r="O1430" s="283"/>
      <c r="P1430" s="244"/>
      <c r="Q1430" s="283">
        <v>120</v>
      </c>
      <c r="R1430" s="283"/>
      <c r="S1430" s="244"/>
      <c r="T1430" s="244"/>
      <c r="V1430" s="246">
        <f>SUM(Q1430*6500)</f>
        <v>780000</v>
      </c>
      <c r="W1430" s="263"/>
      <c r="X1430" s="263"/>
      <c r="Y1430" s="249"/>
      <c r="Z1430" s="248">
        <f>SUM(J1430+Y1430)</f>
        <v>0</v>
      </c>
      <c r="AA1430" s="255">
        <f>Z1430</f>
        <v>0</v>
      </c>
      <c r="AB1430" s="244"/>
      <c r="AC1430" s="244"/>
      <c r="AD1430" s="244"/>
      <c r="AE1430"/>
    </row>
    <row r="1431" spans="1:31" x14ac:dyDescent="0.3">
      <c r="A1431" s="244"/>
      <c r="B1431" s="244"/>
      <c r="C1431" s="244"/>
      <c r="D1431" s="244"/>
      <c r="E1431" s="244"/>
      <c r="F1431" s="244"/>
      <c r="G1431" s="244"/>
      <c r="H1431" s="255">
        <f>SUM((D1431*400)+(E1431*100)+F1431)</f>
        <v>0</v>
      </c>
      <c r="I1431" s="254">
        <v>75</v>
      </c>
      <c r="J1431" s="254">
        <f>H1431*I1431</f>
        <v>0</v>
      </c>
      <c r="K1431" s="244"/>
      <c r="L1431" s="244"/>
      <c r="M1431" s="330" t="s">
        <v>391</v>
      </c>
      <c r="N1431" s="345" t="s">
        <v>0</v>
      </c>
      <c r="O1431" s="283"/>
      <c r="P1431" s="244"/>
      <c r="Q1431" s="283">
        <v>64</v>
      </c>
      <c r="R1431" s="283"/>
      <c r="S1431" s="244"/>
      <c r="T1431" s="244"/>
      <c r="V1431" s="246">
        <f>SUM(Q1431*6500)</f>
        <v>416000</v>
      </c>
      <c r="W1431" s="263"/>
      <c r="X1431" s="263"/>
      <c r="Y1431" s="249"/>
      <c r="Z1431" s="248">
        <f>SUM(J1431+Y1431)</f>
        <v>0</v>
      </c>
      <c r="AA1431" s="255">
        <f>Z1431</f>
        <v>0</v>
      </c>
      <c r="AB1431" s="244"/>
      <c r="AC1431" s="244"/>
      <c r="AD1431" s="244"/>
      <c r="AE1431"/>
    </row>
    <row r="1432" spans="1:31" x14ac:dyDescent="0.3">
      <c r="A1432" s="244"/>
      <c r="B1432" s="244"/>
      <c r="C1432" s="244"/>
      <c r="D1432" s="244"/>
      <c r="E1432" s="244"/>
      <c r="F1432" s="244"/>
      <c r="G1432" s="244"/>
      <c r="H1432" s="255">
        <f>SUM((D1432*400)+(E1432*100)+F1432)</f>
        <v>0</v>
      </c>
      <c r="I1432" s="254">
        <v>75</v>
      </c>
      <c r="J1432" s="254">
        <f>H1432*I1432</f>
        <v>0</v>
      </c>
      <c r="K1432" s="244"/>
      <c r="L1432" s="244"/>
      <c r="M1432" s="284" t="s">
        <v>8</v>
      </c>
      <c r="N1432" s="266" t="s">
        <v>0</v>
      </c>
      <c r="O1432" s="283"/>
      <c r="P1432" s="244">
        <v>10</v>
      </c>
      <c r="Q1432" s="283"/>
      <c r="R1432" s="283"/>
      <c r="S1432" s="244"/>
      <c r="T1432" s="244"/>
      <c r="U1432" s="235">
        <v>6500</v>
      </c>
      <c r="V1432" s="246">
        <f>SUM(P1432*6500)</f>
        <v>65000</v>
      </c>
      <c r="W1432" s="263">
        <v>18</v>
      </c>
      <c r="X1432" s="263">
        <v>86</v>
      </c>
      <c r="Y1432" s="249">
        <f>SUM(V1432-(V1432*X1432/100))</f>
        <v>9100</v>
      </c>
      <c r="Z1432" s="248">
        <f>SUM(J1432+Y1432)</f>
        <v>9100</v>
      </c>
      <c r="AA1432" s="255">
        <f>Z1432</f>
        <v>9100</v>
      </c>
      <c r="AB1432" s="244">
        <v>50</v>
      </c>
      <c r="AC1432" s="244">
        <v>0</v>
      </c>
      <c r="AD1432" s="244">
        <v>0.01</v>
      </c>
      <c r="AE1432"/>
    </row>
    <row r="1433" spans="1:31" x14ac:dyDescent="0.3">
      <c r="A1433" s="244"/>
      <c r="B1433" s="244"/>
      <c r="C1433" s="244"/>
      <c r="D1433" s="244"/>
      <c r="E1433" s="244"/>
      <c r="F1433" s="244"/>
      <c r="G1433" s="244"/>
      <c r="H1433" s="255">
        <f>SUM((D1433*400)+(E1433*100)+F1433)</f>
        <v>0</v>
      </c>
      <c r="I1433" s="254">
        <v>75</v>
      </c>
      <c r="J1433" s="254">
        <f>H1433*I1433</f>
        <v>0</v>
      </c>
      <c r="K1433" s="244"/>
      <c r="L1433" s="244"/>
      <c r="M1433" s="284"/>
      <c r="N1433" s="266"/>
      <c r="O1433" s="283"/>
      <c r="P1433" s="244"/>
      <c r="Q1433" s="283"/>
      <c r="R1433" s="283"/>
      <c r="S1433" s="244"/>
      <c r="T1433" s="244"/>
      <c r="V1433" s="246"/>
      <c r="W1433" s="263"/>
      <c r="X1433" s="263"/>
      <c r="Y1433" s="249"/>
      <c r="Z1433" s="248">
        <f>SUM(J1433+Y1433)</f>
        <v>0</v>
      </c>
      <c r="AA1433" s="255">
        <f>Z1433</f>
        <v>0</v>
      </c>
      <c r="AB1433" s="244"/>
      <c r="AC1433" s="244"/>
      <c r="AD1433" s="244"/>
      <c r="AE1433"/>
    </row>
    <row r="1434" spans="1:31" x14ac:dyDescent="0.3">
      <c r="A1434" s="244">
        <v>749</v>
      </c>
      <c r="B1434" s="330" t="s">
        <v>441</v>
      </c>
      <c r="C1434" s="244">
        <v>20466</v>
      </c>
      <c r="D1434" s="244">
        <v>4</v>
      </c>
      <c r="E1434" s="244"/>
      <c r="F1434" s="244">
        <v>85</v>
      </c>
      <c r="G1434" s="244">
        <v>1</v>
      </c>
      <c r="H1434" s="255">
        <f>SUM((D1434*400)+(E1434*100)+F1434)</f>
        <v>1685</v>
      </c>
      <c r="I1434" s="254">
        <v>75</v>
      </c>
      <c r="J1434" s="254">
        <f>H1434*I1434</f>
        <v>126375</v>
      </c>
      <c r="K1434" s="244">
        <v>235</v>
      </c>
      <c r="L1434" s="358">
        <v>43983</v>
      </c>
      <c r="M1434" s="284" t="s">
        <v>11</v>
      </c>
      <c r="N1434" s="266" t="s">
        <v>0</v>
      </c>
      <c r="O1434" s="283">
        <v>45</v>
      </c>
      <c r="P1434" s="244">
        <v>21</v>
      </c>
      <c r="Q1434" s="283"/>
      <c r="R1434" s="283"/>
      <c r="S1434" s="244"/>
      <c r="T1434" s="244"/>
      <c r="U1434" s="235">
        <v>2050</v>
      </c>
      <c r="V1434" s="246">
        <f>SUM(P1434*2050)</f>
        <v>43050</v>
      </c>
      <c r="W1434" s="263">
        <v>2</v>
      </c>
      <c r="X1434" s="263">
        <v>6</v>
      </c>
      <c r="Y1434" s="249">
        <f>SUM(V1434-(V1434*X1434/100))</f>
        <v>40467</v>
      </c>
      <c r="Z1434" s="248">
        <f>SUM(J1434+Y1434)</f>
        <v>166842</v>
      </c>
      <c r="AA1434" s="255">
        <f>Z1434</f>
        <v>166842</v>
      </c>
      <c r="AB1434" s="244">
        <v>50</v>
      </c>
      <c r="AC1434" s="244">
        <v>0</v>
      </c>
      <c r="AD1434" s="244">
        <v>0.01</v>
      </c>
      <c r="AE1434"/>
    </row>
    <row r="1435" spans="1:31" x14ac:dyDescent="0.3">
      <c r="A1435" s="244"/>
      <c r="B1435" s="244"/>
      <c r="C1435" s="244"/>
      <c r="D1435" s="244"/>
      <c r="E1435" s="244"/>
      <c r="F1435" s="244"/>
      <c r="G1435" s="244"/>
      <c r="H1435" s="255">
        <f>SUM((D1435*400)+(E1435*100)+F1435)</f>
        <v>0</v>
      </c>
      <c r="I1435" s="254">
        <v>75</v>
      </c>
      <c r="J1435" s="254">
        <f>H1435*I1435</f>
        <v>0</v>
      </c>
      <c r="K1435" s="244"/>
      <c r="L1435" s="244"/>
      <c r="M1435" s="284" t="s">
        <v>48</v>
      </c>
      <c r="N1435" s="266" t="s">
        <v>0</v>
      </c>
      <c r="O1435" s="283"/>
      <c r="P1435" s="244"/>
      <c r="Q1435" s="283"/>
      <c r="R1435" s="283">
        <v>12</v>
      </c>
      <c r="S1435" s="244"/>
      <c r="T1435" s="244"/>
      <c r="U1435" s="235">
        <v>6500</v>
      </c>
      <c r="V1435" s="246">
        <f>SUM(R1435*6500)</f>
        <v>78000</v>
      </c>
      <c r="W1435" s="263">
        <v>1</v>
      </c>
      <c r="X1435" s="263">
        <v>3</v>
      </c>
      <c r="Y1435" s="249">
        <f>SUM(V1435-(V1435*X1435/100))</f>
        <v>75660</v>
      </c>
      <c r="Z1435" s="248">
        <f>SUM(J1435+Y1435)</f>
        <v>75660</v>
      </c>
      <c r="AA1435" s="255">
        <f>Z1435</f>
        <v>75660</v>
      </c>
      <c r="AB1435" s="244">
        <v>10</v>
      </c>
      <c r="AC1435" s="244">
        <v>0</v>
      </c>
      <c r="AD1435" s="244">
        <v>0.02</v>
      </c>
      <c r="AE1435"/>
    </row>
    <row r="1436" spans="1:31" x14ac:dyDescent="0.3">
      <c r="A1436" s="244"/>
      <c r="B1436" s="244"/>
      <c r="C1436" s="244"/>
      <c r="D1436" s="244"/>
      <c r="E1436" s="244"/>
      <c r="F1436" s="244"/>
      <c r="G1436" s="244"/>
      <c r="H1436" s="255">
        <f>SUM((D1436*400)+(E1436*100)+F1436)</f>
        <v>0</v>
      </c>
      <c r="I1436" s="254">
        <v>75</v>
      </c>
      <c r="J1436" s="254">
        <f>H1436*I1436</f>
        <v>0</v>
      </c>
      <c r="K1436" s="244"/>
      <c r="L1436" s="244"/>
      <c r="M1436" s="284" t="s">
        <v>13</v>
      </c>
      <c r="N1436" s="266" t="s">
        <v>0</v>
      </c>
      <c r="O1436" s="283"/>
      <c r="P1436" s="244">
        <v>12</v>
      </c>
      <c r="Q1436" s="283"/>
      <c r="R1436" s="283"/>
      <c r="S1436" s="244"/>
      <c r="T1436" s="244"/>
      <c r="U1436" s="235">
        <v>2050</v>
      </c>
      <c r="V1436" s="246">
        <f>SUM(P1436*2050)</f>
        <v>24600</v>
      </c>
      <c r="W1436" s="263">
        <v>2</v>
      </c>
      <c r="X1436" s="263">
        <v>6</v>
      </c>
      <c r="Y1436" s="249">
        <f>SUM(V1436-(V1436*X1436/100))</f>
        <v>23124</v>
      </c>
      <c r="Z1436" s="248">
        <f>SUM(J1436+Y1436)</f>
        <v>23124</v>
      </c>
      <c r="AA1436" s="255">
        <f>Z1436</f>
        <v>23124</v>
      </c>
      <c r="AB1436" s="244">
        <v>50</v>
      </c>
      <c r="AC1436" s="244">
        <v>0</v>
      </c>
      <c r="AD1436" s="244">
        <v>0.01</v>
      </c>
      <c r="AE1436"/>
    </row>
    <row r="1437" spans="1:31" x14ac:dyDescent="0.3">
      <c r="A1437" s="244"/>
      <c r="B1437" s="244"/>
      <c r="C1437" s="244"/>
      <c r="D1437" s="244"/>
      <c r="E1437" s="244"/>
      <c r="F1437" s="244"/>
      <c r="G1437" s="244"/>
      <c r="H1437" s="255">
        <f>SUM((D1437*400)+(E1437*100)+F1437)</f>
        <v>0</v>
      </c>
      <c r="I1437" s="254">
        <v>75</v>
      </c>
      <c r="J1437" s="254">
        <f>H1437*I1437</f>
        <v>0</v>
      </c>
      <c r="K1437" s="244"/>
      <c r="L1437" s="244"/>
      <c r="M1437" s="284"/>
      <c r="N1437" s="266"/>
      <c r="O1437" s="283"/>
      <c r="P1437" s="244"/>
      <c r="Q1437" s="283"/>
      <c r="R1437" s="283"/>
      <c r="S1437" s="244"/>
      <c r="T1437" s="244"/>
      <c r="V1437" s="246"/>
      <c r="W1437" s="263"/>
      <c r="X1437" s="263"/>
      <c r="Y1437" s="249"/>
      <c r="Z1437" s="248">
        <f>SUM(J1437+Y1437)</f>
        <v>0</v>
      </c>
      <c r="AA1437" s="255">
        <f>Z1437</f>
        <v>0</v>
      </c>
      <c r="AB1437" s="244"/>
      <c r="AC1437" s="244"/>
      <c r="AD1437" s="244"/>
      <c r="AE1437"/>
    </row>
    <row r="1438" spans="1:31" s="347" customFormat="1" x14ac:dyDescent="0.3">
      <c r="A1438" s="349">
        <v>750</v>
      </c>
      <c r="B1438" s="355" t="s">
        <v>360</v>
      </c>
      <c r="C1438" s="349">
        <v>20225</v>
      </c>
      <c r="D1438" s="349">
        <v>23</v>
      </c>
      <c r="E1438" s="349">
        <v>3</v>
      </c>
      <c r="F1438" s="349">
        <v>65</v>
      </c>
      <c r="G1438" s="349">
        <v>1</v>
      </c>
      <c r="H1438" s="255">
        <f>SUM((D1438*400)+(E1438*100)+F1438)</f>
        <v>9565</v>
      </c>
      <c r="I1438" s="254">
        <v>75</v>
      </c>
      <c r="J1438" s="254">
        <f>H1438*I1438</f>
        <v>717375</v>
      </c>
      <c r="K1438" s="349"/>
      <c r="L1438" s="357"/>
      <c r="M1438" s="356"/>
      <c r="N1438" s="276"/>
      <c r="O1438" s="353"/>
      <c r="P1438" s="349"/>
      <c r="Q1438" s="353"/>
      <c r="R1438" s="353"/>
      <c r="S1438" s="349"/>
      <c r="T1438" s="349"/>
      <c r="U1438" s="352"/>
      <c r="V1438" s="351"/>
      <c r="W1438" s="274"/>
      <c r="X1438" s="274"/>
      <c r="Y1438" s="350"/>
      <c r="Z1438" s="248">
        <f>SUM(J1438+Y1438)</f>
        <v>717375</v>
      </c>
      <c r="AA1438" s="255">
        <f>Z1438</f>
        <v>717375</v>
      </c>
      <c r="AB1438" s="349">
        <v>50</v>
      </c>
      <c r="AC1438" s="349">
        <v>0</v>
      </c>
      <c r="AD1438" s="349">
        <v>0.01</v>
      </c>
      <c r="AE1438" s="348"/>
    </row>
    <row r="1439" spans="1:31" x14ac:dyDescent="0.3">
      <c r="A1439" s="244">
        <v>751</v>
      </c>
      <c r="B1439" s="330" t="s">
        <v>440</v>
      </c>
      <c r="C1439" s="244">
        <v>5421</v>
      </c>
      <c r="D1439" s="244"/>
      <c r="E1439" s="244">
        <v>1</v>
      </c>
      <c r="F1439" s="244">
        <v>93</v>
      </c>
      <c r="G1439" s="244">
        <v>2</v>
      </c>
      <c r="H1439" s="255">
        <f>SUM((D1439*400)+(E1439*100)+F1439)</f>
        <v>193</v>
      </c>
      <c r="I1439" s="254">
        <v>75</v>
      </c>
      <c r="J1439" s="254">
        <f>H1439*I1439</f>
        <v>14475</v>
      </c>
      <c r="K1439" s="244">
        <v>236</v>
      </c>
      <c r="L1439" s="244">
        <v>212</v>
      </c>
      <c r="M1439" s="330" t="s">
        <v>10</v>
      </c>
      <c r="N1439" s="345" t="s">
        <v>9</v>
      </c>
      <c r="O1439" s="283">
        <v>160.1</v>
      </c>
      <c r="P1439" s="244"/>
      <c r="Q1439" s="283"/>
      <c r="R1439" s="283"/>
      <c r="S1439" s="244"/>
      <c r="T1439" s="244"/>
      <c r="U1439" s="235">
        <v>6500</v>
      </c>
      <c r="V1439" s="246">
        <f>SUM(V1440+V1441)</f>
        <v>971750</v>
      </c>
      <c r="W1439" s="263">
        <v>30</v>
      </c>
      <c r="X1439" s="263">
        <v>85</v>
      </c>
      <c r="Y1439" s="249">
        <f>SUM(V1439-(V1439*X1439/100))</f>
        <v>145762.5</v>
      </c>
      <c r="Z1439" s="248">
        <f>SUM(J1439+Y1439)</f>
        <v>160237.5</v>
      </c>
      <c r="AA1439" s="255">
        <f>Z1439</f>
        <v>160237.5</v>
      </c>
      <c r="AB1439" s="244">
        <v>10</v>
      </c>
      <c r="AC1439" s="244">
        <v>0</v>
      </c>
      <c r="AD1439" s="244">
        <v>0.02</v>
      </c>
      <c r="AE1439"/>
    </row>
    <row r="1440" spans="1:31" x14ac:dyDescent="0.3">
      <c r="A1440" s="244"/>
      <c r="B1440" s="244"/>
      <c r="C1440" s="244"/>
      <c r="D1440" s="244"/>
      <c r="E1440" s="244"/>
      <c r="F1440" s="244"/>
      <c r="G1440" s="244"/>
      <c r="H1440" s="255">
        <f>SUM((D1440*400)+(E1440*100)+F1440)</f>
        <v>0</v>
      </c>
      <c r="I1440" s="254">
        <v>75</v>
      </c>
      <c r="J1440" s="254">
        <f>H1440*I1440</f>
        <v>0</v>
      </c>
      <c r="K1440" s="244"/>
      <c r="L1440" s="244"/>
      <c r="M1440" s="330" t="s">
        <v>393</v>
      </c>
      <c r="N1440" s="345" t="s">
        <v>2</v>
      </c>
      <c r="O1440" s="283"/>
      <c r="P1440" s="244"/>
      <c r="Q1440" s="283">
        <v>85.5</v>
      </c>
      <c r="R1440" s="283"/>
      <c r="S1440" s="244"/>
      <c r="T1440" s="244"/>
      <c r="V1440" s="246">
        <f>SUM(Q1440*6500)</f>
        <v>555750</v>
      </c>
      <c r="W1440" s="263"/>
      <c r="X1440" s="263"/>
      <c r="Y1440" s="249"/>
      <c r="Z1440" s="248">
        <f>SUM(J1440+Y1440)</f>
        <v>0</v>
      </c>
      <c r="AA1440" s="255">
        <f>Z1440</f>
        <v>0</v>
      </c>
      <c r="AB1440" s="244"/>
      <c r="AC1440" s="244"/>
      <c r="AD1440" s="244"/>
      <c r="AE1440"/>
    </row>
    <row r="1441" spans="1:31" x14ac:dyDescent="0.3">
      <c r="A1441" s="244"/>
      <c r="B1441" s="244"/>
      <c r="C1441" s="244"/>
      <c r="D1441" s="244"/>
      <c r="E1441" s="244"/>
      <c r="F1441" s="244"/>
      <c r="G1441" s="244"/>
      <c r="H1441" s="255">
        <f>SUM((D1441*400)+(E1441*100)+F1441)</f>
        <v>0</v>
      </c>
      <c r="I1441" s="254">
        <v>75</v>
      </c>
      <c r="J1441" s="254">
        <f>H1441*I1441</f>
        <v>0</v>
      </c>
      <c r="K1441" s="244"/>
      <c r="L1441" s="244"/>
      <c r="M1441" s="330" t="s">
        <v>391</v>
      </c>
      <c r="N1441" s="345" t="s">
        <v>0</v>
      </c>
      <c r="O1441" s="283"/>
      <c r="P1441" s="244"/>
      <c r="Q1441" s="283">
        <v>64</v>
      </c>
      <c r="R1441" s="283"/>
      <c r="S1441" s="244"/>
      <c r="T1441" s="244"/>
      <c r="V1441" s="246">
        <f>SUM(Q1441*6500)</f>
        <v>416000</v>
      </c>
      <c r="W1441" s="263"/>
      <c r="X1441" s="263"/>
      <c r="Y1441" s="249"/>
      <c r="Z1441" s="248">
        <f>SUM(J1441+Y1441)</f>
        <v>0</v>
      </c>
      <c r="AA1441" s="255">
        <f>Z1441</f>
        <v>0</v>
      </c>
      <c r="AB1441" s="244"/>
      <c r="AC1441" s="244"/>
      <c r="AD1441" s="244"/>
      <c r="AE1441"/>
    </row>
    <row r="1442" spans="1:31" x14ac:dyDescent="0.3">
      <c r="A1442" s="244"/>
      <c r="B1442" s="244"/>
      <c r="C1442" s="244"/>
      <c r="D1442" s="244"/>
      <c r="E1442" s="244"/>
      <c r="F1442" s="244"/>
      <c r="G1442" s="244"/>
      <c r="H1442" s="255">
        <f>SUM((D1442*400)+(E1442*100)+F1442)</f>
        <v>0</v>
      </c>
      <c r="I1442" s="254">
        <v>75</v>
      </c>
      <c r="J1442" s="254">
        <f>H1442*I1442</f>
        <v>0</v>
      </c>
      <c r="K1442" s="244"/>
      <c r="L1442" s="244"/>
      <c r="M1442" s="284" t="s">
        <v>8</v>
      </c>
      <c r="N1442" s="266" t="s">
        <v>0</v>
      </c>
      <c r="O1442" s="283"/>
      <c r="P1442" s="244">
        <v>10.6</v>
      </c>
      <c r="Q1442" s="283"/>
      <c r="R1442" s="283"/>
      <c r="S1442" s="244"/>
      <c r="T1442" s="244"/>
      <c r="U1442" s="235">
        <v>6500</v>
      </c>
      <c r="V1442" s="246">
        <f>SUM(P1442*6500)</f>
        <v>68900</v>
      </c>
      <c r="W1442" s="263">
        <v>30</v>
      </c>
      <c r="X1442" s="263">
        <v>85</v>
      </c>
      <c r="Y1442" s="249">
        <f>SUM(V1442-(V1442*X1442/100))</f>
        <v>10335</v>
      </c>
      <c r="Z1442" s="248">
        <f>SUM(J1442+Y1442)</f>
        <v>10335</v>
      </c>
      <c r="AA1442" s="255">
        <f>Z1442</f>
        <v>10335</v>
      </c>
      <c r="AB1442" s="244">
        <v>50</v>
      </c>
      <c r="AC1442" s="244">
        <v>0</v>
      </c>
      <c r="AD1442" s="244">
        <v>0.01</v>
      </c>
      <c r="AE1442"/>
    </row>
    <row r="1443" spans="1:31" s="347" customFormat="1" x14ac:dyDescent="0.3">
      <c r="A1443" s="349">
        <v>752</v>
      </c>
      <c r="B1443" s="355" t="s">
        <v>439</v>
      </c>
      <c r="C1443" s="349">
        <v>10421</v>
      </c>
      <c r="D1443" s="349">
        <v>9</v>
      </c>
      <c r="E1443" s="349">
        <v>2</v>
      </c>
      <c r="F1443" s="349">
        <v>38</v>
      </c>
      <c r="G1443" s="349">
        <v>2</v>
      </c>
      <c r="H1443" s="255">
        <f>SUM((D1443*400)+(E1443*100)+F1443)</f>
        <v>3838</v>
      </c>
      <c r="I1443" s="254">
        <v>75</v>
      </c>
      <c r="J1443" s="254">
        <f>H1443*I1443</f>
        <v>287850</v>
      </c>
      <c r="K1443" s="349">
        <v>237</v>
      </c>
      <c r="L1443" s="349">
        <v>212</v>
      </c>
      <c r="M1443" s="355" t="s">
        <v>10</v>
      </c>
      <c r="N1443" s="354" t="s">
        <v>9</v>
      </c>
      <c r="O1443" s="353">
        <v>360</v>
      </c>
      <c r="P1443" s="349"/>
      <c r="Q1443" s="353"/>
      <c r="R1443" s="353"/>
      <c r="S1443" s="349"/>
      <c r="T1443" s="349"/>
      <c r="U1443" s="352">
        <v>6500</v>
      </c>
      <c r="V1443" s="351">
        <f>SUM(V1444+V1445)</f>
        <v>2340000</v>
      </c>
      <c r="W1443" s="274">
        <v>23</v>
      </c>
      <c r="X1443" s="274">
        <v>85</v>
      </c>
      <c r="Y1443" s="350">
        <f>SUM(V1443-(V1443*X1443/100))</f>
        <v>351000</v>
      </c>
      <c r="Z1443" s="248">
        <f>SUM(J1443+Y1443)</f>
        <v>638850</v>
      </c>
      <c r="AA1443" s="255">
        <f>Z1443</f>
        <v>638850</v>
      </c>
      <c r="AB1443" s="349">
        <v>10</v>
      </c>
      <c r="AC1443" s="349">
        <v>0</v>
      </c>
      <c r="AD1443" s="349">
        <v>0.02</v>
      </c>
      <c r="AE1443" s="348"/>
    </row>
    <row r="1444" spans="1:31" s="347" customFormat="1" x14ac:dyDescent="0.3">
      <c r="A1444" s="349">
        <v>753</v>
      </c>
      <c r="B1444" s="355" t="s">
        <v>438</v>
      </c>
      <c r="C1444" s="349">
        <v>7124</v>
      </c>
      <c r="D1444" s="349"/>
      <c r="E1444" s="349"/>
      <c r="F1444" s="349">
        <v>47</v>
      </c>
      <c r="G1444" s="349">
        <v>1</v>
      </c>
      <c r="H1444" s="255">
        <f>SUM((D1444*400)+(E1444*100)+F1444)</f>
        <v>47</v>
      </c>
      <c r="I1444" s="254">
        <v>75</v>
      </c>
      <c r="J1444" s="254">
        <f>H1444*I1444</f>
        <v>3525</v>
      </c>
      <c r="K1444" s="349"/>
      <c r="L1444" s="349"/>
      <c r="M1444" s="355" t="s">
        <v>393</v>
      </c>
      <c r="N1444" s="354" t="s">
        <v>2</v>
      </c>
      <c r="O1444" s="353"/>
      <c r="P1444" s="349"/>
      <c r="Q1444" s="353">
        <v>264</v>
      </c>
      <c r="R1444" s="353"/>
      <c r="S1444" s="349"/>
      <c r="T1444" s="349"/>
      <c r="U1444" s="352"/>
      <c r="V1444" s="351">
        <f>SUM(Q1444*6500)</f>
        <v>1716000</v>
      </c>
      <c r="W1444" s="274"/>
      <c r="X1444" s="274"/>
      <c r="Y1444" s="350"/>
      <c r="Z1444" s="248">
        <f>SUM(J1444+Y1444)</f>
        <v>3525</v>
      </c>
      <c r="AA1444" s="255">
        <f>Z1444</f>
        <v>3525</v>
      </c>
      <c r="AB1444" s="349"/>
      <c r="AC1444" s="349"/>
      <c r="AD1444" s="349"/>
      <c r="AE1444" s="348"/>
    </row>
    <row r="1445" spans="1:31" s="347" customFormat="1" x14ac:dyDescent="0.3">
      <c r="A1445" s="349"/>
      <c r="B1445" s="349"/>
      <c r="C1445" s="349"/>
      <c r="D1445" s="349"/>
      <c r="E1445" s="349"/>
      <c r="F1445" s="349"/>
      <c r="G1445" s="349"/>
      <c r="H1445" s="255">
        <f>SUM((D1445*400)+(E1445*100)+F1445)</f>
        <v>0</v>
      </c>
      <c r="I1445" s="254">
        <v>75</v>
      </c>
      <c r="J1445" s="254">
        <f>H1445*I1445</f>
        <v>0</v>
      </c>
      <c r="K1445" s="349"/>
      <c r="L1445" s="349"/>
      <c r="M1445" s="355" t="s">
        <v>391</v>
      </c>
      <c r="N1445" s="354" t="s">
        <v>0</v>
      </c>
      <c r="O1445" s="353"/>
      <c r="P1445" s="349"/>
      <c r="Q1445" s="353">
        <v>96</v>
      </c>
      <c r="R1445" s="353"/>
      <c r="S1445" s="349"/>
      <c r="T1445" s="349"/>
      <c r="U1445" s="352"/>
      <c r="V1445" s="351">
        <f>SUM(Q1445*6500)</f>
        <v>624000</v>
      </c>
      <c r="W1445" s="274"/>
      <c r="X1445" s="274"/>
      <c r="Y1445" s="350"/>
      <c r="Z1445" s="248">
        <f>SUM(J1445+Y1445)</f>
        <v>0</v>
      </c>
      <c r="AA1445" s="255">
        <f>Z1445</f>
        <v>0</v>
      </c>
      <c r="AB1445" s="349"/>
      <c r="AC1445" s="349"/>
      <c r="AD1445" s="349"/>
      <c r="AE1445" s="348"/>
    </row>
    <row r="1446" spans="1:31" x14ac:dyDescent="0.3">
      <c r="A1446" s="244"/>
      <c r="B1446" s="244"/>
      <c r="C1446" s="244"/>
      <c r="D1446" s="244"/>
      <c r="E1446" s="244"/>
      <c r="F1446" s="244"/>
      <c r="G1446" s="244"/>
      <c r="H1446" s="255">
        <f>SUM((D1446*400)+(E1446*100)+F1446)</f>
        <v>0</v>
      </c>
      <c r="I1446" s="254">
        <v>75</v>
      </c>
      <c r="J1446" s="254">
        <f>H1446*I1446</f>
        <v>0</v>
      </c>
      <c r="K1446" s="244"/>
      <c r="L1446" s="244"/>
      <c r="M1446" s="284"/>
      <c r="N1446" s="266"/>
      <c r="O1446" s="283"/>
      <c r="P1446" s="244"/>
      <c r="Q1446" s="283"/>
      <c r="R1446" s="283"/>
      <c r="S1446" s="244"/>
      <c r="T1446" s="244"/>
      <c r="U1446" s="246"/>
      <c r="V1446" s="263"/>
      <c r="W1446" s="263"/>
      <c r="X1446" s="263"/>
      <c r="Y1446" s="249"/>
      <c r="Z1446" s="248">
        <f>SUM(J1446+Y1446)</f>
        <v>0</v>
      </c>
      <c r="AA1446" s="255">
        <f>Z1446</f>
        <v>0</v>
      </c>
      <c r="AB1446" s="244"/>
      <c r="AC1446" s="244"/>
      <c r="AD1446" s="244"/>
      <c r="AE1446"/>
    </row>
    <row r="1447" spans="1:31" x14ac:dyDescent="0.3">
      <c r="A1447" s="244"/>
      <c r="B1447" s="244"/>
      <c r="C1447" s="244"/>
      <c r="D1447" s="244"/>
      <c r="E1447" s="244"/>
      <c r="F1447" s="244"/>
      <c r="G1447" s="244"/>
      <c r="H1447" s="255">
        <f>SUM((D1447*400)+(E1447*100)+F1447)</f>
        <v>0</v>
      </c>
      <c r="I1447" s="254">
        <v>75</v>
      </c>
      <c r="J1447" s="254">
        <f>H1447*I1447</f>
        <v>0</v>
      </c>
      <c r="K1447" s="244"/>
      <c r="L1447" s="244"/>
      <c r="M1447" s="284"/>
      <c r="N1447" s="266"/>
      <c r="O1447" s="283"/>
      <c r="P1447" s="244"/>
      <c r="Q1447" s="283"/>
      <c r="R1447" s="283"/>
      <c r="S1447" s="244"/>
      <c r="T1447" s="244"/>
      <c r="U1447" s="246"/>
      <c r="V1447" s="263"/>
      <c r="W1447" s="263"/>
      <c r="X1447" s="263"/>
      <c r="Y1447" s="249"/>
      <c r="Z1447" s="248">
        <f>SUM(J1447+Y1447)</f>
        <v>0</v>
      </c>
      <c r="AA1447" s="255">
        <f>Z1447</f>
        <v>0</v>
      </c>
      <c r="AB1447" s="244"/>
      <c r="AC1447" s="244"/>
      <c r="AD1447" s="244"/>
      <c r="AE1447"/>
    </row>
    <row r="1448" spans="1:31" x14ac:dyDescent="0.3">
      <c r="A1448" s="244">
        <v>753</v>
      </c>
      <c r="B1448" s="330" t="s">
        <v>438</v>
      </c>
      <c r="C1448" s="244">
        <v>7124</v>
      </c>
      <c r="D1448" s="244"/>
      <c r="E1448" s="244"/>
      <c r="F1448" s="244">
        <v>47</v>
      </c>
      <c r="G1448" s="244">
        <v>1</v>
      </c>
      <c r="H1448" s="255">
        <f>SUM((D1448*400)+(E1448*100)+F1448)</f>
        <v>47</v>
      </c>
      <c r="I1448" s="254">
        <v>75</v>
      </c>
      <c r="J1448" s="254">
        <f>H1448*I1448</f>
        <v>3525</v>
      </c>
      <c r="K1448" s="244"/>
      <c r="L1448" s="244"/>
      <c r="M1448" s="284"/>
      <c r="N1448" s="266"/>
      <c r="O1448" s="283"/>
      <c r="P1448" s="244"/>
      <c r="Q1448" s="283"/>
      <c r="R1448" s="283"/>
      <c r="S1448" s="244"/>
      <c r="T1448" s="244"/>
      <c r="U1448" s="246"/>
      <c r="V1448" s="263"/>
      <c r="W1448" s="263"/>
      <c r="X1448" s="263"/>
      <c r="Y1448" s="249"/>
      <c r="Z1448" s="248">
        <f>SUM(J1448+Y1448)</f>
        <v>3525</v>
      </c>
      <c r="AA1448" s="255">
        <f>Z1448</f>
        <v>3525</v>
      </c>
      <c r="AB1448" s="244">
        <v>50</v>
      </c>
      <c r="AC1448" s="244">
        <v>0</v>
      </c>
      <c r="AD1448" s="244">
        <v>0.01</v>
      </c>
      <c r="AE1448"/>
    </row>
    <row r="1449" spans="1:31" x14ac:dyDescent="0.3">
      <c r="A1449" s="244">
        <v>754</v>
      </c>
      <c r="B1449" s="330" t="s">
        <v>437</v>
      </c>
      <c r="C1449" s="244">
        <v>17802</v>
      </c>
      <c r="D1449" s="244">
        <v>10</v>
      </c>
      <c r="E1449" s="244">
        <v>1</v>
      </c>
      <c r="F1449" s="244">
        <v>40</v>
      </c>
      <c r="G1449" s="244">
        <v>1</v>
      </c>
      <c r="H1449" s="255">
        <f>SUM((D1449*400)+(E1449*100)+F1449)</f>
        <v>4140</v>
      </c>
      <c r="I1449" s="254">
        <v>75</v>
      </c>
      <c r="J1449" s="254">
        <f>H1449*I1449</f>
        <v>310500</v>
      </c>
      <c r="K1449" s="244"/>
      <c r="L1449" s="244"/>
      <c r="M1449" s="284"/>
      <c r="N1449" s="266"/>
      <c r="O1449" s="283"/>
      <c r="P1449" s="244"/>
      <c r="Q1449" s="283"/>
      <c r="R1449" s="283"/>
      <c r="S1449" s="244"/>
      <c r="T1449" s="244"/>
      <c r="U1449" s="246"/>
      <c r="V1449" s="263"/>
      <c r="W1449" s="263"/>
      <c r="X1449" s="263"/>
      <c r="Y1449" s="249"/>
      <c r="Z1449" s="248">
        <f>SUM(J1449+Y1449)</f>
        <v>310500</v>
      </c>
      <c r="AA1449" s="255">
        <f>Z1449</f>
        <v>310500</v>
      </c>
      <c r="AB1449" s="244">
        <v>50</v>
      </c>
      <c r="AC1449" s="244">
        <v>0</v>
      </c>
      <c r="AD1449" s="244">
        <v>0.01</v>
      </c>
      <c r="AE1449"/>
    </row>
    <row r="1450" spans="1:31" x14ac:dyDescent="0.3">
      <c r="A1450" s="244">
        <v>755</v>
      </c>
      <c r="B1450" s="330" t="s">
        <v>436</v>
      </c>
      <c r="C1450" s="244">
        <v>6269</v>
      </c>
      <c r="D1450" s="244"/>
      <c r="E1450" s="244">
        <v>3</v>
      </c>
      <c r="F1450" s="244">
        <v>59</v>
      </c>
      <c r="G1450" s="244">
        <v>1</v>
      </c>
      <c r="H1450" s="255">
        <f>SUM((D1450*400)+(E1450*100)+F1450)</f>
        <v>359</v>
      </c>
      <c r="I1450" s="254">
        <v>75</v>
      </c>
      <c r="J1450" s="254">
        <f>H1450*I1450</f>
        <v>26925</v>
      </c>
      <c r="K1450" s="244"/>
      <c r="L1450" s="244"/>
      <c r="M1450" s="284"/>
      <c r="N1450" s="266"/>
      <c r="O1450" s="283"/>
      <c r="P1450" s="244"/>
      <c r="Q1450" s="283"/>
      <c r="R1450" s="283"/>
      <c r="S1450" s="244"/>
      <c r="T1450" s="244"/>
      <c r="U1450" s="246"/>
      <c r="V1450" s="263"/>
      <c r="W1450" s="263"/>
      <c r="X1450" s="263"/>
      <c r="Y1450" s="249"/>
      <c r="Z1450" s="248">
        <f>SUM(J1450+Y1450)</f>
        <v>26925</v>
      </c>
      <c r="AA1450" s="255">
        <f>Z1450</f>
        <v>26925</v>
      </c>
      <c r="AB1450" s="244">
        <v>50</v>
      </c>
      <c r="AC1450" s="244">
        <v>0</v>
      </c>
      <c r="AD1450" s="244">
        <v>0.01</v>
      </c>
      <c r="AE1450"/>
    </row>
    <row r="1451" spans="1:31" x14ac:dyDescent="0.3">
      <c r="A1451" s="244">
        <v>756</v>
      </c>
      <c r="B1451" s="330" t="s">
        <v>435</v>
      </c>
      <c r="C1451" s="244">
        <v>15031</v>
      </c>
      <c r="D1451" s="244">
        <v>7</v>
      </c>
      <c r="E1451" s="244">
        <v>1</v>
      </c>
      <c r="F1451" s="244">
        <v>40</v>
      </c>
      <c r="G1451" s="244">
        <v>1</v>
      </c>
      <c r="H1451" s="255">
        <f>SUM((D1451*400)+(E1451*100)+F1451)</f>
        <v>2940</v>
      </c>
      <c r="I1451" s="254">
        <v>75</v>
      </c>
      <c r="J1451" s="254">
        <f>H1451*I1451</f>
        <v>220500</v>
      </c>
      <c r="K1451" s="244"/>
      <c r="L1451" s="244"/>
      <c r="M1451" s="284"/>
      <c r="N1451" s="266"/>
      <c r="O1451" s="283"/>
      <c r="P1451" s="244"/>
      <c r="Q1451" s="283"/>
      <c r="R1451" s="283"/>
      <c r="S1451" s="244"/>
      <c r="T1451" s="244"/>
      <c r="U1451" s="246"/>
      <c r="V1451" s="263"/>
      <c r="W1451" s="263"/>
      <c r="X1451" s="263"/>
      <c r="Y1451" s="249"/>
      <c r="Z1451" s="248">
        <f>SUM(J1451+Y1451)</f>
        <v>220500</v>
      </c>
      <c r="AA1451" s="255">
        <f>Z1451</f>
        <v>220500</v>
      </c>
      <c r="AB1451" s="244">
        <v>50</v>
      </c>
      <c r="AC1451" s="244">
        <v>0</v>
      </c>
      <c r="AD1451" s="244">
        <v>0.01</v>
      </c>
      <c r="AE1451"/>
    </row>
    <row r="1452" spans="1:31" s="294" customFormat="1" x14ac:dyDescent="0.3">
      <c r="A1452" s="295">
        <v>757</v>
      </c>
      <c r="B1452" s="346" t="s">
        <v>434</v>
      </c>
      <c r="C1452" s="295">
        <v>4551</v>
      </c>
      <c r="D1452" s="295"/>
      <c r="E1452" s="295"/>
      <c r="F1452" s="295">
        <v>64</v>
      </c>
      <c r="G1452" s="295">
        <v>1</v>
      </c>
      <c r="H1452" s="296">
        <f>SUM((D1452*400)+(E1452*100)+F1452)</f>
        <v>64</v>
      </c>
      <c r="I1452" s="254">
        <v>75</v>
      </c>
      <c r="J1452" s="254">
        <f>H1452*I1452</f>
        <v>4800</v>
      </c>
      <c r="K1452" s="295">
        <v>238</v>
      </c>
      <c r="L1452" s="295">
        <v>225</v>
      </c>
      <c r="M1452" s="300" t="s">
        <v>200</v>
      </c>
      <c r="N1452" s="300" t="s">
        <v>0</v>
      </c>
      <c r="O1452" s="298">
        <v>60</v>
      </c>
      <c r="P1452" s="295"/>
      <c r="Q1452" s="298"/>
      <c r="R1452" s="298">
        <v>60</v>
      </c>
      <c r="S1452" s="295"/>
      <c r="T1452" s="295"/>
      <c r="U1452" s="324">
        <v>5400</v>
      </c>
      <c r="V1452" s="323">
        <f>SUM(R1452*5400)</f>
        <v>324000</v>
      </c>
      <c r="W1452" s="295">
        <v>10</v>
      </c>
      <c r="X1452" s="295">
        <v>40</v>
      </c>
      <c r="Y1452" s="297">
        <f>SUM(V1452-(V1452*X1452/100))</f>
        <v>194400</v>
      </c>
      <c r="Z1452" s="296">
        <f>SUM(J1452+Y1452)</f>
        <v>199200</v>
      </c>
      <c r="AA1452" s="255">
        <f>Z1452</f>
        <v>199200</v>
      </c>
      <c r="AB1452" s="295">
        <v>0</v>
      </c>
      <c r="AC1452" s="295">
        <f>AA1452</f>
        <v>199200</v>
      </c>
      <c r="AD1452" s="295">
        <v>0.03</v>
      </c>
      <c r="AE1452" s="321"/>
    </row>
    <row r="1453" spans="1:31" x14ac:dyDescent="0.3">
      <c r="A1453" s="244">
        <v>758</v>
      </c>
      <c r="B1453" s="330" t="s">
        <v>433</v>
      </c>
      <c r="C1453" s="244">
        <v>7950</v>
      </c>
      <c r="D1453" s="244">
        <v>14</v>
      </c>
      <c r="E1453" s="244">
        <v>2</v>
      </c>
      <c r="F1453" s="244">
        <v>63</v>
      </c>
      <c r="G1453" s="244">
        <v>1</v>
      </c>
      <c r="H1453" s="255">
        <f>SUM((D1453*400)+(E1453*100)+F1453)</f>
        <v>5863</v>
      </c>
      <c r="I1453" s="254">
        <v>75</v>
      </c>
      <c r="J1453" s="254">
        <f>H1453*I1453</f>
        <v>439725</v>
      </c>
      <c r="K1453" s="244"/>
      <c r="L1453" s="244"/>
      <c r="M1453" s="284"/>
      <c r="N1453" s="266"/>
      <c r="O1453" s="283"/>
      <c r="P1453" s="244"/>
      <c r="Q1453" s="283"/>
      <c r="R1453" s="283"/>
      <c r="S1453" s="244"/>
      <c r="T1453" s="244"/>
      <c r="V1453" s="246"/>
      <c r="W1453" s="263"/>
      <c r="X1453" s="263"/>
      <c r="Y1453" s="249"/>
      <c r="Z1453" s="248">
        <f>SUM(J1453+Y1453)</f>
        <v>439725</v>
      </c>
      <c r="AA1453" s="255">
        <f>Z1453</f>
        <v>439725</v>
      </c>
      <c r="AB1453" s="244">
        <v>50</v>
      </c>
      <c r="AC1453" s="244">
        <v>0</v>
      </c>
      <c r="AD1453" s="244">
        <v>0.01</v>
      </c>
      <c r="AE1453"/>
    </row>
    <row r="1454" spans="1:31" x14ac:dyDescent="0.3">
      <c r="A1454" s="244">
        <v>759</v>
      </c>
      <c r="B1454" s="330" t="s">
        <v>432</v>
      </c>
      <c r="C1454" s="244">
        <v>3985</v>
      </c>
      <c r="D1454" s="244"/>
      <c r="E1454" s="244">
        <v>1</v>
      </c>
      <c r="F1454" s="244">
        <v>4</v>
      </c>
      <c r="G1454" s="244">
        <v>2</v>
      </c>
      <c r="H1454" s="255">
        <f>SUM((D1454*400)+(E1454*100)+F1454)</f>
        <v>104</v>
      </c>
      <c r="I1454" s="254">
        <v>75</v>
      </c>
      <c r="J1454" s="254">
        <f>H1454*I1454</f>
        <v>7800</v>
      </c>
      <c r="K1454" s="244">
        <v>239</v>
      </c>
      <c r="L1454" s="244">
        <v>208</v>
      </c>
      <c r="M1454" s="330" t="s">
        <v>3</v>
      </c>
      <c r="N1454" s="345" t="s">
        <v>2</v>
      </c>
      <c r="O1454" s="283">
        <v>110</v>
      </c>
      <c r="P1454" s="244"/>
      <c r="Q1454" s="283">
        <v>110</v>
      </c>
      <c r="R1454" s="283"/>
      <c r="S1454" s="244"/>
      <c r="T1454" s="244"/>
      <c r="U1454" s="235">
        <v>6500</v>
      </c>
      <c r="V1454" s="246">
        <f>SUM(Q1454*6500)</f>
        <v>715000</v>
      </c>
      <c r="W1454" s="263">
        <v>24</v>
      </c>
      <c r="X1454" s="263">
        <v>38</v>
      </c>
      <c r="Y1454" s="249">
        <f>SUM(V1454-(V1454*X1454/100))</f>
        <v>443300</v>
      </c>
      <c r="Z1454" s="248">
        <f>SUM(J1454+Y1454)</f>
        <v>451100</v>
      </c>
      <c r="AA1454" s="255">
        <f>Z1454</f>
        <v>451100</v>
      </c>
      <c r="AB1454" s="244">
        <v>10</v>
      </c>
      <c r="AC1454" s="244">
        <v>0</v>
      </c>
      <c r="AD1454" s="244">
        <v>0.02</v>
      </c>
      <c r="AE1454"/>
    </row>
    <row r="1455" spans="1:31" x14ac:dyDescent="0.3">
      <c r="A1455" s="244">
        <v>760</v>
      </c>
      <c r="B1455" s="330" t="s">
        <v>431</v>
      </c>
      <c r="C1455" s="244">
        <v>334</v>
      </c>
      <c r="D1455" s="244">
        <v>2</v>
      </c>
      <c r="E1455" s="244">
        <v>3</v>
      </c>
      <c r="F1455" s="244">
        <v>76</v>
      </c>
      <c r="G1455" s="244">
        <v>1</v>
      </c>
      <c r="H1455" s="255">
        <f>SUM((D1455*400)+(E1455*100)+F1455)</f>
        <v>1176</v>
      </c>
      <c r="I1455" s="254">
        <v>75</v>
      </c>
      <c r="J1455" s="254">
        <f>H1455*I1455</f>
        <v>88200</v>
      </c>
      <c r="K1455" s="244"/>
      <c r="L1455" s="244"/>
      <c r="M1455" s="284"/>
      <c r="N1455" s="266"/>
      <c r="O1455" s="283"/>
      <c r="P1455" s="244"/>
      <c r="Q1455" s="283"/>
      <c r="R1455" s="283"/>
      <c r="S1455" s="244"/>
      <c r="T1455" s="244"/>
      <c r="V1455" s="246"/>
      <c r="W1455" s="263"/>
      <c r="X1455" s="263"/>
      <c r="Y1455" s="249"/>
      <c r="Z1455" s="248">
        <f>SUM(J1455+Y1455)</f>
        <v>88200</v>
      </c>
      <c r="AA1455" s="255">
        <f>Z1455</f>
        <v>88200</v>
      </c>
      <c r="AB1455" s="244">
        <v>50</v>
      </c>
      <c r="AC1455" s="244">
        <v>0</v>
      </c>
      <c r="AD1455" s="244">
        <v>0.01</v>
      </c>
      <c r="AE1455"/>
    </row>
    <row r="1456" spans="1:31" x14ac:dyDescent="0.3">
      <c r="A1456" s="244">
        <v>761</v>
      </c>
      <c r="B1456" s="330" t="s">
        <v>430</v>
      </c>
      <c r="C1456" s="244">
        <v>10320</v>
      </c>
      <c r="D1456" s="244">
        <v>2</v>
      </c>
      <c r="E1456" s="244">
        <v>1</v>
      </c>
      <c r="F1456" s="244">
        <v>51</v>
      </c>
      <c r="G1456" s="244">
        <v>1</v>
      </c>
      <c r="H1456" s="255">
        <f>SUM((D1456*400)+(E1456*100)+F1456)</f>
        <v>951</v>
      </c>
      <c r="I1456" s="254">
        <v>75</v>
      </c>
      <c r="J1456" s="254">
        <f>H1456*I1456</f>
        <v>71325</v>
      </c>
      <c r="K1456" s="244"/>
      <c r="L1456" s="244"/>
      <c r="M1456" s="284"/>
      <c r="N1456" s="266"/>
      <c r="O1456" s="283"/>
      <c r="P1456" s="244"/>
      <c r="Q1456" s="283"/>
      <c r="R1456" s="283"/>
      <c r="S1456" s="244"/>
      <c r="T1456" s="244"/>
      <c r="V1456" s="246"/>
      <c r="W1456" s="263"/>
      <c r="X1456" s="263"/>
      <c r="Y1456" s="249"/>
      <c r="Z1456" s="248">
        <f>SUM(J1456+Y1456)</f>
        <v>71325</v>
      </c>
      <c r="AA1456" s="255">
        <f>Z1456</f>
        <v>71325</v>
      </c>
      <c r="AB1456" s="244">
        <v>50</v>
      </c>
      <c r="AC1456" s="244">
        <v>0</v>
      </c>
      <c r="AD1456" s="244">
        <v>0.01</v>
      </c>
      <c r="AE1456"/>
    </row>
    <row r="1457" spans="1:31" x14ac:dyDescent="0.3">
      <c r="A1457" s="244">
        <v>762</v>
      </c>
      <c r="B1457" s="330" t="s">
        <v>429</v>
      </c>
      <c r="C1457" s="244">
        <v>12335</v>
      </c>
      <c r="D1457" s="244"/>
      <c r="E1457" s="244">
        <v>2</v>
      </c>
      <c r="F1457" s="244"/>
      <c r="G1457" s="244">
        <v>2</v>
      </c>
      <c r="H1457" s="255">
        <f>SUM((D1457*400)+(E1457*100)+F1457)</f>
        <v>200</v>
      </c>
      <c r="I1457" s="254">
        <v>75</v>
      </c>
      <c r="J1457" s="254">
        <f>H1457*I1457</f>
        <v>15000</v>
      </c>
      <c r="K1457" s="244">
        <v>240</v>
      </c>
      <c r="L1457" s="244">
        <v>261</v>
      </c>
      <c r="M1457" s="330" t="s">
        <v>3</v>
      </c>
      <c r="N1457" s="345" t="s">
        <v>2</v>
      </c>
      <c r="O1457" s="283">
        <v>57</v>
      </c>
      <c r="P1457" s="244"/>
      <c r="Q1457" s="283">
        <v>48</v>
      </c>
      <c r="R1457" s="283"/>
      <c r="S1457" s="244"/>
      <c r="T1457" s="244"/>
      <c r="U1457" s="235">
        <v>6500</v>
      </c>
      <c r="V1457" s="246">
        <f>SUM(Q1457*6500)</f>
        <v>312000</v>
      </c>
      <c r="W1457" s="263">
        <v>3</v>
      </c>
      <c r="X1457" s="263">
        <v>3</v>
      </c>
      <c r="Y1457" s="249">
        <f>SUM(V1457-(V1457*X1457/100))</f>
        <v>302640</v>
      </c>
      <c r="Z1457" s="248">
        <f>SUM(J1457+Y1457)</f>
        <v>317640</v>
      </c>
      <c r="AA1457" s="255">
        <f>Z1457</f>
        <v>317640</v>
      </c>
      <c r="AB1457" s="244">
        <v>10</v>
      </c>
      <c r="AC1457" s="244">
        <v>0</v>
      </c>
      <c r="AD1457" s="244">
        <v>0.02</v>
      </c>
      <c r="AE1457"/>
    </row>
    <row r="1458" spans="1:31" x14ac:dyDescent="0.3">
      <c r="A1458" s="244"/>
      <c r="B1458" s="244"/>
      <c r="C1458" s="244"/>
      <c r="D1458" s="244"/>
      <c r="E1458" s="244"/>
      <c r="F1458" s="244"/>
      <c r="G1458" s="244"/>
      <c r="H1458" s="255">
        <f>SUM((D1458*400)+(E1458*100)+F1458)</f>
        <v>0</v>
      </c>
      <c r="I1458" s="254">
        <v>75</v>
      </c>
      <c r="J1458" s="254">
        <f>H1458*I1458</f>
        <v>0</v>
      </c>
      <c r="K1458" s="244"/>
      <c r="L1458" s="244"/>
      <c r="M1458" s="284" t="s">
        <v>13</v>
      </c>
      <c r="N1458" s="266" t="s">
        <v>0</v>
      </c>
      <c r="O1458" s="283"/>
      <c r="P1458" s="244">
        <v>9</v>
      </c>
      <c r="Q1458" s="283"/>
      <c r="R1458" s="283"/>
      <c r="S1458" s="244"/>
      <c r="T1458" s="244"/>
      <c r="U1458" s="235">
        <v>2050</v>
      </c>
      <c r="V1458" s="246">
        <f>SUM(P1458*2050)</f>
        <v>18450</v>
      </c>
      <c r="W1458" s="263">
        <v>3</v>
      </c>
      <c r="X1458" s="263">
        <v>9</v>
      </c>
      <c r="Y1458" s="249">
        <f>SUM(V1458-(V1458*X1458/100))</f>
        <v>16789.5</v>
      </c>
      <c r="Z1458" s="248">
        <f>SUM(J1458+Y1458)</f>
        <v>16789.5</v>
      </c>
      <c r="AA1458" s="255">
        <f>Z1458</f>
        <v>16789.5</v>
      </c>
      <c r="AB1458" s="244">
        <v>50</v>
      </c>
      <c r="AC1458" s="244">
        <v>0</v>
      </c>
      <c r="AD1458" s="244">
        <v>0.01</v>
      </c>
      <c r="AE1458"/>
    </row>
    <row r="1459" spans="1:31" x14ac:dyDescent="0.3">
      <c r="A1459" s="244">
        <v>763</v>
      </c>
      <c r="B1459" s="330" t="s">
        <v>428</v>
      </c>
      <c r="C1459" s="244">
        <v>2451</v>
      </c>
      <c r="D1459" s="244">
        <v>1</v>
      </c>
      <c r="E1459" s="244"/>
      <c r="F1459" s="244">
        <v>90</v>
      </c>
      <c r="G1459" s="244">
        <v>2</v>
      </c>
      <c r="H1459" s="255">
        <f>SUM((D1459*400)+(E1459*100)+F1459)</f>
        <v>490</v>
      </c>
      <c r="I1459" s="254">
        <v>75</v>
      </c>
      <c r="J1459" s="254">
        <f>H1459*I1459</f>
        <v>36750</v>
      </c>
      <c r="K1459" s="244">
        <v>241</v>
      </c>
      <c r="L1459" s="244">
        <v>70</v>
      </c>
      <c r="M1459" s="330" t="s">
        <v>3</v>
      </c>
      <c r="N1459" s="345" t="s">
        <v>2</v>
      </c>
      <c r="O1459" s="283">
        <v>160</v>
      </c>
      <c r="P1459" s="244"/>
      <c r="Q1459" s="283">
        <v>160</v>
      </c>
      <c r="R1459" s="283"/>
      <c r="S1459" s="244"/>
      <c r="T1459" s="244"/>
      <c r="U1459" s="235">
        <v>6500</v>
      </c>
      <c r="V1459" s="246">
        <f>SUM(Q1459*6500)</f>
        <v>1040000</v>
      </c>
      <c r="W1459" s="263">
        <v>30</v>
      </c>
      <c r="X1459" s="263">
        <v>50</v>
      </c>
      <c r="Y1459" s="249">
        <f>SUM(V1459-(V1459*X1459/100))</f>
        <v>520000</v>
      </c>
      <c r="Z1459" s="248">
        <f>SUM(J1459+Y1459)</f>
        <v>556750</v>
      </c>
      <c r="AA1459" s="255">
        <f>Z1459</f>
        <v>556750</v>
      </c>
      <c r="AB1459" s="244">
        <v>10</v>
      </c>
      <c r="AC1459" s="244">
        <v>0</v>
      </c>
      <c r="AD1459" s="244">
        <v>0.02</v>
      </c>
      <c r="AE1459"/>
    </row>
    <row r="1460" spans="1:31" x14ac:dyDescent="0.3">
      <c r="A1460" s="244">
        <v>764</v>
      </c>
      <c r="B1460" s="330" t="s">
        <v>427</v>
      </c>
      <c r="C1460" s="244">
        <v>8108</v>
      </c>
      <c r="D1460" s="244">
        <v>14</v>
      </c>
      <c r="E1460" s="244">
        <v>1</v>
      </c>
      <c r="F1460" s="244">
        <v>56</v>
      </c>
      <c r="G1460" s="244">
        <v>1</v>
      </c>
      <c r="H1460" s="255">
        <f>SUM((D1460*400)+(E1460*100)+F1460)</f>
        <v>5756</v>
      </c>
      <c r="I1460" s="254">
        <v>75</v>
      </c>
      <c r="J1460" s="254">
        <f>H1460*I1460</f>
        <v>431700</v>
      </c>
      <c r="K1460" s="244"/>
      <c r="L1460" s="263"/>
      <c r="M1460" s="284"/>
      <c r="N1460" s="266"/>
      <c r="O1460" s="283"/>
      <c r="P1460" s="244"/>
      <c r="Q1460" s="283"/>
      <c r="R1460" s="283"/>
      <c r="S1460" s="244"/>
      <c r="T1460" s="244"/>
      <c r="V1460" s="246"/>
      <c r="W1460" s="263"/>
      <c r="X1460" s="263"/>
      <c r="Y1460" s="249"/>
      <c r="Z1460" s="248">
        <f>SUM(J1460+Y1460)</f>
        <v>431700</v>
      </c>
      <c r="AA1460" s="255">
        <f>Z1460</f>
        <v>431700</v>
      </c>
      <c r="AB1460" s="244">
        <v>50</v>
      </c>
      <c r="AC1460" s="244">
        <v>0</v>
      </c>
      <c r="AD1460" s="244">
        <v>0.01</v>
      </c>
      <c r="AE1460"/>
    </row>
    <row r="1461" spans="1:31" x14ac:dyDescent="0.3">
      <c r="A1461" s="244">
        <v>765</v>
      </c>
      <c r="B1461" s="330" t="s">
        <v>426</v>
      </c>
      <c r="C1461" s="244">
        <v>5568</v>
      </c>
      <c r="D1461" s="244">
        <v>6</v>
      </c>
      <c r="E1461" s="244">
        <v>1</v>
      </c>
      <c r="F1461" s="244">
        <v>7</v>
      </c>
      <c r="G1461" s="244">
        <v>1</v>
      </c>
      <c r="H1461" s="255">
        <f>SUM((D1461*400)+(E1461*100)+F1461)</f>
        <v>2507</v>
      </c>
      <c r="I1461" s="254">
        <v>75</v>
      </c>
      <c r="J1461" s="254">
        <f>H1461*I1461</f>
        <v>188025</v>
      </c>
      <c r="K1461" s="244"/>
      <c r="L1461" s="263"/>
      <c r="M1461" s="284"/>
      <c r="N1461" s="266"/>
      <c r="O1461" s="283"/>
      <c r="P1461" s="244"/>
      <c r="Q1461" s="283"/>
      <c r="R1461" s="283"/>
      <c r="S1461" s="244"/>
      <c r="T1461" s="244"/>
      <c r="U1461" s="246"/>
      <c r="V1461" s="263"/>
      <c r="W1461" s="263"/>
      <c r="X1461" s="263"/>
      <c r="Y1461" s="249"/>
      <c r="Z1461" s="248">
        <f>SUM(J1461+Y1461)</f>
        <v>188025</v>
      </c>
      <c r="AA1461" s="255">
        <f>Z1461</f>
        <v>188025</v>
      </c>
      <c r="AB1461" s="244">
        <v>50</v>
      </c>
      <c r="AC1461" s="244">
        <v>0</v>
      </c>
      <c r="AD1461" s="244">
        <v>0.01</v>
      </c>
      <c r="AE1461"/>
    </row>
    <row r="1462" spans="1:31" x14ac:dyDescent="0.3">
      <c r="A1462" s="244">
        <v>766</v>
      </c>
      <c r="B1462" s="330" t="s">
        <v>425</v>
      </c>
      <c r="C1462" s="244">
        <v>11246</v>
      </c>
      <c r="D1462" s="244">
        <v>6</v>
      </c>
      <c r="E1462" s="244"/>
      <c r="F1462" s="244"/>
      <c r="G1462" s="244">
        <v>1</v>
      </c>
      <c r="H1462" s="255">
        <f>SUM((D1462*400)+(E1462*100)+F1462)</f>
        <v>2400</v>
      </c>
      <c r="I1462" s="254">
        <v>75</v>
      </c>
      <c r="J1462" s="254">
        <f>H1462*I1462</f>
        <v>180000</v>
      </c>
      <c r="K1462" s="244"/>
      <c r="L1462" s="263"/>
      <c r="M1462" s="284"/>
      <c r="N1462" s="266"/>
      <c r="O1462" s="283"/>
      <c r="P1462" s="244"/>
      <c r="Q1462" s="283"/>
      <c r="R1462" s="283"/>
      <c r="S1462" s="244"/>
      <c r="T1462" s="244"/>
      <c r="U1462" s="246"/>
      <c r="V1462" s="263"/>
      <c r="W1462" s="263"/>
      <c r="X1462" s="263"/>
      <c r="Y1462" s="249"/>
      <c r="Z1462" s="248">
        <f>SUM(J1462+Y1462)</f>
        <v>180000</v>
      </c>
      <c r="AA1462" s="255">
        <f>Z1462</f>
        <v>180000</v>
      </c>
      <c r="AB1462" s="244">
        <v>50</v>
      </c>
      <c r="AC1462" s="244">
        <v>0</v>
      </c>
      <c r="AD1462" s="244">
        <v>0.01</v>
      </c>
      <c r="AE1462"/>
    </row>
    <row r="1463" spans="1:31" x14ac:dyDescent="0.3">
      <c r="A1463" s="244">
        <v>767</v>
      </c>
      <c r="B1463" s="330" t="s">
        <v>424</v>
      </c>
      <c r="C1463" s="244">
        <v>6847</v>
      </c>
      <c r="D1463" s="244">
        <v>17</v>
      </c>
      <c r="E1463" s="244"/>
      <c r="F1463" s="244"/>
      <c r="G1463" s="244">
        <v>2</v>
      </c>
      <c r="H1463" s="255">
        <f>SUM((D1463*400)+(E1463*100)+F1463)</f>
        <v>6800</v>
      </c>
      <c r="I1463" s="254">
        <v>75</v>
      </c>
      <c r="J1463" s="254">
        <f>H1463*I1463</f>
        <v>510000</v>
      </c>
      <c r="K1463" s="244">
        <v>242</v>
      </c>
      <c r="L1463" s="263">
        <v>210</v>
      </c>
      <c r="M1463" s="330" t="s">
        <v>3</v>
      </c>
      <c r="N1463" s="345" t="s">
        <v>2</v>
      </c>
      <c r="O1463" s="283">
        <v>216</v>
      </c>
      <c r="P1463" s="244"/>
      <c r="Q1463" s="283">
        <v>216</v>
      </c>
      <c r="R1463" s="283"/>
      <c r="S1463" s="244"/>
      <c r="T1463" s="244"/>
      <c r="U1463" s="235">
        <v>6500</v>
      </c>
      <c r="V1463" s="246">
        <f>SUM(Q1463*6500)</f>
        <v>1404000</v>
      </c>
      <c r="W1463" s="263">
        <v>3</v>
      </c>
      <c r="X1463" s="263">
        <v>3</v>
      </c>
      <c r="Y1463" s="249">
        <f>SUM(V1463-(V1463*X1463/100))</f>
        <v>1361880</v>
      </c>
      <c r="Z1463" s="248">
        <f>SUM(J1463+Y1463)</f>
        <v>1871880</v>
      </c>
      <c r="AA1463" s="255">
        <f>Z1463</f>
        <v>1871880</v>
      </c>
      <c r="AB1463" s="244">
        <v>10</v>
      </c>
      <c r="AC1463" s="244">
        <v>0</v>
      </c>
      <c r="AD1463" s="244">
        <v>0.02</v>
      </c>
      <c r="AE1463"/>
    </row>
    <row r="1464" spans="1:31" x14ac:dyDescent="0.3">
      <c r="A1464" s="244">
        <v>768</v>
      </c>
      <c r="B1464" s="330" t="s">
        <v>423</v>
      </c>
      <c r="C1464" s="244">
        <v>6207</v>
      </c>
      <c r="D1464" s="244">
        <v>4</v>
      </c>
      <c r="E1464" s="244"/>
      <c r="F1464" s="244"/>
      <c r="G1464" s="244">
        <v>1</v>
      </c>
      <c r="H1464" s="255">
        <f>SUM((D1464*400)+(E1464*100)+F1464)</f>
        <v>1600</v>
      </c>
      <c r="I1464" s="254">
        <v>75</v>
      </c>
      <c r="J1464" s="254">
        <f>H1464*I1464</f>
        <v>120000</v>
      </c>
      <c r="K1464" s="244"/>
      <c r="L1464" s="244"/>
      <c r="M1464" s="284"/>
      <c r="N1464" s="266"/>
      <c r="O1464" s="283"/>
      <c r="P1464" s="244"/>
      <c r="Q1464" s="283"/>
      <c r="R1464" s="283"/>
      <c r="S1464" s="244"/>
      <c r="T1464" s="244"/>
      <c r="U1464" s="246"/>
      <c r="V1464" s="263"/>
      <c r="W1464" s="263"/>
      <c r="X1464" s="263"/>
      <c r="Y1464" s="249"/>
      <c r="Z1464" s="248">
        <f>SUM(J1464+Y1464)</f>
        <v>120000</v>
      </c>
      <c r="AA1464" s="255">
        <f>Z1464</f>
        <v>120000</v>
      </c>
      <c r="AB1464" s="244">
        <v>50</v>
      </c>
      <c r="AC1464" s="244">
        <v>0</v>
      </c>
      <c r="AD1464" s="244">
        <v>0.01</v>
      </c>
      <c r="AE1464"/>
    </row>
    <row r="1465" spans="1:31" x14ac:dyDescent="0.3">
      <c r="A1465" s="244">
        <v>769</v>
      </c>
      <c r="B1465" s="330" t="s">
        <v>422</v>
      </c>
      <c r="C1465" s="244">
        <v>17808</v>
      </c>
      <c r="D1465" s="244">
        <v>14</v>
      </c>
      <c r="E1465" s="244"/>
      <c r="F1465" s="244">
        <v>4</v>
      </c>
      <c r="G1465" s="244">
        <v>1</v>
      </c>
      <c r="H1465" s="255">
        <f>SUM((D1465*400)+(E1465*100)+F1465)</f>
        <v>5604</v>
      </c>
      <c r="I1465" s="254">
        <v>75</v>
      </c>
      <c r="J1465" s="254">
        <f>H1465*I1465</f>
        <v>420300</v>
      </c>
      <c r="K1465" s="244"/>
      <c r="L1465" s="244"/>
      <c r="M1465" s="284"/>
      <c r="N1465" s="266"/>
      <c r="O1465" s="283"/>
      <c r="P1465" s="244"/>
      <c r="Q1465" s="283"/>
      <c r="R1465" s="283"/>
      <c r="S1465" s="244"/>
      <c r="T1465" s="244"/>
      <c r="U1465" s="246"/>
      <c r="V1465" s="263"/>
      <c r="W1465" s="263"/>
      <c r="X1465" s="263"/>
      <c r="Y1465" s="249"/>
      <c r="Z1465" s="248">
        <f>SUM(J1465+Y1465)</f>
        <v>420300</v>
      </c>
      <c r="AA1465" s="255">
        <f>Z1465</f>
        <v>420300</v>
      </c>
      <c r="AB1465" s="244">
        <v>50</v>
      </c>
      <c r="AC1465" s="244">
        <v>0</v>
      </c>
      <c r="AD1465" s="244">
        <v>0.01</v>
      </c>
      <c r="AE1465"/>
    </row>
    <row r="1466" spans="1:31" x14ac:dyDescent="0.3">
      <c r="A1466" s="244">
        <v>770</v>
      </c>
      <c r="B1466" s="330" t="s">
        <v>421</v>
      </c>
      <c r="C1466" s="244">
        <v>2253</v>
      </c>
      <c r="D1466" s="244">
        <v>7</v>
      </c>
      <c r="E1466" s="244">
        <v>3</v>
      </c>
      <c r="F1466" s="244">
        <v>11</v>
      </c>
      <c r="G1466" s="244">
        <v>1</v>
      </c>
      <c r="H1466" s="255">
        <f>SUM((D1466*400)+(E1466*100)+F1466)</f>
        <v>3111</v>
      </c>
      <c r="I1466" s="254">
        <v>75</v>
      </c>
      <c r="J1466" s="254">
        <f>H1466*I1466</f>
        <v>233325</v>
      </c>
      <c r="K1466" s="244"/>
      <c r="L1466" s="244"/>
      <c r="M1466" s="284"/>
      <c r="N1466" s="266"/>
      <c r="O1466" s="283"/>
      <c r="P1466" s="244"/>
      <c r="Q1466" s="283"/>
      <c r="R1466" s="283"/>
      <c r="S1466" s="244"/>
      <c r="T1466" s="244"/>
      <c r="U1466" s="246"/>
      <c r="V1466" s="263"/>
      <c r="W1466" s="263"/>
      <c r="X1466" s="263"/>
      <c r="Y1466" s="249"/>
      <c r="Z1466" s="248">
        <f>SUM(J1466+Y1466)</f>
        <v>233325</v>
      </c>
      <c r="AA1466" s="255">
        <f>Z1466</f>
        <v>233325</v>
      </c>
      <c r="AB1466" s="244">
        <v>50</v>
      </c>
      <c r="AC1466" s="244">
        <v>0</v>
      </c>
      <c r="AD1466" s="244">
        <v>0.01</v>
      </c>
      <c r="AE1466"/>
    </row>
    <row r="1467" spans="1:31" x14ac:dyDescent="0.3">
      <c r="A1467" s="244">
        <v>771</v>
      </c>
      <c r="B1467" s="330" t="s">
        <v>420</v>
      </c>
      <c r="C1467" s="244">
        <v>6140</v>
      </c>
      <c r="D1467" s="244"/>
      <c r="E1467" s="244">
        <v>1</v>
      </c>
      <c r="F1467" s="244">
        <v>22</v>
      </c>
      <c r="G1467" s="244">
        <v>2</v>
      </c>
      <c r="H1467" s="255">
        <f>SUM((D1467*400)+(E1467*100)+F1467)</f>
        <v>122</v>
      </c>
      <c r="I1467" s="254">
        <v>75</v>
      </c>
      <c r="J1467" s="254">
        <f>H1467*I1467</f>
        <v>9150</v>
      </c>
      <c r="K1467" s="244">
        <v>243</v>
      </c>
      <c r="L1467" s="244">
        <v>167</v>
      </c>
      <c r="M1467" s="330" t="s">
        <v>10</v>
      </c>
      <c r="N1467" s="345" t="s">
        <v>9</v>
      </c>
      <c r="O1467" s="283">
        <v>383.5</v>
      </c>
      <c r="P1467" s="244"/>
      <c r="Q1467" s="283"/>
      <c r="R1467" s="283"/>
      <c r="S1467" s="244"/>
      <c r="T1467" s="244"/>
      <c r="U1467" s="235">
        <v>6500</v>
      </c>
      <c r="V1467" s="246">
        <f>SUM(V1468+V1469)</f>
        <v>2057250</v>
      </c>
      <c r="W1467" s="263">
        <v>25</v>
      </c>
      <c r="X1467" s="263">
        <v>85</v>
      </c>
      <c r="Y1467" s="249">
        <f>SUM(V1467-(V1467*X1467/100))</f>
        <v>308587.5</v>
      </c>
      <c r="Z1467" s="248">
        <f>SUM(J1467+Y1467)</f>
        <v>317737.5</v>
      </c>
      <c r="AA1467" s="255">
        <f>Z1467</f>
        <v>317737.5</v>
      </c>
      <c r="AB1467" s="244">
        <v>10</v>
      </c>
      <c r="AC1467" s="244">
        <v>0</v>
      </c>
      <c r="AD1467" s="244">
        <v>0.02</v>
      </c>
      <c r="AE1467"/>
    </row>
    <row r="1468" spans="1:31" x14ac:dyDescent="0.3">
      <c r="A1468" s="244"/>
      <c r="B1468" s="244"/>
      <c r="C1468" s="244"/>
      <c r="D1468" s="244"/>
      <c r="E1468" s="244"/>
      <c r="F1468" s="244"/>
      <c r="G1468" s="244"/>
      <c r="H1468" s="255">
        <f>SUM((D1468*400)+(E1468*100)+F1468)</f>
        <v>0</v>
      </c>
      <c r="I1468" s="254">
        <v>75</v>
      </c>
      <c r="J1468" s="254">
        <f>H1468*I1468</f>
        <v>0</v>
      </c>
      <c r="K1468" s="244"/>
      <c r="L1468" s="244"/>
      <c r="M1468" s="330" t="s">
        <v>393</v>
      </c>
      <c r="N1468" s="345" t="s">
        <v>2</v>
      </c>
      <c r="O1468" s="283"/>
      <c r="P1468" s="244"/>
      <c r="Q1468" s="283">
        <v>220.5</v>
      </c>
      <c r="R1468" s="283"/>
      <c r="S1468" s="244"/>
      <c r="T1468" s="244"/>
      <c r="V1468" s="246">
        <f>SUM(Q1468*6500)</f>
        <v>1433250</v>
      </c>
      <c r="W1468" s="263"/>
      <c r="X1468" s="263"/>
      <c r="Y1468" s="249"/>
      <c r="Z1468" s="248">
        <f>SUM(J1468+Y1468)</f>
        <v>0</v>
      </c>
      <c r="AA1468" s="255">
        <f>Z1468</f>
        <v>0</v>
      </c>
      <c r="AB1468" s="244"/>
      <c r="AC1468" s="244"/>
      <c r="AD1468" s="244"/>
      <c r="AE1468"/>
    </row>
    <row r="1469" spans="1:31" x14ac:dyDescent="0.3">
      <c r="A1469" s="244"/>
      <c r="B1469" s="244"/>
      <c r="C1469" s="244"/>
      <c r="D1469" s="244"/>
      <c r="E1469" s="244"/>
      <c r="F1469" s="244"/>
      <c r="G1469" s="244"/>
      <c r="H1469" s="255">
        <f>SUM((D1469*400)+(E1469*100)+F1469)</f>
        <v>0</v>
      </c>
      <c r="I1469" s="254">
        <v>75</v>
      </c>
      <c r="J1469" s="254">
        <f>H1469*I1469</f>
        <v>0</v>
      </c>
      <c r="K1469" s="244"/>
      <c r="L1469" s="244"/>
      <c r="M1469" s="330" t="s">
        <v>391</v>
      </c>
      <c r="N1469" s="345" t="s">
        <v>0</v>
      </c>
      <c r="O1469" s="283"/>
      <c r="P1469" s="244"/>
      <c r="Q1469" s="283">
        <v>96</v>
      </c>
      <c r="R1469" s="283"/>
      <c r="S1469" s="244"/>
      <c r="T1469" s="244"/>
      <c r="V1469" s="246">
        <f>SUM(Q1469*6500)</f>
        <v>624000</v>
      </c>
      <c r="W1469" s="263"/>
      <c r="X1469" s="263"/>
      <c r="Y1469" s="249"/>
      <c r="Z1469" s="248">
        <f>SUM(J1469+Y1469)</f>
        <v>0</v>
      </c>
      <c r="AA1469" s="255">
        <f>Z1469</f>
        <v>0</v>
      </c>
      <c r="AB1469" s="244"/>
      <c r="AC1469" s="244"/>
      <c r="AD1469" s="244"/>
      <c r="AE1469"/>
    </row>
    <row r="1470" spans="1:31" x14ac:dyDescent="0.3">
      <c r="A1470" s="244"/>
      <c r="B1470" s="244"/>
      <c r="C1470" s="244"/>
      <c r="D1470" s="244"/>
      <c r="E1470" s="244"/>
      <c r="F1470" s="244"/>
      <c r="G1470" s="244"/>
      <c r="H1470" s="255">
        <f>SUM((D1470*400)+(E1470*100)+F1470)</f>
        <v>0</v>
      </c>
      <c r="I1470" s="254">
        <v>75</v>
      </c>
      <c r="J1470" s="254">
        <f>H1470*I1470</f>
        <v>0</v>
      </c>
      <c r="K1470" s="244"/>
      <c r="L1470" s="244"/>
      <c r="M1470" s="284" t="s">
        <v>8</v>
      </c>
      <c r="N1470" s="266" t="s">
        <v>0</v>
      </c>
      <c r="O1470" s="283"/>
      <c r="P1470" s="244">
        <v>22</v>
      </c>
      <c r="Q1470" s="283"/>
      <c r="R1470" s="283"/>
      <c r="S1470" s="244"/>
      <c r="T1470" s="244"/>
      <c r="U1470" s="235">
        <v>6500</v>
      </c>
      <c r="V1470" s="246">
        <f>SUM(P1470*6500)</f>
        <v>143000</v>
      </c>
      <c r="W1470" s="263">
        <v>25</v>
      </c>
      <c r="X1470" s="263">
        <v>93</v>
      </c>
      <c r="Y1470" s="249">
        <f>SUM(V1470-(V1470*X1470/100))</f>
        <v>10010</v>
      </c>
      <c r="Z1470" s="248">
        <f>SUM(J1470+Y1470)</f>
        <v>10010</v>
      </c>
      <c r="AA1470" s="255">
        <f>Z1470</f>
        <v>10010</v>
      </c>
      <c r="AB1470" s="244">
        <v>50</v>
      </c>
      <c r="AC1470" s="244">
        <v>0</v>
      </c>
      <c r="AD1470" s="244">
        <v>0.01</v>
      </c>
      <c r="AE1470"/>
    </row>
    <row r="1471" spans="1:31" s="294" customFormat="1" x14ac:dyDescent="0.3">
      <c r="A1471" s="295"/>
      <c r="B1471" s="295"/>
      <c r="C1471" s="295"/>
      <c r="D1471" s="295"/>
      <c r="E1471" s="295"/>
      <c r="F1471" s="295"/>
      <c r="G1471" s="295"/>
      <c r="H1471" s="296">
        <f>SUM((D1471*400)+(E1471*100)+F1471)</f>
        <v>0</v>
      </c>
      <c r="I1471" s="254">
        <v>75</v>
      </c>
      <c r="J1471" s="254">
        <f>H1471*I1471</f>
        <v>0</v>
      </c>
      <c r="K1471" s="295"/>
      <c r="L1471" s="295"/>
      <c r="M1471" s="300" t="s">
        <v>18</v>
      </c>
      <c r="N1471" s="300" t="s">
        <v>2</v>
      </c>
      <c r="O1471" s="298"/>
      <c r="P1471" s="295"/>
      <c r="Q1471" s="298"/>
      <c r="R1471" s="298">
        <v>45</v>
      </c>
      <c r="S1471" s="295"/>
      <c r="T1471" s="295"/>
      <c r="U1471" s="324">
        <v>2400</v>
      </c>
      <c r="V1471" s="323">
        <f>SUM(R1471*2400)</f>
        <v>108000</v>
      </c>
      <c r="W1471" s="295">
        <v>10</v>
      </c>
      <c r="X1471" s="295">
        <v>10</v>
      </c>
      <c r="Y1471" s="297">
        <f>SUM(V1471-(V1471*X1471/100))</f>
        <v>97200</v>
      </c>
      <c r="Z1471" s="296">
        <f>SUM(J1471+Y1471)</f>
        <v>97200</v>
      </c>
      <c r="AA1471" s="255">
        <f>Z1471</f>
        <v>97200</v>
      </c>
      <c r="AB1471" s="295">
        <v>0</v>
      </c>
      <c r="AC1471" s="295">
        <f>AA1471</f>
        <v>97200</v>
      </c>
      <c r="AD1471" s="295">
        <v>0.03</v>
      </c>
      <c r="AE1471" s="321"/>
    </row>
    <row r="1472" spans="1:31" x14ac:dyDescent="0.3">
      <c r="A1472" s="244"/>
      <c r="B1472" s="244"/>
      <c r="C1472" s="244"/>
      <c r="D1472" s="244"/>
      <c r="E1472" s="244"/>
      <c r="F1472" s="244"/>
      <c r="G1472" s="244"/>
      <c r="H1472" s="255">
        <f>SUM((D1472*400)+(E1472*100)+F1472)</f>
        <v>0</v>
      </c>
      <c r="I1472" s="254">
        <v>75</v>
      </c>
      <c r="J1472" s="254">
        <f>H1472*I1472</f>
        <v>0</v>
      </c>
      <c r="K1472" s="244"/>
      <c r="L1472" s="244"/>
      <c r="M1472" s="284"/>
      <c r="N1472" s="266"/>
      <c r="O1472" s="283"/>
      <c r="P1472" s="244"/>
      <c r="Q1472" s="283"/>
      <c r="R1472" s="283"/>
      <c r="S1472" s="244"/>
      <c r="T1472" s="244"/>
      <c r="V1472" s="246"/>
      <c r="W1472" s="263"/>
      <c r="X1472" s="263"/>
      <c r="Y1472" s="249"/>
      <c r="Z1472" s="248">
        <f>SUM(J1472+Y1472)</f>
        <v>0</v>
      </c>
      <c r="AA1472" s="255">
        <f>Z1472</f>
        <v>0</v>
      </c>
      <c r="AB1472" s="244"/>
      <c r="AC1472" s="244"/>
      <c r="AD1472" s="244"/>
      <c r="AE1472"/>
    </row>
    <row r="1473" spans="1:31" x14ac:dyDescent="0.3">
      <c r="A1473" s="244">
        <v>772</v>
      </c>
      <c r="B1473" s="330" t="s">
        <v>419</v>
      </c>
      <c r="C1473" s="244">
        <v>9677</v>
      </c>
      <c r="D1473" s="244"/>
      <c r="E1473" s="244">
        <v>1</v>
      </c>
      <c r="F1473" s="244">
        <v>43</v>
      </c>
      <c r="G1473" s="244">
        <v>2</v>
      </c>
      <c r="H1473" s="255">
        <f>SUM((D1473*400)+(E1473*100)+F1473)</f>
        <v>143</v>
      </c>
      <c r="I1473" s="254">
        <v>75</v>
      </c>
      <c r="J1473" s="254">
        <f>H1473*I1473</f>
        <v>10725</v>
      </c>
      <c r="K1473" s="244">
        <v>244</v>
      </c>
      <c r="L1473" s="244">
        <v>167</v>
      </c>
      <c r="M1473" s="330" t="s">
        <v>10</v>
      </c>
      <c r="N1473" s="345" t="s">
        <v>9</v>
      </c>
      <c r="O1473" s="283">
        <v>303</v>
      </c>
      <c r="P1473" s="244"/>
      <c r="Q1473" s="283"/>
      <c r="R1473" s="283"/>
      <c r="S1473" s="244"/>
      <c r="T1473" s="244"/>
      <c r="U1473" s="235">
        <v>6500</v>
      </c>
      <c r="V1473" s="246">
        <f>SUM(V1474+V1475)</f>
        <v>1735500</v>
      </c>
      <c r="W1473" s="263">
        <v>3</v>
      </c>
      <c r="X1473" s="263">
        <v>6</v>
      </c>
      <c r="Y1473" s="249">
        <f>SUM(V1473-(V1473*X1473/100))</f>
        <v>1631370</v>
      </c>
      <c r="Z1473" s="248">
        <f>SUM(J1473+Y1473)</f>
        <v>1642095</v>
      </c>
      <c r="AA1473" s="255">
        <f>Z1473</f>
        <v>1642095</v>
      </c>
      <c r="AB1473" s="244">
        <v>10</v>
      </c>
      <c r="AC1473" s="244">
        <v>0</v>
      </c>
      <c r="AD1473" s="244">
        <v>0.02</v>
      </c>
      <c r="AE1473"/>
    </row>
    <row r="1474" spans="1:31" x14ac:dyDescent="0.3">
      <c r="A1474" s="244"/>
      <c r="B1474" s="244"/>
      <c r="C1474" s="244"/>
      <c r="D1474" s="244"/>
      <c r="E1474" s="244"/>
      <c r="F1474" s="244"/>
      <c r="G1474" s="244"/>
      <c r="H1474" s="255">
        <f>SUM((D1474*400)+(E1474*100)+F1474)</f>
        <v>0</v>
      </c>
      <c r="I1474" s="254">
        <v>75</v>
      </c>
      <c r="J1474" s="254">
        <f>H1474*I1474</f>
        <v>0</v>
      </c>
      <c r="K1474" s="244"/>
      <c r="L1474" s="244"/>
      <c r="M1474" s="330" t="s">
        <v>393</v>
      </c>
      <c r="N1474" s="345" t="s">
        <v>2</v>
      </c>
      <c r="O1474" s="283"/>
      <c r="P1474" s="244"/>
      <c r="Q1474" s="283">
        <v>171</v>
      </c>
      <c r="R1474" s="283"/>
      <c r="S1474" s="244"/>
      <c r="T1474" s="244"/>
      <c r="V1474" s="246">
        <f>SUM(Q1474*6500)</f>
        <v>1111500</v>
      </c>
      <c r="W1474" s="263"/>
      <c r="X1474" s="263"/>
      <c r="Y1474" s="249"/>
      <c r="Z1474" s="248">
        <f>SUM(J1474+Y1474)</f>
        <v>0</v>
      </c>
      <c r="AA1474" s="255">
        <f>Z1474</f>
        <v>0</v>
      </c>
      <c r="AB1474" s="244"/>
      <c r="AC1474" s="244"/>
      <c r="AD1474" s="244"/>
      <c r="AE1474"/>
    </row>
    <row r="1475" spans="1:31" x14ac:dyDescent="0.3">
      <c r="A1475" s="244"/>
      <c r="B1475" s="244"/>
      <c r="C1475" s="244"/>
      <c r="D1475" s="244"/>
      <c r="E1475" s="244"/>
      <c r="F1475" s="244"/>
      <c r="G1475" s="244"/>
      <c r="H1475" s="255">
        <f>SUM((D1475*400)+(E1475*100)+F1475)</f>
        <v>0</v>
      </c>
      <c r="I1475" s="254">
        <v>75</v>
      </c>
      <c r="J1475" s="254">
        <f>H1475*I1475</f>
        <v>0</v>
      </c>
      <c r="K1475" s="244"/>
      <c r="L1475" s="244"/>
      <c r="M1475" s="330" t="s">
        <v>391</v>
      </c>
      <c r="N1475" s="345" t="s">
        <v>0</v>
      </c>
      <c r="O1475" s="283"/>
      <c r="P1475" s="244"/>
      <c r="Q1475" s="283">
        <v>96</v>
      </c>
      <c r="R1475" s="283"/>
      <c r="S1475" s="244"/>
      <c r="T1475" s="244"/>
      <c r="V1475" s="246">
        <f>SUM(Q1475*6500)</f>
        <v>624000</v>
      </c>
      <c r="W1475" s="263"/>
      <c r="X1475" s="263"/>
      <c r="Y1475" s="249"/>
      <c r="Z1475" s="248">
        <f>SUM(J1475+Y1475)</f>
        <v>0</v>
      </c>
      <c r="AA1475" s="255">
        <f>Z1475</f>
        <v>0</v>
      </c>
      <c r="AB1475" s="244"/>
      <c r="AC1475" s="244"/>
      <c r="AD1475" s="244"/>
      <c r="AE1475"/>
    </row>
    <row r="1476" spans="1:31" x14ac:dyDescent="0.3">
      <c r="A1476" s="244"/>
      <c r="B1476" s="244"/>
      <c r="C1476" s="244"/>
      <c r="D1476" s="244"/>
      <c r="E1476" s="244"/>
      <c r="F1476" s="244"/>
      <c r="G1476" s="244"/>
      <c r="H1476" s="255">
        <f>SUM((D1476*400)+(E1476*100)+F1476)</f>
        <v>0</v>
      </c>
      <c r="I1476" s="254">
        <v>75</v>
      </c>
      <c r="J1476" s="254">
        <f>H1476*I1476</f>
        <v>0</v>
      </c>
      <c r="K1476" s="244"/>
      <c r="L1476" s="244"/>
      <c r="M1476" s="284" t="s">
        <v>13</v>
      </c>
      <c r="N1476" s="345" t="s">
        <v>0</v>
      </c>
      <c r="O1476" s="283"/>
      <c r="P1476" s="244">
        <v>12</v>
      </c>
      <c r="Q1476" s="283"/>
      <c r="R1476" s="283"/>
      <c r="S1476" s="244"/>
      <c r="T1476" s="244"/>
      <c r="U1476" s="235">
        <v>2050</v>
      </c>
      <c r="V1476" s="246">
        <f>SUM(P1476*2050)</f>
        <v>24600</v>
      </c>
      <c r="W1476" s="263">
        <v>4</v>
      </c>
      <c r="X1476" s="263">
        <v>12</v>
      </c>
      <c r="Y1476" s="249">
        <f>SUM(V1476-(V1476*X1476/100))</f>
        <v>21648</v>
      </c>
      <c r="Z1476" s="248">
        <f>SUM(J1476+Y1476)</f>
        <v>21648</v>
      </c>
      <c r="AA1476" s="255">
        <f>Z1476</f>
        <v>21648</v>
      </c>
      <c r="AB1476" s="244">
        <v>50</v>
      </c>
      <c r="AC1476" s="244">
        <v>0</v>
      </c>
      <c r="AD1476" s="244">
        <v>0.01</v>
      </c>
      <c r="AE1476"/>
    </row>
    <row r="1477" spans="1:31" x14ac:dyDescent="0.3">
      <c r="A1477" s="244"/>
      <c r="B1477" s="244"/>
      <c r="C1477" s="244"/>
      <c r="D1477" s="244"/>
      <c r="E1477" s="244"/>
      <c r="F1477" s="244"/>
      <c r="G1477" s="244"/>
      <c r="H1477" s="255">
        <f>SUM((D1477*400)+(E1477*100)+F1477)</f>
        <v>0</v>
      </c>
      <c r="I1477" s="254">
        <v>75</v>
      </c>
      <c r="J1477" s="254">
        <f>H1477*I1477</f>
        <v>0</v>
      </c>
      <c r="K1477" s="244"/>
      <c r="L1477" s="244"/>
      <c r="M1477" s="284" t="s">
        <v>218</v>
      </c>
      <c r="N1477" s="266" t="s">
        <v>2</v>
      </c>
      <c r="O1477" s="283"/>
      <c r="P1477" s="244">
        <v>24</v>
      </c>
      <c r="Q1477" s="283"/>
      <c r="R1477" s="283"/>
      <c r="S1477" s="244"/>
      <c r="T1477" s="244"/>
      <c r="U1477" s="235">
        <v>2050</v>
      </c>
      <c r="V1477" s="246">
        <f>SUM(P1477*2050)</f>
        <v>49200</v>
      </c>
      <c r="W1477" s="263">
        <v>5</v>
      </c>
      <c r="X1477" s="263">
        <v>5</v>
      </c>
      <c r="Y1477" s="249">
        <f>SUM(V1477-(V1477*X1477/100))</f>
        <v>46740</v>
      </c>
      <c r="Z1477" s="248">
        <f>SUM(J1477+Y1477)</f>
        <v>46740</v>
      </c>
      <c r="AA1477" s="255">
        <f>Z1477</f>
        <v>46740</v>
      </c>
      <c r="AB1477" s="244">
        <v>50</v>
      </c>
      <c r="AC1477" s="244">
        <v>0</v>
      </c>
      <c r="AD1477" s="244">
        <v>0.01</v>
      </c>
      <c r="AE1477"/>
    </row>
    <row r="1478" spans="1:31" x14ac:dyDescent="0.3">
      <c r="A1478" s="244"/>
      <c r="B1478" s="244"/>
      <c r="C1478" s="244"/>
      <c r="D1478" s="244"/>
      <c r="E1478" s="244"/>
      <c r="F1478" s="244"/>
      <c r="G1478" s="244"/>
      <c r="H1478" s="255">
        <f>SUM((D1478*400)+(E1478*100)+F1478)</f>
        <v>0</v>
      </c>
      <c r="I1478" s="254">
        <v>75</v>
      </c>
      <c r="J1478" s="254">
        <f>H1478*I1478</f>
        <v>0</v>
      </c>
      <c r="K1478" s="244"/>
      <c r="L1478" s="244"/>
      <c r="M1478" s="284"/>
      <c r="N1478" s="266"/>
      <c r="O1478" s="283"/>
      <c r="P1478" s="244"/>
      <c r="Q1478" s="283"/>
      <c r="R1478" s="283"/>
      <c r="S1478" s="244"/>
      <c r="T1478" s="244"/>
      <c r="V1478" s="246"/>
      <c r="W1478" s="263"/>
      <c r="X1478" s="263"/>
      <c r="Y1478" s="249"/>
      <c r="Z1478" s="248">
        <f>SUM(J1478+Y1478)</f>
        <v>0</v>
      </c>
      <c r="AA1478" s="255">
        <f>Z1478</f>
        <v>0</v>
      </c>
      <c r="AB1478" s="244"/>
      <c r="AC1478" s="244"/>
      <c r="AD1478" s="244"/>
      <c r="AE1478"/>
    </row>
    <row r="1479" spans="1:31" x14ac:dyDescent="0.3">
      <c r="A1479" s="244">
        <v>773</v>
      </c>
      <c r="B1479" s="330" t="s">
        <v>418</v>
      </c>
      <c r="C1479" s="244">
        <v>14743</v>
      </c>
      <c r="D1479" s="244">
        <v>9</v>
      </c>
      <c r="E1479" s="244"/>
      <c r="F1479" s="244">
        <v>62</v>
      </c>
      <c r="G1479" s="244">
        <v>1</v>
      </c>
      <c r="H1479" s="255">
        <f>SUM((D1479*400)+(E1479*100)+F1479)</f>
        <v>3662</v>
      </c>
      <c r="I1479" s="254">
        <v>75</v>
      </c>
      <c r="J1479" s="254">
        <f>H1479*I1479</f>
        <v>274650</v>
      </c>
      <c r="K1479" s="244"/>
      <c r="L1479" s="244"/>
      <c r="M1479" s="284"/>
      <c r="N1479" s="266"/>
      <c r="O1479" s="283"/>
      <c r="P1479" s="244"/>
      <c r="Q1479" s="283"/>
      <c r="R1479" s="283"/>
      <c r="S1479" s="244"/>
      <c r="T1479" s="244"/>
      <c r="V1479" s="246"/>
      <c r="W1479" s="263"/>
      <c r="X1479" s="263"/>
      <c r="Y1479" s="249"/>
      <c r="Z1479" s="248">
        <f>SUM(J1479+Y1479)</f>
        <v>274650</v>
      </c>
      <c r="AA1479" s="255">
        <f>Z1479</f>
        <v>274650</v>
      </c>
      <c r="AB1479" s="244">
        <v>50</v>
      </c>
      <c r="AC1479" s="244">
        <v>0</v>
      </c>
      <c r="AD1479" s="244">
        <v>0.01</v>
      </c>
      <c r="AE1479"/>
    </row>
    <row r="1480" spans="1:31" x14ac:dyDescent="0.3">
      <c r="A1480" s="244">
        <v>774</v>
      </c>
      <c r="B1480" s="330" t="s">
        <v>417</v>
      </c>
      <c r="C1480" s="244">
        <v>20237</v>
      </c>
      <c r="D1480" s="244">
        <v>32</v>
      </c>
      <c r="E1480" s="244">
        <v>2</v>
      </c>
      <c r="F1480" s="244">
        <v>8</v>
      </c>
      <c r="G1480" s="244">
        <v>2</v>
      </c>
      <c r="H1480" s="255">
        <f>SUM((D1480*400)+(E1480*100)+F1480)</f>
        <v>13008</v>
      </c>
      <c r="I1480" s="254">
        <v>75</v>
      </c>
      <c r="J1480" s="254">
        <f>H1480*I1480</f>
        <v>975600</v>
      </c>
      <c r="K1480" s="244">
        <v>245</v>
      </c>
      <c r="L1480" s="244">
        <v>2</v>
      </c>
      <c r="M1480" s="330" t="s">
        <v>3</v>
      </c>
      <c r="N1480" s="345" t="s">
        <v>2</v>
      </c>
      <c r="O1480" s="283">
        <v>269</v>
      </c>
      <c r="P1480" s="244"/>
      <c r="Q1480" s="283">
        <v>260</v>
      </c>
      <c r="R1480" s="283"/>
      <c r="S1480" s="244"/>
      <c r="T1480" s="244"/>
      <c r="U1480" s="235">
        <v>6500</v>
      </c>
      <c r="V1480" s="246">
        <f>SUM(Q1480*6500)</f>
        <v>1690000</v>
      </c>
      <c r="W1480" s="263">
        <v>20</v>
      </c>
      <c r="X1480" s="263">
        <v>30</v>
      </c>
      <c r="Y1480" s="249">
        <f>SUM(V1480-(V1480*X1480/100))</f>
        <v>1183000</v>
      </c>
      <c r="Z1480" s="248">
        <f>SUM(J1480+Y1480)</f>
        <v>2158600</v>
      </c>
      <c r="AA1480" s="255">
        <f>Z1480</f>
        <v>2158600</v>
      </c>
      <c r="AB1480" s="244">
        <v>10</v>
      </c>
      <c r="AC1480" s="244">
        <v>0</v>
      </c>
      <c r="AD1480" s="244">
        <v>0.02</v>
      </c>
      <c r="AE1480"/>
    </row>
    <row r="1481" spans="1:31" x14ac:dyDescent="0.3">
      <c r="A1481" s="244"/>
      <c r="B1481" s="244"/>
      <c r="C1481" s="244"/>
      <c r="D1481" s="244"/>
      <c r="E1481" s="244"/>
      <c r="F1481" s="244"/>
      <c r="G1481" s="244"/>
      <c r="H1481" s="255">
        <f>SUM((D1481*400)+(E1481*100)+F1481)</f>
        <v>0</v>
      </c>
      <c r="I1481" s="254">
        <v>75</v>
      </c>
      <c r="J1481" s="254">
        <f>H1481*I1481</f>
        <v>0</v>
      </c>
      <c r="K1481" s="244"/>
      <c r="L1481" s="244"/>
      <c r="M1481" s="284" t="s">
        <v>13</v>
      </c>
      <c r="N1481" s="266" t="s">
        <v>0</v>
      </c>
      <c r="O1481" s="283"/>
      <c r="P1481" s="244">
        <v>9</v>
      </c>
      <c r="Q1481" s="283"/>
      <c r="R1481" s="283"/>
      <c r="S1481" s="244"/>
      <c r="T1481" s="244"/>
      <c r="U1481" s="235">
        <v>2050</v>
      </c>
      <c r="V1481" s="246">
        <f>SUM(P1481*2050)</f>
        <v>18450</v>
      </c>
      <c r="W1481" s="263">
        <v>10</v>
      </c>
      <c r="X1481" s="263">
        <v>40</v>
      </c>
      <c r="Y1481" s="249">
        <f>SUM(V1481-(V1481*X1481/100))</f>
        <v>11070</v>
      </c>
      <c r="Z1481" s="248">
        <f>SUM(J1481+Y1481)</f>
        <v>11070</v>
      </c>
      <c r="AA1481" s="255">
        <f>Z1481</f>
        <v>11070</v>
      </c>
      <c r="AB1481" s="244">
        <v>50</v>
      </c>
      <c r="AC1481" s="244">
        <v>0</v>
      </c>
      <c r="AD1481" s="244">
        <v>0.01</v>
      </c>
      <c r="AE1481"/>
    </row>
    <row r="1482" spans="1:31" x14ac:dyDescent="0.3">
      <c r="A1482" s="244"/>
      <c r="B1482" s="244"/>
      <c r="C1482" s="244"/>
      <c r="D1482" s="244"/>
      <c r="E1482" s="244"/>
      <c r="F1482" s="244"/>
      <c r="G1482" s="244"/>
      <c r="H1482" s="255">
        <f>SUM((D1482*400)+(E1482*100)+F1482)</f>
        <v>0</v>
      </c>
      <c r="I1482" s="254">
        <v>75</v>
      </c>
      <c r="J1482" s="254">
        <f>H1482*I1482</f>
        <v>0</v>
      </c>
      <c r="K1482" s="244">
        <v>246</v>
      </c>
      <c r="L1482" s="244">
        <v>136</v>
      </c>
      <c r="M1482" s="330" t="s">
        <v>10</v>
      </c>
      <c r="N1482" s="345" t="s">
        <v>9</v>
      </c>
      <c r="O1482" s="283">
        <v>328</v>
      </c>
      <c r="P1482" s="244"/>
      <c r="Q1482" s="283"/>
      <c r="R1482" s="283"/>
      <c r="S1482" s="244"/>
      <c r="T1482" s="244"/>
      <c r="U1482" s="235">
        <v>6500</v>
      </c>
      <c r="V1482" s="246">
        <f>SUM(V1483+V1484)</f>
        <v>1989000</v>
      </c>
      <c r="W1482" s="263">
        <v>10</v>
      </c>
      <c r="X1482" s="263">
        <v>30</v>
      </c>
      <c r="Y1482" s="249">
        <f>SUM(V1482-(V1482*X1482/100))</f>
        <v>1392300</v>
      </c>
      <c r="Z1482" s="248">
        <f>SUM(J1482+Y1482)</f>
        <v>1392300</v>
      </c>
      <c r="AA1482" s="255">
        <f>Z1482</f>
        <v>1392300</v>
      </c>
      <c r="AB1482" s="244">
        <v>10</v>
      </c>
      <c r="AC1482" s="244">
        <v>0</v>
      </c>
      <c r="AD1482" s="244">
        <v>0.02</v>
      </c>
      <c r="AE1482"/>
    </row>
    <row r="1483" spans="1:31" x14ac:dyDescent="0.3">
      <c r="A1483" s="244"/>
      <c r="B1483" s="244"/>
      <c r="C1483" s="244"/>
      <c r="D1483" s="244"/>
      <c r="E1483" s="244"/>
      <c r="F1483" s="244"/>
      <c r="G1483" s="244"/>
      <c r="H1483" s="255">
        <f>SUM((D1483*400)+(E1483*100)+F1483)</f>
        <v>0</v>
      </c>
      <c r="I1483" s="254">
        <v>75</v>
      </c>
      <c r="J1483" s="254">
        <f>H1483*I1483</f>
        <v>0</v>
      </c>
      <c r="K1483" s="244"/>
      <c r="L1483" s="244"/>
      <c r="M1483" s="330" t="s">
        <v>393</v>
      </c>
      <c r="N1483" s="345" t="s">
        <v>2</v>
      </c>
      <c r="O1483" s="283"/>
      <c r="P1483" s="244"/>
      <c r="Q1483" s="283">
        <v>210</v>
      </c>
      <c r="R1483" s="283"/>
      <c r="S1483" s="244"/>
      <c r="T1483" s="244"/>
      <c r="V1483" s="246">
        <f>SUM(Q1483*6500)</f>
        <v>1365000</v>
      </c>
      <c r="W1483" s="263"/>
      <c r="X1483" s="263"/>
      <c r="Y1483" s="249"/>
      <c r="Z1483" s="248">
        <f>SUM(J1483+Y1483)</f>
        <v>0</v>
      </c>
      <c r="AA1483" s="255">
        <f>Z1483</f>
        <v>0</v>
      </c>
      <c r="AB1483" s="244"/>
      <c r="AC1483" s="244"/>
      <c r="AD1483" s="244"/>
      <c r="AE1483"/>
    </row>
    <row r="1484" spans="1:31" x14ac:dyDescent="0.3">
      <c r="A1484" s="244"/>
      <c r="B1484" s="244"/>
      <c r="C1484" s="244"/>
      <c r="D1484" s="244"/>
      <c r="E1484" s="244"/>
      <c r="F1484" s="244"/>
      <c r="G1484" s="244"/>
      <c r="H1484" s="255">
        <f>SUM((D1484*400)+(E1484*100)+F1484)</f>
        <v>0</v>
      </c>
      <c r="I1484" s="254">
        <v>75</v>
      </c>
      <c r="J1484" s="254">
        <f>H1484*I1484</f>
        <v>0</v>
      </c>
      <c r="K1484" s="244"/>
      <c r="L1484" s="244"/>
      <c r="M1484" s="330" t="s">
        <v>391</v>
      </c>
      <c r="N1484" s="345" t="s">
        <v>0</v>
      </c>
      <c r="O1484" s="283"/>
      <c r="P1484" s="244"/>
      <c r="Q1484" s="283">
        <v>96</v>
      </c>
      <c r="R1484" s="283"/>
      <c r="S1484" s="244"/>
      <c r="T1484" s="244"/>
      <c r="V1484" s="246">
        <f>SUM(Q1484*6500)</f>
        <v>624000</v>
      </c>
      <c r="W1484" s="263"/>
      <c r="X1484" s="263"/>
      <c r="Y1484" s="249"/>
      <c r="Z1484" s="248">
        <f>SUM(J1484+Y1484)</f>
        <v>0</v>
      </c>
      <c r="AA1484" s="255">
        <f>Z1484</f>
        <v>0</v>
      </c>
      <c r="AB1484" s="244"/>
      <c r="AC1484" s="244"/>
      <c r="AD1484" s="244"/>
      <c r="AE1484"/>
    </row>
    <row r="1485" spans="1:31" x14ac:dyDescent="0.3">
      <c r="A1485" s="244"/>
      <c r="B1485" s="244"/>
      <c r="C1485" s="244"/>
      <c r="D1485" s="244"/>
      <c r="E1485" s="244"/>
      <c r="F1485" s="244"/>
      <c r="G1485" s="244"/>
      <c r="H1485" s="255">
        <f>SUM((D1485*400)+(E1485*100)+F1485)</f>
        <v>0</v>
      </c>
      <c r="I1485" s="254">
        <v>75</v>
      </c>
      <c r="J1485" s="254">
        <f>H1485*I1485</f>
        <v>0</v>
      </c>
      <c r="K1485" s="244"/>
      <c r="L1485" s="244"/>
      <c r="M1485" s="330" t="s">
        <v>8</v>
      </c>
      <c r="N1485" s="345" t="s">
        <v>0</v>
      </c>
      <c r="O1485" s="283"/>
      <c r="P1485" s="244">
        <v>22</v>
      </c>
      <c r="Q1485" s="283"/>
      <c r="R1485" s="283"/>
      <c r="S1485" s="244"/>
      <c r="T1485" s="244"/>
      <c r="U1485" s="235">
        <v>6500</v>
      </c>
      <c r="V1485" s="246">
        <f>SUM(P1485*6500)</f>
        <v>143000</v>
      </c>
      <c r="W1485" s="263">
        <v>10</v>
      </c>
      <c r="X1485" s="263">
        <v>40</v>
      </c>
      <c r="Y1485" s="249">
        <f>SUM(V1485-(V1485*X1485/100))</f>
        <v>85800</v>
      </c>
      <c r="Z1485" s="248">
        <f>SUM(J1485+Y1485)</f>
        <v>85800</v>
      </c>
      <c r="AA1485" s="255">
        <f>Z1485</f>
        <v>85800</v>
      </c>
      <c r="AB1485" s="244">
        <v>50</v>
      </c>
      <c r="AC1485" s="244">
        <v>0</v>
      </c>
      <c r="AD1485" s="244">
        <v>0.01</v>
      </c>
      <c r="AE1485"/>
    </row>
    <row r="1486" spans="1:31" x14ac:dyDescent="0.3">
      <c r="A1486" s="244"/>
      <c r="B1486" s="244"/>
      <c r="C1486" s="244"/>
      <c r="D1486" s="244"/>
      <c r="E1486" s="244"/>
      <c r="F1486" s="244"/>
      <c r="G1486" s="244"/>
      <c r="H1486" s="255">
        <f>SUM((D1486*400)+(E1486*100)+F1486)</f>
        <v>0</v>
      </c>
      <c r="I1486" s="254">
        <v>75</v>
      </c>
      <c r="J1486" s="254">
        <f>H1486*I1486</f>
        <v>0</v>
      </c>
      <c r="K1486" s="244">
        <v>247</v>
      </c>
      <c r="L1486" s="244">
        <v>289</v>
      </c>
      <c r="M1486" s="330" t="s">
        <v>3</v>
      </c>
      <c r="N1486" s="345" t="s">
        <v>2</v>
      </c>
      <c r="O1486" s="283">
        <v>364.5</v>
      </c>
      <c r="P1486" s="244"/>
      <c r="Q1486" s="283">
        <v>287.5</v>
      </c>
      <c r="R1486" s="283"/>
      <c r="S1486" s="244"/>
      <c r="T1486" s="244"/>
      <c r="U1486" s="235">
        <v>6500</v>
      </c>
      <c r="V1486" s="246">
        <f>SUM(Q1486*6500)</f>
        <v>1868750</v>
      </c>
      <c r="W1486" s="263">
        <v>10</v>
      </c>
      <c r="X1486" s="263">
        <v>10</v>
      </c>
      <c r="Y1486" s="249">
        <f>SUM(V1486-(V1486*X1486/100))</f>
        <v>1681875</v>
      </c>
      <c r="Z1486" s="248">
        <f>SUM(J1486+Y1486)</f>
        <v>1681875</v>
      </c>
      <c r="AA1486" s="255">
        <f>Z1486</f>
        <v>1681875</v>
      </c>
      <c r="AB1486" s="244">
        <v>10</v>
      </c>
      <c r="AC1486" s="244">
        <v>0</v>
      </c>
      <c r="AD1486" s="244">
        <v>0.02</v>
      </c>
      <c r="AE1486"/>
    </row>
    <row r="1487" spans="1:31" s="294" customFormat="1" x14ac:dyDescent="0.3">
      <c r="A1487" s="295"/>
      <c r="B1487" s="295"/>
      <c r="C1487" s="295"/>
      <c r="D1487" s="295"/>
      <c r="E1487" s="295"/>
      <c r="F1487" s="295"/>
      <c r="G1487" s="295"/>
      <c r="H1487" s="296">
        <f>SUM((D1487*400)+(E1487*100)+F1487)</f>
        <v>0</v>
      </c>
      <c r="I1487" s="254">
        <v>75</v>
      </c>
      <c r="J1487" s="254">
        <f>H1487*I1487</f>
        <v>0</v>
      </c>
      <c r="K1487" s="295"/>
      <c r="L1487" s="295"/>
      <c r="M1487" s="346" t="s">
        <v>18</v>
      </c>
      <c r="N1487" s="346" t="s">
        <v>2</v>
      </c>
      <c r="O1487" s="298"/>
      <c r="P1487" s="295"/>
      <c r="Q1487" s="298"/>
      <c r="R1487" s="298">
        <v>77</v>
      </c>
      <c r="S1487" s="295"/>
      <c r="T1487" s="295"/>
      <c r="U1487" s="324">
        <v>2400</v>
      </c>
      <c r="V1487" s="323">
        <f>SUM(R1487*2400)</f>
        <v>184800</v>
      </c>
      <c r="W1487" s="295">
        <v>5</v>
      </c>
      <c r="X1487" s="295">
        <v>5</v>
      </c>
      <c r="Y1487" s="297">
        <f>SUM(V1487-(V1487*X1487/100))</f>
        <v>175560</v>
      </c>
      <c r="Z1487" s="296">
        <f>SUM(J1487+Y1487)</f>
        <v>175560</v>
      </c>
      <c r="AA1487" s="255">
        <f>Z1487</f>
        <v>175560</v>
      </c>
      <c r="AB1487" s="295">
        <v>0</v>
      </c>
      <c r="AC1487" s="295">
        <f>AA1487</f>
        <v>175560</v>
      </c>
      <c r="AD1487" s="295">
        <v>0.03</v>
      </c>
      <c r="AE1487" s="321"/>
    </row>
    <row r="1488" spans="1:31" x14ac:dyDescent="0.3">
      <c r="A1488" s="244"/>
      <c r="B1488" s="244"/>
      <c r="C1488" s="244"/>
      <c r="D1488" s="244"/>
      <c r="E1488" s="244"/>
      <c r="F1488" s="244"/>
      <c r="G1488" s="244"/>
      <c r="H1488" s="255">
        <f>SUM((D1488*400)+(E1488*100)+F1488)</f>
        <v>0</v>
      </c>
      <c r="I1488" s="254">
        <v>75</v>
      </c>
      <c r="J1488" s="254">
        <f>H1488*I1488</f>
        <v>0</v>
      </c>
      <c r="K1488" s="244"/>
      <c r="L1488" s="244">
        <v>272</v>
      </c>
      <c r="M1488" s="330" t="s">
        <v>10</v>
      </c>
      <c r="N1488" s="345" t="s">
        <v>9</v>
      </c>
      <c r="O1488" s="283">
        <v>336</v>
      </c>
      <c r="P1488" s="244"/>
      <c r="Q1488" s="283"/>
      <c r="R1488" s="283"/>
      <c r="S1488" s="244"/>
      <c r="T1488" s="244"/>
      <c r="U1488" s="235">
        <v>6500</v>
      </c>
      <c r="V1488" s="246">
        <f>SUM(V1489+V1490)</f>
        <v>2184000</v>
      </c>
      <c r="W1488" s="263">
        <v>15</v>
      </c>
      <c r="X1488" s="263">
        <v>50</v>
      </c>
      <c r="Y1488" s="249">
        <f>SUM(V1488-(V1488*X1488/100))</f>
        <v>1092000</v>
      </c>
      <c r="Z1488" s="248">
        <f>SUM(J1488+Y1488)</f>
        <v>1092000</v>
      </c>
      <c r="AA1488" s="255">
        <f>Z1488</f>
        <v>1092000</v>
      </c>
      <c r="AB1488" s="244">
        <v>10</v>
      </c>
      <c r="AC1488" s="244">
        <v>0</v>
      </c>
      <c r="AD1488" s="244">
        <v>0.02</v>
      </c>
      <c r="AE1488"/>
    </row>
    <row r="1489" spans="1:31" x14ac:dyDescent="0.3">
      <c r="A1489" s="244"/>
      <c r="B1489" s="244"/>
      <c r="C1489" s="244"/>
      <c r="D1489" s="244"/>
      <c r="E1489" s="244"/>
      <c r="F1489" s="244"/>
      <c r="G1489" s="244"/>
      <c r="H1489" s="255">
        <f>SUM((D1489*400)+(E1489*100)+F1489)</f>
        <v>0</v>
      </c>
      <c r="I1489" s="254">
        <v>75</v>
      </c>
      <c r="J1489" s="254">
        <f>H1489*I1489</f>
        <v>0</v>
      </c>
      <c r="K1489" s="244"/>
      <c r="L1489" s="244"/>
      <c r="M1489" s="330" t="s">
        <v>393</v>
      </c>
      <c r="N1489" s="345" t="s">
        <v>2</v>
      </c>
      <c r="O1489" s="283"/>
      <c r="P1489" s="244"/>
      <c r="Q1489" s="283">
        <v>240</v>
      </c>
      <c r="R1489" s="283"/>
      <c r="S1489" s="244"/>
      <c r="T1489" s="244"/>
      <c r="V1489" s="246">
        <f>SUM(Q1489*6500)</f>
        <v>1560000</v>
      </c>
      <c r="W1489" s="263"/>
      <c r="X1489" s="263"/>
      <c r="Y1489" s="249"/>
      <c r="Z1489" s="248">
        <f>SUM(J1489+Y1489)</f>
        <v>0</v>
      </c>
      <c r="AA1489" s="255">
        <f>Z1489</f>
        <v>0</v>
      </c>
      <c r="AB1489" s="244"/>
      <c r="AC1489" s="244"/>
      <c r="AD1489" s="244"/>
      <c r="AE1489"/>
    </row>
    <row r="1490" spans="1:31" x14ac:dyDescent="0.3">
      <c r="A1490" s="244"/>
      <c r="B1490" s="244"/>
      <c r="C1490" s="244"/>
      <c r="D1490" s="244"/>
      <c r="E1490" s="244"/>
      <c r="F1490" s="244"/>
      <c r="G1490" s="244"/>
      <c r="H1490" s="255">
        <f>SUM((D1490*400)+(E1490*100)+F1490)</f>
        <v>0</v>
      </c>
      <c r="I1490" s="254">
        <v>75</v>
      </c>
      <c r="J1490" s="254">
        <f>H1490*I1490</f>
        <v>0</v>
      </c>
      <c r="K1490" s="244"/>
      <c r="L1490" s="244"/>
      <c r="M1490" s="330" t="s">
        <v>391</v>
      </c>
      <c r="N1490" s="345" t="s">
        <v>0</v>
      </c>
      <c r="O1490" s="283"/>
      <c r="P1490" s="244"/>
      <c r="Q1490" s="283">
        <v>96</v>
      </c>
      <c r="R1490" s="283"/>
      <c r="S1490" s="244"/>
      <c r="T1490" s="244"/>
      <c r="V1490" s="246">
        <f>SUM(Q1490*6500)</f>
        <v>624000</v>
      </c>
      <c r="W1490" s="263"/>
      <c r="X1490" s="263"/>
      <c r="Y1490" s="249"/>
      <c r="Z1490" s="248">
        <f>SUM(J1490+Y1490)</f>
        <v>0</v>
      </c>
      <c r="AA1490" s="255">
        <f>Z1490</f>
        <v>0</v>
      </c>
      <c r="AB1490" s="244"/>
      <c r="AC1490" s="244"/>
      <c r="AD1490" s="244"/>
      <c r="AE1490"/>
    </row>
    <row r="1491" spans="1:31" x14ac:dyDescent="0.3">
      <c r="A1491" s="244">
        <v>775</v>
      </c>
      <c r="B1491" s="330" t="s">
        <v>416</v>
      </c>
      <c r="C1491" s="244">
        <v>20239</v>
      </c>
      <c r="D1491" s="244">
        <v>38</v>
      </c>
      <c r="E1491" s="244">
        <v>2</v>
      </c>
      <c r="F1491" s="244">
        <v>62</v>
      </c>
      <c r="G1491" s="244">
        <v>1</v>
      </c>
      <c r="H1491" s="255">
        <f>SUM((D1491*400)+(E1491*100)+F1491)</f>
        <v>15462</v>
      </c>
      <c r="I1491" s="254">
        <v>75</v>
      </c>
      <c r="J1491" s="254">
        <f>H1491*I1491</f>
        <v>1159650</v>
      </c>
      <c r="K1491" s="244">
        <v>248</v>
      </c>
      <c r="L1491" s="244">
        <v>100</v>
      </c>
      <c r="M1491" s="330" t="s">
        <v>10</v>
      </c>
      <c r="N1491" s="345" t="s">
        <v>9</v>
      </c>
      <c r="O1491" s="283">
        <v>601</v>
      </c>
      <c r="P1491" s="244"/>
      <c r="Q1491" s="283"/>
      <c r="R1491" s="283"/>
      <c r="S1491" s="244"/>
      <c r="T1491" s="244"/>
      <c r="U1491" s="235">
        <v>6500</v>
      </c>
      <c r="V1491" s="246">
        <f>SUM(V1492+V1493)</f>
        <v>2379000</v>
      </c>
      <c r="W1491" s="263">
        <v>10</v>
      </c>
      <c r="X1491" s="263">
        <v>30</v>
      </c>
      <c r="Y1491" s="249">
        <f>SUM(V1491-(V1491*X1491/100))</f>
        <v>1665300</v>
      </c>
      <c r="Z1491" s="248">
        <f>SUM(J1491+Y1491)</f>
        <v>2824950</v>
      </c>
      <c r="AA1491" s="255">
        <f>Z1491</f>
        <v>2824950</v>
      </c>
      <c r="AB1491" s="244">
        <v>10</v>
      </c>
      <c r="AC1491" s="244">
        <v>0</v>
      </c>
      <c r="AD1491" s="244">
        <v>0.02</v>
      </c>
      <c r="AE1491"/>
    </row>
    <row r="1492" spans="1:31" x14ac:dyDescent="0.3">
      <c r="A1492" s="244"/>
      <c r="B1492" s="244"/>
      <c r="C1492" s="244"/>
      <c r="D1492" s="244"/>
      <c r="E1492" s="244"/>
      <c r="F1492" s="244"/>
      <c r="G1492" s="244"/>
      <c r="H1492" s="255">
        <f>SUM((D1492*400)+(E1492*100)+F1492)</f>
        <v>0</v>
      </c>
      <c r="I1492" s="254">
        <v>75</v>
      </c>
      <c r="J1492" s="254">
        <f>H1492*I1492</f>
        <v>0</v>
      </c>
      <c r="K1492" s="244"/>
      <c r="L1492" s="244"/>
      <c r="M1492" s="330" t="s">
        <v>393</v>
      </c>
      <c r="N1492" s="345" t="s">
        <v>2</v>
      </c>
      <c r="O1492" s="283"/>
      <c r="P1492" s="244"/>
      <c r="Q1492" s="283">
        <v>270</v>
      </c>
      <c r="R1492" s="283"/>
      <c r="S1492" s="244"/>
      <c r="T1492" s="244"/>
      <c r="V1492" s="246">
        <f>SUM(Q1492*6500)</f>
        <v>1755000</v>
      </c>
      <c r="W1492" s="263"/>
      <c r="X1492" s="263"/>
      <c r="Y1492" s="249"/>
      <c r="Z1492" s="248">
        <f>SUM(J1492+Y1492)</f>
        <v>0</v>
      </c>
      <c r="AA1492" s="255">
        <f>Z1492</f>
        <v>0</v>
      </c>
      <c r="AB1492" s="244"/>
      <c r="AC1492" s="244"/>
      <c r="AD1492" s="244"/>
      <c r="AE1492"/>
    </row>
    <row r="1493" spans="1:31" x14ac:dyDescent="0.3">
      <c r="A1493" s="244"/>
      <c r="B1493" s="244"/>
      <c r="C1493" s="244"/>
      <c r="D1493" s="244"/>
      <c r="E1493" s="244"/>
      <c r="F1493" s="244"/>
      <c r="G1493" s="244"/>
      <c r="H1493" s="255">
        <f>SUM((D1493*400)+(E1493*100)+F1493)</f>
        <v>0</v>
      </c>
      <c r="I1493" s="254">
        <v>75</v>
      </c>
      <c r="J1493" s="254">
        <f>H1493*I1493</f>
        <v>0</v>
      </c>
      <c r="K1493" s="244"/>
      <c r="L1493" s="244"/>
      <c r="M1493" s="330" t="s">
        <v>391</v>
      </c>
      <c r="N1493" s="345" t="s">
        <v>0</v>
      </c>
      <c r="O1493" s="283"/>
      <c r="P1493" s="244"/>
      <c r="Q1493" s="283">
        <v>96</v>
      </c>
      <c r="R1493" s="283"/>
      <c r="S1493" s="244"/>
      <c r="T1493" s="244"/>
      <c r="V1493" s="246">
        <f>SUM(Q1493*6500)</f>
        <v>624000</v>
      </c>
      <c r="W1493" s="263"/>
      <c r="X1493" s="263"/>
      <c r="Y1493" s="249"/>
      <c r="Z1493" s="248">
        <f>SUM(J1493+Y1493)</f>
        <v>0</v>
      </c>
      <c r="AA1493" s="255">
        <f>Z1493</f>
        <v>0</v>
      </c>
      <c r="AB1493" s="244"/>
      <c r="AC1493" s="244"/>
      <c r="AD1493" s="244"/>
      <c r="AE1493"/>
    </row>
    <row r="1494" spans="1:31" x14ac:dyDescent="0.3">
      <c r="A1494" s="244"/>
      <c r="B1494" s="244"/>
      <c r="C1494" s="244"/>
      <c r="D1494" s="244"/>
      <c r="E1494" s="244"/>
      <c r="F1494" s="244"/>
      <c r="G1494" s="244"/>
      <c r="H1494" s="255">
        <f>SUM((D1494*400)+(E1494*100)+F1494)</f>
        <v>0</v>
      </c>
      <c r="I1494" s="254">
        <v>75</v>
      </c>
      <c r="J1494" s="254">
        <f>H1494*I1494</f>
        <v>0</v>
      </c>
      <c r="K1494" s="244"/>
      <c r="L1494" s="244"/>
      <c r="M1494" s="330" t="s">
        <v>8</v>
      </c>
      <c r="N1494" s="345" t="s">
        <v>0</v>
      </c>
      <c r="O1494" s="283"/>
      <c r="P1494" s="244">
        <v>22</v>
      </c>
      <c r="Q1494" s="283"/>
      <c r="R1494" s="283"/>
      <c r="S1494" s="244"/>
      <c r="T1494" s="244"/>
      <c r="U1494" s="235">
        <v>6500</v>
      </c>
      <c r="V1494" s="246">
        <f>SUM(P1494*6500)</f>
        <v>143000</v>
      </c>
      <c r="W1494" s="263">
        <v>10</v>
      </c>
      <c r="X1494" s="263">
        <v>40</v>
      </c>
      <c r="Y1494" s="249">
        <f>SUM(V1494-(V1494*X1494/100))</f>
        <v>85800</v>
      </c>
      <c r="Z1494" s="248">
        <f>SUM(J1494+Y1494)</f>
        <v>85800</v>
      </c>
      <c r="AA1494" s="255">
        <f>Z1494</f>
        <v>85800</v>
      </c>
      <c r="AB1494" s="244">
        <v>10</v>
      </c>
      <c r="AC1494" s="244">
        <v>0</v>
      </c>
      <c r="AD1494" s="244">
        <v>0.01</v>
      </c>
      <c r="AE1494"/>
    </row>
    <row r="1495" spans="1:31" x14ac:dyDescent="0.3">
      <c r="A1495" s="244"/>
      <c r="B1495" s="244"/>
      <c r="C1495" s="244"/>
      <c r="D1495" s="244"/>
      <c r="E1495" s="244"/>
      <c r="F1495" s="244"/>
      <c r="G1495" s="244"/>
      <c r="H1495" s="255">
        <f>SUM((D1495*400)+(E1495*100)+F1495)</f>
        <v>0</v>
      </c>
      <c r="I1495" s="254">
        <v>75</v>
      </c>
      <c r="J1495" s="254">
        <f>H1495*I1495</f>
        <v>0</v>
      </c>
      <c r="K1495" s="244"/>
      <c r="L1495" s="244"/>
      <c r="M1495" s="284" t="s">
        <v>415</v>
      </c>
      <c r="N1495" s="266" t="s">
        <v>0</v>
      </c>
      <c r="O1495" s="283"/>
      <c r="P1495" s="244">
        <v>70</v>
      </c>
      <c r="Q1495" s="283"/>
      <c r="R1495" s="283"/>
      <c r="S1495" s="244"/>
      <c r="T1495" s="244"/>
      <c r="U1495" s="235">
        <v>2050</v>
      </c>
      <c r="V1495" s="246">
        <f>SUM(P1495*2050)</f>
        <v>143500</v>
      </c>
      <c r="W1495" s="263">
        <v>5</v>
      </c>
      <c r="X1495" s="263">
        <v>15</v>
      </c>
      <c r="Y1495" s="249">
        <f>SUM(V1495-(V1495*X1495/100))</f>
        <v>121975</v>
      </c>
      <c r="Z1495" s="248">
        <f>SUM(J1495+Y1495)</f>
        <v>121975</v>
      </c>
      <c r="AA1495" s="255">
        <f>Z1495</f>
        <v>121975</v>
      </c>
      <c r="AB1495" s="244">
        <v>10</v>
      </c>
      <c r="AC1495" s="244">
        <v>0</v>
      </c>
      <c r="AD1495" s="244">
        <v>0.01</v>
      </c>
      <c r="AE1495"/>
    </row>
    <row r="1496" spans="1:31" s="294" customFormat="1" x14ac:dyDescent="0.3">
      <c r="A1496" s="295"/>
      <c r="B1496" s="295"/>
      <c r="C1496" s="295"/>
      <c r="D1496" s="295"/>
      <c r="E1496" s="295"/>
      <c r="F1496" s="295"/>
      <c r="G1496" s="295"/>
      <c r="H1496" s="296">
        <f>SUM((D1496*400)+(E1496*100)+F1496)</f>
        <v>0</v>
      </c>
      <c r="I1496" s="254">
        <v>75</v>
      </c>
      <c r="J1496" s="254">
        <f>H1496*I1496</f>
        <v>0</v>
      </c>
      <c r="K1496" s="295"/>
      <c r="L1496" s="295"/>
      <c r="M1496" s="300" t="s">
        <v>18</v>
      </c>
      <c r="N1496" s="300" t="s">
        <v>2</v>
      </c>
      <c r="O1496" s="298"/>
      <c r="P1496" s="295"/>
      <c r="Q1496" s="298"/>
      <c r="R1496" s="298">
        <v>24</v>
      </c>
      <c r="S1496" s="295"/>
      <c r="T1496" s="295"/>
      <c r="U1496" s="324">
        <v>2400</v>
      </c>
      <c r="V1496" s="323">
        <f>SUM(R1496*2400)</f>
        <v>57600</v>
      </c>
      <c r="W1496" s="295">
        <v>5</v>
      </c>
      <c r="X1496" s="295">
        <v>5</v>
      </c>
      <c r="Y1496" s="297">
        <f>SUM(V1496-(V1496*X1496/100))</f>
        <v>54720</v>
      </c>
      <c r="Z1496" s="296">
        <f>SUM(J1496+Y1496)</f>
        <v>54720</v>
      </c>
      <c r="AA1496" s="255">
        <f>Z1496</f>
        <v>54720</v>
      </c>
      <c r="AB1496" s="295">
        <v>0</v>
      </c>
      <c r="AC1496" s="295">
        <f>AA1496</f>
        <v>54720</v>
      </c>
      <c r="AD1496" s="295">
        <v>0.03</v>
      </c>
      <c r="AE1496" s="321"/>
    </row>
    <row r="1497" spans="1:31" x14ac:dyDescent="0.3">
      <c r="A1497" s="244"/>
      <c r="B1497" s="244"/>
      <c r="C1497" s="244"/>
      <c r="D1497" s="244"/>
      <c r="E1497" s="244"/>
      <c r="F1497" s="244"/>
      <c r="G1497" s="244"/>
      <c r="H1497" s="255">
        <f>SUM((D1497*400)+(E1497*100)+F1497)</f>
        <v>0</v>
      </c>
      <c r="I1497" s="254">
        <v>75</v>
      </c>
      <c r="J1497" s="254">
        <f>H1497*I1497</f>
        <v>0</v>
      </c>
      <c r="K1497" s="244"/>
      <c r="L1497" s="244"/>
      <c r="M1497" s="284" t="s">
        <v>42</v>
      </c>
      <c r="N1497" s="266" t="s">
        <v>2</v>
      </c>
      <c r="O1497" s="283"/>
      <c r="P1497" s="244"/>
      <c r="Q1497" s="283"/>
      <c r="R1497" s="283">
        <v>49</v>
      </c>
      <c r="S1497" s="244"/>
      <c r="T1497" s="244"/>
      <c r="U1497" s="235">
        <v>6500</v>
      </c>
      <c r="V1497" s="246">
        <f>SUM(R1497*6500)</f>
        <v>318500</v>
      </c>
      <c r="W1497" s="263">
        <v>2</v>
      </c>
      <c r="X1497" s="263">
        <v>2</v>
      </c>
      <c r="Y1497" s="249">
        <f>SUM(V1497-(V1497*X1497/100))</f>
        <v>312130</v>
      </c>
      <c r="Z1497" s="248">
        <f>SUM(J1497+Y1497)</f>
        <v>312130</v>
      </c>
      <c r="AA1497" s="255">
        <f>Z1497</f>
        <v>312130</v>
      </c>
      <c r="AB1497" s="244">
        <v>10</v>
      </c>
      <c r="AC1497" s="244">
        <v>0</v>
      </c>
      <c r="AD1497" s="244">
        <v>0.02</v>
      </c>
      <c r="AE1497"/>
    </row>
    <row r="1498" spans="1:31" x14ac:dyDescent="0.3">
      <c r="A1498" s="244"/>
      <c r="B1498" s="244"/>
      <c r="C1498" s="244"/>
      <c r="D1498" s="244"/>
      <c r="E1498" s="244"/>
      <c r="F1498" s="244"/>
      <c r="G1498" s="244"/>
      <c r="H1498" s="255">
        <f>SUM((D1498*400)+(E1498*100)+F1498)</f>
        <v>0</v>
      </c>
      <c r="I1498" s="254">
        <v>75</v>
      </c>
      <c r="J1498" s="254">
        <f>H1498*I1498</f>
        <v>0</v>
      </c>
      <c r="K1498" s="244"/>
      <c r="L1498" s="244"/>
      <c r="M1498" s="284" t="s">
        <v>11</v>
      </c>
      <c r="N1498" s="266" t="s">
        <v>0</v>
      </c>
      <c r="O1498" s="283"/>
      <c r="P1498" s="244">
        <v>70</v>
      </c>
      <c r="Q1498" s="283"/>
      <c r="R1498" s="283"/>
      <c r="S1498" s="244"/>
      <c r="T1498" s="244"/>
      <c r="U1498" s="235">
        <v>2050</v>
      </c>
      <c r="V1498" s="246">
        <f>SUM(P1498*2050)</f>
        <v>143500</v>
      </c>
      <c r="W1498" s="263">
        <v>3</v>
      </c>
      <c r="X1498" s="263">
        <v>9</v>
      </c>
      <c r="Y1498" s="249">
        <f>SUM(V1498-(V1498*X1498/100))</f>
        <v>130585</v>
      </c>
      <c r="Z1498" s="248">
        <f>SUM(J1498+Y1498)</f>
        <v>130585</v>
      </c>
      <c r="AA1498" s="255">
        <f>Z1498</f>
        <v>130585</v>
      </c>
      <c r="AB1498" s="244">
        <v>50</v>
      </c>
      <c r="AC1498" s="244">
        <v>0</v>
      </c>
      <c r="AD1498" s="244">
        <v>0.01</v>
      </c>
      <c r="AE1498"/>
    </row>
    <row r="1499" spans="1:31" x14ac:dyDescent="0.3">
      <c r="A1499" s="244"/>
      <c r="B1499" s="244"/>
      <c r="C1499" s="244"/>
      <c r="D1499" s="244"/>
      <c r="E1499" s="244"/>
      <c r="F1499" s="244"/>
      <c r="G1499" s="244"/>
      <c r="H1499" s="255">
        <f>SUM((D1499*400)+(E1499*100)+F1499)</f>
        <v>0</v>
      </c>
      <c r="I1499" s="254">
        <v>75</v>
      </c>
      <c r="J1499" s="254">
        <f>H1499*I1499</f>
        <v>0</v>
      </c>
      <c r="K1499" s="244"/>
      <c r="L1499" s="244"/>
      <c r="M1499" s="284"/>
      <c r="N1499" s="266"/>
      <c r="O1499" s="283"/>
      <c r="P1499" s="244"/>
      <c r="Q1499" s="283"/>
      <c r="R1499" s="283"/>
      <c r="S1499" s="244"/>
      <c r="T1499" s="244"/>
      <c r="V1499" s="246"/>
      <c r="W1499" s="263"/>
      <c r="X1499" s="263"/>
      <c r="Y1499" s="249"/>
      <c r="Z1499" s="248">
        <f>SUM(J1499+Y1499)</f>
        <v>0</v>
      </c>
      <c r="AA1499" s="255">
        <f>Z1499</f>
        <v>0</v>
      </c>
      <c r="AB1499" s="244"/>
      <c r="AC1499" s="244"/>
      <c r="AD1499" s="244"/>
      <c r="AE1499"/>
    </row>
    <row r="1500" spans="1:31" x14ac:dyDescent="0.3">
      <c r="A1500" s="244"/>
      <c r="B1500" s="244"/>
      <c r="C1500" s="244"/>
      <c r="D1500" s="244"/>
      <c r="E1500" s="244"/>
      <c r="F1500" s="244"/>
      <c r="G1500" s="244"/>
      <c r="H1500" s="255">
        <f>SUM((D1500*400)+(E1500*100)+F1500)</f>
        <v>0</v>
      </c>
      <c r="I1500" s="254">
        <v>75</v>
      </c>
      <c r="J1500" s="254">
        <f>H1500*I1500</f>
        <v>0</v>
      </c>
      <c r="K1500" s="244"/>
      <c r="L1500" s="244"/>
      <c r="M1500" s="284"/>
      <c r="N1500" s="266"/>
      <c r="O1500" s="283"/>
      <c r="P1500" s="244"/>
      <c r="Q1500" s="283"/>
      <c r="R1500" s="283"/>
      <c r="S1500" s="244"/>
      <c r="T1500" s="244"/>
      <c r="V1500" s="246"/>
      <c r="W1500" s="263"/>
      <c r="X1500" s="263"/>
      <c r="Y1500" s="249"/>
      <c r="Z1500" s="248">
        <f>SUM(J1500+Y1500)</f>
        <v>0</v>
      </c>
      <c r="AA1500" s="255">
        <f>Z1500</f>
        <v>0</v>
      </c>
      <c r="AB1500" s="244"/>
      <c r="AC1500" s="244"/>
      <c r="AD1500" s="244"/>
      <c r="AE1500"/>
    </row>
    <row r="1501" spans="1:31" x14ac:dyDescent="0.3">
      <c r="A1501" s="244">
        <v>776</v>
      </c>
      <c r="B1501" s="330" t="s">
        <v>414</v>
      </c>
      <c r="C1501" s="244">
        <v>8659</v>
      </c>
      <c r="D1501" s="244">
        <v>16</v>
      </c>
      <c r="E1501" s="244">
        <v>3</v>
      </c>
      <c r="F1501" s="244">
        <v>19</v>
      </c>
      <c r="G1501" s="244">
        <v>1</v>
      </c>
      <c r="H1501" s="255">
        <f>SUM((D1501*400)+(E1501*100)+F1501)</f>
        <v>6719</v>
      </c>
      <c r="I1501" s="254">
        <v>75</v>
      </c>
      <c r="J1501" s="254">
        <f>H1501*I1501</f>
        <v>503925</v>
      </c>
      <c r="K1501" s="244"/>
      <c r="L1501" s="244"/>
      <c r="M1501" s="284"/>
      <c r="N1501" s="266"/>
      <c r="O1501" s="283"/>
      <c r="P1501" s="244"/>
      <c r="Q1501" s="283"/>
      <c r="R1501" s="283"/>
      <c r="S1501" s="244"/>
      <c r="T1501" s="244"/>
      <c r="V1501" s="246"/>
      <c r="W1501" s="263"/>
      <c r="X1501" s="263"/>
      <c r="Y1501" s="249"/>
      <c r="Z1501" s="248">
        <f>SUM(J1501+Y1501)</f>
        <v>503925</v>
      </c>
      <c r="AA1501" s="255">
        <f>Z1501</f>
        <v>503925</v>
      </c>
      <c r="AB1501" s="244">
        <v>50</v>
      </c>
      <c r="AC1501" s="244">
        <v>0</v>
      </c>
      <c r="AD1501" s="244">
        <v>0.01</v>
      </c>
      <c r="AE1501"/>
    </row>
    <row r="1502" spans="1:31" x14ac:dyDescent="0.3">
      <c r="A1502" s="244">
        <v>777</v>
      </c>
      <c r="B1502" s="330" t="s">
        <v>413</v>
      </c>
      <c r="C1502" s="244">
        <v>13689</v>
      </c>
      <c r="D1502" s="244"/>
      <c r="E1502" s="244"/>
      <c r="F1502" s="244">
        <v>21</v>
      </c>
      <c r="G1502" s="244">
        <v>2</v>
      </c>
      <c r="H1502" s="255">
        <f>SUM((D1502*400)+(E1502*100)+F1502)</f>
        <v>21</v>
      </c>
      <c r="I1502" s="254">
        <v>75</v>
      </c>
      <c r="J1502" s="254">
        <f>H1502*I1502</f>
        <v>1575</v>
      </c>
      <c r="K1502" s="244">
        <v>249</v>
      </c>
      <c r="L1502" s="244">
        <v>184</v>
      </c>
      <c r="M1502" s="330" t="s">
        <v>10</v>
      </c>
      <c r="N1502" s="345" t="s">
        <v>9</v>
      </c>
      <c r="O1502" s="283">
        <v>382</v>
      </c>
      <c r="P1502" s="244"/>
      <c r="Q1502" s="283"/>
      <c r="R1502" s="283"/>
      <c r="S1502" s="244"/>
      <c r="T1502" s="244"/>
      <c r="U1502" s="235">
        <v>6500</v>
      </c>
      <c r="V1502" s="246">
        <f>SUM(V1503+V1504)</f>
        <v>2340000</v>
      </c>
      <c r="W1502" s="263">
        <v>10</v>
      </c>
      <c r="X1502" s="263">
        <v>30</v>
      </c>
      <c r="Y1502" s="249">
        <f>SUM(V1502-(V1502*X1502/100))</f>
        <v>1638000</v>
      </c>
      <c r="Z1502" s="248">
        <f>SUM(J1502+Y1502)</f>
        <v>1639575</v>
      </c>
      <c r="AA1502" s="255">
        <f>Z1502</f>
        <v>1639575</v>
      </c>
      <c r="AB1502" s="244">
        <v>10</v>
      </c>
      <c r="AC1502" s="244">
        <v>0</v>
      </c>
      <c r="AD1502" s="244">
        <v>0.02</v>
      </c>
      <c r="AE1502"/>
    </row>
    <row r="1503" spans="1:31" x14ac:dyDescent="0.3">
      <c r="A1503" s="244"/>
      <c r="B1503" s="244"/>
      <c r="C1503" s="244"/>
      <c r="D1503" s="244"/>
      <c r="E1503" s="244"/>
      <c r="F1503" s="244"/>
      <c r="G1503" s="244"/>
      <c r="H1503" s="255">
        <f>SUM((D1503*400)+(E1503*100)+F1503)</f>
        <v>0</v>
      </c>
      <c r="I1503" s="254">
        <v>75</v>
      </c>
      <c r="J1503" s="254">
        <f>H1503*I1503</f>
        <v>0</v>
      </c>
      <c r="K1503" s="244"/>
      <c r="L1503" s="244"/>
      <c r="M1503" s="330" t="s">
        <v>393</v>
      </c>
      <c r="N1503" s="345" t="s">
        <v>2</v>
      </c>
      <c r="O1503" s="283"/>
      <c r="P1503" s="244"/>
      <c r="Q1503" s="283">
        <v>264</v>
      </c>
      <c r="R1503" s="283"/>
      <c r="S1503" s="244"/>
      <c r="T1503" s="244"/>
      <c r="V1503" s="246">
        <f>SUM(Q1503*6500)</f>
        <v>1716000</v>
      </c>
      <c r="W1503" s="263"/>
      <c r="X1503" s="263"/>
      <c r="Y1503" s="249"/>
      <c r="Z1503" s="248">
        <f>SUM(J1503+Y1503)</f>
        <v>0</v>
      </c>
      <c r="AA1503" s="255">
        <f>Z1503</f>
        <v>0</v>
      </c>
      <c r="AB1503" s="244"/>
      <c r="AC1503" s="244"/>
      <c r="AD1503" s="244"/>
      <c r="AE1503"/>
    </row>
    <row r="1504" spans="1:31" x14ac:dyDescent="0.3">
      <c r="A1504" s="244"/>
      <c r="B1504" s="244"/>
      <c r="C1504" s="244"/>
      <c r="D1504" s="244"/>
      <c r="E1504" s="244"/>
      <c r="F1504" s="244"/>
      <c r="G1504" s="244"/>
      <c r="H1504" s="255">
        <f>SUM((D1504*400)+(E1504*100)+F1504)</f>
        <v>0</v>
      </c>
      <c r="I1504" s="254">
        <v>75</v>
      </c>
      <c r="J1504" s="254">
        <f>H1504*I1504</f>
        <v>0</v>
      </c>
      <c r="K1504" s="244"/>
      <c r="L1504" s="244"/>
      <c r="M1504" s="330" t="s">
        <v>391</v>
      </c>
      <c r="N1504" s="345" t="s">
        <v>0</v>
      </c>
      <c r="O1504" s="283"/>
      <c r="P1504" s="244"/>
      <c r="Q1504" s="283">
        <v>96</v>
      </c>
      <c r="R1504" s="283"/>
      <c r="S1504" s="244"/>
      <c r="T1504" s="244"/>
      <c r="V1504" s="246">
        <f>SUM(Q1504*6500)</f>
        <v>624000</v>
      </c>
      <c r="W1504" s="263"/>
      <c r="X1504" s="263"/>
      <c r="Y1504" s="249"/>
      <c r="Z1504" s="248">
        <f>SUM(J1504+Y1504)</f>
        <v>0</v>
      </c>
      <c r="AA1504" s="255">
        <f>Z1504</f>
        <v>0</v>
      </c>
      <c r="AB1504" s="244"/>
      <c r="AC1504" s="244"/>
      <c r="AD1504" s="244"/>
      <c r="AE1504"/>
    </row>
    <row r="1505" spans="1:31" x14ac:dyDescent="0.3">
      <c r="A1505" s="244"/>
      <c r="B1505" s="244"/>
      <c r="C1505" s="244"/>
      <c r="D1505" s="244"/>
      <c r="E1505" s="244"/>
      <c r="F1505" s="244"/>
      <c r="G1505" s="244"/>
      <c r="H1505" s="255">
        <f>SUM((D1505*400)+(E1505*100)+F1505)</f>
        <v>0</v>
      </c>
      <c r="I1505" s="254">
        <v>75</v>
      </c>
      <c r="J1505" s="254">
        <f>H1505*I1505</f>
        <v>0</v>
      </c>
      <c r="K1505" s="244"/>
      <c r="L1505" s="244"/>
      <c r="M1505" s="330" t="s">
        <v>8</v>
      </c>
      <c r="N1505" s="345" t="s">
        <v>0</v>
      </c>
      <c r="O1505" s="283"/>
      <c r="P1505" s="244">
        <v>22</v>
      </c>
      <c r="Q1505" s="283"/>
      <c r="R1505" s="283"/>
      <c r="S1505" s="244"/>
      <c r="T1505" s="244"/>
      <c r="U1505" s="235">
        <v>6500</v>
      </c>
      <c r="V1505" s="246">
        <f>SUM(P1505*6500)</f>
        <v>143000</v>
      </c>
      <c r="W1505" s="263">
        <v>10</v>
      </c>
      <c r="X1505" s="263">
        <v>40</v>
      </c>
      <c r="Y1505" s="249">
        <f>SUM(V1505-(V1505*X1505/100))</f>
        <v>85800</v>
      </c>
      <c r="Z1505" s="248">
        <f>SUM(J1505+Y1505)</f>
        <v>85800</v>
      </c>
      <c r="AA1505" s="255">
        <f>Z1505</f>
        <v>85800</v>
      </c>
      <c r="AB1505" s="244">
        <v>50</v>
      </c>
      <c r="AC1505" s="244">
        <v>0</v>
      </c>
      <c r="AD1505" s="244">
        <v>0.01</v>
      </c>
      <c r="AE1505"/>
    </row>
    <row r="1506" spans="1:31" x14ac:dyDescent="0.3">
      <c r="A1506" s="244"/>
      <c r="B1506" s="244"/>
      <c r="C1506" s="244"/>
      <c r="D1506" s="244"/>
      <c r="E1506" s="244"/>
      <c r="F1506" s="244"/>
      <c r="G1506" s="244"/>
      <c r="H1506" s="255">
        <f>SUM((D1506*400)+(E1506*100)+F1506)</f>
        <v>0</v>
      </c>
      <c r="I1506" s="254">
        <v>75</v>
      </c>
      <c r="J1506" s="254">
        <f>H1506*I1506</f>
        <v>0</v>
      </c>
      <c r="K1506" s="244"/>
      <c r="L1506" s="244"/>
      <c r="M1506" s="284"/>
      <c r="N1506" s="266"/>
      <c r="O1506" s="283"/>
      <c r="P1506" s="244"/>
      <c r="Q1506" s="283"/>
      <c r="R1506" s="283"/>
      <c r="S1506" s="244"/>
      <c r="T1506" s="244"/>
      <c r="V1506" s="246"/>
      <c r="W1506" s="263"/>
      <c r="X1506" s="263"/>
      <c r="Y1506" s="249"/>
      <c r="Z1506" s="248">
        <f>SUM(J1506+Y1506)</f>
        <v>0</v>
      </c>
      <c r="AA1506" s="255">
        <f>Z1506</f>
        <v>0</v>
      </c>
      <c r="AB1506" s="244"/>
      <c r="AC1506" s="244"/>
      <c r="AD1506" s="244"/>
      <c r="AE1506"/>
    </row>
    <row r="1507" spans="1:31" x14ac:dyDescent="0.3">
      <c r="A1507" s="244">
        <v>778</v>
      </c>
      <c r="B1507" s="330" t="s">
        <v>412</v>
      </c>
      <c r="C1507" s="244">
        <v>16594</v>
      </c>
      <c r="D1507" s="244">
        <v>5</v>
      </c>
      <c r="E1507" s="244">
        <v>2</v>
      </c>
      <c r="F1507" s="244">
        <v>41</v>
      </c>
      <c r="G1507" s="244">
        <v>1</v>
      </c>
      <c r="H1507" s="255">
        <f>SUM((D1507*400)+(E1507*100)+F1507)</f>
        <v>2241</v>
      </c>
      <c r="I1507" s="254">
        <v>75</v>
      </c>
      <c r="J1507" s="254">
        <f>H1507*I1507</f>
        <v>168075</v>
      </c>
      <c r="K1507" s="244"/>
      <c r="L1507" s="244"/>
      <c r="M1507" s="284"/>
      <c r="N1507" s="266"/>
      <c r="O1507" s="283"/>
      <c r="P1507" s="244"/>
      <c r="Q1507" s="283"/>
      <c r="R1507" s="283"/>
      <c r="S1507" s="244"/>
      <c r="T1507" s="244"/>
      <c r="V1507" s="246"/>
      <c r="W1507" s="263"/>
      <c r="X1507" s="263"/>
      <c r="Y1507" s="249"/>
      <c r="Z1507" s="248">
        <f>SUM(J1507+Y1507)</f>
        <v>168075</v>
      </c>
      <c r="AA1507" s="255">
        <f>Z1507</f>
        <v>168075</v>
      </c>
      <c r="AB1507" s="244">
        <v>50</v>
      </c>
      <c r="AC1507" s="244">
        <v>0</v>
      </c>
      <c r="AD1507" s="244">
        <v>0.01</v>
      </c>
      <c r="AE1507"/>
    </row>
    <row r="1508" spans="1:31" x14ac:dyDescent="0.3">
      <c r="A1508" s="244">
        <v>779</v>
      </c>
      <c r="B1508" s="330" t="s">
        <v>411</v>
      </c>
      <c r="C1508" s="244">
        <v>16593</v>
      </c>
      <c r="D1508" s="244">
        <v>5</v>
      </c>
      <c r="E1508" s="244">
        <v>2</v>
      </c>
      <c r="F1508" s="244">
        <v>41</v>
      </c>
      <c r="G1508" s="244">
        <v>1</v>
      </c>
      <c r="H1508" s="255">
        <f>SUM((D1508*400)+(E1508*100)+F1508)</f>
        <v>2241</v>
      </c>
      <c r="I1508" s="254">
        <v>75</v>
      </c>
      <c r="J1508" s="254">
        <f>H1508*I1508</f>
        <v>168075</v>
      </c>
      <c r="K1508" s="244"/>
      <c r="L1508" s="244"/>
      <c r="M1508" s="284"/>
      <c r="N1508" s="266"/>
      <c r="O1508" s="283"/>
      <c r="P1508" s="244"/>
      <c r="Q1508" s="283"/>
      <c r="R1508" s="283"/>
      <c r="S1508" s="244"/>
      <c r="T1508" s="244"/>
      <c r="V1508" s="246"/>
      <c r="W1508" s="263"/>
      <c r="X1508" s="263"/>
      <c r="Y1508" s="249"/>
      <c r="Z1508" s="248">
        <f>SUM(J1508+Y1508)</f>
        <v>168075</v>
      </c>
      <c r="AA1508" s="255">
        <f>Z1508</f>
        <v>168075</v>
      </c>
      <c r="AB1508" s="244">
        <v>50</v>
      </c>
      <c r="AC1508" s="244">
        <v>0</v>
      </c>
      <c r="AD1508" s="244">
        <v>0.01</v>
      </c>
      <c r="AE1508"/>
    </row>
    <row r="1509" spans="1:31" x14ac:dyDescent="0.3">
      <c r="A1509" s="244">
        <v>780</v>
      </c>
      <c r="B1509" s="330" t="s">
        <v>410</v>
      </c>
      <c r="C1509" s="244">
        <v>6095</v>
      </c>
      <c r="D1509" s="244"/>
      <c r="E1509" s="244"/>
      <c r="F1509" s="244">
        <v>96</v>
      </c>
      <c r="G1509" s="244">
        <v>2</v>
      </c>
      <c r="H1509" s="255">
        <f>SUM((D1509*400)+(E1509*100)+F1509)</f>
        <v>96</v>
      </c>
      <c r="I1509" s="254">
        <v>75</v>
      </c>
      <c r="J1509" s="254">
        <f>H1509*I1509</f>
        <v>7200</v>
      </c>
      <c r="K1509" s="244">
        <v>250</v>
      </c>
      <c r="L1509" s="244" t="s">
        <v>409</v>
      </c>
      <c r="M1509" s="330" t="s">
        <v>10</v>
      </c>
      <c r="N1509" s="345" t="s">
        <v>9</v>
      </c>
      <c r="O1509" s="283">
        <v>308</v>
      </c>
      <c r="P1509" s="244"/>
      <c r="Q1509" s="283"/>
      <c r="R1509" s="283"/>
      <c r="S1509" s="244"/>
      <c r="T1509" s="244"/>
      <c r="U1509" s="235">
        <v>6500</v>
      </c>
      <c r="V1509" s="246">
        <f>SUM(V1510+V1511)</f>
        <v>1794000</v>
      </c>
      <c r="W1509" s="263">
        <v>15</v>
      </c>
      <c r="X1509" s="263">
        <v>50</v>
      </c>
      <c r="Y1509" s="249">
        <f>SUM(V1509-(V1509*X1509/100))</f>
        <v>897000</v>
      </c>
      <c r="Z1509" s="248">
        <f>SUM(J1509+Y1509)</f>
        <v>904200</v>
      </c>
      <c r="AA1509" s="255">
        <f>Z1509</f>
        <v>904200</v>
      </c>
      <c r="AB1509" s="244">
        <v>10</v>
      </c>
      <c r="AC1509" s="244">
        <v>0</v>
      </c>
      <c r="AD1509" s="244">
        <v>0.02</v>
      </c>
      <c r="AE1509"/>
    </row>
    <row r="1510" spans="1:31" x14ac:dyDescent="0.3">
      <c r="A1510" s="244"/>
      <c r="B1510" s="244"/>
      <c r="C1510" s="244"/>
      <c r="D1510" s="244"/>
      <c r="E1510" s="244"/>
      <c r="F1510" s="244"/>
      <c r="G1510" s="244"/>
      <c r="H1510" s="255">
        <f>SUM((D1510*400)+(E1510*100)+F1510)</f>
        <v>0</v>
      </c>
      <c r="I1510" s="254">
        <v>75</v>
      </c>
      <c r="J1510" s="254">
        <f>H1510*I1510</f>
        <v>0</v>
      </c>
      <c r="K1510" s="244"/>
      <c r="L1510" s="244"/>
      <c r="M1510" s="330" t="s">
        <v>393</v>
      </c>
      <c r="N1510" s="345" t="s">
        <v>2</v>
      </c>
      <c r="O1510" s="283"/>
      <c r="P1510" s="244"/>
      <c r="Q1510" s="283">
        <v>180</v>
      </c>
      <c r="R1510" s="283"/>
      <c r="S1510" s="244"/>
      <c r="T1510" s="244"/>
      <c r="V1510" s="246">
        <f>SUM(Q1510*6500)</f>
        <v>1170000</v>
      </c>
      <c r="W1510" s="263"/>
      <c r="X1510" s="263"/>
      <c r="Y1510" s="249"/>
      <c r="Z1510" s="248">
        <f>SUM(J1510+Y1510)</f>
        <v>0</v>
      </c>
      <c r="AA1510" s="255">
        <f>Z1510</f>
        <v>0</v>
      </c>
      <c r="AB1510" s="244"/>
      <c r="AC1510" s="244"/>
      <c r="AD1510" s="244"/>
      <c r="AE1510"/>
    </row>
    <row r="1511" spans="1:31" x14ac:dyDescent="0.3">
      <c r="A1511" s="244"/>
      <c r="B1511" s="244"/>
      <c r="C1511" s="244"/>
      <c r="D1511" s="244"/>
      <c r="E1511" s="244"/>
      <c r="F1511" s="244"/>
      <c r="G1511" s="244"/>
      <c r="H1511" s="255">
        <f>SUM((D1511*400)+(E1511*100)+F1511)</f>
        <v>0</v>
      </c>
      <c r="I1511" s="254">
        <v>75</v>
      </c>
      <c r="J1511" s="254">
        <f>H1511*I1511</f>
        <v>0</v>
      </c>
      <c r="K1511" s="244"/>
      <c r="L1511" s="244"/>
      <c r="M1511" s="330" t="s">
        <v>391</v>
      </c>
      <c r="N1511" s="345" t="s">
        <v>0</v>
      </c>
      <c r="O1511" s="283"/>
      <c r="P1511" s="244"/>
      <c r="Q1511" s="283">
        <v>96</v>
      </c>
      <c r="R1511" s="283"/>
      <c r="S1511" s="244"/>
      <c r="T1511" s="244"/>
      <c r="V1511" s="246">
        <f>SUM(Q1511*6500)</f>
        <v>624000</v>
      </c>
      <c r="W1511" s="263"/>
      <c r="X1511" s="263"/>
      <c r="Y1511" s="249"/>
      <c r="Z1511" s="248">
        <f>SUM(J1511+Y1511)</f>
        <v>0</v>
      </c>
      <c r="AA1511" s="255">
        <f>Z1511</f>
        <v>0</v>
      </c>
      <c r="AB1511" s="244"/>
      <c r="AC1511" s="244"/>
      <c r="AD1511" s="244"/>
      <c r="AE1511"/>
    </row>
    <row r="1512" spans="1:31" x14ac:dyDescent="0.3">
      <c r="A1512" s="244"/>
      <c r="B1512" s="244"/>
      <c r="C1512" s="244"/>
      <c r="D1512" s="244"/>
      <c r="E1512" s="244"/>
      <c r="F1512" s="244"/>
      <c r="G1512" s="244"/>
      <c r="H1512" s="255">
        <f>SUM((D1512*400)+(E1512*100)+F1512)</f>
        <v>0</v>
      </c>
      <c r="I1512" s="254">
        <v>75</v>
      </c>
      <c r="J1512" s="254">
        <f>H1512*I1512</f>
        <v>0</v>
      </c>
      <c r="K1512" s="244"/>
      <c r="L1512" s="244"/>
      <c r="M1512" s="330" t="s">
        <v>8</v>
      </c>
      <c r="N1512" s="345" t="s">
        <v>0</v>
      </c>
      <c r="O1512" s="283"/>
      <c r="P1512" s="244">
        <v>22</v>
      </c>
      <c r="Q1512" s="283"/>
      <c r="R1512" s="283"/>
      <c r="S1512" s="244"/>
      <c r="T1512" s="244"/>
      <c r="U1512" s="235">
        <v>6500</v>
      </c>
      <c r="V1512" s="246">
        <f>SUM(P1512*6500)</f>
        <v>143000</v>
      </c>
      <c r="W1512" s="263">
        <v>15</v>
      </c>
      <c r="X1512" s="263">
        <v>65</v>
      </c>
      <c r="Y1512" s="249">
        <f>SUM(V1512-(V1512*X1512/100))</f>
        <v>50050</v>
      </c>
      <c r="Z1512" s="248">
        <f>SUM(J1512+Y1512)</f>
        <v>50050</v>
      </c>
      <c r="AA1512" s="255">
        <f>Z1512</f>
        <v>50050</v>
      </c>
      <c r="AB1512" s="244">
        <v>50</v>
      </c>
      <c r="AC1512" s="244">
        <v>0</v>
      </c>
      <c r="AD1512" s="244">
        <v>0.01</v>
      </c>
      <c r="AE1512"/>
    </row>
    <row r="1513" spans="1:31" x14ac:dyDescent="0.3">
      <c r="A1513" s="244"/>
      <c r="B1513" s="244"/>
      <c r="C1513" s="244"/>
      <c r="D1513" s="244"/>
      <c r="E1513" s="244"/>
      <c r="F1513" s="244"/>
      <c r="G1513" s="244"/>
      <c r="H1513" s="255">
        <f>SUM((D1513*400)+(E1513*100)+F1513)</f>
        <v>0</v>
      </c>
      <c r="I1513" s="254">
        <v>75</v>
      </c>
      <c r="J1513" s="254">
        <f>H1513*I1513</f>
        <v>0</v>
      </c>
      <c r="K1513" s="244"/>
      <c r="L1513" s="244"/>
      <c r="M1513" s="284"/>
      <c r="N1513" s="266"/>
      <c r="O1513" s="283"/>
      <c r="P1513" s="244"/>
      <c r="Q1513" s="283"/>
      <c r="R1513" s="283"/>
      <c r="S1513" s="244"/>
      <c r="T1513" s="244"/>
      <c r="V1513" s="246"/>
      <c r="W1513" s="263"/>
      <c r="X1513" s="263"/>
      <c r="Y1513" s="249"/>
      <c r="Z1513" s="248">
        <f>SUM(J1513+Y1513)</f>
        <v>0</v>
      </c>
      <c r="AA1513" s="255">
        <f>Z1513</f>
        <v>0</v>
      </c>
      <c r="AB1513" s="244"/>
      <c r="AC1513" s="244"/>
      <c r="AD1513" s="244"/>
      <c r="AE1513"/>
    </row>
    <row r="1514" spans="1:31" x14ac:dyDescent="0.3">
      <c r="A1514" s="244">
        <v>781</v>
      </c>
      <c r="B1514" s="330" t="s">
        <v>408</v>
      </c>
      <c r="C1514" s="244">
        <v>2820</v>
      </c>
      <c r="D1514" s="244">
        <v>1</v>
      </c>
      <c r="E1514" s="244">
        <v>2</v>
      </c>
      <c r="F1514" s="244">
        <v>88</v>
      </c>
      <c r="G1514" s="244">
        <v>1</v>
      </c>
      <c r="H1514" s="255">
        <f>SUM((D1514*400)+(E1514*100)+F1514)</f>
        <v>688</v>
      </c>
      <c r="I1514" s="254">
        <v>75</v>
      </c>
      <c r="J1514" s="254">
        <f>H1514*I1514</f>
        <v>51600</v>
      </c>
      <c r="K1514" s="244"/>
      <c r="L1514" s="244"/>
      <c r="M1514" s="284"/>
      <c r="N1514" s="266"/>
      <c r="O1514" s="283"/>
      <c r="P1514" s="244"/>
      <c r="Q1514" s="283"/>
      <c r="R1514" s="283"/>
      <c r="S1514" s="244"/>
      <c r="T1514" s="244"/>
      <c r="V1514" s="246"/>
      <c r="W1514" s="263"/>
      <c r="X1514" s="263"/>
      <c r="Y1514" s="249"/>
      <c r="Z1514" s="248">
        <f>SUM(J1514+Y1514)</f>
        <v>51600</v>
      </c>
      <c r="AA1514" s="255">
        <f>Z1514</f>
        <v>51600</v>
      </c>
      <c r="AB1514" s="244">
        <v>50</v>
      </c>
      <c r="AC1514" s="244">
        <v>0</v>
      </c>
      <c r="AD1514" s="244">
        <v>0.01</v>
      </c>
      <c r="AE1514"/>
    </row>
    <row r="1515" spans="1:31" x14ac:dyDescent="0.3">
      <c r="A1515" s="244"/>
      <c r="B1515" s="330"/>
      <c r="C1515" s="244"/>
      <c r="D1515" s="244"/>
      <c r="E1515" s="244"/>
      <c r="F1515" s="244"/>
      <c r="G1515" s="244"/>
      <c r="H1515" s="255">
        <f>SUM((D1515*400)+(E1515*100)+F1515)</f>
        <v>0</v>
      </c>
      <c r="I1515" s="254">
        <v>75</v>
      </c>
      <c r="J1515" s="254">
        <f>H1515*I1515</f>
        <v>0</v>
      </c>
      <c r="K1515" s="244"/>
      <c r="L1515" s="244"/>
      <c r="M1515" s="284"/>
      <c r="N1515" s="266"/>
      <c r="O1515" s="283"/>
      <c r="P1515" s="244"/>
      <c r="Q1515" s="283"/>
      <c r="R1515" s="283"/>
      <c r="S1515" s="244"/>
      <c r="T1515" s="244"/>
      <c r="V1515" s="246"/>
      <c r="W1515" s="263"/>
      <c r="X1515" s="263"/>
      <c r="Y1515" s="249"/>
      <c r="Z1515" s="248">
        <f>SUM(J1515+Y1515)</f>
        <v>0</v>
      </c>
      <c r="AA1515" s="255">
        <f>Z1515</f>
        <v>0</v>
      </c>
      <c r="AB1515" s="244"/>
      <c r="AC1515" s="244"/>
      <c r="AD1515" s="244"/>
      <c r="AE1515"/>
    </row>
    <row r="1516" spans="1:31" x14ac:dyDescent="0.3">
      <c r="A1516" s="244">
        <v>782</v>
      </c>
      <c r="B1516" s="330" t="s">
        <v>407</v>
      </c>
      <c r="C1516" s="244">
        <v>6627</v>
      </c>
      <c r="D1516" s="244">
        <v>2</v>
      </c>
      <c r="E1516" s="244">
        <v>3</v>
      </c>
      <c r="F1516" s="244">
        <v>94</v>
      </c>
      <c r="G1516" s="244">
        <v>1</v>
      </c>
      <c r="H1516" s="255">
        <f>SUM((D1516*400)+(E1516*100)+F1516)</f>
        <v>1194</v>
      </c>
      <c r="I1516" s="254">
        <v>75</v>
      </c>
      <c r="J1516" s="254">
        <f>H1516*I1516</f>
        <v>89550</v>
      </c>
      <c r="K1516" s="244"/>
      <c r="L1516" s="244"/>
      <c r="M1516" s="284"/>
      <c r="N1516" s="266"/>
      <c r="O1516" s="283"/>
      <c r="P1516" s="244"/>
      <c r="Q1516" s="283"/>
      <c r="R1516" s="283"/>
      <c r="S1516" s="244"/>
      <c r="T1516" s="244"/>
      <c r="V1516" s="246"/>
      <c r="W1516" s="263"/>
      <c r="X1516" s="263"/>
      <c r="Y1516" s="249"/>
      <c r="Z1516" s="248">
        <f>SUM(J1516+Y1516)</f>
        <v>89550</v>
      </c>
      <c r="AA1516" s="255">
        <f>Z1516</f>
        <v>89550</v>
      </c>
      <c r="AB1516" s="244">
        <v>50</v>
      </c>
      <c r="AC1516" s="244">
        <v>0</v>
      </c>
      <c r="AD1516" s="244">
        <v>0.01</v>
      </c>
      <c r="AE1516"/>
    </row>
    <row r="1517" spans="1:31" x14ac:dyDescent="0.3">
      <c r="A1517" s="244">
        <v>783</v>
      </c>
      <c r="B1517" s="330" t="s">
        <v>406</v>
      </c>
      <c r="C1517" s="244">
        <v>15816</v>
      </c>
      <c r="D1517" s="244">
        <v>16</v>
      </c>
      <c r="E1517" s="244">
        <v>0</v>
      </c>
      <c r="F1517" s="244">
        <v>83</v>
      </c>
      <c r="G1517" s="244">
        <v>1</v>
      </c>
      <c r="H1517" s="255">
        <f>SUM((D1517*400)+(E1517*100)+F1517)</f>
        <v>6483</v>
      </c>
      <c r="I1517" s="254">
        <v>75</v>
      </c>
      <c r="J1517" s="254">
        <f>H1517*I1517</f>
        <v>486225</v>
      </c>
      <c r="K1517" s="244"/>
      <c r="L1517" s="244"/>
      <c r="M1517" s="284"/>
      <c r="N1517" s="266"/>
      <c r="O1517" s="283"/>
      <c r="P1517" s="244"/>
      <c r="Q1517" s="283"/>
      <c r="R1517" s="283"/>
      <c r="S1517" s="244"/>
      <c r="T1517" s="244"/>
      <c r="V1517" s="246"/>
      <c r="W1517" s="263"/>
      <c r="X1517" s="263"/>
      <c r="Y1517" s="249"/>
      <c r="Z1517" s="248">
        <f>SUM(J1517+Y1517)</f>
        <v>486225</v>
      </c>
      <c r="AA1517" s="255">
        <f>Z1517</f>
        <v>486225</v>
      </c>
      <c r="AB1517" s="244">
        <v>50</v>
      </c>
      <c r="AC1517" s="244">
        <v>0</v>
      </c>
      <c r="AD1517" s="244">
        <v>0.01</v>
      </c>
      <c r="AE1517"/>
    </row>
    <row r="1518" spans="1:31" x14ac:dyDescent="0.3">
      <c r="A1518" s="244"/>
      <c r="B1518" s="330"/>
      <c r="C1518" s="244"/>
      <c r="D1518" s="244"/>
      <c r="E1518" s="244"/>
      <c r="F1518" s="244"/>
      <c r="G1518" s="244"/>
      <c r="H1518" s="255">
        <f>SUM((D1518*400)+(E1518*100)+F1518)</f>
        <v>0</v>
      </c>
      <c r="I1518" s="254">
        <v>75</v>
      </c>
      <c r="J1518" s="254">
        <f>H1518*I1518</f>
        <v>0</v>
      </c>
      <c r="K1518" s="244"/>
      <c r="L1518" s="244"/>
      <c r="M1518" s="284"/>
      <c r="N1518" s="266"/>
      <c r="O1518" s="283"/>
      <c r="P1518" s="244"/>
      <c r="Q1518" s="283"/>
      <c r="R1518" s="283"/>
      <c r="S1518" s="244"/>
      <c r="T1518" s="244"/>
      <c r="V1518" s="246"/>
      <c r="W1518" s="263"/>
      <c r="X1518" s="263"/>
      <c r="Y1518" s="249"/>
      <c r="Z1518" s="248">
        <f>SUM(J1518+Y1518)</f>
        <v>0</v>
      </c>
      <c r="AA1518" s="255">
        <f>Z1518</f>
        <v>0</v>
      </c>
      <c r="AB1518" s="244"/>
      <c r="AC1518" s="244"/>
      <c r="AD1518" s="244"/>
      <c r="AE1518"/>
    </row>
    <row r="1519" spans="1:31" x14ac:dyDescent="0.3">
      <c r="A1519" s="244">
        <v>784</v>
      </c>
      <c r="B1519" s="330" t="s">
        <v>405</v>
      </c>
      <c r="C1519" s="244">
        <v>6283</v>
      </c>
      <c r="D1519" s="244">
        <v>0</v>
      </c>
      <c r="E1519" s="244">
        <v>1</v>
      </c>
      <c r="F1519" s="244">
        <v>59</v>
      </c>
      <c r="G1519" s="244">
        <v>1</v>
      </c>
      <c r="H1519" s="255">
        <f>SUM((D1519*400)+(E1519*100)+F1519)</f>
        <v>159</v>
      </c>
      <c r="I1519" s="254">
        <v>75</v>
      </c>
      <c r="J1519" s="254">
        <f>H1519*I1519</f>
        <v>11925</v>
      </c>
      <c r="K1519" s="244"/>
      <c r="L1519" s="244"/>
      <c r="M1519" s="284"/>
      <c r="N1519" s="266"/>
      <c r="O1519" s="283"/>
      <c r="P1519" s="244"/>
      <c r="Q1519" s="283"/>
      <c r="R1519" s="283"/>
      <c r="S1519" s="244"/>
      <c r="T1519" s="244"/>
      <c r="U1519" s="246"/>
      <c r="V1519" s="263"/>
      <c r="W1519" s="263"/>
      <c r="X1519" s="263"/>
      <c r="Y1519" s="249"/>
      <c r="Z1519" s="248">
        <f>SUM(J1519+Y1519)</f>
        <v>11925</v>
      </c>
      <c r="AA1519" s="255">
        <f>Z1519</f>
        <v>11925</v>
      </c>
      <c r="AB1519" s="244">
        <v>50</v>
      </c>
      <c r="AC1519" s="244">
        <v>0</v>
      </c>
      <c r="AD1519" s="244">
        <v>0.01</v>
      </c>
      <c r="AE1519"/>
    </row>
    <row r="1520" spans="1:31" x14ac:dyDescent="0.3">
      <c r="A1520" s="244"/>
      <c r="B1520" s="330"/>
      <c r="C1520" s="244"/>
      <c r="D1520" s="244"/>
      <c r="E1520" s="244"/>
      <c r="F1520" s="244"/>
      <c r="G1520" s="244"/>
      <c r="H1520" s="255">
        <f>SUM((D1520*400)+(E1520*100)+F1520)</f>
        <v>0</v>
      </c>
      <c r="I1520" s="254">
        <v>75</v>
      </c>
      <c r="J1520" s="254">
        <f>H1520*I1520</f>
        <v>0</v>
      </c>
      <c r="K1520" s="244"/>
      <c r="L1520" s="244"/>
      <c r="M1520" s="284"/>
      <c r="N1520" s="266"/>
      <c r="O1520" s="283"/>
      <c r="P1520" s="244"/>
      <c r="Q1520" s="283"/>
      <c r="R1520" s="283"/>
      <c r="S1520" s="244"/>
      <c r="T1520" s="244"/>
      <c r="U1520" s="246"/>
      <c r="V1520" s="263"/>
      <c r="W1520" s="263"/>
      <c r="X1520" s="263"/>
      <c r="Y1520" s="249"/>
      <c r="Z1520" s="248">
        <f>SUM(J1520+Y1520)</f>
        <v>0</v>
      </c>
      <c r="AA1520" s="255">
        <f>Z1520</f>
        <v>0</v>
      </c>
      <c r="AB1520" s="244"/>
      <c r="AC1520" s="244"/>
      <c r="AD1520" s="244"/>
      <c r="AE1520"/>
    </row>
    <row r="1521" spans="1:31" x14ac:dyDescent="0.3">
      <c r="A1521" s="244">
        <v>785</v>
      </c>
      <c r="B1521" s="330" t="s">
        <v>404</v>
      </c>
      <c r="C1521" s="244">
        <v>6071</v>
      </c>
      <c r="D1521" s="244">
        <v>2</v>
      </c>
      <c r="E1521" s="244">
        <v>2</v>
      </c>
      <c r="F1521" s="244">
        <v>64</v>
      </c>
      <c r="G1521" s="244">
        <v>1</v>
      </c>
      <c r="H1521" s="255">
        <f>SUM((D1521*400)+(E1521*100)+F1521)</f>
        <v>1064</v>
      </c>
      <c r="I1521" s="254">
        <v>75</v>
      </c>
      <c r="J1521" s="254">
        <f>H1521*I1521</f>
        <v>79800</v>
      </c>
      <c r="K1521" s="244"/>
      <c r="L1521" s="244"/>
      <c r="M1521" s="284"/>
      <c r="N1521" s="266"/>
      <c r="O1521" s="283"/>
      <c r="P1521" s="244"/>
      <c r="Q1521" s="283"/>
      <c r="R1521" s="283"/>
      <c r="S1521" s="244"/>
      <c r="T1521" s="244"/>
      <c r="U1521" s="246"/>
      <c r="V1521" s="263"/>
      <c r="W1521" s="263"/>
      <c r="X1521" s="263"/>
      <c r="Y1521" s="249"/>
      <c r="Z1521" s="248">
        <f>SUM(J1521+Y1521)</f>
        <v>79800</v>
      </c>
      <c r="AA1521" s="255">
        <f>Z1521</f>
        <v>79800</v>
      </c>
      <c r="AB1521" s="244">
        <v>50</v>
      </c>
      <c r="AC1521" s="244">
        <v>0</v>
      </c>
      <c r="AD1521" s="244">
        <v>0.01</v>
      </c>
      <c r="AE1521"/>
    </row>
    <row r="1522" spans="1:31" x14ac:dyDescent="0.3">
      <c r="A1522" s="340"/>
      <c r="B1522" s="330"/>
      <c r="C1522" s="340"/>
      <c r="D1522" s="340"/>
      <c r="E1522" s="340"/>
      <c r="F1522" s="340"/>
      <c r="G1522" s="340"/>
      <c r="H1522" s="255">
        <f>SUM((D1522*400)+(E1522*100)+F1522)</f>
        <v>0</v>
      </c>
      <c r="I1522" s="254">
        <v>75</v>
      </c>
      <c r="J1522" s="254">
        <f>H1522*I1522</f>
        <v>0</v>
      </c>
      <c r="K1522" s="340"/>
      <c r="L1522" s="244"/>
      <c r="M1522" s="344"/>
      <c r="N1522" s="343"/>
      <c r="O1522" s="342"/>
      <c r="P1522" s="340"/>
      <c r="Q1522" s="342"/>
      <c r="R1522" s="342"/>
      <c r="S1522" s="340"/>
      <c r="T1522" s="340"/>
      <c r="U1522" s="246"/>
      <c r="V1522" s="341"/>
      <c r="W1522" s="341"/>
      <c r="X1522" s="341"/>
      <c r="Y1522" s="249"/>
      <c r="Z1522" s="248">
        <f>SUM(J1522+Y1522)</f>
        <v>0</v>
      </c>
      <c r="AA1522" s="255">
        <f>Z1522</f>
        <v>0</v>
      </c>
      <c r="AB1522" s="340"/>
      <c r="AC1522" s="340"/>
      <c r="AD1522" s="340"/>
      <c r="AE1522"/>
    </row>
    <row r="1523" spans="1:31" x14ac:dyDescent="0.3">
      <c r="A1523" s="337">
        <v>786</v>
      </c>
      <c r="B1523" s="330" t="s">
        <v>403</v>
      </c>
      <c r="C1523" s="337">
        <v>15352</v>
      </c>
      <c r="D1523" s="337">
        <v>5</v>
      </c>
      <c r="E1523" s="337">
        <v>0</v>
      </c>
      <c r="F1523" s="337">
        <v>89</v>
      </c>
      <c r="G1523" s="337">
        <v>1</v>
      </c>
      <c r="H1523" s="255">
        <f>SUM((D1523*400)+(E1523*100)+F1523)</f>
        <v>2089</v>
      </c>
      <c r="I1523" s="254">
        <v>75</v>
      </c>
      <c r="J1523" s="254">
        <f>H1523*I1523</f>
        <v>156675</v>
      </c>
      <c r="K1523" s="337"/>
      <c r="L1523" s="244"/>
      <c r="M1523" s="339"/>
      <c r="N1523" s="262"/>
      <c r="O1523" s="338"/>
      <c r="P1523" s="337"/>
      <c r="Q1523" s="338"/>
      <c r="R1523" s="338"/>
      <c r="S1523" s="337"/>
      <c r="T1523" s="337"/>
      <c r="U1523" s="246"/>
      <c r="V1523" s="260"/>
      <c r="W1523" s="260"/>
      <c r="X1523" s="260"/>
      <c r="Y1523" s="249"/>
      <c r="Z1523" s="248">
        <f>SUM(J1523+Y1523)</f>
        <v>156675</v>
      </c>
      <c r="AA1523" s="255">
        <f>Z1523</f>
        <v>156675</v>
      </c>
      <c r="AB1523" s="337">
        <v>50</v>
      </c>
      <c r="AC1523" s="337">
        <v>0</v>
      </c>
      <c r="AD1523" s="337">
        <v>0.01</v>
      </c>
      <c r="AE1523"/>
    </row>
    <row r="1524" spans="1:31" x14ac:dyDescent="0.3">
      <c r="A1524" s="256">
        <v>787</v>
      </c>
      <c r="B1524" s="329" t="s">
        <v>402</v>
      </c>
      <c r="C1524" s="256">
        <v>12201</v>
      </c>
      <c r="D1524" s="256">
        <v>0</v>
      </c>
      <c r="E1524" s="256">
        <v>0</v>
      </c>
      <c r="F1524" s="256">
        <v>77</v>
      </c>
      <c r="G1524" s="256">
        <v>2</v>
      </c>
      <c r="H1524" s="255">
        <f>SUM((D1524*400)+(E1524*100)+F1524)</f>
        <v>77</v>
      </c>
      <c r="I1524" s="254">
        <v>75</v>
      </c>
      <c r="J1524" s="254">
        <f>H1524*I1524</f>
        <v>5775</v>
      </c>
      <c r="K1524" s="256">
        <v>251</v>
      </c>
      <c r="L1524" s="336" t="s">
        <v>401</v>
      </c>
      <c r="M1524" s="329" t="s">
        <v>10</v>
      </c>
      <c r="N1524" s="328" t="s">
        <v>9</v>
      </c>
      <c r="O1524" s="327">
        <v>240</v>
      </c>
      <c r="P1524" s="256"/>
      <c r="Q1524" s="327"/>
      <c r="R1524" s="327"/>
      <c r="S1524" s="256"/>
      <c r="T1524" s="256"/>
      <c r="U1524" s="235">
        <v>6500</v>
      </c>
      <c r="V1524" s="246">
        <f>SUM(V1526+V1525)</f>
        <v>1248000</v>
      </c>
      <c r="W1524" s="269">
        <v>30</v>
      </c>
      <c r="X1524" s="269">
        <v>85</v>
      </c>
      <c r="Y1524" s="249">
        <f>SUM(V1524-(V1524*X1524/100))</f>
        <v>187200</v>
      </c>
      <c r="Z1524" s="248">
        <f>SUM(J1524+Y1524)</f>
        <v>192975</v>
      </c>
      <c r="AA1524" s="255">
        <f>Z1524</f>
        <v>192975</v>
      </c>
      <c r="AB1524" s="256">
        <v>10</v>
      </c>
      <c r="AC1524" s="256">
        <v>0</v>
      </c>
      <c r="AD1524" s="256">
        <v>0.02</v>
      </c>
      <c r="AE1524"/>
    </row>
    <row r="1525" spans="1:31" s="282" customFormat="1" x14ac:dyDescent="0.3">
      <c r="A1525" s="269"/>
      <c r="B1525" s="328"/>
      <c r="C1525" s="269"/>
      <c r="D1525" s="269"/>
      <c r="E1525" s="269"/>
      <c r="F1525" s="269"/>
      <c r="G1525" s="269"/>
      <c r="H1525" s="255">
        <f>SUM((D1525*400)+(E1525*100)+F1525)</f>
        <v>0</v>
      </c>
      <c r="I1525" s="254">
        <v>75</v>
      </c>
      <c r="J1525" s="254">
        <f>H1525*I1525</f>
        <v>0</v>
      </c>
      <c r="K1525" s="269"/>
      <c r="L1525" s="244"/>
      <c r="M1525" s="328" t="s">
        <v>391</v>
      </c>
      <c r="N1525" s="328" t="s">
        <v>0</v>
      </c>
      <c r="O1525" s="308"/>
      <c r="P1525" s="269"/>
      <c r="Q1525" s="308">
        <v>96</v>
      </c>
      <c r="R1525" s="308"/>
      <c r="S1525" s="269"/>
      <c r="T1525" s="269"/>
      <c r="U1525" s="278"/>
      <c r="V1525" s="246">
        <f>SUM(Q1525*6500)</f>
        <v>624000</v>
      </c>
      <c r="W1525" s="269"/>
      <c r="X1525" s="269"/>
      <c r="Y1525" s="249"/>
      <c r="Z1525" s="248">
        <f>SUM(J1525+Y1525)</f>
        <v>0</v>
      </c>
      <c r="AA1525" s="255">
        <f>Z1525</f>
        <v>0</v>
      </c>
      <c r="AB1525" s="269"/>
      <c r="AC1525" s="269"/>
      <c r="AD1525" s="269"/>
      <c r="AE1525" s="226"/>
    </row>
    <row r="1526" spans="1:31" s="270" customFormat="1" x14ac:dyDescent="0.3">
      <c r="A1526" s="269">
        <v>788</v>
      </c>
      <c r="B1526" s="328" t="s">
        <v>400</v>
      </c>
      <c r="C1526" s="269">
        <v>10215</v>
      </c>
      <c r="D1526" s="269">
        <v>0</v>
      </c>
      <c r="E1526" s="269">
        <v>2</v>
      </c>
      <c r="F1526" s="269">
        <v>21</v>
      </c>
      <c r="G1526" s="269">
        <v>2</v>
      </c>
      <c r="H1526" s="255">
        <f>SUM((D1526*400)+(E1526*100)+F1526)</f>
        <v>221</v>
      </c>
      <c r="I1526" s="254">
        <v>75</v>
      </c>
      <c r="J1526" s="254">
        <f>H1526*I1526</f>
        <v>16575</v>
      </c>
      <c r="K1526" s="269">
        <v>231</v>
      </c>
      <c r="L1526" s="263">
        <v>231</v>
      </c>
      <c r="M1526" s="309" t="s">
        <v>3</v>
      </c>
      <c r="N1526" s="309" t="s">
        <v>2</v>
      </c>
      <c r="O1526" s="308"/>
      <c r="P1526" s="269"/>
      <c r="Q1526" s="308">
        <v>96</v>
      </c>
      <c r="R1526" s="308"/>
      <c r="S1526" s="269"/>
      <c r="T1526" s="269"/>
      <c r="U1526" s="278">
        <v>6500</v>
      </c>
      <c r="V1526" s="246">
        <f>SUM(Q1526*6500)</f>
        <v>624000</v>
      </c>
      <c r="W1526" s="335">
        <v>22</v>
      </c>
      <c r="X1526" s="269">
        <v>34</v>
      </c>
      <c r="Y1526" s="249">
        <f>SUM(V1526-(V1526*X1526/100))</f>
        <v>411840</v>
      </c>
      <c r="Z1526" s="248">
        <f>SUM(J1526+Y1526)</f>
        <v>428415</v>
      </c>
      <c r="AA1526" s="255">
        <f>Z1526</f>
        <v>428415</v>
      </c>
      <c r="AB1526" s="335">
        <v>10</v>
      </c>
      <c r="AC1526" s="335">
        <v>0</v>
      </c>
      <c r="AD1526" s="335">
        <v>0.02</v>
      </c>
      <c r="AE1526" s="334"/>
    </row>
    <row r="1527" spans="1:31" s="270" customFormat="1" x14ac:dyDescent="0.3">
      <c r="A1527" s="269">
        <v>789</v>
      </c>
      <c r="B1527" s="328" t="s">
        <v>399</v>
      </c>
      <c r="C1527" s="269">
        <v>817</v>
      </c>
      <c r="D1527" s="269">
        <v>0</v>
      </c>
      <c r="E1527" s="269">
        <v>0</v>
      </c>
      <c r="F1527" s="269">
        <v>72</v>
      </c>
      <c r="G1527" s="269">
        <v>1</v>
      </c>
      <c r="H1527" s="255">
        <f>SUM((D1527*400)+(E1527*100)+F1527)</f>
        <v>72</v>
      </c>
      <c r="I1527" s="254">
        <v>75</v>
      </c>
      <c r="J1527" s="254">
        <f>H1527*I1527</f>
        <v>5400</v>
      </c>
      <c r="K1527" s="269"/>
      <c r="L1527" s="263"/>
      <c r="M1527" s="309"/>
      <c r="N1527" s="309"/>
      <c r="O1527" s="308"/>
      <c r="P1527" s="269"/>
      <c r="Q1527" s="308"/>
      <c r="R1527" s="308"/>
      <c r="S1527" s="269"/>
      <c r="T1527" s="269"/>
      <c r="U1527" s="278"/>
      <c r="V1527" s="246"/>
      <c r="W1527" s="335"/>
      <c r="X1527" s="269"/>
      <c r="Y1527" s="249"/>
      <c r="Z1527" s="248">
        <f>SUM(J1527+Y1527)</f>
        <v>5400</v>
      </c>
      <c r="AA1527" s="255">
        <f>Z1527</f>
        <v>5400</v>
      </c>
      <c r="AB1527" s="335">
        <v>50</v>
      </c>
      <c r="AC1527" s="335">
        <v>0</v>
      </c>
      <c r="AD1527" s="335">
        <v>0.01</v>
      </c>
      <c r="AE1527" s="334"/>
    </row>
    <row r="1528" spans="1:31" s="282" customFormat="1" x14ac:dyDescent="0.3">
      <c r="A1528" s="269"/>
      <c r="B1528" s="328"/>
      <c r="C1528" s="269"/>
      <c r="D1528" s="269"/>
      <c r="E1528" s="269"/>
      <c r="F1528" s="269"/>
      <c r="G1528" s="269"/>
      <c r="H1528" s="255">
        <f>SUM((D1528*400)+(E1528*100)+F1528)</f>
        <v>0</v>
      </c>
      <c r="I1528" s="254">
        <v>75</v>
      </c>
      <c r="J1528" s="254">
        <f>H1528*I1528</f>
        <v>0</v>
      </c>
      <c r="K1528" s="269"/>
      <c r="L1528" s="244"/>
      <c r="M1528" s="309"/>
      <c r="N1528" s="309"/>
      <c r="O1528" s="308"/>
      <c r="P1528" s="269"/>
      <c r="Q1528" s="308"/>
      <c r="R1528" s="308"/>
      <c r="S1528" s="269"/>
      <c r="T1528" s="269"/>
      <c r="U1528" s="278"/>
      <c r="V1528" s="246"/>
      <c r="W1528" s="269"/>
      <c r="X1528" s="269"/>
      <c r="Y1528" s="249"/>
      <c r="Z1528" s="248">
        <f>SUM(J1528+Y1528)</f>
        <v>0</v>
      </c>
      <c r="AA1528" s="255">
        <f>Z1528</f>
        <v>0</v>
      </c>
      <c r="AB1528" s="269"/>
      <c r="AC1528" s="269"/>
      <c r="AD1528" s="269"/>
      <c r="AE1528" s="226"/>
    </row>
    <row r="1529" spans="1:31" x14ac:dyDescent="0.3">
      <c r="A1529" s="256">
        <v>790</v>
      </c>
      <c r="B1529" s="329" t="s">
        <v>398</v>
      </c>
      <c r="C1529" s="256">
        <v>15371</v>
      </c>
      <c r="D1529" s="256">
        <v>9</v>
      </c>
      <c r="E1529" s="256">
        <v>0</v>
      </c>
      <c r="F1529" s="256">
        <v>69</v>
      </c>
      <c r="G1529" s="256">
        <v>1</v>
      </c>
      <c r="H1529" s="255">
        <f>SUM((D1529*400)+(E1529*100)+F1529)</f>
        <v>3669</v>
      </c>
      <c r="I1529" s="254">
        <v>75</v>
      </c>
      <c r="J1529" s="254">
        <f>H1529*I1529</f>
        <v>275175</v>
      </c>
      <c r="K1529" s="256"/>
      <c r="L1529" s="244"/>
      <c r="M1529" s="333"/>
      <c r="N1529" s="309"/>
      <c r="O1529" s="327"/>
      <c r="P1529" s="256"/>
      <c r="Q1529" s="327"/>
      <c r="R1529" s="327"/>
      <c r="S1529" s="256"/>
      <c r="T1529" s="256"/>
      <c r="V1529" s="246"/>
      <c r="W1529" s="269"/>
      <c r="X1529" s="269"/>
      <c r="Y1529" s="249"/>
      <c r="Z1529" s="248">
        <f>SUM(J1529+Y1529)</f>
        <v>275175</v>
      </c>
      <c r="AA1529" s="255">
        <f>Z1529</f>
        <v>275175</v>
      </c>
      <c r="AB1529" s="256">
        <v>50</v>
      </c>
      <c r="AC1529" s="256">
        <v>0</v>
      </c>
      <c r="AD1529" s="256">
        <v>0.01</v>
      </c>
      <c r="AE1529"/>
    </row>
    <row r="1530" spans="1:31" x14ac:dyDescent="0.3">
      <c r="A1530" s="256">
        <v>791</v>
      </c>
      <c r="B1530" s="329" t="s">
        <v>397</v>
      </c>
      <c r="C1530" s="256">
        <v>13119</v>
      </c>
      <c r="D1530" s="256">
        <v>1</v>
      </c>
      <c r="E1530" s="256">
        <v>0</v>
      </c>
      <c r="F1530" s="256">
        <v>30</v>
      </c>
      <c r="G1530" s="256">
        <v>1</v>
      </c>
      <c r="H1530" s="255">
        <f>SUM((D1530*400)+(E1530*100)+F1530)</f>
        <v>430</v>
      </c>
      <c r="I1530" s="254">
        <v>75</v>
      </c>
      <c r="J1530" s="254">
        <f>H1530*I1530</f>
        <v>32250</v>
      </c>
      <c r="K1530" s="256"/>
      <c r="L1530" s="244"/>
      <c r="M1530" s="333"/>
      <c r="N1530" s="309"/>
      <c r="O1530" s="327"/>
      <c r="P1530" s="256"/>
      <c r="Q1530" s="327"/>
      <c r="R1530" s="327"/>
      <c r="S1530" s="256"/>
      <c r="T1530" s="256"/>
      <c r="V1530" s="246"/>
      <c r="W1530" s="269"/>
      <c r="X1530" s="269"/>
      <c r="Y1530" s="249"/>
      <c r="Z1530" s="248">
        <f>SUM(J1530+Y1530)</f>
        <v>32250</v>
      </c>
      <c r="AA1530" s="255">
        <f>Z1530</f>
        <v>32250</v>
      </c>
      <c r="AB1530" s="256">
        <v>50</v>
      </c>
      <c r="AC1530" s="256">
        <v>0</v>
      </c>
      <c r="AD1530" s="256">
        <v>0.01</v>
      </c>
      <c r="AE1530"/>
    </row>
    <row r="1531" spans="1:31" x14ac:dyDescent="0.3">
      <c r="A1531" s="256">
        <v>792</v>
      </c>
      <c r="B1531" s="329" t="s">
        <v>396</v>
      </c>
      <c r="C1531" s="256">
        <v>22339</v>
      </c>
      <c r="D1531" s="256">
        <v>8</v>
      </c>
      <c r="E1531" s="256">
        <v>3</v>
      </c>
      <c r="F1531" s="256">
        <v>2</v>
      </c>
      <c r="G1531" s="256">
        <v>1</v>
      </c>
      <c r="H1531" s="255">
        <f>SUM((D1531*400)+(E1531*100)+F1531)</f>
        <v>3502</v>
      </c>
      <c r="I1531" s="254">
        <v>75</v>
      </c>
      <c r="J1531" s="254">
        <f>H1531*I1531</f>
        <v>262650</v>
      </c>
      <c r="K1531" s="256"/>
      <c r="L1531" s="244"/>
      <c r="M1531" s="333"/>
      <c r="N1531" s="309"/>
      <c r="O1531" s="327"/>
      <c r="P1531" s="256"/>
      <c r="Q1531" s="327"/>
      <c r="R1531" s="327"/>
      <c r="S1531" s="256"/>
      <c r="T1531" s="256"/>
      <c r="V1531" s="246"/>
      <c r="W1531" s="269"/>
      <c r="X1531" s="269"/>
      <c r="Y1531" s="249"/>
      <c r="Z1531" s="248">
        <f>SUM(J1531+Y1531)</f>
        <v>262650</v>
      </c>
      <c r="AA1531" s="255">
        <f>Z1531</f>
        <v>262650</v>
      </c>
      <c r="AB1531" s="256">
        <v>50</v>
      </c>
      <c r="AC1531" s="256">
        <v>0</v>
      </c>
      <c r="AD1531" s="256">
        <v>0.01</v>
      </c>
      <c r="AE1531"/>
    </row>
    <row r="1532" spans="1:31" x14ac:dyDescent="0.3">
      <c r="A1532" s="256"/>
      <c r="B1532" s="329"/>
      <c r="C1532" s="256"/>
      <c r="D1532" s="256"/>
      <c r="E1532" s="256"/>
      <c r="F1532" s="256"/>
      <c r="G1532" s="256"/>
      <c r="H1532" s="255">
        <f>SUM((D1532*400)+(E1532*100)+F1532)</f>
        <v>0</v>
      </c>
      <c r="I1532" s="254">
        <v>75</v>
      </c>
      <c r="J1532" s="254">
        <f>H1532*I1532</f>
        <v>0</v>
      </c>
      <c r="K1532" s="256"/>
      <c r="L1532" s="244"/>
      <c r="M1532" s="332"/>
      <c r="N1532" s="331"/>
      <c r="O1532" s="327"/>
      <c r="P1532" s="256"/>
      <c r="Q1532" s="327"/>
      <c r="R1532" s="327"/>
      <c r="S1532" s="256"/>
      <c r="T1532" s="256"/>
      <c r="V1532" s="246"/>
      <c r="W1532" s="269"/>
      <c r="X1532" s="269"/>
      <c r="Y1532" s="249"/>
      <c r="Z1532" s="248">
        <f>SUM(J1532+Y1532)</f>
        <v>0</v>
      </c>
      <c r="AA1532" s="255">
        <f>Z1532</f>
        <v>0</v>
      </c>
      <c r="AB1532" s="256"/>
      <c r="AC1532" s="256"/>
      <c r="AD1532" s="256"/>
      <c r="AE1532"/>
    </row>
    <row r="1533" spans="1:31" x14ac:dyDescent="0.3">
      <c r="A1533" s="256">
        <v>793</v>
      </c>
      <c r="B1533" s="329" t="s">
        <v>395</v>
      </c>
      <c r="C1533" s="256">
        <v>6302</v>
      </c>
      <c r="D1533" s="256">
        <v>12</v>
      </c>
      <c r="E1533" s="256">
        <v>0</v>
      </c>
      <c r="F1533" s="256">
        <v>0</v>
      </c>
      <c r="G1533" s="256">
        <v>2</v>
      </c>
      <c r="H1533" s="255">
        <f>SUM((D1533*400)+(E1533*100)+F1533)</f>
        <v>4800</v>
      </c>
      <c r="I1533" s="254">
        <v>75</v>
      </c>
      <c r="J1533" s="254">
        <f>H1533*I1533</f>
        <v>360000</v>
      </c>
      <c r="K1533" s="256">
        <v>252</v>
      </c>
      <c r="L1533" s="244"/>
      <c r="M1533" s="329" t="s">
        <v>10</v>
      </c>
      <c r="N1533" s="328" t="s">
        <v>9</v>
      </c>
      <c r="O1533" s="327">
        <v>474.5</v>
      </c>
      <c r="P1533" s="256"/>
      <c r="Q1533" s="327"/>
      <c r="R1533" s="327"/>
      <c r="S1533" s="256"/>
      <c r="T1533" s="256"/>
      <c r="U1533" s="235">
        <v>6500</v>
      </c>
      <c r="V1533" s="246">
        <f>SUM(V1534+V1535)</f>
        <v>1716000</v>
      </c>
      <c r="W1533" s="269">
        <v>15</v>
      </c>
      <c r="X1533" s="269">
        <v>50</v>
      </c>
      <c r="Y1533" s="249">
        <f>SUM(V1533-(V1533*X1533/100))</f>
        <v>858000</v>
      </c>
      <c r="Z1533" s="248">
        <f>SUM(J1533+Y1533)</f>
        <v>1218000</v>
      </c>
      <c r="AA1533" s="255">
        <f>Z1533</f>
        <v>1218000</v>
      </c>
      <c r="AB1533" s="256">
        <v>10</v>
      </c>
      <c r="AC1533" s="256">
        <v>0</v>
      </c>
      <c r="AD1533" s="256">
        <v>0.02</v>
      </c>
      <c r="AE1533"/>
    </row>
    <row r="1534" spans="1:31" x14ac:dyDescent="0.3">
      <c r="A1534" s="256">
        <v>794</v>
      </c>
      <c r="B1534" s="329" t="s">
        <v>394</v>
      </c>
      <c r="C1534" s="256">
        <v>13694</v>
      </c>
      <c r="D1534" s="256"/>
      <c r="E1534" s="256">
        <v>2</v>
      </c>
      <c r="F1534" s="256">
        <v>76</v>
      </c>
      <c r="G1534" s="256">
        <v>1</v>
      </c>
      <c r="H1534" s="255">
        <f>SUM((D1534*400)+(E1534*100)+F1534)</f>
        <v>276</v>
      </c>
      <c r="I1534" s="254">
        <v>75</v>
      </c>
      <c r="J1534" s="254">
        <f>H1534*I1534</f>
        <v>20700</v>
      </c>
      <c r="K1534" s="256"/>
      <c r="L1534" s="244"/>
      <c r="M1534" s="329" t="s">
        <v>393</v>
      </c>
      <c r="N1534" s="328" t="s">
        <v>2</v>
      </c>
      <c r="O1534" s="327"/>
      <c r="P1534" s="256"/>
      <c r="Q1534" s="327">
        <v>168</v>
      </c>
      <c r="R1534" s="327"/>
      <c r="S1534" s="256"/>
      <c r="T1534" s="256"/>
      <c r="V1534" s="246">
        <f>SUM(Q1534*6500)</f>
        <v>1092000</v>
      </c>
      <c r="W1534" s="269"/>
      <c r="X1534" s="269"/>
      <c r="Y1534" s="249"/>
      <c r="Z1534" s="248">
        <f>SUM(J1534+Y1534)</f>
        <v>20700</v>
      </c>
      <c r="AA1534" s="255">
        <f>Z1534</f>
        <v>20700</v>
      </c>
      <c r="AB1534" s="256">
        <v>50</v>
      </c>
      <c r="AC1534" s="256">
        <v>0</v>
      </c>
      <c r="AD1534" s="256">
        <v>0.01</v>
      </c>
      <c r="AE1534"/>
    </row>
    <row r="1535" spans="1:31" x14ac:dyDescent="0.3">
      <c r="A1535" s="256">
        <v>795</v>
      </c>
      <c r="B1535" s="330" t="s">
        <v>392</v>
      </c>
      <c r="C1535" s="256">
        <v>710</v>
      </c>
      <c r="D1535" s="256"/>
      <c r="E1535" s="256">
        <v>3</v>
      </c>
      <c r="F1535" s="256">
        <v>5</v>
      </c>
      <c r="G1535" s="256">
        <v>1</v>
      </c>
      <c r="H1535" s="255">
        <f>SUM((D1535*400)+(E1535*100)+F1535)</f>
        <v>305</v>
      </c>
      <c r="I1535" s="254">
        <v>75</v>
      </c>
      <c r="J1535" s="254">
        <f>H1535*I1535</f>
        <v>22875</v>
      </c>
      <c r="K1535" s="256"/>
      <c r="L1535" s="244">
        <v>222</v>
      </c>
      <c r="M1535" s="329" t="s">
        <v>391</v>
      </c>
      <c r="N1535" s="328" t="s">
        <v>0</v>
      </c>
      <c r="O1535" s="327"/>
      <c r="P1535" s="256"/>
      <c r="Q1535" s="327">
        <v>96</v>
      </c>
      <c r="R1535" s="327"/>
      <c r="S1535" s="256"/>
      <c r="T1535" s="256"/>
      <c r="V1535" s="246">
        <f>SUM(Q1535*6500)</f>
        <v>624000</v>
      </c>
      <c r="W1535" s="269"/>
      <c r="X1535" s="269"/>
      <c r="Y1535" s="249"/>
      <c r="Z1535" s="248">
        <f>SUM(J1535+Y1535)</f>
        <v>22875</v>
      </c>
      <c r="AA1535" s="255">
        <f>Z1535</f>
        <v>22875</v>
      </c>
      <c r="AB1535" s="256">
        <v>50</v>
      </c>
      <c r="AC1535" s="256">
        <v>0</v>
      </c>
      <c r="AD1535" s="256">
        <v>0.01</v>
      </c>
      <c r="AE1535"/>
    </row>
    <row r="1536" spans="1:31" x14ac:dyDescent="0.3">
      <c r="A1536" s="256"/>
      <c r="B1536" s="256"/>
      <c r="C1536" s="256"/>
      <c r="D1536" s="256"/>
      <c r="E1536" s="256"/>
      <c r="F1536" s="256"/>
      <c r="G1536" s="256"/>
      <c r="H1536" s="255">
        <f>SUM((D1536*400)+(E1536*100)+F1536)</f>
        <v>0</v>
      </c>
      <c r="I1536" s="254">
        <v>75</v>
      </c>
      <c r="J1536" s="254">
        <f>H1536*I1536</f>
        <v>0</v>
      </c>
      <c r="K1536" s="256"/>
      <c r="L1536" s="244"/>
      <c r="M1536" s="329" t="s">
        <v>8</v>
      </c>
      <c r="N1536" s="328" t="s">
        <v>0</v>
      </c>
      <c r="O1536" s="327"/>
      <c r="P1536" s="256">
        <v>22</v>
      </c>
      <c r="Q1536" s="327"/>
      <c r="R1536" s="327"/>
      <c r="S1536" s="256"/>
      <c r="T1536" s="256"/>
      <c r="U1536" s="235">
        <v>6500</v>
      </c>
      <c r="V1536" s="246">
        <f>SUM(P1536*6500)</f>
        <v>143000</v>
      </c>
      <c r="W1536" s="269">
        <v>15</v>
      </c>
      <c r="X1536" s="269">
        <v>65</v>
      </c>
      <c r="Y1536" s="249">
        <f>SUM(V1536-(V1536*X1536/100))</f>
        <v>50050</v>
      </c>
      <c r="Z1536" s="248">
        <f>SUM(J1536+Y1536)</f>
        <v>50050</v>
      </c>
      <c r="AA1536" s="255">
        <f>Z1536</f>
        <v>50050</v>
      </c>
      <c r="AB1536" s="256"/>
      <c r="AC1536" s="256"/>
      <c r="AD1536" s="256"/>
      <c r="AE1536"/>
    </row>
    <row r="1537" spans="1:31" s="294" customFormat="1" x14ac:dyDescent="0.3">
      <c r="A1537" s="322"/>
      <c r="B1537" s="322"/>
      <c r="C1537" s="322"/>
      <c r="D1537" s="322"/>
      <c r="E1537" s="322"/>
      <c r="F1537" s="322"/>
      <c r="G1537" s="322"/>
      <c r="H1537" s="296">
        <f>SUM((D1537*400)+(E1537*100)+F1537)</f>
        <v>0</v>
      </c>
      <c r="I1537" s="254">
        <v>75</v>
      </c>
      <c r="J1537" s="254">
        <f>H1537*I1537</f>
        <v>0</v>
      </c>
      <c r="K1537" s="322"/>
      <c r="L1537" s="295"/>
      <c r="M1537" s="326" t="s">
        <v>18</v>
      </c>
      <c r="N1537" s="326" t="s">
        <v>2</v>
      </c>
      <c r="O1537" s="325"/>
      <c r="P1537" s="322"/>
      <c r="Q1537" s="325"/>
      <c r="R1537" s="325">
        <v>58.5</v>
      </c>
      <c r="S1537" s="322"/>
      <c r="T1537" s="322"/>
      <c r="U1537" s="324">
        <v>2400</v>
      </c>
      <c r="V1537" s="323">
        <f>SUM(R1537*2400)</f>
        <v>140400</v>
      </c>
      <c r="W1537" s="322">
        <v>5</v>
      </c>
      <c r="X1537" s="322">
        <v>5</v>
      </c>
      <c r="Y1537" s="297">
        <f>SUM(V1537-(V1537*X1537/100))</f>
        <v>133380</v>
      </c>
      <c r="Z1537" s="296">
        <f>SUM(J1537+Y1537)</f>
        <v>133380</v>
      </c>
      <c r="AA1537" s="255">
        <f>Z1537</f>
        <v>133380</v>
      </c>
      <c r="AB1537" s="322"/>
      <c r="AC1537" s="322"/>
      <c r="AD1537" s="322"/>
      <c r="AE1537" s="321"/>
    </row>
    <row r="1538" spans="1:31" x14ac:dyDescent="0.3">
      <c r="A1538" s="256"/>
      <c r="B1538" s="256"/>
      <c r="C1538" s="256"/>
      <c r="D1538" s="256"/>
      <c r="E1538" s="256"/>
      <c r="F1538" s="256"/>
      <c r="G1538" s="256"/>
      <c r="H1538" s="255">
        <f>SUM((D1538*400)+(E1538*100)+F1538)</f>
        <v>0</v>
      </c>
      <c r="I1538" s="254">
        <v>75</v>
      </c>
      <c r="J1538" s="254">
        <f>H1538*I1538</f>
        <v>0</v>
      </c>
      <c r="K1538" s="256"/>
      <c r="L1538" s="244"/>
      <c r="M1538" s="253" t="s">
        <v>390</v>
      </c>
      <c r="N1538" s="252" t="s">
        <v>0</v>
      </c>
      <c r="O1538" s="251"/>
      <c r="P1538" s="247">
        <v>130</v>
      </c>
      <c r="Q1538" s="251"/>
      <c r="R1538" s="251"/>
      <c r="S1538" s="247"/>
      <c r="T1538" s="247"/>
      <c r="U1538" s="235">
        <v>5900</v>
      </c>
      <c r="V1538" s="246">
        <f>SUM(P1538*5900)</f>
        <v>767000</v>
      </c>
      <c r="W1538" s="250">
        <v>8</v>
      </c>
      <c r="X1538" s="250">
        <v>30</v>
      </c>
      <c r="Y1538" s="249">
        <f>SUM(V1538-(V1538*X1538/100))</f>
        <v>536900</v>
      </c>
      <c r="Z1538" s="248">
        <f>SUM(J1538+Y1538)</f>
        <v>536900</v>
      </c>
      <c r="AA1538" s="255">
        <f>Z1538</f>
        <v>536900</v>
      </c>
      <c r="AB1538" s="256"/>
      <c r="AC1538" s="256"/>
      <c r="AD1538" s="256"/>
      <c r="AE1538"/>
    </row>
    <row r="1539" spans="1:31" x14ac:dyDescent="0.3">
      <c r="A1539" s="256"/>
      <c r="B1539" s="256"/>
      <c r="C1539" s="256"/>
      <c r="D1539" s="256"/>
      <c r="E1539" s="256"/>
      <c r="F1539" s="256"/>
      <c r="G1539" s="256"/>
      <c r="H1539" s="255">
        <f>SUM((D1539*400)+(E1539*100)+F1539)</f>
        <v>0</v>
      </c>
      <c r="I1539" s="254">
        <v>75</v>
      </c>
      <c r="J1539" s="254">
        <f>H1539*I1539</f>
        <v>0</v>
      </c>
      <c r="K1539" s="257"/>
      <c r="L1539" s="244"/>
      <c r="M1539" s="311"/>
      <c r="N1539" s="311"/>
      <c r="O1539" s="311"/>
      <c r="P1539" s="311"/>
      <c r="Q1539" s="311"/>
      <c r="R1539" s="311"/>
      <c r="S1539" s="311"/>
      <c r="T1539" s="311"/>
      <c r="U1539" s="246"/>
      <c r="V1539" s="249"/>
      <c r="W1539" s="310"/>
      <c r="X1539" s="249"/>
      <c r="Y1539" s="249"/>
      <c r="Z1539" s="248">
        <f>SUM(J1539+Y1539)</f>
        <v>0</v>
      </c>
      <c r="AA1539" s="255">
        <f>Z1539</f>
        <v>0</v>
      </c>
      <c r="AB1539" s="256"/>
      <c r="AC1539" s="256"/>
      <c r="AD1539" s="256"/>
      <c r="AE1539"/>
    </row>
    <row r="1540" spans="1:31" x14ac:dyDescent="0.3">
      <c r="A1540" s="256"/>
      <c r="B1540" s="256"/>
      <c r="C1540" s="256"/>
      <c r="D1540" s="256"/>
      <c r="E1540" s="256"/>
      <c r="F1540" s="256"/>
      <c r="G1540" s="256"/>
      <c r="H1540" s="255">
        <f>SUM((D1540*400)+(E1540*100)+F1540)</f>
        <v>0</v>
      </c>
      <c r="I1540" s="254">
        <v>75</v>
      </c>
      <c r="J1540" s="254">
        <f>H1540*I1540</f>
        <v>0</v>
      </c>
      <c r="K1540" s="257"/>
      <c r="L1540" s="263"/>
      <c r="M1540" s="311"/>
      <c r="N1540" s="311"/>
      <c r="O1540" s="311"/>
      <c r="P1540" s="311"/>
      <c r="Q1540" s="311"/>
      <c r="R1540" s="311"/>
      <c r="S1540" s="311"/>
      <c r="T1540" s="311"/>
      <c r="U1540" s="246"/>
      <c r="V1540" s="249"/>
      <c r="W1540" s="310"/>
      <c r="X1540" s="249"/>
      <c r="Y1540" s="249"/>
      <c r="Z1540" s="248">
        <f>SUM(J1540+Y1540)</f>
        <v>0</v>
      </c>
      <c r="AA1540" s="255">
        <f>Z1540</f>
        <v>0</v>
      </c>
      <c r="AB1540" s="256"/>
      <c r="AC1540" s="256"/>
      <c r="AD1540" s="256"/>
      <c r="AE1540"/>
    </row>
    <row r="1541" spans="1:31" x14ac:dyDescent="0.3">
      <c r="A1541" s="256">
        <v>797</v>
      </c>
      <c r="B1541" s="256" t="s">
        <v>389</v>
      </c>
      <c r="C1541" s="256">
        <v>29925</v>
      </c>
      <c r="D1541" s="256">
        <v>7</v>
      </c>
      <c r="E1541" s="256">
        <v>3</v>
      </c>
      <c r="F1541" s="256">
        <v>56</v>
      </c>
      <c r="G1541" s="256">
        <v>1</v>
      </c>
      <c r="H1541" s="255">
        <f>SUM((D1541*400)+(E1541*100)+F1541)</f>
        <v>3156</v>
      </c>
      <c r="I1541" s="254">
        <v>75</v>
      </c>
      <c r="J1541" s="254">
        <f>H1541*I1541</f>
        <v>236700</v>
      </c>
      <c r="K1541" s="257"/>
      <c r="L1541" s="320"/>
      <c r="M1541" s="311"/>
      <c r="N1541" s="311"/>
      <c r="O1541" s="311"/>
      <c r="P1541" s="311"/>
      <c r="Q1541" s="311"/>
      <c r="R1541" s="311"/>
      <c r="S1541" s="311"/>
      <c r="T1541" s="311"/>
      <c r="U1541" s="246"/>
      <c r="V1541" s="249"/>
      <c r="W1541" s="310"/>
      <c r="X1541" s="249"/>
      <c r="Y1541" s="249"/>
      <c r="Z1541" s="248">
        <f>SUM(J1541+Y1541)</f>
        <v>236700</v>
      </c>
      <c r="AA1541" s="255">
        <f>Z1541</f>
        <v>236700</v>
      </c>
      <c r="AB1541" s="256">
        <v>50</v>
      </c>
      <c r="AC1541" s="256">
        <v>0</v>
      </c>
      <c r="AD1541" s="256">
        <v>0.01</v>
      </c>
      <c r="AE1541"/>
    </row>
    <row r="1542" spans="1:31" s="282" customFormat="1" x14ac:dyDescent="0.3">
      <c r="A1542" s="269">
        <v>798</v>
      </c>
      <c r="B1542" s="256" t="s">
        <v>388</v>
      </c>
      <c r="C1542" s="256">
        <v>15027</v>
      </c>
      <c r="D1542" s="256">
        <v>23</v>
      </c>
      <c r="E1542" s="256">
        <v>3</v>
      </c>
      <c r="F1542" s="256">
        <v>53</v>
      </c>
      <c r="G1542" s="256">
        <v>1</v>
      </c>
      <c r="H1542" s="255">
        <f>SUM((D1542*400)+(E1542*100)+F1542)</f>
        <v>9553</v>
      </c>
      <c r="I1542" s="254">
        <v>75</v>
      </c>
      <c r="J1542" s="254">
        <f>H1542*I1542</f>
        <v>716475</v>
      </c>
      <c r="K1542" s="264"/>
      <c r="L1542" s="269"/>
      <c r="M1542" s="246"/>
      <c r="N1542" s="246"/>
      <c r="O1542" s="246"/>
      <c r="P1542" s="246"/>
      <c r="Q1542" s="246"/>
      <c r="R1542" s="246"/>
      <c r="S1542" s="246"/>
      <c r="T1542" s="246"/>
      <c r="U1542" s="246"/>
      <c r="V1542" s="249"/>
      <c r="W1542" s="249"/>
      <c r="X1542" s="249"/>
      <c r="Y1542" s="249"/>
      <c r="Z1542" s="248">
        <f>SUM(J1542+Y1542)</f>
        <v>716475</v>
      </c>
      <c r="AA1542" s="255">
        <f>Z1542</f>
        <v>716475</v>
      </c>
      <c r="AB1542" s="269">
        <v>50</v>
      </c>
      <c r="AC1542" s="269">
        <v>0</v>
      </c>
      <c r="AD1542" s="269">
        <v>0.01</v>
      </c>
      <c r="AE1542" s="226"/>
    </row>
    <row r="1543" spans="1:31" x14ac:dyDescent="0.3">
      <c r="A1543" s="256">
        <v>799</v>
      </c>
      <c r="B1543" s="256" t="s">
        <v>387</v>
      </c>
      <c r="C1543" s="256">
        <v>29926</v>
      </c>
      <c r="D1543" s="256">
        <v>9</v>
      </c>
      <c r="E1543" s="256">
        <v>2</v>
      </c>
      <c r="F1543" s="256">
        <v>85</v>
      </c>
      <c r="G1543" s="256">
        <v>1</v>
      </c>
      <c r="H1543" s="255">
        <f>SUM((D1543*400)+(E1543*100)+F1543)</f>
        <v>3885</v>
      </c>
      <c r="I1543" s="254">
        <v>75</v>
      </c>
      <c r="J1543" s="254">
        <f>H1543*I1543</f>
        <v>291375</v>
      </c>
      <c r="K1543" s="257"/>
      <c r="L1543" s="269"/>
      <c r="M1543" s="311"/>
      <c r="N1543" s="311"/>
      <c r="O1543" s="311"/>
      <c r="P1543" s="311"/>
      <c r="Q1543" s="311"/>
      <c r="R1543" s="311"/>
      <c r="S1543" s="311"/>
      <c r="T1543" s="311"/>
      <c r="U1543" s="246"/>
      <c r="V1543" s="249"/>
      <c r="W1543" s="310"/>
      <c r="X1543" s="249"/>
      <c r="Y1543" s="249"/>
      <c r="Z1543" s="248">
        <f>SUM(J1543+Y1543)</f>
        <v>291375</v>
      </c>
      <c r="AA1543" s="255">
        <f>Z1543</f>
        <v>291375</v>
      </c>
      <c r="AB1543" s="256">
        <v>50</v>
      </c>
      <c r="AC1543" s="256">
        <v>0</v>
      </c>
      <c r="AD1543" s="256">
        <v>0.01</v>
      </c>
      <c r="AE1543"/>
    </row>
    <row r="1544" spans="1:31" x14ac:dyDescent="0.3">
      <c r="A1544" s="256"/>
      <c r="B1544" s="256"/>
      <c r="C1544" s="256"/>
      <c r="D1544" s="256"/>
      <c r="E1544" s="256"/>
      <c r="F1544" s="256"/>
      <c r="G1544" s="256"/>
      <c r="H1544" s="255">
        <f>SUM((D1544*400)+(E1544*100)+F1544)</f>
        <v>0</v>
      </c>
      <c r="I1544" s="254">
        <v>75</v>
      </c>
      <c r="J1544" s="254">
        <f>H1544*I1544</f>
        <v>0</v>
      </c>
      <c r="K1544" s="257"/>
      <c r="L1544" s="269"/>
      <c r="M1544" s="311"/>
      <c r="N1544" s="311"/>
      <c r="O1544" s="311"/>
      <c r="P1544" s="311"/>
      <c r="Q1544" s="311"/>
      <c r="R1544" s="311"/>
      <c r="S1544" s="311"/>
      <c r="T1544" s="311"/>
      <c r="U1544" s="246"/>
      <c r="V1544" s="249"/>
      <c r="W1544" s="310"/>
      <c r="X1544" s="249"/>
      <c r="Y1544" s="249"/>
      <c r="Z1544" s="248">
        <f>SUM(J1544+Y1544)</f>
        <v>0</v>
      </c>
      <c r="AA1544" s="255">
        <f>Z1544</f>
        <v>0</v>
      </c>
      <c r="AB1544" s="256">
        <v>50</v>
      </c>
      <c r="AC1544" s="256">
        <v>0</v>
      </c>
      <c r="AD1544" s="256">
        <v>0.01</v>
      </c>
      <c r="AE1544"/>
    </row>
    <row r="1545" spans="1:31" s="282" customFormat="1" x14ac:dyDescent="0.3">
      <c r="A1545" s="269">
        <v>800</v>
      </c>
      <c r="B1545" s="256" t="s">
        <v>386</v>
      </c>
      <c r="C1545" s="256">
        <v>17221</v>
      </c>
      <c r="D1545" s="256">
        <v>6</v>
      </c>
      <c r="E1545" s="256">
        <v>0</v>
      </c>
      <c r="F1545" s="256">
        <v>0</v>
      </c>
      <c r="G1545" s="256">
        <v>1</v>
      </c>
      <c r="H1545" s="255">
        <f>SUM((D1545*400)+(E1545*100)+F1545)</f>
        <v>2400</v>
      </c>
      <c r="I1545" s="254">
        <v>75</v>
      </c>
      <c r="J1545" s="254">
        <f>H1545*I1545</f>
        <v>180000</v>
      </c>
      <c r="K1545" s="264"/>
      <c r="L1545" s="269"/>
      <c r="M1545" s="246"/>
      <c r="N1545" s="246"/>
      <c r="O1545" s="246"/>
      <c r="P1545" s="246"/>
      <c r="Q1545" s="246"/>
      <c r="R1545" s="246"/>
      <c r="S1545" s="246"/>
      <c r="T1545" s="246"/>
      <c r="U1545" s="246"/>
      <c r="V1545" s="249"/>
      <c r="W1545" s="249"/>
      <c r="X1545" s="249"/>
      <c r="Y1545" s="249"/>
      <c r="Z1545" s="248">
        <f>SUM(J1545+Y1545)</f>
        <v>180000</v>
      </c>
      <c r="AA1545" s="255">
        <f>Z1545</f>
        <v>180000</v>
      </c>
      <c r="AB1545" s="269">
        <v>50</v>
      </c>
      <c r="AC1545" s="269">
        <v>0</v>
      </c>
      <c r="AD1545" s="269">
        <v>0.01</v>
      </c>
      <c r="AE1545" s="226"/>
    </row>
    <row r="1546" spans="1:31" s="312" customFormat="1" x14ac:dyDescent="0.3">
      <c r="A1546" s="314">
        <v>801</v>
      </c>
      <c r="B1546" s="314" t="s">
        <v>385</v>
      </c>
      <c r="C1546" s="314"/>
      <c r="D1546" s="314">
        <v>10</v>
      </c>
      <c r="E1546" s="314">
        <v>3</v>
      </c>
      <c r="F1546" s="314">
        <v>80</v>
      </c>
      <c r="G1546" s="314">
        <v>1</v>
      </c>
      <c r="H1546" s="316">
        <f>SUM((D1546*400)+(E1546*100)+F1546)</f>
        <v>4380</v>
      </c>
      <c r="I1546" s="254">
        <v>75</v>
      </c>
      <c r="J1546" s="254">
        <f>H1546*I1546</f>
        <v>328500</v>
      </c>
      <c r="K1546" s="319"/>
      <c r="L1546" s="314"/>
      <c r="M1546" s="318"/>
      <c r="N1546" s="318"/>
      <c r="O1546" s="318"/>
      <c r="P1546" s="318"/>
      <c r="Q1546" s="318"/>
      <c r="R1546" s="318"/>
      <c r="S1546" s="318"/>
      <c r="T1546" s="318"/>
      <c r="U1546" s="318"/>
      <c r="V1546" s="317"/>
      <c r="W1546" s="317"/>
      <c r="X1546" s="317"/>
      <c r="Y1546" s="317"/>
      <c r="Z1546" s="316">
        <f>SUM(J1546+Y1546)</f>
        <v>328500</v>
      </c>
      <c r="AA1546" s="255">
        <f>Z1546</f>
        <v>328500</v>
      </c>
      <c r="AB1546" s="314">
        <v>50</v>
      </c>
      <c r="AC1546" s="314">
        <v>0</v>
      </c>
      <c r="AD1546" s="314">
        <v>0.01</v>
      </c>
      <c r="AE1546" s="313"/>
    </row>
    <row r="1547" spans="1:31" s="312" customFormat="1" x14ac:dyDescent="0.3">
      <c r="A1547" s="314">
        <v>802</v>
      </c>
      <c r="B1547" s="314" t="s">
        <v>384</v>
      </c>
      <c r="C1547" s="314"/>
      <c r="D1547" s="314">
        <v>7</v>
      </c>
      <c r="E1547" s="314">
        <v>3</v>
      </c>
      <c r="F1547" s="314">
        <v>50</v>
      </c>
      <c r="G1547" s="314">
        <v>1</v>
      </c>
      <c r="H1547" s="316">
        <f>SUM((D1547*400)+(E1547*100)+F1547)</f>
        <v>3150</v>
      </c>
      <c r="I1547" s="254">
        <v>75</v>
      </c>
      <c r="J1547" s="254">
        <f>H1547*I1547</f>
        <v>236250</v>
      </c>
      <c r="K1547" s="319"/>
      <c r="L1547" s="314"/>
      <c r="M1547" s="318"/>
      <c r="N1547" s="318"/>
      <c r="O1547" s="318"/>
      <c r="P1547" s="318"/>
      <c r="Q1547" s="318"/>
      <c r="R1547" s="318"/>
      <c r="S1547" s="318"/>
      <c r="T1547" s="318"/>
      <c r="U1547" s="318"/>
      <c r="V1547" s="317"/>
      <c r="W1547" s="317"/>
      <c r="X1547" s="317"/>
      <c r="Y1547" s="317"/>
      <c r="Z1547" s="316">
        <f>SUM(J1547+Y1547)</f>
        <v>236250</v>
      </c>
      <c r="AA1547" s="255">
        <f>Z1547</f>
        <v>236250</v>
      </c>
      <c r="AB1547" s="315">
        <v>50</v>
      </c>
      <c r="AC1547" s="314">
        <v>0</v>
      </c>
      <c r="AD1547" s="314">
        <v>0.01</v>
      </c>
      <c r="AE1547" s="313"/>
    </row>
    <row r="1548" spans="1:31" x14ac:dyDescent="0.3">
      <c r="A1548" s="256">
        <v>803</v>
      </c>
      <c r="B1548" s="256" t="s">
        <v>383</v>
      </c>
      <c r="C1548" s="256">
        <v>12339</v>
      </c>
      <c r="D1548" s="256">
        <v>4</v>
      </c>
      <c r="E1548" s="256">
        <v>3</v>
      </c>
      <c r="F1548" s="256">
        <v>30</v>
      </c>
      <c r="G1548" s="256">
        <v>1</v>
      </c>
      <c r="H1548" s="255">
        <f>SUM((D1548*400)+(E1548*100)+F1548)</f>
        <v>1930</v>
      </c>
      <c r="I1548" s="254">
        <v>75</v>
      </c>
      <c r="J1548" s="254">
        <f>H1548*I1548</f>
        <v>144750</v>
      </c>
      <c r="K1548" s="247"/>
      <c r="L1548" s="269"/>
      <c r="M1548" s="311"/>
      <c r="N1548" s="311"/>
      <c r="O1548" s="311"/>
      <c r="P1548" s="311"/>
      <c r="Q1548" s="311"/>
      <c r="R1548" s="311"/>
      <c r="S1548" s="311"/>
      <c r="T1548" s="311"/>
      <c r="U1548" s="246"/>
      <c r="V1548" s="249"/>
      <c r="W1548" s="310"/>
      <c r="X1548" s="249"/>
      <c r="Y1548" s="249"/>
      <c r="Z1548" s="248">
        <f>SUM(J1548+Y1548)</f>
        <v>144750</v>
      </c>
      <c r="AA1548" s="255">
        <f>Z1548</f>
        <v>144750</v>
      </c>
      <c r="AB1548" s="247">
        <v>50</v>
      </c>
      <c r="AC1548" s="256">
        <v>0</v>
      </c>
      <c r="AD1548" s="247">
        <v>0.01</v>
      </c>
      <c r="AE1548"/>
    </row>
    <row r="1549" spans="1:31" x14ac:dyDescent="0.3">
      <c r="A1549" s="256"/>
      <c r="B1549" s="256"/>
      <c r="C1549" s="256"/>
      <c r="D1549" s="256"/>
      <c r="E1549" s="256"/>
      <c r="F1549" s="256"/>
      <c r="G1549" s="256"/>
      <c r="H1549" s="255">
        <f>SUM((D1549*400)+(E1549*100)+F1549)</f>
        <v>0</v>
      </c>
      <c r="I1549" s="254">
        <v>75</v>
      </c>
      <c r="J1549" s="254">
        <f>H1549*I1549</f>
        <v>0</v>
      </c>
      <c r="K1549" s="247"/>
      <c r="L1549" s="269"/>
      <c r="M1549" s="311"/>
      <c r="N1549" s="311"/>
      <c r="O1549" s="311"/>
      <c r="P1549" s="311"/>
      <c r="Q1549" s="311"/>
      <c r="R1549" s="311"/>
      <c r="S1549" s="311"/>
      <c r="T1549" s="311"/>
      <c r="U1549" s="246"/>
      <c r="V1549" s="250"/>
      <c r="W1549" s="310"/>
      <c r="X1549" s="249"/>
      <c r="Y1549" s="250"/>
      <c r="Z1549" s="248">
        <f>SUM(J1549+Y1549)</f>
        <v>0</v>
      </c>
      <c r="AA1549" s="255">
        <f>Z1549</f>
        <v>0</v>
      </c>
      <c r="AB1549" s="247"/>
      <c r="AC1549" s="247"/>
      <c r="AD1549" s="247"/>
    </row>
    <row r="1550" spans="1:31" s="258" customFormat="1" x14ac:dyDescent="0.3">
      <c r="A1550" s="269">
        <v>804</v>
      </c>
      <c r="B1550" s="269" t="s">
        <v>382</v>
      </c>
      <c r="C1550" s="269">
        <v>12995</v>
      </c>
      <c r="D1550" s="269">
        <v>6</v>
      </c>
      <c r="E1550" s="269">
        <v>0</v>
      </c>
      <c r="F1550" s="269">
        <v>99</v>
      </c>
      <c r="G1550" s="269">
        <v>1</v>
      </c>
      <c r="H1550" s="255">
        <f>SUM((D1550*400)+(E1550*100)+F1550)</f>
        <v>2499</v>
      </c>
      <c r="I1550" s="254">
        <v>75</v>
      </c>
      <c r="J1550" s="254">
        <f>H1550*I1550</f>
        <v>187425</v>
      </c>
      <c r="K1550" s="269"/>
      <c r="L1550" s="269"/>
      <c r="M1550" s="309"/>
      <c r="N1550" s="309"/>
      <c r="O1550" s="308"/>
      <c r="P1550" s="269"/>
      <c r="Q1550" s="308"/>
      <c r="R1550" s="308"/>
      <c r="S1550" s="308"/>
      <c r="T1550" s="308"/>
      <c r="U1550" s="308"/>
      <c r="V1550" s="269"/>
      <c r="W1550" s="307"/>
      <c r="X1550" s="269"/>
      <c r="Y1550" s="269"/>
      <c r="Z1550" s="248">
        <f>SUM(J1550+Y1550)</f>
        <v>187425</v>
      </c>
      <c r="AA1550" s="255">
        <f>Z1550</f>
        <v>187425</v>
      </c>
      <c r="AB1550" s="307">
        <v>50</v>
      </c>
      <c r="AC1550" s="307">
        <v>0</v>
      </c>
      <c r="AD1550" s="307">
        <v>0.01</v>
      </c>
      <c r="AE1550" s="307"/>
    </row>
    <row r="1551" spans="1:31" s="258" customFormat="1" x14ac:dyDescent="0.3">
      <c r="A1551" s="269">
        <v>805</v>
      </c>
      <c r="B1551" s="269" t="s">
        <v>381</v>
      </c>
      <c r="C1551" s="269">
        <v>13298</v>
      </c>
      <c r="D1551" s="269">
        <v>3</v>
      </c>
      <c r="E1551" s="269">
        <v>3</v>
      </c>
      <c r="F1551" s="269">
        <v>1</v>
      </c>
      <c r="G1551" s="269">
        <v>1</v>
      </c>
      <c r="H1551" s="255">
        <f>SUM((D1551*400)+(E1551*100)+F1551)</f>
        <v>1501</v>
      </c>
      <c r="I1551" s="254">
        <v>75</v>
      </c>
      <c r="J1551" s="254">
        <f>H1551*I1551</f>
        <v>112575</v>
      </c>
      <c r="K1551" s="269"/>
      <c r="L1551" s="269"/>
      <c r="M1551" s="309"/>
      <c r="N1551" s="309"/>
      <c r="O1551" s="308"/>
      <c r="P1551" s="269"/>
      <c r="Q1551" s="308"/>
      <c r="R1551" s="308"/>
      <c r="S1551" s="308"/>
      <c r="T1551" s="308"/>
      <c r="U1551" s="308"/>
      <c r="V1551" s="269"/>
      <c r="W1551" s="307"/>
      <c r="X1551" s="269"/>
      <c r="Y1551" s="269"/>
      <c r="Z1551" s="248">
        <f>SUM(J1551+Y1551)</f>
        <v>112575</v>
      </c>
      <c r="AA1551" s="255">
        <f>Z1551</f>
        <v>112575</v>
      </c>
      <c r="AB1551" s="307">
        <v>50</v>
      </c>
      <c r="AC1551" s="307">
        <v>0</v>
      </c>
      <c r="AD1551" s="307">
        <v>0.01</v>
      </c>
      <c r="AE1551" s="307"/>
    </row>
    <row r="1552" spans="1:31" s="258" customFormat="1" x14ac:dyDescent="0.3">
      <c r="A1552" s="269">
        <v>806</v>
      </c>
      <c r="B1552" s="269" t="s">
        <v>380</v>
      </c>
      <c r="C1552" s="269">
        <v>6484</v>
      </c>
      <c r="D1552" s="269">
        <v>2</v>
      </c>
      <c r="E1552" s="269">
        <v>3</v>
      </c>
      <c r="F1552" s="269">
        <v>93</v>
      </c>
      <c r="G1552" s="269">
        <v>1</v>
      </c>
      <c r="H1552" s="255">
        <f>SUM((D1552*400)+(E1552*100)+F1552)</f>
        <v>1193</v>
      </c>
      <c r="I1552" s="254">
        <v>75</v>
      </c>
      <c r="J1552" s="254">
        <f>H1552*I1552</f>
        <v>89475</v>
      </c>
      <c r="K1552" s="269"/>
      <c r="L1552" s="269"/>
      <c r="M1552" s="309"/>
      <c r="N1552" s="309"/>
      <c r="O1552" s="308"/>
      <c r="P1552" s="269"/>
      <c r="Q1552" s="308"/>
      <c r="R1552" s="308"/>
      <c r="S1552" s="308"/>
      <c r="T1552" s="308"/>
      <c r="U1552" s="308"/>
      <c r="V1552" s="269"/>
      <c r="W1552" s="307"/>
      <c r="X1552" s="269"/>
      <c r="Y1552" s="269"/>
      <c r="Z1552" s="248">
        <f>SUM(J1552+Y1552)</f>
        <v>89475</v>
      </c>
      <c r="AA1552" s="255">
        <f>Z1552</f>
        <v>89475</v>
      </c>
      <c r="AB1552" s="307">
        <v>50</v>
      </c>
      <c r="AC1552" s="307">
        <v>0</v>
      </c>
      <c r="AD1552" s="307">
        <v>0.01</v>
      </c>
      <c r="AE1552" s="307"/>
    </row>
    <row r="1553" spans="1:34" s="258" customFormat="1" x14ac:dyDescent="0.3">
      <c r="A1553" s="269">
        <v>807</v>
      </c>
      <c r="B1553" s="269" t="s">
        <v>379</v>
      </c>
      <c r="C1553" s="269">
        <v>18721</v>
      </c>
      <c r="D1553" s="269">
        <v>16</v>
      </c>
      <c r="E1553" s="269">
        <v>0</v>
      </c>
      <c r="F1553" s="269">
        <v>12</v>
      </c>
      <c r="G1553" s="269">
        <v>1</v>
      </c>
      <c r="H1553" s="255">
        <f>SUM((D1553*400)+(E1553*100)+F1553)</f>
        <v>6412</v>
      </c>
      <c r="I1553" s="254">
        <v>75</v>
      </c>
      <c r="J1553" s="254">
        <f>H1553*I1553</f>
        <v>480900</v>
      </c>
      <c r="K1553" s="269"/>
      <c r="L1553" s="269"/>
      <c r="M1553" s="309"/>
      <c r="N1553" s="309"/>
      <c r="O1553" s="308"/>
      <c r="P1553" s="269"/>
      <c r="Q1553" s="308"/>
      <c r="R1553" s="308"/>
      <c r="S1553" s="308"/>
      <c r="T1553" s="308"/>
      <c r="U1553" s="308"/>
      <c r="V1553" s="269"/>
      <c r="W1553" s="307"/>
      <c r="X1553" s="269"/>
      <c r="Y1553" s="269"/>
      <c r="Z1553" s="248">
        <f>SUM(J1553+Y1553)</f>
        <v>480900</v>
      </c>
      <c r="AA1553" s="255">
        <f>Z1553</f>
        <v>480900</v>
      </c>
      <c r="AB1553" s="307">
        <v>50</v>
      </c>
      <c r="AC1553" s="307">
        <v>0</v>
      </c>
      <c r="AD1553" s="307">
        <v>0.01</v>
      </c>
      <c r="AE1553" s="307"/>
    </row>
    <row r="1554" spans="1:34" s="258" customFormat="1" x14ac:dyDescent="0.3">
      <c r="A1554" s="269">
        <v>808</v>
      </c>
      <c r="B1554" s="269" t="s">
        <v>378</v>
      </c>
      <c r="C1554" s="269">
        <v>9130</v>
      </c>
      <c r="D1554" s="269">
        <v>10</v>
      </c>
      <c r="E1554" s="269">
        <v>0</v>
      </c>
      <c r="F1554" s="269">
        <v>0</v>
      </c>
      <c r="G1554" s="269">
        <v>1</v>
      </c>
      <c r="H1554" s="255">
        <f>SUM((D1554*400)+(E1554*100)+F1554)</f>
        <v>4000</v>
      </c>
      <c r="I1554" s="254">
        <v>75</v>
      </c>
      <c r="J1554" s="254">
        <f>H1554*I1554</f>
        <v>300000</v>
      </c>
      <c r="K1554" s="269"/>
      <c r="L1554" s="269"/>
      <c r="M1554" s="309"/>
      <c r="N1554" s="309"/>
      <c r="O1554" s="308"/>
      <c r="P1554" s="269"/>
      <c r="Q1554" s="308"/>
      <c r="R1554" s="308"/>
      <c r="S1554" s="308"/>
      <c r="T1554" s="308"/>
      <c r="U1554" s="308"/>
      <c r="V1554" s="269"/>
      <c r="W1554" s="307"/>
      <c r="X1554" s="269"/>
      <c r="Y1554" s="269"/>
      <c r="Z1554" s="248">
        <f>SUM(J1554+Y1554)</f>
        <v>300000</v>
      </c>
      <c r="AA1554" s="255">
        <f>Z1554</f>
        <v>300000</v>
      </c>
      <c r="AB1554" s="307">
        <v>50</v>
      </c>
      <c r="AC1554" s="307">
        <v>0</v>
      </c>
      <c r="AD1554" s="307">
        <v>0.01</v>
      </c>
      <c r="AE1554" s="307"/>
    </row>
    <row r="1555" spans="1:34" s="258" customFormat="1" x14ac:dyDescent="0.3">
      <c r="A1555" s="269"/>
      <c r="B1555" s="269"/>
      <c r="C1555" s="269"/>
      <c r="D1555" s="269"/>
      <c r="E1555" s="269"/>
      <c r="F1555" s="269"/>
      <c r="G1555" s="269"/>
      <c r="H1555" s="255">
        <f>SUM((D1555*400)+(E1555*100)+F1555)</f>
        <v>0</v>
      </c>
      <c r="I1555" s="254">
        <v>75</v>
      </c>
      <c r="J1555" s="254">
        <f>H1555*I1555</f>
        <v>0</v>
      </c>
      <c r="K1555" s="269"/>
      <c r="L1555" s="269"/>
      <c r="M1555" s="309"/>
      <c r="N1555" s="309"/>
      <c r="O1555" s="308"/>
      <c r="P1555" s="269"/>
      <c r="Q1555" s="308"/>
      <c r="R1555" s="308"/>
      <c r="S1555" s="308"/>
      <c r="T1555" s="308"/>
      <c r="U1555" s="308"/>
      <c r="V1555" s="269"/>
      <c r="W1555" s="307"/>
      <c r="X1555" s="269"/>
      <c r="Y1555" s="269"/>
      <c r="Z1555" s="248">
        <f>SUM(J1555+Y1555)</f>
        <v>0</v>
      </c>
      <c r="AA1555" s="255">
        <f>Z1555</f>
        <v>0</v>
      </c>
      <c r="AB1555" s="307"/>
      <c r="AC1555" s="307"/>
      <c r="AD1555" s="307"/>
      <c r="AE1555" s="307"/>
    </row>
    <row r="1556" spans="1:34" s="258" customFormat="1" x14ac:dyDescent="0.3">
      <c r="A1556" s="263">
        <v>809</v>
      </c>
      <c r="B1556" s="269" t="s">
        <v>377</v>
      </c>
      <c r="C1556" s="263">
        <v>6101</v>
      </c>
      <c r="D1556" s="263">
        <v>0</v>
      </c>
      <c r="E1556" s="263">
        <v>1</v>
      </c>
      <c r="F1556" s="263">
        <v>74</v>
      </c>
      <c r="G1556" s="264">
        <v>1</v>
      </c>
      <c r="H1556" s="255">
        <f>SUM((D1556*400)+(E1556*100)+F1556)</f>
        <v>174</v>
      </c>
      <c r="I1556" s="254">
        <v>75</v>
      </c>
      <c r="J1556" s="254">
        <f>H1556*I1556</f>
        <v>13050</v>
      </c>
      <c r="K1556" s="264"/>
      <c r="L1556" s="264"/>
      <c r="M1556" s="306"/>
      <c r="N1556" s="306"/>
      <c r="O1556" s="305"/>
      <c r="P1556" s="264"/>
      <c r="Q1556" s="305"/>
      <c r="R1556" s="305"/>
      <c r="S1556" s="305"/>
      <c r="T1556" s="305"/>
      <c r="U1556" s="305"/>
      <c r="V1556" s="264"/>
      <c r="W1556" s="304"/>
      <c r="X1556" s="264"/>
      <c r="Y1556" s="264"/>
      <c r="Z1556" s="248">
        <f>SUM(J1556+Y1556)</f>
        <v>13050</v>
      </c>
      <c r="AA1556" s="255">
        <f>Z1556</f>
        <v>13050</v>
      </c>
      <c r="AB1556" s="304">
        <v>50</v>
      </c>
      <c r="AC1556" s="304">
        <v>0</v>
      </c>
      <c r="AD1556" s="304">
        <v>0.01</v>
      </c>
      <c r="AE1556" s="304"/>
    </row>
    <row r="1557" spans="1:34" x14ac:dyDescent="0.3">
      <c r="A1557" s="263">
        <v>810</v>
      </c>
      <c r="B1557" s="269" t="s">
        <v>376</v>
      </c>
      <c r="C1557" s="263">
        <v>17166</v>
      </c>
      <c r="D1557" s="263">
        <v>0</v>
      </c>
      <c r="E1557" s="263">
        <v>3</v>
      </c>
      <c r="F1557" s="263">
        <v>3</v>
      </c>
      <c r="G1557" s="264">
        <v>2</v>
      </c>
      <c r="H1557" s="255">
        <f>SUM((D1557*400)+(E1557*100)+F1557)</f>
        <v>303</v>
      </c>
      <c r="I1557" s="254">
        <v>75</v>
      </c>
      <c r="J1557" s="254">
        <f>H1557*I1557</f>
        <v>22725</v>
      </c>
      <c r="K1557" s="263"/>
      <c r="L1557" s="263">
        <v>278</v>
      </c>
      <c r="M1557" s="266" t="s">
        <v>3</v>
      </c>
      <c r="N1557" s="266" t="s">
        <v>2</v>
      </c>
      <c r="O1557" s="265">
        <v>85</v>
      </c>
      <c r="P1557" s="263"/>
      <c r="Q1557" s="265">
        <v>85</v>
      </c>
      <c r="R1557" s="265"/>
      <c r="S1557" s="265"/>
      <c r="T1557" s="265"/>
      <c r="U1557" s="278">
        <v>6500</v>
      </c>
      <c r="V1557" s="265">
        <f>SUM(Q1557*6500)</f>
        <v>552500</v>
      </c>
      <c r="W1557" s="267">
        <v>5</v>
      </c>
      <c r="X1557" s="263">
        <v>5</v>
      </c>
      <c r="Y1557" s="249">
        <f>SUM(V1557-(V1557*X1557/100))</f>
        <v>524875</v>
      </c>
      <c r="Z1557" s="248">
        <f>SUM(J1557+Y1557)</f>
        <v>547600</v>
      </c>
      <c r="AA1557" s="255">
        <f>Z1557</f>
        <v>547600</v>
      </c>
      <c r="AB1557" s="267">
        <v>10</v>
      </c>
      <c r="AC1557" s="267">
        <v>0</v>
      </c>
      <c r="AD1557" s="267">
        <v>0.02</v>
      </c>
      <c r="AE1557" s="267"/>
    </row>
    <row r="1558" spans="1:34" s="303" customFormat="1" x14ac:dyDescent="0.3">
      <c r="A1558" s="244"/>
      <c r="B1558" s="244"/>
      <c r="C1558" s="244"/>
      <c r="D1558" s="244"/>
      <c r="E1558" s="244"/>
      <c r="F1558" s="244"/>
      <c r="G1558" s="257"/>
      <c r="H1558" s="255">
        <f>SUM((D1558*400)+(E1558*100)+F1558)</f>
        <v>0</v>
      </c>
      <c r="I1558" s="254">
        <v>75</v>
      </c>
      <c r="J1558" s="254">
        <f>H1558*I1558</f>
        <v>0</v>
      </c>
      <c r="K1558" s="244"/>
      <c r="L1558" s="244"/>
      <c r="M1558" s="284" t="s">
        <v>12</v>
      </c>
      <c r="N1558" s="284" t="s">
        <v>0</v>
      </c>
      <c r="O1558" s="283">
        <v>30</v>
      </c>
      <c r="P1558" s="244"/>
      <c r="Q1558" s="283">
        <v>30</v>
      </c>
      <c r="R1558" s="283"/>
      <c r="S1558" s="283"/>
      <c r="T1558" s="283"/>
      <c r="U1558" s="278">
        <v>6500</v>
      </c>
      <c r="V1558" s="265">
        <f>SUM(Q1558*6500)</f>
        <v>195000</v>
      </c>
      <c r="W1558" s="244">
        <v>5</v>
      </c>
      <c r="X1558" s="263">
        <v>15</v>
      </c>
      <c r="Y1558" s="249">
        <f>SUM(V1558-(V1558*X1558/100))</f>
        <v>165750</v>
      </c>
      <c r="Z1558" s="248">
        <f>SUM(J1558+Y1558)</f>
        <v>165750</v>
      </c>
      <c r="AA1558" s="255">
        <f>Z1558</f>
        <v>165750</v>
      </c>
      <c r="AB1558" s="244">
        <v>50</v>
      </c>
      <c r="AC1558" s="244">
        <v>0</v>
      </c>
      <c r="AD1558" s="244">
        <v>0.01</v>
      </c>
      <c r="AE1558" s="244"/>
      <c r="AF1558" s="232"/>
      <c r="AG1558" s="232"/>
      <c r="AH1558" s="232"/>
    </row>
    <row r="1559" spans="1:34" s="270" customFormat="1" x14ac:dyDescent="0.3">
      <c r="A1559" s="263"/>
      <c r="B1559" s="263"/>
      <c r="C1559" s="263"/>
      <c r="D1559" s="263"/>
      <c r="E1559" s="263"/>
      <c r="F1559" s="263"/>
      <c r="G1559" s="264"/>
      <c r="H1559" s="255">
        <f>SUM((D1559*400)+(E1559*100)+F1559)</f>
        <v>0</v>
      </c>
      <c r="I1559" s="254">
        <v>75</v>
      </c>
      <c r="J1559" s="254">
        <f>H1559*I1559</f>
        <v>0</v>
      </c>
      <c r="K1559" s="302"/>
      <c r="L1559" s="302" t="s">
        <v>375</v>
      </c>
      <c r="M1559" s="266" t="s">
        <v>10</v>
      </c>
      <c r="N1559" s="266" t="s">
        <v>9</v>
      </c>
      <c r="O1559" s="265">
        <f>SUM(O1560+O1561)</f>
        <v>465</v>
      </c>
      <c r="P1559" s="265"/>
      <c r="Q1559" s="265">
        <f>O1559</f>
        <v>465</v>
      </c>
      <c r="R1559" s="265"/>
      <c r="S1559" s="265"/>
      <c r="T1559" s="265"/>
      <c r="U1559" s="278">
        <v>6500</v>
      </c>
      <c r="V1559" s="265">
        <f>SUM(Q1559*6500)</f>
        <v>3022500</v>
      </c>
      <c r="W1559" s="271">
        <v>30</v>
      </c>
      <c r="X1559" s="263">
        <v>85</v>
      </c>
      <c r="Y1559" s="249">
        <f>SUM(V1559-(V1559*X1559/100))</f>
        <v>453375</v>
      </c>
      <c r="Z1559" s="248">
        <f>SUM(J1559+Y1559)</f>
        <v>453375</v>
      </c>
      <c r="AA1559" s="255">
        <f>Z1559</f>
        <v>453375</v>
      </c>
      <c r="AB1559" s="271">
        <v>10</v>
      </c>
      <c r="AC1559" s="271">
        <v>0</v>
      </c>
      <c r="AD1559" s="271">
        <v>0.02</v>
      </c>
      <c r="AE1559" s="271"/>
    </row>
    <row r="1560" spans="1:34" s="270" customFormat="1" x14ac:dyDescent="0.3">
      <c r="A1560" s="263"/>
      <c r="B1560" s="263"/>
      <c r="C1560" s="263"/>
      <c r="D1560" s="263"/>
      <c r="E1560" s="263"/>
      <c r="F1560" s="263"/>
      <c r="G1560" s="264"/>
      <c r="H1560" s="255">
        <f>SUM((D1560*400)+(E1560*100)+F1560)</f>
        <v>0</v>
      </c>
      <c r="I1560" s="254">
        <v>75</v>
      </c>
      <c r="J1560" s="254">
        <f>H1560*I1560</f>
        <v>0</v>
      </c>
      <c r="K1560" s="263"/>
      <c r="L1560" s="263"/>
      <c r="M1560" s="266" t="s">
        <v>41</v>
      </c>
      <c r="N1560" s="266" t="s">
        <v>2</v>
      </c>
      <c r="O1560" s="265">
        <f>SUM(12.5*18)</f>
        <v>225</v>
      </c>
      <c r="P1560" s="263"/>
      <c r="Q1560" s="265"/>
      <c r="R1560" s="265"/>
      <c r="S1560" s="265"/>
      <c r="T1560" s="265"/>
      <c r="U1560" s="278"/>
      <c r="V1560" s="265"/>
      <c r="W1560" s="271"/>
      <c r="X1560" s="263"/>
      <c r="Y1560" s="249"/>
      <c r="Z1560" s="248">
        <f>SUM(J1560+Y1560)</f>
        <v>0</v>
      </c>
      <c r="AA1560" s="255">
        <f>Z1560</f>
        <v>0</v>
      </c>
      <c r="AB1560" s="271"/>
      <c r="AC1560" s="271"/>
      <c r="AD1560" s="271"/>
      <c r="AE1560" s="271"/>
    </row>
    <row r="1561" spans="1:34" s="270" customFormat="1" x14ac:dyDescent="0.3">
      <c r="A1561" s="263"/>
      <c r="B1561" s="263"/>
      <c r="C1561" s="263"/>
      <c r="D1561" s="263"/>
      <c r="E1561" s="263"/>
      <c r="F1561" s="263"/>
      <c r="G1561" s="264"/>
      <c r="H1561" s="255">
        <f>SUM((D1561*400)+(E1561*100)+F1561)</f>
        <v>0</v>
      </c>
      <c r="I1561" s="254">
        <v>75</v>
      </c>
      <c r="J1561" s="254">
        <f>H1561*I1561</f>
        <v>0</v>
      </c>
      <c r="K1561" s="263"/>
      <c r="L1561" s="263"/>
      <c r="M1561" s="266" t="s">
        <v>59</v>
      </c>
      <c r="N1561" s="266" t="s">
        <v>0</v>
      </c>
      <c r="O1561" s="265">
        <f>SUM(15*16)</f>
        <v>240</v>
      </c>
      <c r="P1561" s="263"/>
      <c r="Q1561" s="265"/>
      <c r="R1561" s="265"/>
      <c r="S1561" s="265"/>
      <c r="T1561" s="265"/>
      <c r="U1561" s="278"/>
      <c r="V1561" s="265"/>
      <c r="W1561" s="271"/>
      <c r="X1561" s="263"/>
      <c r="Y1561" s="249"/>
      <c r="Z1561" s="248">
        <f>SUM(J1561+Y1561)</f>
        <v>0</v>
      </c>
      <c r="AA1561" s="255">
        <f>Z1561</f>
        <v>0</v>
      </c>
      <c r="AB1561" s="271"/>
      <c r="AC1561" s="271"/>
      <c r="AD1561" s="271"/>
      <c r="AE1561" s="271"/>
    </row>
    <row r="1562" spans="1:34" s="270" customFormat="1" x14ac:dyDescent="0.3">
      <c r="A1562" s="263"/>
      <c r="B1562" s="263"/>
      <c r="C1562" s="263"/>
      <c r="D1562" s="263"/>
      <c r="E1562" s="263"/>
      <c r="F1562" s="263"/>
      <c r="G1562" s="264"/>
      <c r="H1562" s="255">
        <f>SUM((D1562*400)+(E1562*100)+F1562)</f>
        <v>0</v>
      </c>
      <c r="I1562" s="254">
        <v>75</v>
      </c>
      <c r="J1562" s="254">
        <f>H1562*I1562</f>
        <v>0</v>
      </c>
      <c r="K1562" s="263"/>
      <c r="L1562" s="263"/>
      <c r="M1562" s="266" t="s">
        <v>12</v>
      </c>
      <c r="N1562" s="266" t="s">
        <v>0</v>
      </c>
      <c r="O1562" s="265">
        <v>30</v>
      </c>
      <c r="P1562" s="263"/>
      <c r="Q1562" s="265">
        <v>30</v>
      </c>
      <c r="R1562" s="265"/>
      <c r="S1562" s="265"/>
      <c r="T1562" s="265"/>
      <c r="U1562" s="278">
        <v>6500</v>
      </c>
      <c r="V1562" s="265">
        <f>SUM(Q1562*6500)</f>
        <v>195000</v>
      </c>
      <c r="W1562" s="271">
        <v>30</v>
      </c>
      <c r="X1562" s="263">
        <v>93</v>
      </c>
      <c r="Y1562" s="249">
        <f>SUM(V1562-(V1562*X1562/100))</f>
        <v>13650</v>
      </c>
      <c r="Z1562" s="248">
        <f>SUM(J1562+Y1562)</f>
        <v>13650</v>
      </c>
      <c r="AA1562" s="255">
        <f>Z1562</f>
        <v>13650</v>
      </c>
      <c r="AB1562" s="271">
        <v>50</v>
      </c>
      <c r="AC1562" s="271">
        <v>0</v>
      </c>
      <c r="AD1562" s="271">
        <v>0.01</v>
      </c>
      <c r="AE1562" s="271"/>
    </row>
    <row r="1563" spans="1:34" s="294" customFormat="1" x14ac:dyDescent="0.3">
      <c r="A1563" s="295"/>
      <c r="B1563" s="295"/>
      <c r="C1563" s="295"/>
      <c r="D1563" s="295"/>
      <c r="E1563" s="295"/>
      <c r="F1563" s="295"/>
      <c r="G1563" s="301"/>
      <c r="H1563" s="296">
        <f>SUM((D1563*400)+(E1563*100)+F1563)</f>
        <v>0</v>
      </c>
      <c r="I1563" s="254">
        <v>75</v>
      </c>
      <c r="J1563" s="254">
        <f>H1563*I1563</f>
        <v>0</v>
      </c>
      <c r="K1563" s="295"/>
      <c r="L1563" s="295"/>
      <c r="M1563" s="300" t="s">
        <v>16</v>
      </c>
      <c r="N1563" s="300" t="s">
        <v>2</v>
      </c>
      <c r="O1563" s="298">
        <v>150</v>
      </c>
      <c r="P1563" s="295"/>
      <c r="Q1563" s="298">
        <v>150</v>
      </c>
      <c r="R1563" s="298"/>
      <c r="S1563" s="298"/>
      <c r="T1563" s="298"/>
      <c r="U1563" s="299">
        <v>2400</v>
      </c>
      <c r="V1563" s="298">
        <f>SUM(Q1563*2400)</f>
        <v>360000</v>
      </c>
      <c r="W1563" s="295">
        <v>20</v>
      </c>
      <c r="X1563" s="295">
        <v>30</v>
      </c>
      <c r="Y1563" s="297">
        <f>SUM(V1563-(V1563*X1563/100))</f>
        <v>252000</v>
      </c>
      <c r="Z1563" s="296">
        <f>SUM(J1563+Y1563)</f>
        <v>252000</v>
      </c>
      <c r="AA1563" s="255">
        <f>Z1563</f>
        <v>252000</v>
      </c>
      <c r="AB1563" s="295">
        <v>0</v>
      </c>
      <c r="AC1563" s="295">
        <f>AA1563</f>
        <v>252000</v>
      </c>
      <c r="AD1563" s="295">
        <v>0.03</v>
      </c>
      <c r="AE1563" s="295"/>
    </row>
    <row r="1564" spans="1:34" x14ac:dyDescent="0.3">
      <c r="A1564" s="244"/>
      <c r="B1564" s="244"/>
      <c r="C1564" s="244"/>
      <c r="D1564" s="244"/>
      <c r="E1564" s="244"/>
      <c r="F1564" s="244"/>
      <c r="G1564" s="257"/>
      <c r="H1564" s="255">
        <f>SUM((D1564*400)+(E1564*100)+F1564)</f>
        <v>0</v>
      </c>
      <c r="I1564" s="254">
        <v>75</v>
      </c>
      <c r="J1564" s="254">
        <f>H1564*I1564</f>
        <v>0</v>
      </c>
      <c r="K1564" s="263"/>
      <c r="L1564" s="263"/>
      <c r="M1564" s="266"/>
      <c r="N1564" s="266"/>
      <c r="O1564" s="265"/>
      <c r="P1564" s="263"/>
      <c r="Q1564" s="265"/>
      <c r="R1564" s="265"/>
      <c r="S1564" s="265"/>
      <c r="T1564" s="265"/>
      <c r="U1564" s="278"/>
      <c r="V1564" s="265"/>
      <c r="W1564" s="244"/>
      <c r="X1564" s="263"/>
      <c r="Y1564" s="249"/>
      <c r="Z1564" s="248">
        <f>SUM(J1564+Y1564)</f>
        <v>0</v>
      </c>
      <c r="AA1564" s="255">
        <f>Z1564</f>
        <v>0</v>
      </c>
      <c r="AB1564" s="244"/>
      <c r="AC1564" s="244"/>
      <c r="AD1564" s="244"/>
      <c r="AE1564" s="244"/>
    </row>
    <row r="1565" spans="1:34" s="270" customFormat="1" x14ac:dyDescent="0.3">
      <c r="A1565" s="244"/>
      <c r="B1565" s="244"/>
      <c r="C1565" s="244"/>
      <c r="D1565" s="244"/>
      <c r="E1565" s="244"/>
      <c r="F1565" s="244"/>
      <c r="G1565" s="257"/>
      <c r="H1565" s="255">
        <f>SUM((D1565*400)+(E1565*100)+F1565)</f>
        <v>0</v>
      </c>
      <c r="I1565" s="254">
        <v>75</v>
      </c>
      <c r="J1565" s="254">
        <f>H1565*I1565</f>
        <v>0</v>
      </c>
      <c r="K1565" s="244"/>
      <c r="L1565" s="244"/>
      <c r="M1565" s="284"/>
      <c r="N1565" s="284"/>
      <c r="O1565" s="283"/>
      <c r="P1565" s="244"/>
      <c r="Q1565" s="283"/>
      <c r="R1565" s="283"/>
      <c r="S1565" s="283"/>
      <c r="T1565" s="283"/>
      <c r="U1565" s="278"/>
      <c r="V1565" s="265"/>
      <c r="W1565" s="244"/>
      <c r="X1565" s="263"/>
      <c r="Y1565" s="249"/>
      <c r="Z1565" s="248">
        <f>SUM(J1565+Y1565)</f>
        <v>0</v>
      </c>
      <c r="AA1565" s="255">
        <f>Z1565</f>
        <v>0</v>
      </c>
      <c r="AB1565" s="244"/>
      <c r="AC1565" s="244"/>
      <c r="AD1565" s="244"/>
      <c r="AE1565" s="244"/>
    </row>
    <row r="1566" spans="1:34" s="270" customFormat="1" x14ac:dyDescent="0.3">
      <c r="A1566" s="263">
        <v>811</v>
      </c>
      <c r="B1566" s="263" t="s">
        <v>374</v>
      </c>
      <c r="C1566" s="263">
        <v>7330</v>
      </c>
      <c r="D1566" s="263">
        <v>10</v>
      </c>
      <c r="E1566" s="263">
        <v>0</v>
      </c>
      <c r="F1566" s="263">
        <v>0</v>
      </c>
      <c r="G1566" s="264">
        <v>1</v>
      </c>
      <c r="H1566" s="255">
        <f>SUM((D1566*400)+(E1566*100)+F1566)</f>
        <v>4000</v>
      </c>
      <c r="I1566" s="254">
        <v>75</v>
      </c>
      <c r="J1566" s="254">
        <f>H1566*I1566</f>
        <v>300000</v>
      </c>
      <c r="K1566" s="263"/>
      <c r="L1566" s="263"/>
      <c r="M1566" s="266"/>
      <c r="N1566" s="266"/>
      <c r="O1566" s="265"/>
      <c r="P1566" s="263"/>
      <c r="Q1566" s="265"/>
      <c r="R1566" s="265"/>
      <c r="S1566" s="265"/>
      <c r="T1566" s="265"/>
      <c r="U1566" s="278"/>
      <c r="V1566" s="265"/>
      <c r="W1566" s="271"/>
      <c r="X1566" s="263"/>
      <c r="Y1566" s="249"/>
      <c r="Z1566" s="248">
        <f>SUM(J1566+Y1566)</f>
        <v>300000</v>
      </c>
      <c r="AA1566" s="255">
        <f>Z1566</f>
        <v>300000</v>
      </c>
      <c r="AB1566" s="271">
        <v>50</v>
      </c>
      <c r="AC1566" s="271">
        <v>0</v>
      </c>
      <c r="AD1566" s="271">
        <v>0.01</v>
      </c>
      <c r="AE1566" s="271"/>
    </row>
    <row r="1567" spans="1:34" s="270" customFormat="1" x14ac:dyDescent="0.3">
      <c r="A1567" s="263">
        <v>812</v>
      </c>
      <c r="B1567" s="263" t="s">
        <v>373</v>
      </c>
      <c r="C1567" s="263">
        <v>958</v>
      </c>
      <c r="D1567" s="263">
        <v>7</v>
      </c>
      <c r="E1567" s="263">
        <v>2</v>
      </c>
      <c r="F1567" s="263">
        <v>87</v>
      </c>
      <c r="G1567" s="264">
        <v>1</v>
      </c>
      <c r="H1567" s="255">
        <f>SUM((D1567*400)+(E1567*100)+F1567)</f>
        <v>3087</v>
      </c>
      <c r="I1567" s="254">
        <v>75</v>
      </c>
      <c r="J1567" s="254">
        <f>H1567*I1567</f>
        <v>231525</v>
      </c>
      <c r="K1567" s="263"/>
      <c r="L1567" s="263"/>
      <c r="M1567" s="266"/>
      <c r="N1567" s="266"/>
      <c r="O1567" s="265"/>
      <c r="P1567" s="263"/>
      <c r="Q1567" s="265"/>
      <c r="R1567" s="265"/>
      <c r="S1567" s="265"/>
      <c r="T1567" s="265"/>
      <c r="U1567" s="278"/>
      <c r="V1567" s="265"/>
      <c r="W1567" s="271"/>
      <c r="X1567" s="263"/>
      <c r="Y1567" s="249"/>
      <c r="Z1567" s="248">
        <f>SUM(J1567+Y1567)</f>
        <v>231525</v>
      </c>
      <c r="AA1567" s="255">
        <f>Z1567</f>
        <v>231525</v>
      </c>
      <c r="AB1567" s="271">
        <v>50</v>
      </c>
      <c r="AC1567" s="271">
        <v>0</v>
      </c>
      <c r="AD1567" s="271">
        <v>0.01</v>
      </c>
      <c r="AE1567" s="271"/>
    </row>
    <row r="1568" spans="1:34" s="270" customFormat="1" x14ac:dyDescent="0.3">
      <c r="A1568" s="263">
        <v>813</v>
      </c>
      <c r="B1568" s="263" t="s">
        <v>372</v>
      </c>
      <c r="C1568" s="263">
        <v>258</v>
      </c>
      <c r="D1568" s="263">
        <v>9</v>
      </c>
      <c r="E1568" s="263">
        <v>3</v>
      </c>
      <c r="F1568" s="263">
        <v>65</v>
      </c>
      <c r="G1568" s="264">
        <v>1</v>
      </c>
      <c r="H1568" s="255">
        <f>SUM((D1568*400)+(E1568*100)+F1568)</f>
        <v>3965</v>
      </c>
      <c r="I1568" s="254">
        <v>75</v>
      </c>
      <c r="J1568" s="254">
        <f>H1568*I1568</f>
        <v>297375</v>
      </c>
      <c r="K1568" s="263"/>
      <c r="L1568" s="263"/>
      <c r="M1568" s="266"/>
      <c r="N1568" s="266"/>
      <c r="O1568" s="265"/>
      <c r="P1568" s="263"/>
      <c r="Q1568" s="265"/>
      <c r="R1568" s="265"/>
      <c r="S1568" s="265"/>
      <c r="T1568" s="265"/>
      <c r="U1568" s="278"/>
      <c r="V1568" s="265"/>
      <c r="W1568" s="271"/>
      <c r="X1568" s="263"/>
      <c r="Y1568" s="249"/>
      <c r="Z1568" s="248">
        <f>SUM(J1568+Y1568)</f>
        <v>297375</v>
      </c>
      <c r="AA1568" s="255">
        <f>Z1568</f>
        <v>297375</v>
      </c>
      <c r="AB1568" s="271">
        <v>50</v>
      </c>
      <c r="AC1568" s="271">
        <v>0</v>
      </c>
      <c r="AD1568" s="271">
        <v>0.01</v>
      </c>
      <c r="AE1568" s="271"/>
    </row>
    <row r="1569" spans="1:31" s="270" customFormat="1" x14ac:dyDescent="0.3">
      <c r="A1569" s="263">
        <v>814</v>
      </c>
      <c r="B1569" s="263" t="s">
        <v>371</v>
      </c>
      <c r="C1569" s="263">
        <v>20258</v>
      </c>
      <c r="D1569" s="263">
        <v>14</v>
      </c>
      <c r="E1569" s="263">
        <v>2</v>
      </c>
      <c r="F1569" s="263">
        <v>64</v>
      </c>
      <c r="G1569" s="264">
        <v>1</v>
      </c>
      <c r="H1569" s="255">
        <f>SUM((D1569*400)+(E1569*100)+F1569)</f>
        <v>5864</v>
      </c>
      <c r="I1569" s="254">
        <v>75</v>
      </c>
      <c r="J1569" s="254">
        <f>H1569*I1569</f>
        <v>439800</v>
      </c>
      <c r="K1569" s="263"/>
      <c r="L1569" s="263"/>
      <c r="M1569" s="266"/>
      <c r="N1569" s="266"/>
      <c r="O1569" s="265"/>
      <c r="P1569" s="263"/>
      <c r="Q1569" s="265"/>
      <c r="R1569" s="265"/>
      <c r="S1569" s="265"/>
      <c r="T1569" s="265"/>
      <c r="U1569" s="278"/>
      <c r="V1569" s="265"/>
      <c r="W1569" s="271"/>
      <c r="X1569" s="263"/>
      <c r="Y1569" s="249"/>
      <c r="Z1569" s="248">
        <f>SUM(J1569+Y1569)</f>
        <v>439800</v>
      </c>
      <c r="AA1569" s="255">
        <f>Z1569</f>
        <v>439800</v>
      </c>
      <c r="AB1569" s="271">
        <v>50</v>
      </c>
      <c r="AC1569" s="271">
        <v>0</v>
      </c>
      <c r="AD1569" s="271">
        <v>0.01</v>
      </c>
      <c r="AE1569" s="271"/>
    </row>
    <row r="1570" spans="1:31" s="270" customFormat="1" x14ac:dyDescent="0.3">
      <c r="A1570" s="263"/>
      <c r="B1570" s="263"/>
      <c r="C1570" s="263"/>
      <c r="D1570" s="263"/>
      <c r="E1570" s="263"/>
      <c r="F1570" s="263"/>
      <c r="G1570" s="264"/>
      <c r="H1570" s="255">
        <f>SUM((D1570*400)+(E1570*100)+F1570)</f>
        <v>0</v>
      </c>
      <c r="I1570" s="254">
        <v>75</v>
      </c>
      <c r="J1570" s="254">
        <f>H1570*I1570</f>
        <v>0</v>
      </c>
      <c r="K1570" s="263"/>
      <c r="L1570" s="263"/>
      <c r="M1570" s="266"/>
      <c r="N1570" s="266"/>
      <c r="O1570" s="265"/>
      <c r="P1570" s="263"/>
      <c r="Q1570" s="265"/>
      <c r="R1570" s="265"/>
      <c r="S1570" s="265"/>
      <c r="T1570" s="265"/>
      <c r="U1570" s="278"/>
      <c r="V1570" s="265"/>
      <c r="W1570" s="271"/>
      <c r="X1570" s="263"/>
      <c r="Y1570" s="249"/>
      <c r="Z1570" s="248">
        <f>SUM(J1570+Y1570)</f>
        <v>0</v>
      </c>
      <c r="AA1570" s="255">
        <f>Z1570</f>
        <v>0</v>
      </c>
      <c r="AB1570" s="271"/>
      <c r="AC1570" s="271"/>
      <c r="AD1570" s="271"/>
      <c r="AE1570" s="271"/>
    </row>
    <row r="1571" spans="1:31" s="270" customFormat="1" x14ac:dyDescent="0.3">
      <c r="A1571" s="263"/>
      <c r="B1571" s="263"/>
      <c r="C1571" s="263"/>
      <c r="D1571" s="263"/>
      <c r="E1571" s="263"/>
      <c r="F1571" s="263"/>
      <c r="G1571" s="264"/>
      <c r="H1571" s="255">
        <f>SUM((D1571*400)+(E1571*100)+F1571)</f>
        <v>0</v>
      </c>
      <c r="I1571" s="254">
        <v>75</v>
      </c>
      <c r="J1571" s="254">
        <f>H1571*I1571</f>
        <v>0</v>
      </c>
      <c r="K1571" s="263"/>
      <c r="L1571" s="263"/>
      <c r="M1571" s="266"/>
      <c r="N1571" s="266"/>
      <c r="O1571" s="265"/>
      <c r="P1571" s="263"/>
      <c r="Q1571" s="265"/>
      <c r="R1571" s="265"/>
      <c r="S1571" s="265"/>
      <c r="T1571" s="265"/>
      <c r="U1571" s="278"/>
      <c r="V1571" s="265"/>
      <c r="W1571" s="271"/>
      <c r="X1571" s="263"/>
      <c r="Y1571" s="249"/>
      <c r="Z1571" s="248">
        <f>SUM(J1571+Y1571)</f>
        <v>0</v>
      </c>
      <c r="AA1571" s="255">
        <f>Z1571</f>
        <v>0</v>
      </c>
      <c r="AB1571" s="271"/>
      <c r="AC1571" s="271"/>
      <c r="AD1571" s="271"/>
      <c r="AE1571" s="271"/>
    </row>
    <row r="1572" spans="1:31" s="272" customFormat="1" x14ac:dyDescent="0.3">
      <c r="A1572" s="274">
        <v>816</v>
      </c>
      <c r="B1572" s="274" t="s">
        <v>370</v>
      </c>
      <c r="C1572" s="274">
        <v>6247</v>
      </c>
      <c r="D1572" s="274">
        <v>0</v>
      </c>
      <c r="E1572" s="274">
        <v>0</v>
      </c>
      <c r="F1572" s="274">
        <v>79</v>
      </c>
      <c r="G1572" s="293">
        <v>2</v>
      </c>
      <c r="H1572" s="255">
        <f>SUM((D1572*400)+(E1572*100)+F1572)</f>
        <v>79</v>
      </c>
      <c r="I1572" s="254">
        <v>75</v>
      </c>
      <c r="J1572" s="254">
        <f>H1572*I1572</f>
        <v>5925</v>
      </c>
      <c r="K1572" s="274"/>
      <c r="L1572" s="274">
        <v>80</v>
      </c>
      <c r="M1572" s="276" t="s">
        <v>3</v>
      </c>
      <c r="N1572" s="276" t="s">
        <v>2</v>
      </c>
      <c r="O1572" s="275">
        <f>SUM(11*16)</f>
        <v>176</v>
      </c>
      <c r="P1572" s="274"/>
      <c r="Q1572" s="275">
        <f>SUM(11*16)</f>
        <v>176</v>
      </c>
      <c r="R1572" s="275"/>
      <c r="S1572" s="275"/>
      <c r="T1572" s="275"/>
      <c r="U1572" s="275"/>
      <c r="V1572" s="274"/>
      <c r="W1572" s="273">
        <v>9</v>
      </c>
      <c r="X1572" s="274"/>
      <c r="Y1572" s="249"/>
      <c r="Z1572" s="248">
        <f>SUM(J1572+Y1572)</f>
        <v>5925</v>
      </c>
      <c r="AA1572" s="255">
        <f>Z1572</f>
        <v>5925</v>
      </c>
      <c r="AB1572" s="273">
        <v>10</v>
      </c>
      <c r="AC1572" s="273">
        <v>0</v>
      </c>
      <c r="AD1572" s="273">
        <v>0.02</v>
      </c>
      <c r="AE1572" s="273" t="s">
        <v>369</v>
      </c>
    </row>
    <row r="1573" spans="1:31" s="272" customFormat="1" x14ac:dyDescent="0.3">
      <c r="A1573" s="274"/>
      <c r="B1573" s="274"/>
      <c r="C1573" s="274"/>
      <c r="D1573" s="274"/>
      <c r="E1573" s="274"/>
      <c r="F1573" s="274"/>
      <c r="G1573" s="277"/>
      <c r="H1573" s="255">
        <f>SUM((D1573*400)+(E1573*100)+F1573)</f>
        <v>0</v>
      </c>
      <c r="I1573" s="254">
        <v>75</v>
      </c>
      <c r="J1573" s="254">
        <f>H1573*I1573</f>
        <v>0</v>
      </c>
      <c r="K1573" s="274"/>
      <c r="L1573" s="274"/>
      <c r="M1573" s="276" t="s">
        <v>12</v>
      </c>
      <c r="N1573" s="276" t="s">
        <v>0</v>
      </c>
      <c r="O1573" s="275">
        <v>30</v>
      </c>
      <c r="P1573" s="274"/>
      <c r="Q1573" s="275">
        <v>30</v>
      </c>
      <c r="R1573" s="275"/>
      <c r="S1573" s="275"/>
      <c r="T1573" s="275"/>
      <c r="U1573" s="275"/>
      <c r="V1573" s="274"/>
      <c r="W1573" s="273">
        <v>9</v>
      </c>
      <c r="X1573" s="274"/>
      <c r="Y1573" s="249"/>
      <c r="Z1573" s="248">
        <f>SUM(J1573+Y1573)</f>
        <v>0</v>
      </c>
      <c r="AA1573" s="255">
        <f>Z1573</f>
        <v>0</v>
      </c>
      <c r="AB1573" s="273">
        <v>50</v>
      </c>
      <c r="AC1573" s="273">
        <v>0</v>
      </c>
      <c r="AD1573" s="273">
        <v>0.01</v>
      </c>
      <c r="AE1573" s="273"/>
    </row>
    <row r="1574" spans="1:31" s="285" customFormat="1" x14ac:dyDescent="0.3">
      <c r="A1574" s="291"/>
      <c r="B1574" s="291"/>
      <c r="C1574" s="291"/>
      <c r="D1574" s="291"/>
      <c r="E1574" s="291"/>
      <c r="F1574" s="291"/>
      <c r="G1574" s="292"/>
      <c r="H1574" s="288">
        <f>SUM((D1574*400)+(E1574*100)+F1574)</f>
        <v>0</v>
      </c>
      <c r="I1574" s="254">
        <v>75</v>
      </c>
      <c r="J1574" s="254">
        <f>H1574*I1574</f>
        <v>0</v>
      </c>
      <c r="K1574" s="291"/>
      <c r="L1574" s="291"/>
      <c r="M1574" s="290" t="s">
        <v>16</v>
      </c>
      <c r="N1574" s="290" t="s">
        <v>0</v>
      </c>
      <c r="O1574" s="287">
        <v>60</v>
      </c>
      <c r="P1574" s="286"/>
      <c r="Q1574" s="287">
        <v>60</v>
      </c>
      <c r="R1574" s="287"/>
      <c r="S1574" s="287"/>
      <c r="T1574" s="287"/>
      <c r="U1574" s="287"/>
      <c r="V1574" s="286"/>
      <c r="W1574" s="286">
        <v>9</v>
      </c>
      <c r="X1574" s="286"/>
      <c r="Y1574" s="289"/>
      <c r="Z1574" s="288">
        <f>SUM(J1574+Y1574)</f>
        <v>0</v>
      </c>
      <c r="AA1574" s="255">
        <f>Z1574</f>
        <v>0</v>
      </c>
      <c r="AB1574" s="286">
        <v>0</v>
      </c>
      <c r="AC1574" s="287">
        <f>W1574</f>
        <v>9</v>
      </c>
      <c r="AD1574" s="286">
        <v>0.03</v>
      </c>
      <c r="AE1574" s="286" t="s">
        <v>368</v>
      </c>
    </row>
    <row r="1575" spans="1:31" s="282" customFormat="1" x14ac:dyDescent="0.3">
      <c r="A1575" s="263"/>
      <c r="B1575" s="263"/>
      <c r="C1575" s="263"/>
      <c r="D1575" s="263"/>
      <c r="E1575" s="263"/>
      <c r="F1575" s="263"/>
      <c r="G1575" s="264"/>
      <c r="H1575" s="255">
        <f>SUM((D1575*400)+(E1575*100)+F1575)</f>
        <v>0</v>
      </c>
      <c r="I1575" s="254">
        <v>75</v>
      </c>
      <c r="J1575" s="254">
        <f>H1575*I1575</f>
        <v>0</v>
      </c>
      <c r="K1575" s="263"/>
      <c r="L1575" s="263"/>
      <c r="M1575" s="266"/>
      <c r="N1575" s="266"/>
      <c r="O1575" s="265"/>
      <c r="P1575" s="263"/>
      <c r="Q1575" s="265"/>
      <c r="R1575" s="265"/>
      <c r="S1575" s="265"/>
      <c r="T1575" s="265"/>
      <c r="U1575" s="265"/>
      <c r="V1575" s="263"/>
      <c r="W1575" s="263"/>
      <c r="X1575" s="263"/>
      <c r="Y1575" s="263"/>
      <c r="Z1575" s="248">
        <f>SUM(J1575+Y1575)</f>
        <v>0</v>
      </c>
      <c r="AA1575" s="255">
        <f>Z1575</f>
        <v>0</v>
      </c>
      <c r="AB1575" s="263"/>
      <c r="AC1575" s="263"/>
      <c r="AD1575" s="263"/>
      <c r="AE1575" s="263"/>
    </row>
    <row r="1576" spans="1:31" s="258" customFormat="1" x14ac:dyDescent="0.3">
      <c r="A1576" s="263"/>
      <c r="B1576" s="263"/>
      <c r="C1576" s="263"/>
      <c r="D1576" s="263"/>
      <c r="E1576" s="263"/>
      <c r="F1576" s="263"/>
      <c r="G1576" s="264"/>
      <c r="H1576" s="255">
        <f>SUM((D1576*400)+(E1576*100)+F1576)</f>
        <v>0</v>
      </c>
      <c r="I1576" s="254">
        <v>75</v>
      </c>
      <c r="J1576" s="254">
        <f>H1576*I1576</f>
        <v>0</v>
      </c>
      <c r="K1576" s="263"/>
      <c r="L1576" s="263"/>
      <c r="M1576" s="266"/>
      <c r="N1576" s="266"/>
      <c r="O1576" s="265"/>
      <c r="P1576" s="263"/>
      <c r="Q1576" s="265"/>
      <c r="R1576" s="265"/>
      <c r="S1576" s="265"/>
      <c r="T1576" s="265"/>
      <c r="U1576" s="265"/>
      <c r="V1576" s="263"/>
      <c r="W1576" s="267"/>
      <c r="X1576" s="263"/>
      <c r="Y1576" s="263"/>
      <c r="Z1576" s="248">
        <f>SUM(J1576+Y1576)</f>
        <v>0</v>
      </c>
      <c r="AA1576" s="255">
        <f>Z1576</f>
        <v>0</v>
      </c>
      <c r="AB1576" s="267"/>
      <c r="AC1576" s="267"/>
      <c r="AD1576" s="267"/>
      <c r="AE1576" s="267"/>
    </row>
    <row r="1577" spans="1:31" x14ac:dyDescent="0.3">
      <c r="A1577" s="263">
        <v>818</v>
      </c>
      <c r="B1577" s="263" t="s">
        <v>367</v>
      </c>
      <c r="C1577" s="263">
        <v>7112</v>
      </c>
      <c r="D1577" s="263">
        <v>13</v>
      </c>
      <c r="E1577" s="263">
        <v>2</v>
      </c>
      <c r="F1577" s="263">
        <v>33</v>
      </c>
      <c r="G1577" s="264">
        <v>1</v>
      </c>
      <c r="H1577" s="255">
        <f>SUM((D1577*400)+(E1577*100)+F1577)</f>
        <v>5433</v>
      </c>
      <c r="I1577" s="254">
        <v>75</v>
      </c>
      <c r="J1577" s="254">
        <f>H1577*I1577</f>
        <v>407475</v>
      </c>
      <c r="K1577" s="263"/>
      <c r="L1577" s="263"/>
      <c r="M1577" s="266"/>
      <c r="N1577" s="266"/>
      <c r="O1577" s="265"/>
      <c r="P1577" s="263"/>
      <c r="Q1577" s="265"/>
      <c r="R1577" s="265"/>
      <c r="S1577" s="265"/>
      <c r="T1577" s="265"/>
      <c r="U1577" s="265"/>
      <c r="V1577" s="263"/>
      <c r="W1577" s="267"/>
      <c r="X1577" s="263"/>
      <c r="Y1577" s="263"/>
      <c r="Z1577" s="248">
        <f>SUM(J1577+Y1577)</f>
        <v>407475</v>
      </c>
      <c r="AA1577" s="255">
        <f>Z1577</f>
        <v>407475</v>
      </c>
      <c r="AB1577" s="267">
        <v>50</v>
      </c>
      <c r="AC1577" s="267">
        <v>0</v>
      </c>
      <c r="AD1577" s="267">
        <v>0.01</v>
      </c>
      <c r="AE1577" s="267"/>
    </row>
    <row r="1578" spans="1:31" x14ac:dyDescent="0.3">
      <c r="A1578" s="244"/>
      <c r="B1578" s="244"/>
      <c r="C1578" s="244"/>
      <c r="D1578" s="244"/>
      <c r="E1578" s="244"/>
      <c r="F1578" s="244"/>
      <c r="G1578" s="257"/>
      <c r="H1578" s="255">
        <f>SUM((D1578*400)+(E1578*100)+F1578)</f>
        <v>0</v>
      </c>
      <c r="I1578" s="254">
        <v>75</v>
      </c>
      <c r="J1578" s="254">
        <f>H1578*I1578</f>
        <v>0</v>
      </c>
      <c r="K1578" s="244"/>
      <c r="L1578" s="244"/>
      <c r="M1578" s="284"/>
      <c r="N1578" s="284"/>
      <c r="O1578" s="283"/>
      <c r="P1578" s="244"/>
      <c r="Q1578" s="283"/>
      <c r="R1578" s="283"/>
      <c r="S1578" s="283"/>
      <c r="T1578" s="283"/>
      <c r="U1578" s="265"/>
      <c r="V1578" s="263"/>
      <c r="W1578" s="244"/>
      <c r="X1578" s="263"/>
      <c r="Y1578" s="263"/>
      <c r="Z1578" s="248">
        <f>SUM(J1578+Y1578)</f>
        <v>0</v>
      </c>
      <c r="AA1578" s="255">
        <f>Z1578</f>
        <v>0</v>
      </c>
      <c r="AB1578" s="244"/>
      <c r="AC1578" s="244"/>
      <c r="AD1578" s="244"/>
      <c r="AE1578" s="244"/>
    </row>
    <row r="1579" spans="1:31" s="270" customFormat="1" x14ac:dyDescent="0.3">
      <c r="A1579" s="263">
        <v>819</v>
      </c>
      <c r="B1579" s="263" t="s">
        <v>366</v>
      </c>
      <c r="C1579" s="263">
        <v>4495</v>
      </c>
      <c r="D1579" s="263">
        <v>4</v>
      </c>
      <c r="E1579" s="263">
        <v>3</v>
      </c>
      <c r="F1579" s="263">
        <v>47</v>
      </c>
      <c r="G1579" s="264">
        <v>1</v>
      </c>
      <c r="H1579" s="255">
        <f>SUM((D1579*400)+(E1579*100)+F1579)</f>
        <v>1947</v>
      </c>
      <c r="I1579" s="254">
        <v>75</v>
      </c>
      <c r="J1579" s="254">
        <f>H1579*I1579</f>
        <v>146025</v>
      </c>
      <c r="K1579" s="263"/>
      <c r="L1579" s="263"/>
      <c r="M1579" s="266"/>
      <c r="N1579" s="266"/>
      <c r="O1579" s="265"/>
      <c r="P1579" s="263"/>
      <c r="Q1579" s="265"/>
      <c r="R1579" s="265"/>
      <c r="S1579" s="265"/>
      <c r="T1579" s="265"/>
      <c r="U1579" s="265"/>
      <c r="V1579" s="263"/>
      <c r="W1579" s="271"/>
      <c r="X1579" s="263"/>
      <c r="Y1579" s="263"/>
      <c r="Z1579" s="248">
        <f>SUM(J1579+Y1579)</f>
        <v>146025</v>
      </c>
      <c r="AA1579" s="255">
        <f>Z1579</f>
        <v>146025</v>
      </c>
      <c r="AB1579" s="271">
        <v>50</v>
      </c>
      <c r="AC1579" s="271">
        <v>0</v>
      </c>
      <c r="AD1579" s="271">
        <v>0.01</v>
      </c>
      <c r="AE1579" s="271"/>
    </row>
    <row r="1580" spans="1:31" s="282" customFormat="1" x14ac:dyDescent="0.3">
      <c r="A1580" s="263"/>
      <c r="B1580" s="263"/>
      <c r="C1580" s="263"/>
      <c r="D1580" s="263"/>
      <c r="E1580" s="263"/>
      <c r="F1580" s="263"/>
      <c r="G1580" s="264"/>
      <c r="H1580" s="255">
        <f>SUM((D1580*400)+(E1580*100)+F1580)</f>
        <v>0</v>
      </c>
      <c r="I1580" s="254">
        <v>75</v>
      </c>
      <c r="J1580" s="254">
        <f>H1580*I1580</f>
        <v>0</v>
      </c>
      <c r="K1580" s="263"/>
      <c r="L1580" s="263"/>
      <c r="M1580" s="266"/>
      <c r="N1580" s="266"/>
      <c r="O1580" s="265"/>
      <c r="P1580" s="263"/>
      <c r="Q1580" s="265"/>
      <c r="R1580" s="265"/>
      <c r="S1580" s="265"/>
      <c r="T1580" s="265"/>
      <c r="U1580" s="265"/>
      <c r="V1580" s="263"/>
      <c r="W1580" s="263"/>
      <c r="X1580" s="263"/>
      <c r="Y1580" s="263"/>
      <c r="Z1580" s="248">
        <f>SUM(J1580+Y1580)</f>
        <v>0</v>
      </c>
      <c r="AA1580" s="255">
        <f>Z1580</f>
        <v>0</v>
      </c>
      <c r="AB1580" s="263"/>
      <c r="AC1580" s="263"/>
      <c r="AD1580" s="263"/>
      <c r="AE1580" s="263"/>
    </row>
    <row r="1581" spans="1:31" s="282" customFormat="1" x14ac:dyDescent="0.3">
      <c r="A1581" s="263"/>
      <c r="B1581" s="263"/>
      <c r="C1581" s="263"/>
      <c r="D1581" s="263"/>
      <c r="E1581" s="263"/>
      <c r="F1581" s="263"/>
      <c r="G1581" s="264"/>
      <c r="H1581" s="255">
        <f>SUM((D1581*400)+(E1581*100)+F1581)</f>
        <v>0</v>
      </c>
      <c r="I1581" s="254">
        <v>75</v>
      </c>
      <c r="J1581" s="254">
        <f>H1581*I1581</f>
        <v>0</v>
      </c>
      <c r="K1581" s="263"/>
      <c r="L1581" s="263"/>
      <c r="M1581" s="266"/>
      <c r="N1581" s="266"/>
      <c r="O1581" s="265"/>
      <c r="P1581" s="263"/>
      <c r="Q1581" s="265"/>
      <c r="R1581" s="265"/>
      <c r="S1581" s="265"/>
      <c r="T1581" s="265"/>
      <c r="U1581" s="265"/>
      <c r="V1581" s="263"/>
      <c r="W1581" s="263"/>
      <c r="X1581" s="263"/>
      <c r="Y1581" s="263"/>
      <c r="Z1581" s="248">
        <f>SUM(J1581+Y1581)</f>
        <v>0</v>
      </c>
      <c r="AA1581" s="255">
        <f>Z1581</f>
        <v>0</v>
      </c>
      <c r="AB1581" s="263"/>
      <c r="AC1581" s="263"/>
      <c r="AD1581" s="263"/>
      <c r="AE1581" s="263"/>
    </row>
    <row r="1582" spans="1:31" s="270" customFormat="1" x14ac:dyDescent="0.3">
      <c r="A1582" s="263">
        <v>820</v>
      </c>
      <c r="B1582" s="263" t="s">
        <v>365</v>
      </c>
      <c r="C1582" s="263">
        <v>5156</v>
      </c>
      <c r="D1582" s="263">
        <v>0</v>
      </c>
      <c r="E1582" s="263">
        <v>2</v>
      </c>
      <c r="F1582" s="263">
        <v>2</v>
      </c>
      <c r="G1582" s="235">
        <v>2</v>
      </c>
      <c r="H1582" s="255">
        <f>SUM((D1582*400)+(E1582*100)+F1582)</f>
        <v>202</v>
      </c>
      <c r="I1582" s="254">
        <v>75</v>
      </c>
      <c r="J1582" s="254">
        <f>H1582*I1582</f>
        <v>15150</v>
      </c>
      <c r="K1582" s="263"/>
      <c r="L1582" s="263" t="s">
        <v>364</v>
      </c>
      <c r="M1582" s="266" t="s">
        <v>10</v>
      </c>
      <c r="N1582" s="266" t="s">
        <v>9</v>
      </c>
      <c r="O1582" s="265">
        <v>285</v>
      </c>
      <c r="P1582" s="263"/>
      <c r="Q1582" s="265">
        <v>285</v>
      </c>
      <c r="R1582" s="265"/>
      <c r="S1582" s="265"/>
      <c r="T1582" s="265"/>
      <c r="U1582" s="278">
        <v>6500</v>
      </c>
      <c r="V1582" s="265">
        <f>SUM(Q1582*6500)</f>
        <v>1852500</v>
      </c>
      <c r="W1582" s="271">
        <v>13</v>
      </c>
      <c r="X1582" s="263">
        <v>42</v>
      </c>
      <c r="Y1582" s="249">
        <f>SUM(V1582-(V1582*X1582/100))</f>
        <v>1074450</v>
      </c>
      <c r="Z1582" s="248">
        <f>SUM(J1582+Y1582)</f>
        <v>1089600</v>
      </c>
      <c r="AA1582" s="255">
        <f>Z1582</f>
        <v>1089600</v>
      </c>
      <c r="AB1582" s="271">
        <v>10</v>
      </c>
      <c r="AC1582" s="271">
        <v>0</v>
      </c>
      <c r="AD1582" s="271">
        <v>0.02</v>
      </c>
      <c r="AE1582" s="271"/>
    </row>
    <row r="1583" spans="1:31" s="270" customFormat="1" x14ac:dyDescent="0.3">
      <c r="A1583" s="263"/>
      <c r="B1583" s="263"/>
      <c r="C1583" s="263"/>
      <c r="D1583" s="263"/>
      <c r="E1583" s="263"/>
      <c r="F1583" s="263"/>
      <c r="G1583" s="264"/>
      <c r="H1583" s="255">
        <f>SUM((D1583*400)+(E1583*100)+F1583)</f>
        <v>0</v>
      </c>
      <c r="I1583" s="254">
        <v>75</v>
      </c>
      <c r="J1583" s="254">
        <f>H1583*I1583</f>
        <v>0</v>
      </c>
      <c r="K1583" s="263"/>
      <c r="L1583" s="263"/>
      <c r="M1583" s="266" t="s">
        <v>63</v>
      </c>
      <c r="N1583" s="266" t="s">
        <v>2</v>
      </c>
      <c r="O1583" s="265">
        <v>165</v>
      </c>
      <c r="P1583" s="263"/>
      <c r="Q1583" s="265"/>
      <c r="R1583" s="265"/>
      <c r="S1583" s="265"/>
      <c r="T1583" s="265"/>
      <c r="U1583" s="265"/>
      <c r="V1583" s="263"/>
      <c r="W1583" s="271"/>
      <c r="X1583" s="263"/>
      <c r="Y1583" s="263"/>
      <c r="Z1583" s="248">
        <f>SUM(J1583+Y1583)</f>
        <v>0</v>
      </c>
      <c r="AA1583" s="255">
        <f>Z1583</f>
        <v>0</v>
      </c>
      <c r="AB1583" s="271"/>
      <c r="AC1583" s="271"/>
      <c r="AD1583" s="271"/>
      <c r="AE1583" s="271"/>
    </row>
    <row r="1584" spans="1:31" s="270" customFormat="1" x14ac:dyDescent="0.3">
      <c r="A1584" s="263"/>
      <c r="B1584" s="263"/>
      <c r="C1584" s="263"/>
      <c r="D1584" s="263"/>
      <c r="E1584" s="263"/>
      <c r="F1584" s="263"/>
      <c r="G1584" s="264"/>
      <c r="H1584" s="255">
        <f>SUM((D1584*400)+(E1584*100)+F1584)</f>
        <v>0</v>
      </c>
      <c r="I1584" s="254">
        <v>75</v>
      </c>
      <c r="J1584" s="254">
        <f>H1584*I1584</f>
        <v>0</v>
      </c>
      <c r="K1584" s="263"/>
      <c r="L1584" s="263"/>
      <c r="M1584" s="266" t="s">
        <v>59</v>
      </c>
      <c r="N1584" s="266" t="s">
        <v>0</v>
      </c>
      <c r="O1584" s="265">
        <v>120</v>
      </c>
      <c r="P1584" s="263"/>
      <c r="Q1584" s="265"/>
      <c r="R1584" s="265"/>
      <c r="S1584" s="265"/>
      <c r="T1584" s="265"/>
      <c r="U1584" s="265"/>
      <c r="V1584" s="263"/>
      <c r="W1584" s="271"/>
      <c r="X1584" s="263"/>
      <c r="Y1584" s="263"/>
      <c r="Z1584" s="248">
        <f>SUM(J1584+Y1584)</f>
        <v>0</v>
      </c>
      <c r="AA1584" s="255">
        <f>Z1584</f>
        <v>0</v>
      </c>
      <c r="AB1584" s="271"/>
      <c r="AC1584" s="271"/>
      <c r="AD1584" s="271"/>
      <c r="AE1584" s="271"/>
    </row>
    <row r="1585" spans="1:31" s="270" customFormat="1" x14ac:dyDescent="0.3">
      <c r="A1585" s="263"/>
      <c r="B1585" s="263"/>
      <c r="C1585" s="263"/>
      <c r="D1585" s="263"/>
      <c r="E1585" s="263"/>
      <c r="F1585" s="263"/>
      <c r="G1585" s="264"/>
      <c r="H1585" s="255">
        <f>SUM((D1585*400)+(E1585*100)+F1585)</f>
        <v>0</v>
      </c>
      <c r="I1585" s="254">
        <v>75</v>
      </c>
      <c r="J1585" s="254">
        <f>H1585*I1585</f>
        <v>0</v>
      </c>
      <c r="K1585" s="263"/>
      <c r="L1585" s="263"/>
      <c r="M1585" s="266" t="s">
        <v>3</v>
      </c>
      <c r="N1585" s="266" t="s">
        <v>2</v>
      </c>
      <c r="O1585" s="265">
        <v>180</v>
      </c>
      <c r="P1585" s="263"/>
      <c r="Q1585" s="265">
        <v>180</v>
      </c>
      <c r="R1585" s="265"/>
      <c r="S1585" s="265"/>
      <c r="T1585" s="265"/>
      <c r="U1585" s="278">
        <v>6500</v>
      </c>
      <c r="V1585" s="265">
        <f>SUM(Q1585*6500)</f>
        <v>1170000</v>
      </c>
      <c r="W1585" s="271">
        <v>13</v>
      </c>
      <c r="X1585" s="263">
        <v>16</v>
      </c>
      <c r="Y1585" s="249">
        <f>SUM(V1585-(V1585*X1585/100))</f>
        <v>982800</v>
      </c>
      <c r="Z1585" s="248">
        <f>SUM(J1585+Y1585)</f>
        <v>982800</v>
      </c>
      <c r="AA1585" s="255">
        <f>Z1585</f>
        <v>982800</v>
      </c>
      <c r="AB1585" s="271">
        <v>10</v>
      </c>
      <c r="AC1585" s="271">
        <v>0</v>
      </c>
      <c r="AD1585" s="271">
        <v>0.02</v>
      </c>
      <c r="AE1585" s="271"/>
    </row>
    <row r="1586" spans="1:31" s="270" customFormat="1" x14ac:dyDescent="0.3">
      <c r="A1586" s="263"/>
      <c r="B1586" s="263"/>
      <c r="C1586" s="263"/>
      <c r="D1586" s="263"/>
      <c r="E1586" s="263"/>
      <c r="F1586" s="263"/>
      <c r="G1586" s="264"/>
      <c r="H1586" s="255">
        <f>SUM((D1586*400)+(E1586*100)+F1586)</f>
        <v>0</v>
      </c>
      <c r="I1586" s="254">
        <v>75</v>
      </c>
      <c r="J1586" s="254">
        <f>H1586*I1586</f>
        <v>0</v>
      </c>
      <c r="K1586" s="263"/>
      <c r="L1586" s="263"/>
      <c r="M1586" s="266" t="s">
        <v>12</v>
      </c>
      <c r="N1586" s="266" t="s">
        <v>0</v>
      </c>
      <c r="O1586" s="265">
        <v>30</v>
      </c>
      <c r="P1586" s="263"/>
      <c r="Q1586" s="265">
        <v>30</v>
      </c>
      <c r="R1586" s="265"/>
      <c r="S1586" s="265"/>
      <c r="T1586" s="265"/>
      <c r="U1586" s="278">
        <v>6500</v>
      </c>
      <c r="V1586" s="265">
        <f>SUM(Q1586*6500)</f>
        <v>195000</v>
      </c>
      <c r="W1586" s="271">
        <v>13</v>
      </c>
      <c r="X1586" s="263">
        <v>55</v>
      </c>
      <c r="Y1586" s="249">
        <f>SUM(V1586-(V1586*X1586/100))</f>
        <v>87750</v>
      </c>
      <c r="Z1586" s="248">
        <f>SUM(J1586+Y1586)</f>
        <v>87750</v>
      </c>
      <c r="AA1586" s="255">
        <f>Z1586</f>
        <v>87750</v>
      </c>
      <c r="AB1586" s="271">
        <v>50</v>
      </c>
      <c r="AC1586" s="271">
        <v>0</v>
      </c>
      <c r="AD1586" s="271">
        <v>0.01</v>
      </c>
      <c r="AE1586" s="271"/>
    </row>
    <row r="1587" spans="1:31" s="270" customFormat="1" x14ac:dyDescent="0.3">
      <c r="A1587" s="263">
        <v>821</v>
      </c>
      <c r="B1587" s="263" t="s">
        <v>363</v>
      </c>
      <c r="C1587" s="263">
        <v>10261</v>
      </c>
      <c r="D1587" s="263">
        <v>0</v>
      </c>
      <c r="E1587" s="263">
        <v>1</v>
      </c>
      <c r="F1587" s="263">
        <v>1</v>
      </c>
      <c r="G1587" s="264">
        <v>1</v>
      </c>
      <c r="H1587" s="255">
        <f>SUM((D1587*400)+(E1587*100)+F1587)</f>
        <v>101</v>
      </c>
      <c r="I1587" s="254">
        <v>75</v>
      </c>
      <c r="J1587" s="254">
        <f>H1587*I1587</f>
        <v>7575</v>
      </c>
      <c r="K1587" s="263"/>
      <c r="L1587" s="263">
        <v>264</v>
      </c>
      <c r="M1587" s="266"/>
      <c r="N1587" s="266"/>
      <c r="O1587" s="265"/>
      <c r="P1587" s="263"/>
      <c r="Q1587" s="265"/>
      <c r="R1587" s="265"/>
      <c r="S1587" s="265"/>
      <c r="T1587" s="265"/>
      <c r="U1587" s="265"/>
      <c r="V1587" s="263"/>
      <c r="W1587" s="271"/>
      <c r="X1587" s="263"/>
      <c r="Y1587" s="263"/>
      <c r="Z1587" s="248">
        <f>SUM(J1587+Y1587)</f>
        <v>7575</v>
      </c>
      <c r="AA1587" s="255">
        <f>Z1587</f>
        <v>7575</v>
      </c>
      <c r="AB1587" s="271">
        <v>50</v>
      </c>
      <c r="AC1587" s="271">
        <v>0</v>
      </c>
      <c r="AD1587" s="271">
        <v>0.01</v>
      </c>
      <c r="AE1587" s="271"/>
    </row>
    <row r="1588" spans="1:31" s="282" customFormat="1" x14ac:dyDescent="0.3">
      <c r="A1588" s="263"/>
      <c r="B1588" s="263"/>
      <c r="C1588" s="263"/>
      <c r="D1588" s="263"/>
      <c r="E1588" s="263"/>
      <c r="F1588" s="263"/>
      <c r="G1588" s="264"/>
      <c r="H1588" s="255">
        <f>SUM((D1588*400)+(E1588*100)+F1588)</f>
        <v>0</v>
      </c>
      <c r="I1588" s="254">
        <v>75</v>
      </c>
      <c r="J1588" s="254">
        <f>H1588*I1588</f>
        <v>0</v>
      </c>
      <c r="K1588" s="263"/>
      <c r="L1588" s="263"/>
      <c r="M1588" s="266"/>
      <c r="N1588" s="266"/>
      <c r="O1588" s="265"/>
      <c r="P1588" s="263"/>
      <c r="Q1588" s="265"/>
      <c r="R1588" s="265"/>
      <c r="S1588" s="265"/>
      <c r="T1588" s="265"/>
      <c r="U1588" s="265"/>
      <c r="V1588" s="263"/>
      <c r="W1588" s="263"/>
      <c r="X1588" s="263"/>
      <c r="Y1588" s="263"/>
      <c r="Z1588" s="248">
        <f>SUM(J1588+Y1588)</f>
        <v>0</v>
      </c>
      <c r="AA1588" s="255">
        <f>Z1588</f>
        <v>0</v>
      </c>
      <c r="AB1588" s="263"/>
      <c r="AC1588" s="263"/>
      <c r="AD1588" s="263"/>
      <c r="AE1588" s="263"/>
    </row>
    <row r="1589" spans="1:31" s="270" customFormat="1" x14ac:dyDescent="0.3">
      <c r="A1589" s="263">
        <v>822</v>
      </c>
      <c r="B1589" s="263" t="s">
        <v>362</v>
      </c>
      <c r="C1589" s="263">
        <v>21026</v>
      </c>
      <c r="D1589" s="263">
        <v>14</v>
      </c>
      <c r="E1589" s="263">
        <v>3</v>
      </c>
      <c r="F1589" s="263">
        <v>20</v>
      </c>
      <c r="G1589" s="264">
        <v>1</v>
      </c>
      <c r="H1589" s="255">
        <f>SUM((D1589*400)+(E1589*100)+F1589)</f>
        <v>5920</v>
      </c>
      <c r="I1589" s="254">
        <v>75</v>
      </c>
      <c r="J1589" s="254">
        <f>H1589*I1589</f>
        <v>444000</v>
      </c>
      <c r="K1589" s="263"/>
      <c r="L1589" s="263"/>
      <c r="M1589" s="266"/>
      <c r="N1589" s="266"/>
      <c r="O1589" s="265"/>
      <c r="P1589" s="263"/>
      <c r="Q1589" s="265"/>
      <c r="R1589" s="265"/>
      <c r="S1589" s="265"/>
      <c r="T1589" s="265"/>
      <c r="U1589" s="265"/>
      <c r="V1589" s="263"/>
      <c r="W1589" s="271"/>
      <c r="X1589" s="263"/>
      <c r="Y1589" s="263"/>
      <c r="Z1589" s="248">
        <f>SUM(J1589+Y1589)</f>
        <v>444000</v>
      </c>
      <c r="AA1589" s="255">
        <f>Z1589</f>
        <v>444000</v>
      </c>
      <c r="AB1589" s="271">
        <v>50</v>
      </c>
      <c r="AC1589" s="271">
        <v>0</v>
      </c>
      <c r="AD1589" s="271">
        <v>0.01</v>
      </c>
      <c r="AE1589" s="271"/>
    </row>
    <row r="1590" spans="1:31" s="270" customFormat="1" x14ac:dyDescent="0.3">
      <c r="A1590" s="263">
        <v>823</v>
      </c>
      <c r="B1590" s="263" t="s">
        <v>361</v>
      </c>
      <c r="C1590" s="263">
        <v>2193</v>
      </c>
      <c r="D1590" s="263">
        <v>0</v>
      </c>
      <c r="E1590" s="263">
        <v>0</v>
      </c>
      <c r="F1590" s="263">
        <v>76</v>
      </c>
      <c r="G1590" s="235">
        <v>2</v>
      </c>
      <c r="H1590" s="255">
        <f>SUM((D1590*400)+(E1590*100)+F1590)</f>
        <v>76</v>
      </c>
      <c r="I1590" s="254">
        <v>75</v>
      </c>
      <c r="J1590" s="254">
        <f>H1590*I1590</f>
        <v>5700</v>
      </c>
      <c r="K1590" s="263"/>
      <c r="L1590" s="263">
        <v>227</v>
      </c>
      <c r="M1590" s="266" t="s">
        <v>10</v>
      </c>
      <c r="N1590" s="266" t="s">
        <v>9</v>
      </c>
      <c r="O1590" s="265">
        <v>285</v>
      </c>
      <c r="P1590" s="263"/>
      <c r="Q1590" s="265">
        <v>285</v>
      </c>
      <c r="R1590" s="265"/>
      <c r="S1590" s="265"/>
      <c r="T1590" s="265"/>
      <c r="U1590" s="278">
        <v>6500</v>
      </c>
      <c r="V1590" s="265">
        <f>SUM(Q1590*6500)</f>
        <v>1852500</v>
      </c>
      <c r="W1590" s="271">
        <v>20</v>
      </c>
      <c r="X1590" s="263">
        <v>75</v>
      </c>
      <c r="Y1590" s="249">
        <f>SUM(V1590-(V1590*X1590/100))</f>
        <v>463125</v>
      </c>
      <c r="Z1590" s="248">
        <f>SUM(J1590+Y1590)</f>
        <v>468825</v>
      </c>
      <c r="AA1590" s="255">
        <f>Z1590</f>
        <v>468825</v>
      </c>
      <c r="AB1590" s="271">
        <v>10</v>
      </c>
      <c r="AC1590" s="271">
        <v>0</v>
      </c>
      <c r="AD1590" s="271">
        <v>0.02</v>
      </c>
      <c r="AE1590" s="271"/>
    </row>
    <row r="1591" spans="1:31" s="270" customFormat="1" x14ac:dyDescent="0.3">
      <c r="A1591" s="263"/>
      <c r="B1591" s="263"/>
      <c r="C1591" s="263"/>
      <c r="D1591" s="263"/>
      <c r="E1591" s="263"/>
      <c r="F1591" s="263"/>
      <c r="G1591" s="264"/>
      <c r="H1591" s="255">
        <f>SUM((D1591*400)+(E1591*100)+F1591)</f>
        <v>0</v>
      </c>
      <c r="I1591" s="254">
        <v>75</v>
      </c>
      <c r="J1591" s="254">
        <f>H1591*I1591</f>
        <v>0</v>
      </c>
      <c r="K1591" s="263"/>
      <c r="L1591" s="263"/>
      <c r="M1591" s="266" t="s">
        <v>63</v>
      </c>
      <c r="N1591" s="266" t="s">
        <v>2</v>
      </c>
      <c r="O1591" s="265">
        <v>165</v>
      </c>
      <c r="P1591" s="263"/>
      <c r="Q1591" s="265">
        <v>165</v>
      </c>
      <c r="R1591" s="265"/>
      <c r="S1591" s="265"/>
      <c r="T1591" s="265"/>
      <c r="U1591" s="265"/>
      <c r="V1591" s="263"/>
      <c r="W1591" s="271"/>
      <c r="X1591" s="263"/>
      <c r="Y1591" s="263"/>
      <c r="Z1591" s="248">
        <f>SUM(J1591+Y1591)</f>
        <v>0</v>
      </c>
      <c r="AA1591" s="255">
        <f>Z1591</f>
        <v>0</v>
      </c>
      <c r="AB1591" s="271"/>
      <c r="AC1591" s="271"/>
      <c r="AD1591" s="271"/>
      <c r="AE1591" s="271"/>
    </row>
    <row r="1592" spans="1:31" s="270" customFormat="1" x14ac:dyDescent="0.3">
      <c r="A1592" s="263"/>
      <c r="B1592" s="263"/>
      <c r="C1592" s="263"/>
      <c r="D1592" s="263"/>
      <c r="E1592" s="263"/>
      <c r="F1592" s="263"/>
      <c r="G1592" s="264"/>
      <c r="H1592" s="255">
        <f>SUM((D1592*400)+(E1592*100)+F1592)</f>
        <v>0</v>
      </c>
      <c r="I1592" s="254">
        <v>75</v>
      </c>
      <c r="J1592" s="254">
        <f>H1592*I1592</f>
        <v>0</v>
      </c>
      <c r="K1592" s="263"/>
      <c r="L1592" s="263"/>
      <c r="M1592" s="266" t="s">
        <v>59</v>
      </c>
      <c r="N1592" s="266" t="s">
        <v>0</v>
      </c>
      <c r="O1592" s="265">
        <v>120</v>
      </c>
      <c r="P1592" s="263"/>
      <c r="Q1592" s="265">
        <v>120</v>
      </c>
      <c r="R1592" s="265"/>
      <c r="S1592" s="265"/>
      <c r="T1592" s="265"/>
      <c r="U1592" s="265"/>
      <c r="V1592" s="263"/>
      <c r="W1592" s="271"/>
      <c r="X1592" s="263"/>
      <c r="Y1592" s="263"/>
      <c r="Z1592" s="248">
        <f>SUM(J1592+Y1592)</f>
        <v>0</v>
      </c>
      <c r="AA1592" s="255">
        <f>Z1592</f>
        <v>0</v>
      </c>
      <c r="AB1592" s="271"/>
      <c r="AC1592" s="271"/>
      <c r="AD1592" s="271"/>
      <c r="AE1592" s="271"/>
    </row>
    <row r="1593" spans="1:31" s="282" customFormat="1" x14ac:dyDescent="0.3">
      <c r="A1593" s="263"/>
      <c r="B1593" s="263"/>
      <c r="C1593" s="263"/>
      <c r="D1593" s="263"/>
      <c r="E1593" s="263"/>
      <c r="F1593" s="263"/>
      <c r="G1593" s="264"/>
      <c r="H1593" s="255">
        <f>SUM((D1593*400)+(E1593*100)+F1593)</f>
        <v>0</v>
      </c>
      <c r="I1593" s="254">
        <v>75</v>
      </c>
      <c r="J1593" s="254">
        <f>H1593*I1593</f>
        <v>0</v>
      </c>
      <c r="K1593" s="263"/>
      <c r="L1593" s="263"/>
      <c r="M1593" s="266"/>
      <c r="N1593" s="266"/>
      <c r="O1593" s="265"/>
      <c r="P1593" s="263"/>
      <c r="Q1593" s="265"/>
      <c r="R1593" s="265"/>
      <c r="S1593" s="265"/>
      <c r="T1593" s="265"/>
      <c r="U1593" s="265"/>
      <c r="V1593" s="263"/>
      <c r="W1593" s="263"/>
      <c r="X1593" s="263"/>
      <c r="Y1593" s="249"/>
      <c r="Z1593" s="248">
        <f>SUM(J1593+Y1593)</f>
        <v>0</v>
      </c>
      <c r="AA1593" s="255">
        <f>Z1593</f>
        <v>0</v>
      </c>
      <c r="AB1593" s="263"/>
      <c r="AC1593" s="263"/>
      <c r="AD1593" s="263"/>
      <c r="AE1593" s="263"/>
    </row>
    <row r="1594" spans="1:31" s="270" customFormat="1" x14ac:dyDescent="0.3">
      <c r="A1594" s="263">
        <v>824</v>
      </c>
      <c r="B1594" s="263" t="s">
        <v>360</v>
      </c>
      <c r="C1594" s="263">
        <v>20225</v>
      </c>
      <c r="D1594" s="263">
        <v>23</v>
      </c>
      <c r="E1594" s="263">
        <v>3</v>
      </c>
      <c r="F1594" s="263">
        <v>69</v>
      </c>
      <c r="G1594" s="264">
        <v>1</v>
      </c>
      <c r="H1594" s="255">
        <f>SUM((D1594*400)+(E1594*100)+F1594)</f>
        <v>9569</v>
      </c>
      <c r="I1594" s="254">
        <v>75</v>
      </c>
      <c r="J1594" s="254">
        <f>H1594*I1594</f>
        <v>717675</v>
      </c>
      <c r="K1594" s="263"/>
      <c r="L1594" s="263"/>
      <c r="M1594" s="266"/>
      <c r="N1594" s="266"/>
      <c r="O1594" s="265"/>
      <c r="P1594" s="263"/>
      <c r="Q1594" s="265"/>
      <c r="R1594" s="265"/>
      <c r="S1594" s="265"/>
      <c r="T1594" s="265"/>
      <c r="U1594" s="265"/>
      <c r="V1594" s="263"/>
      <c r="W1594" s="271"/>
      <c r="X1594" s="263"/>
      <c r="Y1594" s="263"/>
      <c r="Z1594" s="248">
        <f>SUM(J1594+Y1594)</f>
        <v>717675</v>
      </c>
      <c r="AA1594" s="255">
        <f>Z1594</f>
        <v>717675</v>
      </c>
      <c r="AB1594" s="271">
        <v>50</v>
      </c>
      <c r="AC1594" s="271">
        <v>0</v>
      </c>
      <c r="AD1594" s="271">
        <v>0.01</v>
      </c>
      <c r="AE1594" s="271"/>
    </row>
    <row r="1595" spans="1:31" s="282" customFormat="1" x14ac:dyDescent="0.3">
      <c r="A1595" s="263"/>
      <c r="B1595" s="263"/>
      <c r="C1595" s="263"/>
      <c r="D1595" s="263"/>
      <c r="E1595" s="263"/>
      <c r="F1595" s="263"/>
      <c r="G1595" s="264"/>
      <c r="H1595" s="255">
        <f>SUM((D1595*400)+(E1595*100)+F1595)</f>
        <v>0</v>
      </c>
      <c r="I1595" s="254">
        <v>75</v>
      </c>
      <c r="J1595" s="254">
        <f>H1595*I1595</f>
        <v>0</v>
      </c>
      <c r="K1595" s="263"/>
      <c r="L1595" s="263"/>
      <c r="M1595" s="266"/>
      <c r="N1595" s="266"/>
      <c r="O1595" s="265"/>
      <c r="P1595" s="263"/>
      <c r="Q1595" s="265"/>
      <c r="R1595" s="265"/>
      <c r="S1595" s="265"/>
      <c r="T1595" s="265"/>
      <c r="U1595" s="265"/>
      <c r="V1595" s="263"/>
      <c r="W1595" s="263"/>
      <c r="X1595" s="263"/>
      <c r="Y1595" s="263"/>
      <c r="Z1595" s="248">
        <f>SUM(J1595+Y1595)</f>
        <v>0</v>
      </c>
      <c r="AA1595" s="255">
        <f>Z1595</f>
        <v>0</v>
      </c>
      <c r="AB1595" s="263"/>
      <c r="AC1595" s="263"/>
      <c r="AD1595" s="263"/>
      <c r="AE1595" s="263"/>
    </row>
    <row r="1596" spans="1:31" s="282" customFormat="1" x14ac:dyDescent="0.3">
      <c r="A1596" s="263"/>
      <c r="B1596" s="263"/>
      <c r="C1596" s="263"/>
      <c r="D1596" s="263"/>
      <c r="E1596" s="263"/>
      <c r="F1596" s="263"/>
      <c r="G1596" s="264"/>
      <c r="H1596" s="255">
        <f>SUM((D1596*400)+(E1596*100)+F1596)</f>
        <v>0</v>
      </c>
      <c r="I1596" s="254">
        <v>75</v>
      </c>
      <c r="J1596" s="254">
        <f>H1596*I1596</f>
        <v>0</v>
      </c>
      <c r="K1596" s="263"/>
      <c r="L1596" s="263"/>
      <c r="M1596" s="266"/>
      <c r="N1596" s="266"/>
      <c r="O1596" s="265"/>
      <c r="P1596" s="263"/>
      <c r="Q1596" s="265"/>
      <c r="R1596" s="265"/>
      <c r="S1596" s="265"/>
      <c r="T1596" s="265"/>
      <c r="U1596" s="265"/>
      <c r="V1596" s="263"/>
      <c r="W1596" s="263"/>
      <c r="X1596" s="263"/>
      <c r="Y1596" s="263"/>
      <c r="Z1596" s="248">
        <f>SUM(J1596+Y1596)</f>
        <v>0</v>
      </c>
      <c r="AA1596" s="255">
        <f>Z1596</f>
        <v>0</v>
      </c>
      <c r="AB1596" s="263"/>
      <c r="AC1596" s="263"/>
      <c r="AD1596" s="263"/>
      <c r="AE1596" s="263"/>
    </row>
    <row r="1597" spans="1:31" s="270" customFormat="1" x14ac:dyDescent="0.3">
      <c r="A1597" s="263">
        <v>825</v>
      </c>
      <c r="B1597" s="263" t="s">
        <v>359</v>
      </c>
      <c r="C1597" s="263">
        <v>7297</v>
      </c>
      <c r="D1597" s="263">
        <v>1</v>
      </c>
      <c r="E1597" s="263">
        <v>0</v>
      </c>
      <c r="F1597" s="263">
        <v>42</v>
      </c>
      <c r="G1597" s="264">
        <v>1</v>
      </c>
      <c r="H1597" s="255">
        <f>SUM((D1597*400)+(E1597*100)+F1597)</f>
        <v>442</v>
      </c>
      <c r="I1597" s="254">
        <v>75</v>
      </c>
      <c r="J1597" s="254">
        <f>H1597*I1597</f>
        <v>33150</v>
      </c>
      <c r="K1597" s="263"/>
      <c r="L1597" s="263"/>
      <c r="M1597" s="266"/>
      <c r="N1597" s="266"/>
      <c r="O1597" s="265"/>
      <c r="P1597" s="263"/>
      <c r="Q1597" s="265"/>
      <c r="R1597" s="265"/>
      <c r="S1597" s="265"/>
      <c r="T1597" s="265"/>
      <c r="U1597" s="265"/>
      <c r="V1597" s="263"/>
      <c r="W1597" s="271"/>
      <c r="X1597" s="263"/>
      <c r="Y1597" s="263"/>
      <c r="Z1597" s="248">
        <f>SUM(J1597+Y1597)</f>
        <v>33150</v>
      </c>
      <c r="AA1597" s="255">
        <f>Z1597</f>
        <v>33150</v>
      </c>
      <c r="AB1597" s="271">
        <v>50</v>
      </c>
      <c r="AC1597" s="271">
        <v>0</v>
      </c>
      <c r="AD1597" s="271">
        <v>0.01</v>
      </c>
      <c r="AE1597" s="271"/>
    </row>
    <row r="1598" spans="1:31" s="270" customFormat="1" x14ac:dyDescent="0.3">
      <c r="A1598" s="263">
        <v>826</v>
      </c>
      <c r="B1598" s="263" t="s">
        <v>358</v>
      </c>
      <c r="C1598" s="263">
        <v>14853</v>
      </c>
      <c r="D1598" s="263">
        <v>2</v>
      </c>
      <c r="E1598" s="263">
        <v>3</v>
      </c>
      <c r="F1598" s="263">
        <v>0</v>
      </c>
      <c r="G1598" s="264">
        <v>1</v>
      </c>
      <c r="H1598" s="255">
        <f>SUM((D1598*400)+(E1598*100)+F1598)</f>
        <v>1100</v>
      </c>
      <c r="I1598" s="254">
        <v>75</v>
      </c>
      <c r="J1598" s="254">
        <f>H1598*I1598</f>
        <v>82500</v>
      </c>
      <c r="K1598" s="263"/>
      <c r="L1598" s="263"/>
      <c r="M1598" s="266"/>
      <c r="N1598" s="266"/>
      <c r="O1598" s="265"/>
      <c r="P1598" s="263"/>
      <c r="Q1598" s="265"/>
      <c r="R1598" s="265"/>
      <c r="S1598" s="265"/>
      <c r="T1598" s="265"/>
      <c r="U1598" s="265"/>
      <c r="V1598" s="263"/>
      <c r="W1598" s="271"/>
      <c r="X1598" s="263"/>
      <c r="Y1598" s="263"/>
      <c r="Z1598" s="248">
        <f>SUM(J1598+Y1598)</f>
        <v>82500</v>
      </c>
      <c r="AA1598" s="255">
        <f>Z1598</f>
        <v>82500</v>
      </c>
      <c r="AB1598" s="271">
        <v>50</v>
      </c>
      <c r="AC1598" s="271">
        <v>0</v>
      </c>
      <c r="AD1598" s="271">
        <v>0.01</v>
      </c>
      <c r="AE1598" s="271"/>
    </row>
    <row r="1599" spans="1:31" s="270" customFormat="1" x14ac:dyDescent="0.3">
      <c r="A1599" s="263">
        <v>827</v>
      </c>
      <c r="B1599" s="263" t="s">
        <v>357</v>
      </c>
      <c r="C1599" s="263">
        <v>4146</v>
      </c>
      <c r="D1599" s="263">
        <v>0</v>
      </c>
      <c r="E1599" s="263">
        <v>3</v>
      </c>
      <c r="F1599" s="263">
        <v>61</v>
      </c>
      <c r="G1599" s="264">
        <v>1</v>
      </c>
      <c r="H1599" s="255">
        <f>SUM((D1599*400)+(E1599*100)+F1599)</f>
        <v>361</v>
      </c>
      <c r="I1599" s="254">
        <v>75</v>
      </c>
      <c r="J1599" s="254">
        <f>H1599*I1599</f>
        <v>27075</v>
      </c>
      <c r="K1599" s="263"/>
      <c r="L1599" s="263"/>
      <c r="M1599" s="266"/>
      <c r="N1599" s="266"/>
      <c r="O1599" s="265"/>
      <c r="P1599" s="263"/>
      <c r="Q1599" s="265"/>
      <c r="R1599" s="265"/>
      <c r="S1599" s="265"/>
      <c r="T1599" s="265"/>
      <c r="U1599" s="265"/>
      <c r="V1599" s="263"/>
      <c r="W1599" s="271"/>
      <c r="X1599" s="263"/>
      <c r="Y1599" s="263"/>
      <c r="Z1599" s="248">
        <f>SUM(J1599+Y1599)</f>
        <v>27075</v>
      </c>
      <c r="AA1599" s="255">
        <f>Z1599</f>
        <v>27075</v>
      </c>
      <c r="AB1599" s="271">
        <v>50</v>
      </c>
      <c r="AC1599" s="271">
        <v>0</v>
      </c>
      <c r="AD1599" s="271">
        <v>0.01</v>
      </c>
      <c r="AE1599" s="271"/>
    </row>
    <row r="1600" spans="1:31" x14ac:dyDescent="0.3">
      <c r="A1600" s="244"/>
      <c r="B1600" s="244"/>
      <c r="C1600" s="244"/>
      <c r="D1600" s="244"/>
      <c r="E1600" s="244"/>
      <c r="F1600" s="244"/>
      <c r="G1600" s="257"/>
      <c r="H1600" s="255">
        <f>SUM((D1600*400)+(E1600*100)+F1600)</f>
        <v>0</v>
      </c>
      <c r="I1600" s="254">
        <v>75</v>
      </c>
      <c r="J1600" s="254">
        <f>H1600*I1600</f>
        <v>0</v>
      </c>
      <c r="K1600" s="263"/>
      <c r="L1600" s="263"/>
      <c r="M1600" s="266"/>
      <c r="N1600" s="266"/>
      <c r="O1600" s="265"/>
      <c r="P1600" s="263"/>
      <c r="Q1600" s="265"/>
      <c r="R1600" s="265"/>
      <c r="S1600" s="265"/>
      <c r="T1600" s="265"/>
      <c r="U1600" s="265"/>
      <c r="V1600" s="263"/>
      <c r="W1600" s="244"/>
      <c r="X1600" s="263"/>
      <c r="Y1600" s="263"/>
      <c r="Z1600" s="248">
        <f>SUM(J1600+Y1600)</f>
        <v>0</v>
      </c>
      <c r="AA1600" s="255">
        <f>Z1600</f>
        <v>0</v>
      </c>
      <c r="AB1600" s="244"/>
      <c r="AC1600" s="244"/>
      <c r="AD1600" s="244"/>
      <c r="AE1600" s="244"/>
    </row>
    <row r="1601" spans="1:31" s="270" customFormat="1" x14ac:dyDescent="0.3">
      <c r="A1601" s="263">
        <v>828</v>
      </c>
      <c r="B1601" s="263" t="s">
        <v>356</v>
      </c>
      <c r="C1601" s="263">
        <v>5422</v>
      </c>
      <c r="D1601" s="263">
        <v>0</v>
      </c>
      <c r="E1601" s="263">
        <v>1</v>
      </c>
      <c r="F1601" s="263">
        <v>5</v>
      </c>
      <c r="G1601" s="235">
        <v>2</v>
      </c>
      <c r="H1601" s="255">
        <f>SUM((D1601*400)+(E1601*100)+F1601)</f>
        <v>105</v>
      </c>
      <c r="I1601" s="254">
        <v>75</v>
      </c>
      <c r="J1601" s="254">
        <f>H1601*I1601</f>
        <v>7875</v>
      </c>
      <c r="K1601" s="263"/>
      <c r="L1601" s="263">
        <v>143</v>
      </c>
      <c r="M1601" s="266" t="s">
        <v>10</v>
      </c>
      <c r="N1601" s="266" t="s">
        <v>9</v>
      </c>
      <c r="O1601" s="265">
        <v>285</v>
      </c>
      <c r="P1601" s="263"/>
      <c r="Q1601" s="265">
        <v>285</v>
      </c>
      <c r="R1601" s="265"/>
      <c r="S1601" s="265"/>
      <c r="T1601" s="265"/>
      <c r="U1601" s="278">
        <v>6500</v>
      </c>
      <c r="V1601" s="265">
        <f>SUM(Q1601*6500)</f>
        <v>1852500</v>
      </c>
      <c r="W1601" s="271">
        <v>15</v>
      </c>
      <c r="X1601" s="263">
        <v>50</v>
      </c>
      <c r="Y1601" s="249">
        <f>SUM(V1601-(V1601*X1601/100))</f>
        <v>926250</v>
      </c>
      <c r="Z1601" s="248">
        <f>SUM(J1601+Y1601)</f>
        <v>934125</v>
      </c>
      <c r="AA1601" s="255">
        <f>Z1601</f>
        <v>934125</v>
      </c>
      <c r="AB1601" s="271">
        <v>10</v>
      </c>
      <c r="AC1601" s="271">
        <v>0</v>
      </c>
      <c r="AD1601" s="271">
        <v>0.02</v>
      </c>
      <c r="AE1601" s="271"/>
    </row>
    <row r="1602" spans="1:31" s="270" customFormat="1" x14ac:dyDescent="0.3">
      <c r="A1602" s="263"/>
      <c r="B1602" s="263"/>
      <c r="C1602" s="263"/>
      <c r="D1602" s="263"/>
      <c r="E1602" s="263"/>
      <c r="F1602" s="263"/>
      <c r="G1602" s="263"/>
      <c r="H1602" s="255">
        <f>SUM((D1602*400)+(E1602*100)+F1602)</f>
        <v>0</v>
      </c>
      <c r="I1602" s="254">
        <v>75</v>
      </c>
      <c r="J1602" s="254">
        <f>H1602*I1602</f>
        <v>0</v>
      </c>
      <c r="K1602" s="263"/>
      <c r="L1602" s="263"/>
      <c r="M1602" s="266" t="s">
        <v>63</v>
      </c>
      <c r="N1602" s="266" t="s">
        <v>2</v>
      </c>
      <c r="O1602" s="265">
        <v>165</v>
      </c>
      <c r="P1602" s="263"/>
      <c r="Q1602" s="265">
        <v>165</v>
      </c>
      <c r="R1602" s="265"/>
      <c r="S1602" s="265"/>
      <c r="T1602" s="265"/>
      <c r="U1602" s="265"/>
      <c r="V1602" s="263"/>
      <c r="W1602" s="271"/>
      <c r="X1602" s="263"/>
      <c r="Y1602" s="249"/>
      <c r="Z1602" s="248">
        <f>SUM(J1602+Y1602)</f>
        <v>0</v>
      </c>
      <c r="AA1602" s="255">
        <f>Z1602</f>
        <v>0</v>
      </c>
      <c r="AB1602" s="271"/>
      <c r="AC1602" s="271"/>
      <c r="AD1602" s="271"/>
      <c r="AE1602" s="271"/>
    </row>
    <row r="1603" spans="1:31" s="270" customFormat="1" x14ac:dyDescent="0.3">
      <c r="A1603" s="263"/>
      <c r="B1603" s="263"/>
      <c r="C1603" s="263"/>
      <c r="D1603" s="263"/>
      <c r="E1603" s="263"/>
      <c r="F1603" s="263"/>
      <c r="G1603" s="263"/>
      <c r="H1603" s="255">
        <f>SUM((D1603*400)+(E1603*100)+F1603)</f>
        <v>0</v>
      </c>
      <c r="I1603" s="254">
        <v>75</v>
      </c>
      <c r="J1603" s="254">
        <f>H1603*I1603</f>
        <v>0</v>
      </c>
      <c r="K1603" s="263"/>
      <c r="L1603" s="263"/>
      <c r="M1603" s="266" t="s">
        <v>59</v>
      </c>
      <c r="N1603" s="266" t="s">
        <v>0</v>
      </c>
      <c r="O1603" s="265">
        <v>120</v>
      </c>
      <c r="P1603" s="263"/>
      <c r="Q1603" s="265">
        <v>120</v>
      </c>
      <c r="R1603" s="265"/>
      <c r="S1603" s="265"/>
      <c r="T1603" s="265"/>
      <c r="U1603" s="265"/>
      <c r="V1603" s="263"/>
      <c r="W1603" s="271"/>
      <c r="X1603" s="263"/>
      <c r="Y1603" s="249"/>
      <c r="Z1603" s="248">
        <f>SUM(J1603+Y1603)</f>
        <v>0</v>
      </c>
      <c r="AA1603" s="255">
        <f>Z1603</f>
        <v>0</v>
      </c>
      <c r="AB1603" s="271"/>
      <c r="AC1603" s="271"/>
      <c r="AD1603" s="271"/>
      <c r="AE1603" s="271"/>
    </row>
    <row r="1604" spans="1:31" s="270" customFormat="1" x14ac:dyDescent="0.3">
      <c r="A1604" s="263"/>
      <c r="B1604" s="263"/>
      <c r="C1604" s="263"/>
      <c r="D1604" s="263"/>
      <c r="E1604" s="263"/>
      <c r="F1604" s="263"/>
      <c r="G1604" s="263"/>
      <c r="H1604" s="255">
        <f>SUM((D1604*400)+(E1604*100)+F1604)</f>
        <v>0</v>
      </c>
      <c r="I1604" s="254">
        <v>75</v>
      </c>
      <c r="J1604" s="254">
        <f>H1604*I1604</f>
        <v>0</v>
      </c>
      <c r="K1604" s="263"/>
      <c r="L1604" s="263"/>
      <c r="M1604" s="266" t="s">
        <v>12</v>
      </c>
      <c r="N1604" s="266" t="s">
        <v>0</v>
      </c>
      <c r="O1604" s="265">
        <v>30</v>
      </c>
      <c r="P1604" s="263"/>
      <c r="Q1604" s="265">
        <v>30</v>
      </c>
      <c r="R1604" s="265"/>
      <c r="S1604" s="265"/>
      <c r="T1604" s="265"/>
      <c r="U1604" s="278">
        <v>6500</v>
      </c>
      <c r="V1604" s="265">
        <f>SUM(Q1604*6500)</f>
        <v>195000</v>
      </c>
      <c r="W1604" s="271">
        <v>15</v>
      </c>
      <c r="X1604" s="263">
        <v>65</v>
      </c>
      <c r="Y1604" s="249">
        <f>SUM(V1604-(V1604*X1604/100))</f>
        <v>68250</v>
      </c>
      <c r="Z1604" s="248">
        <f>SUM(J1604+Y1604)</f>
        <v>68250</v>
      </c>
      <c r="AA1604" s="255">
        <f>Z1604</f>
        <v>68250</v>
      </c>
      <c r="AB1604" s="271">
        <v>50</v>
      </c>
      <c r="AC1604" s="271">
        <v>0</v>
      </c>
      <c r="AD1604" s="271">
        <v>0.01</v>
      </c>
      <c r="AE1604" s="271"/>
    </row>
    <row r="1605" spans="1:31" s="270" customFormat="1" x14ac:dyDescent="0.3">
      <c r="A1605" s="263">
        <v>829</v>
      </c>
      <c r="B1605" s="263" t="s">
        <v>355</v>
      </c>
      <c r="C1605" s="263">
        <v>5423</v>
      </c>
      <c r="D1605" s="263">
        <v>0</v>
      </c>
      <c r="E1605" s="263">
        <v>0</v>
      </c>
      <c r="F1605" s="263">
        <v>90</v>
      </c>
      <c r="G1605" s="264">
        <v>1</v>
      </c>
      <c r="H1605" s="255">
        <f>SUM((D1605*400)+(E1605*100)+F1605)</f>
        <v>90</v>
      </c>
      <c r="I1605" s="254">
        <v>75</v>
      </c>
      <c r="J1605" s="254">
        <f>H1605*I1605</f>
        <v>6750</v>
      </c>
      <c r="K1605" s="263"/>
      <c r="L1605" s="263"/>
      <c r="M1605" s="266"/>
      <c r="N1605" s="266"/>
      <c r="O1605" s="265"/>
      <c r="P1605" s="263"/>
      <c r="Q1605" s="265"/>
      <c r="R1605" s="265"/>
      <c r="S1605" s="265"/>
      <c r="T1605" s="265"/>
      <c r="U1605" s="265"/>
      <c r="V1605" s="263"/>
      <c r="W1605" s="271"/>
      <c r="X1605" s="263"/>
      <c r="Y1605" s="249"/>
      <c r="Z1605" s="248">
        <f>SUM(J1605+Y1605)</f>
        <v>6750</v>
      </c>
      <c r="AA1605" s="255">
        <f>Z1605</f>
        <v>6750</v>
      </c>
      <c r="AB1605" s="271">
        <v>50</v>
      </c>
      <c r="AC1605" s="271">
        <v>0</v>
      </c>
      <c r="AD1605" s="271">
        <v>0.01</v>
      </c>
      <c r="AE1605" s="271"/>
    </row>
    <row r="1606" spans="1:31" s="270" customFormat="1" x14ac:dyDescent="0.3">
      <c r="A1606" s="263">
        <v>830</v>
      </c>
      <c r="B1606" s="263" t="s">
        <v>354</v>
      </c>
      <c r="C1606" s="263">
        <v>16889</v>
      </c>
      <c r="D1606" s="263">
        <v>12</v>
      </c>
      <c r="E1606" s="263">
        <v>2</v>
      </c>
      <c r="F1606" s="263">
        <v>70.599999999999994</v>
      </c>
      <c r="G1606" s="264">
        <v>1</v>
      </c>
      <c r="H1606" s="255">
        <f>SUM((D1606*400)+(E1606*100)+F1606)</f>
        <v>5070.6000000000004</v>
      </c>
      <c r="I1606" s="254">
        <v>75</v>
      </c>
      <c r="J1606" s="254">
        <f>H1606*I1606</f>
        <v>380295</v>
      </c>
      <c r="K1606" s="263"/>
      <c r="L1606" s="263"/>
      <c r="M1606" s="266"/>
      <c r="N1606" s="266"/>
      <c r="O1606" s="265"/>
      <c r="P1606" s="263"/>
      <c r="Q1606" s="265"/>
      <c r="R1606" s="265"/>
      <c r="S1606" s="265"/>
      <c r="T1606" s="265"/>
      <c r="U1606" s="265"/>
      <c r="V1606" s="263"/>
      <c r="W1606" s="271"/>
      <c r="X1606" s="263"/>
      <c r="Y1606" s="249"/>
      <c r="Z1606" s="248">
        <f>SUM(J1606+Y1606)</f>
        <v>380295</v>
      </c>
      <c r="AA1606" s="255">
        <f>Z1606</f>
        <v>380295</v>
      </c>
      <c r="AB1606" s="271">
        <v>50</v>
      </c>
      <c r="AC1606" s="271">
        <v>0</v>
      </c>
      <c r="AD1606" s="271">
        <v>0.01</v>
      </c>
      <c r="AE1606" s="271"/>
    </row>
    <row r="1607" spans="1:31" x14ac:dyDescent="0.3">
      <c r="A1607" s="244"/>
      <c r="B1607" s="244"/>
      <c r="C1607" s="244"/>
      <c r="D1607" s="244"/>
      <c r="E1607" s="244"/>
      <c r="F1607" s="244"/>
      <c r="G1607" s="257"/>
      <c r="H1607" s="255">
        <f>SUM((D1607*400)+(E1607*100)+F1607)</f>
        <v>0</v>
      </c>
      <c r="I1607" s="254">
        <v>75</v>
      </c>
      <c r="J1607" s="254">
        <f>H1607*I1607</f>
        <v>0</v>
      </c>
      <c r="K1607" s="263"/>
      <c r="L1607" s="263"/>
      <c r="M1607" s="266"/>
      <c r="N1607" s="266"/>
      <c r="O1607" s="265"/>
      <c r="P1607" s="263"/>
      <c r="Q1607" s="265"/>
      <c r="R1607" s="265"/>
      <c r="S1607" s="265"/>
      <c r="T1607" s="265"/>
      <c r="U1607" s="265"/>
      <c r="V1607" s="263"/>
      <c r="W1607" s="244"/>
      <c r="X1607" s="263"/>
      <c r="Y1607" s="249"/>
      <c r="Z1607" s="248">
        <f>SUM(J1607+Y1607)</f>
        <v>0</v>
      </c>
      <c r="AA1607" s="255">
        <f>Z1607</f>
        <v>0</v>
      </c>
      <c r="AB1607" s="244"/>
      <c r="AC1607" s="244"/>
      <c r="AD1607" s="244"/>
      <c r="AE1607" s="244"/>
    </row>
    <row r="1608" spans="1:31" s="258" customFormat="1" x14ac:dyDescent="0.3">
      <c r="A1608" s="263">
        <v>831</v>
      </c>
      <c r="B1608" s="263" t="s">
        <v>353</v>
      </c>
      <c r="C1608" s="263">
        <v>694</v>
      </c>
      <c r="D1608" s="263">
        <v>6</v>
      </c>
      <c r="E1608" s="263">
        <v>1</v>
      </c>
      <c r="F1608" s="263">
        <v>94</v>
      </c>
      <c r="G1608" s="264">
        <v>1</v>
      </c>
      <c r="H1608" s="255">
        <f>SUM((D1608*400)+(E1608*100)+F1608)</f>
        <v>2594</v>
      </c>
      <c r="I1608" s="254">
        <v>75</v>
      </c>
      <c r="J1608" s="254">
        <f>H1608*I1608</f>
        <v>194550</v>
      </c>
      <c r="K1608" s="263"/>
      <c r="L1608" s="263"/>
      <c r="M1608" s="266"/>
      <c r="N1608" s="266"/>
      <c r="O1608" s="265"/>
      <c r="P1608" s="263"/>
      <c r="Q1608" s="265"/>
      <c r="R1608" s="265"/>
      <c r="S1608" s="265"/>
      <c r="T1608" s="265"/>
      <c r="U1608" s="265"/>
      <c r="V1608" s="263"/>
      <c r="W1608" s="267"/>
      <c r="X1608" s="263"/>
      <c r="Y1608" s="249"/>
      <c r="Z1608" s="248">
        <f>SUM(J1608+Y1608)</f>
        <v>194550</v>
      </c>
      <c r="AA1608" s="255">
        <f>Z1608</f>
        <v>194550</v>
      </c>
      <c r="AB1608" s="267">
        <v>50</v>
      </c>
      <c r="AC1608" s="267">
        <v>0</v>
      </c>
      <c r="AD1608" s="267">
        <v>0.01</v>
      </c>
      <c r="AE1608" s="267"/>
    </row>
    <row r="1609" spans="1:31" x14ac:dyDescent="0.3">
      <c r="A1609" s="244"/>
      <c r="B1609" s="244"/>
      <c r="C1609" s="244"/>
      <c r="D1609" s="244"/>
      <c r="E1609" s="244"/>
      <c r="F1609" s="244"/>
      <c r="G1609" s="257"/>
      <c r="H1609" s="255">
        <f>SUM((D1609*400)+(E1609*100)+F1609)</f>
        <v>0</v>
      </c>
      <c r="I1609" s="254">
        <v>75</v>
      </c>
      <c r="J1609" s="254">
        <f>H1609*I1609</f>
        <v>0</v>
      </c>
      <c r="K1609" s="263"/>
      <c r="L1609" s="263"/>
      <c r="M1609" s="266"/>
      <c r="N1609" s="266"/>
      <c r="O1609" s="265"/>
      <c r="P1609" s="263"/>
      <c r="Q1609" s="265"/>
      <c r="R1609" s="265"/>
      <c r="S1609" s="265"/>
      <c r="T1609" s="265"/>
      <c r="U1609" s="265"/>
      <c r="V1609" s="263"/>
      <c r="W1609" s="244"/>
      <c r="X1609" s="263"/>
      <c r="Y1609" s="249"/>
      <c r="Z1609" s="248">
        <f>SUM(J1609+Y1609)</f>
        <v>0</v>
      </c>
      <c r="AA1609" s="255">
        <f>Z1609</f>
        <v>0</v>
      </c>
      <c r="AB1609" s="244"/>
      <c r="AC1609" s="244"/>
      <c r="AD1609" s="244"/>
      <c r="AE1609" s="244"/>
    </row>
    <row r="1610" spans="1:31" s="280" customFormat="1" x14ac:dyDescent="0.3">
      <c r="A1610" s="274">
        <v>832</v>
      </c>
      <c r="B1610" s="274" t="s">
        <v>352</v>
      </c>
      <c r="C1610" s="274">
        <v>6206</v>
      </c>
      <c r="D1610" s="274">
        <v>4</v>
      </c>
      <c r="E1610" s="274">
        <v>0</v>
      </c>
      <c r="F1610" s="274">
        <v>0</v>
      </c>
      <c r="G1610" s="277">
        <v>1</v>
      </c>
      <c r="H1610" s="255">
        <f>SUM((D1610*400)+(E1610*100)+F1610)</f>
        <v>1600</v>
      </c>
      <c r="I1610" s="254">
        <v>75</v>
      </c>
      <c r="J1610" s="254">
        <f>H1610*I1610</f>
        <v>120000</v>
      </c>
      <c r="K1610" s="274"/>
      <c r="L1610" s="274"/>
      <c r="M1610" s="276"/>
      <c r="N1610" s="276"/>
      <c r="O1610" s="275"/>
      <c r="P1610" s="274"/>
      <c r="Q1610" s="275"/>
      <c r="R1610" s="275"/>
      <c r="S1610" s="275"/>
      <c r="T1610" s="275"/>
      <c r="U1610" s="275"/>
      <c r="V1610" s="274"/>
      <c r="W1610" s="281"/>
      <c r="X1610" s="274"/>
      <c r="Y1610" s="249"/>
      <c r="Z1610" s="248">
        <f>SUM(J1610+Y1610)</f>
        <v>120000</v>
      </c>
      <c r="AA1610" s="255">
        <f>Z1610</f>
        <v>120000</v>
      </c>
      <c r="AB1610" s="281">
        <v>50</v>
      </c>
      <c r="AC1610" s="281">
        <v>0</v>
      </c>
      <c r="AD1610" s="281">
        <v>0.01</v>
      </c>
      <c r="AE1610" s="281" t="s">
        <v>351</v>
      </c>
    </row>
    <row r="1611" spans="1:31" x14ac:dyDescent="0.3">
      <c r="A1611" s="244"/>
      <c r="B1611" s="244"/>
      <c r="C1611" s="244"/>
      <c r="D1611" s="244"/>
      <c r="E1611" s="244"/>
      <c r="F1611" s="244"/>
      <c r="G1611" s="257"/>
      <c r="H1611" s="255">
        <f>SUM((D1611*400)+(E1611*100)+F1611)</f>
        <v>0</v>
      </c>
      <c r="I1611" s="254">
        <v>75</v>
      </c>
      <c r="J1611" s="254">
        <f>H1611*I1611</f>
        <v>0</v>
      </c>
      <c r="K1611" s="263"/>
      <c r="L1611" s="263"/>
      <c r="M1611" s="266"/>
      <c r="N1611" s="266"/>
      <c r="O1611" s="265"/>
      <c r="P1611" s="263"/>
      <c r="Q1611" s="265"/>
      <c r="R1611" s="265"/>
      <c r="S1611" s="265"/>
      <c r="T1611" s="265"/>
      <c r="U1611" s="265"/>
      <c r="V1611" s="263"/>
      <c r="W1611" s="244"/>
      <c r="X1611" s="263"/>
      <c r="Y1611" s="249"/>
      <c r="Z1611" s="248">
        <f>SUM(J1611+Y1611)</f>
        <v>0</v>
      </c>
      <c r="AA1611" s="255">
        <f>Z1611</f>
        <v>0</v>
      </c>
      <c r="AB1611" s="244"/>
      <c r="AC1611" s="244"/>
      <c r="AD1611" s="244"/>
      <c r="AE1611" s="244"/>
    </row>
    <row r="1612" spans="1:31" s="258" customFormat="1" x14ac:dyDescent="0.3">
      <c r="A1612" s="263">
        <v>833</v>
      </c>
      <c r="B1612" s="263" t="s">
        <v>350</v>
      </c>
      <c r="C1612" s="263">
        <v>16142</v>
      </c>
      <c r="D1612" s="263">
        <v>2</v>
      </c>
      <c r="E1612" s="263">
        <v>0</v>
      </c>
      <c r="F1612" s="263">
        <v>0</v>
      </c>
      <c r="G1612" s="264">
        <v>1</v>
      </c>
      <c r="H1612" s="255">
        <f>SUM((D1612*400)+(E1612*100)+F1612)</f>
        <v>800</v>
      </c>
      <c r="I1612" s="254">
        <v>75</v>
      </c>
      <c r="J1612" s="254">
        <f>H1612*I1612</f>
        <v>60000</v>
      </c>
      <c r="K1612" s="263"/>
      <c r="L1612" s="263"/>
      <c r="M1612" s="266"/>
      <c r="N1612" s="266"/>
      <c r="O1612" s="265"/>
      <c r="P1612" s="263"/>
      <c r="Q1612" s="265"/>
      <c r="R1612" s="265"/>
      <c r="S1612" s="265"/>
      <c r="T1612" s="265"/>
      <c r="U1612" s="265"/>
      <c r="V1612" s="263"/>
      <c r="W1612" s="267"/>
      <c r="X1612" s="263"/>
      <c r="Y1612" s="249"/>
      <c r="Z1612" s="248">
        <f>SUM(J1612+Y1612)</f>
        <v>60000</v>
      </c>
      <c r="AA1612" s="255">
        <f>Z1612</f>
        <v>60000</v>
      </c>
      <c r="AB1612" s="267">
        <v>50</v>
      </c>
      <c r="AC1612" s="267">
        <v>0</v>
      </c>
      <c r="AD1612" s="267">
        <v>0.01</v>
      </c>
      <c r="AE1612" s="267"/>
    </row>
    <row r="1613" spans="1:31" s="258" customFormat="1" x14ac:dyDescent="0.3">
      <c r="A1613" s="263">
        <v>834</v>
      </c>
      <c r="B1613" s="263" t="s">
        <v>349</v>
      </c>
      <c r="C1613" s="263">
        <v>17086</v>
      </c>
      <c r="D1613" s="263">
        <v>0</v>
      </c>
      <c r="E1613" s="263">
        <v>0</v>
      </c>
      <c r="F1613" s="263">
        <v>75.599999999999994</v>
      </c>
      <c r="G1613" s="264">
        <v>1</v>
      </c>
      <c r="H1613" s="255">
        <f>SUM((D1613*400)+(E1613*100)+F1613)</f>
        <v>75.599999999999994</v>
      </c>
      <c r="I1613" s="254">
        <v>75</v>
      </c>
      <c r="J1613" s="254">
        <f>H1613*I1613</f>
        <v>5670</v>
      </c>
      <c r="K1613" s="263"/>
      <c r="L1613" s="263"/>
      <c r="M1613" s="266"/>
      <c r="N1613" s="266"/>
      <c r="O1613" s="265"/>
      <c r="P1613" s="263"/>
      <c r="Q1613" s="265"/>
      <c r="R1613" s="265"/>
      <c r="S1613" s="265"/>
      <c r="T1613" s="265"/>
      <c r="U1613" s="265"/>
      <c r="V1613" s="263"/>
      <c r="W1613" s="267"/>
      <c r="X1613" s="263"/>
      <c r="Y1613" s="249"/>
      <c r="Z1613" s="248">
        <f>SUM(J1613+Y1613)</f>
        <v>5670</v>
      </c>
      <c r="AA1613" s="255">
        <f>Z1613</f>
        <v>5670</v>
      </c>
      <c r="AB1613" s="267">
        <v>50</v>
      </c>
      <c r="AC1613" s="267">
        <v>0</v>
      </c>
      <c r="AD1613" s="267">
        <v>0.01</v>
      </c>
      <c r="AE1613" s="267"/>
    </row>
    <row r="1614" spans="1:31" x14ac:dyDescent="0.3">
      <c r="A1614" s="244"/>
      <c r="B1614" s="244"/>
      <c r="C1614" s="244"/>
      <c r="D1614" s="244"/>
      <c r="E1614" s="244"/>
      <c r="F1614" s="244"/>
      <c r="G1614" s="244"/>
      <c r="H1614" s="255">
        <f>SUM((D1614*400)+(E1614*100)+F1614)</f>
        <v>0</v>
      </c>
      <c r="I1614" s="254">
        <v>75</v>
      </c>
      <c r="J1614" s="254">
        <f>H1614*I1614</f>
        <v>0</v>
      </c>
      <c r="K1614" s="263"/>
      <c r="L1614" s="263"/>
      <c r="M1614" s="266"/>
      <c r="N1614" s="266"/>
      <c r="O1614" s="265"/>
      <c r="P1614" s="263"/>
      <c r="Q1614" s="265"/>
      <c r="R1614" s="265"/>
      <c r="S1614" s="265"/>
      <c r="T1614" s="265"/>
      <c r="U1614" s="265"/>
      <c r="V1614" s="263"/>
      <c r="W1614" s="244"/>
      <c r="X1614" s="263"/>
      <c r="Y1614" s="249"/>
      <c r="Z1614" s="248">
        <f>SUM(J1614+Y1614)</f>
        <v>0</v>
      </c>
      <c r="AA1614" s="255">
        <f>Z1614</f>
        <v>0</v>
      </c>
      <c r="AB1614" s="244"/>
      <c r="AC1614" s="244"/>
      <c r="AD1614" s="244"/>
      <c r="AE1614" s="244"/>
    </row>
    <row r="1615" spans="1:31" s="258" customFormat="1" x14ac:dyDescent="0.3">
      <c r="A1615" s="263">
        <v>835</v>
      </c>
      <c r="B1615" s="263" t="s">
        <v>348</v>
      </c>
      <c r="C1615" s="263">
        <v>20860</v>
      </c>
      <c r="D1615" s="263">
        <v>19</v>
      </c>
      <c r="E1615" s="263">
        <v>1</v>
      </c>
      <c r="F1615" s="263">
        <v>17</v>
      </c>
      <c r="G1615" s="235">
        <v>2</v>
      </c>
      <c r="H1615" s="255">
        <f>SUM((D1615*400)+(E1615*100)+F1615)</f>
        <v>7717</v>
      </c>
      <c r="I1615" s="254">
        <v>75</v>
      </c>
      <c r="J1615" s="254">
        <f>H1615*I1615</f>
        <v>578775</v>
      </c>
      <c r="K1615" s="263"/>
      <c r="L1615" s="263">
        <v>9</v>
      </c>
      <c r="M1615" s="266" t="s">
        <v>3</v>
      </c>
      <c r="N1615" s="266" t="s">
        <v>2</v>
      </c>
      <c r="O1615" s="279">
        <f>SUM(Q1615+P1616+Q1617)</f>
        <v>207.5</v>
      </c>
      <c r="P1615" s="263"/>
      <c r="Q1615" s="265">
        <f>SUM(8.5*15)</f>
        <v>127.5</v>
      </c>
      <c r="R1615" s="265"/>
      <c r="S1615" s="265"/>
      <c r="T1615" s="265"/>
      <c r="U1615" s="278">
        <v>6500</v>
      </c>
      <c r="V1615" s="265">
        <f>SUM(Q1615*6500)</f>
        <v>828750</v>
      </c>
      <c r="W1615" s="267">
        <v>5</v>
      </c>
      <c r="X1615" s="263">
        <v>5</v>
      </c>
      <c r="Y1615" s="249">
        <f>SUM(V1615-(V1615*X1615/100))</f>
        <v>787312.5</v>
      </c>
      <c r="Z1615" s="248">
        <f>SUM(J1615+Y1615)</f>
        <v>1366087.5</v>
      </c>
      <c r="AA1615" s="255">
        <f>Z1615</f>
        <v>1366087.5</v>
      </c>
      <c r="AB1615" s="267">
        <v>10</v>
      </c>
      <c r="AC1615" s="267">
        <v>0</v>
      </c>
      <c r="AD1615" s="267">
        <v>0.02</v>
      </c>
      <c r="AE1615" s="267"/>
    </row>
    <row r="1616" spans="1:31" s="258" customFormat="1" x14ac:dyDescent="0.3">
      <c r="A1616" s="263"/>
      <c r="B1616" s="263"/>
      <c r="C1616" s="263"/>
      <c r="D1616" s="263"/>
      <c r="E1616" s="263"/>
      <c r="F1616" s="263"/>
      <c r="G1616" s="263"/>
      <c r="H1616" s="255">
        <f>SUM((D1616*400)+(E1616*100)+F1616)</f>
        <v>0</v>
      </c>
      <c r="I1616" s="254">
        <v>75</v>
      </c>
      <c r="J1616" s="254">
        <f>H1616*I1616</f>
        <v>0</v>
      </c>
      <c r="K1616" s="263"/>
      <c r="L1616" s="263"/>
      <c r="M1616" s="266" t="s">
        <v>11</v>
      </c>
      <c r="N1616" s="266" t="s">
        <v>0</v>
      </c>
      <c r="O1616" s="266"/>
      <c r="P1616" s="265">
        <v>80</v>
      </c>
      <c r="Q1616" s="265"/>
      <c r="R1616" s="265"/>
      <c r="S1616" s="265"/>
      <c r="T1616" s="265"/>
      <c r="U1616" s="278">
        <v>2050</v>
      </c>
      <c r="V1616" s="265">
        <f>SUM(P1616*2050)</f>
        <v>164000</v>
      </c>
      <c r="W1616" s="267">
        <v>3</v>
      </c>
      <c r="X1616" s="263">
        <v>9</v>
      </c>
      <c r="Y1616" s="249">
        <f>SUM(V1616-(V1616*X1616/100))</f>
        <v>149240</v>
      </c>
      <c r="Z1616" s="248">
        <f>SUM(J1616+Y1616)</f>
        <v>149240</v>
      </c>
      <c r="AA1616" s="255">
        <f>Z1616</f>
        <v>149240</v>
      </c>
      <c r="AB1616" s="267"/>
      <c r="AC1616" s="267"/>
      <c r="AD1616" s="267"/>
      <c r="AE1616" s="267"/>
    </row>
    <row r="1617" spans="1:32" s="258" customFormat="1" x14ac:dyDescent="0.3">
      <c r="A1617" s="263"/>
      <c r="B1617" s="263"/>
      <c r="C1617" s="263"/>
      <c r="D1617" s="263"/>
      <c r="E1617" s="263"/>
      <c r="F1617" s="263"/>
      <c r="G1617" s="263"/>
      <c r="H1617" s="255">
        <f>SUM((D1617*400)+(E1617*100)+F1617)</f>
        <v>0</v>
      </c>
      <c r="I1617" s="254">
        <v>75</v>
      </c>
      <c r="J1617" s="254">
        <f>H1617*I1617</f>
        <v>0</v>
      </c>
      <c r="K1617" s="263"/>
      <c r="L1617" s="263"/>
      <c r="M1617" s="266" t="s">
        <v>218</v>
      </c>
      <c r="N1617" s="266" t="s">
        <v>2</v>
      </c>
      <c r="O1617" s="279"/>
      <c r="P1617" s="265">
        <v>80</v>
      </c>
      <c r="Q1617" s="265"/>
      <c r="R1617" s="265"/>
      <c r="S1617" s="265"/>
      <c r="T1617" s="265"/>
      <c r="U1617" s="278">
        <v>2050</v>
      </c>
      <c r="V1617" s="265">
        <f>SUM(P1617*2050)</f>
        <v>164000</v>
      </c>
      <c r="W1617" s="267">
        <v>3</v>
      </c>
      <c r="X1617" s="263">
        <v>3</v>
      </c>
      <c r="Y1617" s="249">
        <f>SUM(V1617-(V1617*X1617/100))</f>
        <v>159080</v>
      </c>
      <c r="Z1617" s="248">
        <f>SUM(J1617+Y1617)</f>
        <v>159080</v>
      </c>
      <c r="AA1617" s="255">
        <f>Z1617</f>
        <v>159080</v>
      </c>
      <c r="AB1617" s="267"/>
      <c r="AC1617" s="267"/>
      <c r="AD1617" s="267"/>
      <c r="AE1617" s="267"/>
    </row>
    <row r="1618" spans="1:32" x14ac:dyDescent="0.3">
      <c r="A1618" s="244"/>
      <c r="B1618" s="244"/>
      <c r="C1618" s="244"/>
      <c r="D1618" s="244"/>
      <c r="E1618" s="244"/>
      <c r="F1618" s="244"/>
      <c r="G1618" s="244"/>
      <c r="H1618" s="255">
        <f>SUM((D1618*400)+(E1618*100)+F1618)</f>
        <v>0</v>
      </c>
      <c r="I1618" s="254">
        <v>75</v>
      </c>
      <c r="J1618" s="254">
        <f>H1618*I1618</f>
        <v>0</v>
      </c>
      <c r="K1618" s="263"/>
      <c r="L1618" s="263"/>
      <c r="M1618" s="266"/>
      <c r="N1618" s="266"/>
      <c r="O1618" s="265"/>
      <c r="P1618" s="263"/>
      <c r="Q1618" s="265"/>
      <c r="R1618" s="265"/>
      <c r="S1618" s="265"/>
      <c r="T1618" s="265"/>
      <c r="U1618" s="278"/>
      <c r="V1618" s="265"/>
      <c r="W1618" s="244"/>
      <c r="X1618" s="263"/>
      <c r="Y1618" s="249"/>
      <c r="Z1618" s="248">
        <f>SUM(J1618+Y1618)</f>
        <v>0</v>
      </c>
      <c r="AA1618" s="255">
        <f>Z1618</f>
        <v>0</v>
      </c>
      <c r="AB1618" s="244"/>
      <c r="AC1618" s="244"/>
      <c r="AD1618" s="244"/>
      <c r="AE1618" s="244"/>
    </row>
    <row r="1619" spans="1:32" s="258" customFormat="1" x14ac:dyDescent="0.3">
      <c r="A1619" s="263">
        <v>836</v>
      </c>
      <c r="B1619" s="263" t="s">
        <v>347</v>
      </c>
      <c r="C1619" s="263">
        <v>18724</v>
      </c>
      <c r="D1619" s="263">
        <v>9</v>
      </c>
      <c r="E1619" s="263">
        <v>3</v>
      </c>
      <c r="F1619" s="263">
        <v>99</v>
      </c>
      <c r="G1619" s="264">
        <v>1</v>
      </c>
      <c r="H1619" s="255">
        <f>SUM((D1619*400)+(E1619*100)+F1619)</f>
        <v>3999</v>
      </c>
      <c r="I1619" s="254">
        <v>75</v>
      </c>
      <c r="J1619" s="254">
        <f>H1619*I1619</f>
        <v>299925</v>
      </c>
      <c r="K1619" s="263"/>
      <c r="L1619" s="263"/>
      <c r="M1619" s="266"/>
      <c r="N1619" s="266"/>
      <c r="O1619" s="265"/>
      <c r="P1619" s="263"/>
      <c r="Q1619" s="265"/>
      <c r="R1619" s="265"/>
      <c r="S1619" s="265"/>
      <c r="T1619" s="265"/>
      <c r="U1619" s="278"/>
      <c r="V1619" s="265"/>
      <c r="W1619" s="267"/>
      <c r="X1619" s="263"/>
      <c r="Y1619" s="249"/>
      <c r="Z1619" s="248">
        <f>SUM(J1619+Y1619)</f>
        <v>299925</v>
      </c>
      <c r="AA1619" s="255">
        <f>Z1619</f>
        <v>299925</v>
      </c>
      <c r="AB1619" s="267">
        <v>50</v>
      </c>
      <c r="AC1619" s="267">
        <v>0</v>
      </c>
      <c r="AD1619" s="267">
        <v>0.01</v>
      </c>
      <c r="AE1619" s="267"/>
      <c r="AF1619" s="258" t="s">
        <v>346</v>
      </c>
    </row>
    <row r="1620" spans="1:32" x14ac:dyDescent="0.3">
      <c r="A1620" s="244"/>
      <c r="B1620" s="244"/>
      <c r="C1620" s="244"/>
      <c r="D1620" s="244"/>
      <c r="E1620" s="244"/>
      <c r="F1620" s="244"/>
      <c r="G1620" s="244"/>
      <c r="H1620" s="255">
        <f>SUM((D1620*400)+(E1620*100)+F1620)</f>
        <v>0</v>
      </c>
      <c r="I1620" s="254">
        <v>75</v>
      </c>
      <c r="J1620" s="254">
        <f>H1620*I1620</f>
        <v>0</v>
      </c>
      <c r="K1620" s="263"/>
      <c r="L1620" s="263"/>
      <c r="M1620" s="266"/>
      <c r="N1620" s="266"/>
      <c r="O1620" s="265"/>
      <c r="P1620" s="263"/>
      <c r="Q1620" s="265"/>
      <c r="R1620" s="265"/>
      <c r="S1620" s="265"/>
      <c r="T1620" s="265"/>
      <c r="U1620" s="278"/>
      <c r="V1620" s="265"/>
      <c r="W1620" s="244"/>
      <c r="X1620" s="263"/>
      <c r="Y1620" s="249"/>
      <c r="Z1620" s="248">
        <f>SUM(J1620+Y1620)</f>
        <v>0</v>
      </c>
      <c r="AA1620" s="255">
        <f>Z1620</f>
        <v>0</v>
      </c>
      <c r="AB1620" s="244"/>
      <c r="AC1620" s="244"/>
      <c r="AD1620" s="244"/>
      <c r="AE1620" s="244"/>
    </row>
    <row r="1621" spans="1:32" s="258" customFormat="1" x14ac:dyDescent="0.3">
      <c r="A1621" s="263">
        <v>837</v>
      </c>
      <c r="B1621" s="263" t="s">
        <v>345</v>
      </c>
      <c r="C1621" s="263">
        <v>702</v>
      </c>
      <c r="D1621" s="263">
        <v>8</v>
      </c>
      <c r="E1621" s="263">
        <v>1</v>
      </c>
      <c r="F1621" s="263">
        <v>73</v>
      </c>
      <c r="G1621" s="264">
        <v>1</v>
      </c>
      <c r="H1621" s="255">
        <f>SUM((D1621*400)+(E1621*100)+F1621)</f>
        <v>3373</v>
      </c>
      <c r="I1621" s="254">
        <v>75</v>
      </c>
      <c r="J1621" s="254">
        <f>H1621*I1621</f>
        <v>252975</v>
      </c>
      <c r="K1621" s="263"/>
      <c r="L1621" s="263"/>
      <c r="M1621" s="266"/>
      <c r="N1621" s="266"/>
      <c r="O1621" s="265"/>
      <c r="P1621" s="263"/>
      <c r="Q1621" s="265"/>
      <c r="R1621" s="265"/>
      <c r="S1621" s="265"/>
      <c r="T1621" s="265"/>
      <c r="U1621" s="265"/>
      <c r="V1621" s="263"/>
      <c r="W1621" s="267"/>
      <c r="X1621" s="263"/>
      <c r="Y1621" s="249"/>
      <c r="Z1621" s="248">
        <f>SUM(J1621+Y1621)</f>
        <v>252975</v>
      </c>
      <c r="AA1621" s="255">
        <f>Z1621</f>
        <v>252975</v>
      </c>
      <c r="AB1621" s="267">
        <v>50</v>
      </c>
      <c r="AC1621" s="267">
        <v>0</v>
      </c>
      <c r="AD1621" s="267">
        <v>0.01</v>
      </c>
      <c r="AE1621" s="267"/>
    </row>
    <row r="1622" spans="1:32" x14ac:dyDescent="0.3">
      <c r="A1622" s="244"/>
      <c r="B1622" s="244"/>
      <c r="C1622" s="244"/>
      <c r="D1622" s="244"/>
      <c r="E1622" s="244"/>
      <c r="F1622" s="244"/>
      <c r="G1622" s="244"/>
      <c r="H1622" s="255">
        <f>SUM((D1622*400)+(E1622*100)+F1622)</f>
        <v>0</v>
      </c>
      <c r="I1622" s="254">
        <v>75</v>
      </c>
      <c r="J1622" s="254">
        <f>H1622*I1622</f>
        <v>0</v>
      </c>
      <c r="K1622" s="263"/>
      <c r="L1622" s="263"/>
      <c r="M1622" s="266"/>
      <c r="N1622" s="266"/>
      <c r="O1622" s="265"/>
      <c r="P1622" s="263"/>
      <c r="Q1622" s="265"/>
      <c r="R1622" s="265"/>
      <c r="S1622" s="265"/>
      <c r="T1622" s="265"/>
      <c r="U1622" s="265"/>
      <c r="V1622" s="263"/>
      <c r="W1622" s="244"/>
      <c r="X1622" s="263"/>
      <c r="Y1622" s="249"/>
      <c r="Z1622" s="248">
        <f>SUM(J1622+Y1622)</f>
        <v>0</v>
      </c>
      <c r="AA1622" s="255">
        <f>Z1622</f>
        <v>0</v>
      </c>
      <c r="AB1622" s="244"/>
      <c r="AC1622" s="244"/>
      <c r="AD1622" s="244"/>
      <c r="AE1622" s="244"/>
    </row>
    <row r="1623" spans="1:32" s="258" customFormat="1" x14ac:dyDescent="0.3">
      <c r="A1623" s="263">
        <v>838</v>
      </c>
      <c r="B1623" s="263" t="s">
        <v>344</v>
      </c>
      <c r="C1623" s="263">
        <v>11457</v>
      </c>
      <c r="D1623" s="263">
        <v>4</v>
      </c>
      <c r="E1623" s="263">
        <v>1</v>
      </c>
      <c r="F1623" s="263">
        <v>8</v>
      </c>
      <c r="G1623" s="264">
        <v>1</v>
      </c>
      <c r="H1623" s="255">
        <f>SUM((D1623*400)+(E1623*100)+F1623)</f>
        <v>1708</v>
      </c>
      <c r="I1623" s="254">
        <v>75</v>
      </c>
      <c r="J1623" s="254">
        <f>H1623*I1623</f>
        <v>128100</v>
      </c>
      <c r="K1623" s="263"/>
      <c r="L1623" s="263"/>
      <c r="M1623" s="266"/>
      <c r="N1623" s="266"/>
      <c r="O1623" s="265"/>
      <c r="P1623" s="263"/>
      <c r="Q1623" s="265"/>
      <c r="R1623" s="265"/>
      <c r="S1623" s="265"/>
      <c r="T1623" s="265"/>
      <c r="U1623" s="265"/>
      <c r="V1623" s="263"/>
      <c r="W1623" s="267"/>
      <c r="X1623" s="263"/>
      <c r="Y1623" s="249"/>
      <c r="Z1623" s="248">
        <f>SUM(J1623+Y1623)</f>
        <v>128100</v>
      </c>
      <c r="AA1623" s="255">
        <f>Z1623</f>
        <v>128100</v>
      </c>
      <c r="AB1623" s="267">
        <v>50</v>
      </c>
      <c r="AC1623" s="267">
        <v>0</v>
      </c>
      <c r="AD1623" s="267">
        <v>0.01</v>
      </c>
      <c r="AE1623" s="267"/>
    </row>
    <row r="1624" spans="1:32" x14ac:dyDescent="0.3">
      <c r="A1624" s="244"/>
      <c r="B1624" s="244"/>
      <c r="C1624" s="244"/>
      <c r="D1624" s="244"/>
      <c r="E1624" s="244"/>
      <c r="F1624" s="244"/>
      <c r="G1624" s="244"/>
      <c r="H1624" s="255">
        <f>SUM((D1624*400)+(E1624*100)+F1624)</f>
        <v>0</v>
      </c>
      <c r="I1624" s="254">
        <v>75</v>
      </c>
      <c r="J1624" s="254">
        <f>H1624*I1624</f>
        <v>0</v>
      </c>
      <c r="K1624" s="263"/>
      <c r="L1624" s="263"/>
      <c r="M1624" s="266"/>
      <c r="N1624" s="266"/>
      <c r="O1624" s="265"/>
      <c r="P1624" s="263"/>
      <c r="Q1624" s="265"/>
      <c r="R1624" s="265"/>
      <c r="S1624" s="265"/>
      <c r="T1624" s="265"/>
      <c r="U1624" s="265"/>
      <c r="V1624" s="263"/>
      <c r="W1624" s="244"/>
      <c r="X1624" s="263"/>
      <c r="Y1624" s="249"/>
      <c r="Z1624" s="248">
        <f>SUM(J1624+Y1624)</f>
        <v>0</v>
      </c>
      <c r="AA1624" s="255">
        <f>Z1624</f>
        <v>0</v>
      </c>
      <c r="AB1624" s="244"/>
      <c r="AC1624" s="244"/>
      <c r="AD1624" s="244"/>
      <c r="AE1624" s="244"/>
    </row>
    <row r="1625" spans="1:32" s="270" customFormat="1" x14ac:dyDescent="0.3">
      <c r="A1625" s="263">
        <v>839</v>
      </c>
      <c r="B1625" s="263" t="s">
        <v>343</v>
      </c>
      <c r="C1625" s="263">
        <v>11652</v>
      </c>
      <c r="D1625" s="263">
        <v>5</v>
      </c>
      <c r="E1625" s="263">
        <v>0</v>
      </c>
      <c r="F1625" s="263">
        <v>82</v>
      </c>
      <c r="G1625" s="264">
        <v>1</v>
      </c>
      <c r="H1625" s="255">
        <f>SUM((D1625*400)+(E1625*100)+F1625)</f>
        <v>2082</v>
      </c>
      <c r="I1625" s="254">
        <v>75</v>
      </c>
      <c r="J1625" s="254">
        <f>H1625*I1625</f>
        <v>156150</v>
      </c>
      <c r="K1625" s="263"/>
      <c r="L1625" s="263"/>
      <c r="M1625" s="266"/>
      <c r="N1625" s="266"/>
      <c r="O1625" s="265"/>
      <c r="P1625" s="263"/>
      <c r="Q1625" s="265"/>
      <c r="R1625" s="265"/>
      <c r="S1625" s="265"/>
      <c r="T1625" s="265"/>
      <c r="U1625" s="265"/>
      <c r="V1625" s="263"/>
      <c r="W1625" s="271"/>
      <c r="X1625" s="263"/>
      <c r="Y1625" s="249"/>
      <c r="Z1625" s="248">
        <f>SUM(J1625+Y1625)</f>
        <v>156150</v>
      </c>
      <c r="AA1625" s="255">
        <f>Z1625</f>
        <v>156150</v>
      </c>
      <c r="AB1625" s="259">
        <v>50</v>
      </c>
      <c r="AC1625" s="259">
        <v>0</v>
      </c>
      <c r="AD1625" s="271">
        <v>0.01</v>
      </c>
      <c r="AE1625" s="271"/>
    </row>
    <row r="1626" spans="1:32" x14ac:dyDescent="0.3">
      <c r="A1626" s="244"/>
      <c r="B1626" s="244"/>
      <c r="C1626" s="244"/>
      <c r="D1626" s="244"/>
      <c r="E1626" s="244"/>
      <c r="F1626" s="244"/>
      <c r="G1626" s="244"/>
      <c r="H1626" s="255">
        <f>SUM((D1626*400)+(E1626*100)+F1626)</f>
        <v>0</v>
      </c>
      <c r="I1626" s="254">
        <v>75</v>
      </c>
      <c r="J1626" s="254">
        <f>H1626*I1626</f>
        <v>0</v>
      </c>
      <c r="K1626" s="263"/>
      <c r="L1626" s="263"/>
      <c r="M1626" s="266"/>
      <c r="N1626" s="266"/>
      <c r="O1626" s="265"/>
      <c r="P1626" s="263"/>
      <c r="Q1626" s="265"/>
      <c r="R1626" s="265"/>
      <c r="S1626" s="265"/>
      <c r="T1626" s="265"/>
      <c r="U1626" s="265"/>
      <c r="V1626" s="263"/>
      <c r="W1626" s="244"/>
      <c r="X1626" s="263"/>
      <c r="Y1626" s="249"/>
      <c r="Z1626" s="248">
        <f>SUM(J1626+Y1626)</f>
        <v>0</v>
      </c>
      <c r="AA1626" s="255">
        <f>Z1626</f>
        <v>0</v>
      </c>
      <c r="AB1626" s="259"/>
      <c r="AC1626" s="259"/>
      <c r="AD1626" s="244"/>
      <c r="AE1626" s="244"/>
    </row>
    <row r="1627" spans="1:32" s="272" customFormat="1" x14ac:dyDescent="0.3">
      <c r="A1627" s="274">
        <v>840</v>
      </c>
      <c r="B1627" s="274" t="s">
        <v>342</v>
      </c>
      <c r="C1627" s="274">
        <v>6252</v>
      </c>
      <c r="D1627" s="274">
        <v>0</v>
      </c>
      <c r="E1627" s="274">
        <v>0</v>
      </c>
      <c r="F1627" s="274">
        <v>59</v>
      </c>
      <c r="G1627" s="277">
        <v>1</v>
      </c>
      <c r="H1627" s="255">
        <f>SUM((D1627*400)+(E1627*100)+F1627)</f>
        <v>59</v>
      </c>
      <c r="I1627" s="254">
        <v>75</v>
      </c>
      <c r="J1627" s="254">
        <f>H1627*I1627</f>
        <v>4425</v>
      </c>
      <c r="K1627" s="274"/>
      <c r="L1627" s="274"/>
      <c r="M1627" s="276" t="s">
        <v>341</v>
      </c>
      <c r="N1627" s="276" t="s">
        <v>2</v>
      </c>
      <c r="O1627" s="275">
        <v>30</v>
      </c>
      <c r="P1627" s="275">
        <v>30</v>
      </c>
      <c r="Q1627" s="275"/>
      <c r="R1627" s="275"/>
      <c r="S1627" s="275"/>
      <c r="T1627" s="275"/>
      <c r="U1627" s="275"/>
      <c r="V1627" s="274"/>
      <c r="W1627" s="273">
        <v>5</v>
      </c>
      <c r="X1627" s="274"/>
      <c r="Y1627" s="249"/>
      <c r="Z1627" s="248">
        <f>SUM(J1627+Y1627)</f>
        <v>4425</v>
      </c>
      <c r="AA1627" s="255">
        <f>Z1627</f>
        <v>4425</v>
      </c>
      <c r="AB1627" s="259">
        <v>50</v>
      </c>
      <c r="AC1627" s="259">
        <v>0</v>
      </c>
      <c r="AD1627" s="273">
        <v>0.01</v>
      </c>
      <c r="AE1627" s="273" t="s">
        <v>340</v>
      </c>
    </row>
    <row r="1628" spans="1:32" x14ac:dyDescent="0.3">
      <c r="A1628" s="244"/>
      <c r="B1628" s="244"/>
      <c r="C1628" s="244"/>
      <c r="D1628" s="244"/>
      <c r="E1628" s="244"/>
      <c r="F1628" s="244"/>
      <c r="G1628" s="244"/>
      <c r="H1628" s="255">
        <f>SUM((D1628*400)+(E1628*100)+F1628)</f>
        <v>0</v>
      </c>
      <c r="I1628" s="254">
        <v>75</v>
      </c>
      <c r="J1628" s="254">
        <f>H1628*I1628</f>
        <v>0</v>
      </c>
      <c r="K1628" s="263"/>
      <c r="L1628" s="263"/>
      <c r="M1628" s="266"/>
      <c r="N1628" s="266"/>
      <c r="O1628" s="265"/>
      <c r="P1628" s="263"/>
      <c r="Q1628" s="265"/>
      <c r="R1628" s="265"/>
      <c r="S1628" s="265"/>
      <c r="T1628" s="265"/>
      <c r="U1628" s="265"/>
      <c r="V1628" s="263"/>
      <c r="W1628" s="244"/>
      <c r="X1628" s="263"/>
      <c r="Y1628" s="249"/>
      <c r="Z1628" s="248">
        <f>SUM(J1628+Y1628)</f>
        <v>0</v>
      </c>
      <c r="AA1628" s="255">
        <f>Z1628</f>
        <v>0</v>
      </c>
      <c r="AB1628" s="259"/>
      <c r="AC1628" s="259"/>
      <c r="AD1628" s="244"/>
      <c r="AE1628" s="244"/>
    </row>
    <row r="1629" spans="1:32" s="270" customFormat="1" x14ac:dyDescent="0.3">
      <c r="A1629" s="263">
        <v>841</v>
      </c>
      <c r="B1629" s="263" t="s">
        <v>339</v>
      </c>
      <c r="C1629" s="263">
        <v>15047</v>
      </c>
      <c r="D1629" s="263">
        <v>6</v>
      </c>
      <c r="E1629" s="263">
        <v>3</v>
      </c>
      <c r="F1629" s="263">
        <v>85</v>
      </c>
      <c r="G1629" s="264">
        <v>1</v>
      </c>
      <c r="H1629" s="255">
        <f>SUM((D1629*400)+(E1629*100)+F1629)</f>
        <v>2785</v>
      </c>
      <c r="I1629" s="254">
        <v>75</v>
      </c>
      <c r="J1629" s="254">
        <f>H1629*I1629</f>
        <v>208875</v>
      </c>
      <c r="K1629" s="263"/>
      <c r="L1629" s="263"/>
      <c r="M1629" s="266"/>
      <c r="N1629" s="266"/>
      <c r="O1629" s="265"/>
      <c r="P1629" s="263"/>
      <c r="Q1629" s="265"/>
      <c r="R1629" s="265"/>
      <c r="S1629" s="265"/>
      <c r="T1629" s="265"/>
      <c r="U1629" s="265"/>
      <c r="V1629" s="263"/>
      <c r="W1629" s="271"/>
      <c r="X1629" s="263"/>
      <c r="Y1629" s="249"/>
      <c r="Z1629" s="248">
        <f>SUM(J1629+Y1629)</f>
        <v>208875</v>
      </c>
      <c r="AA1629" s="255">
        <f>Z1629</f>
        <v>208875</v>
      </c>
      <c r="AB1629" s="259">
        <v>50</v>
      </c>
      <c r="AC1629" s="259">
        <v>0</v>
      </c>
      <c r="AD1629" s="271">
        <v>0.01</v>
      </c>
      <c r="AE1629" s="271"/>
    </row>
    <row r="1630" spans="1:32" x14ac:dyDescent="0.3">
      <c r="A1630" s="244"/>
      <c r="B1630" s="244"/>
      <c r="C1630" s="244"/>
      <c r="D1630" s="244"/>
      <c r="E1630" s="244"/>
      <c r="F1630" s="244"/>
      <c r="G1630" s="244"/>
      <c r="H1630" s="255">
        <f>SUM((D1630*400)+(E1630*100)+F1630)</f>
        <v>0</v>
      </c>
      <c r="I1630" s="254">
        <v>75</v>
      </c>
      <c r="J1630" s="254">
        <f>H1630*I1630</f>
        <v>0</v>
      </c>
      <c r="K1630" s="263"/>
      <c r="L1630" s="263"/>
      <c r="M1630" s="266"/>
      <c r="N1630" s="266"/>
      <c r="O1630" s="265"/>
      <c r="P1630" s="263"/>
      <c r="Q1630" s="265"/>
      <c r="R1630" s="265"/>
      <c r="S1630" s="265"/>
      <c r="T1630" s="265"/>
      <c r="U1630" s="265"/>
      <c r="V1630" s="263"/>
      <c r="W1630" s="244"/>
      <c r="X1630" s="263"/>
      <c r="Y1630" s="249"/>
      <c r="Z1630" s="248">
        <f>SUM(J1630+Y1630)</f>
        <v>0</v>
      </c>
      <c r="AA1630" s="255">
        <f>Z1630</f>
        <v>0</v>
      </c>
      <c r="AB1630" s="259"/>
      <c r="AC1630" s="259"/>
      <c r="AD1630" s="244"/>
      <c r="AE1630" s="244"/>
    </row>
    <row r="1631" spans="1:32" s="270" customFormat="1" x14ac:dyDescent="0.3">
      <c r="A1631" s="263">
        <v>842</v>
      </c>
      <c r="B1631" s="263" t="s">
        <v>338</v>
      </c>
      <c r="C1631" s="263">
        <v>696</v>
      </c>
      <c r="D1631" s="263">
        <v>11</v>
      </c>
      <c r="E1631" s="263">
        <v>0</v>
      </c>
      <c r="F1631" s="263">
        <v>32</v>
      </c>
      <c r="G1631" s="264">
        <v>1</v>
      </c>
      <c r="H1631" s="255">
        <f>SUM((D1631*400)+(E1631*100)+F1631)</f>
        <v>4432</v>
      </c>
      <c r="I1631" s="254">
        <v>75</v>
      </c>
      <c r="J1631" s="254">
        <f>H1631*I1631</f>
        <v>332400</v>
      </c>
      <c r="K1631" s="263"/>
      <c r="L1631" s="263"/>
      <c r="M1631" s="266"/>
      <c r="N1631" s="266"/>
      <c r="O1631" s="265"/>
      <c r="P1631" s="263"/>
      <c r="Q1631" s="265"/>
      <c r="R1631" s="265"/>
      <c r="S1631" s="265"/>
      <c r="T1631" s="265"/>
      <c r="U1631" s="265"/>
      <c r="V1631" s="263"/>
      <c r="W1631" s="271"/>
      <c r="X1631" s="263"/>
      <c r="Y1631" s="249"/>
      <c r="Z1631" s="248">
        <f>SUM(J1631+Y1631)</f>
        <v>332400</v>
      </c>
      <c r="AA1631" s="255">
        <f>Z1631</f>
        <v>332400</v>
      </c>
      <c r="AB1631" s="259">
        <v>50</v>
      </c>
      <c r="AC1631" s="259">
        <v>0</v>
      </c>
      <c r="AD1631" s="271">
        <v>0.01</v>
      </c>
      <c r="AE1631" s="271"/>
    </row>
    <row r="1632" spans="1:32" x14ac:dyDescent="0.3">
      <c r="A1632" s="244"/>
      <c r="B1632" s="244"/>
      <c r="C1632" s="244"/>
      <c r="D1632" s="244"/>
      <c r="E1632" s="244"/>
      <c r="F1632" s="244"/>
      <c r="G1632" s="244"/>
      <c r="H1632" s="255">
        <f>SUM((D1632*400)+(E1632*100)+F1632)</f>
        <v>0</v>
      </c>
      <c r="I1632" s="254">
        <v>75</v>
      </c>
      <c r="J1632" s="254">
        <f>H1632*I1632</f>
        <v>0</v>
      </c>
      <c r="K1632" s="263"/>
      <c r="L1632" s="263"/>
      <c r="M1632" s="266"/>
      <c r="N1632" s="266"/>
      <c r="O1632" s="265"/>
      <c r="P1632" s="263"/>
      <c r="Q1632" s="265"/>
      <c r="R1632" s="265"/>
      <c r="S1632" s="265"/>
      <c r="T1632" s="265"/>
      <c r="U1632" s="265"/>
      <c r="V1632" s="263"/>
      <c r="W1632" s="244"/>
      <c r="X1632" s="263"/>
      <c r="Y1632" s="249"/>
      <c r="Z1632" s="248">
        <f>SUM(J1632+Y1632)</f>
        <v>0</v>
      </c>
      <c r="AA1632" s="255">
        <f>Z1632</f>
        <v>0</v>
      </c>
      <c r="AB1632" s="259"/>
      <c r="AC1632" s="259"/>
      <c r="AD1632" s="244"/>
      <c r="AE1632" s="244"/>
    </row>
    <row r="1633" spans="1:38" x14ac:dyDescent="0.3">
      <c r="A1633" s="244"/>
      <c r="B1633" s="244"/>
      <c r="C1633" s="244"/>
      <c r="D1633" s="244"/>
      <c r="E1633" s="244"/>
      <c r="F1633" s="244"/>
      <c r="G1633" s="244"/>
      <c r="H1633" s="255">
        <f>SUM((D1633*400)+(E1633*100)+F1633)</f>
        <v>0</v>
      </c>
      <c r="I1633" s="254">
        <v>75</v>
      </c>
      <c r="J1633" s="254">
        <f>H1633*I1633</f>
        <v>0</v>
      </c>
      <c r="K1633" s="263"/>
      <c r="L1633" s="263"/>
      <c r="M1633" s="266"/>
      <c r="N1633" s="266"/>
      <c r="O1633" s="265"/>
      <c r="P1633" s="263"/>
      <c r="Q1633" s="265"/>
      <c r="R1633" s="265"/>
      <c r="S1633" s="265"/>
      <c r="T1633" s="265"/>
      <c r="U1633" s="265"/>
      <c r="V1633" s="263"/>
      <c r="W1633" s="244"/>
      <c r="X1633" s="263"/>
      <c r="Y1633" s="249"/>
      <c r="Z1633" s="248">
        <f>SUM(J1633+Y1633)</f>
        <v>0</v>
      </c>
      <c r="AA1633" s="255">
        <f>Z1633</f>
        <v>0</v>
      </c>
      <c r="AB1633" s="259"/>
      <c r="AC1633" s="259"/>
      <c r="AD1633" s="244"/>
      <c r="AE1633" s="244"/>
    </row>
    <row r="1634" spans="1:38" s="270" customFormat="1" x14ac:dyDescent="0.3">
      <c r="A1634" s="263">
        <v>845</v>
      </c>
      <c r="B1634" s="263" t="s">
        <v>337</v>
      </c>
      <c r="C1634" s="263">
        <v>20359</v>
      </c>
      <c r="D1634" s="263">
        <v>8</v>
      </c>
      <c r="E1634" s="263">
        <v>1</v>
      </c>
      <c r="F1634" s="263">
        <v>80</v>
      </c>
      <c r="G1634" s="264">
        <v>1</v>
      </c>
      <c r="H1634" s="255">
        <f>SUM((D1634*400)+(E1634*100)+F1634)</f>
        <v>3380</v>
      </c>
      <c r="I1634" s="254">
        <v>75</v>
      </c>
      <c r="J1634" s="254">
        <f>H1634*I1634</f>
        <v>253500</v>
      </c>
      <c r="K1634" s="263"/>
      <c r="L1634" s="263"/>
      <c r="M1634" s="266"/>
      <c r="N1634" s="266"/>
      <c r="O1634" s="265"/>
      <c r="P1634" s="263"/>
      <c r="Q1634" s="265"/>
      <c r="R1634" s="265"/>
      <c r="S1634" s="265"/>
      <c r="T1634" s="265"/>
      <c r="U1634" s="265"/>
      <c r="V1634" s="263"/>
      <c r="W1634" s="271"/>
      <c r="X1634" s="263"/>
      <c r="Y1634" s="249"/>
      <c r="Z1634" s="248">
        <f>SUM(J1634+Y1634)</f>
        <v>253500</v>
      </c>
      <c r="AA1634" s="255">
        <f>Z1634</f>
        <v>253500</v>
      </c>
      <c r="AB1634" s="259">
        <v>50</v>
      </c>
      <c r="AC1634" s="259">
        <v>0</v>
      </c>
      <c r="AD1634" s="271">
        <v>0.01</v>
      </c>
      <c r="AE1634" s="271"/>
    </row>
    <row r="1635" spans="1:38" x14ac:dyDescent="0.3">
      <c r="A1635" s="263"/>
      <c r="B1635" s="263"/>
      <c r="C1635" s="263"/>
      <c r="D1635" s="263"/>
      <c r="E1635" s="263"/>
      <c r="F1635" s="263"/>
      <c r="G1635" s="263"/>
      <c r="H1635" s="255">
        <f>SUM((D1635*400)+(E1635*100)+F1635)</f>
        <v>0</v>
      </c>
      <c r="I1635" s="254">
        <v>75</v>
      </c>
      <c r="J1635" s="254">
        <f>H1635*I1635</f>
        <v>0</v>
      </c>
      <c r="K1635" s="263"/>
      <c r="L1635" s="263"/>
      <c r="M1635" s="266"/>
      <c r="N1635" s="266"/>
      <c r="O1635" s="265"/>
      <c r="P1635" s="263"/>
      <c r="Q1635" s="265"/>
      <c r="R1635" s="265"/>
      <c r="S1635" s="265"/>
      <c r="T1635" s="265"/>
      <c r="U1635" s="265"/>
      <c r="V1635" s="263"/>
      <c r="W1635" s="244"/>
      <c r="X1635" s="263"/>
      <c r="Y1635" s="249"/>
      <c r="Z1635" s="248">
        <f>SUM(J1635+Y1635)</f>
        <v>0</v>
      </c>
      <c r="AA1635" s="255">
        <f>Z1635</f>
        <v>0</v>
      </c>
      <c r="AB1635" s="259"/>
      <c r="AC1635" s="259"/>
      <c r="AD1635" s="244"/>
      <c r="AE1635" s="244"/>
    </row>
    <row r="1636" spans="1:38" s="258" customFormat="1" x14ac:dyDescent="0.3">
      <c r="A1636" s="263">
        <v>846</v>
      </c>
      <c r="B1636" s="263" t="s">
        <v>336</v>
      </c>
      <c r="C1636" s="263">
        <v>14614</v>
      </c>
      <c r="D1636" s="263">
        <v>13</v>
      </c>
      <c r="E1636" s="263">
        <v>3</v>
      </c>
      <c r="F1636" s="263">
        <v>47</v>
      </c>
      <c r="G1636" s="264">
        <v>1</v>
      </c>
      <c r="H1636" s="255">
        <f>SUM((D1636*400)+(E1636*100)+F1636)</f>
        <v>5547</v>
      </c>
      <c r="I1636" s="254">
        <v>75</v>
      </c>
      <c r="J1636" s="254">
        <f>H1636*I1636</f>
        <v>416025</v>
      </c>
      <c r="K1636" s="263"/>
      <c r="L1636" s="263"/>
      <c r="M1636" s="266"/>
      <c r="N1636" s="266"/>
      <c r="O1636" s="265"/>
      <c r="P1636" s="263"/>
      <c r="Q1636" s="265"/>
      <c r="R1636" s="265"/>
      <c r="S1636" s="265"/>
      <c r="T1636" s="265"/>
      <c r="U1636" s="265"/>
      <c r="V1636" s="263"/>
      <c r="W1636" s="267"/>
      <c r="X1636" s="263"/>
      <c r="Y1636" s="249"/>
      <c r="Z1636" s="248">
        <f>SUM(J1636+Y1636)</f>
        <v>416025</v>
      </c>
      <c r="AA1636" s="255">
        <f>Z1636</f>
        <v>416025</v>
      </c>
      <c r="AB1636" s="259">
        <v>50</v>
      </c>
      <c r="AC1636" s="259">
        <v>0</v>
      </c>
      <c r="AD1636" s="267">
        <v>0.01</v>
      </c>
      <c r="AE1636" s="267"/>
    </row>
    <row r="1637" spans="1:38" s="258" customFormat="1" x14ac:dyDescent="0.3">
      <c r="A1637" s="260">
        <v>847</v>
      </c>
      <c r="B1637" s="263" t="s">
        <v>4</v>
      </c>
      <c r="C1637" s="260">
        <v>21208</v>
      </c>
      <c r="D1637" s="260">
        <v>2</v>
      </c>
      <c r="E1637" s="260">
        <v>3</v>
      </c>
      <c r="F1637" s="260">
        <v>54</v>
      </c>
      <c r="G1637" s="269">
        <v>1</v>
      </c>
      <c r="H1637" s="255">
        <f>SUM((D1637*400)+(E1637*100)+F1637)</f>
        <v>1154</v>
      </c>
      <c r="I1637" s="254">
        <v>75</v>
      </c>
      <c r="J1637" s="254">
        <f>H1637*I1637</f>
        <v>86550</v>
      </c>
      <c r="K1637" s="260"/>
      <c r="L1637" s="260"/>
      <c r="M1637" s="266"/>
      <c r="N1637" s="266"/>
      <c r="O1637" s="265"/>
      <c r="P1637" s="263"/>
      <c r="Q1637" s="265"/>
      <c r="R1637" s="265"/>
      <c r="S1637" s="265"/>
      <c r="T1637" s="265"/>
      <c r="U1637" s="268"/>
      <c r="V1637" s="263"/>
      <c r="W1637" s="267"/>
      <c r="X1637" s="263"/>
      <c r="Y1637" s="249"/>
      <c r="Z1637" s="248">
        <f>SUM(J1637+Y1637)</f>
        <v>86550</v>
      </c>
      <c r="AA1637" s="255">
        <f>Z1637</f>
        <v>86550</v>
      </c>
      <c r="AB1637" s="259">
        <v>50</v>
      </c>
      <c r="AC1637" s="259">
        <v>0</v>
      </c>
      <c r="AD1637" s="267">
        <v>0.01</v>
      </c>
      <c r="AE1637" s="267"/>
    </row>
    <row r="1638" spans="1:38" x14ac:dyDescent="0.3">
      <c r="A1638" s="250"/>
      <c r="B1638" s="250"/>
      <c r="C1638" s="250"/>
      <c r="D1638" s="250"/>
      <c r="E1638" s="250"/>
      <c r="F1638" s="250"/>
      <c r="G1638" s="250"/>
      <c r="H1638" s="255">
        <f>SUM((D1638*400)+(E1638*100)+F1638)</f>
        <v>0</v>
      </c>
      <c r="I1638" s="254">
        <v>75</v>
      </c>
      <c r="J1638" s="254">
        <f>H1638*I1638</f>
        <v>0</v>
      </c>
      <c r="K1638" s="250"/>
      <c r="L1638" s="250"/>
      <c r="M1638" s="266"/>
      <c r="N1638" s="266"/>
      <c r="O1638" s="265"/>
      <c r="P1638" s="263"/>
      <c r="Q1638" s="265"/>
      <c r="R1638" s="265"/>
      <c r="S1638" s="265"/>
      <c r="T1638" s="265"/>
      <c r="U1638" s="265"/>
      <c r="V1638" s="263"/>
      <c r="W1638" s="244"/>
      <c r="X1638" s="263"/>
      <c r="Y1638" s="249"/>
      <c r="Z1638" s="248">
        <f>SUM(J1638+Y1638)</f>
        <v>0</v>
      </c>
      <c r="AA1638" s="255">
        <f>Z1638</f>
        <v>0</v>
      </c>
      <c r="AB1638" s="259"/>
      <c r="AC1638" s="259"/>
      <c r="AD1638" s="244"/>
      <c r="AE1638" s="244"/>
    </row>
    <row r="1639" spans="1:38" s="258" customFormat="1" x14ac:dyDescent="0.3">
      <c r="A1639" s="263">
        <v>848</v>
      </c>
      <c r="B1639" s="263" t="s">
        <v>4</v>
      </c>
      <c r="C1639" s="263">
        <v>21216</v>
      </c>
      <c r="D1639" s="263">
        <v>14</v>
      </c>
      <c r="E1639" s="263">
        <v>3</v>
      </c>
      <c r="F1639" s="263">
        <v>20</v>
      </c>
      <c r="G1639" s="264">
        <v>1</v>
      </c>
      <c r="H1639" s="255">
        <f>SUM((D1639*400)+(E1639*100)+F1639)</f>
        <v>5920</v>
      </c>
      <c r="I1639" s="254">
        <v>75</v>
      </c>
      <c r="J1639" s="254">
        <f>H1639*I1639</f>
        <v>444000</v>
      </c>
      <c r="K1639" s="263"/>
      <c r="L1639" s="263"/>
      <c r="M1639" s="262"/>
      <c r="N1639" s="262"/>
      <c r="O1639" s="261"/>
      <c r="P1639" s="260"/>
      <c r="Q1639" s="261"/>
      <c r="R1639" s="261"/>
      <c r="S1639" s="261"/>
      <c r="T1639" s="261"/>
      <c r="U1639" s="261"/>
      <c r="V1639" s="260"/>
      <c r="W1639" s="259"/>
      <c r="X1639" s="260"/>
      <c r="Y1639" s="249"/>
      <c r="Z1639" s="248"/>
      <c r="AA1639" s="255">
        <f>Z1639</f>
        <v>0</v>
      </c>
      <c r="AB1639" s="259">
        <v>50</v>
      </c>
      <c r="AC1639" s="259">
        <v>0</v>
      </c>
      <c r="AD1639" s="259">
        <v>0.01</v>
      </c>
      <c r="AE1639" s="259"/>
    </row>
    <row r="1640" spans="1:38" x14ac:dyDescent="0.3">
      <c r="A1640" s="256"/>
      <c r="B1640" s="256"/>
      <c r="C1640" s="256"/>
      <c r="D1640" s="256"/>
      <c r="E1640" s="256"/>
      <c r="F1640" s="256"/>
      <c r="G1640" s="257"/>
      <c r="H1640" s="257"/>
      <c r="I1640" s="254"/>
      <c r="J1640" s="254"/>
      <c r="K1640" s="247"/>
      <c r="L1640" s="244"/>
      <c r="M1640" s="253"/>
      <c r="N1640" s="252"/>
      <c r="O1640" s="251"/>
      <c r="P1640" s="247"/>
      <c r="Q1640" s="251"/>
      <c r="R1640" s="251"/>
      <c r="S1640" s="247"/>
      <c r="T1640" s="247"/>
      <c r="U1640" s="246"/>
      <c r="V1640" s="250"/>
      <c r="W1640" s="247"/>
      <c r="X1640" s="250"/>
      <c r="Y1640" s="249"/>
      <c r="Z1640" s="248"/>
      <c r="AA1640" s="255"/>
      <c r="AB1640" s="247"/>
      <c r="AC1640" s="247"/>
      <c r="AD1640" s="247"/>
      <c r="AE1640" s="247"/>
      <c r="AF1640" s="256"/>
      <c r="AG1640" s="256"/>
      <c r="AH1640" s="247"/>
      <c r="AI1640" s="247"/>
      <c r="AJ1640" s="247"/>
      <c r="AK1640"/>
      <c r="AL1640" s="247"/>
    </row>
    <row r="1641" spans="1:38" x14ac:dyDescent="0.3">
      <c r="A1641" s="256"/>
      <c r="B1641" s="256"/>
      <c r="C1641" s="256"/>
      <c r="D1641" s="256"/>
      <c r="E1641" s="256"/>
      <c r="F1641" s="256"/>
      <c r="G1641" s="257"/>
      <c r="H1641" s="257"/>
      <c r="I1641" s="254"/>
      <c r="J1641" s="254"/>
      <c r="K1641" s="247"/>
      <c r="L1641" s="244"/>
      <c r="M1641" s="253"/>
      <c r="N1641" s="252"/>
      <c r="O1641" s="251"/>
      <c r="P1641" s="247"/>
      <c r="Q1641" s="251"/>
      <c r="R1641" s="251"/>
      <c r="S1641" s="247"/>
      <c r="T1641" s="247"/>
      <c r="U1641" s="246"/>
      <c r="V1641" s="250"/>
      <c r="W1641" s="247"/>
      <c r="X1641" s="250"/>
      <c r="Y1641" s="249"/>
      <c r="Z1641" s="248"/>
      <c r="AA1641" s="255"/>
      <c r="AB1641" s="247"/>
      <c r="AC1641" s="247"/>
      <c r="AD1641" s="247"/>
      <c r="AE1641" s="247"/>
      <c r="AF1641" s="256"/>
      <c r="AG1641" s="256"/>
      <c r="AH1641" s="247"/>
      <c r="AI1641" s="247"/>
      <c r="AJ1641" s="247"/>
      <c r="AK1641"/>
      <c r="AL1641" s="247"/>
    </row>
    <row r="1642" spans="1:38" x14ac:dyDescent="0.3">
      <c r="A1642" s="256"/>
      <c r="B1642" s="256"/>
      <c r="C1642" s="247"/>
      <c r="D1642" s="257"/>
      <c r="E1642" s="256"/>
      <c r="F1642" s="256"/>
      <c r="G1642" s="257"/>
      <c r="H1642" s="257"/>
      <c r="I1642" s="254"/>
      <c r="J1642" s="254"/>
      <c r="K1642" s="247"/>
      <c r="L1642" s="244"/>
      <c r="M1642" s="253"/>
      <c r="N1642" s="252"/>
      <c r="O1642" s="251"/>
      <c r="P1642" s="247"/>
      <c r="Q1642" s="251"/>
      <c r="R1642" s="251"/>
      <c r="S1642" s="247"/>
      <c r="T1642" s="247"/>
      <c r="U1642" s="246"/>
      <c r="V1642" s="250"/>
      <c r="W1642" s="247"/>
      <c r="X1642" s="250"/>
      <c r="Y1642" s="249"/>
      <c r="Z1642" s="248"/>
      <c r="AA1642" s="255"/>
      <c r="AB1642" s="247"/>
      <c r="AC1642" s="247"/>
      <c r="AD1642" s="247"/>
      <c r="AE1642" s="247"/>
      <c r="AF1642" s="256"/>
      <c r="AG1642" s="256"/>
      <c r="AH1642" s="247"/>
      <c r="AI1642" s="247"/>
      <c r="AJ1642" s="247"/>
      <c r="AK1642"/>
      <c r="AL1642" s="247"/>
    </row>
    <row r="1643" spans="1:38" x14ac:dyDescent="0.3">
      <c r="A1643" s="247"/>
      <c r="B1643" s="247"/>
      <c r="C1643" s="247"/>
      <c r="D1643" s="247"/>
      <c r="E1643" s="256"/>
      <c r="F1643" s="256"/>
      <c r="G1643" s="257"/>
      <c r="H1643" s="257"/>
      <c r="I1643" s="254"/>
      <c r="J1643" s="254"/>
      <c r="K1643" s="247"/>
      <c r="L1643" s="244"/>
      <c r="M1643" s="253"/>
      <c r="N1643" s="252"/>
      <c r="O1643" s="251"/>
      <c r="P1643" s="247"/>
      <c r="Q1643" s="251"/>
      <c r="R1643" s="251"/>
      <c r="S1643" s="247"/>
      <c r="T1643" s="247"/>
      <c r="U1643" s="246"/>
      <c r="V1643" s="250"/>
      <c r="W1643" s="247"/>
      <c r="X1643" s="250"/>
      <c r="Y1643" s="249"/>
      <c r="Z1643" s="248"/>
      <c r="AA1643" s="255"/>
      <c r="AB1643" s="247"/>
      <c r="AC1643" s="247"/>
      <c r="AD1643" s="247"/>
      <c r="AE1643" s="247"/>
      <c r="AF1643" s="256"/>
      <c r="AG1643" s="256"/>
      <c r="AH1643" s="247"/>
      <c r="AI1643" s="247"/>
      <c r="AJ1643" s="247"/>
      <c r="AK1643"/>
      <c r="AL1643" s="247"/>
    </row>
    <row r="1644" spans="1:38" x14ac:dyDescent="0.3">
      <c r="A1644" s="247"/>
      <c r="B1644" s="247"/>
      <c r="C1644" s="247"/>
      <c r="D1644" s="247"/>
      <c r="E1644" s="256"/>
      <c r="F1644" s="247"/>
      <c r="G1644" s="247"/>
      <c r="H1644" s="247"/>
      <c r="I1644" s="254"/>
      <c r="J1644" s="254"/>
      <c r="K1644" s="247"/>
      <c r="L1644" s="244"/>
      <c r="M1644" s="253"/>
      <c r="N1644" s="252"/>
      <c r="O1644" s="251"/>
      <c r="P1644" s="247"/>
      <c r="Q1644" s="251"/>
      <c r="R1644" s="251"/>
      <c r="S1644" s="247"/>
      <c r="T1644" s="247"/>
      <c r="U1644" s="246"/>
      <c r="V1644" s="250"/>
      <c r="W1644" s="247"/>
      <c r="X1644" s="250"/>
      <c r="Y1644" s="249"/>
      <c r="Z1644" s="248"/>
      <c r="AA1644" s="255"/>
      <c r="AB1644" s="247"/>
      <c r="AC1644" s="247"/>
      <c r="AD1644" s="247"/>
      <c r="AE1644" s="247"/>
      <c r="AF1644" s="256"/>
      <c r="AG1644" s="256"/>
      <c r="AH1644" s="256"/>
      <c r="AI1644" s="247"/>
      <c r="AJ1644" s="247"/>
      <c r="AK1644"/>
      <c r="AL1644" s="247"/>
    </row>
    <row r="1645" spans="1:38" x14ac:dyDescent="0.3">
      <c r="A1645" s="247"/>
      <c r="B1645" s="247"/>
      <c r="C1645" s="247"/>
      <c r="D1645" s="247"/>
      <c r="E1645" s="247"/>
      <c r="F1645" s="247"/>
      <c r="G1645" s="247"/>
      <c r="H1645" s="247"/>
      <c r="I1645" s="254"/>
      <c r="J1645" s="254"/>
      <c r="K1645" s="247"/>
      <c r="L1645" s="244"/>
      <c r="M1645" s="253"/>
      <c r="N1645" s="252"/>
      <c r="O1645" s="251"/>
      <c r="P1645" s="247"/>
      <c r="Q1645" s="251"/>
      <c r="R1645" s="251"/>
      <c r="S1645" s="247"/>
      <c r="T1645" s="247"/>
      <c r="U1645" s="246"/>
      <c r="V1645" s="250"/>
      <c r="W1645" s="247"/>
      <c r="X1645" s="250"/>
      <c r="Y1645" s="249"/>
      <c r="Z1645" s="248"/>
      <c r="AA1645" s="255"/>
      <c r="AB1645" s="247"/>
      <c r="AC1645" s="247"/>
      <c r="AD1645" s="247"/>
      <c r="AE1645" s="247"/>
      <c r="AF1645" s="256"/>
      <c r="AG1645" s="256"/>
      <c r="AH1645" s="247"/>
      <c r="AI1645" s="247"/>
      <c r="AJ1645" s="247"/>
      <c r="AK1645"/>
      <c r="AL1645" s="247"/>
    </row>
    <row r="1646" spans="1:38" x14ac:dyDescent="0.3">
      <c r="A1646" s="247"/>
      <c r="B1646" s="247"/>
      <c r="C1646" s="247"/>
      <c r="D1646" s="247"/>
      <c r="E1646" s="247"/>
      <c r="F1646" s="247"/>
      <c r="G1646" s="247"/>
      <c r="H1646" s="247"/>
      <c r="I1646" s="254"/>
      <c r="J1646" s="254"/>
      <c r="K1646" s="247"/>
      <c r="L1646" s="244"/>
      <c r="M1646" s="253"/>
      <c r="N1646" s="252"/>
      <c r="O1646" s="251"/>
      <c r="P1646" s="247"/>
      <c r="Q1646" s="251"/>
      <c r="R1646" s="251"/>
      <c r="S1646" s="247"/>
      <c r="T1646" s="247"/>
      <c r="U1646" s="246"/>
      <c r="V1646" s="250"/>
      <c r="W1646" s="247"/>
      <c r="X1646" s="250"/>
      <c r="Y1646" s="249"/>
      <c r="Z1646" s="248"/>
      <c r="AA1646" s="255"/>
      <c r="AB1646" s="247"/>
      <c r="AC1646" s="247"/>
      <c r="AD1646" s="247"/>
      <c r="AE1646" s="247"/>
      <c r="AF1646" s="256"/>
      <c r="AG1646" s="247"/>
      <c r="AH1646" s="247"/>
      <c r="AI1646" s="247"/>
      <c r="AJ1646" s="247"/>
      <c r="AK1646"/>
      <c r="AL1646" s="247"/>
    </row>
    <row r="1647" spans="1:38" x14ac:dyDescent="0.3">
      <c r="A1647" s="247"/>
      <c r="B1647" s="247"/>
      <c r="C1647" s="247"/>
      <c r="D1647" s="247"/>
      <c r="E1647" s="247"/>
      <c r="F1647" s="247"/>
      <c r="G1647" s="247"/>
      <c r="H1647" s="247"/>
      <c r="I1647" s="254"/>
      <c r="J1647" s="254"/>
      <c r="K1647" s="247"/>
      <c r="L1647" s="244"/>
      <c r="M1647" s="253"/>
      <c r="N1647" s="252"/>
      <c r="O1647" s="251"/>
      <c r="P1647" s="247"/>
      <c r="Q1647" s="251"/>
      <c r="R1647" s="251"/>
      <c r="S1647" s="247"/>
      <c r="T1647" s="247"/>
      <c r="U1647" s="246"/>
      <c r="V1647" s="250"/>
      <c r="W1647" s="247"/>
      <c r="X1647" s="250"/>
      <c r="Y1647" s="249"/>
      <c r="Z1647" s="248"/>
      <c r="AA1647" s="255"/>
      <c r="AB1647" s="247"/>
      <c r="AC1647" s="247"/>
      <c r="AD1647" s="247"/>
      <c r="AE1647"/>
    </row>
    <row r="1648" spans="1:38" x14ac:dyDescent="0.3">
      <c r="A1648" s="247"/>
      <c r="B1648" s="247"/>
      <c r="C1648" s="247"/>
      <c r="D1648" s="247"/>
      <c r="E1648" s="247"/>
      <c r="F1648" s="247"/>
      <c r="G1648" s="247"/>
      <c r="H1648" s="247"/>
      <c r="I1648" s="254"/>
      <c r="J1648" s="254"/>
      <c r="K1648" s="247"/>
      <c r="L1648" s="244"/>
      <c r="M1648" s="253"/>
      <c r="N1648" s="252"/>
      <c r="O1648" s="251"/>
      <c r="P1648" s="247"/>
      <c r="Q1648" s="251"/>
      <c r="R1648" s="251"/>
      <c r="S1648" s="247"/>
      <c r="T1648" s="247"/>
      <c r="U1648" s="246"/>
      <c r="V1648" s="250"/>
      <c r="W1648" s="247"/>
      <c r="X1648" s="250"/>
      <c r="Y1648" s="249"/>
      <c r="Z1648" s="248"/>
      <c r="AA1648" s="255"/>
      <c r="AB1648" s="247"/>
      <c r="AC1648" s="247"/>
      <c r="AD1648" s="247"/>
      <c r="AE1648"/>
    </row>
    <row r="1649" spans="1:31" x14ac:dyDescent="0.3">
      <c r="A1649" s="247"/>
      <c r="B1649" s="247"/>
      <c r="C1649" s="247"/>
      <c r="D1649" s="247"/>
      <c r="E1649" s="247"/>
      <c r="F1649" s="247"/>
      <c r="G1649" s="247"/>
      <c r="H1649" s="247"/>
      <c r="I1649" s="254"/>
      <c r="J1649" s="254"/>
      <c r="K1649" s="247"/>
      <c r="L1649" s="244"/>
      <c r="M1649" s="253"/>
      <c r="N1649" s="252"/>
      <c r="O1649" s="251"/>
      <c r="P1649" s="247"/>
      <c r="Q1649" s="251"/>
      <c r="R1649" s="251"/>
      <c r="S1649" s="247"/>
      <c r="T1649" s="247"/>
      <c r="U1649" s="246"/>
      <c r="V1649" s="250"/>
      <c r="W1649" s="247"/>
      <c r="X1649" s="250"/>
      <c r="Y1649" s="249"/>
      <c r="Z1649" s="248"/>
      <c r="AA1649" s="247"/>
      <c r="AB1649" s="247"/>
      <c r="AC1649" s="247"/>
      <c r="AD1649" s="247"/>
      <c r="AE1649"/>
    </row>
    <row r="1650" spans="1:31" x14ac:dyDescent="0.3">
      <c r="A1650"/>
      <c r="B1650"/>
      <c r="C1650"/>
      <c r="D1650"/>
      <c r="E1650"/>
      <c r="F1650"/>
      <c r="G1650"/>
      <c r="H1650"/>
      <c r="I1650" s="240"/>
      <c r="J1650" s="240"/>
      <c r="K1650"/>
      <c r="L1650" s="244"/>
      <c r="M1650"/>
      <c r="N1650" s="226"/>
      <c r="O1650"/>
      <c r="P1650"/>
      <c r="Q1650"/>
      <c r="R1650"/>
      <c r="S1650"/>
      <c r="T1650"/>
      <c r="U1650" s="246"/>
      <c r="V1650" s="226"/>
      <c r="W1650" s="226"/>
      <c r="X1650" s="226"/>
      <c r="Y1650" s="226"/>
      <c r="Z1650" s="245"/>
      <c r="AA1650"/>
      <c r="AB1650"/>
      <c r="AC1650"/>
      <c r="AD1650"/>
      <c r="AE1650"/>
    </row>
    <row r="1651" spans="1:31" x14ac:dyDescent="0.3">
      <c r="A1651"/>
      <c r="B1651"/>
      <c r="C1651"/>
      <c r="D1651"/>
      <c r="E1651"/>
      <c r="F1651"/>
      <c r="G1651"/>
      <c r="H1651"/>
      <c r="I1651" s="240"/>
      <c r="J1651" s="240"/>
      <c r="K1651"/>
      <c r="L1651" s="244"/>
      <c r="M1651"/>
      <c r="N1651" s="226"/>
      <c r="O1651"/>
      <c r="P1651"/>
      <c r="Q1651"/>
      <c r="R1651"/>
      <c r="S1651"/>
      <c r="T1651"/>
      <c r="U1651" s="246"/>
      <c r="V1651" s="226"/>
      <c r="W1651" s="226"/>
      <c r="X1651" s="226"/>
      <c r="Y1651" s="226"/>
      <c r="Z1651" s="245"/>
      <c r="AA1651"/>
      <c r="AB1651"/>
      <c r="AC1651"/>
      <c r="AD1651"/>
      <c r="AE1651"/>
    </row>
    <row r="1652" spans="1:31" x14ac:dyDescent="0.3">
      <c r="A1652"/>
      <c r="B1652"/>
      <c r="C1652"/>
      <c r="D1652"/>
      <c r="E1652"/>
      <c r="F1652"/>
      <c r="G1652"/>
      <c r="H1652"/>
      <c r="I1652" s="240"/>
      <c r="J1652" s="240"/>
      <c r="K1652"/>
      <c r="L1652" s="244"/>
      <c r="M1652"/>
      <c r="N1652" s="226"/>
      <c r="O1652"/>
      <c r="P1652"/>
      <c r="Q1652"/>
      <c r="R1652"/>
      <c r="S1652"/>
      <c r="T1652"/>
      <c r="U1652" s="246"/>
      <c r="V1652" s="226"/>
      <c r="W1652" s="226"/>
      <c r="X1652" s="226"/>
      <c r="Y1652" s="226"/>
      <c r="Z1652" s="245"/>
      <c r="AA1652"/>
      <c r="AB1652"/>
      <c r="AC1652"/>
      <c r="AD1652"/>
      <c r="AE1652"/>
    </row>
    <row r="1653" spans="1:31" x14ac:dyDescent="0.3">
      <c r="A1653"/>
      <c r="B1653"/>
      <c r="C1653"/>
      <c r="D1653"/>
      <c r="E1653"/>
      <c r="F1653"/>
      <c r="G1653"/>
      <c r="H1653"/>
      <c r="I1653" s="240"/>
      <c r="J1653" s="240"/>
      <c r="K1653"/>
      <c r="L1653" s="244"/>
      <c r="M1653"/>
      <c r="N1653" s="226"/>
      <c r="O1653"/>
      <c r="P1653"/>
      <c r="Q1653"/>
      <c r="R1653"/>
      <c r="S1653"/>
      <c r="T1653"/>
      <c r="U1653" s="246"/>
      <c r="V1653" s="226"/>
      <c r="W1653" s="226"/>
      <c r="X1653" s="226"/>
      <c r="Y1653" s="226"/>
      <c r="Z1653" s="245"/>
      <c r="AA1653"/>
      <c r="AB1653"/>
      <c r="AC1653"/>
      <c r="AD1653"/>
      <c r="AE1653"/>
    </row>
    <row r="1654" spans="1:31" x14ac:dyDescent="0.3">
      <c r="A1654"/>
      <c r="B1654"/>
      <c r="C1654"/>
      <c r="D1654"/>
      <c r="E1654"/>
      <c r="F1654"/>
      <c r="G1654"/>
      <c r="H1654"/>
      <c r="I1654" s="240"/>
      <c r="J1654" s="240"/>
      <c r="K1654"/>
      <c r="L1654" s="244"/>
      <c r="M1654"/>
      <c r="N1654" s="226"/>
      <c r="O1654"/>
      <c r="P1654"/>
      <c r="Q1654"/>
      <c r="R1654"/>
      <c r="S1654"/>
      <c r="T1654"/>
      <c r="U1654" s="246"/>
      <c r="V1654" s="226"/>
      <c r="W1654" s="226"/>
      <c r="X1654" s="226"/>
      <c r="Y1654" s="226"/>
      <c r="Z1654" s="245"/>
      <c r="AA1654"/>
      <c r="AB1654"/>
      <c r="AC1654"/>
      <c r="AD1654"/>
      <c r="AE1654"/>
    </row>
    <row r="1655" spans="1:31" x14ac:dyDescent="0.3">
      <c r="A1655"/>
      <c r="B1655"/>
      <c r="C1655"/>
      <c r="D1655"/>
      <c r="E1655"/>
      <c r="F1655"/>
      <c r="G1655"/>
      <c r="H1655"/>
      <c r="I1655" s="240"/>
      <c r="J1655" s="240"/>
      <c r="K1655"/>
      <c r="L1655" s="244"/>
      <c r="M1655"/>
      <c r="N1655" s="226"/>
      <c r="O1655"/>
      <c r="P1655"/>
      <c r="Q1655"/>
      <c r="R1655"/>
      <c r="S1655"/>
      <c r="T1655"/>
      <c r="U1655" s="246"/>
      <c r="V1655" s="226"/>
      <c r="W1655" s="226"/>
      <c r="X1655" s="226"/>
      <c r="Y1655" s="226"/>
      <c r="Z1655" s="245"/>
      <c r="AA1655"/>
      <c r="AB1655"/>
      <c r="AC1655"/>
      <c r="AD1655"/>
      <c r="AE1655"/>
    </row>
    <row r="1656" spans="1:31" x14ac:dyDescent="0.3">
      <c r="A1656"/>
      <c r="B1656"/>
      <c r="C1656"/>
      <c r="D1656"/>
      <c r="E1656"/>
      <c r="F1656"/>
      <c r="G1656"/>
      <c r="H1656"/>
      <c r="I1656" s="240"/>
      <c r="J1656" s="240"/>
      <c r="K1656"/>
      <c r="L1656" s="244"/>
      <c r="M1656"/>
      <c r="N1656" s="226"/>
      <c r="O1656"/>
      <c r="P1656"/>
      <c r="Q1656"/>
      <c r="R1656"/>
      <c r="S1656"/>
      <c r="T1656"/>
      <c r="U1656" s="242"/>
      <c r="V1656" s="226"/>
      <c r="W1656" s="226"/>
      <c r="X1656" s="226"/>
      <c r="Y1656" s="226"/>
      <c r="Z1656" s="245"/>
      <c r="AA1656"/>
      <c r="AB1656"/>
      <c r="AC1656"/>
      <c r="AD1656"/>
      <c r="AE1656"/>
    </row>
    <row r="1657" spans="1:31" x14ac:dyDescent="0.3">
      <c r="A1657"/>
      <c r="B1657"/>
      <c r="C1657"/>
      <c r="D1657"/>
      <c r="E1657"/>
      <c r="F1657"/>
      <c r="G1657"/>
      <c r="H1657"/>
      <c r="I1657" s="240"/>
      <c r="J1657" s="240"/>
      <c r="K1657"/>
      <c r="L1657" s="244"/>
      <c r="M1657"/>
      <c r="N1657" s="226"/>
      <c r="O1657"/>
      <c r="P1657"/>
      <c r="Q1657"/>
      <c r="R1657"/>
      <c r="S1657"/>
      <c r="T1657"/>
      <c r="U1657" s="242"/>
      <c r="V1657" s="226"/>
      <c r="W1657" s="226"/>
      <c r="X1657" s="226"/>
      <c r="Y1657" s="226"/>
      <c r="Z1657" s="245"/>
      <c r="AA1657"/>
      <c r="AB1657"/>
      <c r="AC1657"/>
      <c r="AD1657"/>
      <c r="AE1657"/>
    </row>
    <row r="1658" spans="1:31" x14ac:dyDescent="0.3">
      <c r="A1658"/>
      <c r="B1658"/>
      <c r="C1658"/>
      <c r="D1658"/>
      <c r="E1658"/>
      <c r="F1658"/>
      <c r="G1658"/>
      <c r="H1658"/>
      <c r="I1658" s="240"/>
      <c r="J1658" s="240"/>
      <c r="K1658"/>
      <c r="L1658" s="244"/>
      <c r="M1658"/>
      <c r="N1658" s="226"/>
      <c r="O1658"/>
      <c r="P1658"/>
      <c r="Q1658"/>
      <c r="R1658"/>
      <c r="S1658"/>
      <c r="T1658"/>
      <c r="U1658" s="242"/>
      <c r="V1658" s="226"/>
      <c r="W1658" s="226"/>
      <c r="X1658" s="226"/>
      <c r="Y1658" s="226"/>
      <c r="Z1658" s="245"/>
      <c r="AA1658"/>
      <c r="AB1658"/>
      <c r="AC1658"/>
      <c r="AD1658"/>
      <c r="AE1658"/>
    </row>
    <row r="1659" spans="1:31" x14ac:dyDescent="0.3">
      <c r="A1659"/>
      <c r="B1659"/>
      <c r="C1659"/>
      <c r="D1659"/>
      <c r="E1659"/>
      <c r="F1659"/>
      <c r="G1659"/>
      <c r="H1659"/>
      <c r="I1659" s="240"/>
      <c r="J1659" s="240"/>
      <c r="K1659"/>
      <c r="L1659" s="244"/>
      <c r="M1659"/>
      <c r="N1659" s="226"/>
      <c r="O1659"/>
      <c r="P1659"/>
      <c r="Q1659"/>
      <c r="R1659"/>
      <c r="S1659"/>
      <c r="T1659"/>
      <c r="U1659" s="242"/>
      <c r="V1659" s="226"/>
      <c r="W1659" s="226"/>
      <c r="X1659" s="226"/>
      <c r="Y1659" s="226"/>
      <c r="Z1659" s="241"/>
      <c r="AA1659"/>
      <c r="AB1659"/>
      <c r="AC1659"/>
      <c r="AD1659"/>
      <c r="AE1659"/>
    </row>
    <row r="1660" spans="1:31" x14ac:dyDescent="0.3">
      <c r="A1660"/>
      <c r="B1660"/>
      <c r="C1660"/>
      <c r="D1660"/>
      <c r="E1660"/>
      <c r="F1660"/>
      <c r="G1660"/>
      <c r="H1660"/>
      <c r="I1660" s="240"/>
      <c r="J1660" s="240"/>
      <c r="K1660"/>
      <c r="L1660" s="244"/>
      <c r="M1660"/>
      <c r="N1660" s="226"/>
      <c r="O1660"/>
      <c r="P1660"/>
      <c r="Q1660"/>
      <c r="R1660"/>
      <c r="S1660"/>
      <c r="T1660"/>
      <c r="U1660" s="242"/>
      <c r="V1660" s="226"/>
      <c r="W1660" s="226"/>
      <c r="X1660" s="226"/>
      <c r="Y1660" s="226"/>
      <c r="Z1660" s="241"/>
      <c r="AA1660"/>
      <c r="AB1660"/>
      <c r="AC1660"/>
      <c r="AD1660"/>
      <c r="AE1660"/>
    </row>
    <row r="1661" spans="1:31" x14ac:dyDescent="0.3">
      <c r="A1661"/>
      <c r="B1661"/>
      <c r="C1661"/>
      <c r="D1661"/>
      <c r="E1661"/>
      <c r="F1661"/>
      <c r="G1661"/>
      <c r="H1661"/>
      <c r="I1661" s="240"/>
      <c r="J1661" s="240"/>
      <c r="K1661"/>
      <c r="L1661" s="244"/>
      <c r="M1661"/>
      <c r="N1661" s="226"/>
      <c r="O1661"/>
      <c r="P1661"/>
      <c r="Q1661"/>
      <c r="R1661"/>
      <c r="S1661"/>
      <c r="T1661"/>
      <c r="U1661" s="242"/>
      <c r="V1661" s="226"/>
      <c r="W1661" s="226"/>
      <c r="X1661" s="226"/>
      <c r="Y1661" s="226"/>
      <c r="Z1661" s="241"/>
      <c r="AA1661"/>
      <c r="AB1661"/>
      <c r="AC1661"/>
      <c r="AD1661"/>
      <c r="AE1661"/>
    </row>
    <row r="1662" spans="1:31" x14ac:dyDescent="0.3">
      <c r="A1662"/>
      <c r="B1662"/>
      <c r="C1662"/>
      <c r="D1662"/>
      <c r="E1662"/>
      <c r="F1662"/>
      <c r="G1662"/>
      <c r="H1662"/>
      <c r="I1662" s="240"/>
      <c r="J1662" s="240"/>
      <c r="K1662"/>
      <c r="L1662" s="244"/>
      <c r="M1662"/>
      <c r="N1662" s="226"/>
      <c r="O1662"/>
      <c r="P1662"/>
      <c r="Q1662"/>
      <c r="R1662"/>
      <c r="S1662"/>
      <c r="T1662"/>
      <c r="U1662" s="242"/>
      <c r="V1662" s="226"/>
      <c r="W1662" s="226"/>
      <c r="X1662" s="226"/>
      <c r="Y1662" s="226"/>
      <c r="Z1662" s="241"/>
      <c r="AA1662"/>
      <c r="AB1662"/>
      <c r="AC1662"/>
      <c r="AD1662"/>
      <c r="AE1662"/>
    </row>
    <row r="1663" spans="1:31" x14ac:dyDescent="0.3">
      <c r="A1663"/>
      <c r="B1663"/>
      <c r="C1663"/>
      <c r="D1663"/>
      <c r="E1663"/>
      <c r="F1663"/>
      <c r="G1663"/>
      <c r="H1663"/>
      <c r="I1663" s="240"/>
      <c r="J1663" s="240"/>
      <c r="K1663"/>
      <c r="L1663" s="244"/>
      <c r="M1663"/>
      <c r="N1663" s="226"/>
      <c r="O1663"/>
      <c r="P1663"/>
      <c r="Q1663"/>
      <c r="R1663"/>
      <c r="S1663"/>
      <c r="T1663"/>
      <c r="U1663" s="242"/>
      <c r="V1663" s="226"/>
      <c r="W1663" s="226"/>
      <c r="X1663" s="226"/>
      <c r="Y1663" s="226"/>
      <c r="Z1663" s="241"/>
      <c r="AA1663"/>
      <c r="AB1663"/>
      <c r="AC1663"/>
      <c r="AD1663"/>
      <c r="AE1663"/>
    </row>
    <row r="1664" spans="1:31" x14ac:dyDescent="0.3">
      <c r="A1664"/>
      <c r="B1664"/>
      <c r="C1664"/>
      <c r="D1664"/>
      <c r="E1664"/>
      <c r="F1664"/>
      <c r="G1664"/>
      <c r="H1664"/>
      <c r="I1664" s="240"/>
      <c r="J1664" s="240"/>
      <c r="K1664"/>
      <c r="L1664" s="244"/>
      <c r="M1664"/>
      <c r="N1664" s="226"/>
      <c r="O1664"/>
      <c r="P1664"/>
      <c r="Q1664"/>
      <c r="R1664"/>
      <c r="S1664"/>
      <c r="T1664"/>
      <c r="U1664" s="242"/>
      <c r="V1664" s="226"/>
      <c r="W1664" s="226"/>
      <c r="X1664" s="226"/>
      <c r="Y1664" s="226"/>
      <c r="Z1664" s="241"/>
      <c r="AA1664"/>
      <c r="AB1664"/>
      <c r="AC1664"/>
      <c r="AD1664"/>
      <c r="AE1664"/>
    </row>
    <row r="1665" spans="1:31" x14ac:dyDescent="0.3">
      <c r="A1665"/>
      <c r="B1665"/>
      <c r="C1665"/>
      <c r="D1665"/>
      <c r="E1665"/>
      <c r="F1665"/>
      <c r="G1665"/>
      <c r="H1665"/>
      <c r="I1665" s="240"/>
      <c r="J1665" s="240"/>
      <c r="K1665"/>
      <c r="L1665" s="244"/>
      <c r="M1665"/>
      <c r="N1665" s="226"/>
      <c r="O1665"/>
      <c r="P1665"/>
      <c r="Q1665"/>
      <c r="R1665"/>
      <c r="S1665"/>
      <c r="T1665"/>
      <c r="U1665" s="242"/>
      <c r="V1665" s="226"/>
      <c r="W1665" s="226"/>
      <c r="X1665" s="226"/>
      <c r="Y1665" s="226"/>
      <c r="Z1665" s="241"/>
      <c r="AA1665"/>
      <c r="AB1665"/>
      <c r="AC1665"/>
      <c r="AD1665"/>
      <c r="AE1665"/>
    </row>
    <row r="1666" spans="1:31" x14ac:dyDescent="0.3">
      <c r="A1666"/>
      <c r="B1666"/>
      <c r="C1666"/>
      <c r="D1666"/>
      <c r="E1666"/>
      <c r="F1666"/>
      <c r="G1666"/>
      <c r="H1666"/>
      <c r="I1666" s="240"/>
      <c r="J1666" s="240"/>
      <c r="K1666"/>
      <c r="L1666" s="244"/>
      <c r="M1666"/>
      <c r="N1666" s="226"/>
      <c r="O1666"/>
      <c r="P1666"/>
      <c r="Q1666"/>
      <c r="R1666"/>
      <c r="S1666"/>
      <c r="T1666"/>
      <c r="U1666" s="242"/>
      <c r="V1666" s="226"/>
      <c r="W1666" s="226"/>
      <c r="X1666" s="226"/>
      <c r="Y1666" s="226"/>
      <c r="Z1666" s="241"/>
      <c r="AA1666"/>
      <c r="AB1666"/>
      <c r="AC1666"/>
      <c r="AD1666"/>
      <c r="AE1666"/>
    </row>
    <row r="1667" spans="1:31" x14ac:dyDescent="0.3">
      <c r="A1667"/>
      <c r="B1667"/>
      <c r="C1667"/>
      <c r="D1667"/>
      <c r="E1667"/>
      <c r="F1667"/>
      <c r="G1667"/>
      <c r="H1667"/>
      <c r="I1667" s="240"/>
      <c r="J1667" s="240"/>
      <c r="K1667"/>
      <c r="L1667" s="244"/>
      <c r="M1667"/>
      <c r="N1667" s="226"/>
      <c r="O1667"/>
      <c r="P1667"/>
      <c r="Q1667"/>
      <c r="R1667"/>
      <c r="S1667"/>
      <c r="T1667"/>
      <c r="U1667" s="242"/>
      <c r="V1667" s="226"/>
      <c r="W1667" s="226"/>
      <c r="X1667" s="226"/>
      <c r="Y1667" s="226"/>
      <c r="Z1667" s="241"/>
      <c r="AA1667"/>
      <c r="AB1667"/>
      <c r="AC1667"/>
      <c r="AD1667"/>
      <c r="AE1667"/>
    </row>
    <row r="1668" spans="1:31" x14ac:dyDescent="0.3">
      <c r="A1668"/>
      <c r="B1668"/>
      <c r="C1668"/>
      <c r="D1668"/>
      <c r="E1668"/>
      <c r="F1668"/>
      <c r="G1668"/>
      <c r="H1668"/>
      <c r="I1668" s="240"/>
      <c r="J1668" s="240"/>
      <c r="K1668"/>
      <c r="L1668" s="244"/>
      <c r="M1668"/>
      <c r="N1668" s="226"/>
      <c r="O1668"/>
      <c r="P1668"/>
      <c r="Q1668"/>
      <c r="R1668"/>
      <c r="S1668"/>
      <c r="T1668"/>
      <c r="U1668" s="242"/>
      <c r="V1668" s="226"/>
      <c r="W1668" s="226"/>
      <c r="X1668" s="226"/>
      <c r="Y1668" s="226"/>
      <c r="Z1668" s="241"/>
      <c r="AA1668"/>
      <c r="AB1668"/>
      <c r="AC1668"/>
      <c r="AD1668"/>
      <c r="AE1668"/>
    </row>
    <row r="1669" spans="1:31" x14ac:dyDescent="0.3">
      <c r="A1669"/>
      <c r="B1669"/>
      <c r="C1669"/>
      <c r="D1669"/>
      <c r="E1669"/>
      <c r="F1669"/>
      <c r="G1669"/>
      <c r="H1669"/>
      <c r="I1669" s="240"/>
      <c r="J1669" s="240"/>
      <c r="K1669"/>
      <c r="L1669" s="244"/>
      <c r="M1669"/>
      <c r="N1669" s="226"/>
      <c r="O1669"/>
      <c r="P1669"/>
      <c r="Q1669"/>
      <c r="R1669"/>
      <c r="S1669"/>
      <c r="T1669"/>
      <c r="U1669" s="242"/>
      <c r="V1669" s="226"/>
      <c r="W1669" s="226"/>
      <c r="X1669" s="226"/>
      <c r="Y1669" s="226"/>
      <c r="Z1669" s="241"/>
      <c r="AA1669"/>
      <c r="AB1669"/>
      <c r="AC1669"/>
      <c r="AD1669"/>
      <c r="AE1669"/>
    </row>
    <row r="1670" spans="1:31" x14ac:dyDescent="0.3">
      <c r="A1670"/>
      <c r="B1670"/>
      <c r="C1670"/>
      <c r="D1670"/>
      <c r="E1670"/>
      <c r="F1670"/>
      <c r="G1670"/>
      <c r="H1670"/>
      <c r="I1670" s="240"/>
      <c r="J1670" s="240"/>
      <c r="K1670"/>
      <c r="L1670" s="244"/>
      <c r="M1670"/>
      <c r="N1670" s="226"/>
      <c r="O1670"/>
      <c r="P1670"/>
      <c r="Q1670"/>
      <c r="R1670"/>
      <c r="S1670"/>
      <c r="T1670"/>
      <c r="U1670" s="242"/>
      <c r="V1670" s="226"/>
      <c r="W1670" s="226"/>
      <c r="X1670" s="226"/>
      <c r="Y1670" s="226"/>
      <c r="Z1670" s="241"/>
      <c r="AA1670"/>
      <c r="AB1670"/>
      <c r="AC1670"/>
      <c r="AD1670"/>
      <c r="AE1670"/>
    </row>
    <row r="1671" spans="1:31" x14ac:dyDescent="0.3">
      <c r="A1671"/>
      <c r="B1671"/>
      <c r="C1671"/>
      <c r="D1671"/>
      <c r="E1671"/>
      <c r="F1671"/>
      <c r="G1671"/>
      <c r="H1671"/>
      <c r="I1671" s="240"/>
      <c r="J1671" s="240"/>
      <c r="K1671"/>
      <c r="L1671" s="244"/>
      <c r="M1671"/>
      <c r="N1671" s="226"/>
      <c r="O1671"/>
      <c r="P1671"/>
      <c r="Q1671"/>
      <c r="R1671"/>
      <c r="S1671"/>
      <c r="T1671"/>
      <c r="U1671" s="242"/>
      <c r="V1671" s="226"/>
      <c r="W1671" s="226"/>
      <c r="X1671" s="226"/>
      <c r="Y1671" s="226"/>
      <c r="Z1671" s="241"/>
      <c r="AA1671"/>
      <c r="AB1671"/>
      <c r="AC1671"/>
      <c r="AD1671"/>
      <c r="AE1671"/>
    </row>
    <row r="1672" spans="1:31" x14ac:dyDescent="0.3">
      <c r="A1672"/>
      <c r="B1672"/>
      <c r="C1672"/>
      <c r="D1672"/>
      <c r="E1672"/>
      <c r="F1672"/>
      <c r="G1672"/>
      <c r="H1672"/>
      <c r="I1672" s="240"/>
      <c r="J1672" s="240"/>
      <c r="K1672"/>
      <c r="L1672" s="244"/>
      <c r="M1672"/>
      <c r="N1672" s="226"/>
      <c r="O1672"/>
      <c r="P1672"/>
      <c r="Q1672"/>
      <c r="R1672"/>
      <c r="S1672"/>
      <c r="T1672"/>
      <c r="U1672" s="242"/>
      <c r="V1672" s="226"/>
      <c r="W1672" s="226"/>
      <c r="X1672" s="226"/>
      <c r="Y1672" s="226"/>
      <c r="Z1672" s="241"/>
      <c r="AA1672"/>
      <c r="AB1672"/>
      <c r="AC1672"/>
      <c r="AD1672"/>
      <c r="AE1672"/>
    </row>
    <row r="1673" spans="1:31" x14ac:dyDescent="0.3">
      <c r="A1673"/>
      <c r="B1673"/>
      <c r="C1673"/>
      <c r="D1673"/>
      <c r="E1673"/>
      <c r="F1673"/>
      <c r="G1673"/>
      <c r="H1673"/>
      <c r="I1673" s="240"/>
      <c r="J1673" s="240"/>
      <c r="K1673"/>
      <c r="L1673" s="244"/>
      <c r="M1673"/>
      <c r="N1673" s="226"/>
      <c r="O1673"/>
      <c r="P1673"/>
      <c r="Q1673"/>
      <c r="R1673"/>
      <c r="S1673"/>
      <c r="T1673"/>
      <c r="U1673" s="242"/>
      <c r="V1673" s="226"/>
      <c r="W1673" s="226"/>
      <c r="X1673" s="226"/>
      <c r="Y1673" s="226"/>
      <c r="Z1673" s="241"/>
      <c r="AA1673"/>
      <c r="AB1673"/>
      <c r="AC1673"/>
      <c r="AD1673"/>
      <c r="AE1673"/>
    </row>
    <row r="1674" spans="1:31" x14ac:dyDescent="0.3">
      <c r="A1674"/>
      <c r="B1674"/>
      <c r="C1674"/>
      <c r="D1674"/>
      <c r="E1674"/>
      <c r="F1674"/>
      <c r="G1674"/>
      <c r="H1674"/>
      <c r="I1674" s="240"/>
      <c r="J1674" s="240"/>
      <c r="K1674"/>
      <c r="L1674" s="244"/>
      <c r="M1674"/>
      <c r="N1674" s="226"/>
      <c r="O1674"/>
      <c r="P1674"/>
      <c r="Q1674"/>
      <c r="R1674"/>
      <c r="S1674"/>
      <c r="T1674"/>
      <c r="U1674" s="242"/>
      <c r="V1674" s="226"/>
      <c r="W1674" s="226"/>
      <c r="X1674" s="226"/>
      <c r="Y1674" s="226"/>
      <c r="Z1674" s="241"/>
      <c r="AA1674"/>
      <c r="AB1674"/>
      <c r="AC1674"/>
      <c r="AD1674"/>
      <c r="AE1674"/>
    </row>
    <row r="1675" spans="1:31" x14ac:dyDescent="0.3">
      <c r="A1675"/>
      <c r="B1675"/>
      <c r="C1675"/>
      <c r="D1675"/>
      <c r="E1675"/>
      <c r="F1675"/>
      <c r="G1675"/>
      <c r="H1675"/>
      <c r="I1675" s="240"/>
      <c r="J1675" s="240"/>
      <c r="K1675"/>
      <c r="L1675" s="244"/>
      <c r="M1675"/>
      <c r="N1675" s="226"/>
      <c r="O1675"/>
      <c r="P1675"/>
      <c r="Q1675"/>
      <c r="R1675"/>
      <c r="S1675"/>
      <c r="T1675"/>
      <c r="U1675" s="242"/>
      <c r="V1675" s="226"/>
      <c r="W1675" s="226"/>
      <c r="X1675" s="226"/>
      <c r="Y1675" s="226"/>
      <c r="Z1675" s="241"/>
      <c r="AA1675"/>
      <c r="AB1675"/>
      <c r="AC1675"/>
      <c r="AD1675"/>
      <c r="AE1675"/>
    </row>
    <row r="1676" spans="1:31" x14ac:dyDescent="0.3">
      <c r="A1676"/>
      <c r="B1676"/>
      <c r="C1676"/>
      <c r="D1676"/>
      <c r="E1676"/>
      <c r="F1676"/>
      <c r="G1676"/>
      <c r="H1676"/>
      <c r="I1676" s="240"/>
      <c r="J1676" s="240"/>
      <c r="K1676"/>
      <c r="L1676" s="244"/>
      <c r="M1676"/>
      <c r="N1676" s="226"/>
      <c r="O1676"/>
      <c r="P1676"/>
      <c r="Q1676"/>
      <c r="R1676"/>
      <c r="S1676"/>
      <c r="T1676"/>
      <c r="U1676" s="242"/>
      <c r="V1676" s="226"/>
      <c r="W1676" s="226"/>
      <c r="X1676" s="226"/>
      <c r="Y1676" s="226"/>
      <c r="Z1676" s="241"/>
      <c r="AA1676"/>
      <c r="AB1676"/>
      <c r="AC1676"/>
      <c r="AD1676"/>
      <c r="AE1676"/>
    </row>
    <row r="1677" spans="1:31" x14ac:dyDescent="0.3">
      <c r="A1677"/>
      <c r="B1677"/>
      <c r="C1677"/>
      <c r="D1677"/>
      <c r="E1677"/>
      <c r="F1677"/>
      <c r="G1677"/>
      <c r="H1677"/>
      <c r="I1677" s="240"/>
      <c r="J1677" s="240"/>
      <c r="K1677"/>
      <c r="L1677" s="244"/>
      <c r="M1677"/>
      <c r="N1677" s="226"/>
      <c r="O1677"/>
      <c r="P1677"/>
      <c r="Q1677"/>
      <c r="R1677"/>
      <c r="S1677"/>
      <c r="T1677"/>
      <c r="U1677" s="242"/>
      <c r="V1677" s="226"/>
      <c r="W1677" s="226"/>
      <c r="X1677" s="226"/>
      <c r="Y1677" s="226"/>
      <c r="Z1677" s="241"/>
      <c r="AA1677"/>
      <c r="AB1677"/>
      <c r="AC1677"/>
      <c r="AD1677"/>
      <c r="AE1677"/>
    </row>
    <row r="1678" spans="1:31" x14ac:dyDescent="0.3">
      <c r="A1678"/>
      <c r="B1678"/>
      <c r="C1678"/>
      <c r="D1678"/>
      <c r="E1678"/>
      <c r="F1678"/>
      <c r="G1678"/>
      <c r="H1678"/>
      <c r="I1678" s="240"/>
      <c r="J1678" s="240"/>
      <c r="K1678"/>
      <c r="L1678" s="244"/>
      <c r="M1678"/>
      <c r="N1678" s="226"/>
      <c r="O1678"/>
      <c r="P1678"/>
      <c r="Q1678"/>
      <c r="R1678"/>
      <c r="S1678"/>
      <c r="T1678"/>
      <c r="U1678" s="242"/>
      <c r="V1678" s="226"/>
      <c r="W1678" s="226"/>
      <c r="X1678" s="226"/>
      <c r="Y1678" s="226"/>
      <c r="Z1678" s="241"/>
      <c r="AA1678"/>
      <c r="AB1678"/>
      <c r="AC1678"/>
      <c r="AD1678"/>
      <c r="AE1678"/>
    </row>
    <row r="1679" spans="1:31" x14ac:dyDescent="0.3">
      <c r="A1679"/>
      <c r="B1679"/>
      <c r="C1679"/>
      <c r="D1679"/>
      <c r="E1679"/>
      <c r="F1679"/>
      <c r="G1679"/>
      <c r="H1679"/>
      <c r="I1679" s="240"/>
      <c r="J1679" s="240"/>
      <c r="K1679"/>
      <c r="L1679" s="244"/>
      <c r="M1679"/>
      <c r="N1679" s="226"/>
      <c r="O1679"/>
      <c r="P1679"/>
      <c r="Q1679"/>
      <c r="R1679"/>
      <c r="S1679"/>
      <c r="T1679"/>
      <c r="U1679" s="242"/>
      <c r="V1679" s="226"/>
      <c r="W1679" s="226"/>
      <c r="X1679" s="226"/>
      <c r="Y1679" s="226"/>
      <c r="Z1679" s="241"/>
      <c r="AA1679"/>
      <c r="AB1679"/>
      <c r="AC1679"/>
      <c r="AD1679"/>
      <c r="AE1679"/>
    </row>
    <row r="1680" spans="1:31" x14ac:dyDescent="0.3">
      <c r="A1680"/>
      <c r="B1680"/>
      <c r="C1680"/>
      <c r="D1680"/>
      <c r="E1680"/>
      <c r="F1680"/>
      <c r="G1680"/>
      <c r="H1680"/>
      <c r="I1680" s="240"/>
      <c r="J1680" s="240"/>
      <c r="K1680"/>
      <c r="L1680" s="244"/>
      <c r="M1680"/>
      <c r="N1680" s="226"/>
      <c r="O1680"/>
      <c r="P1680"/>
      <c r="Q1680"/>
      <c r="R1680"/>
      <c r="S1680"/>
      <c r="T1680"/>
      <c r="U1680" s="242"/>
      <c r="V1680" s="226"/>
      <c r="W1680" s="226"/>
      <c r="X1680" s="226"/>
      <c r="Y1680" s="226"/>
      <c r="Z1680" s="241"/>
      <c r="AA1680"/>
      <c r="AB1680"/>
      <c r="AC1680"/>
      <c r="AD1680"/>
      <c r="AE1680"/>
    </row>
    <row r="1681" spans="1:31" x14ac:dyDescent="0.3">
      <c r="A1681"/>
      <c r="B1681"/>
      <c r="C1681"/>
      <c r="D1681"/>
      <c r="E1681"/>
      <c r="F1681"/>
      <c r="G1681"/>
      <c r="H1681"/>
      <c r="I1681" s="240"/>
      <c r="J1681" s="240"/>
      <c r="K1681"/>
      <c r="L1681" s="244"/>
      <c r="M1681"/>
      <c r="N1681" s="226"/>
      <c r="O1681"/>
      <c r="P1681"/>
      <c r="Q1681"/>
      <c r="R1681"/>
      <c r="S1681"/>
      <c r="T1681"/>
      <c r="U1681" s="242"/>
      <c r="V1681" s="226"/>
      <c r="W1681" s="226"/>
      <c r="X1681" s="226"/>
      <c r="Y1681" s="226"/>
      <c r="Z1681" s="241"/>
      <c r="AA1681"/>
      <c r="AB1681"/>
      <c r="AC1681"/>
      <c r="AD1681"/>
      <c r="AE1681"/>
    </row>
    <row r="1682" spans="1:31" x14ac:dyDescent="0.3">
      <c r="A1682"/>
      <c r="B1682"/>
      <c r="C1682"/>
      <c r="D1682"/>
      <c r="E1682"/>
      <c r="F1682"/>
      <c r="G1682"/>
      <c r="H1682"/>
      <c r="I1682" s="240"/>
      <c r="J1682" s="240"/>
      <c r="K1682"/>
      <c r="L1682" s="244"/>
      <c r="M1682"/>
      <c r="N1682" s="226"/>
      <c r="O1682"/>
      <c r="P1682"/>
      <c r="Q1682"/>
      <c r="R1682"/>
      <c r="S1682"/>
      <c r="T1682"/>
      <c r="U1682" s="242"/>
      <c r="V1682" s="226"/>
      <c r="W1682" s="226"/>
      <c r="X1682" s="226"/>
      <c r="Y1682" s="226"/>
      <c r="Z1682" s="241"/>
      <c r="AA1682"/>
      <c r="AB1682"/>
      <c r="AC1682"/>
      <c r="AD1682"/>
      <c r="AE1682"/>
    </row>
    <row r="1683" spans="1:31" x14ac:dyDescent="0.3">
      <c r="A1683"/>
      <c r="B1683"/>
      <c r="C1683"/>
      <c r="D1683"/>
      <c r="E1683"/>
      <c r="F1683"/>
      <c r="G1683"/>
      <c r="H1683"/>
      <c r="I1683" s="240"/>
      <c r="J1683" s="240"/>
      <c r="K1683"/>
      <c r="L1683" s="244"/>
      <c r="M1683"/>
      <c r="N1683" s="226"/>
      <c r="O1683"/>
      <c r="P1683"/>
      <c r="Q1683"/>
      <c r="R1683"/>
      <c r="S1683"/>
      <c r="T1683"/>
      <c r="U1683" s="242"/>
      <c r="V1683" s="226"/>
      <c r="W1683" s="226"/>
      <c r="X1683" s="226"/>
      <c r="Y1683" s="226"/>
      <c r="Z1683" s="241"/>
      <c r="AA1683"/>
      <c r="AB1683"/>
      <c r="AC1683"/>
      <c r="AD1683"/>
      <c r="AE1683"/>
    </row>
    <row r="1684" spans="1:31" x14ac:dyDescent="0.3">
      <c r="A1684"/>
      <c r="B1684"/>
      <c r="C1684"/>
      <c r="D1684"/>
      <c r="E1684"/>
      <c r="F1684"/>
      <c r="G1684"/>
      <c r="H1684"/>
      <c r="I1684" s="240"/>
      <c r="J1684" s="240"/>
      <c r="K1684"/>
      <c r="L1684" s="244"/>
      <c r="M1684"/>
      <c r="N1684" s="226"/>
      <c r="O1684"/>
      <c r="P1684"/>
      <c r="Q1684"/>
      <c r="R1684"/>
      <c r="S1684"/>
      <c r="T1684"/>
      <c r="U1684" s="242"/>
      <c r="V1684" s="226"/>
      <c r="W1684" s="226"/>
      <c r="X1684" s="226"/>
      <c r="Y1684" s="226"/>
      <c r="Z1684" s="241"/>
      <c r="AA1684"/>
      <c r="AB1684"/>
      <c r="AC1684"/>
      <c r="AD1684"/>
      <c r="AE1684"/>
    </row>
    <row r="1685" spans="1:31" x14ac:dyDescent="0.3">
      <c r="A1685"/>
      <c r="B1685"/>
      <c r="C1685"/>
      <c r="D1685"/>
      <c r="E1685"/>
      <c r="F1685"/>
      <c r="G1685"/>
      <c r="H1685"/>
      <c r="I1685" s="240"/>
      <c r="J1685" s="240"/>
      <c r="K1685"/>
      <c r="L1685" s="244"/>
      <c r="M1685"/>
      <c r="N1685" s="226"/>
      <c r="O1685"/>
      <c r="P1685"/>
      <c r="Q1685"/>
      <c r="R1685"/>
      <c r="S1685"/>
      <c r="T1685"/>
      <c r="U1685" s="242"/>
      <c r="V1685" s="226"/>
      <c r="W1685" s="226"/>
      <c r="X1685" s="226"/>
      <c r="Y1685" s="226"/>
      <c r="Z1685" s="241"/>
      <c r="AA1685"/>
      <c r="AB1685"/>
      <c r="AC1685"/>
      <c r="AD1685"/>
      <c r="AE1685"/>
    </row>
    <row r="1686" spans="1:31" x14ac:dyDescent="0.3">
      <c r="A1686"/>
      <c r="B1686"/>
      <c r="C1686"/>
      <c r="D1686"/>
      <c r="E1686"/>
      <c r="F1686"/>
      <c r="G1686"/>
      <c r="H1686"/>
      <c r="I1686" s="240"/>
      <c r="J1686" s="240"/>
      <c r="K1686"/>
      <c r="L1686" s="244"/>
      <c r="M1686"/>
      <c r="N1686" s="226"/>
      <c r="O1686"/>
      <c r="P1686"/>
      <c r="Q1686"/>
      <c r="R1686"/>
      <c r="S1686"/>
      <c r="T1686"/>
      <c r="U1686" s="242"/>
      <c r="V1686" s="226"/>
      <c r="W1686" s="226"/>
      <c r="X1686" s="226"/>
      <c r="Y1686" s="226"/>
      <c r="Z1686" s="241"/>
      <c r="AA1686"/>
      <c r="AB1686"/>
      <c r="AC1686"/>
      <c r="AD1686"/>
      <c r="AE1686"/>
    </row>
    <row r="1687" spans="1:31" x14ac:dyDescent="0.3">
      <c r="A1687"/>
      <c r="B1687"/>
      <c r="C1687"/>
      <c r="D1687"/>
      <c r="E1687"/>
      <c r="F1687"/>
      <c r="G1687"/>
      <c r="H1687"/>
      <c r="I1687" s="240"/>
      <c r="J1687" s="240"/>
      <c r="K1687"/>
      <c r="L1687" s="244"/>
      <c r="M1687"/>
      <c r="N1687" s="226"/>
      <c r="O1687"/>
      <c r="P1687"/>
      <c r="Q1687"/>
      <c r="R1687"/>
      <c r="S1687"/>
      <c r="T1687"/>
      <c r="U1687" s="242"/>
      <c r="V1687" s="226"/>
      <c r="W1687" s="226"/>
      <c r="X1687" s="226"/>
      <c r="Y1687" s="226"/>
      <c r="Z1687" s="241"/>
      <c r="AA1687"/>
      <c r="AB1687"/>
      <c r="AC1687"/>
      <c r="AD1687"/>
      <c r="AE1687"/>
    </row>
    <row r="1688" spans="1:31" x14ac:dyDescent="0.3">
      <c r="A1688"/>
      <c r="B1688"/>
      <c r="C1688"/>
      <c r="D1688"/>
      <c r="E1688"/>
      <c r="F1688"/>
      <c r="G1688"/>
      <c r="H1688"/>
      <c r="I1688" s="240"/>
      <c r="J1688" s="240"/>
      <c r="K1688"/>
      <c r="L1688" s="244"/>
      <c r="M1688"/>
      <c r="N1688" s="226"/>
      <c r="O1688"/>
      <c r="P1688"/>
      <c r="Q1688"/>
      <c r="R1688"/>
      <c r="S1688"/>
      <c r="T1688"/>
      <c r="U1688" s="242"/>
      <c r="V1688" s="226"/>
      <c r="W1688" s="226"/>
      <c r="X1688" s="226"/>
      <c r="Y1688" s="226"/>
      <c r="Z1688" s="241"/>
      <c r="AA1688"/>
      <c r="AB1688"/>
      <c r="AC1688"/>
      <c r="AD1688"/>
      <c r="AE1688"/>
    </row>
    <row r="1689" spans="1:31" x14ac:dyDescent="0.3">
      <c r="A1689"/>
      <c r="B1689"/>
      <c r="C1689"/>
      <c r="D1689"/>
      <c r="E1689"/>
      <c r="F1689"/>
      <c r="G1689"/>
      <c r="H1689"/>
      <c r="I1689" s="240"/>
      <c r="J1689" s="240"/>
      <c r="K1689"/>
      <c r="L1689" s="244"/>
      <c r="M1689"/>
      <c r="N1689" s="226"/>
      <c r="O1689"/>
      <c r="P1689"/>
      <c r="Q1689"/>
      <c r="R1689"/>
      <c r="S1689"/>
      <c r="T1689"/>
      <c r="U1689" s="242"/>
      <c r="V1689" s="226"/>
      <c r="W1689" s="226"/>
      <c r="X1689" s="226"/>
      <c r="Y1689" s="226"/>
      <c r="Z1689" s="241"/>
      <c r="AA1689"/>
      <c r="AB1689"/>
      <c r="AC1689"/>
      <c r="AD1689"/>
      <c r="AE1689"/>
    </row>
    <row r="1690" spans="1:31" x14ac:dyDescent="0.3">
      <c r="A1690"/>
      <c r="B1690"/>
      <c r="C1690"/>
      <c r="D1690"/>
      <c r="E1690"/>
      <c r="F1690"/>
      <c r="G1690"/>
      <c r="H1690"/>
      <c r="I1690" s="240"/>
      <c r="J1690" s="240"/>
      <c r="K1690"/>
      <c r="L1690" s="244"/>
      <c r="M1690"/>
      <c r="N1690" s="226"/>
      <c r="O1690"/>
      <c r="P1690"/>
      <c r="Q1690"/>
      <c r="R1690"/>
      <c r="S1690"/>
      <c r="T1690"/>
      <c r="U1690" s="242"/>
      <c r="V1690" s="226"/>
      <c r="W1690" s="226"/>
      <c r="X1690" s="226"/>
      <c r="Y1690" s="226"/>
      <c r="Z1690" s="241"/>
      <c r="AA1690"/>
      <c r="AB1690"/>
      <c r="AC1690"/>
      <c r="AD1690"/>
      <c r="AE1690"/>
    </row>
    <row r="1691" spans="1:31" x14ac:dyDescent="0.3">
      <c r="A1691"/>
      <c r="B1691"/>
      <c r="C1691"/>
      <c r="D1691"/>
      <c r="E1691"/>
      <c r="F1691"/>
      <c r="G1691"/>
      <c r="H1691"/>
      <c r="I1691" s="240"/>
      <c r="J1691" s="240"/>
      <c r="K1691"/>
      <c r="L1691" s="244"/>
      <c r="M1691"/>
      <c r="N1691" s="226"/>
      <c r="O1691"/>
      <c r="P1691"/>
      <c r="Q1691"/>
      <c r="R1691"/>
      <c r="S1691"/>
      <c r="T1691"/>
      <c r="U1691" s="242"/>
      <c r="V1691" s="226"/>
      <c r="W1691" s="226"/>
      <c r="X1691" s="226"/>
      <c r="Y1691" s="226"/>
      <c r="Z1691" s="241"/>
      <c r="AA1691"/>
      <c r="AB1691"/>
      <c r="AC1691"/>
      <c r="AD1691"/>
      <c r="AE1691"/>
    </row>
    <row r="1692" spans="1:31" x14ac:dyDescent="0.3">
      <c r="A1692"/>
      <c r="B1692"/>
      <c r="C1692"/>
      <c r="D1692"/>
      <c r="E1692"/>
      <c r="F1692"/>
      <c r="G1692"/>
      <c r="H1692"/>
      <c r="I1692" s="240"/>
      <c r="J1692" s="240"/>
      <c r="K1692"/>
      <c r="L1692" s="244"/>
      <c r="M1692"/>
      <c r="N1692" s="226"/>
      <c r="O1692"/>
      <c r="P1692"/>
      <c r="Q1692"/>
      <c r="R1692"/>
      <c r="S1692"/>
      <c r="T1692"/>
      <c r="U1692" s="242"/>
      <c r="V1692" s="226"/>
      <c r="W1692" s="226"/>
      <c r="X1692" s="226"/>
      <c r="Y1692" s="226"/>
      <c r="Z1692" s="241"/>
      <c r="AA1692"/>
      <c r="AB1692"/>
      <c r="AC1692"/>
      <c r="AD1692"/>
      <c r="AE1692"/>
    </row>
    <row r="1693" spans="1:31" x14ac:dyDescent="0.3">
      <c r="A1693"/>
      <c r="B1693"/>
      <c r="C1693"/>
      <c r="D1693"/>
      <c r="E1693"/>
      <c r="F1693"/>
      <c r="G1693"/>
      <c r="H1693"/>
      <c r="I1693" s="240"/>
      <c r="J1693" s="240"/>
      <c r="K1693"/>
      <c r="L1693" s="244"/>
      <c r="M1693"/>
      <c r="N1693" s="226"/>
      <c r="O1693"/>
      <c r="P1693"/>
      <c r="Q1693"/>
      <c r="R1693"/>
      <c r="S1693"/>
      <c r="T1693"/>
      <c r="U1693" s="242"/>
      <c r="V1693" s="226"/>
      <c r="W1693" s="226"/>
      <c r="X1693" s="226"/>
      <c r="Y1693" s="226"/>
      <c r="Z1693" s="241"/>
      <c r="AA1693"/>
      <c r="AB1693"/>
      <c r="AC1693"/>
      <c r="AD1693"/>
      <c r="AE1693"/>
    </row>
    <row r="1694" spans="1:31" x14ac:dyDescent="0.3">
      <c r="A1694"/>
      <c r="B1694"/>
      <c r="C1694"/>
      <c r="D1694"/>
      <c r="E1694"/>
      <c r="F1694"/>
      <c r="G1694"/>
      <c r="H1694"/>
      <c r="I1694" s="240"/>
      <c r="J1694" s="240"/>
      <c r="K1694"/>
      <c r="L1694" s="244"/>
      <c r="M1694"/>
      <c r="N1694" s="226"/>
      <c r="O1694"/>
      <c r="P1694"/>
      <c r="Q1694"/>
      <c r="R1694"/>
      <c r="S1694"/>
      <c r="T1694"/>
      <c r="U1694" s="242"/>
      <c r="V1694" s="226"/>
      <c r="W1694" s="226"/>
      <c r="X1694" s="226"/>
      <c r="Y1694" s="226"/>
      <c r="Z1694" s="241"/>
      <c r="AA1694"/>
      <c r="AB1694"/>
      <c r="AC1694"/>
      <c r="AD1694"/>
      <c r="AE1694"/>
    </row>
    <row r="1695" spans="1:31" x14ac:dyDescent="0.3">
      <c r="A1695"/>
      <c r="B1695"/>
      <c r="C1695"/>
      <c r="D1695"/>
      <c r="E1695"/>
      <c r="F1695"/>
      <c r="G1695"/>
      <c r="H1695"/>
      <c r="I1695" s="240"/>
      <c r="J1695" s="240"/>
      <c r="K1695"/>
      <c r="L1695" s="244"/>
      <c r="M1695"/>
      <c r="N1695" s="226"/>
      <c r="O1695"/>
      <c r="P1695"/>
      <c r="Q1695"/>
      <c r="R1695"/>
      <c r="S1695"/>
      <c r="T1695"/>
      <c r="U1695" s="242"/>
      <c r="V1695" s="226"/>
      <c r="W1695" s="226"/>
      <c r="X1695" s="226"/>
      <c r="Y1695" s="226"/>
      <c r="Z1695" s="241"/>
      <c r="AA1695"/>
      <c r="AB1695"/>
      <c r="AC1695"/>
      <c r="AD1695"/>
      <c r="AE1695"/>
    </row>
    <row r="1696" spans="1:31" x14ac:dyDescent="0.3">
      <c r="A1696"/>
      <c r="B1696"/>
      <c r="C1696"/>
      <c r="D1696"/>
      <c r="E1696"/>
      <c r="F1696"/>
      <c r="G1696"/>
      <c r="H1696"/>
      <c r="I1696" s="240"/>
      <c r="J1696" s="240"/>
      <c r="K1696"/>
      <c r="L1696" s="244"/>
      <c r="M1696"/>
      <c r="N1696" s="226"/>
      <c r="O1696"/>
      <c r="P1696"/>
      <c r="Q1696"/>
      <c r="R1696"/>
      <c r="S1696"/>
      <c r="T1696"/>
      <c r="U1696" s="242"/>
      <c r="V1696" s="226"/>
      <c r="W1696" s="226"/>
      <c r="X1696" s="226"/>
      <c r="Y1696" s="226"/>
      <c r="Z1696" s="241"/>
      <c r="AA1696"/>
      <c r="AB1696"/>
      <c r="AC1696"/>
      <c r="AD1696"/>
      <c r="AE1696"/>
    </row>
    <row r="1697" spans="1:31" x14ac:dyDescent="0.3">
      <c r="A1697"/>
      <c r="B1697"/>
      <c r="C1697"/>
      <c r="D1697"/>
      <c r="E1697"/>
      <c r="F1697"/>
      <c r="G1697"/>
      <c r="H1697"/>
      <c r="I1697" s="240"/>
      <c r="J1697" s="240"/>
      <c r="K1697"/>
      <c r="L1697" s="244"/>
      <c r="M1697"/>
      <c r="N1697" s="226"/>
      <c r="O1697"/>
      <c r="P1697"/>
      <c r="Q1697"/>
      <c r="R1697"/>
      <c r="S1697"/>
      <c r="T1697"/>
      <c r="U1697" s="242"/>
      <c r="V1697" s="226"/>
      <c r="W1697" s="226"/>
      <c r="X1697" s="226"/>
      <c r="Y1697" s="226"/>
      <c r="Z1697" s="241"/>
      <c r="AA1697"/>
      <c r="AB1697"/>
      <c r="AC1697"/>
      <c r="AD1697"/>
      <c r="AE1697"/>
    </row>
    <row r="1698" spans="1:31" x14ac:dyDescent="0.3">
      <c r="A1698"/>
      <c r="B1698"/>
      <c r="C1698"/>
      <c r="D1698"/>
      <c r="E1698"/>
      <c r="F1698"/>
      <c r="G1698"/>
      <c r="H1698"/>
      <c r="I1698" s="240"/>
      <c r="J1698" s="240"/>
      <c r="K1698"/>
      <c r="L1698" s="244"/>
      <c r="M1698"/>
      <c r="N1698" s="226"/>
      <c r="O1698"/>
      <c r="P1698"/>
      <c r="Q1698"/>
      <c r="R1698"/>
      <c r="S1698"/>
      <c r="T1698"/>
      <c r="U1698" s="242"/>
      <c r="V1698" s="226"/>
      <c r="W1698" s="226"/>
      <c r="X1698" s="226"/>
      <c r="Y1698" s="226"/>
      <c r="Z1698" s="241"/>
      <c r="AA1698"/>
      <c r="AB1698"/>
      <c r="AC1698"/>
      <c r="AD1698"/>
      <c r="AE1698"/>
    </row>
    <row r="1699" spans="1:31" x14ac:dyDescent="0.3">
      <c r="A1699"/>
      <c r="B1699"/>
      <c r="C1699"/>
      <c r="D1699"/>
      <c r="E1699"/>
      <c r="F1699"/>
      <c r="G1699"/>
      <c r="H1699"/>
      <c r="I1699" s="240"/>
      <c r="J1699" s="240"/>
      <c r="K1699"/>
      <c r="L1699" s="244"/>
      <c r="M1699"/>
      <c r="N1699" s="226"/>
      <c r="O1699"/>
      <c r="P1699"/>
      <c r="Q1699"/>
      <c r="R1699"/>
      <c r="S1699"/>
      <c r="T1699"/>
      <c r="U1699" s="242"/>
      <c r="V1699" s="226"/>
      <c r="W1699" s="226"/>
      <c r="X1699" s="226"/>
      <c r="Y1699" s="226"/>
      <c r="Z1699" s="241"/>
      <c r="AA1699"/>
      <c r="AB1699"/>
      <c r="AC1699"/>
      <c r="AD1699"/>
      <c r="AE1699"/>
    </row>
    <row r="1700" spans="1:31" x14ac:dyDescent="0.3">
      <c r="A1700"/>
      <c r="B1700"/>
      <c r="C1700"/>
      <c r="D1700"/>
      <c r="E1700"/>
      <c r="F1700"/>
      <c r="G1700"/>
      <c r="H1700"/>
      <c r="I1700" s="240"/>
      <c r="J1700" s="240"/>
      <c r="K1700"/>
      <c r="L1700" s="244"/>
      <c r="M1700"/>
      <c r="N1700" s="226"/>
      <c r="O1700"/>
      <c r="P1700"/>
      <c r="Q1700"/>
      <c r="R1700"/>
      <c r="S1700"/>
      <c r="T1700"/>
      <c r="U1700" s="242"/>
      <c r="V1700" s="226"/>
      <c r="W1700" s="226"/>
      <c r="X1700" s="226"/>
      <c r="Y1700" s="226"/>
      <c r="Z1700" s="241"/>
      <c r="AA1700"/>
      <c r="AB1700"/>
      <c r="AC1700"/>
      <c r="AD1700"/>
      <c r="AE1700"/>
    </row>
    <row r="1701" spans="1:31" x14ac:dyDescent="0.3">
      <c r="A1701"/>
      <c r="B1701"/>
      <c r="C1701"/>
      <c r="D1701"/>
      <c r="E1701"/>
      <c r="F1701"/>
      <c r="G1701"/>
      <c r="H1701"/>
      <c r="I1701" s="240"/>
      <c r="J1701" s="240"/>
      <c r="K1701"/>
      <c r="L1701" s="244"/>
      <c r="M1701"/>
      <c r="N1701" s="226"/>
      <c r="O1701"/>
      <c r="P1701"/>
      <c r="Q1701"/>
      <c r="R1701"/>
      <c r="S1701"/>
      <c r="T1701"/>
      <c r="U1701" s="242"/>
      <c r="V1701" s="226"/>
      <c r="W1701" s="226"/>
      <c r="X1701" s="226"/>
      <c r="Y1701" s="226"/>
      <c r="Z1701" s="241"/>
      <c r="AA1701"/>
      <c r="AB1701"/>
      <c r="AC1701"/>
      <c r="AD1701"/>
      <c r="AE1701"/>
    </row>
    <row r="1702" spans="1:31" x14ac:dyDescent="0.3">
      <c r="A1702"/>
      <c r="B1702"/>
      <c r="C1702"/>
      <c r="D1702"/>
      <c r="E1702"/>
      <c r="F1702"/>
      <c r="G1702"/>
      <c r="H1702"/>
      <c r="I1702" s="240"/>
      <c r="J1702" s="240"/>
      <c r="K1702"/>
      <c r="L1702" s="244"/>
      <c r="M1702"/>
      <c r="N1702" s="226"/>
      <c r="O1702"/>
      <c r="P1702"/>
      <c r="Q1702"/>
      <c r="R1702"/>
      <c r="S1702"/>
      <c r="T1702"/>
      <c r="U1702" s="242"/>
      <c r="V1702" s="226"/>
      <c r="W1702" s="226"/>
      <c r="X1702" s="226"/>
      <c r="Y1702" s="226"/>
      <c r="Z1702" s="241"/>
      <c r="AA1702"/>
      <c r="AB1702"/>
      <c r="AC1702"/>
      <c r="AD1702"/>
      <c r="AE1702"/>
    </row>
    <row r="1703" spans="1:31" x14ac:dyDescent="0.3">
      <c r="A1703"/>
      <c r="B1703"/>
      <c r="C1703"/>
      <c r="D1703"/>
      <c r="E1703"/>
      <c r="F1703"/>
      <c r="G1703"/>
      <c r="H1703"/>
      <c r="I1703" s="240"/>
      <c r="J1703" s="240"/>
      <c r="K1703"/>
      <c r="L1703" s="244"/>
      <c r="M1703"/>
      <c r="N1703" s="226"/>
      <c r="O1703"/>
      <c r="P1703"/>
      <c r="Q1703"/>
      <c r="R1703"/>
      <c r="S1703"/>
      <c r="T1703"/>
      <c r="U1703" s="242"/>
      <c r="V1703" s="226"/>
      <c r="W1703" s="226"/>
      <c r="X1703" s="226"/>
      <c r="Y1703" s="226"/>
      <c r="Z1703" s="241"/>
      <c r="AA1703"/>
      <c r="AB1703"/>
      <c r="AC1703"/>
      <c r="AD1703"/>
      <c r="AE1703"/>
    </row>
    <row r="1704" spans="1:31" x14ac:dyDescent="0.3">
      <c r="A1704"/>
      <c r="B1704"/>
      <c r="C1704"/>
      <c r="D1704"/>
      <c r="E1704"/>
      <c r="F1704"/>
      <c r="G1704"/>
      <c r="H1704"/>
      <c r="I1704" s="240"/>
      <c r="J1704" s="240"/>
      <c r="K1704"/>
      <c r="L1704" s="244"/>
      <c r="M1704"/>
      <c r="N1704" s="226"/>
      <c r="O1704"/>
      <c r="P1704"/>
      <c r="Q1704"/>
      <c r="R1704"/>
      <c r="S1704"/>
      <c r="T1704"/>
      <c r="U1704" s="242"/>
      <c r="V1704" s="226"/>
      <c r="W1704" s="226"/>
      <c r="X1704" s="226"/>
      <c r="Y1704" s="226"/>
      <c r="Z1704" s="241"/>
      <c r="AA1704"/>
      <c r="AB1704"/>
      <c r="AC1704"/>
      <c r="AD1704"/>
      <c r="AE1704"/>
    </row>
    <row r="1705" spans="1:31" x14ac:dyDescent="0.3">
      <c r="A1705"/>
      <c r="B1705"/>
      <c r="C1705"/>
      <c r="D1705"/>
      <c r="E1705"/>
      <c r="F1705"/>
      <c r="G1705"/>
      <c r="H1705"/>
      <c r="I1705" s="240"/>
      <c r="J1705" s="240"/>
      <c r="K1705"/>
      <c r="L1705" s="244"/>
      <c r="M1705"/>
      <c r="N1705" s="226"/>
      <c r="O1705"/>
      <c r="P1705"/>
      <c r="Q1705"/>
      <c r="R1705"/>
      <c r="S1705"/>
      <c r="T1705"/>
      <c r="U1705" s="242"/>
      <c r="V1705" s="226"/>
      <c r="W1705" s="226"/>
      <c r="X1705" s="226"/>
      <c r="Y1705" s="226"/>
      <c r="Z1705" s="241"/>
      <c r="AA1705"/>
      <c r="AB1705"/>
      <c r="AC1705"/>
      <c r="AD1705"/>
      <c r="AE1705"/>
    </row>
    <row r="1706" spans="1:31" x14ac:dyDescent="0.3">
      <c r="A1706"/>
      <c r="B1706"/>
      <c r="C1706"/>
      <c r="D1706"/>
      <c r="E1706"/>
      <c r="F1706"/>
      <c r="G1706"/>
      <c r="H1706"/>
      <c r="I1706" s="240"/>
      <c r="J1706" s="240"/>
      <c r="K1706"/>
      <c r="L1706" s="244"/>
      <c r="M1706"/>
      <c r="N1706" s="226"/>
      <c r="O1706"/>
      <c r="P1706"/>
      <c r="Q1706"/>
      <c r="R1706"/>
      <c r="S1706"/>
      <c r="T1706"/>
      <c r="U1706" s="242"/>
      <c r="V1706" s="226"/>
      <c r="W1706" s="226"/>
      <c r="X1706" s="226"/>
      <c r="Y1706" s="226"/>
      <c r="Z1706" s="241"/>
      <c r="AA1706"/>
      <c r="AB1706"/>
      <c r="AC1706"/>
      <c r="AD1706"/>
      <c r="AE1706"/>
    </row>
    <row r="1707" spans="1:31" x14ac:dyDescent="0.3">
      <c r="A1707"/>
      <c r="B1707"/>
      <c r="C1707"/>
      <c r="D1707"/>
      <c r="E1707"/>
      <c r="F1707"/>
      <c r="G1707"/>
      <c r="H1707"/>
      <c r="I1707" s="240"/>
      <c r="J1707" s="240"/>
      <c r="K1707"/>
      <c r="L1707" s="244"/>
      <c r="M1707"/>
      <c r="N1707" s="226"/>
      <c r="O1707"/>
      <c r="P1707"/>
      <c r="Q1707"/>
      <c r="R1707"/>
      <c r="S1707"/>
      <c r="T1707"/>
      <c r="U1707" s="242"/>
      <c r="V1707" s="226"/>
      <c r="W1707" s="226"/>
      <c r="X1707" s="226"/>
      <c r="Y1707" s="226"/>
      <c r="Z1707" s="241"/>
      <c r="AA1707"/>
      <c r="AB1707"/>
      <c r="AC1707"/>
      <c r="AD1707"/>
      <c r="AE1707"/>
    </row>
    <row r="1708" spans="1:31" x14ac:dyDescent="0.3">
      <c r="A1708"/>
      <c r="B1708"/>
      <c r="C1708"/>
      <c r="D1708"/>
      <c r="E1708"/>
      <c r="F1708"/>
      <c r="G1708"/>
      <c r="H1708"/>
      <c r="I1708" s="240"/>
      <c r="J1708" s="240"/>
      <c r="K1708"/>
      <c r="L1708" s="244"/>
      <c r="M1708"/>
      <c r="N1708" s="226"/>
      <c r="O1708"/>
      <c r="P1708"/>
      <c r="Q1708"/>
      <c r="R1708"/>
      <c r="S1708"/>
      <c r="T1708"/>
      <c r="U1708" s="242"/>
      <c r="V1708" s="226"/>
      <c r="W1708" s="226"/>
      <c r="X1708" s="226"/>
      <c r="Y1708" s="226"/>
      <c r="Z1708" s="241"/>
      <c r="AA1708"/>
      <c r="AB1708"/>
      <c r="AC1708"/>
      <c r="AD1708"/>
      <c r="AE1708"/>
    </row>
    <row r="1709" spans="1:31" x14ac:dyDescent="0.3">
      <c r="A1709"/>
      <c r="B1709"/>
      <c r="C1709"/>
      <c r="D1709"/>
      <c r="E1709"/>
      <c r="F1709"/>
      <c r="G1709"/>
      <c r="H1709"/>
      <c r="I1709" s="240"/>
      <c r="J1709" s="240"/>
      <c r="K1709"/>
      <c r="L1709" s="244"/>
      <c r="M1709"/>
      <c r="N1709" s="226"/>
      <c r="O1709"/>
      <c r="P1709"/>
      <c r="Q1709"/>
      <c r="R1709"/>
      <c r="S1709"/>
      <c r="T1709"/>
      <c r="U1709" s="242"/>
      <c r="V1709" s="226"/>
      <c r="W1709" s="226"/>
      <c r="X1709" s="226"/>
      <c r="Y1709" s="226"/>
      <c r="Z1709" s="241"/>
      <c r="AA1709"/>
      <c r="AB1709"/>
      <c r="AC1709"/>
      <c r="AD1709"/>
      <c r="AE1709"/>
    </row>
    <row r="1710" spans="1:31" x14ac:dyDescent="0.3">
      <c r="A1710"/>
      <c r="B1710"/>
      <c r="C1710"/>
      <c r="D1710"/>
      <c r="E1710"/>
      <c r="F1710"/>
      <c r="G1710"/>
      <c r="H1710"/>
      <c r="I1710" s="240"/>
      <c r="J1710" s="240"/>
      <c r="K1710"/>
      <c r="L1710" s="244"/>
      <c r="M1710"/>
      <c r="N1710" s="226"/>
      <c r="O1710"/>
      <c r="P1710"/>
      <c r="Q1710"/>
      <c r="R1710"/>
      <c r="S1710"/>
      <c r="T1710"/>
      <c r="U1710" s="242"/>
      <c r="V1710" s="226"/>
      <c r="W1710" s="226"/>
      <c r="X1710" s="226"/>
      <c r="Y1710" s="226"/>
      <c r="Z1710" s="241"/>
      <c r="AA1710"/>
      <c r="AB1710"/>
      <c r="AC1710"/>
      <c r="AD1710"/>
      <c r="AE1710"/>
    </row>
    <row r="1711" spans="1:31" x14ac:dyDescent="0.3">
      <c r="A1711"/>
      <c r="B1711"/>
      <c r="C1711"/>
      <c r="D1711"/>
      <c r="E1711"/>
      <c r="F1711"/>
      <c r="G1711"/>
      <c r="H1711"/>
      <c r="I1711" s="240"/>
      <c r="J1711" s="240"/>
      <c r="K1711"/>
      <c r="L1711" s="244"/>
      <c r="M1711"/>
      <c r="N1711" s="226"/>
      <c r="O1711"/>
      <c r="P1711"/>
      <c r="Q1711"/>
      <c r="R1711"/>
      <c r="S1711"/>
      <c r="T1711"/>
      <c r="U1711" s="242"/>
      <c r="V1711" s="226"/>
      <c r="W1711" s="226"/>
      <c r="X1711" s="226"/>
      <c r="Y1711" s="226"/>
      <c r="Z1711" s="241"/>
      <c r="AA1711"/>
      <c r="AB1711"/>
      <c r="AC1711"/>
      <c r="AD1711"/>
      <c r="AE1711"/>
    </row>
    <row r="1712" spans="1:31" x14ac:dyDescent="0.3">
      <c r="A1712"/>
      <c r="B1712"/>
      <c r="C1712"/>
      <c r="D1712"/>
      <c r="E1712"/>
      <c r="F1712"/>
      <c r="G1712"/>
      <c r="H1712"/>
      <c r="I1712" s="240"/>
      <c r="J1712" s="240"/>
      <c r="K1712"/>
      <c r="L1712" s="244"/>
      <c r="M1712"/>
      <c r="N1712" s="226"/>
      <c r="O1712"/>
      <c r="P1712"/>
      <c r="Q1712"/>
      <c r="R1712"/>
      <c r="S1712"/>
      <c r="T1712"/>
      <c r="U1712" s="242"/>
      <c r="V1712" s="226"/>
      <c r="W1712" s="226"/>
      <c r="X1712" s="226"/>
      <c r="Y1712" s="226"/>
      <c r="Z1712" s="241"/>
      <c r="AA1712"/>
      <c r="AB1712"/>
      <c r="AC1712"/>
      <c r="AD1712"/>
      <c r="AE1712"/>
    </row>
    <row r="1713" spans="1:31" x14ac:dyDescent="0.3">
      <c r="A1713"/>
      <c r="B1713"/>
      <c r="C1713"/>
      <c r="D1713"/>
      <c r="E1713"/>
      <c r="F1713"/>
      <c r="G1713"/>
      <c r="H1713"/>
      <c r="I1713" s="240"/>
      <c r="J1713" s="240"/>
      <c r="K1713"/>
      <c r="L1713" s="244"/>
      <c r="M1713"/>
      <c r="N1713" s="226"/>
      <c r="O1713"/>
      <c r="P1713"/>
      <c r="Q1713"/>
      <c r="R1713"/>
      <c r="S1713"/>
      <c r="T1713"/>
      <c r="U1713" s="242"/>
      <c r="V1713" s="226"/>
      <c r="W1713" s="226"/>
      <c r="X1713" s="226"/>
      <c r="Y1713" s="226"/>
      <c r="Z1713" s="241"/>
      <c r="AA1713"/>
      <c r="AB1713"/>
      <c r="AC1713"/>
      <c r="AD1713"/>
      <c r="AE1713"/>
    </row>
    <row r="1714" spans="1:31" x14ac:dyDescent="0.3">
      <c r="A1714"/>
      <c r="B1714"/>
      <c r="C1714"/>
      <c r="D1714"/>
      <c r="E1714"/>
      <c r="F1714"/>
      <c r="G1714"/>
      <c r="H1714"/>
      <c r="I1714" s="240"/>
      <c r="J1714" s="240"/>
      <c r="K1714"/>
      <c r="L1714" s="244"/>
      <c r="M1714"/>
      <c r="N1714" s="226"/>
      <c r="O1714"/>
      <c r="P1714"/>
      <c r="Q1714"/>
      <c r="R1714"/>
      <c r="S1714"/>
      <c r="T1714"/>
      <c r="U1714" s="242"/>
      <c r="V1714" s="226"/>
      <c r="W1714" s="226"/>
      <c r="X1714" s="226"/>
      <c r="Y1714" s="226"/>
      <c r="Z1714" s="241"/>
      <c r="AA1714"/>
      <c r="AB1714"/>
      <c r="AC1714"/>
      <c r="AD1714"/>
      <c r="AE1714"/>
    </row>
    <row r="1715" spans="1:31" x14ac:dyDescent="0.3">
      <c r="A1715"/>
      <c r="B1715"/>
      <c r="C1715"/>
      <c r="D1715"/>
      <c r="E1715"/>
      <c r="F1715"/>
      <c r="G1715"/>
      <c r="H1715"/>
      <c r="I1715" s="240"/>
      <c r="J1715" s="240"/>
      <c r="K1715"/>
      <c r="L1715" s="244"/>
      <c r="M1715"/>
      <c r="N1715" s="226"/>
      <c r="O1715"/>
      <c r="P1715"/>
      <c r="Q1715"/>
      <c r="R1715"/>
      <c r="S1715"/>
      <c r="T1715"/>
      <c r="U1715" s="242"/>
      <c r="V1715" s="226"/>
      <c r="W1715" s="226"/>
      <c r="X1715" s="226"/>
      <c r="Y1715" s="226"/>
      <c r="Z1715" s="241"/>
      <c r="AA1715"/>
      <c r="AB1715"/>
      <c r="AC1715"/>
      <c r="AD1715"/>
      <c r="AE1715"/>
    </row>
    <row r="1716" spans="1:31" x14ac:dyDescent="0.3">
      <c r="A1716"/>
      <c r="B1716"/>
      <c r="C1716"/>
      <c r="D1716"/>
      <c r="E1716"/>
      <c r="F1716"/>
      <c r="G1716"/>
      <c r="H1716"/>
      <c r="I1716" s="240"/>
      <c r="J1716" s="240"/>
      <c r="K1716"/>
      <c r="L1716" s="244"/>
      <c r="M1716"/>
      <c r="N1716" s="226"/>
      <c r="O1716"/>
      <c r="P1716"/>
      <c r="Q1716"/>
      <c r="R1716"/>
      <c r="S1716"/>
      <c r="T1716"/>
      <c r="U1716" s="242"/>
      <c r="V1716" s="226"/>
      <c r="W1716" s="226"/>
      <c r="X1716" s="226"/>
      <c r="Y1716" s="226"/>
      <c r="Z1716" s="241"/>
      <c r="AA1716"/>
      <c r="AB1716"/>
      <c r="AC1716"/>
      <c r="AD1716"/>
      <c r="AE1716"/>
    </row>
    <row r="1717" spans="1:31" x14ac:dyDescent="0.3">
      <c r="A1717"/>
      <c r="B1717"/>
      <c r="C1717"/>
      <c r="D1717"/>
      <c r="E1717"/>
      <c r="F1717"/>
      <c r="G1717"/>
      <c r="H1717"/>
      <c r="I1717" s="240"/>
      <c r="J1717" s="240"/>
      <c r="K1717"/>
      <c r="L1717" s="244"/>
      <c r="M1717"/>
      <c r="N1717" s="226"/>
      <c r="O1717"/>
      <c r="P1717"/>
      <c r="Q1717"/>
      <c r="R1717"/>
      <c r="S1717"/>
      <c r="T1717"/>
      <c r="U1717" s="242"/>
      <c r="V1717" s="226"/>
      <c r="W1717" s="226"/>
      <c r="X1717" s="226"/>
      <c r="Y1717" s="226"/>
      <c r="Z1717" s="241"/>
      <c r="AA1717"/>
      <c r="AB1717"/>
      <c r="AC1717"/>
      <c r="AD1717"/>
      <c r="AE1717"/>
    </row>
    <row r="1718" spans="1:31" x14ac:dyDescent="0.3">
      <c r="A1718"/>
      <c r="B1718"/>
      <c r="C1718"/>
      <c r="D1718"/>
      <c r="E1718"/>
      <c r="F1718"/>
      <c r="G1718"/>
      <c r="H1718"/>
      <c r="I1718" s="240"/>
      <c r="J1718" s="240"/>
      <c r="K1718"/>
      <c r="L1718" s="244"/>
      <c r="M1718"/>
      <c r="N1718" s="226"/>
      <c r="O1718"/>
      <c r="P1718"/>
      <c r="Q1718"/>
      <c r="R1718"/>
      <c r="S1718"/>
      <c r="T1718"/>
      <c r="U1718" s="242"/>
      <c r="V1718" s="226"/>
      <c r="W1718" s="226"/>
      <c r="X1718" s="226"/>
      <c r="Y1718" s="226"/>
      <c r="Z1718" s="241"/>
      <c r="AA1718"/>
      <c r="AB1718"/>
      <c r="AC1718"/>
      <c r="AD1718"/>
      <c r="AE1718"/>
    </row>
    <row r="1719" spans="1:31" x14ac:dyDescent="0.3">
      <c r="A1719"/>
      <c r="B1719"/>
      <c r="C1719"/>
      <c r="D1719"/>
      <c r="E1719"/>
      <c r="F1719"/>
      <c r="G1719"/>
      <c r="H1719"/>
      <c r="I1719" s="240"/>
      <c r="J1719" s="240"/>
      <c r="K1719"/>
      <c r="L1719" s="244"/>
      <c r="M1719"/>
      <c r="N1719" s="226"/>
      <c r="O1719"/>
      <c r="P1719"/>
      <c r="Q1719"/>
      <c r="R1719"/>
      <c r="S1719"/>
      <c r="T1719"/>
      <c r="U1719" s="242"/>
      <c r="V1719" s="226"/>
      <c r="W1719" s="226"/>
      <c r="X1719" s="226"/>
      <c r="Y1719" s="226"/>
      <c r="Z1719" s="241"/>
      <c r="AA1719"/>
      <c r="AB1719"/>
      <c r="AC1719"/>
      <c r="AD1719"/>
      <c r="AE1719"/>
    </row>
    <row r="1720" spans="1:31" x14ac:dyDescent="0.3">
      <c r="A1720"/>
      <c r="B1720"/>
      <c r="C1720"/>
      <c r="D1720"/>
      <c r="E1720"/>
      <c r="F1720"/>
      <c r="G1720"/>
      <c r="H1720"/>
      <c r="I1720" s="240"/>
      <c r="J1720" s="240"/>
      <c r="K1720"/>
      <c r="L1720" s="244"/>
      <c r="M1720"/>
      <c r="N1720" s="226"/>
      <c r="O1720"/>
      <c r="P1720"/>
      <c r="Q1720"/>
      <c r="R1720"/>
      <c r="S1720"/>
      <c r="T1720"/>
      <c r="U1720" s="242"/>
      <c r="V1720" s="226"/>
      <c r="W1720" s="226"/>
      <c r="X1720" s="226"/>
      <c r="Y1720" s="226"/>
      <c r="Z1720" s="241"/>
      <c r="AA1720"/>
      <c r="AB1720"/>
      <c r="AC1720"/>
      <c r="AD1720"/>
      <c r="AE1720"/>
    </row>
    <row r="1721" spans="1:31" x14ac:dyDescent="0.3">
      <c r="A1721"/>
      <c r="B1721"/>
      <c r="C1721"/>
      <c r="D1721"/>
      <c r="E1721"/>
      <c r="F1721"/>
      <c r="G1721"/>
      <c r="H1721"/>
      <c r="I1721" s="240"/>
      <c r="J1721" s="240"/>
      <c r="K1721"/>
      <c r="L1721" s="244"/>
      <c r="M1721"/>
      <c r="N1721" s="226"/>
      <c r="O1721"/>
      <c r="P1721"/>
      <c r="Q1721"/>
      <c r="R1721"/>
      <c r="S1721"/>
      <c r="T1721"/>
      <c r="U1721" s="242"/>
      <c r="V1721" s="226"/>
      <c r="W1721" s="226"/>
      <c r="X1721" s="226"/>
      <c r="Y1721" s="226"/>
      <c r="Z1721" s="241"/>
      <c r="AA1721"/>
      <c r="AB1721"/>
      <c r="AC1721"/>
      <c r="AD1721"/>
      <c r="AE1721"/>
    </row>
    <row r="1722" spans="1:31" x14ac:dyDescent="0.3">
      <c r="A1722"/>
      <c r="B1722"/>
      <c r="C1722"/>
      <c r="D1722"/>
      <c r="E1722"/>
      <c r="F1722"/>
      <c r="G1722"/>
      <c r="H1722"/>
      <c r="I1722" s="240"/>
      <c r="J1722" s="240"/>
      <c r="K1722"/>
      <c r="L1722" s="244"/>
      <c r="M1722"/>
      <c r="N1722" s="226"/>
      <c r="O1722"/>
      <c r="P1722"/>
      <c r="Q1722"/>
      <c r="R1722"/>
      <c r="S1722"/>
      <c r="T1722"/>
      <c r="U1722" s="242"/>
      <c r="V1722" s="226"/>
      <c r="W1722" s="226"/>
      <c r="X1722" s="226"/>
      <c r="Y1722" s="226"/>
      <c r="Z1722" s="241"/>
      <c r="AA1722"/>
      <c r="AB1722"/>
      <c r="AC1722"/>
      <c r="AD1722"/>
      <c r="AE1722"/>
    </row>
    <row r="1723" spans="1:31" x14ac:dyDescent="0.3">
      <c r="A1723"/>
      <c r="B1723"/>
      <c r="C1723"/>
      <c r="D1723"/>
      <c r="E1723"/>
      <c r="F1723"/>
      <c r="G1723"/>
      <c r="H1723"/>
      <c r="I1723" s="240"/>
      <c r="J1723" s="240"/>
      <c r="K1723"/>
      <c r="L1723" s="244"/>
      <c r="M1723"/>
      <c r="N1723" s="226"/>
      <c r="O1723"/>
      <c r="P1723"/>
      <c r="Q1723"/>
      <c r="R1723"/>
      <c r="S1723"/>
      <c r="T1723"/>
      <c r="U1723" s="242"/>
      <c r="V1723" s="226"/>
      <c r="W1723" s="226"/>
      <c r="X1723" s="226"/>
      <c r="Y1723" s="226"/>
      <c r="Z1723" s="241"/>
      <c r="AA1723"/>
      <c r="AB1723"/>
      <c r="AC1723"/>
      <c r="AD1723"/>
      <c r="AE1723"/>
    </row>
    <row r="1724" spans="1:31" x14ac:dyDescent="0.3">
      <c r="A1724"/>
      <c r="B1724"/>
      <c r="C1724"/>
      <c r="D1724"/>
      <c r="E1724"/>
      <c r="F1724"/>
      <c r="G1724"/>
      <c r="H1724"/>
      <c r="I1724" s="240"/>
      <c r="J1724" s="240"/>
      <c r="K1724"/>
      <c r="L1724" s="244"/>
      <c r="M1724"/>
      <c r="N1724" s="226"/>
      <c r="O1724"/>
      <c r="P1724"/>
      <c r="Q1724"/>
      <c r="R1724"/>
      <c r="S1724"/>
      <c r="T1724"/>
      <c r="U1724" s="242"/>
      <c r="V1724" s="226"/>
      <c r="W1724" s="226"/>
      <c r="X1724" s="226"/>
      <c r="Y1724" s="226"/>
      <c r="Z1724" s="241"/>
      <c r="AA1724"/>
      <c r="AB1724"/>
      <c r="AC1724"/>
      <c r="AD1724"/>
      <c r="AE1724"/>
    </row>
    <row r="1725" spans="1:31" x14ac:dyDescent="0.3">
      <c r="A1725"/>
      <c r="B1725"/>
      <c r="C1725"/>
      <c r="D1725"/>
      <c r="E1725"/>
      <c r="F1725"/>
      <c r="G1725"/>
      <c r="H1725"/>
      <c r="I1725" s="240"/>
      <c r="J1725" s="240"/>
      <c r="K1725"/>
      <c r="L1725" s="244"/>
      <c r="M1725"/>
      <c r="N1725" s="226"/>
      <c r="O1725"/>
      <c r="P1725"/>
      <c r="Q1725"/>
      <c r="R1725"/>
      <c r="S1725"/>
      <c r="T1725"/>
      <c r="U1725" s="242"/>
      <c r="V1725" s="226"/>
      <c r="W1725" s="226"/>
      <c r="X1725" s="226"/>
      <c r="Y1725" s="226"/>
      <c r="Z1725" s="241"/>
      <c r="AA1725"/>
      <c r="AB1725"/>
      <c r="AC1725"/>
      <c r="AD1725"/>
      <c r="AE1725"/>
    </row>
    <row r="1726" spans="1:31" x14ac:dyDescent="0.3">
      <c r="A1726"/>
      <c r="B1726"/>
      <c r="C1726"/>
      <c r="D1726"/>
      <c r="E1726"/>
      <c r="F1726"/>
      <c r="G1726"/>
      <c r="H1726"/>
      <c r="I1726" s="240"/>
      <c r="J1726" s="240"/>
      <c r="K1726"/>
      <c r="L1726" s="244"/>
      <c r="M1726"/>
      <c r="N1726" s="226"/>
      <c r="O1726"/>
      <c r="P1726"/>
      <c r="Q1726"/>
      <c r="R1726"/>
      <c r="S1726"/>
      <c r="T1726"/>
      <c r="U1726" s="242"/>
      <c r="V1726" s="226"/>
      <c r="W1726" s="226"/>
      <c r="X1726" s="226"/>
      <c r="Y1726" s="226"/>
      <c r="Z1726" s="241"/>
      <c r="AA1726"/>
      <c r="AB1726"/>
      <c r="AC1726"/>
      <c r="AD1726"/>
      <c r="AE1726"/>
    </row>
    <row r="1727" spans="1:31" x14ac:dyDescent="0.3">
      <c r="A1727"/>
      <c r="B1727"/>
      <c r="C1727"/>
      <c r="D1727"/>
      <c r="E1727"/>
      <c r="F1727"/>
      <c r="G1727"/>
      <c r="H1727"/>
      <c r="I1727" s="240"/>
      <c r="J1727" s="240"/>
      <c r="K1727"/>
      <c r="L1727" s="244"/>
      <c r="M1727"/>
      <c r="N1727" s="226"/>
      <c r="O1727"/>
      <c r="P1727"/>
      <c r="Q1727"/>
      <c r="R1727"/>
      <c r="S1727"/>
      <c r="T1727"/>
      <c r="U1727" s="242"/>
      <c r="V1727" s="226"/>
      <c r="W1727" s="226"/>
      <c r="X1727" s="226"/>
      <c r="Y1727" s="226"/>
      <c r="Z1727" s="241"/>
      <c r="AA1727"/>
      <c r="AB1727"/>
      <c r="AC1727"/>
      <c r="AD1727"/>
      <c r="AE1727"/>
    </row>
    <row r="1728" spans="1:31" x14ac:dyDescent="0.3">
      <c r="A1728"/>
      <c r="B1728"/>
      <c r="C1728"/>
      <c r="D1728"/>
      <c r="E1728"/>
      <c r="F1728"/>
      <c r="G1728"/>
      <c r="H1728"/>
      <c r="I1728" s="240"/>
      <c r="J1728" s="240"/>
      <c r="K1728"/>
      <c r="L1728" s="244"/>
      <c r="M1728"/>
      <c r="N1728" s="226"/>
      <c r="O1728"/>
      <c r="P1728"/>
      <c r="Q1728"/>
      <c r="R1728"/>
      <c r="S1728"/>
      <c r="T1728"/>
      <c r="U1728" s="242"/>
      <c r="V1728" s="226"/>
      <c r="W1728" s="226"/>
      <c r="X1728" s="226"/>
      <c r="Y1728" s="226"/>
      <c r="Z1728" s="241"/>
      <c r="AA1728"/>
      <c r="AB1728"/>
      <c r="AC1728"/>
      <c r="AD1728"/>
      <c r="AE1728"/>
    </row>
    <row r="1729" spans="1:31" x14ac:dyDescent="0.3">
      <c r="A1729"/>
      <c r="B1729"/>
      <c r="C1729"/>
      <c r="D1729"/>
      <c r="E1729"/>
      <c r="F1729"/>
      <c r="G1729"/>
      <c r="H1729"/>
      <c r="I1729" s="240"/>
      <c r="J1729" s="240"/>
      <c r="K1729"/>
      <c r="L1729" s="244"/>
      <c r="M1729"/>
      <c r="N1729" s="226"/>
      <c r="O1729"/>
      <c r="P1729"/>
      <c r="Q1729"/>
      <c r="R1729"/>
      <c r="S1729"/>
      <c r="T1729"/>
      <c r="U1729" s="242"/>
      <c r="V1729" s="226"/>
      <c r="W1729" s="226"/>
      <c r="X1729" s="226"/>
      <c r="Y1729" s="226"/>
      <c r="Z1729" s="241"/>
      <c r="AA1729"/>
      <c r="AB1729"/>
      <c r="AC1729"/>
      <c r="AD1729"/>
      <c r="AE1729"/>
    </row>
    <row r="1730" spans="1:31" x14ac:dyDescent="0.3">
      <c r="A1730"/>
      <c r="B1730"/>
      <c r="C1730"/>
      <c r="D1730"/>
      <c r="E1730"/>
      <c r="F1730"/>
      <c r="G1730"/>
      <c r="H1730"/>
      <c r="I1730" s="240"/>
      <c r="J1730" s="240"/>
      <c r="K1730"/>
      <c r="L1730" s="244"/>
      <c r="M1730"/>
      <c r="N1730" s="226"/>
      <c r="O1730"/>
      <c r="P1730"/>
      <c r="Q1730"/>
      <c r="R1730"/>
      <c r="S1730"/>
      <c r="T1730"/>
      <c r="U1730" s="242"/>
      <c r="V1730" s="226"/>
      <c r="W1730" s="226"/>
      <c r="X1730" s="226"/>
      <c r="Y1730" s="226"/>
      <c r="Z1730" s="241"/>
      <c r="AA1730"/>
      <c r="AB1730"/>
      <c r="AC1730"/>
      <c r="AD1730"/>
      <c r="AE1730"/>
    </row>
    <row r="1731" spans="1:31" x14ac:dyDescent="0.3">
      <c r="A1731"/>
      <c r="B1731"/>
      <c r="C1731"/>
      <c r="D1731"/>
      <c r="E1731"/>
      <c r="F1731"/>
      <c r="G1731"/>
      <c r="H1731"/>
      <c r="I1731" s="240"/>
      <c r="J1731" s="240"/>
      <c r="K1731"/>
      <c r="L1731" s="244"/>
      <c r="M1731"/>
      <c r="N1731" s="226"/>
      <c r="O1731"/>
      <c r="P1731"/>
      <c r="Q1731"/>
      <c r="R1731"/>
      <c r="S1731"/>
      <c r="T1731"/>
      <c r="U1731" s="242"/>
      <c r="V1731" s="226"/>
      <c r="W1731" s="226"/>
      <c r="X1731" s="226"/>
      <c r="Y1731" s="226"/>
      <c r="Z1731" s="241"/>
      <c r="AA1731"/>
      <c r="AB1731"/>
      <c r="AC1731"/>
      <c r="AD1731"/>
      <c r="AE1731"/>
    </row>
    <row r="1732" spans="1:31" x14ac:dyDescent="0.3">
      <c r="A1732"/>
      <c r="B1732"/>
      <c r="C1732"/>
      <c r="D1732"/>
      <c r="E1732"/>
      <c r="F1732"/>
      <c r="G1732"/>
      <c r="H1732"/>
      <c r="I1732" s="240"/>
      <c r="J1732" s="240"/>
      <c r="K1732"/>
      <c r="L1732" s="244"/>
      <c r="M1732"/>
      <c r="N1732" s="226"/>
      <c r="O1732"/>
      <c r="P1732"/>
      <c r="Q1732"/>
      <c r="R1732"/>
      <c r="S1732"/>
      <c r="T1732"/>
      <c r="U1732" s="242"/>
      <c r="V1732" s="226"/>
      <c r="W1732" s="226"/>
      <c r="X1732" s="226"/>
      <c r="Y1732" s="226"/>
      <c r="Z1732" s="241"/>
      <c r="AA1732"/>
      <c r="AB1732"/>
      <c r="AC1732"/>
      <c r="AD1732"/>
      <c r="AE1732"/>
    </row>
    <row r="1733" spans="1:31" x14ac:dyDescent="0.3">
      <c r="A1733"/>
      <c r="B1733"/>
      <c r="C1733"/>
      <c r="D1733"/>
      <c r="E1733"/>
      <c r="F1733"/>
      <c r="G1733"/>
      <c r="H1733"/>
      <c r="I1733" s="240"/>
      <c r="J1733" s="240"/>
      <c r="K1733"/>
      <c r="L1733" s="244"/>
      <c r="M1733"/>
      <c r="N1733" s="226"/>
      <c r="O1733"/>
      <c r="P1733"/>
      <c r="Q1733"/>
      <c r="R1733"/>
      <c r="S1733"/>
      <c r="T1733"/>
      <c r="U1733" s="242"/>
      <c r="V1733" s="226"/>
      <c r="W1733" s="226"/>
      <c r="X1733" s="226"/>
      <c r="Y1733" s="226"/>
      <c r="Z1733" s="241"/>
      <c r="AA1733"/>
      <c r="AB1733"/>
      <c r="AC1733"/>
      <c r="AD1733"/>
      <c r="AE1733"/>
    </row>
    <row r="1734" spans="1:31" x14ac:dyDescent="0.3">
      <c r="A1734"/>
      <c r="B1734"/>
      <c r="C1734"/>
      <c r="D1734"/>
      <c r="E1734"/>
      <c r="F1734"/>
      <c r="G1734"/>
      <c r="H1734"/>
      <c r="I1734" s="240"/>
      <c r="J1734" s="240"/>
      <c r="K1734"/>
      <c r="L1734" s="244"/>
      <c r="M1734"/>
      <c r="N1734" s="226"/>
      <c r="O1734"/>
      <c r="P1734"/>
      <c r="Q1734"/>
      <c r="R1734"/>
      <c r="S1734"/>
      <c r="T1734"/>
      <c r="U1734" s="242"/>
      <c r="V1734" s="226"/>
      <c r="W1734" s="226"/>
      <c r="X1734" s="226"/>
      <c r="Y1734" s="226"/>
      <c r="Z1734" s="241"/>
      <c r="AA1734"/>
      <c r="AB1734"/>
      <c r="AC1734"/>
      <c r="AD1734"/>
      <c r="AE1734"/>
    </row>
    <row r="1735" spans="1:31" x14ac:dyDescent="0.3">
      <c r="A1735"/>
      <c r="B1735"/>
      <c r="C1735"/>
      <c r="D1735"/>
      <c r="E1735"/>
      <c r="F1735"/>
      <c r="G1735"/>
      <c r="H1735"/>
      <c r="I1735" s="240"/>
      <c r="J1735" s="240"/>
      <c r="K1735"/>
      <c r="L1735" s="244"/>
      <c r="M1735"/>
      <c r="N1735" s="226"/>
      <c r="O1735"/>
      <c r="P1735"/>
      <c r="Q1735"/>
      <c r="R1735"/>
      <c r="S1735"/>
      <c r="T1735"/>
      <c r="U1735" s="242"/>
      <c r="V1735" s="226"/>
      <c r="W1735" s="226"/>
      <c r="X1735" s="226"/>
      <c r="Y1735" s="226"/>
      <c r="Z1735" s="241"/>
      <c r="AA1735"/>
      <c r="AB1735"/>
      <c r="AC1735"/>
      <c r="AD1735"/>
      <c r="AE1735"/>
    </row>
    <row r="1736" spans="1:31" x14ac:dyDescent="0.3">
      <c r="A1736"/>
      <c r="B1736"/>
      <c r="C1736"/>
      <c r="D1736"/>
      <c r="E1736"/>
      <c r="F1736"/>
      <c r="G1736"/>
      <c r="H1736"/>
      <c r="I1736" s="240"/>
      <c r="J1736" s="240"/>
      <c r="K1736"/>
      <c r="L1736" s="244"/>
      <c r="M1736"/>
      <c r="N1736" s="226"/>
      <c r="O1736"/>
      <c r="P1736"/>
      <c r="Q1736"/>
      <c r="R1736"/>
      <c r="S1736"/>
      <c r="T1736"/>
      <c r="U1736" s="242"/>
      <c r="V1736" s="226"/>
      <c r="W1736" s="226"/>
      <c r="X1736" s="226"/>
      <c r="Y1736" s="226"/>
      <c r="Z1736" s="241"/>
      <c r="AA1736"/>
      <c r="AB1736"/>
      <c r="AC1736"/>
      <c r="AD1736"/>
      <c r="AE1736"/>
    </row>
    <row r="1737" spans="1:31" x14ac:dyDescent="0.3">
      <c r="A1737"/>
      <c r="B1737"/>
      <c r="C1737"/>
      <c r="D1737"/>
      <c r="E1737"/>
      <c r="F1737"/>
      <c r="G1737"/>
      <c r="H1737"/>
      <c r="I1737" s="240"/>
      <c r="J1737" s="240"/>
      <c r="K1737"/>
      <c r="L1737" s="244"/>
      <c r="M1737"/>
      <c r="N1737" s="226"/>
      <c r="O1737"/>
      <c r="P1737"/>
      <c r="Q1737"/>
      <c r="R1737"/>
      <c r="S1737"/>
      <c r="T1737"/>
      <c r="U1737" s="242"/>
      <c r="V1737" s="226"/>
      <c r="W1737" s="226"/>
      <c r="X1737" s="226"/>
      <c r="Y1737" s="226"/>
      <c r="Z1737" s="241"/>
      <c r="AA1737"/>
      <c r="AB1737"/>
      <c r="AC1737"/>
      <c r="AD1737"/>
      <c r="AE1737"/>
    </row>
    <row r="1738" spans="1:31" x14ac:dyDescent="0.3">
      <c r="A1738"/>
      <c r="B1738"/>
      <c r="C1738"/>
      <c r="D1738"/>
      <c r="E1738"/>
      <c r="F1738"/>
      <c r="G1738"/>
      <c r="H1738"/>
      <c r="I1738" s="240"/>
      <c r="J1738" s="240"/>
      <c r="K1738"/>
      <c r="L1738" s="244"/>
      <c r="M1738"/>
      <c r="N1738" s="226"/>
      <c r="O1738"/>
      <c r="P1738"/>
      <c r="Q1738"/>
      <c r="R1738"/>
      <c r="S1738"/>
      <c r="T1738"/>
      <c r="U1738" s="242"/>
      <c r="V1738" s="226"/>
      <c r="W1738" s="226"/>
      <c r="X1738" s="226"/>
      <c r="Y1738" s="226"/>
      <c r="Z1738" s="241"/>
      <c r="AA1738"/>
      <c r="AB1738"/>
      <c r="AC1738"/>
      <c r="AD1738"/>
      <c r="AE1738"/>
    </row>
    <row r="1739" spans="1:31" x14ac:dyDescent="0.3">
      <c r="A1739"/>
      <c r="B1739"/>
      <c r="C1739"/>
      <c r="D1739"/>
      <c r="E1739"/>
      <c r="F1739"/>
      <c r="G1739"/>
      <c r="H1739"/>
      <c r="I1739" s="240"/>
      <c r="J1739" s="240"/>
      <c r="K1739"/>
      <c r="L1739" s="244"/>
      <c r="M1739"/>
      <c r="N1739" s="226"/>
      <c r="O1739"/>
      <c r="P1739"/>
      <c r="Q1739"/>
      <c r="R1739"/>
      <c r="S1739"/>
      <c r="T1739"/>
      <c r="U1739" s="242"/>
      <c r="V1739" s="226"/>
      <c r="W1739" s="226"/>
      <c r="X1739" s="226"/>
      <c r="Y1739" s="226"/>
      <c r="Z1739" s="241"/>
      <c r="AA1739"/>
      <c r="AB1739"/>
      <c r="AC1739"/>
      <c r="AD1739"/>
      <c r="AE1739"/>
    </row>
    <row r="1740" spans="1:31" x14ac:dyDescent="0.3">
      <c r="A1740"/>
      <c r="B1740"/>
      <c r="C1740"/>
      <c r="D1740"/>
      <c r="E1740"/>
      <c r="F1740"/>
      <c r="G1740"/>
      <c r="H1740"/>
      <c r="I1740" s="240"/>
      <c r="J1740" s="240"/>
      <c r="K1740"/>
      <c r="L1740" s="244"/>
      <c r="M1740"/>
      <c r="N1740" s="226"/>
      <c r="O1740"/>
      <c r="P1740"/>
      <c r="Q1740"/>
      <c r="R1740"/>
      <c r="S1740"/>
      <c r="T1740"/>
      <c r="U1740" s="242"/>
      <c r="V1740" s="226"/>
      <c r="W1740" s="226"/>
      <c r="X1740" s="226"/>
      <c r="Y1740" s="226"/>
      <c r="Z1740" s="241"/>
      <c r="AA1740"/>
      <c r="AB1740"/>
      <c r="AC1740"/>
      <c r="AD1740"/>
      <c r="AE1740"/>
    </row>
    <row r="1741" spans="1:31" x14ac:dyDescent="0.3">
      <c r="A1741"/>
      <c r="B1741"/>
      <c r="C1741"/>
      <c r="D1741"/>
      <c r="E1741"/>
      <c r="F1741"/>
      <c r="G1741"/>
      <c r="H1741"/>
      <c r="I1741" s="240"/>
      <c r="J1741" s="240"/>
      <c r="K1741"/>
      <c r="L1741" s="244"/>
      <c r="M1741"/>
      <c r="N1741" s="226"/>
      <c r="O1741"/>
      <c r="P1741"/>
      <c r="Q1741"/>
      <c r="R1741"/>
      <c r="S1741"/>
      <c r="T1741"/>
      <c r="U1741" s="242"/>
      <c r="V1741" s="226"/>
      <c r="W1741" s="226"/>
      <c r="X1741" s="226"/>
      <c r="Y1741" s="226"/>
      <c r="Z1741" s="241"/>
      <c r="AA1741"/>
      <c r="AB1741"/>
      <c r="AC1741"/>
      <c r="AD1741"/>
      <c r="AE1741"/>
    </row>
    <row r="1742" spans="1:31" x14ac:dyDescent="0.3">
      <c r="A1742"/>
      <c r="B1742"/>
      <c r="C1742"/>
      <c r="D1742"/>
      <c r="E1742"/>
      <c r="F1742"/>
      <c r="G1742"/>
      <c r="H1742"/>
      <c r="I1742" s="240"/>
      <c r="J1742" s="240"/>
      <c r="K1742"/>
      <c r="L1742" s="244"/>
      <c r="M1742"/>
      <c r="N1742" s="226"/>
      <c r="O1742"/>
      <c r="P1742"/>
      <c r="Q1742"/>
      <c r="R1742"/>
      <c r="S1742"/>
      <c r="T1742"/>
      <c r="U1742" s="242"/>
      <c r="V1742" s="226"/>
      <c r="W1742" s="226"/>
      <c r="X1742" s="226"/>
      <c r="Y1742" s="226"/>
      <c r="Z1742" s="241"/>
      <c r="AA1742"/>
      <c r="AB1742"/>
      <c r="AC1742"/>
      <c r="AD1742"/>
      <c r="AE1742"/>
    </row>
    <row r="1743" spans="1:31" x14ac:dyDescent="0.3">
      <c r="A1743"/>
      <c r="B1743"/>
      <c r="C1743"/>
      <c r="D1743"/>
      <c r="E1743"/>
      <c r="F1743"/>
      <c r="G1743"/>
      <c r="H1743"/>
      <c r="I1743" s="240"/>
      <c r="J1743" s="240"/>
      <c r="K1743"/>
      <c r="L1743" s="244"/>
      <c r="M1743"/>
      <c r="N1743" s="226"/>
      <c r="O1743"/>
      <c r="P1743"/>
      <c r="Q1743"/>
      <c r="R1743"/>
      <c r="S1743"/>
      <c r="T1743"/>
      <c r="U1743" s="242"/>
      <c r="V1743" s="226"/>
      <c r="W1743" s="226"/>
      <c r="X1743" s="226"/>
      <c r="Y1743" s="226"/>
      <c r="Z1743" s="241"/>
      <c r="AA1743"/>
      <c r="AB1743"/>
      <c r="AC1743"/>
      <c r="AD1743"/>
      <c r="AE1743"/>
    </row>
    <row r="1744" spans="1:31" x14ac:dyDescent="0.3">
      <c r="A1744"/>
      <c r="B1744"/>
      <c r="C1744"/>
      <c r="D1744"/>
      <c r="E1744"/>
      <c r="F1744"/>
      <c r="G1744"/>
      <c r="H1744"/>
      <c r="I1744" s="240"/>
      <c r="J1744" s="240"/>
      <c r="K1744"/>
      <c r="L1744" s="244"/>
      <c r="M1744"/>
      <c r="N1744" s="226"/>
      <c r="O1744"/>
      <c r="P1744"/>
      <c r="Q1744"/>
      <c r="R1744"/>
      <c r="S1744"/>
      <c r="T1744"/>
      <c r="U1744" s="242"/>
      <c r="V1744" s="226"/>
      <c r="W1744" s="226"/>
      <c r="X1744" s="226"/>
      <c r="Y1744" s="226"/>
      <c r="Z1744" s="241"/>
      <c r="AA1744"/>
      <c r="AB1744"/>
      <c r="AC1744"/>
      <c r="AD1744"/>
      <c r="AE1744"/>
    </row>
    <row r="1745" spans="1:31" x14ac:dyDescent="0.3">
      <c r="A1745"/>
      <c r="B1745"/>
      <c r="C1745"/>
      <c r="D1745"/>
      <c r="E1745"/>
      <c r="F1745"/>
      <c r="G1745"/>
      <c r="H1745"/>
      <c r="I1745" s="240"/>
      <c r="J1745" s="240"/>
      <c r="K1745"/>
      <c r="L1745" s="244"/>
      <c r="M1745"/>
      <c r="N1745" s="226"/>
      <c r="O1745"/>
      <c r="P1745"/>
      <c r="Q1745"/>
      <c r="R1745"/>
      <c r="S1745"/>
      <c r="T1745"/>
      <c r="U1745" s="242"/>
      <c r="V1745" s="226"/>
      <c r="W1745" s="226"/>
      <c r="X1745" s="226"/>
      <c r="Y1745" s="226"/>
      <c r="Z1745" s="241"/>
      <c r="AA1745"/>
      <c r="AB1745"/>
      <c r="AC1745"/>
      <c r="AD1745"/>
      <c r="AE1745"/>
    </row>
    <row r="1746" spans="1:31" x14ac:dyDescent="0.3">
      <c r="A1746"/>
      <c r="B1746"/>
      <c r="C1746"/>
      <c r="D1746"/>
      <c r="E1746"/>
      <c r="F1746"/>
      <c r="G1746"/>
      <c r="H1746"/>
      <c r="I1746" s="240"/>
      <c r="J1746" s="240"/>
      <c r="K1746"/>
      <c r="L1746" s="244"/>
      <c r="M1746"/>
      <c r="N1746" s="226"/>
      <c r="O1746"/>
      <c r="P1746"/>
      <c r="Q1746"/>
      <c r="R1746"/>
      <c r="S1746"/>
      <c r="T1746"/>
      <c r="U1746" s="242"/>
      <c r="V1746" s="226"/>
      <c r="W1746" s="226"/>
      <c r="X1746" s="226"/>
      <c r="Y1746" s="226"/>
      <c r="Z1746" s="241"/>
      <c r="AA1746"/>
      <c r="AB1746"/>
      <c r="AC1746"/>
      <c r="AD1746"/>
      <c r="AE1746"/>
    </row>
    <row r="1747" spans="1:31" x14ac:dyDescent="0.3">
      <c r="A1747"/>
      <c r="B1747"/>
      <c r="C1747"/>
      <c r="D1747"/>
      <c r="E1747"/>
      <c r="F1747"/>
      <c r="G1747"/>
      <c r="H1747"/>
      <c r="I1747" s="240"/>
      <c r="J1747" s="240"/>
      <c r="K1747"/>
      <c r="L1747" s="244"/>
      <c r="M1747"/>
      <c r="N1747" s="226"/>
      <c r="O1747"/>
      <c r="P1747"/>
      <c r="Q1747"/>
      <c r="R1747"/>
      <c r="S1747"/>
      <c r="T1747"/>
      <c r="U1747" s="242"/>
      <c r="V1747" s="226"/>
      <c r="W1747" s="226"/>
      <c r="X1747" s="226"/>
      <c r="Y1747" s="226"/>
      <c r="Z1747" s="241"/>
      <c r="AA1747"/>
      <c r="AB1747"/>
      <c r="AC1747"/>
      <c r="AD1747"/>
      <c r="AE1747"/>
    </row>
    <row r="1748" spans="1:31" x14ac:dyDescent="0.3">
      <c r="A1748"/>
      <c r="B1748"/>
      <c r="C1748"/>
      <c r="D1748"/>
      <c r="E1748"/>
      <c r="F1748"/>
      <c r="G1748"/>
      <c r="H1748"/>
      <c r="I1748" s="240"/>
      <c r="J1748" s="240"/>
      <c r="K1748"/>
      <c r="L1748" s="244"/>
      <c r="M1748"/>
      <c r="N1748" s="226"/>
      <c r="O1748"/>
      <c r="P1748"/>
      <c r="Q1748"/>
      <c r="R1748"/>
      <c r="S1748"/>
      <c r="T1748"/>
      <c r="U1748" s="242"/>
      <c r="V1748" s="226"/>
      <c r="W1748" s="226"/>
      <c r="X1748" s="226"/>
      <c r="Y1748" s="226"/>
      <c r="Z1748" s="241"/>
      <c r="AA1748"/>
      <c r="AB1748"/>
      <c r="AC1748"/>
      <c r="AD1748"/>
      <c r="AE1748"/>
    </row>
    <row r="1749" spans="1:31" x14ac:dyDescent="0.3">
      <c r="A1749"/>
      <c r="B1749"/>
      <c r="C1749"/>
      <c r="D1749"/>
      <c r="E1749"/>
      <c r="F1749"/>
      <c r="G1749"/>
      <c r="H1749"/>
      <c r="I1749" s="240"/>
      <c r="J1749" s="240"/>
      <c r="K1749"/>
      <c r="L1749" s="244"/>
      <c r="M1749"/>
      <c r="N1749" s="226"/>
      <c r="O1749"/>
      <c r="P1749"/>
      <c r="Q1749"/>
      <c r="R1749"/>
      <c r="S1749"/>
      <c r="T1749"/>
      <c r="U1749" s="242"/>
      <c r="V1749" s="226"/>
      <c r="W1749" s="226"/>
      <c r="X1749" s="226"/>
      <c r="Y1749" s="226"/>
      <c r="Z1749" s="241"/>
      <c r="AA1749"/>
      <c r="AB1749"/>
      <c r="AC1749"/>
      <c r="AD1749"/>
      <c r="AE1749"/>
    </row>
    <row r="1750" spans="1:31" x14ac:dyDescent="0.3">
      <c r="A1750"/>
      <c r="B1750"/>
      <c r="C1750"/>
      <c r="D1750"/>
      <c r="E1750"/>
      <c r="F1750"/>
      <c r="G1750"/>
      <c r="H1750"/>
      <c r="I1750" s="240"/>
      <c r="J1750" s="240"/>
      <c r="K1750"/>
      <c r="L1750" s="244"/>
      <c r="M1750"/>
      <c r="N1750" s="226"/>
      <c r="O1750"/>
      <c r="P1750"/>
      <c r="Q1750"/>
      <c r="R1750"/>
      <c r="S1750"/>
      <c r="T1750"/>
      <c r="U1750" s="242"/>
      <c r="V1750" s="226"/>
      <c r="W1750" s="226"/>
      <c r="X1750" s="226"/>
      <c r="Y1750" s="226"/>
      <c r="Z1750" s="241"/>
      <c r="AA1750"/>
      <c r="AB1750"/>
      <c r="AC1750"/>
      <c r="AD1750"/>
      <c r="AE1750"/>
    </row>
    <row r="1751" spans="1:31" x14ac:dyDescent="0.3">
      <c r="A1751"/>
      <c r="B1751"/>
      <c r="C1751"/>
      <c r="D1751"/>
      <c r="E1751"/>
      <c r="F1751"/>
      <c r="G1751"/>
      <c r="H1751"/>
      <c r="I1751" s="240"/>
      <c r="J1751" s="240"/>
      <c r="K1751"/>
      <c r="L1751" s="244"/>
      <c r="M1751"/>
      <c r="N1751" s="226"/>
      <c r="O1751"/>
      <c r="P1751"/>
      <c r="Q1751"/>
      <c r="R1751"/>
      <c r="S1751"/>
      <c r="T1751"/>
      <c r="U1751" s="242"/>
      <c r="V1751" s="226"/>
      <c r="W1751" s="226"/>
      <c r="X1751" s="226"/>
      <c r="Y1751" s="226"/>
      <c r="Z1751" s="241"/>
      <c r="AA1751"/>
      <c r="AB1751"/>
      <c r="AC1751"/>
      <c r="AD1751"/>
      <c r="AE1751"/>
    </row>
    <row r="1752" spans="1:31" x14ac:dyDescent="0.3">
      <c r="A1752"/>
      <c r="B1752"/>
      <c r="C1752"/>
      <c r="D1752"/>
      <c r="E1752"/>
      <c r="F1752"/>
      <c r="G1752"/>
      <c r="H1752"/>
      <c r="I1752" s="240"/>
      <c r="J1752" s="240"/>
      <c r="K1752"/>
      <c r="L1752" s="244"/>
      <c r="M1752"/>
      <c r="N1752" s="226"/>
      <c r="O1752"/>
      <c r="P1752"/>
      <c r="Q1752"/>
      <c r="R1752"/>
      <c r="S1752"/>
      <c r="T1752"/>
      <c r="U1752" s="242"/>
      <c r="V1752" s="226"/>
      <c r="W1752" s="226"/>
      <c r="X1752" s="226"/>
      <c r="Y1752" s="226"/>
      <c r="Z1752" s="241"/>
      <c r="AA1752"/>
      <c r="AB1752"/>
      <c r="AC1752"/>
      <c r="AD1752"/>
      <c r="AE1752"/>
    </row>
    <row r="1753" spans="1:31" x14ac:dyDescent="0.3">
      <c r="A1753"/>
      <c r="B1753"/>
      <c r="C1753"/>
      <c r="D1753"/>
      <c r="E1753"/>
      <c r="F1753"/>
      <c r="G1753"/>
      <c r="H1753"/>
      <c r="I1753" s="240"/>
      <c r="J1753" s="240"/>
      <c r="K1753"/>
      <c r="L1753" s="244"/>
      <c r="M1753"/>
      <c r="N1753" s="226"/>
      <c r="O1753"/>
      <c r="P1753"/>
      <c r="Q1753"/>
      <c r="R1753"/>
      <c r="S1753"/>
      <c r="T1753"/>
      <c r="U1753" s="242"/>
      <c r="V1753" s="226"/>
      <c r="W1753" s="226"/>
      <c r="X1753" s="226"/>
      <c r="Y1753" s="226"/>
      <c r="Z1753" s="241"/>
      <c r="AA1753"/>
      <c r="AB1753"/>
      <c r="AC1753"/>
      <c r="AD1753"/>
      <c r="AE1753"/>
    </row>
    <row r="1754" spans="1:31" x14ac:dyDescent="0.3">
      <c r="A1754"/>
      <c r="B1754"/>
      <c r="C1754"/>
      <c r="D1754"/>
      <c r="E1754"/>
      <c r="F1754"/>
      <c r="G1754"/>
      <c r="H1754"/>
      <c r="I1754" s="240"/>
      <c r="J1754" s="240"/>
      <c r="K1754"/>
      <c r="L1754" s="244"/>
      <c r="M1754"/>
      <c r="N1754" s="226"/>
      <c r="O1754"/>
      <c r="P1754"/>
      <c r="Q1754"/>
      <c r="R1754"/>
      <c r="S1754"/>
      <c r="T1754"/>
      <c r="U1754" s="242"/>
      <c r="V1754" s="226"/>
      <c r="W1754" s="226"/>
      <c r="X1754" s="226"/>
      <c r="Y1754" s="226"/>
      <c r="Z1754" s="241"/>
      <c r="AA1754"/>
      <c r="AB1754"/>
      <c r="AC1754"/>
      <c r="AD1754"/>
      <c r="AE1754"/>
    </row>
    <row r="1755" spans="1:31" x14ac:dyDescent="0.3">
      <c r="A1755"/>
      <c r="B1755"/>
      <c r="C1755"/>
      <c r="D1755"/>
      <c r="E1755"/>
      <c r="F1755"/>
      <c r="G1755"/>
      <c r="H1755"/>
      <c r="I1755" s="240"/>
      <c r="J1755" s="240"/>
      <c r="K1755"/>
      <c r="L1755" s="244"/>
      <c r="M1755"/>
      <c r="N1755" s="226"/>
      <c r="O1755"/>
      <c r="P1755"/>
      <c r="Q1755"/>
      <c r="R1755"/>
      <c r="S1755"/>
      <c r="T1755"/>
      <c r="U1755" s="242"/>
      <c r="V1755" s="226"/>
      <c r="W1755" s="226"/>
      <c r="X1755" s="226"/>
      <c r="Y1755" s="226"/>
      <c r="Z1755" s="241"/>
      <c r="AA1755"/>
      <c r="AB1755"/>
      <c r="AC1755"/>
      <c r="AD1755"/>
      <c r="AE1755"/>
    </row>
    <row r="1756" spans="1:31" x14ac:dyDescent="0.3">
      <c r="A1756"/>
      <c r="B1756"/>
      <c r="C1756"/>
      <c r="D1756"/>
      <c r="E1756"/>
      <c r="F1756"/>
      <c r="G1756"/>
      <c r="H1756"/>
      <c r="I1756" s="240"/>
      <c r="J1756" s="240"/>
      <c r="K1756"/>
      <c r="L1756" s="244"/>
      <c r="M1756"/>
      <c r="N1756" s="226"/>
      <c r="O1756"/>
      <c r="P1756"/>
      <c r="Q1756"/>
      <c r="R1756"/>
      <c r="S1756"/>
      <c r="T1756"/>
      <c r="U1756" s="242"/>
      <c r="V1756" s="226"/>
      <c r="W1756" s="226"/>
      <c r="X1756" s="226"/>
      <c r="Y1756" s="226"/>
      <c r="Z1756" s="241"/>
      <c r="AA1756"/>
      <c r="AB1756"/>
      <c r="AC1756"/>
      <c r="AD1756"/>
      <c r="AE1756"/>
    </row>
    <row r="1757" spans="1:31" x14ac:dyDescent="0.3">
      <c r="A1757"/>
      <c r="B1757"/>
      <c r="C1757"/>
      <c r="D1757"/>
      <c r="E1757"/>
      <c r="F1757"/>
      <c r="G1757"/>
      <c r="H1757"/>
      <c r="I1757" s="240"/>
      <c r="J1757" s="240"/>
      <c r="K1757"/>
      <c r="L1757" s="244"/>
      <c r="M1757"/>
      <c r="N1757" s="226"/>
      <c r="O1757"/>
      <c r="P1757"/>
      <c r="Q1757"/>
      <c r="R1757"/>
      <c r="S1757"/>
      <c r="T1757"/>
      <c r="U1757" s="242"/>
      <c r="V1757" s="226"/>
      <c r="W1757" s="226"/>
      <c r="X1757" s="226"/>
      <c r="Y1757" s="226"/>
      <c r="Z1757" s="241"/>
      <c r="AA1757"/>
      <c r="AB1757"/>
      <c r="AC1757"/>
      <c r="AD1757"/>
      <c r="AE1757"/>
    </row>
    <row r="1758" spans="1:31" x14ac:dyDescent="0.3">
      <c r="A1758"/>
      <c r="B1758"/>
      <c r="C1758"/>
      <c r="D1758"/>
      <c r="E1758"/>
      <c r="F1758"/>
      <c r="G1758"/>
      <c r="H1758"/>
      <c r="I1758" s="240"/>
      <c r="J1758" s="240"/>
      <c r="K1758"/>
      <c r="L1758" s="244"/>
      <c r="M1758"/>
      <c r="N1758" s="226"/>
      <c r="O1758"/>
      <c r="P1758"/>
      <c r="Q1758"/>
      <c r="R1758"/>
      <c r="S1758"/>
      <c r="T1758"/>
      <c r="U1758" s="242"/>
      <c r="V1758" s="226"/>
      <c r="W1758" s="226"/>
      <c r="X1758" s="226"/>
      <c r="Y1758" s="226"/>
      <c r="Z1758" s="241"/>
      <c r="AA1758"/>
      <c r="AB1758"/>
      <c r="AC1758"/>
      <c r="AD1758"/>
      <c r="AE1758"/>
    </row>
    <row r="1759" spans="1:31" x14ac:dyDescent="0.3">
      <c r="A1759"/>
      <c r="B1759"/>
      <c r="C1759"/>
      <c r="D1759"/>
      <c r="E1759"/>
      <c r="F1759"/>
      <c r="G1759"/>
      <c r="H1759"/>
      <c r="I1759" s="240"/>
      <c r="J1759" s="240"/>
      <c r="K1759"/>
      <c r="L1759" s="244"/>
      <c r="M1759"/>
      <c r="N1759" s="226"/>
      <c r="O1759"/>
      <c r="P1759"/>
      <c r="Q1759"/>
      <c r="R1759"/>
      <c r="S1759"/>
      <c r="T1759"/>
      <c r="U1759" s="242"/>
      <c r="V1759" s="226"/>
      <c r="W1759" s="226"/>
      <c r="X1759" s="226"/>
      <c r="Y1759" s="226"/>
      <c r="Z1759" s="241"/>
      <c r="AA1759"/>
      <c r="AB1759"/>
      <c r="AC1759"/>
      <c r="AD1759"/>
      <c r="AE1759"/>
    </row>
    <row r="1760" spans="1:31" x14ac:dyDescent="0.3">
      <c r="A1760"/>
      <c r="B1760"/>
      <c r="C1760"/>
      <c r="D1760"/>
      <c r="E1760"/>
      <c r="F1760"/>
      <c r="G1760"/>
      <c r="H1760"/>
      <c r="I1760" s="240"/>
      <c r="J1760" s="240"/>
      <c r="K1760"/>
      <c r="L1760" s="244"/>
      <c r="M1760"/>
      <c r="N1760" s="226"/>
      <c r="O1760"/>
      <c r="P1760"/>
      <c r="Q1760"/>
      <c r="R1760"/>
      <c r="S1760"/>
      <c r="T1760"/>
      <c r="U1760" s="242"/>
      <c r="V1760" s="226"/>
      <c r="W1760" s="226"/>
      <c r="X1760" s="226"/>
      <c r="Y1760" s="226"/>
      <c r="Z1760" s="241"/>
      <c r="AA1760"/>
      <c r="AB1760"/>
      <c r="AC1760"/>
      <c r="AD1760"/>
      <c r="AE1760"/>
    </row>
    <row r="1761" spans="1:31" x14ac:dyDescent="0.3">
      <c r="A1761"/>
      <c r="B1761"/>
      <c r="C1761"/>
      <c r="D1761"/>
      <c r="E1761"/>
      <c r="F1761"/>
      <c r="G1761"/>
      <c r="H1761"/>
      <c r="I1761" s="240"/>
      <c r="J1761" s="240"/>
      <c r="K1761"/>
      <c r="L1761" s="244"/>
      <c r="M1761"/>
      <c r="N1761" s="226"/>
      <c r="O1761"/>
      <c r="P1761"/>
      <c r="Q1761"/>
      <c r="R1761"/>
      <c r="S1761"/>
      <c r="T1761"/>
      <c r="U1761" s="242"/>
      <c r="V1761" s="226"/>
      <c r="W1761" s="226"/>
      <c r="X1761" s="226"/>
      <c r="Y1761" s="226"/>
      <c r="Z1761" s="241"/>
      <c r="AA1761"/>
      <c r="AB1761"/>
      <c r="AC1761"/>
      <c r="AD1761"/>
      <c r="AE1761"/>
    </row>
    <row r="1762" spans="1:31" x14ac:dyDescent="0.3">
      <c r="A1762"/>
      <c r="B1762"/>
      <c r="C1762"/>
      <c r="D1762"/>
      <c r="E1762"/>
      <c r="F1762"/>
      <c r="G1762"/>
      <c r="H1762"/>
      <c r="I1762" s="240"/>
      <c r="J1762" s="240"/>
      <c r="K1762"/>
      <c r="L1762" s="244"/>
      <c r="M1762"/>
      <c r="N1762" s="226"/>
      <c r="O1762"/>
      <c r="P1762"/>
      <c r="Q1762"/>
      <c r="R1762"/>
      <c r="S1762"/>
      <c r="T1762"/>
      <c r="U1762" s="242"/>
      <c r="V1762" s="226"/>
      <c r="W1762" s="226"/>
      <c r="X1762" s="226"/>
      <c r="Y1762" s="226"/>
      <c r="Z1762" s="241"/>
      <c r="AA1762"/>
      <c r="AB1762"/>
      <c r="AC1762"/>
      <c r="AD1762"/>
      <c r="AE1762"/>
    </row>
    <row r="1763" spans="1:31" x14ac:dyDescent="0.3">
      <c r="A1763"/>
      <c r="B1763"/>
      <c r="C1763"/>
      <c r="D1763"/>
      <c r="E1763"/>
      <c r="F1763"/>
      <c r="G1763"/>
      <c r="H1763"/>
      <c r="I1763" s="240"/>
      <c r="J1763" s="240"/>
      <c r="K1763"/>
      <c r="L1763" s="244"/>
      <c r="M1763"/>
      <c r="N1763" s="226"/>
      <c r="O1763"/>
      <c r="P1763"/>
      <c r="Q1763"/>
      <c r="R1763"/>
      <c r="S1763"/>
      <c r="T1763"/>
      <c r="U1763" s="242"/>
      <c r="V1763" s="226"/>
      <c r="W1763" s="226"/>
      <c r="X1763" s="226"/>
      <c r="Y1763" s="226"/>
      <c r="Z1763" s="241"/>
      <c r="AA1763"/>
      <c r="AB1763"/>
      <c r="AC1763"/>
      <c r="AD1763"/>
      <c r="AE1763"/>
    </row>
    <row r="1764" spans="1:31" x14ac:dyDescent="0.3">
      <c r="A1764"/>
      <c r="B1764"/>
      <c r="C1764"/>
      <c r="D1764"/>
      <c r="E1764"/>
      <c r="F1764"/>
      <c r="G1764"/>
      <c r="H1764"/>
      <c r="I1764" s="240"/>
      <c r="J1764" s="240"/>
      <c r="K1764"/>
      <c r="L1764" s="244"/>
      <c r="M1764"/>
      <c r="N1764" s="226"/>
      <c r="O1764"/>
      <c r="P1764"/>
      <c r="Q1764"/>
      <c r="R1764"/>
      <c r="S1764"/>
      <c r="T1764"/>
      <c r="U1764" s="242"/>
      <c r="V1764" s="226"/>
      <c r="W1764" s="226"/>
      <c r="X1764" s="226"/>
      <c r="Y1764" s="226"/>
      <c r="Z1764" s="241"/>
      <c r="AA1764"/>
      <c r="AB1764"/>
      <c r="AC1764"/>
      <c r="AD1764"/>
      <c r="AE1764"/>
    </row>
    <row r="1765" spans="1:31" x14ac:dyDescent="0.3">
      <c r="A1765"/>
      <c r="B1765"/>
      <c r="C1765"/>
      <c r="D1765"/>
      <c r="E1765"/>
      <c r="F1765"/>
      <c r="G1765"/>
      <c r="H1765"/>
      <c r="I1765" s="240"/>
      <c r="J1765" s="240"/>
      <c r="K1765"/>
      <c r="L1765" s="244"/>
      <c r="M1765"/>
      <c r="N1765" s="226"/>
      <c r="O1765"/>
      <c r="P1765"/>
      <c r="Q1765"/>
      <c r="R1765"/>
      <c r="S1765"/>
      <c r="T1765"/>
      <c r="U1765" s="242"/>
      <c r="V1765" s="226"/>
      <c r="W1765" s="226"/>
      <c r="X1765" s="226"/>
      <c r="Y1765" s="226"/>
      <c r="Z1765" s="241"/>
      <c r="AA1765"/>
      <c r="AB1765"/>
      <c r="AC1765"/>
      <c r="AD1765"/>
      <c r="AE1765"/>
    </row>
    <row r="1766" spans="1:31" x14ac:dyDescent="0.3">
      <c r="A1766"/>
      <c r="B1766"/>
      <c r="C1766"/>
      <c r="D1766"/>
      <c r="E1766"/>
      <c r="F1766"/>
      <c r="G1766"/>
      <c r="H1766"/>
      <c r="I1766" s="240"/>
      <c r="J1766" s="240"/>
      <c r="K1766"/>
      <c r="L1766" s="244"/>
      <c r="M1766"/>
      <c r="N1766" s="226"/>
      <c r="O1766"/>
      <c r="P1766"/>
      <c r="Q1766"/>
      <c r="R1766"/>
      <c r="S1766"/>
      <c r="T1766"/>
      <c r="U1766" s="242"/>
      <c r="V1766" s="226"/>
      <c r="W1766" s="226"/>
      <c r="X1766" s="226"/>
      <c r="Y1766" s="226"/>
      <c r="Z1766" s="241"/>
      <c r="AA1766"/>
      <c r="AB1766"/>
      <c r="AC1766"/>
      <c r="AD1766"/>
      <c r="AE1766"/>
    </row>
    <row r="1767" spans="1:31" x14ac:dyDescent="0.3">
      <c r="A1767"/>
      <c r="B1767"/>
      <c r="C1767"/>
      <c r="D1767"/>
      <c r="E1767"/>
      <c r="F1767"/>
      <c r="G1767"/>
      <c r="H1767"/>
      <c r="I1767" s="240"/>
      <c r="J1767" s="240"/>
      <c r="K1767"/>
      <c r="L1767" s="244"/>
      <c r="M1767"/>
      <c r="N1767" s="226"/>
      <c r="O1767"/>
      <c r="P1767"/>
      <c r="Q1767"/>
      <c r="R1767"/>
      <c r="S1767"/>
      <c r="T1767"/>
      <c r="U1767" s="242"/>
      <c r="V1767" s="226"/>
      <c r="W1767" s="226"/>
      <c r="X1767" s="226"/>
      <c r="Y1767" s="226"/>
      <c r="Z1767" s="241"/>
      <c r="AA1767"/>
      <c r="AB1767"/>
      <c r="AC1767"/>
      <c r="AD1767"/>
      <c r="AE1767"/>
    </row>
    <row r="1768" spans="1:31" x14ac:dyDescent="0.3">
      <c r="A1768"/>
      <c r="B1768"/>
      <c r="C1768"/>
      <c r="D1768"/>
      <c r="E1768"/>
      <c r="F1768"/>
      <c r="G1768"/>
      <c r="H1768"/>
      <c r="I1768" s="240"/>
      <c r="J1768" s="240"/>
      <c r="K1768"/>
      <c r="L1768" s="244"/>
      <c r="M1768"/>
      <c r="N1768" s="226"/>
      <c r="O1768"/>
      <c r="P1768"/>
      <c r="Q1768"/>
      <c r="R1768"/>
      <c r="S1768"/>
      <c r="T1768"/>
      <c r="U1768" s="242"/>
      <c r="V1768" s="226"/>
      <c r="W1768" s="226"/>
      <c r="X1768" s="226"/>
      <c r="Y1768" s="226"/>
      <c r="Z1768" s="241"/>
      <c r="AA1768"/>
      <c r="AB1768"/>
      <c r="AC1768"/>
      <c r="AD1768"/>
      <c r="AE1768"/>
    </row>
    <row r="1769" spans="1:31" x14ac:dyDescent="0.3">
      <c r="A1769"/>
      <c r="B1769"/>
      <c r="C1769"/>
      <c r="D1769"/>
      <c r="E1769"/>
      <c r="F1769"/>
      <c r="G1769"/>
      <c r="H1769"/>
      <c r="I1769" s="240"/>
      <c r="J1769" s="240"/>
      <c r="K1769"/>
      <c r="L1769" s="244"/>
      <c r="M1769"/>
      <c r="N1769" s="226"/>
      <c r="O1769"/>
      <c r="P1769"/>
      <c r="Q1769"/>
      <c r="R1769"/>
      <c r="S1769"/>
      <c r="T1769"/>
      <c r="U1769" s="242"/>
      <c r="V1769" s="226"/>
      <c r="W1769" s="226"/>
      <c r="X1769" s="226"/>
      <c r="Y1769" s="226"/>
      <c r="Z1769" s="241"/>
      <c r="AA1769"/>
      <c r="AB1769"/>
      <c r="AC1769"/>
      <c r="AD1769"/>
      <c r="AE1769"/>
    </row>
    <row r="1770" spans="1:31" x14ac:dyDescent="0.3">
      <c r="A1770"/>
      <c r="B1770"/>
      <c r="C1770"/>
      <c r="D1770"/>
      <c r="E1770"/>
      <c r="F1770"/>
      <c r="G1770"/>
      <c r="H1770"/>
      <c r="I1770" s="240"/>
      <c r="J1770" s="240"/>
      <c r="K1770"/>
      <c r="L1770" s="244"/>
      <c r="M1770"/>
      <c r="N1770" s="226"/>
      <c r="O1770"/>
      <c r="P1770"/>
      <c r="Q1770"/>
      <c r="R1770"/>
      <c r="S1770"/>
      <c r="T1770"/>
      <c r="U1770" s="242"/>
      <c r="V1770" s="226"/>
      <c r="W1770" s="226"/>
      <c r="X1770" s="226"/>
      <c r="Y1770" s="226"/>
      <c r="Z1770" s="241"/>
      <c r="AA1770"/>
      <c r="AB1770"/>
      <c r="AC1770"/>
      <c r="AD1770"/>
      <c r="AE1770"/>
    </row>
    <row r="1771" spans="1:31" x14ac:dyDescent="0.3">
      <c r="A1771"/>
      <c r="B1771"/>
      <c r="C1771"/>
      <c r="D1771"/>
      <c r="E1771"/>
      <c r="F1771"/>
      <c r="G1771"/>
      <c r="H1771"/>
      <c r="I1771" s="240"/>
      <c r="J1771" s="240"/>
      <c r="K1771"/>
      <c r="L1771" s="244"/>
      <c r="M1771"/>
      <c r="N1771" s="226"/>
      <c r="O1771"/>
      <c r="P1771"/>
      <c r="Q1771"/>
      <c r="R1771"/>
      <c r="S1771"/>
      <c r="T1771"/>
      <c r="U1771" s="242"/>
      <c r="V1771" s="226"/>
      <c r="W1771" s="226"/>
      <c r="X1771" s="226"/>
      <c r="Y1771" s="226"/>
      <c r="Z1771" s="241"/>
      <c r="AA1771"/>
      <c r="AB1771"/>
      <c r="AC1771"/>
      <c r="AD1771"/>
      <c r="AE1771"/>
    </row>
    <row r="1772" spans="1:31" x14ac:dyDescent="0.3">
      <c r="A1772"/>
      <c r="B1772"/>
      <c r="C1772"/>
      <c r="D1772"/>
      <c r="E1772"/>
      <c r="F1772"/>
      <c r="G1772"/>
      <c r="H1772"/>
      <c r="I1772" s="240"/>
      <c r="J1772" s="240"/>
      <c r="K1772"/>
      <c r="L1772" s="244"/>
      <c r="M1772"/>
      <c r="N1772" s="226"/>
      <c r="O1772"/>
      <c r="P1772"/>
      <c r="Q1772"/>
      <c r="R1772"/>
      <c r="S1772"/>
      <c r="T1772"/>
      <c r="U1772" s="242"/>
      <c r="V1772" s="226"/>
      <c r="W1772" s="226"/>
      <c r="X1772" s="226"/>
      <c r="Y1772" s="226"/>
      <c r="Z1772" s="241"/>
      <c r="AA1772"/>
      <c r="AB1772"/>
      <c r="AC1772"/>
      <c r="AD1772"/>
      <c r="AE1772"/>
    </row>
    <row r="1773" spans="1:31" x14ac:dyDescent="0.3">
      <c r="A1773"/>
      <c r="B1773"/>
      <c r="C1773"/>
      <c r="D1773"/>
      <c r="E1773"/>
      <c r="F1773"/>
      <c r="G1773"/>
      <c r="H1773"/>
      <c r="I1773" s="240"/>
      <c r="J1773" s="240"/>
      <c r="K1773"/>
      <c r="L1773" s="244"/>
      <c r="M1773"/>
      <c r="N1773" s="226"/>
      <c r="O1773"/>
      <c r="P1773"/>
      <c r="Q1773"/>
      <c r="R1773"/>
      <c r="S1773"/>
      <c r="T1773"/>
      <c r="U1773" s="242"/>
      <c r="V1773" s="226"/>
      <c r="W1773" s="226"/>
      <c r="X1773" s="226"/>
      <c r="Y1773" s="226"/>
      <c r="Z1773" s="241"/>
      <c r="AA1773"/>
      <c r="AB1773"/>
      <c r="AC1773"/>
      <c r="AD1773"/>
      <c r="AE1773"/>
    </row>
    <row r="1774" spans="1:31" x14ac:dyDescent="0.3">
      <c r="A1774"/>
      <c r="B1774"/>
      <c r="C1774"/>
      <c r="D1774"/>
      <c r="E1774"/>
      <c r="F1774"/>
      <c r="G1774"/>
      <c r="H1774"/>
      <c r="I1774" s="240"/>
      <c r="J1774" s="240"/>
      <c r="K1774"/>
      <c r="L1774" s="244"/>
      <c r="M1774"/>
      <c r="N1774" s="226"/>
      <c r="O1774"/>
      <c r="P1774"/>
      <c r="Q1774"/>
      <c r="R1774"/>
      <c r="S1774"/>
      <c r="T1774"/>
      <c r="U1774" s="242"/>
      <c r="V1774" s="226"/>
      <c r="W1774" s="226"/>
      <c r="X1774" s="226"/>
      <c r="Y1774" s="226"/>
      <c r="Z1774" s="241"/>
      <c r="AA1774"/>
      <c r="AB1774"/>
      <c r="AC1774"/>
      <c r="AD1774"/>
      <c r="AE1774"/>
    </row>
    <row r="1775" spans="1:31" x14ac:dyDescent="0.3">
      <c r="A1775"/>
      <c r="B1775"/>
      <c r="C1775"/>
      <c r="D1775"/>
      <c r="E1775"/>
      <c r="F1775"/>
      <c r="G1775"/>
      <c r="H1775"/>
      <c r="I1775" s="240"/>
      <c r="J1775" s="240"/>
      <c r="K1775"/>
      <c r="L1775" s="244"/>
      <c r="M1775"/>
      <c r="N1775" s="226"/>
      <c r="O1775"/>
      <c r="P1775"/>
      <c r="Q1775"/>
      <c r="R1775"/>
      <c r="S1775"/>
      <c r="T1775"/>
      <c r="U1775" s="242"/>
      <c r="V1775" s="226"/>
      <c r="W1775" s="226"/>
      <c r="X1775" s="226"/>
      <c r="Y1775" s="226"/>
      <c r="Z1775" s="241"/>
      <c r="AA1775"/>
      <c r="AB1775"/>
      <c r="AC1775"/>
      <c r="AD1775"/>
      <c r="AE1775"/>
    </row>
    <row r="1776" spans="1:31" x14ac:dyDescent="0.3">
      <c r="A1776"/>
      <c r="B1776"/>
      <c r="C1776"/>
      <c r="D1776"/>
      <c r="E1776"/>
      <c r="F1776"/>
      <c r="G1776"/>
      <c r="H1776"/>
      <c r="I1776" s="240"/>
      <c r="J1776" s="240"/>
      <c r="K1776"/>
      <c r="L1776" s="244"/>
      <c r="M1776"/>
      <c r="N1776" s="226"/>
      <c r="O1776"/>
      <c r="P1776"/>
      <c r="Q1776"/>
      <c r="R1776"/>
      <c r="S1776"/>
      <c r="T1776"/>
      <c r="U1776" s="242"/>
      <c r="V1776" s="226"/>
      <c r="W1776" s="226"/>
      <c r="X1776" s="226"/>
      <c r="Y1776" s="226"/>
      <c r="Z1776" s="241"/>
      <c r="AA1776"/>
      <c r="AB1776"/>
      <c r="AC1776"/>
      <c r="AD1776"/>
      <c r="AE1776"/>
    </row>
    <row r="1777" spans="1:31" x14ac:dyDescent="0.3">
      <c r="A1777"/>
      <c r="B1777"/>
      <c r="C1777"/>
      <c r="D1777"/>
      <c r="E1777"/>
      <c r="F1777"/>
      <c r="G1777"/>
      <c r="H1777"/>
      <c r="I1777" s="240"/>
      <c r="J1777" s="240"/>
      <c r="K1777"/>
      <c r="L1777" s="244"/>
      <c r="M1777"/>
      <c r="N1777" s="226"/>
      <c r="O1777"/>
      <c r="P1777"/>
      <c r="Q1777"/>
      <c r="R1777"/>
      <c r="S1777"/>
      <c r="T1777"/>
      <c r="U1777" s="242"/>
      <c r="V1777" s="226"/>
      <c r="W1777" s="226"/>
      <c r="X1777" s="226"/>
      <c r="Y1777" s="226"/>
      <c r="Z1777" s="241"/>
      <c r="AA1777"/>
      <c r="AB1777"/>
      <c r="AC1777"/>
      <c r="AD1777"/>
      <c r="AE1777"/>
    </row>
    <row r="1778" spans="1:31" x14ac:dyDescent="0.3">
      <c r="A1778"/>
      <c r="B1778"/>
      <c r="C1778"/>
      <c r="D1778"/>
      <c r="E1778"/>
      <c r="F1778"/>
      <c r="G1778"/>
      <c r="H1778"/>
      <c r="I1778" s="240"/>
      <c r="J1778" s="240"/>
      <c r="K1778"/>
      <c r="L1778" s="244"/>
      <c r="M1778"/>
      <c r="N1778" s="226"/>
      <c r="O1778"/>
      <c r="P1778"/>
      <c r="Q1778"/>
      <c r="R1778"/>
      <c r="S1778"/>
      <c r="T1778"/>
      <c r="U1778" s="242"/>
      <c r="V1778" s="226"/>
      <c r="W1778" s="226"/>
      <c r="X1778" s="226"/>
      <c r="Y1778" s="226"/>
      <c r="Z1778" s="241"/>
      <c r="AA1778"/>
      <c r="AB1778"/>
      <c r="AC1778"/>
      <c r="AD1778"/>
      <c r="AE1778"/>
    </row>
    <row r="1779" spans="1:31" x14ac:dyDescent="0.3">
      <c r="A1779"/>
      <c r="B1779"/>
      <c r="C1779"/>
      <c r="D1779"/>
      <c r="E1779"/>
      <c r="F1779"/>
      <c r="G1779"/>
      <c r="H1779"/>
      <c r="I1779" s="240"/>
      <c r="J1779" s="240"/>
      <c r="K1779"/>
      <c r="L1779" s="244"/>
      <c r="M1779"/>
      <c r="N1779" s="226"/>
      <c r="O1779"/>
      <c r="P1779"/>
      <c r="Q1779"/>
      <c r="R1779"/>
      <c r="S1779"/>
      <c r="T1779"/>
      <c r="U1779" s="242"/>
      <c r="V1779" s="226"/>
      <c r="W1779" s="226"/>
      <c r="X1779" s="226"/>
      <c r="Y1779" s="226"/>
      <c r="Z1779" s="241"/>
      <c r="AA1779"/>
      <c r="AB1779"/>
      <c r="AC1779"/>
      <c r="AD1779"/>
      <c r="AE1779"/>
    </row>
    <row r="1780" spans="1:31" x14ac:dyDescent="0.3">
      <c r="A1780"/>
      <c r="B1780"/>
      <c r="C1780"/>
      <c r="D1780"/>
      <c r="E1780"/>
      <c r="F1780"/>
      <c r="G1780"/>
      <c r="H1780"/>
      <c r="I1780" s="240"/>
      <c r="J1780" s="240"/>
      <c r="K1780"/>
      <c r="L1780" s="244"/>
      <c r="M1780"/>
      <c r="N1780" s="226"/>
      <c r="O1780"/>
      <c r="P1780"/>
      <c r="Q1780"/>
      <c r="R1780"/>
      <c r="S1780"/>
      <c r="T1780"/>
      <c r="U1780" s="242"/>
      <c r="V1780" s="226"/>
      <c r="W1780" s="226"/>
      <c r="X1780" s="226"/>
      <c r="Y1780" s="226"/>
      <c r="Z1780" s="241"/>
      <c r="AA1780"/>
      <c r="AB1780"/>
      <c r="AC1780"/>
      <c r="AD1780"/>
      <c r="AE1780"/>
    </row>
    <row r="1781" spans="1:31" x14ac:dyDescent="0.3">
      <c r="A1781"/>
      <c r="B1781"/>
      <c r="C1781"/>
      <c r="D1781"/>
      <c r="E1781"/>
      <c r="F1781"/>
      <c r="G1781"/>
      <c r="H1781"/>
      <c r="I1781" s="240"/>
      <c r="J1781" s="240"/>
      <c r="K1781"/>
      <c r="L1781" s="244"/>
      <c r="M1781"/>
      <c r="N1781" s="226"/>
      <c r="O1781"/>
      <c r="P1781"/>
      <c r="Q1781"/>
      <c r="R1781"/>
      <c r="S1781"/>
      <c r="T1781"/>
      <c r="U1781" s="242"/>
      <c r="V1781" s="226"/>
      <c r="W1781" s="226"/>
      <c r="X1781" s="226"/>
      <c r="Y1781" s="226"/>
      <c r="Z1781" s="241"/>
      <c r="AA1781"/>
      <c r="AB1781"/>
      <c r="AC1781"/>
      <c r="AD1781"/>
      <c r="AE1781"/>
    </row>
    <row r="1782" spans="1:31" x14ac:dyDescent="0.3">
      <c r="A1782"/>
      <c r="B1782"/>
      <c r="C1782"/>
      <c r="D1782"/>
      <c r="E1782"/>
      <c r="F1782"/>
      <c r="G1782"/>
      <c r="H1782"/>
      <c r="I1782" s="240"/>
      <c r="J1782" s="240"/>
      <c r="K1782"/>
      <c r="L1782" s="244"/>
      <c r="M1782"/>
      <c r="N1782" s="226"/>
      <c r="O1782"/>
      <c r="P1782"/>
      <c r="Q1782"/>
      <c r="R1782"/>
      <c r="S1782"/>
      <c r="T1782"/>
      <c r="U1782" s="242"/>
      <c r="V1782" s="226"/>
      <c r="W1782" s="226"/>
      <c r="X1782" s="226"/>
      <c r="Y1782" s="226"/>
      <c r="Z1782" s="241"/>
      <c r="AA1782"/>
      <c r="AB1782"/>
      <c r="AC1782"/>
      <c r="AD1782"/>
      <c r="AE1782"/>
    </row>
    <row r="1783" spans="1:31" x14ac:dyDescent="0.3">
      <c r="A1783"/>
      <c r="B1783"/>
      <c r="C1783"/>
      <c r="D1783"/>
      <c r="E1783"/>
      <c r="F1783"/>
      <c r="G1783"/>
      <c r="H1783"/>
      <c r="I1783" s="240"/>
      <c r="J1783" s="240"/>
      <c r="K1783"/>
      <c r="L1783" s="244"/>
      <c r="M1783"/>
      <c r="N1783" s="226"/>
      <c r="O1783"/>
      <c r="P1783"/>
      <c r="Q1783"/>
      <c r="R1783"/>
      <c r="S1783"/>
      <c r="T1783"/>
      <c r="U1783" s="242"/>
      <c r="V1783" s="226"/>
      <c r="W1783" s="226"/>
      <c r="X1783" s="226"/>
      <c r="Y1783" s="226"/>
      <c r="Z1783" s="241"/>
      <c r="AA1783"/>
      <c r="AB1783"/>
      <c r="AC1783"/>
      <c r="AD1783"/>
      <c r="AE1783"/>
    </row>
    <row r="1784" spans="1:31" x14ac:dyDescent="0.3">
      <c r="A1784"/>
      <c r="B1784"/>
      <c r="C1784"/>
      <c r="D1784"/>
      <c r="E1784"/>
      <c r="F1784"/>
      <c r="G1784"/>
      <c r="H1784"/>
      <c r="I1784" s="240"/>
      <c r="J1784" s="240"/>
      <c r="K1784"/>
      <c r="L1784" s="244"/>
      <c r="M1784"/>
      <c r="N1784" s="226"/>
      <c r="O1784"/>
      <c r="P1784"/>
      <c r="Q1784"/>
      <c r="R1784"/>
      <c r="S1784"/>
      <c r="T1784"/>
      <c r="U1784" s="242"/>
      <c r="V1784" s="226"/>
      <c r="W1784" s="226"/>
      <c r="X1784" s="226"/>
      <c r="Y1784" s="226"/>
      <c r="Z1784" s="241"/>
      <c r="AA1784"/>
      <c r="AB1784"/>
      <c r="AC1784"/>
      <c r="AD1784"/>
      <c r="AE1784"/>
    </row>
    <row r="1785" spans="1:31" x14ac:dyDescent="0.3">
      <c r="A1785"/>
      <c r="B1785"/>
      <c r="C1785"/>
      <c r="D1785"/>
      <c r="E1785"/>
      <c r="F1785"/>
      <c r="G1785"/>
      <c r="H1785"/>
      <c r="I1785" s="240"/>
      <c r="J1785" s="240"/>
      <c r="K1785"/>
      <c r="L1785" s="244"/>
      <c r="M1785"/>
      <c r="N1785" s="226"/>
      <c r="O1785"/>
      <c r="P1785"/>
      <c r="Q1785"/>
      <c r="R1785"/>
      <c r="S1785"/>
      <c r="T1785"/>
      <c r="U1785" s="242"/>
      <c r="V1785" s="226"/>
      <c r="W1785" s="226"/>
      <c r="X1785" s="226"/>
      <c r="Y1785" s="226"/>
      <c r="Z1785" s="241"/>
      <c r="AA1785"/>
      <c r="AB1785"/>
      <c r="AC1785"/>
      <c r="AD1785"/>
      <c r="AE1785"/>
    </row>
    <row r="1786" spans="1:31" x14ac:dyDescent="0.3">
      <c r="A1786"/>
      <c r="B1786"/>
      <c r="C1786"/>
      <c r="D1786"/>
      <c r="E1786"/>
      <c r="F1786"/>
      <c r="G1786"/>
      <c r="H1786"/>
      <c r="I1786" s="240"/>
      <c r="J1786" s="240"/>
      <c r="K1786"/>
      <c r="L1786" s="244"/>
      <c r="M1786"/>
      <c r="N1786" s="226"/>
      <c r="O1786"/>
      <c r="P1786"/>
      <c r="Q1786"/>
      <c r="R1786"/>
      <c r="S1786"/>
      <c r="T1786"/>
      <c r="U1786" s="242"/>
      <c r="V1786" s="226"/>
      <c r="W1786" s="226"/>
      <c r="X1786" s="226"/>
      <c r="Y1786" s="226"/>
      <c r="Z1786" s="241"/>
      <c r="AA1786"/>
      <c r="AB1786"/>
      <c r="AC1786"/>
      <c r="AD1786"/>
      <c r="AE1786"/>
    </row>
    <row r="1787" spans="1:31" x14ac:dyDescent="0.3">
      <c r="A1787"/>
      <c r="B1787"/>
      <c r="C1787"/>
      <c r="D1787"/>
      <c r="E1787"/>
      <c r="F1787"/>
      <c r="G1787"/>
      <c r="H1787"/>
      <c r="I1787" s="240"/>
      <c r="J1787" s="240"/>
      <c r="K1787"/>
      <c r="L1787" s="244"/>
      <c r="M1787"/>
      <c r="N1787" s="226"/>
      <c r="O1787"/>
      <c r="P1787"/>
      <c r="Q1787"/>
      <c r="R1787"/>
      <c r="S1787"/>
      <c r="T1787"/>
      <c r="U1787" s="242"/>
      <c r="V1787" s="226"/>
      <c r="W1787" s="226"/>
      <c r="X1787" s="226"/>
      <c r="Y1787" s="226"/>
      <c r="Z1787" s="241"/>
      <c r="AA1787"/>
      <c r="AB1787"/>
      <c r="AC1787"/>
      <c r="AD1787"/>
      <c r="AE1787"/>
    </row>
    <row r="1788" spans="1:31" x14ac:dyDescent="0.3">
      <c r="A1788"/>
      <c r="B1788"/>
      <c r="C1788"/>
      <c r="D1788"/>
      <c r="E1788"/>
      <c r="F1788"/>
      <c r="G1788"/>
      <c r="H1788"/>
      <c r="I1788" s="240"/>
      <c r="J1788" s="240"/>
      <c r="K1788"/>
      <c r="L1788" s="244"/>
      <c r="M1788"/>
      <c r="N1788" s="226"/>
      <c r="O1788"/>
      <c r="P1788"/>
      <c r="Q1788"/>
      <c r="R1788"/>
      <c r="S1788"/>
      <c r="T1788"/>
      <c r="U1788" s="242"/>
      <c r="V1788" s="226"/>
      <c r="W1788" s="226"/>
      <c r="X1788" s="226"/>
      <c r="Y1788" s="226"/>
      <c r="Z1788" s="241"/>
      <c r="AA1788"/>
      <c r="AB1788"/>
      <c r="AC1788"/>
      <c r="AD1788"/>
      <c r="AE1788"/>
    </row>
    <row r="1789" spans="1:31" x14ac:dyDescent="0.3">
      <c r="A1789"/>
      <c r="B1789"/>
      <c r="C1789"/>
      <c r="D1789"/>
      <c r="E1789"/>
      <c r="F1789"/>
      <c r="G1789"/>
      <c r="H1789"/>
      <c r="I1789" s="240"/>
      <c r="J1789" s="240"/>
      <c r="K1789"/>
      <c r="L1789" s="244"/>
      <c r="M1789"/>
      <c r="N1789" s="226"/>
      <c r="O1789"/>
      <c r="P1789"/>
      <c r="Q1789"/>
      <c r="R1789"/>
      <c r="S1789"/>
      <c r="T1789"/>
      <c r="U1789" s="242"/>
      <c r="V1789" s="226"/>
      <c r="W1789" s="226"/>
      <c r="X1789" s="226"/>
      <c r="Y1789" s="226"/>
      <c r="Z1789" s="241"/>
      <c r="AA1789"/>
      <c r="AB1789"/>
      <c r="AC1789"/>
      <c r="AD1789"/>
      <c r="AE1789"/>
    </row>
    <row r="1790" spans="1:31" x14ac:dyDescent="0.3">
      <c r="A1790"/>
      <c r="B1790"/>
      <c r="C1790"/>
      <c r="D1790"/>
      <c r="E1790"/>
      <c r="F1790"/>
      <c r="G1790"/>
      <c r="H1790"/>
      <c r="I1790" s="240"/>
      <c r="J1790" s="240"/>
      <c r="K1790"/>
      <c r="L1790" s="244"/>
      <c r="M1790"/>
      <c r="N1790" s="226"/>
      <c r="O1790"/>
      <c r="P1790"/>
      <c r="Q1790"/>
      <c r="R1790"/>
      <c r="S1790"/>
      <c r="T1790"/>
      <c r="U1790" s="242"/>
      <c r="V1790" s="226"/>
      <c r="W1790" s="226"/>
      <c r="X1790" s="226"/>
      <c r="Y1790" s="226"/>
      <c r="Z1790" s="241"/>
      <c r="AA1790"/>
      <c r="AB1790"/>
      <c r="AC1790"/>
      <c r="AD1790"/>
      <c r="AE1790"/>
    </row>
    <row r="1791" spans="1:31" x14ac:dyDescent="0.3">
      <c r="A1791"/>
      <c r="B1791"/>
      <c r="C1791"/>
      <c r="D1791"/>
      <c r="E1791"/>
      <c r="F1791"/>
      <c r="G1791"/>
      <c r="H1791"/>
      <c r="I1791" s="240"/>
      <c r="J1791" s="240"/>
      <c r="K1791"/>
      <c r="L1791" s="244"/>
      <c r="M1791"/>
      <c r="N1791" s="226"/>
      <c r="O1791"/>
      <c r="P1791"/>
      <c r="Q1791"/>
      <c r="R1791"/>
      <c r="S1791"/>
      <c r="T1791"/>
      <c r="U1791" s="242"/>
      <c r="V1791" s="226"/>
      <c r="W1791" s="226"/>
      <c r="X1791" s="226"/>
      <c r="Y1791" s="226"/>
      <c r="Z1791" s="241"/>
      <c r="AA1791"/>
      <c r="AB1791"/>
      <c r="AC1791"/>
      <c r="AD1791"/>
      <c r="AE1791"/>
    </row>
    <row r="1792" spans="1:31" x14ac:dyDescent="0.3">
      <c r="A1792"/>
      <c r="B1792"/>
      <c r="C1792"/>
      <c r="D1792"/>
      <c r="E1792"/>
      <c r="F1792"/>
      <c r="G1792"/>
      <c r="H1792"/>
      <c r="I1792" s="240"/>
      <c r="J1792" s="240"/>
      <c r="K1792"/>
      <c r="L1792" s="244"/>
      <c r="M1792"/>
      <c r="N1792" s="226"/>
      <c r="O1792"/>
      <c r="P1792"/>
      <c r="Q1792"/>
      <c r="R1792"/>
      <c r="S1792"/>
      <c r="T1792"/>
      <c r="U1792" s="242"/>
      <c r="V1792" s="226"/>
      <c r="W1792" s="226"/>
      <c r="X1792" s="226"/>
      <c r="Y1792" s="226"/>
      <c r="Z1792" s="241"/>
      <c r="AA1792"/>
      <c r="AB1792"/>
      <c r="AC1792"/>
      <c r="AD1792"/>
      <c r="AE1792"/>
    </row>
    <row r="1793" spans="1:31" x14ac:dyDescent="0.3">
      <c r="A1793"/>
      <c r="B1793"/>
      <c r="C1793"/>
      <c r="D1793"/>
      <c r="E1793"/>
      <c r="F1793"/>
      <c r="G1793"/>
      <c r="H1793"/>
      <c r="I1793" s="240"/>
      <c r="J1793" s="240"/>
      <c r="K1793"/>
      <c r="L1793" s="244"/>
      <c r="M1793"/>
      <c r="N1793" s="226"/>
      <c r="O1793"/>
      <c r="P1793"/>
      <c r="Q1793"/>
      <c r="R1793"/>
      <c r="S1793"/>
      <c r="T1793"/>
      <c r="U1793" s="242"/>
      <c r="V1793" s="226"/>
      <c r="W1793" s="226"/>
      <c r="X1793" s="226"/>
      <c r="Y1793" s="226"/>
      <c r="Z1793" s="241"/>
      <c r="AA1793"/>
      <c r="AB1793"/>
      <c r="AC1793"/>
      <c r="AD1793"/>
      <c r="AE1793"/>
    </row>
    <row r="1794" spans="1:31" x14ac:dyDescent="0.3">
      <c r="A1794"/>
      <c r="B1794"/>
      <c r="C1794"/>
      <c r="D1794"/>
      <c r="E1794"/>
      <c r="F1794"/>
      <c r="G1794"/>
      <c r="H1794"/>
      <c r="I1794" s="240"/>
      <c r="J1794" s="240"/>
      <c r="K1794"/>
      <c r="L1794" s="244"/>
      <c r="M1794"/>
      <c r="N1794" s="226"/>
      <c r="O1794"/>
      <c r="P1794"/>
      <c r="Q1794"/>
      <c r="R1794"/>
      <c r="S1794"/>
      <c r="T1794"/>
      <c r="U1794" s="242"/>
      <c r="V1794" s="226"/>
      <c r="W1794" s="226"/>
      <c r="X1794" s="226"/>
      <c r="Y1794" s="226"/>
      <c r="Z1794" s="241"/>
      <c r="AA1794"/>
      <c r="AB1794"/>
      <c r="AC1794"/>
      <c r="AD1794"/>
      <c r="AE1794"/>
    </row>
    <row r="1795" spans="1:31" x14ac:dyDescent="0.3">
      <c r="A1795"/>
      <c r="B1795"/>
      <c r="C1795"/>
      <c r="D1795"/>
      <c r="E1795"/>
      <c r="F1795"/>
      <c r="G1795"/>
      <c r="H1795"/>
      <c r="I1795" s="240"/>
      <c r="J1795" s="240"/>
      <c r="K1795"/>
      <c r="L1795" s="244"/>
      <c r="M1795"/>
      <c r="N1795" s="226"/>
      <c r="O1795"/>
      <c r="P1795"/>
      <c r="Q1795"/>
      <c r="R1795"/>
      <c r="S1795"/>
      <c r="T1795"/>
      <c r="U1795" s="242"/>
      <c r="V1795" s="226"/>
      <c r="W1795" s="226"/>
      <c r="X1795" s="226"/>
      <c r="Y1795" s="226"/>
      <c r="Z1795" s="241"/>
      <c r="AA1795"/>
      <c r="AB1795"/>
      <c r="AC1795"/>
      <c r="AD1795"/>
      <c r="AE1795"/>
    </row>
    <row r="1796" spans="1:31" x14ac:dyDescent="0.3">
      <c r="A1796"/>
      <c r="B1796"/>
      <c r="C1796"/>
      <c r="D1796"/>
      <c r="E1796"/>
      <c r="F1796"/>
      <c r="G1796"/>
      <c r="H1796"/>
      <c r="I1796" s="240"/>
      <c r="J1796" s="240"/>
      <c r="K1796"/>
      <c r="L1796" s="244"/>
      <c r="M1796"/>
      <c r="N1796" s="226"/>
      <c r="O1796"/>
      <c r="P1796"/>
      <c r="Q1796"/>
      <c r="R1796"/>
      <c r="S1796"/>
      <c r="T1796"/>
      <c r="U1796" s="242"/>
      <c r="V1796" s="226"/>
      <c r="W1796" s="226"/>
      <c r="X1796" s="226"/>
      <c r="Y1796" s="226"/>
      <c r="Z1796" s="241"/>
      <c r="AA1796"/>
      <c r="AB1796"/>
      <c r="AC1796"/>
      <c r="AD1796"/>
      <c r="AE1796"/>
    </row>
    <row r="1797" spans="1:31" x14ac:dyDescent="0.3">
      <c r="A1797"/>
      <c r="B1797"/>
      <c r="C1797"/>
      <c r="D1797"/>
      <c r="E1797"/>
      <c r="F1797"/>
      <c r="G1797"/>
      <c r="H1797"/>
      <c r="I1797" s="240"/>
      <c r="J1797" s="240"/>
      <c r="K1797"/>
      <c r="L1797" s="244"/>
      <c r="M1797"/>
      <c r="N1797" s="226"/>
      <c r="O1797"/>
      <c r="P1797"/>
      <c r="Q1797"/>
      <c r="R1797"/>
      <c r="S1797"/>
      <c r="T1797"/>
      <c r="U1797" s="242"/>
      <c r="V1797" s="226"/>
      <c r="W1797" s="226"/>
      <c r="X1797" s="226"/>
      <c r="Y1797" s="226"/>
      <c r="Z1797" s="241"/>
      <c r="AA1797"/>
      <c r="AB1797"/>
      <c r="AC1797"/>
      <c r="AD1797"/>
      <c r="AE1797"/>
    </row>
    <row r="1798" spans="1:31" x14ac:dyDescent="0.3">
      <c r="A1798"/>
      <c r="B1798"/>
      <c r="C1798"/>
      <c r="D1798"/>
      <c r="E1798"/>
      <c r="F1798"/>
      <c r="G1798"/>
      <c r="H1798"/>
      <c r="I1798" s="240"/>
      <c r="J1798" s="240"/>
      <c r="K1798"/>
      <c r="L1798" s="244"/>
      <c r="M1798"/>
      <c r="N1798" s="226"/>
      <c r="O1798"/>
      <c r="P1798"/>
      <c r="Q1798"/>
      <c r="R1798"/>
      <c r="S1798"/>
      <c r="T1798"/>
      <c r="U1798" s="242"/>
      <c r="V1798" s="226"/>
      <c r="W1798" s="226"/>
      <c r="X1798" s="226"/>
      <c r="Y1798" s="226"/>
      <c r="Z1798" s="241"/>
      <c r="AA1798"/>
      <c r="AB1798"/>
      <c r="AC1798"/>
      <c r="AD1798"/>
      <c r="AE1798"/>
    </row>
    <row r="1799" spans="1:31" x14ac:dyDescent="0.3">
      <c r="A1799"/>
      <c r="B1799"/>
      <c r="C1799"/>
      <c r="D1799"/>
      <c r="E1799"/>
      <c r="F1799"/>
      <c r="G1799"/>
      <c r="H1799"/>
      <c r="I1799" s="240"/>
      <c r="J1799" s="240"/>
      <c r="K1799"/>
      <c r="L1799" s="244"/>
      <c r="M1799"/>
      <c r="N1799" s="226"/>
      <c r="O1799"/>
      <c r="P1799"/>
      <c r="Q1799"/>
      <c r="R1799"/>
      <c r="S1799"/>
      <c r="T1799"/>
      <c r="U1799" s="242"/>
      <c r="V1799" s="226"/>
      <c r="W1799" s="226"/>
      <c r="X1799" s="226"/>
      <c r="Y1799" s="226"/>
      <c r="Z1799" s="241"/>
      <c r="AA1799"/>
      <c r="AB1799"/>
      <c r="AC1799"/>
      <c r="AD1799"/>
      <c r="AE1799"/>
    </row>
    <row r="1800" spans="1:31" x14ac:dyDescent="0.3">
      <c r="A1800"/>
      <c r="B1800"/>
      <c r="C1800"/>
      <c r="D1800"/>
      <c r="E1800"/>
      <c r="F1800"/>
      <c r="G1800"/>
      <c r="H1800"/>
      <c r="I1800" s="240"/>
      <c r="J1800" s="240"/>
      <c r="K1800"/>
      <c r="L1800" s="244"/>
      <c r="M1800"/>
      <c r="N1800" s="226"/>
      <c r="O1800"/>
      <c r="P1800"/>
      <c r="Q1800"/>
      <c r="R1800"/>
      <c r="S1800"/>
      <c r="T1800"/>
      <c r="U1800" s="242"/>
      <c r="V1800" s="226"/>
      <c r="W1800" s="226"/>
      <c r="X1800" s="226"/>
      <c r="Y1800" s="226"/>
      <c r="Z1800" s="241"/>
      <c r="AA1800"/>
      <c r="AB1800"/>
      <c r="AC1800"/>
      <c r="AD1800"/>
      <c r="AE1800"/>
    </row>
    <row r="1801" spans="1:31" x14ac:dyDescent="0.3">
      <c r="A1801"/>
      <c r="B1801"/>
      <c r="C1801"/>
      <c r="D1801"/>
      <c r="E1801"/>
      <c r="F1801"/>
      <c r="G1801"/>
      <c r="H1801"/>
      <c r="I1801" s="240"/>
      <c r="J1801" s="240"/>
      <c r="K1801"/>
      <c r="L1801" s="244"/>
      <c r="M1801"/>
      <c r="N1801" s="226"/>
      <c r="O1801"/>
      <c r="P1801"/>
      <c r="Q1801"/>
      <c r="R1801"/>
      <c r="S1801"/>
      <c r="T1801"/>
      <c r="U1801" s="242"/>
      <c r="V1801" s="226"/>
      <c r="W1801" s="226"/>
      <c r="X1801" s="226"/>
      <c r="Y1801" s="226"/>
      <c r="Z1801" s="241"/>
      <c r="AA1801"/>
      <c r="AB1801"/>
      <c r="AC1801"/>
      <c r="AD1801"/>
      <c r="AE1801"/>
    </row>
    <row r="1802" spans="1:31" x14ac:dyDescent="0.3">
      <c r="A1802"/>
      <c r="B1802"/>
      <c r="C1802"/>
      <c r="D1802"/>
      <c r="E1802"/>
      <c r="F1802"/>
      <c r="G1802"/>
      <c r="H1802"/>
      <c r="I1802" s="240"/>
      <c r="J1802" s="240"/>
      <c r="K1802"/>
      <c r="L1802" s="244"/>
      <c r="M1802"/>
      <c r="N1802" s="226"/>
      <c r="O1802"/>
      <c r="P1802"/>
      <c r="Q1802"/>
      <c r="R1802"/>
      <c r="S1802"/>
      <c r="T1802"/>
      <c r="U1802" s="242"/>
      <c r="V1802" s="226"/>
      <c r="W1802" s="226"/>
      <c r="X1802" s="226"/>
      <c r="Y1802" s="226"/>
      <c r="Z1802" s="241"/>
      <c r="AA1802"/>
      <c r="AB1802"/>
      <c r="AC1802"/>
      <c r="AD1802"/>
      <c r="AE1802"/>
    </row>
    <row r="1803" spans="1:31" x14ac:dyDescent="0.3">
      <c r="A1803"/>
      <c r="B1803"/>
      <c r="C1803"/>
      <c r="D1803"/>
      <c r="E1803"/>
      <c r="F1803"/>
      <c r="G1803"/>
      <c r="H1803"/>
      <c r="I1803" s="240"/>
      <c r="J1803" s="240"/>
      <c r="K1803"/>
      <c r="L1803" s="244"/>
      <c r="M1803"/>
      <c r="N1803" s="226"/>
      <c r="O1803"/>
      <c r="P1803"/>
      <c r="Q1803"/>
      <c r="R1803"/>
      <c r="S1803"/>
      <c r="T1803"/>
      <c r="U1803" s="242"/>
      <c r="V1803" s="226"/>
      <c r="W1803" s="226"/>
      <c r="X1803" s="226"/>
      <c r="Y1803" s="226"/>
      <c r="Z1803" s="241"/>
      <c r="AA1803"/>
      <c r="AB1803"/>
      <c r="AC1803"/>
      <c r="AD1803"/>
      <c r="AE1803"/>
    </row>
    <row r="1804" spans="1:31" x14ac:dyDescent="0.3">
      <c r="A1804"/>
      <c r="B1804"/>
      <c r="C1804"/>
      <c r="D1804"/>
      <c r="E1804"/>
      <c r="F1804"/>
      <c r="G1804"/>
      <c r="H1804"/>
      <c r="I1804" s="240"/>
      <c r="J1804" s="240"/>
      <c r="K1804"/>
      <c r="L1804" s="244"/>
      <c r="M1804"/>
      <c r="N1804" s="226"/>
      <c r="O1804"/>
      <c r="P1804"/>
      <c r="Q1804"/>
      <c r="R1804"/>
      <c r="S1804"/>
      <c r="T1804"/>
      <c r="U1804" s="242"/>
      <c r="V1804" s="226"/>
      <c r="W1804" s="226"/>
      <c r="X1804" s="226"/>
      <c r="Y1804" s="226"/>
      <c r="Z1804" s="241"/>
      <c r="AA1804"/>
      <c r="AB1804"/>
      <c r="AC1804"/>
      <c r="AD1804"/>
      <c r="AE1804"/>
    </row>
    <row r="1805" spans="1:31" x14ac:dyDescent="0.3">
      <c r="A1805"/>
      <c r="B1805"/>
      <c r="C1805"/>
      <c r="D1805"/>
      <c r="E1805"/>
      <c r="F1805"/>
      <c r="G1805"/>
      <c r="H1805"/>
      <c r="I1805" s="240"/>
      <c r="J1805" s="240"/>
      <c r="K1805"/>
      <c r="L1805" s="244"/>
      <c r="M1805"/>
      <c r="N1805" s="226"/>
      <c r="O1805"/>
      <c r="P1805"/>
      <c r="Q1805"/>
      <c r="R1805"/>
      <c r="S1805"/>
      <c r="T1805"/>
      <c r="U1805" s="242"/>
      <c r="V1805" s="226"/>
      <c r="W1805" s="226"/>
      <c r="X1805" s="226"/>
      <c r="Y1805" s="226"/>
      <c r="Z1805" s="241"/>
      <c r="AA1805"/>
      <c r="AB1805"/>
      <c r="AC1805"/>
      <c r="AD1805"/>
      <c r="AE1805"/>
    </row>
    <row r="1806" spans="1:31" x14ac:dyDescent="0.3">
      <c r="A1806"/>
      <c r="B1806"/>
      <c r="C1806"/>
      <c r="D1806"/>
      <c r="E1806"/>
      <c r="F1806"/>
      <c r="G1806"/>
      <c r="H1806"/>
      <c r="I1806" s="240"/>
      <c r="J1806" s="240"/>
      <c r="K1806"/>
      <c r="L1806" s="244"/>
      <c r="M1806"/>
      <c r="N1806" s="226"/>
      <c r="O1806"/>
      <c r="P1806"/>
      <c r="Q1806"/>
      <c r="R1806"/>
      <c r="S1806"/>
      <c r="T1806"/>
      <c r="U1806" s="242"/>
      <c r="V1806" s="226"/>
      <c r="W1806" s="226"/>
      <c r="X1806" s="226"/>
      <c r="Y1806" s="226"/>
      <c r="Z1806" s="241"/>
      <c r="AA1806"/>
      <c r="AB1806"/>
      <c r="AC1806"/>
      <c r="AD1806"/>
      <c r="AE1806"/>
    </row>
    <row r="1807" spans="1:31" x14ac:dyDescent="0.3">
      <c r="A1807"/>
      <c r="B1807"/>
      <c r="C1807"/>
      <c r="D1807"/>
      <c r="E1807"/>
      <c r="F1807"/>
      <c r="G1807"/>
      <c r="H1807"/>
      <c r="I1807" s="240"/>
      <c r="J1807" s="240"/>
      <c r="K1807"/>
      <c r="L1807" s="244"/>
      <c r="M1807"/>
      <c r="N1807" s="226"/>
      <c r="O1807"/>
      <c r="P1807"/>
      <c r="Q1807"/>
      <c r="R1807"/>
      <c r="S1807"/>
      <c r="T1807"/>
      <c r="U1807" s="242"/>
      <c r="V1807" s="226"/>
      <c r="W1807" s="226"/>
      <c r="X1807" s="226"/>
      <c r="Y1807" s="226"/>
      <c r="Z1807" s="241"/>
      <c r="AA1807"/>
      <c r="AB1807"/>
      <c r="AC1807"/>
      <c r="AD1807"/>
      <c r="AE1807"/>
    </row>
    <row r="1808" spans="1:31" x14ac:dyDescent="0.3">
      <c r="A1808"/>
      <c r="B1808"/>
      <c r="C1808"/>
      <c r="D1808"/>
      <c r="E1808"/>
      <c r="F1808"/>
      <c r="G1808"/>
      <c r="H1808"/>
      <c r="I1808" s="240"/>
      <c r="J1808" s="240"/>
      <c r="K1808"/>
      <c r="L1808" s="244"/>
      <c r="M1808"/>
      <c r="N1808" s="226"/>
      <c r="O1808"/>
      <c r="P1808"/>
      <c r="Q1808"/>
      <c r="R1808"/>
      <c r="S1808"/>
      <c r="T1808"/>
      <c r="U1808" s="242"/>
      <c r="V1808" s="226"/>
      <c r="W1808" s="226"/>
      <c r="X1808" s="226"/>
      <c r="Y1808" s="226"/>
      <c r="Z1808" s="241"/>
      <c r="AA1808"/>
      <c r="AB1808"/>
      <c r="AC1808"/>
      <c r="AD1808"/>
      <c r="AE1808"/>
    </row>
    <row r="1809" spans="1:31" x14ac:dyDescent="0.3">
      <c r="A1809"/>
      <c r="B1809"/>
      <c r="C1809"/>
      <c r="D1809"/>
      <c r="E1809"/>
      <c r="F1809"/>
      <c r="G1809"/>
      <c r="H1809"/>
      <c r="I1809" s="240"/>
      <c r="J1809" s="240"/>
      <c r="K1809"/>
      <c r="L1809" s="244"/>
      <c r="M1809"/>
      <c r="N1809" s="226"/>
      <c r="O1809"/>
      <c r="P1809"/>
      <c r="Q1809"/>
      <c r="R1809"/>
      <c r="S1809"/>
      <c r="T1809"/>
      <c r="U1809" s="242"/>
      <c r="V1809" s="226"/>
      <c r="W1809" s="226"/>
      <c r="X1809" s="226"/>
      <c r="Y1809" s="226"/>
      <c r="Z1809" s="241"/>
      <c r="AA1809"/>
      <c r="AB1809"/>
      <c r="AC1809"/>
      <c r="AD1809"/>
      <c r="AE1809"/>
    </row>
    <row r="1810" spans="1:31" x14ac:dyDescent="0.3">
      <c r="A1810"/>
      <c r="B1810"/>
      <c r="C1810"/>
      <c r="D1810"/>
      <c r="E1810"/>
      <c r="F1810"/>
      <c r="G1810"/>
      <c r="H1810"/>
      <c r="I1810" s="240"/>
      <c r="J1810" s="240"/>
      <c r="K1810"/>
      <c r="L1810" s="244"/>
      <c r="M1810"/>
      <c r="N1810" s="226"/>
      <c r="O1810"/>
      <c r="P1810"/>
      <c r="Q1810"/>
      <c r="R1810"/>
      <c r="S1810"/>
      <c r="T1810"/>
      <c r="U1810" s="242"/>
      <c r="V1810" s="226"/>
      <c r="W1810" s="226"/>
      <c r="X1810" s="226"/>
      <c r="Y1810" s="226"/>
      <c r="Z1810" s="241"/>
      <c r="AA1810"/>
      <c r="AB1810"/>
      <c r="AC1810"/>
      <c r="AD1810"/>
      <c r="AE1810"/>
    </row>
    <row r="1811" spans="1:31" x14ac:dyDescent="0.3">
      <c r="A1811"/>
      <c r="B1811"/>
      <c r="C1811"/>
      <c r="D1811"/>
      <c r="E1811"/>
      <c r="F1811"/>
      <c r="G1811"/>
      <c r="H1811"/>
      <c r="I1811" s="240"/>
      <c r="J1811" s="240"/>
      <c r="K1811"/>
      <c r="L1811" s="244"/>
      <c r="M1811"/>
      <c r="N1811" s="226"/>
      <c r="O1811"/>
      <c r="P1811"/>
      <c r="Q1811"/>
      <c r="R1811"/>
      <c r="S1811"/>
      <c r="T1811"/>
      <c r="U1811" s="242"/>
      <c r="V1811" s="226"/>
      <c r="W1811" s="226"/>
      <c r="X1811" s="226"/>
      <c r="Y1811" s="226"/>
      <c r="Z1811" s="241"/>
      <c r="AA1811"/>
      <c r="AB1811"/>
      <c r="AC1811"/>
      <c r="AD1811"/>
      <c r="AE1811"/>
    </row>
    <row r="1812" spans="1:31" x14ac:dyDescent="0.3">
      <c r="A1812"/>
      <c r="B1812"/>
      <c r="C1812"/>
      <c r="D1812"/>
      <c r="E1812"/>
      <c r="F1812"/>
      <c r="G1812"/>
      <c r="H1812"/>
      <c r="I1812" s="240"/>
      <c r="J1812" s="240"/>
      <c r="K1812"/>
      <c r="L1812" s="244"/>
      <c r="M1812"/>
      <c r="N1812" s="226"/>
      <c r="O1812"/>
      <c r="P1812"/>
      <c r="Q1812"/>
      <c r="R1812"/>
      <c r="S1812"/>
      <c r="T1812"/>
      <c r="U1812" s="242"/>
      <c r="V1812" s="226"/>
      <c r="W1812" s="226"/>
      <c r="X1812" s="226"/>
      <c r="Y1812" s="226"/>
      <c r="Z1812" s="241"/>
      <c r="AA1812"/>
      <c r="AB1812"/>
      <c r="AC1812"/>
      <c r="AD1812"/>
      <c r="AE1812"/>
    </row>
    <row r="1813" spans="1:31" x14ac:dyDescent="0.3">
      <c r="A1813"/>
      <c r="B1813"/>
      <c r="C1813"/>
      <c r="D1813"/>
      <c r="E1813"/>
      <c r="F1813"/>
      <c r="G1813"/>
      <c r="H1813"/>
      <c r="I1813" s="240"/>
      <c r="J1813" s="240"/>
      <c r="K1813"/>
      <c r="L1813" s="244"/>
      <c r="M1813"/>
      <c r="N1813" s="226"/>
      <c r="O1813"/>
      <c r="P1813"/>
      <c r="Q1813"/>
      <c r="R1813"/>
      <c r="S1813"/>
      <c r="T1813"/>
      <c r="U1813" s="242"/>
      <c r="V1813" s="226"/>
      <c r="W1813" s="226"/>
      <c r="X1813" s="226"/>
      <c r="Y1813" s="226"/>
      <c r="Z1813" s="241"/>
      <c r="AA1813"/>
      <c r="AB1813"/>
      <c r="AC1813"/>
      <c r="AD1813"/>
      <c r="AE1813"/>
    </row>
    <row r="1814" spans="1:31" x14ac:dyDescent="0.3">
      <c r="A1814"/>
      <c r="B1814"/>
      <c r="C1814"/>
      <c r="D1814"/>
      <c r="E1814"/>
      <c r="F1814"/>
      <c r="G1814"/>
      <c r="H1814"/>
      <c r="I1814" s="240"/>
      <c r="J1814" s="240"/>
      <c r="K1814"/>
      <c r="L1814" s="244"/>
      <c r="M1814"/>
      <c r="N1814" s="226"/>
      <c r="O1814"/>
      <c r="P1814"/>
      <c r="Q1814"/>
      <c r="R1814"/>
      <c r="S1814"/>
      <c r="T1814"/>
      <c r="U1814" s="242"/>
      <c r="V1814" s="226"/>
      <c r="W1814" s="226"/>
      <c r="X1814" s="226"/>
      <c r="Y1814" s="226"/>
      <c r="Z1814" s="241"/>
      <c r="AA1814"/>
      <c r="AB1814"/>
      <c r="AC1814"/>
      <c r="AD1814"/>
      <c r="AE1814"/>
    </row>
    <row r="1815" spans="1:31" x14ac:dyDescent="0.3">
      <c r="A1815"/>
      <c r="B1815"/>
      <c r="C1815"/>
      <c r="D1815"/>
      <c r="E1815"/>
      <c r="F1815"/>
      <c r="G1815"/>
      <c r="H1815"/>
      <c r="I1815" s="240"/>
      <c r="J1815" s="240"/>
      <c r="K1815"/>
      <c r="L1815" s="244"/>
      <c r="M1815"/>
      <c r="N1815" s="226"/>
      <c r="O1815"/>
      <c r="P1815"/>
      <c r="Q1815"/>
      <c r="R1815"/>
      <c r="S1815"/>
      <c r="T1815"/>
      <c r="U1815" s="242"/>
      <c r="V1815" s="226"/>
      <c r="W1815" s="226"/>
      <c r="X1815" s="226"/>
      <c r="Y1815" s="226"/>
      <c r="Z1815" s="241"/>
      <c r="AA1815"/>
      <c r="AB1815"/>
      <c r="AC1815"/>
      <c r="AD1815"/>
      <c r="AE1815"/>
    </row>
    <row r="1816" spans="1:31" x14ac:dyDescent="0.3">
      <c r="A1816"/>
      <c r="B1816"/>
      <c r="C1816"/>
      <c r="D1816"/>
      <c r="E1816"/>
      <c r="F1816"/>
      <c r="G1816"/>
      <c r="H1816"/>
      <c r="I1816" s="240"/>
      <c r="J1816" s="240"/>
      <c r="K1816"/>
      <c r="L1816" s="244"/>
      <c r="M1816"/>
      <c r="N1816" s="226"/>
      <c r="O1816"/>
      <c r="P1816"/>
      <c r="Q1816"/>
      <c r="R1816"/>
      <c r="S1816"/>
      <c r="T1816"/>
      <c r="U1816" s="242"/>
      <c r="V1816" s="226"/>
      <c r="W1816" s="226"/>
      <c r="X1816" s="226"/>
      <c r="Y1816" s="226"/>
      <c r="Z1816" s="241"/>
      <c r="AA1816"/>
      <c r="AB1816"/>
      <c r="AC1816"/>
      <c r="AD1816"/>
      <c r="AE1816"/>
    </row>
    <row r="1817" spans="1:31" x14ac:dyDescent="0.3">
      <c r="A1817"/>
      <c r="B1817"/>
      <c r="C1817"/>
      <c r="D1817"/>
      <c r="E1817"/>
      <c r="F1817"/>
      <c r="G1817"/>
      <c r="H1817"/>
      <c r="I1817" s="240"/>
      <c r="J1817" s="240"/>
      <c r="K1817"/>
      <c r="L1817" s="244"/>
      <c r="M1817"/>
      <c r="N1817" s="226"/>
      <c r="O1817"/>
      <c r="P1817"/>
      <c r="Q1817"/>
      <c r="R1817"/>
      <c r="S1817"/>
      <c r="T1817"/>
      <c r="U1817" s="242"/>
      <c r="V1817" s="226"/>
      <c r="W1817" s="226"/>
      <c r="X1817" s="226"/>
      <c r="Y1817" s="226"/>
      <c r="Z1817" s="241"/>
      <c r="AA1817"/>
      <c r="AB1817"/>
      <c r="AC1817"/>
      <c r="AD1817"/>
      <c r="AE1817"/>
    </row>
    <row r="1818" spans="1:31" x14ac:dyDescent="0.3">
      <c r="A1818"/>
      <c r="B1818"/>
      <c r="C1818"/>
      <c r="D1818"/>
      <c r="E1818"/>
      <c r="F1818"/>
      <c r="G1818"/>
      <c r="H1818"/>
      <c r="I1818" s="240"/>
      <c r="J1818" s="240"/>
      <c r="K1818"/>
      <c r="L1818" s="244"/>
      <c r="M1818"/>
      <c r="N1818" s="226"/>
      <c r="O1818"/>
      <c r="P1818"/>
      <c r="Q1818"/>
      <c r="R1818"/>
      <c r="S1818"/>
      <c r="T1818"/>
      <c r="U1818" s="242"/>
      <c r="V1818" s="226"/>
      <c r="W1818" s="226"/>
      <c r="X1818" s="226"/>
      <c r="Y1818" s="226"/>
      <c r="Z1818" s="241"/>
      <c r="AA1818"/>
      <c r="AB1818"/>
      <c r="AC1818"/>
      <c r="AD1818"/>
      <c r="AE1818"/>
    </row>
    <row r="1819" spans="1:31" x14ac:dyDescent="0.3">
      <c r="A1819"/>
      <c r="B1819"/>
      <c r="C1819"/>
      <c r="D1819"/>
      <c r="E1819"/>
      <c r="F1819"/>
      <c r="G1819"/>
      <c r="H1819"/>
      <c r="I1819" s="240"/>
      <c r="J1819" s="240"/>
      <c r="K1819"/>
      <c r="L1819" s="244"/>
      <c r="M1819"/>
      <c r="N1819" s="226"/>
      <c r="O1819"/>
      <c r="P1819"/>
      <c r="Q1819"/>
      <c r="R1819"/>
      <c r="S1819"/>
      <c r="T1819"/>
      <c r="U1819" s="242"/>
      <c r="V1819" s="226"/>
      <c r="W1819" s="226"/>
      <c r="X1819" s="226"/>
      <c r="Y1819" s="226"/>
      <c r="Z1819" s="241"/>
      <c r="AA1819"/>
      <c r="AB1819"/>
      <c r="AC1819"/>
      <c r="AD1819"/>
      <c r="AE1819"/>
    </row>
    <row r="1820" spans="1:31" x14ac:dyDescent="0.3">
      <c r="A1820"/>
      <c r="B1820"/>
      <c r="C1820"/>
      <c r="D1820"/>
      <c r="E1820"/>
      <c r="F1820"/>
      <c r="G1820"/>
      <c r="H1820"/>
      <c r="I1820" s="240"/>
      <c r="J1820" s="240"/>
      <c r="K1820"/>
      <c r="L1820" s="244"/>
      <c r="M1820"/>
      <c r="N1820" s="226"/>
      <c r="O1820"/>
      <c r="P1820"/>
      <c r="Q1820"/>
      <c r="R1820"/>
      <c r="S1820"/>
      <c r="T1820"/>
      <c r="U1820" s="242"/>
      <c r="V1820" s="226"/>
      <c r="W1820" s="226"/>
      <c r="X1820" s="226"/>
      <c r="Y1820" s="226"/>
      <c r="Z1820" s="241"/>
      <c r="AA1820"/>
      <c r="AB1820"/>
      <c r="AC1820"/>
      <c r="AD1820"/>
      <c r="AE1820"/>
    </row>
    <row r="1821" spans="1:31" x14ac:dyDescent="0.3">
      <c r="A1821"/>
      <c r="B1821"/>
      <c r="C1821"/>
      <c r="D1821"/>
      <c r="E1821"/>
      <c r="F1821"/>
      <c r="G1821"/>
      <c r="H1821"/>
      <c r="I1821" s="240"/>
      <c r="J1821" s="240"/>
      <c r="K1821"/>
      <c r="L1821" s="244"/>
      <c r="M1821"/>
      <c r="N1821" s="226"/>
      <c r="O1821"/>
      <c r="P1821"/>
      <c r="Q1821"/>
      <c r="R1821"/>
      <c r="S1821"/>
      <c r="T1821"/>
      <c r="U1821" s="242"/>
      <c r="V1821" s="226"/>
      <c r="W1821" s="226"/>
      <c r="X1821" s="226"/>
      <c r="Y1821" s="226"/>
      <c r="Z1821" s="241"/>
      <c r="AA1821"/>
      <c r="AB1821"/>
      <c r="AC1821"/>
      <c r="AD1821"/>
      <c r="AE1821"/>
    </row>
    <row r="1822" spans="1:31" x14ac:dyDescent="0.3">
      <c r="A1822"/>
      <c r="B1822"/>
      <c r="C1822"/>
      <c r="D1822"/>
      <c r="E1822"/>
      <c r="F1822"/>
      <c r="G1822"/>
      <c r="H1822"/>
      <c r="I1822" s="240"/>
      <c r="J1822" s="240"/>
      <c r="K1822"/>
      <c r="L1822" s="244"/>
      <c r="M1822"/>
      <c r="N1822" s="226"/>
      <c r="O1822"/>
      <c r="P1822"/>
      <c r="Q1822"/>
      <c r="R1822"/>
      <c r="S1822"/>
      <c r="T1822"/>
      <c r="U1822" s="242"/>
      <c r="V1822" s="226"/>
      <c r="W1822" s="226"/>
      <c r="X1822" s="226"/>
      <c r="Y1822" s="226"/>
      <c r="Z1822" s="241"/>
      <c r="AA1822"/>
      <c r="AB1822"/>
      <c r="AC1822"/>
      <c r="AD1822"/>
      <c r="AE1822"/>
    </row>
    <row r="1823" spans="1:31" x14ac:dyDescent="0.3">
      <c r="A1823"/>
      <c r="B1823"/>
      <c r="C1823"/>
      <c r="D1823"/>
      <c r="E1823"/>
      <c r="F1823"/>
      <c r="G1823"/>
      <c r="H1823"/>
      <c r="I1823" s="240"/>
      <c r="J1823" s="240"/>
      <c r="K1823"/>
      <c r="L1823" s="244"/>
      <c r="M1823"/>
      <c r="N1823" s="226"/>
      <c r="O1823"/>
      <c r="P1823"/>
      <c r="Q1823"/>
      <c r="R1823"/>
      <c r="S1823"/>
      <c r="T1823"/>
      <c r="U1823" s="242"/>
      <c r="V1823" s="226"/>
      <c r="W1823" s="226"/>
      <c r="X1823" s="226"/>
      <c r="Y1823" s="226"/>
      <c r="Z1823" s="241"/>
      <c r="AA1823"/>
      <c r="AB1823"/>
      <c r="AC1823"/>
      <c r="AD1823"/>
      <c r="AE1823"/>
    </row>
    <row r="1824" spans="1:31" x14ac:dyDescent="0.3">
      <c r="A1824"/>
      <c r="B1824"/>
      <c r="C1824"/>
      <c r="D1824"/>
      <c r="E1824"/>
      <c r="F1824"/>
      <c r="G1824"/>
      <c r="H1824"/>
      <c r="I1824" s="240"/>
      <c r="J1824" s="240"/>
      <c r="K1824"/>
      <c r="L1824" s="244"/>
      <c r="M1824"/>
      <c r="N1824" s="226"/>
      <c r="O1824"/>
      <c r="P1824"/>
      <c r="Q1824"/>
      <c r="R1824"/>
      <c r="S1824"/>
      <c r="T1824"/>
      <c r="U1824" s="242"/>
      <c r="V1824" s="226"/>
      <c r="W1824" s="226"/>
      <c r="X1824" s="226"/>
      <c r="Y1824" s="226"/>
      <c r="Z1824" s="241"/>
      <c r="AA1824"/>
      <c r="AB1824"/>
      <c r="AC1824"/>
      <c r="AD1824"/>
      <c r="AE1824"/>
    </row>
    <row r="1825" spans="1:31" x14ac:dyDescent="0.3">
      <c r="A1825"/>
      <c r="B1825"/>
      <c r="C1825"/>
      <c r="D1825"/>
      <c r="E1825"/>
      <c r="F1825"/>
      <c r="G1825"/>
      <c r="H1825"/>
      <c r="I1825" s="240"/>
      <c r="J1825" s="240"/>
      <c r="K1825"/>
      <c r="L1825" s="244"/>
      <c r="M1825"/>
      <c r="N1825" s="226"/>
      <c r="O1825"/>
      <c r="P1825"/>
      <c r="Q1825"/>
      <c r="R1825"/>
      <c r="S1825"/>
      <c r="T1825"/>
      <c r="U1825" s="242"/>
      <c r="V1825" s="226"/>
      <c r="W1825" s="226"/>
      <c r="X1825" s="226"/>
      <c r="Y1825" s="226"/>
      <c r="Z1825" s="241"/>
      <c r="AA1825"/>
      <c r="AB1825"/>
      <c r="AC1825"/>
      <c r="AD1825"/>
      <c r="AE1825"/>
    </row>
    <row r="1826" spans="1:31" x14ac:dyDescent="0.3">
      <c r="A1826"/>
      <c r="B1826"/>
      <c r="C1826"/>
      <c r="D1826"/>
      <c r="E1826"/>
      <c r="F1826"/>
      <c r="G1826"/>
      <c r="H1826"/>
      <c r="I1826" s="240"/>
      <c r="J1826" s="240"/>
      <c r="K1826"/>
      <c r="L1826" s="244"/>
      <c r="M1826"/>
      <c r="N1826" s="226"/>
      <c r="O1826"/>
      <c r="P1826"/>
      <c r="Q1826"/>
      <c r="R1826"/>
      <c r="S1826"/>
      <c r="T1826"/>
      <c r="U1826" s="242"/>
      <c r="V1826" s="226"/>
      <c r="W1826" s="226"/>
      <c r="X1826" s="226"/>
      <c r="Y1826" s="226"/>
      <c r="Z1826" s="241"/>
      <c r="AA1826"/>
      <c r="AB1826"/>
      <c r="AC1826"/>
      <c r="AD1826"/>
      <c r="AE1826"/>
    </row>
    <row r="1827" spans="1:31" x14ac:dyDescent="0.3">
      <c r="A1827"/>
      <c r="B1827"/>
      <c r="C1827"/>
      <c r="D1827"/>
      <c r="E1827"/>
      <c r="F1827"/>
      <c r="G1827"/>
      <c r="H1827"/>
      <c r="I1827" s="240"/>
      <c r="J1827" s="240"/>
      <c r="K1827"/>
      <c r="L1827" s="244"/>
      <c r="M1827"/>
      <c r="N1827" s="226"/>
      <c r="O1827"/>
      <c r="P1827"/>
      <c r="Q1827"/>
      <c r="R1827"/>
      <c r="S1827"/>
      <c r="T1827"/>
      <c r="U1827" s="242"/>
      <c r="V1827" s="226"/>
      <c r="W1827" s="226"/>
      <c r="X1827" s="226"/>
      <c r="Y1827" s="226"/>
      <c r="Z1827" s="241"/>
      <c r="AA1827"/>
      <c r="AB1827"/>
      <c r="AC1827"/>
      <c r="AD1827"/>
      <c r="AE1827"/>
    </row>
    <row r="1828" spans="1:31" x14ac:dyDescent="0.3">
      <c r="A1828"/>
      <c r="B1828"/>
      <c r="C1828"/>
      <c r="D1828"/>
      <c r="E1828"/>
      <c r="F1828"/>
      <c r="G1828"/>
      <c r="H1828"/>
      <c r="I1828" s="240"/>
      <c r="J1828" s="240"/>
      <c r="K1828"/>
      <c r="L1828" s="244"/>
      <c r="M1828"/>
      <c r="N1828" s="226"/>
      <c r="O1828"/>
      <c r="P1828"/>
      <c r="Q1828"/>
      <c r="R1828"/>
      <c r="S1828"/>
      <c r="T1828"/>
      <c r="U1828" s="242"/>
      <c r="V1828" s="226"/>
      <c r="W1828" s="226"/>
      <c r="X1828" s="226"/>
      <c r="Y1828" s="226"/>
      <c r="Z1828" s="241"/>
      <c r="AA1828"/>
      <c r="AB1828"/>
      <c r="AC1828"/>
      <c r="AD1828"/>
      <c r="AE1828"/>
    </row>
    <row r="1829" spans="1:31" x14ac:dyDescent="0.3">
      <c r="A1829"/>
      <c r="B1829"/>
      <c r="C1829"/>
      <c r="D1829"/>
      <c r="E1829"/>
      <c r="F1829"/>
      <c r="G1829"/>
      <c r="H1829"/>
      <c r="I1829" s="240"/>
      <c r="J1829" s="240"/>
      <c r="K1829"/>
      <c r="L1829" s="244"/>
      <c r="M1829"/>
      <c r="N1829" s="226"/>
      <c r="O1829"/>
      <c r="P1829"/>
      <c r="Q1829"/>
      <c r="R1829"/>
      <c r="S1829"/>
      <c r="T1829"/>
      <c r="U1829" s="242"/>
      <c r="V1829" s="226"/>
      <c r="W1829" s="226"/>
      <c r="X1829" s="226"/>
      <c r="Y1829" s="226"/>
      <c r="Z1829" s="241"/>
      <c r="AA1829"/>
      <c r="AB1829"/>
      <c r="AC1829"/>
      <c r="AD1829"/>
      <c r="AE1829"/>
    </row>
    <row r="1830" spans="1:31" x14ac:dyDescent="0.3">
      <c r="A1830"/>
      <c r="B1830"/>
      <c r="C1830"/>
      <c r="D1830"/>
      <c r="E1830"/>
      <c r="F1830"/>
      <c r="G1830"/>
      <c r="H1830"/>
      <c r="I1830" s="240"/>
      <c r="J1830" s="240"/>
      <c r="K1830"/>
      <c r="L1830" s="244"/>
      <c r="M1830"/>
      <c r="N1830" s="226"/>
      <c r="O1830"/>
      <c r="P1830"/>
      <c r="Q1830"/>
      <c r="R1830"/>
      <c r="S1830"/>
      <c r="T1830"/>
      <c r="U1830" s="242"/>
      <c r="V1830" s="226"/>
      <c r="W1830" s="226"/>
      <c r="X1830" s="226"/>
      <c r="Y1830" s="226"/>
      <c r="Z1830" s="241"/>
      <c r="AA1830"/>
      <c r="AB1830"/>
      <c r="AC1830"/>
      <c r="AD1830"/>
      <c r="AE1830"/>
    </row>
    <row r="1831" spans="1:31" x14ac:dyDescent="0.3">
      <c r="A1831"/>
      <c r="B1831"/>
      <c r="C1831"/>
      <c r="D1831"/>
      <c r="E1831"/>
      <c r="F1831"/>
      <c r="G1831"/>
      <c r="H1831"/>
      <c r="I1831" s="240"/>
      <c r="J1831" s="240"/>
      <c r="K1831"/>
      <c r="L1831" s="244"/>
      <c r="M1831"/>
      <c r="N1831" s="226"/>
      <c r="O1831"/>
      <c r="P1831"/>
      <c r="Q1831"/>
      <c r="R1831"/>
      <c r="S1831"/>
      <c r="T1831"/>
      <c r="U1831" s="242"/>
      <c r="V1831" s="226"/>
      <c r="W1831" s="226"/>
      <c r="X1831" s="226"/>
      <c r="Y1831" s="226"/>
      <c r="Z1831" s="241"/>
      <c r="AA1831"/>
      <c r="AB1831"/>
      <c r="AC1831"/>
      <c r="AD1831"/>
      <c r="AE1831"/>
    </row>
    <row r="1832" spans="1:31" x14ac:dyDescent="0.3">
      <c r="A1832"/>
      <c r="B1832"/>
      <c r="C1832"/>
      <c r="D1832"/>
      <c r="E1832"/>
      <c r="F1832"/>
      <c r="G1832"/>
      <c r="H1832"/>
      <c r="I1832" s="240"/>
      <c r="J1832" s="240"/>
      <c r="K1832"/>
      <c r="L1832" s="244"/>
      <c r="M1832"/>
      <c r="N1832" s="226"/>
      <c r="O1832"/>
      <c r="P1832"/>
      <c r="Q1832"/>
      <c r="R1832"/>
      <c r="S1832"/>
      <c r="T1832"/>
      <c r="U1832" s="242"/>
      <c r="V1832" s="226"/>
      <c r="W1832" s="226"/>
      <c r="X1832" s="226"/>
      <c r="Y1832" s="226"/>
      <c r="Z1832" s="241"/>
      <c r="AA1832"/>
      <c r="AB1832"/>
      <c r="AC1832"/>
      <c r="AD1832"/>
      <c r="AE1832"/>
    </row>
    <row r="1833" spans="1:31" x14ac:dyDescent="0.3">
      <c r="A1833"/>
      <c r="B1833"/>
      <c r="C1833"/>
      <c r="D1833"/>
      <c r="E1833"/>
      <c r="F1833"/>
      <c r="G1833"/>
      <c r="H1833"/>
      <c r="I1833" s="240"/>
      <c r="J1833" s="240"/>
      <c r="K1833"/>
      <c r="L1833" s="244"/>
      <c r="M1833"/>
      <c r="N1833" s="226"/>
      <c r="O1833"/>
      <c r="P1833"/>
      <c r="Q1833"/>
      <c r="R1833"/>
      <c r="S1833"/>
      <c r="T1833"/>
      <c r="U1833" s="242"/>
      <c r="V1833" s="226"/>
      <c r="W1833" s="226"/>
      <c r="X1833" s="226"/>
      <c r="Y1833" s="226"/>
      <c r="Z1833" s="241"/>
      <c r="AA1833"/>
      <c r="AB1833"/>
      <c r="AC1833"/>
      <c r="AD1833"/>
      <c r="AE1833"/>
    </row>
    <row r="1834" spans="1:31" x14ac:dyDescent="0.3">
      <c r="A1834"/>
      <c r="B1834"/>
      <c r="C1834"/>
      <c r="D1834"/>
      <c r="E1834"/>
      <c r="F1834"/>
      <c r="G1834"/>
      <c r="H1834"/>
      <c r="I1834" s="240"/>
      <c r="J1834" s="240"/>
      <c r="K1834"/>
      <c r="L1834" s="244"/>
      <c r="M1834"/>
      <c r="N1834" s="226"/>
      <c r="O1834"/>
      <c r="P1834"/>
      <c r="Q1834"/>
      <c r="R1834"/>
      <c r="S1834"/>
      <c r="T1834"/>
      <c r="U1834" s="242"/>
      <c r="V1834" s="226"/>
      <c r="W1834" s="226"/>
      <c r="X1834" s="226"/>
      <c r="Y1834" s="226"/>
      <c r="Z1834" s="241"/>
      <c r="AA1834"/>
      <c r="AB1834"/>
      <c r="AC1834"/>
      <c r="AD1834"/>
      <c r="AE1834"/>
    </row>
    <row r="1835" spans="1:31" x14ac:dyDescent="0.3">
      <c r="A1835"/>
      <c r="B1835"/>
      <c r="C1835"/>
      <c r="D1835"/>
      <c r="E1835"/>
      <c r="F1835"/>
      <c r="G1835"/>
      <c r="H1835"/>
      <c r="I1835" s="240"/>
      <c r="J1835" s="240"/>
      <c r="K1835"/>
      <c r="L1835" s="244"/>
      <c r="M1835"/>
      <c r="N1835" s="226"/>
      <c r="O1835"/>
      <c r="P1835"/>
      <c r="Q1835"/>
      <c r="R1835"/>
      <c r="S1835"/>
      <c r="T1835"/>
      <c r="U1835" s="242"/>
      <c r="V1835" s="226"/>
      <c r="W1835" s="226"/>
      <c r="X1835" s="226"/>
      <c r="Y1835" s="226"/>
      <c r="Z1835" s="241"/>
      <c r="AA1835"/>
      <c r="AB1835"/>
      <c r="AC1835"/>
      <c r="AD1835"/>
      <c r="AE1835"/>
    </row>
    <row r="1836" spans="1:31" x14ac:dyDescent="0.3">
      <c r="A1836"/>
      <c r="B1836"/>
      <c r="C1836"/>
      <c r="D1836"/>
      <c r="E1836"/>
      <c r="F1836"/>
      <c r="G1836"/>
      <c r="H1836"/>
      <c r="I1836" s="240"/>
      <c r="J1836" s="240"/>
      <c r="K1836"/>
      <c r="L1836" s="244"/>
      <c r="M1836"/>
      <c r="N1836" s="226"/>
      <c r="O1836"/>
      <c r="P1836"/>
      <c r="Q1836"/>
      <c r="R1836"/>
      <c r="S1836"/>
      <c r="T1836"/>
      <c r="U1836" s="242"/>
      <c r="V1836" s="226"/>
      <c r="W1836" s="226"/>
      <c r="X1836" s="226"/>
      <c r="Y1836" s="226"/>
      <c r="Z1836" s="241"/>
      <c r="AA1836"/>
      <c r="AB1836"/>
      <c r="AC1836"/>
      <c r="AD1836"/>
      <c r="AE1836"/>
    </row>
    <row r="1837" spans="1:31" x14ac:dyDescent="0.3">
      <c r="A1837"/>
      <c r="B1837"/>
      <c r="C1837"/>
      <c r="D1837"/>
      <c r="E1837"/>
      <c r="F1837"/>
      <c r="G1837"/>
      <c r="H1837"/>
      <c r="I1837" s="240"/>
      <c r="J1837" s="240"/>
      <c r="K1837"/>
      <c r="L1837" s="244"/>
      <c r="M1837"/>
      <c r="N1837" s="226"/>
      <c r="O1837"/>
      <c r="P1837"/>
      <c r="Q1837"/>
      <c r="R1837"/>
      <c r="S1837"/>
      <c r="T1837"/>
      <c r="U1837" s="242"/>
      <c r="V1837" s="226"/>
      <c r="W1837" s="226"/>
      <c r="X1837" s="226"/>
      <c r="Y1837" s="226"/>
      <c r="Z1837" s="241"/>
      <c r="AA1837"/>
      <c r="AB1837"/>
      <c r="AC1837"/>
      <c r="AD1837"/>
      <c r="AE1837"/>
    </row>
    <row r="1838" spans="1:31" x14ac:dyDescent="0.3">
      <c r="A1838"/>
      <c r="B1838"/>
      <c r="C1838"/>
      <c r="D1838"/>
      <c r="E1838"/>
      <c r="F1838"/>
      <c r="G1838"/>
      <c r="H1838"/>
      <c r="I1838" s="240"/>
      <c r="J1838" s="240"/>
      <c r="K1838"/>
      <c r="L1838" s="244"/>
      <c r="M1838"/>
      <c r="N1838" s="226"/>
      <c r="O1838"/>
      <c r="P1838"/>
      <c r="Q1838"/>
      <c r="R1838"/>
      <c r="S1838"/>
      <c r="T1838"/>
      <c r="U1838" s="242"/>
      <c r="V1838" s="226"/>
      <c r="W1838" s="226"/>
      <c r="X1838" s="226"/>
      <c r="Y1838" s="226"/>
      <c r="Z1838" s="241"/>
      <c r="AA1838"/>
      <c r="AB1838"/>
      <c r="AC1838"/>
      <c r="AD1838"/>
      <c r="AE1838"/>
    </row>
    <row r="1839" spans="1:31" x14ac:dyDescent="0.3">
      <c r="A1839"/>
      <c r="B1839"/>
      <c r="C1839"/>
      <c r="D1839"/>
      <c r="E1839"/>
      <c r="F1839"/>
      <c r="G1839"/>
      <c r="H1839"/>
      <c r="I1839" s="240"/>
      <c r="J1839" s="240"/>
      <c r="K1839"/>
      <c r="L1839" s="244"/>
      <c r="M1839"/>
      <c r="N1839" s="226"/>
      <c r="O1839"/>
      <c r="P1839"/>
      <c r="Q1839"/>
      <c r="R1839"/>
      <c r="S1839"/>
      <c r="T1839"/>
      <c r="U1839" s="242"/>
      <c r="V1839" s="226"/>
      <c r="W1839" s="226"/>
      <c r="X1839" s="226"/>
      <c r="Y1839" s="226"/>
      <c r="Z1839" s="241"/>
      <c r="AA1839"/>
      <c r="AB1839"/>
      <c r="AC1839"/>
      <c r="AD1839"/>
      <c r="AE1839"/>
    </row>
    <row r="1840" spans="1:31" x14ac:dyDescent="0.3">
      <c r="A1840"/>
      <c r="B1840"/>
      <c r="C1840"/>
      <c r="D1840"/>
      <c r="E1840"/>
      <c r="F1840"/>
      <c r="G1840"/>
      <c r="H1840"/>
      <c r="I1840" s="240"/>
      <c r="J1840" s="240"/>
      <c r="K1840"/>
      <c r="L1840" s="244"/>
      <c r="M1840"/>
      <c r="N1840" s="226"/>
      <c r="O1840"/>
      <c r="P1840"/>
      <c r="Q1840"/>
      <c r="R1840"/>
      <c r="S1840"/>
      <c r="T1840"/>
      <c r="U1840" s="242"/>
      <c r="V1840" s="226"/>
      <c r="W1840" s="226"/>
      <c r="X1840" s="226"/>
      <c r="Y1840" s="226"/>
      <c r="Z1840" s="241"/>
      <c r="AA1840"/>
      <c r="AB1840"/>
      <c r="AC1840"/>
      <c r="AD1840"/>
      <c r="AE1840"/>
    </row>
    <row r="1841" spans="1:31" x14ac:dyDescent="0.3">
      <c r="A1841"/>
      <c r="B1841"/>
      <c r="C1841"/>
      <c r="D1841"/>
      <c r="E1841"/>
      <c r="F1841"/>
      <c r="G1841"/>
      <c r="H1841"/>
      <c r="I1841" s="240"/>
      <c r="J1841" s="240"/>
      <c r="K1841"/>
      <c r="L1841" s="244"/>
      <c r="M1841"/>
      <c r="N1841" s="226"/>
      <c r="O1841"/>
      <c r="P1841"/>
      <c r="Q1841"/>
      <c r="R1841"/>
      <c r="S1841"/>
      <c r="T1841"/>
      <c r="U1841" s="242"/>
      <c r="V1841" s="226"/>
      <c r="W1841" s="226"/>
      <c r="X1841" s="226"/>
      <c r="Y1841" s="226"/>
      <c r="Z1841" s="241"/>
      <c r="AA1841"/>
      <c r="AB1841"/>
      <c r="AC1841"/>
      <c r="AD1841"/>
      <c r="AE1841"/>
    </row>
    <row r="1842" spans="1:31" x14ac:dyDescent="0.3">
      <c r="A1842"/>
      <c r="B1842"/>
      <c r="C1842"/>
      <c r="D1842"/>
      <c r="E1842"/>
      <c r="F1842"/>
      <c r="G1842"/>
      <c r="H1842"/>
      <c r="I1842" s="240"/>
      <c r="J1842" s="240"/>
      <c r="K1842"/>
      <c r="L1842" s="244"/>
      <c r="M1842"/>
      <c r="N1842" s="226"/>
      <c r="O1842"/>
      <c r="P1842"/>
      <c r="Q1842"/>
      <c r="R1842"/>
      <c r="S1842"/>
      <c r="T1842"/>
      <c r="U1842" s="242"/>
      <c r="V1842" s="226"/>
      <c r="W1842" s="226"/>
      <c r="X1842" s="226"/>
      <c r="Y1842" s="226"/>
      <c r="Z1842" s="241"/>
      <c r="AA1842"/>
      <c r="AB1842"/>
      <c r="AC1842"/>
      <c r="AD1842"/>
      <c r="AE1842"/>
    </row>
    <row r="1843" spans="1:31" x14ac:dyDescent="0.3">
      <c r="A1843"/>
      <c r="B1843"/>
      <c r="C1843"/>
      <c r="D1843"/>
      <c r="E1843"/>
      <c r="F1843"/>
      <c r="G1843"/>
      <c r="H1843"/>
      <c r="I1843" s="240"/>
      <c r="J1843" s="240"/>
      <c r="K1843"/>
      <c r="L1843" s="244"/>
      <c r="M1843"/>
      <c r="N1843" s="226"/>
      <c r="O1843"/>
      <c r="P1843"/>
      <c r="Q1843"/>
      <c r="R1843"/>
      <c r="S1843"/>
      <c r="T1843"/>
      <c r="U1843" s="242"/>
      <c r="V1843" s="226"/>
      <c r="W1843" s="226"/>
      <c r="X1843" s="226"/>
      <c r="Y1843" s="226"/>
      <c r="Z1843" s="241"/>
      <c r="AA1843"/>
      <c r="AB1843"/>
      <c r="AC1843"/>
      <c r="AD1843"/>
      <c r="AE1843"/>
    </row>
    <row r="1844" spans="1:31" x14ac:dyDescent="0.3">
      <c r="A1844"/>
      <c r="B1844"/>
      <c r="C1844"/>
      <c r="D1844"/>
      <c r="E1844"/>
      <c r="F1844"/>
      <c r="G1844"/>
      <c r="H1844"/>
      <c r="I1844" s="240"/>
      <c r="J1844" s="240"/>
      <c r="K1844"/>
      <c r="L1844" s="244"/>
      <c r="M1844"/>
      <c r="N1844" s="226"/>
      <c r="O1844"/>
      <c r="P1844"/>
      <c r="Q1844"/>
      <c r="R1844"/>
      <c r="S1844"/>
      <c r="T1844"/>
      <c r="U1844" s="242"/>
      <c r="V1844" s="226"/>
      <c r="W1844" s="226"/>
      <c r="X1844" s="226"/>
      <c r="Y1844" s="226"/>
      <c r="Z1844" s="241"/>
      <c r="AA1844"/>
      <c r="AB1844"/>
      <c r="AC1844"/>
      <c r="AD1844"/>
      <c r="AE1844"/>
    </row>
    <row r="1845" spans="1:31" x14ac:dyDescent="0.3">
      <c r="A1845"/>
      <c r="B1845"/>
      <c r="C1845"/>
      <c r="D1845"/>
      <c r="E1845"/>
      <c r="F1845"/>
      <c r="G1845"/>
      <c r="H1845"/>
      <c r="I1845" s="240"/>
      <c r="J1845" s="240"/>
      <c r="K1845"/>
      <c r="L1845" s="244"/>
      <c r="M1845"/>
      <c r="N1845" s="226"/>
      <c r="O1845"/>
      <c r="P1845"/>
      <c r="Q1845"/>
      <c r="R1845"/>
      <c r="S1845"/>
      <c r="T1845"/>
      <c r="U1845" s="242"/>
      <c r="V1845" s="226"/>
      <c r="W1845" s="226"/>
      <c r="X1845" s="226"/>
      <c r="Y1845" s="226"/>
      <c r="Z1845" s="241"/>
      <c r="AA1845"/>
      <c r="AB1845"/>
      <c r="AC1845"/>
      <c r="AD1845"/>
      <c r="AE1845"/>
    </row>
    <row r="1846" spans="1:31" x14ac:dyDescent="0.3">
      <c r="A1846"/>
      <c r="B1846"/>
      <c r="C1846"/>
      <c r="D1846"/>
      <c r="E1846"/>
      <c r="F1846"/>
      <c r="G1846"/>
      <c r="H1846"/>
      <c r="I1846" s="240"/>
      <c r="J1846" s="240"/>
      <c r="K1846"/>
      <c r="L1846" s="244"/>
      <c r="M1846"/>
      <c r="N1846" s="226"/>
      <c r="O1846"/>
      <c r="P1846"/>
      <c r="Q1846"/>
      <c r="R1846"/>
      <c r="S1846"/>
      <c r="T1846"/>
      <c r="U1846" s="242"/>
      <c r="V1846" s="226"/>
      <c r="W1846" s="226"/>
      <c r="X1846" s="226"/>
      <c r="Y1846" s="226"/>
      <c r="Z1846" s="241"/>
      <c r="AA1846"/>
      <c r="AB1846"/>
      <c r="AC1846"/>
      <c r="AD1846"/>
      <c r="AE1846"/>
    </row>
    <row r="1847" spans="1:31" x14ac:dyDescent="0.3">
      <c r="A1847"/>
      <c r="B1847"/>
      <c r="C1847"/>
      <c r="D1847"/>
      <c r="E1847"/>
      <c r="F1847"/>
      <c r="G1847"/>
      <c r="H1847"/>
      <c r="I1847" s="240"/>
      <c r="J1847" s="240"/>
      <c r="K1847"/>
      <c r="L1847" s="244"/>
      <c r="M1847"/>
      <c r="N1847" s="226"/>
      <c r="O1847"/>
      <c r="P1847"/>
      <c r="Q1847"/>
      <c r="R1847"/>
      <c r="S1847"/>
      <c r="T1847"/>
      <c r="U1847" s="242"/>
      <c r="V1847" s="226"/>
      <c r="W1847" s="226"/>
      <c r="X1847" s="226"/>
      <c r="Y1847" s="226"/>
      <c r="Z1847" s="241"/>
      <c r="AA1847"/>
      <c r="AB1847"/>
      <c r="AC1847"/>
      <c r="AD1847"/>
      <c r="AE1847"/>
    </row>
    <row r="1848" spans="1:31" x14ac:dyDescent="0.3">
      <c r="A1848"/>
      <c r="B1848"/>
      <c r="C1848"/>
      <c r="D1848"/>
      <c r="E1848"/>
      <c r="F1848"/>
      <c r="G1848"/>
      <c r="H1848"/>
      <c r="I1848" s="240"/>
      <c r="J1848" s="240"/>
      <c r="K1848"/>
      <c r="L1848" s="244"/>
      <c r="M1848"/>
      <c r="N1848" s="226"/>
      <c r="O1848"/>
      <c r="P1848"/>
      <c r="Q1848"/>
      <c r="R1848"/>
      <c r="S1848"/>
      <c r="T1848"/>
      <c r="U1848" s="242"/>
      <c r="V1848" s="226"/>
      <c r="W1848" s="226"/>
      <c r="X1848" s="226"/>
      <c r="Y1848" s="226"/>
      <c r="Z1848" s="241"/>
      <c r="AA1848"/>
      <c r="AB1848"/>
      <c r="AC1848"/>
      <c r="AD1848"/>
      <c r="AE1848"/>
    </row>
    <row r="1849" spans="1:31" x14ac:dyDescent="0.3">
      <c r="A1849"/>
      <c r="B1849"/>
      <c r="C1849"/>
      <c r="D1849"/>
      <c r="E1849"/>
      <c r="F1849"/>
      <c r="G1849"/>
      <c r="H1849"/>
      <c r="I1849" s="240"/>
      <c r="J1849" s="240"/>
      <c r="K1849"/>
      <c r="L1849" s="244"/>
      <c r="M1849"/>
      <c r="N1849" s="226"/>
      <c r="O1849"/>
      <c r="P1849"/>
      <c r="Q1849"/>
      <c r="R1849"/>
      <c r="S1849"/>
      <c r="T1849"/>
      <c r="U1849" s="242"/>
      <c r="V1849" s="226"/>
      <c r="W1849" s="226"/>
      <c r="X1849" s="226"/>
      <c r="Y1849" s="226"/>
      <c r="Z1849" s="241"/>
      <c r="AA1849"/>
      <c r="AB1849"/>
      <c r="AC1849"/>
      <c r="AD1849"/>
      <c r="AE1849"/>
    </row>
    <row r="1850" spans="1:31" x14ac:dyDescent="0.3">
      <c r="A1850"/>
      <c r="B1850"/>
      <c r="C1850"/>
      <c r="D1850"/>
      <c r="E1850"/>
      <c r="F1850"/>
      <c r="G1850"/>
      <c r="H1850"/>
      <c r="I1850" s="240"/>
      <c r="J1850" s="240"/>
      <c r="K1850"/>
      <c r="L1850" s="244"/>
      <c r="M1850"/>
      <c r="N1850" s="226"/>
      <c r="O1850"/>
      <c r="P1850"/>
      <c r="Q1850"/>
      <c r="R1850"/>
      <c r="S1850"/>
      <c r="T1850"/>
      <c r="U1850" s="242"/>
      <c r="V1850" s="226"/>
      <c r="W1850" s="226"/>
      <c r="X1850" s="226"/>
      <c r="Y1850" s="226"/>
      <c r="Z1850" s="241"/>
      <c r="AA1850"/>
      <c r="AB1850"/>
      <c r="AC1850"/>
      <c r="AD1850"/>
      <c r="AE1850"/>
    </row>
    <row r="1851" spans="1:31" x14ac:dyDescent="0.3">
      <c r="A1851"/>
      <c r="B1851"/>
      <c r="C1851"/>
      <c r="D1851"/>
      <c r="E1851"/>
      <c r="F1851"/>
      <c r="G1851"/>
      <c r="H1851"/>
      <c r="I1851" s="240"/>
      <c r="J1851" s="240"/>
      <c r="K1851"/>
      <c r="L1851" s="244"/>
      <c r="M1851"/>
      <c r="N1851" s="226"/>
      <c r="O1851"/>
      <c r="P1851"/>
      <c r="Q1851"/>
      <c r="R1851"/>
      <c r="S1851"/>
      <c r="T1851"/>
      <c r="U1851" s="242"/>
      <c r="V1851" s="226"/>
      <c r="W1851" s="226"/>
      <c r="X1851" s="226"/>
      <c r="Y1851" s="226"/>
      <c r="Z1851" s="241"/>
      <c r="AA1851"/>
      <c r="AB1851"/>
      <c r="AC1851"/>
      <c r="AD1851"/>
      <c r="AE1851"/>
    </row>
    <row r="1852" spans="1:31" x14ac:dyDescent="0.3">
      <c r="A1852"/>
      <c r="B1852"/>
      <c r="C1852"/>
      <c r="D1852"/>
      <c r="E1852"/>
      <c r="F1852"/>
      <c r="G1852"/>
      <c r="H1852"/>
      <c r="I1852" s="240"/>
      <c r="J1852" s="240"/>
      <c r="K1852"/>
      <c r="L1852" s="244"/>
      <c r="M1852"/>
      <c r="N1852" s="226"/>
      <c r="O1852"/>
      <c r="P1852"/>
      <c r="Q1852"/>
      <c r="R1852"/>
      <c r="S1852"/>
      <c r="T1852"/>
      <c r="U1852" s="242"/>
      <c r="V1852" s="226"/>
      <c r="W1852" s="226"/>
      <c r="X1852" s="226"/>
      <c r="Y1852" s="226"/>
      <c r="Z1852" s="241"/>
      <c r="AA1852"/>
      <c r="AB1852"/>
      <c r="AC1852"/>
      <c r="AD1852"/>
      <c r="AE1852"/>
    </row>
    <row r="1853" spans="1:31" x14ac:dyDescent="0.3">
      <c r="A1853"/>
      <c r="B1853"/>
      <c r="C1853"/>
      <c r="D1853"/>
      <c r="E1853"/>
      <c r="F1853"/>
      <c r="G1853"/>
      <c r="H1853"/>
      <c r="I1853" s="240"/>
      <c r="J1853" s="240"/>
      <c r="K1853"/>
      <c r="L1853" s="244"/>
      <c r="M1853"/>
      <c r="N1853" s="226"/>
      <c r="O1853"/>
      <c r="P1853"/>
      <c r="Q1853"/>
      <c r="R1853"/>
      <c r="S1853"/>
      <c r="T1853"/>
      <c r="U1853" s="242"/>
      <c r="V1853" s="226"/>
      <c r="W1853" s="226"/>
      <c r="X1853" s="226"/>
      <c r="Y1853" s="226"/>
      <c r="Z1853" s="241"/>
      <c r="AA1853"/>
      <c r="AB1853"/>
      <c r="AC1853"/>
      <c r="AD1853"/>
      <c r="AE1853"/>
    </row>
    <row r="1854" spans="1:31" x14ac:dyDescent="0.3">
      <c r="A1854"/>
      <c r="B1854"/>
      <c r="C1854"/>
      <c r="D1854"/>
      <c r="E1854"/>
      <c r="F1854"/>
      <c r="G1854"/>
      <c r="H1854"/>
      <c r="I1854" s="240"/>
      <c r="J1854" s="240"/>
      <c r="K1854"/>
      <c r="L1854" s="244"/>
      <c r="M1854"/>
      <c r="N1854" s="226"/>
      <c r="O1854"/>
      <c r="P1854"/>
      <c r="Q1854"/>
      <c r="R1854"/>
      <c r="S1854"/>
      <c r="T1854"/>
      <c r="U1854" s="242"/>
      <c r="V1854" s="226"/>
      <c r="W1854" s="226"/>
      <c r="X1854" s="226"/>
      <c r="Y1854" s="226"/>
      <c r="Z1854" s="241"/>
      <c r="AA1854"/>
      <c r="AB1854"/>
      <c r="AC1854"/>
      <c r="AD1854"/>
      <c r="AE1854"/>
    </row>
    <row r="1855" spans="1:31" x14ac:dyDescent="0.3">
      <c r="A1855"/>
      <c r="B1855"/>
      <c r="C1855"/>
      <c r="D1855"/>
      <c r="E1855"/>
      <c r="F1855"/>
      <c r="G1855"/>
      <c r="H1855"/>
      <c r="I1855" s="240"/>
      <c r="J1855" s="240"/>
      <c r="K1855"/>
      <c r="L1855" s="244"/>
      <c r="M1855"/>
      <c r="N1855" s="226"/>
      <c r="O1855"/>
      <c r="P1855"/>
      <c r="Q1855"/>
      <c r="R1855"/>
      <c r="S1855"/>
      <c r="T1855"/>
      <c r="U1855" s="242"/>
      <c r="V1855" s="226"/>
      <c r="W1855" s="226"/>
      <c r="X1855" s="226"/>
      <c r="Y1855" s="226"/>
      <c r="Z1855" s="241"/>
      <c r="AA1855"/>
      <c r="AB1855"/>
      <c r="AC1855"/>
      <c r="AD1855"/>
      <c r="AE1855"/>
    </row>
    <row r="1856" spans="1:31" x14ac:dyDescent="0.3">
      <c r="A1856"/>
      <c r="B1856"/>
      <c r="C1856"/>
      <c r="D1856"/>
      <c r="E1856"/>
      <c r="F1856"/>
      <c r="G1856"/>
      <c r="H1856"/>
      <c r="I1856" s="240"/>
      <c r="J1856" s="240"/>
      <c r="K1856"/>
      <c r="L1856" s="244"/>
      <c r="M1856"/>
      <c r="N1856" s="226"/>
      <c r="O1856"/>
      <c r="P1856"/>
      <c r="Q1856"/>
      <c r="R1856"/>
      <c r="S1856"/>
      <c r="T1856"/>
      <c r="U1856" s="242"/>
      <c r="V1856" s="226"/>
      <c r="W1856" s="226"/>
      <c r="X1856" s="226"/>
      <c r="Y1856" s="226"/>
      <c r="Z1856" s="241"/>
      <c r="AA1856"/>
      <c r="AB1856"/>
      <c r="AC1856"/>
      <c r="AD1856"/>
      <c r="AE1856"/>
    </row>
    <row r="1857" spans="1:31" x14ac:dyDescent="0.3">
      <c r="A1857"/>
      <c r="B1857"/>
      <c r="C1857"/>
      <c r="D1857"/>
      <c r="E1857"/>
      <c r="F1857"/>
      <c r="G1857"/>
      <c r="H1857"/>
      <c r="I1857" s="240"/>
      <c r="J1857" s="240"/>
      <c r="K1857"/>
      <c r="L1857" s="244"/>
      <c r="M1857"/>
      <c r="N1857" s="226"/>
      <c r="O1857"/>
      <c r="P1857"/>
      <c r="Q1857"/>
      <c r="R1857"/>
      <c r="S1857"/>
      <c r="T1857"/>
      <c r="U1857" s="242"/>
      <c r="V1857" s="226"/>
      <c r="W1857" s="226"/>
      <c r="X1857" s="226"/>
      <c r="Y1857" s="226"/>
      <c r="Z1857" s="241"/>
      <c r="AA1857"/>
      <c r="AB1857"/>
      <c r="AC1857"/>
      <c r="AD1857"/>
      <c r="AE1857"/>
    </row>
    <row r="1858" spans="1:31" x14ac:dyDescent="0.3">
      <c r="A1858"/>
      <c r="B1858"/>
      <c r="C1858"/>
      <c r="D1858"/>
      <c r="E1858"/>
      <c r="F1858"/>
      <c r="G1858"/>
      <c r="H1858"/>
      <c r="I1858" s="240"/>
      <c r="J1858" s="240"/>
      <c r="K1858"/>
      <c r="L1858" s="244"/>
      <c r="M1858"/>
      <c r="N1858" s="226"/>
      <c r="O1858"/>
      <c r="P1858"/>
      <c r="Q1858"/>
      <c r="R1858"/>
      <c r="S1858"/>
      <c r="T1858"/>
      <c r="U1858" s="242"/>
      <c r="V1858" s="226"/>
      <c r="W1858" s="226"/>
      <c r="X1858" s="226"/>
      <c r="Y1858" s="226"/>
      <c r="Z1858" s="241"/>
      <c r="AA1858"/>
      <c r="AB1858"/>
      <c r="AC1858"/>
      <c r="AD1858"/>
      <c r="AE1858"/>
    </row>
    <row r="1859" spans="1:31" x14ac:dyDescent="0.3">
      <c r="A1859"/>
      <c r="B1859"/>
      <c r="C1859"/>
      <c r="D1859"/>
      <c r="E1859"/>
      <c r="F1859"/>
      <c r="G1859"/>
      <c r="H1859"/>
      <c r="I1859" s="240"/>
      <c r="J1859" s="240"/>
      <c r="K1859"/>
      <c r="L1859" s="244"/>
      <c r="M1859"/>
      <c r="N1859" s="226"/>
      <c r="O1859"/>
      <c r="P1859"/>
      <c r="Q1859"/>
      <c r="R1859"/>
      <c r="S1859"/>
      <c r="T1859"/>
      <c r="U1859" s="242"/>
      <c r="V1859" s="226"/>
      <c r="W1859" s="226"/>
      <c r="X1859" s="226"/>
      <c r="Y1859" s="226"/>
      <c r="Z1859" s="241"/>
      <c r="AA1859"/>
      <c r="AB1859"/>
      <c r="AC1859"/>
      <c r="AD1859"/>
      <c r="AE1859"/>
    </row>
    <row r="1860" spans="1:31" x14ac:dyDescent="0.3">
      <c r="A1860"/>
      <c r="B1860"/>
      <c r="C1860"/>
      <c r="D1860"/>
      <c r="E1860"/>
      <c r="F1860"/>
      <c r="G1860"/>
      <c r="H1860"/>
      <c r="I1860" s="240"/>
      <c r="J1860" s="240"/>
      <c r="K1860"/>
      <c r="L1860" s="244"/>
      <c r="M1860"/>
      <c r="N1860" s="226"/>
      <c r="O1860"/>
      <c r="P1860"/>
      <c r="Q1860"/>
      <c r="R1860"/>
      <c r="S1860"/>
      <c r="T1860"/>
      <c r="U1860" s="242"/>
      <c r="V1860" s="226"/>
      <c r="W1860" s="226"/>
      <c r="X1860" s="226"/>
      <c r="Y1860" s="226"/>
      <c r="Z1860" s="241"/>
      <c r="AA1860"/>
      <c r="AB1860"/>
      <c r="AC1860"/>
      <c r="AD1860"/>
      <c r="AE1860"/>
    </row>
    <row r="1861" spans="1:31" x14ac:dyDescent="0.3">
      <c r="A1861"/>
      <c r="B1861"/>
      <c r="C1861"/>
      <c r="D1861"/>
      <c r="E1861"/>
      <c r="F1861"/>
      <c r="G1861"/>
      <c r="H1861"/>
      <c r="I1861" s="240"/>
      <c r="J1861" s="240"/>
      <c r="K1861"/>
      <c r="L1861" s="244"/>
      <c r="M1861"/>
      <c r="N1861" s="226"/>
      <c r="O1861"/>
      <c r="P1861"/>
      <c r="Q1861"/>
      <c r="R1861"/>
      <c r="S1861"/>
      <c r="T1861"/>
      <c r="U1861" s="242"/>
      <c r="V1861" s="226"/>
      <c r="W1861" s="226"/>
      <c r="X1861" s="226"/>
      <c r="Y1861" s="226"/>
      <c r="Z1861" s="241"/>
      <c r="AA1861"/>
      <c r="AB1861"/>
      <c r="AC1861"/>
      <c r="AD1861"/>
      <c r="AE1861"/>
    </row>
    <row r="1862" spans="1:31" x14ac:dyDescent="0.3">
      <c r="A1862"/>
      <c r="B1862"/>
      <c r="C1862"/>
      <c r="D1862"/>
      <c r="E1862"/>
      <c r="F1862"/>
      <c r="G1862"/>
      <c r="H1862"/>
      <c r="I1862" s="240"/>
      <c r="J1862" s="240"/>
      <c r="K1862"/>
      <c r="L1862" s="244"/>
      <c r="M1862"/>
      <c r="N1862" s="226"/>
      <c r="O1862"/>
      <c r="P1862"/>
      <c r="Q1862"/>
      <c r="R1862"/>
      <c r="S1862"/>
      <c r="T1862"/>
      <c r="U1862" s="242"/>
      <c r="V1862" s="226"/>
      <c r="W1862" s="226"/>
      <c r="X1862" s="226"/>
      <c r="Y1862" s="226"/>
      <c r="Z1862" s="241"/>
      <c r="AA1862"/>
      <c r="AB1862"/>
      <c r="AC1862"/>
      <c r="AD1862"/>
      <c r="AE1862"/>
    </row>
    <row r="1863" spans="1:31" x14ac:dyDescent="0.3">
      <c r="A1863"/>
      <c r="B1863"/>
      <c r="C1863"/>
      <c r="D1863"/>
      <c r="E1863"/>
      <c r="F1863"/>
      <c r="G1863"/>
      <c r="H1863"/>
      <c r="I1863" s="240"/>
      <c r="J1863" s="240"/>
      <c r="K1863"/>
      <c r="L1863" s="244"/>
      <c r="M1863"/>
      <c r="N1863" s="226"/>
      <c r="O1863"/>
      <c r="P1863"/>
      <c r="Q1863"/>
      <c r="R1863"/>
      <c r="S1863"/>
      <c r="T1863"/>
      <c r="U1863" s="242"/>
      <c r="V1863" s="226"/>
      <c r="W1863" s="226"/>
      <c r="X1863" s="226"/>
      <c r="Y1863" s="226"/>
      <c r="Z1863" s="241"/>
      <c r="AA1863"/>
      <c r="AB1863"/>
      <c r="AC1863"/>
      <c r="AD1863"/>
      <c r="AE1863"/>
    </row>
    <row r="1864" spans="1:31" x14ac:dyDescent="0.3">
      <c r="A1864"/>
      <c r="B1864"/>
      <c r="C1864"/>
      <c r="D1864"/>
      <c r="E1864"/>
      <c r="F1864"/>
      <c r="G1864"/>
      <c r="H1864"/>
      <c r="I1864" s="240"/>
      <c r="J1864" s="240"/>
      <c r="K1864"/>
      <c r="L1864" s="244"/>
      <c r="M1864"/>
      <c r="N1864" s="226"/>
      <c r="O1864"/>
      <c r="P1864"/>
      <c r="Q1864"/>
      <c r="R1864"/>
      <c r="S1864"/>
      <c r="T1864"/>
      <c r="U1864" s="242"/>
      <c r="V1864" s="226"/>
      <c r="W1864" s="226"/>
      <c r="X1864" s="226"/>
      <c r="Y1864" s="226"/>
      <c r="Z1864" s="241"/>
      <c r="AA1864"/>
      <c r="AB1864"/>
      <c r="AC1864"/>
      <c r="AD1864"/>
      <c r="AE1864"/>
    </row>
    <row r="1865" spans="1:31" x14ac:dyDescent="0.3">
      <c r="A1865"/>
      <c r="B1865"/>
      <c r="C1865"/>
      <c r="D1865"/>
      <c r="E1865"/>
      <c r="F1865"/>
      <c r="G1865"/>
      <c r="H1865"/>
      <c r="I1865" s="240"/>
      <c r="J1865" s="240"/>
      <c r="K1865"/>
      <c r="L1865" s="244"/>
      <c r="M1865"/>
      <c r="N1865" s="226"/>
      <c r="O1865"/>
      <c r="P1865"/>
      <c r="Q1865"/>
      <c r="R1865"/>
      <c r="S1865"/>
      <c r="T1865"/>
      <c r="U1865" s="242"/>
      <c r="V1865" s="226"/>
      <c r="W1865" s="226"/>
      <c r="X1865" s="226"/>
      <c r="Y1865" s="226"/>
      <c r="Z1865" s="241"/>
      <c r="AA1865"/>
      <c r="AB1865"/>
      <c r="AC1865"/>
      <c r="AD1865"/>
      <c r="AE1865"/>
    </row>
    <row r="1866" spans="1:31" x14ac:dyDescent="0.3">
      <c r="A1866"/>
      <c r="B1866"/>
      <c r="C1866"/>
      <c r="D1866"/>
      <c r="E1866"/>
      <c r="F1866"/>
      <c r="G1866"/>
      <c r="H1866"/>
      <c r="I1866" s="240"/>
      <c r="J1866" s="240"/>
      <c r="K1866"/>
      <c r="L1866" s="244"/>
      <c r="M1866"/>
      <c r="N1866" s="226"/>
      <c r="O1866"/>
      <c r="P1866"/>
      <c r="Q1866"/>
      <c r="R1866"/>
      <c r="S1866"/>
      <c r="T1866"/>
      <c r="U1866" s="242"/>
      <c r="V1866" s="226"/>
      <c r="W1866" s="226"/>
      <c r="X1866" s="226"/>
      <c r="Y1866" s="226"/>
      <c r="Z1866" s="241"/>
      <c r="AA1866"/>
      <c r="AB1866"/>
      <c r="AC1866"/>
      <c r="AD1866"/>
      <c r="AE1866"/>
    </row>
    <row r="1867" spans="1:31" x14ac:dyDescent="0.3">
      <c r="A1867"/>
      <c r="B1867"/>
      <c r="C1867"/>
      <c r="D1867"/>
      <c r="E1867"/>
      <c r="F1867"/>
      <c r="G1867"/>
      <c r="H1867"/>
      <c r="I1867" s="240"/>
      <c r="J1867" s="240"/>
      <c r="K1867"/>
      <c r="L1867" s="244"/>
      <c r="M1867"/>
      <c r="N1867" s="226"/>
      <c r="O1867"/>
      <c r="P1867"/>
      <c r="Q1867"/>
      <c r="R1867"/>
      <c r="S1867"/>
      <c r="T1867"/>
      <c r="U1867" s="242"/>
      <c r="V1867" s="226"/>
      <c r="W1867" s="226"/>
      <c r="X1867" s="226"/>
      <c r="Y1867" s="226"/>
      <c r="Z1867" s="241"/>
      <c r="AA1867"/>
      <c r="AB1867"/>
      <c r="AC1867"/>
      <c r="AD1867"/>
      <c r="AE1867"/>
    </row>
    <row r="1868" spans="1:31" x14ac:dyDescent="0.3">
      <c r="A1868"/>
      <c r="B1868"/>
      <c r="C1868"/>
      <c r="D1868"/>
      <c r="E1868"/>
      <c r="F1868"/>
      <c r="G1868"/>
      <c r="H1868"/>
      <c r="I1868" s="240"/>
      <c r="J1868" s="240"/>
      <c r="K1868"/>
      <c r="L1868" s="244"/>
      <c r="M1868"/>
      <c r="N1868" s="226"/>
      <c r="O1868"/>
      <c r="P1868"/>
      <c r="Q1868"/>
      <c r="R1868"/>
      <c r="S1868"/>
      <c r="T1868"/>
      <c r="U1868" s="242"/>
      <c r="V1868" s="226"/>
      <c r="W1868" s="226"/>
      <c r="X1868" s="226"/>
      <c r="Y1868" s="226"/>
      <c r="Z1868" s="241"/>
      <c r="AA1868"/>
      <c r="AB1868"/>
      <c r="AC1868"/>
      <c r="AD1868"/>
      <c r="AE1868"/>
    </row>
    <row r="1869" spans="1:31" x14ac:dyDescent="0.3">
      <c r="A1869"/>
      <c r="B1869"/>
      <c r="C1869"/>
      <c r="D1869"/>
      <c r="E1869"/>
      <c r="F1869"/>
      <c r="G1869"/>
      <c r="H1869"/>
      <c r="I1869" s="240"/>
      <c r="J1869" s="240"/>
      <c r="K1869"/>
      <c r="L1869" s="244"/>
      <c r="M1869"/>
      <c r="N1869" s="226"/>
      <c r="O1869"/>
      <c r="P1869"/>
      <c r="Q1869"/>
      <c r="R1869"/>
      <c r="S1869"/>
      <c r="T1869"/>
      <c r="U1869" s="242"/>
      <c r="V1869" s="226"/>
      <c r="W1869" s="226"/>
      <c r="X1869" s="226"/>
      <c r="Y1869" s="226"/>
      <c r="Z1869" s="241"/>
      <c r="AA1869"/>
      <c r="AB1869"/>
      <c r="AC1869"/>
      <c r="AD1869"/>
      <c r="AE1869"/>
    </row>
    <row r="1870" spans="1:31" x14ac:dyDescent="0.3">
      <c r="A1870"/>
      <c r="B1870"/>
      <c r="C1870"/>
      <c r="D1870"/>
      <c r="E1870"/>
      <c r="F1870"/>
      <c r="G1870"/>
      <c r="H1870"/>
      <c r="I1870" s="240"/>
      <c r="J1870" s="240"/>
      <c r="K1870"/>
      <c r="L1870" s="244"/>
      <c r="M1870"/>
      <c r="N1870" s="226"/>
      <c r="O1870"/>
      <c r="P1870"/>
      <c r="Q1870"/>
      <c r="R1870"/>
      <c r="S1870"/>
      <c r="T1870"/>
      <c r="U1870" s="242"/>
      <c r="V1870" s="226"/>
      <c r="W1870" s="226"/>
      <c r="X1870" s="226"/>
      <c r="Y1870" s="226"/>
      <c r="Z1870" s="241"/>
      <c r="AA1870"/>
      <c r="AB1870"/>
      <c r="AC1870"/>
      <c r="AD1870"/>
      <c r="AE1870"/>
    </row>
    <row r="1871" spans="1:31" x14ac:dyDescent="0.3">
      <c r="A1871"/>
      <c r="B1871"/>
      <c r="C1871"/>
      <c r="D1871"/>
      <c r="E1871"/>
      <c r="F1871"/>
      <c r="G1871"/>
      <c r="H1871"/>
      <c r="I1871" s="240"/>
      <c r="J1871" s="240"/>
      <c r="K1871"/>
      <c r="L1871" s="244"/>
      <c r="M1871"/>
      <c r="N1871" s="226"/>
      <c r="O1871"/>
      <c r="P1871"/>
      <c r="Q1871"/>
      <c r="R1871"/>
      <c r="S1871"/>
      <c r="T1871"/>
      <c r="U1871" s="242"/>
      <c r="V1871" s="226"/>
      <c r="W1871" s="226"/>
      <c r="X1871" s="226"/>
      <c r="Y1871" s="226"/>
      <c r="Z1871" s="241"/>
      <c r="AA1871"/>
      <c r="AB1871"/>
      <c r="AC1871"/>
      <c r="AD1871"/>
      <c r="AE1871"/>
    </row>
    <row r="1872" spans="1:31" x14ac:dyDescent="0.3">
      <c r="A1872"/>
      <c r="B1872"/>
      <c r="C1872"/>
      <c r="D1872"/>
      <c r="E1872"/>
      <c r="F1872"/>
      <c r="G1872"/>
      <c r="H1872"/>
      <c r="I1872" s="240"/>
      <c r="J1872" s="240"/>
      <c r="K1872"/>
      <c r="L1872" s="244"/>
      <c r="M1872"/>
      <c r="N1872" s="226"/>
      <c r="O1872"/>
      <c r="P1872"/>
      <c r="Q1872"/>
      <c r="R1872"/>
      <c r="S1872"/>
      <c r="T1872"/>
      <c r="U1872" s="242"/>
      <c r="V1872" s="226"/>
      <c r="W1872" s="226"/>
      <c r="X1872" s="226"/>
      <c r="Y1872" s="226"/>
      <c r="Z1872" s="241"/>
      <c r="AA1872"/>
      <c r="AB1872"/>
      <c r="AC1872"/>
      <c r="AD1872"/>
      <c r="AE1872"/>
    </row>
    <row r="1873" spans="1:31" x14ac:dyDescent="0.3">
      <c r="A1873"/>
      <c r="B1873"/>
      <c r="C1873"/>
      <c r="D1873"/>
      <c r="E1873"/>
      <c r="F1873"/>
      <c r="G1873"/>
      <c r="H1873"/>
      <c r="I1873" s="240"/>
      <c r="J1873" s="240"/>
      <c r="K1873"/>
      <c r="L1873" s="244"/>
      <c r="M1873"/>
      <c r="N1873" s="226"/>
      <c r="O1873"/>
      <c r="P1873"/>
      <c r="Q1873"/>
      <c r="R1873"/>
      <c r="S1873"/>
      <c r="T1873"/>
      <c r="U1873" s="242"/>
      <c r="V1873" s="226"/>
      <c r="W1873" s="226"/>
      <c r="X1873" s="226"/>
      <c r="Y1873" s="226"/>
      <c r="Z1873" s="241"/>
      <c r="AA1873"/>
      <c r="AB1873"/>
      <c r="AC1873"/>
      <c r="AD1873"/>
      <c r="AE1873"/>
    </row>
    <row r="1874" spans="1:31" x14ac:dyDescent="0.3">
      <c r="A1874"/>
      <c r="B1874"/>
      <c r="C1874"/>
      <c r="D1874"/>
      <c r="E1874"/>
      <c r="F1874"/>
      <c r="G1874"/>
      <c r="H1874"/>
      <c r="I1874" s="240"/>
      <c r="J1874" s="240"/>
      <c r="K1874"/>
      <c r="L1874" s="244"/>
      <c r="M1874"/>
      <c r="N1874" s="226"/>
      <c r="O1874"/>
      <c r="P1874"/>
      <c r="Q1874"/>
      <c r="R1874"/>
      <c r="S1874"/>
      <c r="T1874"/>
      <c r="U1874" s="242"/>
      <c r="V1874" s="226"/>
      <c r="W1874" s="226"/>
      <c r="X1874" s="226"/>
      <c r="Y1874" s="226"/>
      <c r="Z1874" s="241"/>
      <c r="AA1874"/>
      <c r="AB1874"/>
      <c r="AC1874"/>
      <c r="AD1874"/>
      <c r="AE1874"/>
    </row>
    <row r="1875" spans="1:31" x14ac:dyDescent="0.3">
      <c r="A1875"/>
      <c r="B1875"/>
      <c r="C1875"/>
      <c r="D1875"/>
      <c r="E1875"/>
      <c r="F1875"/>
      <c r="G1875"/>
      <c r="H1875"/>
      <c r="I1875" s="240"/>
      <c r="J1875" s="240"/>
      <c r="K1875"/>
      <c r="L1875" s="244"/>
      <c r="M1875"/>
      <c r="N1875" s="226"/>
      <c r="O1875"/>
      <c r="P1875"/>
      <c r="Q1875"/>
      <c r="R1875"/>
      <c r="S1875"/>
      <c r="T1875"/>
      <c r="U1875" s="242"/>
      <c r="V1875" s="226"/>
      <c r="W1875" s="226"/>
      <c r="X1875" s="226"/>
      <c r="Y1875" s="226"/>
      <c r="Z1875" s="241"/>
      <c r="AA1875"/>
      <c r="AB1875"/>
      <c r="AC1875"/>
      <c r="AD1875"/>
      <c r="AE1875"/>
    </row>
    <row r="1876" spans="1:31" x14ac:dyDescent="0.3">
      <c r="A1876"/>
      <c r="B1876"/>
      <c r="C1876"/>
      <c r="D1876"/>
      <c r="E1876"/>
      <c r="F1876"/>
      <c r="G1876"/>
      <c r="H1876"/>
      <c r="I1876" s="240"/>
      <c r="J1876" s="240"/>
      <c r="K1876"/>
      <c r="L1876" s="244"/>
      <c r="M1876"/>
      <c r="N1876" s="226"/>
      <c r="O1876"/>
      <c r="P1876"/>
      <c r="Q1876"/>
      <c r="R1876"/>
      <c r="S1876"/>
      <c r="T1876"/>
      <c r="U1876" s="242"/>
      <c r="V1876" s="226"/>
      <c r="W1876" s="226"/>
      <c r="X1876" s="226"/>
      <c r="Y1876" s="226"/>
      <c r="Z1876" s="241"/>
      <c r="AA1876"/>
      <c r="AB1876"/>
      <c r="AC1876"/>
      <c r="AD1876"/>
      <c r="AE1876"/>
    </row>
    <row r="1877" spans="1:31" x14ac:dyDescent="0.3">
      <c r="A1877"/>
      <c r="B1877"/>
      <c r="C1877"/>
      <c r="D1877"/>
      <c r="E1877"/>
      <c r="F1877"/>
      <c r="G1877"/>
      <c r="H1877"/>
      <c r="I1877" s="240"/>
      <c r="J1877" s="240"/>
      <c r="K1877"/>
      <c r="L1877" s="244"/>
      <c r="M1877"/>
      <c r="N1877" s="226"/>
      <c r="O1877"/>
      <c r="P1877"/>
      <c r="Q1877"/>
      <c r="R1877"/>
      <c r="S1877"/>
      <c r="T1877"/>
      <c r="U1877" s="242"/>
      <c r="V1877" s="226"/>
      <c r="W1877" s="226"/>
      <c r="X1877" s="226"/>
      <c r="Y1877" s="226"/>
      <c r="Z1877" s="241"/>
      <c r="AA1877"/>
      <c r="AB1877"/>
      <c r="AC1877"/>
      <c r="AD1877"/>
      <c r="AE1877"/>
    </row>
    <row r="1878" spans="1:31" x14ac:dyDescent="0.3">
      <c r="A1878"/>
      <c r="B1878"/>
      <c r="C1878"/>
      <c r="D1878"/>
      <c r="E1878"/>
      <c r="F1878"/>
      <c r="G1878"/>
      <c r="H1878"/>
      <c r="I1878" s="240"/>
      <c r="J1878" s="240"/>
      <c r="K1878"/>
      <c r="L1878" s="244"/>
      <c r="M1878"/>
      <c r="N1878" s="226"/>
      <c r="O1878"/>
      <c r="P1878"/>
      <c r="Q1878"/>
      <c r="R1878"/>
      <c r="S1878"/>
      <c r="T1878"/>
      <c r="U1878" s="242"/>
      <c r="V1878" s="226"/>
      <c r="W1878" s="226"/>
      <c r="X1878" s="226"/>
      <c r="Y1878" s="226"/>
      <c r="Z1878" s="241"/>
      <c r="AA1878"/>
      <c r="AB1878"/>
      <c r="AC1878"/>
      <c r="AD1878"/>
      <c r="AE1878"/>
    </row>
    <row r="1879" spans="1:31" x14ac:dyDescent="0.3">
      <c r="A1879"/>
      <c r="B1879"/>
      <c r="C1879"/>
      <c r="D1879"/>
      <c r="E1879"/>
      <c r="F1879"/>
      <c r="G1879"/>
      <c r="H1879"/>
      <c r="I1879" s="240"/>
      <c r="J1879" s="240"/>
      <c r="K1879"/>
      <c r="L1879" s="244"/>
      <c r="M1879"/>
      <c r="N1879" s="226"/>
      <c r="O1879"/>
      <c r="P1879"/>
      <c r="Q1879"/>
      <c r="R1879"/>
      <c r="S1879"/>
      <c r="T1879"/>
      <c r="U1879" s="242"/>
      <c r="V1879" s="226"/>
      <c r="W1879" s="226"/>
      <c r="X1879" s="226"/>
      <c r="Y1879" s="226"/>
      <c r="Z1879" s="241"/>
      <c r="AA1879"/>
      <c r="AB1879"/>
      <c r="AC1879"/>
      <c r="AD1879"/>
      <c r="AE1879"/>
    </row>
    <row r="1880" spans="1:31" x14ac:dyDescent="0.3">
      <c r="A1880"/>
      <c r="B1880"/>
      <c r="C1880"/>
      <c r="D1880"/>
      <c r="E1880"/>
      <c r="F1880"/>
      <c r="G1880"/>
      <c r="H1880"/>
      <c r="I1880" s="240"/>
      <c r="J1880" s="240"/>
      <c r="K1880"/>
      <c r="L1880" s="244"/>
      <c r="M1880"/>
      <c r="N1880" s="226"/>
      <c r="O1880"/>
      <c r="P1880"/>
      <c r="Q1880"/>
      <c r="R1880"/>
      <c r="S1880"/>
      <c r="T1880"/>
      <c r="U1880" s="242"/>
      <c r="V1880" s="226"/>
      <c r="W1880" s="226"/>
      <c r="X1880" s="226"/>
      <c r="Y1880" s="226"/>
      <c r="Z1880" s="241"/>
      <c r="AA1880"/>
      <c r="AB1880"/>
      <c r="AC1880"/>
      <c r="AD1880"/>
      <c r="AE1880"/>
    </row>
    <row r="1881" spans="1:31" x14ac:dyDescent="0.3">
      <c r="A1881"/>
      <c r="B1881"/>
      <c r="C1881"/>
      <c r="D1881"/>
      <c r="E1881"/>
      <c r="F1881"/>
      <c r="G1881"/>
      <c r="H1881"/>
      <c r="I1881" s="240"/>
      <c r="J1881" s="240"/>
      <c r="K1881"/>
      <c r="L1881" s="244"/>
      <c r="M1881"/>
      <c r="N1881" s="226"/>
      <c r="O1881"/>
      <c r="P1881"/>
      <c r="Q1881"/>
      <c r="R1881"/>
      <c r="S1881"/>
      <c r="T1881"/>
      <c r="U1881" s="242"/>
      <c r="V1881" s="226"/>
      <c r="W1881" s="226"/>
      <c r="X1881" s="226"/>
      <c r="Y1881" s="226"/>
      <c r="Z1881" s="241"/>
      <c r="AA1881"/>
      <c r="AB1881"/>
      <c r="AC1881"/>
      <c r="AD1881"/>
      <c r="AE1881"/>
    </row>
    <row r="1882" spans="1:31" x14ac:dyDescent="0.3">
      <c r="A1882"/>
      <c r="B1882"/>
      <c r="C1882"/>
      <c r="D1882"/>
      <c r="E1882"/>
      <c r="F1882"/>
      <c r="G1882"/>
      <c r="H1882"/>
      <c r="I1882" s="240"/>
      <c r="J1882" s="240"/>
      <c r="K1882"/>
      <c r="L1882" s="244"/>
      <c r="M1882"/>
      <c r="N1882" s="226"/>
      <c r="O1882"/>
      <c r="P1882"/>
      <c r="Q1882"/>
      <c r="R1882"/>
      <c r="S1882"/>
      <c r="T1882"/>
      <c r="U1882" s="242"/>
      <c r="V1882" s="226"/>
      <c r="W1882" s="226"/>
      <c r="X1882" s="226"/>
      <c r="Y1882" s="226"/>
      <c r="Z1882" s="241"/>
      <c r="AA1882"/>
      <c r="AB1882"/>
      <c r="AC1882"/>
      <c r="AD1882"/>
      <c r="AE1882"/>
    </row>
    <row r="1883" spans="1:31" x14ac:dyDescent="0.3">
      <c r="A1883"/>
      <c r="B1883"/>
      <c r="C1883"/>
      <c r="D1883"/>
      <c r="E1883"/>
      <c r="F1883"/>
      <c r="G1883"/>
      <c r="H1883"/>
      <c r="I1883" s="240"/>
      <c r="J1883" s="240"/>
      <c r="K1883"/>
      <c r="L1883" s="244"/>
      <c r="M1883"/>
      <c r="N1883" s="226"/>
      <c r="O1883"/>
      <c r="P1883"/>
      <c r="Q1883"/>
      <c r="R1883"/>
      <c r="S1883"/>
      <c r="T1883"/>
      <c r="U1883" s="242"/>
      <c r="V1883" s="226"/>
      <c r="W1883" s="226"/>
      <c r="X1883" s="226"/>
      <c r="Y1883" s="226"/>
      <c r="Z1883" s="241"/>
      <c r="AA1883"/>
      <c r="AB1883"/>
      <c r="AC1883"/>
      <c r="AD1883"/>
      <c r="AE1883"/>
    </row>
    <row r="1884" spans="1:31" x14ac:dyDescent="0.3">
      <c r="A1884"/>
      <c r="B1884"/>
      <c r="C1884"/>
      <c r="D1884"/>
      <c r="E1884"/>
      <c r="F1884"/>
      <c r="G1884"/>
      <c r="H1884"/>
      <c r="I1884" s="240"/>
      <c r="J1884" s="240"/>
      <c r="K1884"/>
      <c r="L1884" s="244"/>
      <c r="M1884"/>
      <c r="N1884" s="226"/>
      <c r="O1884"/>
      <c r="P1884"/>
      <c r="Q1884"/>
      <c r="R1884"/>
      <c r="S1884"/>
      <c r="T1884"/>
      <c r="U1884" s="242"/>
      <c r="V1884" s="226"/>
      <c r="W1884" s="226"/>
      <c r="X1884" s="226"/>
      <c r="Y1884" s="226"/>
      <c r="Z1884" s="241"/>
      <c r="AA1884"/>
      <c r="AB1884"/>
      <c r="AC1884"/>
      <c r="AD1884"/>
      <c r="AE1884"/>
    </row>
    <row r="1885" spans="1:31" x14ac:dyDescent="0.3">
      <c r="A1885"/>
      <c r="B1885"/>
      <c r="C1885"/>
      <c r="D1885"/>
      <c r="E1885"/>
      <c r="F1885"/>
      <c r="G1885"/>
      <c r="H1885"/>
      <c r="I1885" s="240"/>
      <c r="J1885" s="240"/>
      <c r="K1885"/>
      <c r="L1885" s="244"/>
      <c r="M1885"/>
      <c r="N1885" s="226"/>
      <c r="O1885"/>
      <c r="P1885"/>
      <c r="Q1885"/>
      <c r="R1885"/>
      <c r="S1885"/>
      <c r="T1885"/>
      <c r="U1885" s="242"/>
      <c r="V1885" s="226"/>
      <c r="W1885" s="226"/>
      <c r="X1885" s="226"/>
      <c r="Y1885" s="226"/>
      <c r="Z1885" s="241"/>
      <c r="AA1885"/>
      <c r="AB1885"/>
      <c r="AC1885"/>
      <c r="AD1885"/>
      <c r="AE1885"/>
    </row>
    <row r="1886" spans="1:31" x14ac:dyDescent="0.3">
      <c r="A1886"/>
      <c r="B1886"/>
      <c r="C1886"/>
      <c r="D1886"/>
      <c r="E1886"/>
      <c r="F1886"/>
      <c r="G1886"/>
      <c r="H1886"/>
      <c r="I1886" s="240"/>
      <c r="J1886" s="240"/>
      <c r="K1886"/>
      <c r="L1886" s="244"/>
      <c r="M1886"/>
      <c r="N1886" s="226"/>
      <c r="O1886"/>
      <c r="P1886"/>
      <c r="Q1886"/>
      <c r="R1886"/>
      <c r="S1886"/>
      <c r="T1886"/>
      <c r="U1886" s="242"/>
      <c r="V1886" s="226"/>
      <c r="W1886" s="226"/>
      <c r="X1886" s="226"/>
      <c r="Y1886" s="226"/>
      <c r="Z1886" s="241"/>
      <c r="AA1886"/>
      <c r="AB1886"/>
      <c r="AC1886"/>
      <c r="AD1886"/>
      <c r="AE1886"/>
    </row>
    <row r="1887" spans="1:31" x14ac:dyDescent="0.3">
      <c r="A1887"/>
      <c r="B1887"/>
      <c r="C1887"/>
      <c r="D1887"/>
      <c r="E1887"/>
      <c r="F1887"/>
      <c r="G1887"/>
      <c r="H1887"/>
      <c r="I1887" s="240"/>
      <c r="J1887" s="240"/>
      <c r="K1887"/>
      <c r="L1887" s="244"/>
      <c r="M1887"/>
      <c r="N1887" s="226"/>
      <c r="O1887"/>
      <c r="P1887"/>
      <c r="Q1887"/>
      <c r="R1887"/>
      <c r="S1887"/>
      <c r="T1887"/>
      <c r="U1887" s="242"/>
      <c r="V1887" s="226"/>
      <c r="W1887" s="226"/>
      <c r="X1887" s="226"/>
      <c r="Y1887" s="226"/>
      <c r="Z1887" s="241"/>
      <c r="AA1887"/>
      <c r="AB1887"/>
      <c r="AC1887"/>
      <c r="AD1887"/>
      <c r="AE1887"/>
    </row>
    <row r="1888" spans="1:31" x14ac:dyDescent="0.3">
      <c r="A1888"/>
      <c r="B1888"/>
      <c r="C1888"/>
      <c r="D1888"/>
      <c r="E1888"/>
      <c r="F1888"/>
      <c r="G1888"/>
      <c r="H1888"/>
      <c r="I1888" s="240"/>
      <c r="J1888" s="240"/>
      <c r="K1888"/>
      <c r="L1888" s="244"/>
      <c r="M1888"/>
      <c r="N1888" s="226"/>
      <c r="O1888"/>
      <c r="P1888"/>
      <c r="Q1888"/>
      <c r="R1888"/>
      <c r="S1888"/>
      <c r="T1888"/>
      <c r="U1888" s="242"/>
      <c r="V1888" s="226"/>
      <c r="W1888" s="226"/>
      <c r="X1888" s="226"/>
      <c r="Y1888" s="226"/>
      <c r="Z1888" s="241"/>
      <c r="AA1888"/>
      <c r="AB1888"/>
      <c r="AC1888"/>
      <c r="AD1888"/>
      <c r="AE1888"/>
    </row>
    <row r="1889" spans="1:31" x14ac:dyDescent="0.3">
      <c r="A1889"/>
      <c r="B1889"/>
      <c r="C1889"/>
      <c r="D1889"/>
      <c r="E1889"/>
      <c r="F1889"/>
      <c r="G1889"/>
      <c r="H1889"/>
      <c r="I1889" s="240"/>
      <c r="J1889" s="240"/>
      <c r="K1889"/>
      <c r="L1889" s="244"/>
      <c r="M1889"/>
      <c r="N1889" s="226"/>
      <c r="O1889"/>
      <c r="P1889"/>
      <c r="Q1889"/>
      <c r="R1889"/>
      <c r="S1889"/>
      <c r="T1889"/>
      <c r="U1889" s="242"/>
      <c r="V1889" s="226"/>
      <c r="W1889" s="226"/>
      <c r="X1889" s="226"/>
      <c r="Y1889" s="226"/>
      <c r="Z1889" s="241"/>
      <c r="AA1889"/>
      <c r="AB1889"/>
      <c r="AC1889"/>
      <c r="AD1889"/>
      <c r="AE1889"/>
    </row>
    <row r="1890" spans="1:31" x14ac:dyDescent="0.3">
      <c r="A1890"/>
      <c r="B1890"/>
      <c r="C1890"/>
      <c r="D1890"/>
      <c r="E1890"/>
      <c r="F1890"/>
      <c r="G1890"/>
      <c r="H1890"/>
      <c r="I1890" s="240"/>
      <c r="J1890" s="240"/>
      <c r="K1890"/>
      <c r="L1890" s="244"/>
      <c r="M1890"/>
      <c r="N1890" s="226"/>
      <c r="O1890"/>
      <c r="P1890"/>
      <c r="Q1890"/>
      <c r="R1890"/>
      <c r="S1890"/>
      <c r="T1890"/>
      <c r="U1890" s="242"/>
      <c r="V1890" s="226"/>
      <c r="W1890" s="226"/>
      <c r="X1890" s="226"/>
      <c r="Y1890" s="226"/>
      <c r="Z1890" s="241"/>
      <c r="AA1890"/>
      <c r="AB1890"/>
      <c r="AC1890"/>
      <c r="AD1890"/>
      <c r="AE1890"/>
    </row>
    <row r="1891" spans="1:31" x14ac:dyDescent="0.3">
      <c r="A1891"/>
      <c r="B1891"/>
      <c r="C1891"/>
      <c r="D1891"/>
      <c r="E1891"/>
      <c r="F1891"/>
      <c r="G1891"/>
      <c r="H1891"/>
      <c r="I1891" s="240"/>
      <c r="J1891" s="240"/>
      <c r="K1891"/>
      <c r="L1891" s="244"/>
      <c r="M1891"/>
      <c r="N1891" s="226"/>
      <c r="O1891"/>
      <c r="P1891"/>
      <c r="Q1891"/>
      <c r="R1891"/>
      <c r="S1891"/>
      <c r="T1891"/>
      <c r="U1891" s="242"/>
      <c r="V1891" s="226"/>
      <c r="W1891" s="226"/>
      <c r="X1891" s="226"/>
      <c r="Y1891" s="226"/>
      <c r="Z1891" s="241"/>
      <c r="AA1891"/>
      <c r="AB1891"/>
      <c r="AC1891"/>
      <c r="AD1891"/>
      <c r="AE1891"/>
    </row>
    <row r="1892" spans="1:31" x14ac:dyDescent="0.3">
      <c r="A1892"/>
      <c r="B1892"/>
      <c r="C1892"/>
      <c r="D1892"/>
      <c r="E1892"/>
      <c r="F1892"/>
      <c r="G1892"/>
      <c r="H1892"/>
      <c r="I1892" s="240"/>
      <c r="J1892" s="240"/>
      <c r="K1892"/>
      <c r="L1892" s="244"/>
      <c r="M1892"/>
      <c r="N1892" s="226"/>
      <c r="O1892"/>
      <c r="P1892"/>
      <c r="Q1892"/>
      <c r="R1892"/>
      <c r="S1892"/>
      <c r="T1892"/>
      <c r="U1892" s="242"/>
      <c r="V1892" s="226"/>
      <c r="W1892" s="226"/>
      <c r="X1892" s="226"/>
      <c r="Y1892" s="226"/>
      <c r="Z1892" s="241"/>
      <c r="AA1892"/>
      <c r="AB1892"/>
      <c r="AC1892"/>
      <c r="AD1892"/>
      <c r="AE1892"/>
    </row>
    <row r="1893" spans="1:31" x14ac:dyDescent="0.3">
      <c r="A1893"/>
      <c r="B1893"/>
      <c r="C1893"/>
      <c r="D1893"/>
      <c r="E1893"/>
      <c r="F1893"/>
      <c r="G1893"/>
      <c r="H1893"/>
      <c r="I1893" s="240"/>
      <c r="J1893" s="240"/>
      <c r="K1893"/>
      <c r="L1893" s="244"/>
      <c r="M1893"/>
      <c r="N1893" s="226"/>
      <c r="O1893"/>
      <c r="P1893"/>
      <c r="Q1893"/>
      <c r="R1893"/>
      <c r="S1893"/>
      <c r="T1893"/>
      <c r="U1893" s="242"/>
      <c r="V1893" s="226"/>
      <c r="W1893" s="226"/>
      <c r="X1893" s="226"/>
      <c r="Y1893" s="226"/>
      <c r="Z1893" s="241"/>
      <c r="AA1893"/>
      <c r="AB1893"/>
      <c r="AC1893"/>
      <c r="AD1893"/>
      <c r="AE1893"/>
    </row>
    <row r="1894" spans="1:31" x14ac:dyDescent="0.3">
      <c r="A1894"/>
      <c r="B1894"/>
      <c r="C1894"/>
      <c r="D1894"/>
      <c r="E1894"/>
      <c r="F1894"/>
      <c r="G1894"/>
      <c r="H1894"/>
      <c r="I1894" s="240"/>
      <c r="J1894" s="240"/>
      <c r="K1894"/>
      <c r="L1894" s="244"/>
      <c r="M1894"/>
      <c r="N1894" s="226"/>
      <c r="O1894"/>
      <c r="P1894"/>
      <c r="Q1894"/>
      <c r="R1894"/>
      <c r="S1894"/>
      <c r="T1894"/>
      <c r="U1894" s="242"/>
      <c r="V1894" s="226"/>
      <c r="W1894" s="226"/>
      <c r="X1894" s="226"/>
      <c r="Y1894" s="226"/>
      <c r="Z1894" s="241"/>
      <c r="AA1894"/>
      <c r="AB1894"/>
      <c r="AC1894"/>
      <c r="AD1894"/>
      <c r="AE1894"/>
    </row>
    <row r="1895" spans="1:31" x14ac:dyDescent="0.3">
      <c r="A1895"/>
      <c r="B1895"/>
      <c r="C1895"/>
      <c r="D1895"/>
      <c r="E1895"/>
      <c r="F1895"/>
      <c r="G1895"/>
      <c r="H1895"/>
      <c r="I1895" s="240"/>
      <c r="J1895" s="240"/>
      <c r="K1895"/>
      <c r="L1895" s="244"/>
      <c r="M1895"/>
      <c r="N1895" s="226"/>
      <c r="O1895"/>
      <c r="P1895"/>
      <c r="Q1895"/>
      <c r="R1895"/>
      <c r="S1895"/>
      <c r="T1895"/>
      <c r="U1895" s="242"/>
      <c r="V1895" s="226"/>
      <c r="W1895" s="226"/>
      <c r="X1895" s="226"/>
      <c r="Y1895" s="226"/>
      <c r="Z1895" s="241"/>
      <c r="AA1895"/>
      <c r="AB1895"/>
      <c r="AC1895"/>
      <c r="AD1895"/>
      <c r="AE1895"/>
    </row>
    <row r="1896" spans="1:31" x14ac:dyDescent="0.3">
      <c r="A1896"/>
      <c r="B1896"/>
      <c r="C1896"/>
      <c r="D1896"/>
      <c r="E1896"/>
      <c r="F1896"/>
      <c r="G1896"/>
      <c r="H1896"/>
      <c r="I1896" s="240"/>
      <c r="J1896" s="240"/>
      <c r="K1896"/>
      <c r="L1896" s="244"/>
      <c r="M1896"/>
      <c r="N1896" s="226"/>
      <c r="O1896"/>
      <c r="P1896"/>
      <c r="Q1896"/>
      <c r="R1896"/>
      <c r="S1896"/>
      <c r="T1896"/>
      <c r="U1896" s="242"/>
      <c r="V1896" s="226"/>
      <c r="W1896" s="226"/>
      <c r="X1896" s="226"/>
      <c r="Y1896" s="226"/>
      <c r="Z1896" s="241"/>
      <c r="AA1896"/>
      <c r="AB1896"/>
      <c r="AC1896"/>
      <c r="AD1896"/>
      <c r="AE1896"/>
    </row>
    <row r="1897" spans="1:31" x14ac:dyDescent="0.3">
      <c r="A1897"/>
      <c r="B1897"/>
      <c r="C1897"/>
      <c r="D1897"/>
      <c r="E1897"/>
      <c r="F1897"/>
      <c r="G1897"/>
      <c r="H1897"/>
      <c r="I1897" s="240"/>
      <c r="J1897" s="240"/>
      <c r="K1897"/>
      <c r="L1897" s="244"/>
      <c r="M1897"/>
      <c r="N1897" s="226"/>
      <c r="O1897"/>
      <c r="P1897"/>
      <c r="Q1897"/>
      <c r="R1897"/>
      <c r="S1897"/>
      <c r="T1897"/>
      <c r="U1897" s="242"/>
      <c r="V1897" s="226"/>
      <c r="W1897" s="226"/>
      <c r="X1897" s="226"/>
      <c r="Y1897" s="226"/>
      <c r="Z1897" s="241"/>
      <c r="AA1897"/>
      <c r="AB1897"/>
      <c r="AC1897"/>
      <c r="AD1897"/>
      <c r="AE1897"/>
    </row>
    <row r="1898" spans="1:31" x14ac:dyDescent="0.3">
      <c r="A1898"/>
      <c r="B1898"/>
      <c r="C1898"/>
      <c r="D1898"/>
      <c r="E1898"/>
      <c r="F1898"/>
      <c r="G1898"/>
      <c r="H1898"/>
      <c r="I1898" s="240"/>
      <c r="J1898" s="240"/>
      <c r="K1898"/>
      <c r="L1898" s="244"/>
      <c r="M1898"/>
      <c r="N1898" s="226"/>
      <c r="O1898"/>
      <c r="P1898"/>
      <c r="Q1898"/>
      <c r="R1898"/>
      <c r="S1898"/>
      <c r="T1898"/>
      <c r="U1898" s="242"/>
      <c r="V1898" s="226"/>
      <c r="W1898" s="226"/>
      <c r="X1898" s="226"/>
      <c r="Y1898" s="226"/>
      <c r="Z1898" s="241"/>
      <c r="AA1898"/>
      <c r="AB1898"/>
      <c r="AC1898"/>
      <c r="AD1898"/>
      <c r="AE1898"/>
    </row>
    <row r="1899" spans="1:31" x14ac:dyDescent="0.3">
      <c r="A1899"/>
      <c r="B1899"/>
      <c r="C1899"/>
      <c r="D1899"/>
      <c r="E1899"/>
      <c r="F1899"/>
      <c r="G1899"/>
      <c r="H1899"/>
      <c r="I1899" s="240"/>
      <c r="J1899" s="240"/>
      <c r="K1899"/>
      <c r="L1899" s="244"/>
      <c r="M1899"/>
      <c r="N1899" s="226"/>
      <c r="O1899"/>
      <c r="P1899"/>
      <c r="Q1899"/>
      <c r="R1899"/>
      <c r="S1899"/>
      <c r="T1899"/>
      <c r="U1899" s="242"/>
      <c r="V1899" s="226"/>
      <c r="W1899" s="226"/>
      <c r="X1899" s="226"/>
      <c r="Y1899" s="226"/>
      <c r="Z1899" s="241"/>
      <c r="AA1899"/>
      <c r="AB1899"/>
      <c r="AC1899"/>
      <c r="AD1899"/>
      <c r="AE1899"/>
    </row>
    <row r="1900" spans="1:31" x14ac:dyDescent="0.3">
      <c r="A1900"/>
      <c r="B1900"/>
      <c r="C1900"/>
      <c r="D1900"/>
      <c r="E1900"/>
      <c r="F1900"/>
      <c r="G1900"/>
      <c r="H1900"/>
      <c r="I1900" s="240"/>
      <c r="J1900" s="240"/>
      <c r="K1900"/>
      <c r="L1900" s="244"/>
      <c r="M1900"/>
      <c r="N1900" s="226"/>
      <c r="O1900"/>
      <c r="P1900"/>
      <c r="Q1900"/>
      <c r="R1900"/>
      <c r="S1900"/>
      <c r="T1900"/>
      <c r="U1900" s="242"/>
      <c r="V1900" s="226"/>
      <c r="W1900" s="226"/>
      <c r="X1900" s="226"/>
      <c r="Y1900" s="226"/>
      <c r="Z1900" s="241"/>
      <c r="AA1900"/>
      <c r="AB1900"/>
      <c r="AC1900"/>
      <c r="AD1900"/>
      <c r="AE1900"/>
    </row>
    <row r="1901" spans="1:31" x14ac:dyDescent="0.3">
      <c r="A1901"/>
      <c r="B1901"/>
      <c r="C1901"/>
      <c r="D1901"/>
      <c r="E1901"/>
      <c r="F1901"/>
      <c r="G1901"/>
      <c r="H1901"/>
      <c r="I1901" s="240"/>
      <c r="J1901" s="240"/>
      <c r="K1901"/>
      <c r="L1901" s="244"/>
      <c r="M1901"/>
      <c r="N1901" s="226"/>
      <c r="O1901"/>
      <c r="P1901"/>
      <c r="Q1901"/>
      <c r="R1901"/>
      <c r="S1901"/>
      <c r="T1901"/>
      <c r="U1901" s="242"/>
      <c r="V1901" s="226"/>
      <c r="W1901" s="226"/>
      <c r="X1901" s="226"/>
      <c r="Y1901" s="226"/>
      <c r="Z1901" s="241"/>
      <c r="AA1901"/>
      <c r="AB1901"/>
      <c r="AC1901"/>
      <c r="AD1901"/>
      <c r="AE1901"/>
    </row>
    <row r="1902" spans="1:31" x14ac:dyDescent="0.3">
      <c r="A1902"/>
      <c r="B1902"/>
      <c r="C1902"/>
      <c r="D1902"/>
      <c r="E1902"/>
      <c r="F1902"/>
      <c r="G1902"/>
      <c r="H1902"/>
      <c r="I1902" s="240"/>
      <c r="J1902" s="240"/>
      <c r="K1902"/>
      <c r="L1902" s="244"/>
      <c r="M1902"/>
      <c r="N1902" s="226"/>
      <c r="O1902"/>
      <c r="P1902"/>
      <c r="Q1902"/>
      <c r="R1902"/>
      <c r="S1902"/>
      <c r="T1902"/>
      <c r="U1902" s="242"/>
      <c r="V1902" s="226"/>
      <c r="W1902" s="226"/>
      <c r="X1902" s="226"/>
      <c r="Y1902" s="226"/>
      <c r="Z1902" s="241"/>
      <c r="AA1902"/>
      <c r="AB1902"/>
      <c r="AC1902"/>
      <c r="AD1902"/>
      <c r="AE1902"/>
    </row>
    <row r="1903" spans="1:31" x14ac:dyDescent="0.3">
      <c r="A1903"/>
      <c r="B1903"/>
      <c r="C1903"/>
      <c r="D1903"/>
      <c r="E1903"/>
      <c r="F1903"/>
      <c r="G1903"/>
      <c r="H1903"/>
      <c r="I1903" s="240"/>
      <c r="J1903" s="240"/>
      <c r="K1903"/>
      <c r="L1903" s="244"/>
      <c r="M1903"/>
      <c r="N1903" s="226"/>
      <c r="O1903"/>
      <c r="P1903"/>
      <c r="Q1903"/>
      <c r="R1903"/>
      <c r="S1903"/>
      <c r="T1903"/>
      <c r="U1903" s="242"/>
      <c r="V1903" s="226"/>
      <c r="W1903" s="226"/>
      <c r="X1903" s="226"/>
      <c r="Y1903" s="226"/>
      <c r="Z1903" s="241"/>
      <c r="AA1903"/>
      <c r="AB1903"/>
      <c r="AC1903"/>
      <c r="AD1903"/>
      <c r="AE1903"/>
    </row>
    <row r="1904" spans="1:31" x14ac:dyDescent="0.3">
      <c r="A1904"/>
      <c r="B1904"/>
      <c r="C1904"/>
      <c r="D1904"/>
      <c r="E1904"/>
      <c r="F1904"/>
      <c r="G1904"/>
      <c r="H1904"/>
      <c r="I1904" s="240"/>
      <c r="J1904" s="240"/>
      <c r="K1904"/>
      <c r="L1904" s="244"/>
      <c r="M1904"/>
      <c r="N1904" s="226"/>
      <c r="O1904"/>
      <c r="P1904"/>
      <c r="Q1904"/>
      <c r="R1904"/>
      <c r="S1904"/>
      <c r="T1904"/>
      <c r="U1904" s="242"/>
      <c r="V1904" s="226"/>
      <c r="W1904" s="226"/>
      <c r="X1904" s="226"/>
      <c r="Y1904" s="226"/>
      <c r="Z1904" s="241"/>
      <c r="AA1904"/>
      <c r="AB1904"/>
      <c r="AC1904"/>
      <c r="AD1904"/>
      <c r="AE1904"/>
    </row>
    <row r="1905" spans="1:31" x14ac:dyDescent="0.3">
      <c r="A1905"/>
      <c r="B1905"/>
      <c r="C1905"/>
      <c r="D1905"/>
      <c r="E1905"/>
      <c r="F1905"/>
      <c r="G1905"/>
      <c r="H1905"/>
      <c r="I1905" s="240"/>
      <c r="J1905" s="240"/>
      <c r="K1905"/>
      <c r="L1905" s="244"/>
      <c r="M1905"/>
      <c r="N1905" s="226"/>
      <c r="O1905"/>
      <c r="P1905"/>
      <c r="Q1905"/>
      <c r="R1905"/>
      <c r="S1905"/>
      <c r="T1905"/>
      <c r="U1905" s="242"/>
      <c r="V1905" s="226"/>
      <c r="W1905" s="226"/>
      <c r="X1905" s="226"/>
      <c r="Y1905" s="226"/>
      <c r="Z1905" s="241"/>
      <c r="AA1905"/>
      <c r="AB1905"/>
      <c r="AC1905"/>
      <c r="AD1905"/>
      <c r="AE1905"/>
    </row>
    <row r="1906" spans="1:31" x14ac:dyDescent="0.3">
      <c r="A1906"/>
      <c r="B1906"/>
      <c r="C1906"/>
      <c r="D1906"/>
      <c r="E1906"/>
      <c r="F1906"/>
      <c r="G1906"/>
      <c r="H1906"/>
      <c r="I1906" s="240"/>
      <c r="J1906" s="240"/>
      <c r="K1906"/>
      <c r="M1906"/>
      <c r="N1906" s="226"/>
      <c r="O1906"/>
      <c r="P1906"/>
      <c r="Q1906"/>
      <c r="R1906"/>
      <c r="S1906"/>
      <c r="T1906"/>
      <c r="U1906" s="242"/>
      <c r="V1906" s="226"/>
      <c r="W1906" s="226"/>
      <c r="X1906" s="226"/>
      <c r="Y1906" s="226"/>
      <c r="Z1906" s="241"/>
      <c r="AA1906"/>
      <c r="AB1906"/>
      <c r="AC1906"/>
      <c r="AD1906"/>
      <c r="AE1906"/>
    </row>
    <row r="1907" spans="1:31" x14ac:dyDescent="0.3">
      <c r="A1907"/>
      <c r="B1907"/>
      <c r="C1907"/>
      <c r="D1907"/>
      <c r="E1907"/>
      <c r="F1907"/>
      <c r="G1907"/>
      <c r="H1907"/>
      <c r="I1907" s="240"/>
      <c r="J1907" s="240"/>
      <c r="K1907"/>
      <c r="M1907"/>
      <c r="N1907" s="226"/>
      <c r="O1907"/>
      <c r="P1907"/>
      <c r="Q1907"/>
      <c r="R1907"/>
      <c r="S1907"/>
      <c r="T1907"/>
      <c r="U1907" s="242"/>
      <c r="V1907" s="226"/>
      <c r="W1907" s="226"/>
      <c r="X1907" s="226"/>
      <c r="Y1907" s="226"/>
      <c r="Z1907" s="241"/>
      <c r="AA1907"/>
      <c r="AB1907"/>
      <c r="AC1907"/>
      <c r="AD1907"/>
      <c r="AE1907"/>
    </row>
    <row r="1908" spans="1:31" x14ac:dyDescent="0.3">
      <c r="A1908"/>
      <c r="B1908"/>
      <c r="C1908"/>
      <c r="D1908"/>
      <c r="E1908"/>
      <c r="F1908"/>
      <c r="G1908"/>
      <c r="H1908"/>
      <c r="I1908" s="240"/>
      <c r="J1908" s="240"/>
      <c r="K1908"/>
      <c r="M1908"/>
      <c r="N1908" s="226"/>
      <c r="O1908"/>
      <c r="P1908"/>
      <c r="Q1908"/>
      <c r="R1908"/>
      <c r="S1908"/>
      <c r="T1908"/>
      <c r="U1908" s="242"/>
      <c r="V1908" s="226"/>
      <c r="W1908" s="226"/>
      <c r="X1908" s="226"/>
      <c r="Y1908" s="226"/>
      <c r="Z1908" s="241"/>
      <c r="AA1908"/>
      <c r="AB1908"/>
      <c r="AC1908"/>
      <c r="AD1908"/>
      <c r="AE1908"/>
    </row>
    <row r="1909" spans="1:31" x14ac:dyDescent="0.3">
      <c r="A1909"/>
      <c r="B1909"/>
      <c r="C1909"/>
      <c r="D1909"/>
      <c r="E1909"/>
      <c r="F1909"/>
      <c r="G1909"/>
      <c r="H1909"/>
      <c r="I1909" s="240"/>
      <c r="J1909" s="240"/>
      <c r="K1909"/>
      <c r="M1909"/>
      <c r="N1909" s="226"/>
      <c r="O1909"/>
      <c r="P1909"/>
      <c r="Q1909"/>
      <c r="R1909"/>
      <c r="S1909"/>
      <c r="T1909"/>
      <c r="U1909" s="242"/>
      <c r="V1909" s="226"/>
      <c r="W1909" s="226"/>
      <c r="X1909" s="226"/>
      <c r="Y1909" s="226"/>
      <c r="Z1909" s="241"/>
      <c r="AA1909"/>
      <c r="AB1909"/>
      <c r="AC1909"/>
      <c r="AD1909"/>
      <c r="AE1909"/>
    </row>
    <row r="1910" spans="1:31" x14ac:dyDescent="0.3">
      <c r="A1910"/>
      <c r="B1910"/>
      <c r="C1910"/>
      <c r="D1910"/>
      <c r="E1910"/>
      <c r="F1910"/>
      <c r="G1910"/>
      <c r="H1910"/>
      <c r="I1910" s="240"/>
      <c r="J1910" s="240"/>
      <c r="K1910"/>
      <c r="M1910"/>
      <c r="N1910" s="226"/>
      <c r="O1910"/>
      <c r="P1910"/>
      <c r="Q1910"/>
      <c r="R1910"/>
      <c r="S1910"/>
      <c r="T1910"/>
      <c r="U1910" s="242"/>
      <c r="V1910" s="226"/>
      <c r="W1910" s="226"/>
      <c r="X1910" s="226"/>
      <c r="Y1910" s="226"/>
      <c r="Z1910" s="241"/>
      <c r="AA1910"/>
      <c r="AB1910"/>
      <c r="AC1910"/>
      <c r="AD1910"/>
      <c r="AE1910"/>
    </row>
    <row r="1911" spans="1:31" x14ac:dyDescent="0.3">
      <c r="A1911"/>
      <c r="B1911"/>
      <c r="C1911"/>
      <c r="D1911"/>
      <c r="E1911"/>
      <c r="F1911"/>
      <c r="G1911"/>
      <c r="H1911"/>
      <c r="I1911" s="240"/>
      <c r="J1911" s="240"/>
      <c r="K1911"/>
      <c r="M1911"/>
      <c r="N1911" s="226"/>
      <c r="O1911"/>
      <c r="P1911"/>
      <c r="Q1911"/>
      <c r="R1911"/>
      <c r="S1911"/>
      <c r="T1911"/>
      <c r="U1911" s="242"/>
      <c r="V1911" s="226"/>
      <c r="W1911" s="226"/>
      <c r="X1911" s="226"/>
      <c r="Y1911" s="226"/>
      <c r="Z1911" s="241"/>
      <c r="AA1911"/>
      <c r="AB1911"/>
      <c r="AC1911"/>
      <c r="AD1911"/>
      <c r="AE1911"/>
    </row>
    <row r="1912" spans="1:31" x14ac:dyDescent="0.3">
      <c r="A1912"/>
      <c r="B1912"/>
      <c r="C1912"/>
      <c r="D1912"/>
      <c r="E1912"/>
      <c r="F1912"/>
      <c r="G1912"/>
      <c r="H1912"/>
      <c r="I1912" s="240"/>
      <c r="J1912" s="240"/>
      <c r="K1912"/>
      <c r="M1912"/>
      <c r="N1912" s="226"/>
      <c r="O1912"/>
      <c r="P1912"/>
      <c r="Q1912"/>
      <c r="R1912"/>
      <c r="S1912"/>
      <c r="T1912"/>
      <c r="U1912" s="242"/>
      <c r="V1912" s="226"/>
      <c r="W1912" s="226"/>
      <c r="X1912" s="226"/>
      <c r="Y1912" s="226"/>
      <c r="Z1912" s="241"/>
      <c r="AA1912"/>
      <c r="AB1912"/>
      <c r="AC1912"/>
      <c r="AD1912"/>
      <c r="AE1912"/>
    </row>
    <row r="1913" spans="1:31" x14ac:dyDescent="0.3">
      <c r="A1913"/>
      <c r="B1913"/>
      <c r="C1913"/>
      <c r="D1913"/>
      <c r="E1913"/>
      <c r="F1913"/>
      <c r="G1913"/>
      <c r="H1913"/>
      <c r="I1913" s="240"/>
      <c r="J1913" s="240"/>
      <c r="K1913"/>
      <c r="M1913"/>
      <c r="N1913" s="226"/>
      <c r="O1913"/>
      <c r="P1913"/>
      <c r="Q1913"/>
      <c r="R1913"/>
      <c r="S1913"/>
      <c r="T1913"/>
      <c r="U1913" s="242"/>
      <c r="V1913" s="226"/>
      <c r="W1913" s="226"/>
      <c r="X1913" s="226"/>
      <c r="Y1913" s="226"/>
      <c r="Z1913" s="241"/>
      <c r="AA1913"/>
      <c r="AB1913"/>
      <c r="AC1913"/>
      <c r="AD1913"/>
      <c r="AE1913"/>
    </row>
    <row r="1914" spans="1:31" x14ac:dyDescent="0.3">
      <c r="A1914"/>
      <c r="B1914"/>
      <c r="C1914"/>
      <c r="D1914"/>
      <c r="E1914"/>
      <c r="F1914"/>
      <c r="G1914"/>
      <c r="H1914"/>
      <c r="I1914" s="240"/>
      <c r="J1914" s="240"/>
      <c r="K1914"/>
      <c r="M1914"/>
      <c r="N1914" s="226"/>
      <c r="O1914"/>
      <c r="P1914"/>
      <c r="Q1914"/>
      <c r="R1914"/>
      <c r="S1914"/>
      <c r="T1914"/>
      <c r="U1914" s="242"/>
      <c r="V1914" s="226"/>
      <c r="W1914" s="226"/>
      <c r="X1914" s="226"/>
      <c r="Y1914" s="226"/>
      <c r="Z1914" s="241"/>
      <c r="AA1914"/>
      <c r="AB1914"/>
      <c r="AC1914"/>
      <c r="AD1914"/>
      <c r="AE1914"/>
    </row>
    <row r="1915" spans="1:31" x14ac:dyDescent="0.3">
      <c r="A1915"/>
      <c r="B1915"/>
      <c r="C1915"/>
      <c r="D1915"/>
      <c r="E1915"/>
      <c r="F1915"/>
      <c r="G1915"/>
      <c r="H1915"/>
      <c r="I1915" s="240"/>
      <c r="J1915" s="240"/>
      <c r="K1915"/>
      <c r="M1915"/>
      <c r="N1915" s="226"/>
      <c r="O1915"/>
      <c r="P1915"/>
      <c r="Q1915"/>
      <c r="R1915"/>
      <c r="S1915"/>
      <c r="T1915"/>
      <c r="U1915" s="242"/>
      <c r="V1915" s="226"/>
      <c r="W1915" s="226"/>
      <c r="X1915" s="226"/>
      <c r="Y1915" s="226"/>
      <c r="Z1915" s="241"/>
      <c r="AA1915"/>
      <c r="AB1915"/>
      <c r="AC1915"/>
      <c r="AD1915"/>
      <c r="AE1915"/>
    </row>
    <row r="1916" spans="1:31" x14ac:dyDescent="0.3">
      <c r="A1916"/>
      <c r="B1916"/>
      <c r="C1916"/>
      <c r="D1916"/>
      <c r="E1916"/>
      <c r="F1916"/>
      <c r="G1916"/>
      <c r="H1916"/>
      <c r="I1916" s="240"/>
      <c r="J1916" s="240"/>
      <c r="K1916"/>
      <c r="M1916"/>
      <c r="N1916" s="226"/>
      <c r="O1916"/>
      <c r="P1916"/>
      <c r="Q1916"/>
      <c r="R1916"/>
      <c r="S1916"/>
      <c r="T1916"/>
      <c r="U1916" s="242"/>
      <c r="V1916" s="226"/>
      <c r="W1916" s="226"/>
      <c r="X1916" s="226"/>
      <c r="Y1916" s="226"/>
      <c r="Z1916" s="241"/>
      <c r="AA1916"/>
      <c r="AB1916"/>
      <c r="AC1916"/>
      <c r="AD1916"/>
      <c r="AE1916"/>
    </row>
    <row r="1917" spans="1:31" x14ac:dyDescent="0.3">
      <c r="A1917"/>
      <c r="B1917"/>
      <c r="C1917"/>
      <c r="D1917"/>
      <c r="E1917"/>
      <c r="F1917"/>
      <c r="G1917"/>
      <c r="H1917"/>
      <c r="I1917" s="240"/>
      <c r="J1917" s="240"/>
      <c r="K1917"/>
      <c r="M1917"/>
      <c r="N1917" s="226"/>
      <c r="O1917"/>
      <c r="P1917"/>
      <c r="Q1917"/>
      <c r="R1917"/>
      <c r="S1917"/>
      <c r="T1917"/>
      <c r="U1917" s="242"/>
      <c r="V1917" s="226"/>
      <c r="W1917" s="226"/>
      <c r="X1917" s="226"/>
      <c r="Y1917" s="226"/>
      <c r="Z1917" s="241"/>
      <c r="AA1917"/>
      <c r="AB1917"/>
      <c r="AC1917"/>
      <c r="AD1917"/>
      <c r="AE1917"/>
    </row>
    <row r="1918" spans="1:31" x14ac:dyDescent="0.3">
      <c r="A1918"/>
      <c r="B1918"/>
      <c r="C1918"/>
      <c r="D1918"/>
      <c r="E1918"/>
      <c r="F1918"/>
      <c r="G1918"/>
      <c r="H1918"/>
      <c r="I1918" s="240"/>
      <c r="J1918" s="240"/>
      <c r="K1918"/>
      <c r="M1918"/>
      <c r="N1918" s="226"/>
      <c r="O1918"/>
      <c r="P1918"/>
      <c r="Q1918"/>
      <c r="R1918"/>
      <c r="S1918"/>
      <c r="T1918"/>
      <c r="U1918" s="242"/>
      <c r="V1918" s="226"/>
      <c r="W1918" s="226"/>
      <c r="X1918" s="226"/>
      <c r="Y1918" s="226"/>
      <c r="Z1918" s="241"/>
      <c r="AA1918"/>
      <c r="AB1918"/>
      <c r="AC1918"/>
      <c r="AD1918"/>
      <c r="AE1918"/>
    </row>
    <row r="1919" spans="1:31" x14ac:dyDescent="0.3">
      <c r="A1919"/>
      <c r="B1919"/>
      <c r="C1919"/>
      <c r="D1919"/>
      <c r="E1919"/>
      <c r="F1919"/>
      <c r="G1919"/>
      <c r="H1919"/>
      <c r="I1919" s="240"/>
      <c r="J1919" s="240"/>
      <c r="K1919"/>
      <c r="M1919"/>
      <c r="N1919" s="226"/>
      <c r="O1919"/>
      <c r="P1919"/>
      <c r="Q1919"/>
      <c r="R1919"/>
      <c r="S1919"/>
      <c r="T1919"/>
      <c r="U1919" s="242"/>
      <c r="V1919" s="226"/>
      <c r="W1919" s="226"/>
      <c r="X1919" s="226"/>
      <c r="Y1919" s="226"/>
      <c r="Z1919" s="241"/>
      <c r="AA1919"/>
      <c r="AB1919"/>
      <c r="AC1919"/>
      <c r="AD1919"/>
      <c r="AE1919"/>
    </row>
    <row r="1920" spans="1:31" x14ac:dyDescent="0.3">
      <c r="A1920"/>
      <c r="B1920"/>
      <c r="C1920"/>
      <c r="D1920"/>
      <c r="E1920"/>
      <c r="F1920"/>
      <c r="G1920"/>
      <c r="H1920"/>
      <c r="I1920" s="240"/>
      <c r="J1920" s="240"/>
      <c r="K1920"/>
      <c r="L1920" s="243"/>
      <c r="M1920"/>
      <c r="N1920" s="226"/>
      <c r="O1920"/>
      <c r="P1920"/>
      <c r="Q1920"/>
      <c r="R1920"/>
      <c r="S1920"/>
      <c r="T1920"/>
      <c r="U1920" s="242"/>
      <c r="V1920" s="226"/>
      <c r="W1920" s="226"/>
      <c r="X1920" s="226"/>
      <c r="Y1920" s="226"/>
      <c r="Z1920" s="241"/>
      <c r="AA1920"/>
      <c r="AB1920"/>
      <c r="AC1920"/>
      <c r="AD1920"/>
      <c r="AE1920"/>
    </row>
    <row r="1921" spans="1:31" x14ac:dyDescent="0.3">
      <c r="A1921"/>
      <c r="B1921"/>
      <c r="C1921"/>
      <c r="D1921"/>
      <c r="E1921"/>
      <c r="F1921"/>
      <c r="G1921"/>
      <c r="H1921"/>
      <c r="I1921" s="240"/>
      <c r="J1921" s="240"/>
      <c r="K1921"/>
      <c r="M1921"/>
      <c r="N1921" s="226"/>
      <c r="O1921"/>
      <c r="P1921"/>
      <c r="Q1921"/>
      <c r="R1921"/>
      <c r="S1921"/>
      <c r="T1921"/>
      <c r="U1921" s="242"/>
      <c r="V1921" s="226"/>
      <c r="W1921" s="226"/>
      <c r="X1921" s="226"/>
      <c r="Y1921" s="226"/>
      <c r="Z1921" s="241"/>
      <c r="AA1921"/>
      <c r="AB1921"/>
      <c r="AC1921"/>
      <c r="AD1921"/>
      <c r="AE1921"/>
    </row>
    <row r="1922" spans="1:31" x14ac:dyDescent="0.3">
      <c r="A1922"/>
      <c r="B1922"/>
      <c r="C1922"/>
      <c r="D1922"/>
      <c r="E1922"/>
      <c r="F1922"/>
      <c r="G1922"/>
      <c r="H1922"/>
      <c r="I1922" s="240"/>
      <c r="J1922" s="240"/>
      <c r="K1922"/>
      <c r="M1922"/>
      <c r="N1922" s="226"/>
      <c r="O1922"/>
      <c r="P1922"/>
      <c r="Q1922"/>
      <c r="R1922"/>
      <c r="S1922"/>
      <c r="T1922"/>
      <c r="U1922" s="242"/>
      <c r="V1922" s="226"/>
      <c r="W1922" s="226"/>
      <c r="X1922" s="226"/>
      <c r="Y1922" s="226"/>
      <c r="Z1922" s="241"/>
      <c r="AA1922"/>
      <c r="AB1922"/>
      <c r="AC1922"/>
      <c r="AD1922"/>
      <c r="AE1922"/>
    </row>
    <row r="1923" spans="1:31" x14ac:dyDescent="0.3">
      <c r="A1923"/>
      <c r="B1923"/>
      <c r="C1923"/>
      <c r="D1923"/>
      <c r="E1923"/>
      <c r="F1923"/>
      <c r="G1923"/>
      <c r="H1923"/>
      <c r="I1923" s="240"/>
      <c r="J1923" s="240"/>
      <c r="K1923"/>
      <c r="M1923"/>
      <c r="N1923" s="226"/>
      <c r="O1923"/>
      <c r="P1923"/>
      <c r="Q1923"/>
      <c r="R1923"/>
      <c r="S1923"/>
      <c r="T1923"/>
      <c r="U1923" s="242"/>
      <c r="V1923" s="226"/>
      <c r="W1923" s="226"/>
      <c r="X1923" s="226"/>
      <c r="Y1923" s="226"/>
      <c r="Z1923" s="241"/>
      <c r="AA1923"/>
      <c r="AB1923"/>
      <c r="AC1923"/>
      <c r="AD1923"/>
      <c r="AE1923"/>
    </row>
    <row r="1924" spans="1:31" x14ac:dyDescent="0.3">
      <c r="A1924"/>
      <c r="B1924"/>
      <c r="C1924"/>
      <c r="D1924"/>
      <c r="E1924"/>
      <c r="F1924"/>
      <c r="G1924"/>
      <c r="H1924"/>
      <c r="I1924" s="240"/>
      <c r="J1924" s="240"/>
      <c r="K1924"/>
      <c r="M1924"/>
      <c r="N1924" s="226"/>
      <c r="O1924"/>
      <c r="P1924"/>
      <c r="Q1924"/>
      <c r="R1924"/>
      <c r="S1924"/>
      <c r="T1924"/>
      <c r="U1924" s="242"/>
      <c r="V1924" s="226"/>
      <c r="W1924" s="226"/>
      <c r="X1924" s="226"/>
      <c r="Y1924" s="226"/>
      <c r="Z1924" s="241"/>
      <c r="AA1924"/>
      <c r="AB1924"/>
      <c r="AC1924"/>
      <c r="AD1924"/>
      <c r="AE1924"/>
    </row>
    <row r="1925" spans="1:31" x14ac:dyDescent="0.3">
      <c r="A1925"/>
      <c r="B1925"/>
      <c r="C1925"/>
      <c r="D1925"/>
      <c r="E1925"/>
      <c r="F1925"/>
      <c r="G1925"/>
      <c r="H1925"/>
      <c r="I1925" s="240"/>
      <c r="J1925" s="240"/>
      <c r="K1925"/>
      <c r="M1925"/>
      <c r="N1925" s="226"/>
      <c r="O1925"/>
      <c r="P1925"/>
      <c r="Q1925"/>
      <c r="R1925"/>
      <c r="S1925"/>
      <c r="T1925"/>
      <c r="U1925" s="242"/>
      <c r="V1925" s="226"/>
      <c r="W1925" s="226"/>
      <c r="X1925" s="226"/>
      <c r="Y1925" s="226"/>
      <c r="Z1925" s="241"/>
      <c r="AA1925"/>
      <c r="AB1925"/>
      <c r="AC1925"/>
      <c r="AD1925"/>
      <c r="AE1925"/>
    </row>
    <row r="1926" spans="1:31" x14ac:dyDescent="0.3">
      <c r="A1926"/>
      <c r="B1926"/>
      <c r="C1926"/>
      <c r="D1926"/>
      <c r="E1926"/>
      <c r="F1926"/>
      <c r="G1926"/>
      <c r="H1926"/>
      <c r="I1926" s="240"/>
      <c r="J1926" s="240"/>
      <c r="K1926"/>
      <c r="M1926"/>
      <c r="N1926" s="226"/>
      <c r="O1926"/>
      <c r="P1926"/>
      <c r="Q1926"/>
      <c r="R1926"/>
      <c r="S1926"/>
      <c r="T1926"/>
      <c r="U1926" s="242"/>
      <c r="V1926" s="226"/>
      <c r="W1926" s="226"/>
      <c r="X1926" s="226"/>
      <c r="Y1926" s="226"/>
      <c r="Z1926" s="241"/>
      <c r="AA1926"/>
      <c r="AB1926"/>
      <c r="AC1926"/>
      <c r="AD1926"/>
      <c r="AE1926"/>
    </row>
    <row r="1927" spans="1:31" x14ac:dyDescent="0.3">
      <c r="A1927"/>
      <c r="B1927"/>
      <c r="C1927"/>
      <c r="D1927"/>
      <c r="E1927"/>
      <c r="F1927"/>
      <c r="G1927"/>
      <c r="H1927"/>
      <c r="I1927" s="240"/>
      <c r="J1927" s="240"/>
      <c r="K1927"/>
      <c r="M1927"/>
      <c r="N1927" s="226"/>
      <c r="O1927"/>
      <c r="P1927"/>
      <c r="Q1927"/>
      <c r="R1927"/>
      <c r="S1927"/>
      <c r="T1927"/>
      <c r="U1927" s="242"/>
      <c r="V1927" s="226"/>
      <c r="W1927" s="226"/>
      <c r="X1927" s="226"/>
      <c r="Y1927" s="226"/>
      <c r="Z1927" s="241"/>
      <c r="AA1927"/>
      <c r="AB1927"/>
      <c r="AC1927"/>
      <c r="AD1927"/>
      <c r="AE1927"/>
    </row>
    <row r="1928" spans="1:31" x14ac:dyDescent="0.3">
      <c r="A1928"/>
      <c r="B1928"/>
      <c r="C1928"/>
      <c r="D1928"/>
      <c r="E1928"/>
      <c r="F1928"/>
      <c r="G1928"/>
      <c r="H1928"/>
      <c r="I1928" s="240"/>
      <c r="J1928" s="240"/>
      <c r="K1928"/>
      <c r="M1928"/>
      <c r="N1928" s="226"/>
      <c r="O1928"/>
      <c r="P1928"/>
      <c r="Q1928"/>
      <c r="R1928"/>
      <c r="S1928"/>
      <c r="T1928"/>
      <c r="U1928" s="242"/>
      <c r="V1928" s="226"/>
      <c r="W1928" s="226"/>
      <c r="X1928" s="226"/>
      <c r="Y1928" s="226"/>
      <c r="Z1928" s="241"/>
      <c r="AA1928"/>
      <c r="AB1928"/>
      <c r="AC1928"/>
      <c r="AD1928"/>
      <c r="AE1928"/>
    </row>
    <row r="1929" spans="1:31" x14ac:dyDescent="0.3">
      <c r="A1929"/>
      <c r="B1929"/>
      <c r="C1929"/>
      <c r="D1929"/>
      <c r="E1929"/>
      <c r="F1929"/>
      <c r="G1929"/>
      <c r="H1929"/>
      <c r="I1929" s="240"/>
      <c r="J1929" s="240"/>
      <c r="K1929"/>
      <c r="M1929"/>
      <c r="N1929" s="226"/>
      <c r="O1929"/>
      <c r="P1929"/>
      <c r="Q1929"/>
      <c r="R1929"/>
      <c r="S1929"/>
      <c r="T1929"/>
      <c r="U1929" s="242"/>
      <c r="V1929" s="226"/>
      <c r="W1929" s="226"/>
      <c r="X1929" s="226"/>
      <c r="Y1929" s="226"/>
      <c r="Z1929" s="241"/>
      <c r="AA1929"/>
      <c r="AB1929"/>
      <c r="AC1929"/>
      <c r="AD1929"/>
      <c r="AE1929"/>
    </row>
    <row r="1930" spans="1:31" x14ac:dyDescent="0.3">
      <c r="A1930"/>
      <c r="B1930"/>
      <c r="C1930"/>
      <c r="D1930"/>
      <c r="E1930"/>
      <c r="F1930"/>
      <c r="G1930"/>
      <c r="H1930"/>
      <c r="I1930" s="240"/>
      <c r="J1930" s="240"/>
      <c r="K1930"/>
      <c r="M1930"/>
      <c r="N1930" s="226"/>
      <c r="O1930"/>
      <c r="P1930"/>
      <c r="Q1930"/>
      <c r="R1930"/>
      <c r="S1930"/>
      <c r="T1930"/>
      <c r="U1930" s="242"/>
      <c r="V1930" s="226"/>
      <c r="W1930" s="226"/>
      <c r="X1930" s="226"/>
      <c r="Y1930" s="226"/>
      <c r="Z1930" s="241"/>
      <c r="AA1930"/>
      <c r="AB1930"/>
      <c r="AC1930"/>
      <c r="AD1930"/>
      <c r="AE1930"/>
    </row>
    <row r="1931" spans="1:31" x14ac:dyDescent="0.3">
      <c r="A1931"/>
      <c r="B1931"/>
      <c r="C1931"/>
      <c r="D1931"/>
      <c r="E1931"/>
      <c r="F1931"/>
      <c r="G1931"/>
      <c r="H1931"/>
      <c r="I1931" s="240"/>
      <c r="J1931" s="240"/>
      <c r="K1931"/>
      <c r="M1931"/>
      <c r="N1931" s="226"/>
      <c r="O1931"/>
      <c r="P1931"/>
      <c r="Q1931"/>
      <c r="R1931"/>
      <c r="S1931"/>
      <c r="T1931"/>
      <c r="U1931" s="242"/>
      <c r="V1931" s="226"/>
      <c r="W1931" s="226"/>
      <c r="X1931" s="226"/>
      <c r="Y1931" s="226"/>
      <c r="Z1931" s="241"/>
      <c r="AA1931"/>
      <c r="AB1931"/>
      <c r="AC1931"/>
      <c r="AD1931"/>
      <c r="AE1931"/>
    </row>
    <row r="1932" spans="1:31" x14ac:dyDescent="0.3">
      <c r="A1932"/>
      <c r="B1932"/>
      <c r="C1932"/>
      <c r="D1932"/>
      <c r="E1932"/>
      <c r="F1932"/>
      <c r="G1932"/>
      <c r="H1932"/>
      <c r="I1932" s="240"/>
      <c r="J1932" s="240"/>
      <c r="K1932"/>
      <c r="M1932"/>
      <c r="N1932" s="226"/>
      <c r="O1932"/>
      <c r="P1932"/>
      <c r="Q1932"/>
      <c r="R1932"/>
      <c r="S1932"/>
      <c r="T1932"/>
      <c r="U1932" s="242"/>
      <c r="V1932" s="226"/>
      <c r="W1932" s="226"/>
      <c r="X1932" s="226"/>
      <c r="Y1932" s="226"/>
      <c r="Z1932" s="241"/>
      <c r="AA1932"/>
      <c r="AB1932"/>
      <c r="AC1932"/>
      <c r="AD1932"/>
      <c r="AE1932"/>
    </row>
    <row r="1933" spans="1:31" x14ac:dyDescent="0.3">
      <c r="A1933"/>
      <c r="B1933"/>
      <c r="C1933"/>
      <c r="D1933"/>
      <c r="E1933"/>
      <c r="F1933"/>
      <c r="G1933"/>
      <c r="H1933"/>
      <c r="I1933" s="240"/>
      <c r="J1933" s="240"/>
      <c r="K1933"/>
      <c r="M1933"/>
      <c r="N1933" s="226"/>
      <c r="O1933"/>
      <c r="P1933"/>
      <c r="Q1933"/>
      <c r="R1933"/>
      <c r="S1933"/>
      <c r="T1933"/>
      <c r="U1933" s="242"/>
      <c r="V1933" s="226"/>
      <c r="W1933" s="226"/>
      <c r="X1933" s="226"/>
      <c r="Y1933" s="226"/>
      <c r="Z1933" s="241"/>
      <c r="AA1933"/>
      <c r="AB1933"/>
      <c r="AC1933"/>
      <c r="AD1933"/>
      <c r="AE1933"/>
    </row>
    <row r="1934" spans="1:31" x14ac:dyDescent="0.3">
      <c r="A1934"/>
      <c r="B1934"/>
      <c r="C1934"/>
      <c r="D1934"/>
      <c r="E1934"/>
      <c r="F1934"/>
      <c r="G1934"/>
      <c r="H1934"/>
      <c r="I1934" s="240"/>
      <c r="J1934" s="240"/>
      <c r="K1934"/>
      <c r="M1934"/>
      <c r="N1934" s="226"/>
      <c r="O1934"/>
      <c r="P1934"/>
      <c r="Q1934"/>
      <c r="R1934"/>
      <c r="S1934"/>
      <c r="T1934"/>
      <c r="U1934" s="242"/>
      <c r="V1934" s="226"/>
      <c r="W1934" s="226"/>
      <c r="X1934" s="226"/>
      <c r="Y1934" s="226"/>
      <c r="Z1934" s="241"/>
      <c r="AA1934"/>
      <c r="AB1934"/>
      <c r="AC1934"/>
      <c r="AD1934"/>
      <c r="AE1934"/>
    </row>
    <row r="1935" spans="1:31" x14ac:dyDescent="0.3">
      <c r="A1935"/>
      <c r="B1935"/>
      <c r="C1935"/>
      <c r="D1935"/>
      <c r="E1935"/>
      <c r="F1935"/>
      <c r="G1935"/>
      <c r="H1935"/>
      <c r="I1935" s="240"/>
      <c r="J1935" s="240"/>
      <c r="K1935"/>
      <c r="M1935"/>
      <c r="N1935" s="226"/>
      <c r="O1935"/>
      <c r="P1935"/>
      <c r="Q1935"/>
      <c r="R1935"/>
      <c r="S1935"/>
      <c r="T1935"/>
      <c r="U1935" s="242"/>
      <c r="V1935" s="226"/>
      <c r="W1935" s="226"/>
      <c r="X1935" s="226"/>
      <c r="Y1935" s="226"/>
      <c r="Z1935" s="241"/>
      <c r="AA1935"/>
      <c r="AB1935"/>
      <c r="AC1935"/>
      <c r="AD1935"/>
      <c r="AE1935"/>
    </row>
    <row r="1936" spans="1:31" x14ac:dyDescent="0.3">
      <c r="A1936"/>
      <c r="B1936"/>
      <c r="C1936"/>
      <c r="D1936"/>
      <c r="E1936"/>
      <c r="F1936"/>
      <c r="G1936"/>
      <c r="H1936"/>
      <c r="I1936" s="240"/>
      <c r="J1936" s="240"/>
      <c r="K1936"/>
      <c r="M1936"/>
      <c r="N1936" s="226"/>
      <c r="O1936"/>
      <c r="P1936"/>
      <c r="Q1936"/>
      <c r="R1936"/>
      <c r="S1936"/>
      <c r="T1936"/>
      <c r="U1936" s="242"/>
      <c r="V1936" s="226"/>
      <c r="W1936" s="226"/>
      <c r="X1936" s="226"/>
      <c r="Y1936" s="226"/>
      <c r="Z1936" s="241"/>
      <c r="AA1936"/>
      <c r="AB1936"/>
      <c r="AC1936"/>
      <c r="AD1936"/>
      <c r="AE1936"/>
    </row>
    <row r="1937" spans="1:31" x14ac:dyDescent="0.3">
      <c r="A1937"/>
      <c r="B1937"/>
      <c r="C1937"/>
      <c r="D1937"/>
      <c r="E1937"/>
      <c r="F1937"/>
      <c r="G1937"/>
      <c r="H1937"/>
      <c r="I1937" s="240"/>
      <c r="J1937" s="240"/>
      <c r="K1937"/>
      <c r="M1937"/>
      <c r="N1937" s="226"/>
      <c r="O1937"/>
      <c r="P1937"/>
      <c r="Q1937"/>
      <c r="R1937"/>
      <c r="S1937"/>
      <c r="T1937"/>
      <c r="U1937" s="242"/>
      <c r="V1937" s="226"/>
      <c r="W1937" s="226"/>
      <c r="X1937" s="226"/>
      <c r="Y1937" s="226"/>
      <c r="Z1937" s="241"/>
      <c r="AA1937"/>
      <c r="AB1937"/>
      <c r="AC1937"/>
      <c r="AD1937"/>
      <c r="AE1937"/>
    </row>
    <row r="1938" spans="1:31" x14ac:dyDescent="0.3">
      <c r="A1938"/>
      <c r="B1938"/>
      <c r="C1938"/>
      <c r="D1938"/>
      <c r="E1938"/>
      <c r="F1938"/>
      <c r="G1938"/>
      <c r="H1938"/>
      <c r="I1938" s="240"/>
      <c r="J1938" s="240"/>
      <c r="K1938"/>
      <c r="M1938"/>
      <c r="N1938" s="226"/>
      <c r="O1938"/>
      <c r="P1938"/>
      <c r="Q1938"/>
      <c r="R1938"/>
      <c r="S1938"/>
      <c r="T1938"/>
      <c r="U1938" s="242"/>
      <c r="V1938" s="226"/>
      <c r="W1938" s="226"/>
      <c r="X1938" s="226"/>
      <c r="Y1938" s="226"/>
      <c r="Z1938" s="241"/>
      <c r="AA1938"/>
      <c r="AB1938"/>
      <c r="AC1938"/>
      <c r="AD1938"/>
      <c r="AE1938"/>
    </row>
    <row r="1939" spans="1:31" x14ac:dyDescent="0.3">
      <c r="A1939"/>
      <c r="B1939"/>
      <c r="C1939"/>
      <c r="D1939"/>
      <c r="E1939"/>
      <c r="F1939"/>
      <c r="G1939"/>
      <c r="H1939"/>
      <c r="I1939" s="240"/>
      <c r="J1939" s="240"/>
      <c r="K1939"/>
      <c r="M1939"/>
      <c r="N1939" s="226"/>
      <c r="O1939"/>
      <c r="P1939"/>
      <c r="Q1939"/>
      <c r="R1939"/>
      <c r="S1939"/>
      <c r="T1939"/>
      <c r="U1939" s="242"/>
      <c r="V1939" s="226"/>
      <c r="W1939" s="226"/>
      <c r="X1939" s="226"/>
      <c r="Y1939" s="226"/>
      <c r="Z1939" s="241"/>
      <c r="AA1939"/>
      <c r="AB1939"/>
      <c r="AC1939"/>
      <c r="AD1939"/>
      <c r="AE1939"/>
    </row>
    <row r="1940" spans="1:31" x14ac:dyDescent="0.3">
      <c r="A1940"/>
      <c r="B1940"/>
      <c r="C1940"/>
      <c r="D1940"/>
      <c r="E1940"/>
      <c r="F1940"/>
      <c r="G1940"/>
      <c r="H1940"/>
      <c r="I1940" s="240"/>
      <c r="J1940" s="240"/>
      <c r="K1940"/>
      <c r="M1940"/>
      <c r="N1940" s="226"/>
      <c r="O1940"/>
      <c r="P1940"/>
      <c r="Q1940"/>
      <c r="R1940"/>
      <c r="S1940"/>
      <c r="T1940"/>
      <c r="U1940" s="242"/>
      <c r="V1940" s="226"/>
      <c r="W1940" s="226"/>
      <c r="X1940" s="226"/>
      <c r="Y1940" s="226"/>
      <c r="Z1940" s="241"/>
      <c r="AA1940"/>
      <c r="AB1940"/>
      <c r="AC1940"/>
      <c r="AD1940"/>
      <c r="AE1940"/>
    </row>
    <row r="1941" spans="1:31" x14ac:dyDescent="0.3">
      <c r="A1941"/>
      <c r="B1941"/>
      <c r="C1941"/>
      <c r="D1941"/>
      <c r="E1941"/>
      <c r="F1941"/>
      <c r="G1941"/>
      <c r="H1941"/>
      <c r="I1941" s="240"/>
      <c r="J1941" s="240"/>
      <c r="K1941"/>
      <c r="M1941"/>
      <c r="N1941" s="226"/>
      <c r="O1941"/>
      <c r="P1941"/>
      <c r="Q1941"/>
      <c r="R1941"/>
      <c r="S1941"/>
      <c r="T1941"/>
      <c r="U1941" s="242"/>
      <c r="V1941" s="226"/>
      <c r="W1941" s="226"/>
      <c r="X1941" s="226"/>
      <c r="Y1941" s="226"/>
      <c r="Z1941" s="241"/>
      <c r="AA1941"/>
      <c r="AB1941"/>
      <c r="AC1941"/>
      <c r="AD1941"/>
      <c r="AE1941"/>
    </row>
    <row r="1942" spans="1:31" x14ac:dyDescent="0.3">
      <c r="A1942"/>
      <c r="B1942"/>
      <c r="C1942"/>
      <c r="D1942"/>
      <c r="E1942"/>
      <c r="F1942"/>
      <c r="G1942"/>
      <c r="H1942"/>
      <c r="I1942" s="240"/>
      <c r="J1942" s="240"/>
      <c r="K1942"/>
      <c r="M1942"/>
      <c r="N1942" s="226"/>
      <c r="O1942"/>
      <c r="P1942"/>
      <c r="Q1942"/>
      <c r="R1942"/>
      <c r="S1942"/>
      <c r="T1942"/>
      <c r="U1942" s="242"/>
      <c r="V1942" s="226"/>
      <c r="W1942" s="226"/>
      <c r="X1942" s="226"/>
      <c r="Y1942" s="226"/>
      <c r="Z1942" s="241"/>
      <c r="AA1942"/>
      <c r="AB1942"/>
      <c r="AC1942"/>
      <c r="AD1942"/>
      <c r="AE1942"/>
    </row>
    <row r="1943" spans="1:31" x14ac:dyDescent="0.3">
      <c r="A1943"/>
      <c r="B1943"/>
      <c r="C1943"/>
      <c r="D1943"/>
      <c r="E1943"/>
      <c r="F1943"/>
      <c r="G1943"/>
      <c r="H1943"/>
      <c r="I1943" s="240"/>
      <c r="J1943" s="240"/>
      <c r="K1943"/>
      <c r="M1943"/>
      <c r="N1943" s="226"/>
      <c r="O1943"/>
      <c r="P1943"/>
      <c r="Q1943"/>
      <c r="R1943"/>
      <c r="S1943"/>
      <c r="T1943"/>
      <c r="U1943" s="242"/>
      <c r="V1943" s="226"/>
      <c r="W1943" s="226"/>
      <c r="X1943" s="226"/>
      <c r="Y1943" s="226"/>
      <c r="Z1943" s="241"/>
      <c r="AA1943"/>
      <c r="AB1943"/>
      <c r="AC1943"/>
      <c r="AD1943"/>
      <c r="AE1943"/>
    </row>
    <row r="1944" spans="1:31" x14ac:dyDescent="0.3">
      <c r="A1944"/>
      <c r="B1944"/>
      <c r="C1944"/>
      <c r="D1944"/>
      <c r="E1944"/>
      <c r="F1944"/>
      <c r="G1944"/>
      <c r="H1944"/>
      <c r="I1944" s="240"/>
      <c r="J1944" s="240"/>
      <c r="K1944"/>
      <c r="M1944"/>
      <c r="N1944" s="226"/>
      <c r="O1944"/>
      <c r="P1944"/>
      <c r="Q1944"/>
      <c r="R1944"/>
      <c r="S1944"/>
      <c r="T1944"/>
      <c r="U1944" s="242"/>
      <c r="V1944" s="226"/>
      <c r="W1944" s="226"/>
      <c r="X1944" s="226"/>
      <c r="Y1944" s="226"/>
      <c r="Z1944" s="241"/>
      <c r="AA1944"/>
      <c r="AB1944"/>
      <c r="AC1944"/>
      <c r="AD1944"/>
      <c r="AE1944"/>
    </row>
    <row r="1945" spans="1:31" x14ac:dyDescent="0.3">
      <c r="A1945"/>
      <c r="B1945"/>
      <c r="C1945"/>
      <c r="D1945"/>
      <c r="E1945"/>
      <c r="F1945"/>
      <c r="G1945"/>
      <c r="H1945"/>
      <c r="I1945" s="240"/>
      <c r="J1945" s="240"/>
      <c r="K1945"/>
      <c r="M1945"/>
      <c r="N1945" s="226"/>
      <c r="O1945"/>
      <c r="P1945"/>
      <c r="Q1945"/>
      <c r="R1945"/>
      <c r="S1945"/>
      <c r="T1945"/>
      <c r="U1945" s="242"/>
      <c r="V1945" s="226"/>
      <c r="W1945" s="226"/>
      <c r="X1945" s="226"/>
      <c r="Y1945" s="226"/>
      <c r="Z1945" s="241"/>
      <c r="AA1945"/>
      <c r="AB1945"/>
      <c r="AC1945"/>
      <c r="AD1945"/>
      <c r="AE1945"/>
    </row>
    <row r="1946" spans="1:31" x14ac:dyDescent="0.3">
      <c r="A1946"/>
      <c r="B1946"/>
      <c r="C1946"/>
      <c r="D1946"/>
      <c r="E1946"/>
      <c r="F1946"/>
      <c r="G1946"/>
      <c r="H1946"/>
      <c r="I1946" s="240"/>
      <c r="J1946" s="240"/>
      <c r="K1946"/>
      <c r="M1946"/>
      <c r="N1946" s="226"/>
      <c r="O1946"/>
      <c r="P1946"/>
      <c r="Q1946"/>
      <c r="R1946"/>
      <c r="S1946"/>
      <c r="T1946"/>
      <c r="U1946" s="242"/>
      <c r="V1946" s="226"/>
      <c r="W1946" s="226"/>
      <c r="X1946" s="226"/>
      <c r="Y1946" s="226"/>
      <c r="Z1946" s="241"/>
      <c r="AA1946"/>
      <c r="AB1946"/>
      <c r="AC1946"/>
      <c r="AD1946"/>
      <c r="AE1946"/>
    </row>
    <row r="1947" spans="1:31" x14ac:dyDescent="0.3">
      <c r="A1947"/>
      <c r="B1947"/>
      <c r="C1947"/>
      <c r="D1947"/>
      <c r="E1947"/>
      <c r="F1947"/>
      <c r="G1947"/>
      <c r="H1947"/>
      <c r="I1947" s="240"/>
      <c r="J1947" s="240"/>
      <c r="K1947"/>
      <c r="M1947"/>
      <c r="N1947" s="226"/>
      <c r="O1947"/>
      <c r="P1947"/>
      <c r="Q1947"/>
      <c r="R1947"/>
      <c r="S1947"/>
      <c r="T1947"/>
      <c r="U1947" s="242"/>
      <c r="V1947" s="226"/>
      <c r="W1947" s="226"/>
      <c r="X1947" s="226"/>
      <c r="Y1947" s="226"/>
      <c r="Z1947" s="241"/>
      <c r="AA1947"/>
      <c r="AB1947"/>
      <c r="AC1947"/>
      <c r="AD1947"/>
      <c r="AE1947"/>
    </row>
    <row r="1948" spans="1:31" x14ac:dyDescent="0.3">
      <c r="A1948"/>
      <c r="B1948"/>
      <c r="C1948"/>
      <c r="D1948"/>
      <c r="E1948"/>
      <c r="F1948"/>
      <c r="G1948"/>
      <c r="H1948"/>
      <c r="I1948" s="240"/>
      <c r="J1948" s="240"/>
      <c r="K1948"/>
      <c r="M1948"/>
      <c r="N1948" s="226"/>
      <c r="O1948"/>
      <c r="P1948"/>
      <c r="Q1948"/>
      <c r="R1948"/>
      <c r="S1948"/>
      <c r="T1948"/>
      <c r="U1948" s="242"/>
      <c r="V1948" s="226"/>
      <c r="W1948" s="226"/>
      <c r="X1948" s="226"/>
      <c r="Y1948" s="226"/>
      <c r="Z1948" s="241"/>
      <c r="AA1948"/>
      <c r="AB1948"/>
      <c r="AC1948"/>
      <c r="AD1948"/>
      <c r="AE1948"/>
    </row>
    <row r="1949" spans="1:31" x14ac:dyDescent="0.3">
      <c r="A1949"/>
      <c r="B1949"/>
      <c r="C1949"/>
      <c r="D1949"/>
      <c r="E1949"/>
      <c r="F1949"/>
      <c r="G1949"/>
      <c r="H1949"/>
      <c r="I1949" s="240"/>
      <c r="J1949" s="240"/>
      <c r="K1949"/>
      <c r="M1949"/>
      <c r="N1949" s="226"/>
      <c r="O1949"/>
      <c r="P1949"/>
      <c r="Q1949"/>
      <c r="R1949"/>
      <c r="S1949"/>
      <c r="T1949"/>
      <c r="U1949" s="242"/>
      <c r="V1949" s="226"/>
      <c r="W1949" s="226"/>
      <c r="X1949" s="226"/>
      <c r="Y1949" s="226"/>
      <c r="Z1949" s="241"/>
      <c r="AA1949"/>
      <c r="AB1949"/>
      <c r="AC1949"/>
      <c r="AD1949"/>
      <c r="AE1949"/>
    </row>
    <row r="1950" spans="1:31" x14ac:dyDescent="0.3">
      <c r="A1950"/>
      <c r="B1950"/>
      <c r="C1950"/>
      <c r="D1950"/>
      <c r="E1950"/>
      <c r="F1950"/>
      <c r="G1950"/>
      <c r="H1950"/>
      <c r="I1950" s="240"/>
      <c r="J1950" s="240"/>
      <c r="K1950"/>
      <c r="M1950"/>
      <c r="N1950" s="226"/>
      <c r="O1950"/>
      <c r="P1950"/>
      <c r="Q1950"/>
      <c r="R1950"/>
      <c r="S1950"/>
      <c r="T1950"/>
      <c r="U1950" s="242"/>
      <c r="V1950" s="226"/>
      <c r="W1950" s="226"/>
      <c r="X1950" s="226"/>
      <c r="Y1950" s="226"/>
      <c r="Z1950" s="241"/>
      <c r="AA1950"/>
      <c r="AB1950"/>
      <c r="AC1950"/>
      <c r="AD1950"/>
      <c r="AE1950"/>
    </row>
    <row r="1951" spans="1:31" x14ac:dyDescent="0.3">
      <c r="A1951"/>
      <c r="B1951"/>
      <c r="C1951"/>
      <c r="D1951"/>
      <c r="E1951"/>
      <c r="F1951"/>
      <c r="G1951"/>
      <c r="H1951"/>
      <c r="I1951" s="240"/>
      <c r="J1951" s="240"/>
      <c r="K1951"/>
      <c r="M1951"/>
      <c r="N1951" s="226"/>
      <c r="O1951"/>
      <c r="P1951"/>
      <c r="Q1951"/>
      <c r="R1951"/>
      <c r="S1951"/>
      <c r="T1951"/>
      <c r="U1951" s="242"/>
      <c r="V1951" s="226"/>
      <c r="W1951" s="226"/>
      <c r="X1951" s="226"/>
      <c r="Y1951" s="226"/>
      <c r="Z1951" s="241"/>
      <c r="AA1951"/>
      <c r="AB1951"/>
      <c r="AC1951"/>
      <c r="AD1951"/>
      <c r="AE1951"/>
    </row>
    <row r="1952" spans="1:31" x14ac:dyDescent="0.3">
      <c r="A1952"/>
      <c r="B1952"/>
      <c r="C1952"/>
      <c r="D1952"/>
      <c r="E1952"/>
      <c r="F1952"/>
      <c r="G1952"/>
      <c r="H1952"/>
      <c r="I1952" s="240"/>
      <c r="J1952" s="240"/>
      <c r="K1952"/>
      <c r="M1952"/>
      <c r="N1952" s="226"/>
      <c r="O1952"/>
      <c r="P1952"/>
      <c r="Q1952"/>
      <c r="R1952"/>
      <c r="S1952"/>
      <c r="T1952"/>
      <c r="U1952" s="242"/>
      <c r="V1952" s="226"/>
      <c r="W1952" s="226"/>
      <c r="X1952" s="226"/>
      <c r="Y1952" s="226"/>
      <c r="Z1952" s="241"/>
      <c r="AA1952"/>
      <c r="AB1952"/>
      <c r="AC1952"/>
      <c r="AD1952"/>
      <c r="AE1952"/>
    </row>
    <row r="1953" spans="1:31" x14ac:dyDescent="0.3">
      <c r="A1953"/>
      <c r="B1953"/>
      <c r="C1953"/>
      <c r="D1953"/>
      <c r="E1953"/>
      <c r="F1953"/>
      <c r="G1953"/>
      <c r="H1953"/>
      <c r="I1953" s="240"/>
      <c r="J1953" s="240"/>
      <c r="K1953"/>
      <c r="M1953"/>
      <c r="N1953" s="226"/>
      <c r="O1953"/>
      <c r="P1953"/>
      <c r="Q1953"/>
      <c r="R1953"/>
      <c r="S1953"/>
      <c r="T1953"/>
      <c r="U1953" s="242"/>
      <c r="V1953" s="226"/>
      <c r="W1953" s="226"/>
      <c r="X1953" s="226"/>
      <c r="Y1953" s="226"/>
      <c r="Z1953" s="241"/>
      <c r="AA1953"/>
      <c r="AB1953"/>
      <c r="AC1953"/>
      <c r="AD1953"/>
      <c r="AE1953"/>
    </row>
    <row r="1954" spans="1:31" x14ac:dyDescent="0.3">
      <c r="A1954"/>
      <c r="B1954"/>
      <c r="C1954"/>
      <c r="D1954"/>
      <c r="E1954"/>
      <c r="F1954"/>
      <c r="G1954"/>
      <c r="H1954"/>
      <c r="I1954" s="240"/>
      <c r="J1954" s="240"/>
      <c r="K1954"/>
      <c r="M1954"/>
      <c r="N1954" s="226"/>
      <c r="O1954"/>
      <c r="P1954"/>
      <c r="Q1954"/>
      <c r="R1954"/>
      <c r="S1954"/>
      <c r="T1954"/>
      <c r="U1954" s="242"/>
      <c r="V1954" s="226"/>
      <c r="W1954" s="226"/>
      <c r="X1954" s="226"/>
      <c r="Y1954" s="226"/>
      <c r="Z1954" s="241"/>
      <c r="AA1954"/>
      <c r="AB1954"/>
      <c r="AC1954"/>
      <c r="AD1954"/>
      <c r="AE1954"/>
    </row>
    <row r="1955" spans="1:31" x14ac:dyDescent="0.3">
      <c r="A1955"/>
      <c r="B1955"/>
      <c r="C1955"/>
      <c r="D1955"/>
      <c r="E1955"/>
      <c r="F1955"/>
      <c r="G1955"/>
      <c r="H1955"/>
      <c r="I1955" s="240"/>
      <c r="J1955" s="240"/>
      <c r="K1955"/>
      <c r="M1955"/>
      <c r="N1955" s="226"/>
      <c r="O1955"/>
      <c r="P1955"/>
      <c r="Q1955"/>
      <c r="R1955"/>
      <c r="S1955"/>
      <c r="T1955"/>
      <c r="U1955" s="242"/>
      <c r="V1955" s="226"/>
      <c r="W1955" s="226"/>
      <c r="X1955" s="226"/>
      <c r="Y1955" s="226"/>
      <c r="Z1955" s="241"/>
      <c r="AA1955"/>
      <c r="AB1955"/>
      <c r="AC1955"/>
      <c r="AD1955"/>
      <c r="AE1955"/>
    </row>
    <row r="1956" spans="1:31" x14ac:dyDescent="0.3">
      <c r="A1956"/>
      <c r="B1956"/>
      <c r="C1956"/>
      <c r="D1956"/>
      <c r="E1956"/>
      <c r="F1956"/>
      <c r="G1956"/>
      <c r="H1956"/>
      <c r="I1956" s="240"/>
      <c r="J1956" s="240"/>
      <c r="K1956"/>
      <c r="M1956"/>
      <c r="N1956" s="226"/>
      <c r="O1956"/>
      <c r="P1956"/>
      <c r="Q1956"/>
      <c r="R1956"/>
      <c r="S1956"/>
      <c r="T1956"/>
      <c r="U1956" s="242"/>
      <c r="V1956" s="226"/>
      <c r="W1956" s="226"/>
      <c r="X1956" s="226"/>
      <c r="Y1956" s="226"/>
      <c r="Z1956" s="241"/>
      <c r="AA1956"/>
      <c r="AB1956"/>
      <c r="AC1956"/>
      <c r="AD1956"/>
      <c r="AE1956"/>
    </row>
    <row r="1957" spans="1:31" x14ac:dyDescent="0.3">
      <c r="A1957"/>
      <c r="B1957"/>
      <c r="C1957"/>
      <c r="D1957"/>
      <c r="E1957"/>
      <c r="F1957"/>
      <c r="G1957"/>
      <c r="H1957"/>
      <c r="I1957" s="240"/>
      <c r="J1957" s="240"/>
      <c r="K1957"/>
      <c r="M1957"/>
      <c r="N1957" s="226"/>
      <c r="O1957"/>
      <c r="P1957"/>
      <c r="Q1957"/>
      <c r="R1957"/>
      <c r="S1957"/>
      <c r="T1957"/>
      <c r="U1957" s="242"/>
      <c r="V1957" s="226"/>
      <c r="W1957" s="226"/>
      <c r="X1957" s="226"/>
      <c r="Y1957" s="226"/>
      <c r="Z1957" s="241"/>
      <c r="AA1957"/>
      <c r="AB1957"/>
      <c r="AC1957"/>
      <c r="AD1957"/>
      <c r="AE1957"/>
    </row>
    <row r="1958" spans="1:31" x14ac:dyDescent="0.3">
      <c r="A1958"/>
      <c r="B1958"/>
      <c r="C1958"/>
      <c r="D1958"/>
      <c r="E1958"/>
      <c r="F1958"/>
      <c r="G1958"/>
      <c r="H1958"/>
      <c r="I1958" s="240"/>
      <c r="J1958" s="240"/>
      <c r="K1958"/>
      <c r="M1958"/>
      <c r="N1958" s="226"/>
      <c r="O1958"/>
      <c r="P1958"/>
      <c r="Q1958"/>
      <c r="R1958"/>
      <c r="S1958"/>
      <c r="T1958"/>
      <c r="U1958" s="242"/>
      <c r="V1958" s="226"/>
      <c r="W1958" s="226"/>
      <c r="X1958" s="226"/>
      <c r="Y1958" s="226"/>
      <c r="Z1958" s="241"/>
      <c r="AA1958"/>
      <c r="AB1958"/>
      <c r="AC1958"/>
      <c r="AD1958"/>
      <c r="AE1958"/>
    </row>
    <row r="1959" spans="1:31" x14ac:dyDescent="0.3">
      <c r="A1959"/>
      <c r="B1959"/>
      <c r="C1959"/>
      <c r="D1959"/>
      <c r="E1959"/>
      <c r="F1959"/>
      <c r="G1959"/>
      <c r="H1959"/>
      <c r="I1959" s="240"/>
      <c r="J1959" s="240"/>
      <c r="K1959"/>
      <c r="M1959"/>
      <c r="N1959" s="226"/>
      <c r="O1959"/>
      <c r="P1959"/>
      <c r="Q1959"/>
      <c r="R1959"/>
      <c r="S1959"/>
      <c r="T1959"/>
      <c r="U1959" s="242"/>
      <c r="V1959" s="226"/>
      <c r="W1959" s="226"/>
      <c r="X1959" s="226"/>
      <c r="Y1959" s="226"/>
      <c r="Z1959" s="241"/>
      <c r="AA1959"/>
      <c r="AB1959"/>
      <c r="AC1959"/>
      <c r="AD1959"/>
      <c r="AE1959"/>
    </row>
    <row r="1960" spans="1:31" x14ac:dyDescent="0.3">
      <c r="A1960"/>
      <c r="B1960"/>
      <c r="C1960"/>
      <c r="D1960"/>
      <c r="E1960"/>
      <c r="F1960"/>
      <c r="G1960"/>
      <c r="H1960"/>
      <c r="I1960" s="240"/>
      <c r="J1960" s="240"/>
      <c r="K1960"/>
      <c r="M1960"/>
      <c r="N1960" s="226"/>
      <c r="O1960"/>
      <c r="P1960"/>
      <c r="Q1960"/>
      <c r="R1960"/>
      <c r="S1960"/>
      <c r="T1960"/>
      <c r="U1960" s="242"/>
      <c r="V1960" s="226"/>
      <c r="W1960" s="226"/>
      <c r="X1960" s="226"/>
      <c r="Y1960" s="226"/>
      <c r="Z1960" s="241"/>
      <c r="AA1960"/>
      <c r="AB1960"/>
      <c r="AC1960"/>
      <c r="AD1960"/>
      <c r="AE1960"/>
    </row>
    <row r="1961" spans="1:31" x14ac:dyDescent="0.3">
      <c r="A1961"/>
      <c r="B1961"/>
      <c r="C1961"/>
      <c r="D1961"/>
      <c r="E1961"/>
      <c r="F1961"/>
      <c r="G1961"/>
      <c r="H1961"/>
      <c r="I1961" s="240"/>
      <c r="J1961" s="240"/>
      <c r="K1961"/>
      <c r="M1961"/>
      <c r="N1961" s="226"/>
      <c r="O1961"/>
      <c r="P1961"/>
      <c r="Q1961"/>
      <c r="R1961"/>
      <c r="S1961"/>
      <c r="T1961"/>
      <c r="U1961" s="242"/>
      <c r="V1961" s="226"/>
      <c r="W1961" s="226"/>
      <c r="X1961" s="226"/>
      <c r="Y1961" s="226"/>
      <c r="Z1961" s="241"/>
      <c r="AA1961"/>
      <c r="AB1961"/>
      <c r="AC1961"/>
      <c r="AD1961"/>
      <c r="AE1961"/>
    </row>
    <row r="1962" spans="1:31" x14ac:dyDescent="0.3">
      <c r="A1962"/>
      <c r="B1962"/>
      <c r="C1962"/>
      <c r="D1962"/>
      <c r="E1962"/>
      <c r="F1962"/>
      <c r="G1962"/>
      <c r="H1962"/>
      <c r="I1962" s="240"/>
      <c r="J1962" s="240"/>
      <c r="K1962"/>
      <c r="M1962"/>
      <c r="N1962" s="226"/>
      <c r="O1962"/>
      <c r="P1962"/>
      <c r="Q1962"/>
      <c r="R1962"/>
      <c r="S1962"/>
      <c r="T1962"/>
      <c r="U1962" s="242"/>
      <c r="V1962" s="226"/>
      <c r="W1962" s="226"/>
      <c r="X1962" s="226"/>
      <c r="Y1962" s="226"/>
      <c r="Z1962" s="241"/>
      <c r="AA1962"/>
      <c r="AB1962"/>
      <c r="AC1962"/>
      <c r="AD1962"/>
      <c r="AE1962"/>
    </row>
    <row r="1963" spans="1:31" x14ac:dyDescent="0.3">
      <c r="A1963"/>
      <c r="B1963"/>
      <c r="C1963"/>
      <c r="D1963"/>
      <c r="E1963"/>
      <c r="F1963"/>
      <c r="G1963"/>
      <c r="H1963"/>
      <c r="I1963" s="240"/>
      <c r="J1963" s="240"/>
      <c r="K1963"/>
      <c r="M1963"/>
      <c r="N1963" s="226"/>
      <c r="O1963"/>
      <c r="P1963"/>
      <c r="Q1963"/>
      <c r="R1963"/>
      <c r="S1963"/>
      <c r="T1963"/>
      <c r="U1963" s="242"/>
      <c r="V1963" s="226"/>
      <c r="W1963" s="226"/>
      <c r="X1963" s="226"/>
      <c r="Y1963" s="226"/>
      <c r="Z1963" s="241"/>
      <c r="AA1963"/>
      <c r="AB1963"/>
      <c r="AC1963"/>
      <c r="AD1963"/>
      <c r="AE1963"/>
    </row>
    <row r="1964" spans="1:31" x14ac:dyDescent="0.3">
      <c r="A1964"/>
      <c r="B1964"/>
      <c r="C1964"/>
      <c r="D1964"/>
      <c r="E1964"/>
      <c r="F1964"/>
      <c r="G1964"/>
      <c r="H1964"/>
      <c r="I1964" s="240"/>
      <c r="J1964" s="240"/>
      <c r="K1964"/>
      <c r="M1964"/>
      <c r="N1964" s="226"/>
      <c r="O1964"/>
      <c r="P1964"/>
      <c r="Q1964"/>
      <c r="R1964"/>
      <c r="S1964"/>
      <c r="T1964"/>
      <c r="U1964" s="242"/>
      <c r="V1964" s="226"/>
      <c r="W1964" s="226"/>
      <c r="X1964" s="226"/>
      <c r="Y1964" s="226"/>
      <c r="Z1964" s="241"/>
      <c r="AA1964"/>
      <c r="AB1964"/>
      <c r="AC1964"/>
      <c r="AD1964"/>
      <c r="AE1964"/>
    </row>
    <row r="1965" spans="1:31" x14ac:dyDescent="0.3">
      <c r="A1965"/>
      <c r="B1965"/>
      <c r="C1965"/>
      <c r="D1965"/>
      <c r="E1965"/>
      <c r="F1965"/>
      <c r="G1965"/>
      <c r="H1965"/>
      <c r="I1965" s="240"/>
      <c r="J1965" s="240"/>
      <c r="K1965"/>
      <c r="M1965"/>
      <c r="N1965" s="226"/>
      <c r="O1965"/>
      <c r="P1965"/>
      <c r="Q1965"/>
      <c r="R1965"/>
      <c r="S1965"/>
      <c r="T1965"/>
      <c r="U1965" s="242"/>
      <c r="V1965" s="226"/>
      <c r="W1965" s="226"/>
      <c r="X1965" s="226"/>
      <c r="Y1965" s="226"/>
      <c r="Z1965" s="241"/>
      <c r="AA1965"/>
      <c r="AB1965"/>
      <c r="AC1965"/>
      <c r="AD1965"/>
      <c r="AE1965"/>
    </row>
    <row r="1966" spans="1:31" x14ac:dyDescent="0.3">
      <c r="A1966"/>
      <c r="B1966"/>
      <c r="C1966"/>
      <c r="D1966"/>
      <c r="E1966"/>
      <c r="F1966"/>
      <c r="G1966"/>
      <c r="H1966"/>
      <c r="I1966" s="240"/>
      <c r="J1966" s="240"/>
      <c r="K1966"/>
      <c r="M1966"/>
      <c r="N1966" s="226"/>
      <c r="O1966"/>
      <c r="P1966"/>
      <c r="Q1966"/>
      <c r="R1966"/>
      <c r="S1966"/>
      <c r="T1966"/>
      <c r="U1966" s="242"/>
      <c r="V1966" s="226"/>
      <c r="W1966" s="226"/>
      <c r="X1966" s="226"/>
      <c r="Y1966" s="226"/>
      <c r="Z1966" s="241"/>
      <c r="AA1966"/>
      <c r="AB1966"/>
      <c r="AC1966"/>
      <c r="AD1966"/>
      <c r="AE1966"/>
    </row>
    <row r="1967" spans="1:31" x14ac:dyDescent="0.3">
      <c r="A1967"/>
      <c r="B1967"/>
      <c r="C1967"/>
      <c r="D1967"/>
      <c r="E1967"/>
      <c r="F1967"/>
      <c r="G1967"/>
      <c r="H1967"/>
      <c r="I1967" s="240"/>
      <c r="J1967" s="240"/>
      <c r="K1967"/>
      <c r="M1967"/>
      <c r="N1967" s="226"/>
      <c r="O1967"/>
      <c r="P1967"/>
      <c r="Q1967"/>
      <c r="R1967"/>
      <c r="S1967"/>
      <c r="T1967"/>
      <c r="U1967" s="242"/>
      <c r="V1967" s="226"/>
      <c r="W1967" s="226"/>
      <c r="X1967" s="226"/>
      <c r="Y1967" s="226"/>
      <c r="Z1967" s="241"/>
      <c r="AA1967"/>
      <c r="AB1967"/>
      <c r="AC1967"/>
      <c r="AD1967"/>
      <c r="AE1967"/>
    </row>
    <row r="1968" spans="1:31" x14ac:dyDescent="0.3">
      <c r="A1968"/>
      <c r="B1968"/>
      <c r="C1968"/>
      <c r="D1968"/>
      <c r="E1968"/>
      <c r="F1968"/>
      <c r="G1968"/>
      <c r="H1968"/>
      <c r="I1968" s="240"/>
      <c r="J1968" s="240"/>
      <c r="K1968"/>
      <c r="M1968"/>
      <c r="N1968" s="226"/>
      <c r="O1968"/>
      <c r="P1968"/>
      <c r="Q1968"/>
      <c r="R1968"/>
      <c r="S1968"/>
      <c r="T1968"/>
      <c r="U1968" s="242"/>
      <c r="V1968" s="226"/>
      <c r="W1968" s="226"/>
      <c r="X1968" s="226"/>
      <c r="Y1968" s="226"/>
      <c r="Z1968" s="241"/>
      <c r="AA1968"/>
      <c r="AB1968"/>
      <c r="AC1968"/>
      <c r="AD1968"/>
      <c r="AE1968"/>
    </row>
    <row r="1969" spans="1:31" x14ac:dyDescent="0.3">
      <c r="A1969"/>
      <c r="B1969"/>
      <c r="C1969"/>
      <c r="D1969"/>
      <c r="E1969"/>
      <c r="F1969"/>
      <c r="G1969"/>
      <c r="H1969"/>
      <c r="I1969" s="240"/>
      <c r="J1969" s="240"/>
      <c r="K1969"/>
      <c r="M1969"/>
      <c r="N1969" s="226"/>
      <c r="O1969"/>
      <c r="P1969"/>
      <c r="Q1969"/>
      <c r="R1969"/>
      <c r="S1969"/>
      <c r="T1969"/>
      <c r="U1969" s="242"/>
      <c r="V1969" s="226"/>
      <c r="W1969" s="226"/>
      <c r="X1969" s="226"/>
      <c r="Y1969" s="226"/>
      <c r="Z1969" s="241"/>
      <c r="AA1969"/>
      <c r="AB1969"/>
      <c r="AC1969"/>
      <c r="AD1969"/>
      <c r="AE1969"/>
    </row>
    <row r="1970" spans="1:31" x14ac:dyDescent="0.3">
      <c r="A1970"/>
      <c r="B1970"/>
      <c r="C1970"/>
      <c r="D1970"/>
      <c r="E1970"/>
      <c r="F1970"/>
      <c r="G1970"/>
      <c r="H1970"/>
      <c r="I1970" s="240"/>
      <c r="J1970" s="240"/>
      <c r="K1970"/>
      <c r="M1970"/>
      <c r="N1970" s="226"/>
      <c r="O1970"/>
      <c r="P1970"/>
      <c r="Q1970"/>
      <c r="R1970"/>
      <c r="S1970"/>
      <c r="T1970"/>
      <c r="U1970" s="242"/>
      <c r="V1970" s="226"/>
      <c r="W1970" s="226"/>
      <c r="X1970" s="226"/>
      <c r="Y1970" s="226"/>
      <c r="Z1970" s="241"/>
      <c r="AA1970"/>
      <c r="AB1970"/>
      <c r="AC1970"/>
      <c r="AD1970"/>
      <c r="AE1970"/>
    </row>
    <row r="1971" spans="1:31" x14ac:dyDescent="0.3">
      <c r="A1971"/>
      <c r="B1971"/>
      <c r="C1971"/>
      <c r="D1971"/>
      <c r="E1971"/>
      <c r="F1971"/>
      <c r="G1971"/>
      <c r="H1971"/>
      <c r="I1971" s="240"/>
      <c r="J1971" s="240"/>
      <c r="K1971"/>
      <c r="M1971"/>
      <c r="N1971" s="226"/>
      <c r="O1971"/>
      <c r="P1971"/>
      <c r="Q1971"/>
      <c r="R1971"/>
      <c r="S1971"/>
      <c r="T1971"/>
      <c r="U1971" s="242"/>
      <c r="V1971" s="226"/>
      <c r="W1971" s="226"/>
      <c r="X1971" s="226"/>
      <c r="Y1971" s="226"/>
      <c r="Z1971" s="241"/>
      <c r="AA1971"/>
      <c r="AB1971"/>
      <c r="AC1971"/>
      <c r="AD1971"/>
      <c r="AE1971"/>
    </row>
    <row r="1972" spans="1:31" x14ac:dyDescent="0.3">
      <c r="A1972"/>
      <c r="B1972"/>
      <c r="C1972"/>
      <c r="D1972"/>
      <c r="E1972"/>
      <c r="F1972"/>
      <c r="G1972"/>
      <c r="H1972"/>
      <c r="I1972" s="240"/>
      <c r="J1972" s="240"/>
      <c r="K1972"/>
      <c r="M1972"/>
      <c r="N1972" s="226"/>
      <c r="O1972"/>
      <c r="P1972"/>
      <c r="Q1972"/>
      <c r="R1972"/>
      <c r="S1972"/>
      <c r="T1972"/>
      <c r="U1972" s="242"/>
      <c r="V1972" s="226"/>
      <c r="W1972" s="226"/>
      <c r="X1972" s="226"/>
      <c r="Y1972" s="226"/>
      <c r="Z1972" s="241"/>
      <c r="AA1972"/>
      <c r="AB1972"/>
      <c r="AC1972"/>
      <c r="AD1972"/>
      <c r="AE1972"/>
    </row>
    <row r="1973" spans="1:31" x14ac:dyDescent="0.3">
      <c r="A1973"/>
      <c r="B1973"/>
      <c r="C1973"/>
      <c r="D1973"/>
      <c r="E1973"/>
      <c r="F1973"/>
      <c r="G1973"/>
      <c r="H1973"/>
      <c r="I1973" s="240"/>
      <c r="J1973" s="240"/>
      <c r="K1973"/>
      <c r="M1973"/>
      <c r="N1973" s="226"/>
      <c r="O1973"/>
      <c r="P1973"/>
      <c r="Q1973"/>
      <c r="R1973"/>
      <c r="S1973"/>
      <c r="T1973"/>
      <c r="U1973" s="242"/>
      <c r="V1973" s="226"/>
      <c r="W1973" s="226"/>
      <c r="X1973" s="226"/>
      <c r="Y1973" s="226"/>
      <c r="Z1973" s="241"/>
      <c r="AA1973"/>
      <c r="AB1973"/>
      <c r="AC1973"/>
      <c r="AD1973"/>
      <c r="AE1973"/>
    </row>
    <row r="1974" spans="1:31" x14ac:dyDescent="0.3">
      <c r="A1974"/>
      <c r="B1974"/>
      <c r="C1974"/>
      <c r="D1974"/>
      <c r="E1974"/>
      <c r="F1974"/>
      <c r="G1974"/>
      <c r="H1974"/>
      <c r="I1974" s="240"/>
      <c r="J1974" s="240"/>
      <c r="K1974"/>
      <c r="M1974"/>
      <c r="N1974" s="226"/>
      <c r="O1974"/>
      <c r="P1974"/>
      <c r="Q1974"/>
      <c r="R1974"/>
      <c r="S1974"/>
      <c r="T1974"/>
      <c r="U1974" s="242"/>
      <c r="V1974" s="226"/>
      <c r="W1974" s="226"/>
      <c r="X1974" s="226"/>
      <c r="Y1974" s="226"/>
      <c r="Z1974" s="241"/>
      <c r="AA1974"/>
      <c r="AB1974"/>
      <c r="AC1974"/>
      <c r="AD1974"/>
      <c r="AE1974"/>
    </row>
    <row r="1975" spans="1:31" x14ac:dyDescent="0.3">
      <c r="A1975"/>
      <c r="B1975"/>
      <c r="C1975"/>
      <c r="D1975"/>
      <c r="E1975"/>
      <c r="F1975"/>
      <c r="G1975"/>
      <c r="H1975"/>
      <c r="I1975" s="240"/>
      <c r="J1975" s="240"/>
      <c r="K1975"/>
      <c r="M1975"/>
      <c r="N1975" s="226"/>
      <c r="O1975"/>
      <c r="P1975"/>
      <c r="Q1975"/>
      <c r="R1975"/>
      <c r="S1975"/>
      <c r="T1975"/>
      <c r="U1975" s="242"/>
      <c r="V1975" s="226"/>
      <c r="W1975" s="226"/>
      <c r="X1975" s="226"/>
      <c r="Y1975" s="226"/>
      <c r="Z1975" s="241"/>
      <c r="AA1975"/>
      <c r="AB1975"/>
      <c r="AC1975"/>
      <c r="AD1975"/>
      <c r="AE1975"/>
    </row>
    <row r="1976" spans="1:31" x14ac:dyDescent="0.3">
      <c r="A1976"/>
      <c r="B1976"/>
      <c r="C1976"/>
      <c r="D1976"/>
      <c r="E1976"/>
      <c r="F1976"/>
      <c r="G1976"/>
      <c r="H1976"/>
      <c r="I1976" s="240"/>
      <c r="J1976" s="240"/>
      <c r="K1976"/>
      <c r="M1976"/>
      <c r="N1976" s="226"/>
      <c r="O1976"/>
      <c r="P1976"/>
      <c r="Q1976"/>
      <c r="R1976"/>
      <c r="S1976"/>
      <c r="T1976"/>
      <c r="U1976" s="242"/>
      <c r="V1976" s="226"/>
      <c r="W1976" s="226"/>
      <c r="X1976" s="226"/>
      <c r="Y1976" s="226"/>
      <c r="Z1976" s="241"/>
      <c r="AA1976"/>
      <c r="AB1976"/>
      <c r="AC1976"/>
      <c r="AD1976"/>
      <c r="AE1976"/>
    </row>
    <row r="1977" spans="1:31" x14ac:dyDescent="0.3">
      <c r="A1977"/>
      <c r="B1977"/>
      <c r="C1977"/>
      <c r="D1977"/>
      <c r="E1977"/>
      <c r="F1977"/>
      <c r="G1977"/>
      <c r="H1977"/>
      <c r="I1977" s="240"/>
      <c r="J1977" s="240"/>
      <c r="K1977"/>
      <c r="M1977"/>
      <c r="N1977" s="226"/>
      <c r="O1977"/>
      <c r="P1977"/>
      <c r="Q1977"/>
      <c r="R1977"/>
      <c r="S1977"/>
      <c r="T1977"/>
      <c r="U1977" s="242"/>
      <c r="V1977" s="226"/>
      <c r="W1977" s="226"/>
      <c r="X1977" s="226"/>
      <c r="Y1977" s="226"/>
      <c r="Z1977" s="241"/>
      <c r="AA1977"/>
      <c r="AB1977"/>
      <c r="AC1977"/>
      <c r="AD1977"/>
      <c r="AE1977"/>
    </row>
    <row r="1978" spans="1:31" x14ac:dyDescent="0.3">
      <c r="A1978"/>
      <c r="B1978"/>
      <c r="C1978"/>
      <c r="D1978"/>
      <c r="E1978"/>
      <c r="F1978"/>
      <c r="G1978"/>
      <c r="H1978"/>
      <c r="I1978" s="240"/>
      <c r="J1978" s="240"/>
      <c r="K1978"/>
      <c r="M1978"/>
      <c r="N1978" s="226"/>
      <c r="O1978"/>
      <c r="P1978"/>
      <c r="Q1978"/>
      <c r="R1978"/>
      <c r="S1978"/>
      <c r="T1978"/>
      <c r="U1978" s="242"/>
      <c r="V1978" s="226"/>
      <c r="W1978" s="226"/>
      <c r="X1978" s="226"/>
      <c r="Y1978" s="226"/>
      <c r="Z1978" s="241"/>
      <c r="AA1978"/>
      <c r="AB1978"/>
      <c r="AC1978"/>
      <c r="AD1978"/>
      <c r="AE1978"/>
    </row>
    <row r="1979" spans="1:31" x14ac:dyDescent="0.3">
      <c r="A1979"/>
      <c r="B1979"/>
      <c r="C1979"/>
      <c r="D1979"/>
      <c r="E1979"/>
      <c r="F1979"/>
      <c r="G1979"/>
      <c r="H1979"/>
      <c r="I1979" s="240"/>
      <c r="J1979" s="240"/>
      <c r="K1979"/>
      <c r="M1979"/>
      <c r="N1979" s="226"/>
      <c r="O1979"/>
      <c r="P1979"/>
      <c r="Q1979"/>
      <c r="R1979"/>
      <c r="S1979"/>
      <c r="T1979"/>
      <c r="U1979" s="242"/>
      <c r="V1979" s="226"/>
      <c r="W1979" s="226"/>
      <c r="X1979" s="226"/>
      <c r="Y1979" s="226"/>
      <c r="Z1979" s="241"/>
      <c r="AA1979"/>
      <c r="AB1979"/>
      <c r="AC1979"/>
      <c r="AD1979"/>
      <c r="AE1979"/>
    </row>
    <row r="1980" spans="1:31" x14ac:dyDescent="0.3">
      <c r="A1980"/>
      <c r="B1980"/>
      <c r="C1980"/>
      <c r="D1980"/>
      <c r="E1980"/>
      <c r="F1980"/>
      <c r="G1980"/>
      <c r="H1980"/>
      <c r="I1980" s="240"/>
      <c r="J1980" s="240"/>
      <c r="K1980"/>
      <c r="M1980"/>
      <c r="N1980" s="226"/>
      <c r="O1980"/>
      <c r="P1980"/>
      <c r="Q1980"/>
      <c r="R1980"/>
      <c r="S1980"/>
      <c r="T1980"/>
      <c r="U1980" s="242"/>
      <c r="V1980" s="226"/>
      <c r="W1980" s="226"/>
      <c r="X1980" s="226"/>
      <c r="Y1980" s="226"/>
      <c r="Z1980" s="241"/>
      <c r="AA1980"/>
      <c r="AB1980"/>
      <c r="AC1980"/>
      <c r="AD1980"/>
      <c r="AE1980"/>
    </row>
    <row r="1981" spans="1:31" x14ac:dyDescent="0.3">
      <c r="A1981"/>
      <c r="B1981"/>
      <c r="C1981"/>
      <c r="D1981"/>
      <c r="E1981"/>
      <c r="F1981"/>
      <c r="G1981"/>
      <c r="H1981"/>
      <c r="I1981" s="240"/>
      <c r="J1981" s="240"/>
      <c r="K1981"/>
      <c r="M1981"/>
      <c r="N1981" s="226"/>
      <c r="O1981"/>
      <c r="P1981"/>
      <c r="Q1981"/>
      <c r="R1981"/>
      <c r="S1981"/>
      <c r="T1981"/>
      <c r="U1981" s="242"/>
      <c r="V1981" s="226"/>
      <c r="W1981" s="226"/>
      <c r="X1981" s="226"/>
      <c r="Y1981" s="226"/>
      <c r="Z1981" s="241"/>
      <c r="AA1981"/>
      <c r="AB1981"/>
      <c r="AC1981"/>
      <c r="AD1981"/>
      <c r="AE1981"/>
    </row>
    <row r="1982" spans="1:31" x14ac:dyDescent="0.3">
      <c r="A1982"/>
      <c r="B1982"/>
      <c r="C1982"/>
      <c r="D1982"/>
      <c r="E1982"/>
      <c r="F1982"/>
      <c r="G1982"/>
      <c r="H1982"/>
      <c r="I1982" s="240"/>
      <c r="J1982" s="240"/>
      <c r="K1982"/>
      <c r="M1982"/>
      <c r="N1982" s="226"/>
      <c r="O1982"/>
      <c r="P1982"/>
      <c r="Q1982"/>
      <c r="R1982"/>
      <c r="S1982"/>
      <c r="T1982"/>
      <c r="U1982" s="242"/>
      <c r="V1982" s="226"/>
      <c r="W1982" s="226"/>
      <c r="X1982" s="226"/>
      <c r="Y1982" s="226"/>
      <c r="Z1982" s="241"/>
      <c r="AA1982"/>
      <c r="AB1982"/>
      <c r="AC1982"/>
      <c r="AD1982"/>
      <c r="AE1982"/>
    </row>
    <row r="1983" spans="1:31" x14ac:dyDescent="0.3">
      <c r="A1983"/>
      <c r="B1983"/>
      <c r="C1983"/>
      <c r="D1983"/>
      <c r="E1983"/>
      <c r="F1983"/>
      <c r="G1983"/>
      <c r="H1983"/>
      <c r="I1983" s="240"/>
      <c r="J1983" s="240"/>
      <c r="K1983"/>
      <c r="M1983"/>
      <c r="N1983" s="226"/>
      <c r="O1983"/>
      <c r="P1983"/>
      <c r="Q1983"/>
      <c r="R1983"/>
      <c r="S1983"/>
      <c r="T1983"/>
      <c r="U1983" s="242"/>
      <c r="V1983" s="226"/>
      <c r="W1983" s="226"/>
      <c r="X1983" s="226"/>
      <c r="Y1983" s="226"/>
      <c r="Z1983" s="241"/>
      <c r="AA1983"/>
      <c r="AB1983"/>
      <c r="AC1983"/>
      <c r="AD1983"/>
      <c r="AE1983"/>
    </row>
    <row r="1984" spans="1:31" x14ac:dyDescent="0.3">
      <c r="A1984"/>
      <c r="B1984"/>
      <c r="C1984"/>
      <c r="D1984"/>
      <c r="E1984"/>
      <c r="F1984"/>
      <c r="G1984"/>
      <c r="H1984"/>
      <c r="I1984" s="240"/>
      <c r="J1984" s="240"/>
      <c r="K1984"/>
      <c r="M1984"/>
      <c r="N1984" s="226"/>
      <c r="O1984"/>
      <c r="P1984"/>
      <c r="Q1984"/>
      <c r="R1984"/>
      <c r="S1984"/>
      <c r="T1984"/>
      <c r="U1984" s="242"/>
      <c r="V1984" s="226"/>
      <c r="W1984" s="226"/>
      <c r="X1984" s="226"/>
      <c r="Y1984" s="226"/>
      <c r="Z1984" s="241"/>
      <c r="AA1984"/>
      <c r="AB1984"/>
      <c r="AC1984"/>
      <c r="AD1984"/>
      <c r="AE1984"/>
    </row>
    <row r="1985" spans="1:31" x14ac:dyDescent="0.3">
      <c r="A1985"/>
      <c r="B1985"/>
      <c r="C1985"/>
      <c r="D1985"/>
      <c r="E1985"/>
      <c r="F1985"/>
      <c r="G1985"/>
      <c r="H1985"/>
      <c r="I1985" s="240"/>
      <c r="J1985" s="240"/>
      <c r="K1985"/>
      <c r="M1985"/>
      <c r="N1985" s="226"/>
      <c r="O1985"/>
      <c r="P1985"/>
      <c r="Q1985"/>
      <c r="R1985"/>
      <c r="S1985"/>
      <c r="T1985"/>
      <c r="U1985" s="242"/>
      <c r="V1985" s="226"/>
      <c r="W1985" s="226"/>
      <c r="X1985" s="226"/>
      <c r="Y1985" s="226"/>
      <c r="Z1985" s="241"/>
      <c r="AA1985"/>
      <c r="AB1985"/>
      <c r="AC1985"/>
      <c r="AD1985"/>
      <c r="AE1985"/>
    </row>
    <row r="1986" spans="1:31" x14ac:dyDescent="0.3">
      <c r="A1986"/>
      <c r="B1986"/>
      <c r="C1986"/>
      <c r="D1986"/>
      <c r="E1986"/>
      <c r="F1986"/>
      <c r="G1986"/>
      <c r="H1986"/>
      <c r="I1986" s="240"/>
      <c r="J1986" s="240"/>
      <c r="K1986"/>
      <c r="M1986"/>
      <c r="N1986" s="226"/>
      <c r="O1986"/>
      <c r="P1986"/>
      <c r="Q1986"/>
      <c r="R1986"/>
      <c r="S1986"/>
      <c r="T1986"/>
      <c r="U1986" s="242"/>
      <c r="V1986" s="226"/>
      <c r="W1986" s="226"/>
      <c r="X1986" s="226"/>
      <c r="Y1986" s="226"/>
      <c r="Z1986" s="241"/>
      <c r="AA1986"/>
      <c r="AB1986"/>
      <c r="AC1986"/>
      <c r="AD1986"/>
      <c r="AE1986"/>
    </row>
    <row r="1987" spans="1:31" x14ac:dyDescent="0.3">
      <c r="A1987"/>
      <c r="B1987"/>
      <c r="C1987"/>
      <c r="D1987"/>
      <c r="E1987"/>
      <c r="F1987"/>
      <c r="G1987"/>
      <c r="H1987"/>
      <c r="I1987" s="240"/>
      <c r="J1987" s="240"/>
      <c r="K1987"/>
      <c r="M1987"/>
      <c r="N1987" s="226"/>
      <c r="O1987"/>
      <c r="P1987"/>
      <c r="Q1987"/>
      <c r="R1987"/>
      <c r="S1987"/>
      <c r="T1987"/>
      <c r="U1987" s="242"/>
      <c r="V1987" s="226"/>
      <c r="W1987" s="226"/>
      <c r="X1987" s="226"/>
      <c r="Y1987" s="226"/>
      <c r="Z1987" s="241"/>
      <c r="AA1987"/>
      <c r="AB1987"/>
      <c r="AC1987"/>
      <c r="AD1987"/>
      <c r="AE1987"/>
    </row>
    <row r="1988" spans="1:31" x14ac:dyDescent="0.3">
      <c r="A1988"/>
      <c r="B1988"/>
      <c r="C1988"/>
      <c r="D1988"/>
      <c r="E1988"/>
      <c r="F1988"/>
      <c r="G1988"/>
      <c r="H1988"/>
      <c r="I1988" s="240"/>
      <c r="J1988" s="240"/>
      <c r="K1988"/>
      <c r="M1988"/>
      <c r="N1988" s="226"/>
      <c r="O1988"/>
      <c r="P1988"/>
      <c r="Q1988"/>
      <c r="R1988"/>
      <c r="S1988"/>
      <c r="T1988"/>
      <c r="U1988" s="242"/>
      <c r="V1988" s="226"/>
      <c r="W1988" s="226"/>
      <c r="X1988" s="226"/>
      <c r="Y1988" s="226"/>
      <c r="Z1988" s="241"/>
      <c r="AA1988"/>
      <c r="AB1988"/>
      <c r="AC1988"/>
      <c r="AD1988"/>
      <c r="AE1988"/>
    </row>
    <row r="1989" spans="1:31" x14ac:dyDescent="0.3">
      <c r="A1989"/>
      <c r="B1989"/>
      <c r="C1989"/>
      <c r="D1989"/>
      <c r="E1989"/>
      <c r="F1989"/>
      <c r="G1989"/>
      <c r="H1989"/>
      <c r="I1989" s="240"/>
      <c r="J1989" s="240"/>
      <c r="K1989"/>
      <c r="M1989"/>
      <c r="N1989" s="226"/>
      <c r="O1989"/>
      <c r="P1989"/>
      <c r="Q1989"/>
      <c r="R1989"/>
      <c r="S1989"/>
      <c r="T1989"/>
      <c r="U1989" s="242"/>
      <c r="V1989" s="226"/>
      <c r="W1989" s="226"/>
      <c r="X1989" s="226"/>
      <c r="Y1989" s="226"/>
      <c r="Z1989" s="241"/>
      <c r="AA1989"/>
      <c r="AB1989"/>
      <c r="AC1989"/>
      <c r="AD1989"/>
      <c r="AE1989"/>
    </row>
    <row r="1990" spans="1:31" x14ac:dyDescent="0.3">
      <c r="A1990"/>
      <c r="B1990"/>
      <c r="C1990"/>
      <c r="D1990"/>
      <c r="E1990"/>
      <c r="F1990"/>
      <c r="G1990"/>
      <c r="H1990"/>
      <c r="I1990" s="240"/>
      <c r="J1990" s="240"/>
      <c r="K1990"/>
      <c r="M1990"/>
      <c r="N1990" s="226"/>
      <c r="O1990"/>
      <c r="P1990"/>
      <c r="Q1990"/>
      <c r="R1990"/>
      <c r="S1990"/>
      <c r="T1990"/>
      <c r="U1990" s="242"/>
      <c r="V1990" s="226"/>
      <c r="W1990" s="226"/>
      <c r="X1990" s="226"/>
      <c r="Y1990" s="226"/>
      <c r="Z1990" s="241"/>
      <c r="AA1990"/>
      <c r="AB1990"/>
      <c r="AC1990"/>
      <c r="AD1990"/>
      <c r="AE1990"/>
    </row>
    <row r="1991" spans="1:31" x14ac:dyDescent="0.3">
      <c r="A1991"/>
      <c r="B1991"/>
      <c r="C1991"/>
      <c r="D1991"/>
      <c r="E1991"/>
      <c r="F1991"/>
      <c r="G1991"/>
      <c r="H1991"/>
      <c r="I1991" s="240"/>
      <c r="J1991" s="240"/>
      <c r="K1991"/>
      <c r="M1991"/>
      <c r="N1991" s="226"/>
      <c r="O1991"/>
      <c r="P1991"/>
      <c r="Q1991"/>
      <c r="R1991"/>
      <c r="S1991"/>
      <c r="T1991"/>
      <c r="U1991" s="242"/>
      <c r="V1991" s="226"/>
      <c r="W1991" s="226"/>
      <c r="X1991" s="226"/>
      <c r="Y1991" s="226"/>
      <c r="Z1991" s="241"/>
      <c r="AA1991"/>
      <c r="AB1991"/>
      <c r="AC1991"/>
      <c r="AD1991"/>
      <c r="AE1991"/>
    </row>
    <row r="1992" spans="1:31" x14ac:dyDescent="0.3">
      <c r="A1992"/>
      <c r="B1992"/>
      <c r="C1992"/>
      <c r="D1992"/>
      <c r="E1992"/>
      <c r="F1992"/>
      <c r="G1992"/>
      <c r="H1992"/>
      <c r="I1992" s="240"/>
      <c r="J1992" s="240"/>
      <c r="K1992"/>
      <c r="M1992"/>
      <c r="N1992" s="226"/>
      <c r="O1992"/>
      <c r="P1992"/>
      <c r="Q1992"/>
      <c r="R1992"/>
      <c r="S1992"/>
      <c r="T1992"/>
      <c r="U1992" s="242"/>
      <c r="V1992" s="226"/>
      <c r="W1992" s="226"/>
      <c r="X1992" s="226"/>
      <c r="Y1992" s="226"/>
      <c r="Z1992" s="241"/>
      <c r="AA1992"/>
      <c r="AB1992"/>
      <c r="AC1992"/>
      <c r="AD1992"/>
      <c r="AE1992"/>
    </row>
    <row r="1993" spans="1:31" x14ac:dyDescent="0.3">
      <c r="A1993"/>
      <c r="B1993"/>
      <c r="C1993"/>
      <c r="D1993"/>
      <c r="E1993"/>
      <c r="F1993"/>
      <c r="G1993"/>
      <c r="H1993"/>
      <c r="I1993" s="240"/>
      <c r="J1993" s="240"/>
      <c r="K1993"/>
      <c r="M1993"/>
      <c r="N1993" s="226"/>
      <c r="O1993"/>
      <c r="P1993"/>
      <c r="Q1993"/>
      <c r="R1993"/>
      <c r="S1993"/>
      <c r="T1993"/>
      <c r="U1993" s="242"/>
      <c r="V1993" s="226"/>
      <c r="W1993" s="226"/>
      <c r="X1993" s="226"/>
      <c r="Y1993" s="226"/>
      <c r="Z1993" s="241"/>
      <c r="AA1993"/>
      <c r="AB1993"/>
      <c r="AC1993"/>
      <c r="AD1993"/>
      <c r="AE1993"/>
    </row>
    <row r="1994" spans="1:31" x14ac:dyDescent="0.3">
      <c r="A1994"/>
      <c r="B1994"/>
      <c r="C1994"/>
      <c r="D1994"/>
      <c r="E1994"/>
      <c r="F1994"/>
      <c r="G1994"/>
      <c r="H1994"/>
      <c r="I1994" s="240"/>
      <c r="J1994" s="240"/>
      <c r="K1994"/>
      <c r="M1994"/>
      <c r="N1994" s="226"/>
      <c r="O1994"/>
      <c r="P1994"/>
      <c r="Q1994"/>
      <c r="R1994"/>
      <c r="S1994"/>
      <c r="T1994"/>
      <c r="U1994" s="242"/>
      <c r="V1994" s="226"/>
      <c r="W1994" s="226"/>
      <c r="X1994" s="226"/>
      <c r="Y1994" s="226"/>
      <c r="Z1994" s="241"/>
      <c r="AA1994"/>
      <c r="AB1994"/>
      <c r="AC1994"/>
      <c r="AD1994"/>
      <c r="AE1994"/>
    </row>
    <row r="1995" spans="1:31" x14ac:dyDescent="0.3">
      <c r="A1995"/>
      <c r="B1995"/>
      <c r="C1995"/>
      <c r="D1995"/>
      <c r="E1995"/>
      <c r="F1995"/>
      <c r="G1995"/>
      <c r="H1995"/>
      <c r="I1995" s="240"/>
      <c r="J1995" s="240"/>
      <c r="K1995"/>
      <c r="M1995"/>
      <c r="N1995" s="226"/>
      <c r="O1995"/>
      <c r="P1995"/>
      <c r="Q1995"/>
      <c r="R1995"/>
      <c r="S1995"/>
      <c r="T1995"/>
      <c r="U1995" s="242"/>
      <c r="V1995" s="226"/>
      <c r="W1995" s="226"/>
      <c r="X1995" s="226"/>
      <c r="Y1995" s="226"/>
      <c r="Z1995" s="241"/>
      <c r="AA1995"/>
      <c r="AB1995"/>
      <c r="AC1995"/>
      <c r="AD1995"/>
      <c r="AE1995"/>
    </row>
    <row r="1996" spans="1:31" x14ac:dyDescent="0.3">
      <c r="A1996"/>
      <c r="B1996"/>
      <c r="C1996"/>
      <c r="D1996"/>
      <c r="E1996"/>
      <c r="F1996"/>
      <c r="G1996"/>
      <c r="H1996"/>
      <c r="I1996" s="240"/>
      <c r="J1996" s="240"/>
      <c r="K1996"/>
      <c r="M1996"/>
      <c r="N1996" s="226"/>
      <c r="O1996"/>
      <c r="P1996"/>
      <c r="Q1996"/>
      <c r="R1996"/>
      <c r="S1996"/>
      <c r="T1996"/>
      <c r="U1996" s="242"/>
      <c r="V1996" s="226"/>
      <c r="W1996" s="226"/>
      <c r="X1996" s="226"/>
      <c r="Y1996" s="226"/>
      <c r="Z1996" s="241"/>
      <c r="AA1996"/>
      <c r="AB1996"/>
      <c r="AC1996"/>
      <c r="AD1996"/>
      <c r="AE1996"/>
    </row>
    <row r="1997" spans="1:31" x14ac:dyDescent="0.3">
      <c r="A1997"/>
      <c r="B1997"/>
      <c r="C1997"/>
      <c r="D1997"/>
      <c r="E1997"/>
      <c r="F1997"/>
      <c r="G1997"/>
      <c r="H1997"/>
      <c r="I1997" s="240"/>
      <c r="J1997" s="240"/>
      <c r="K1997"/>
      <c r="M1997"/>
      <c r="N1997" s="226"/>
      <c r="O1997"/>
      <c r="P1997"/>
      <c r="Q1997"/>
      <c r="R1997"/>
      <c r="S1997"/>
      <c r="T1997"/>
      <c r="U1997" s="242"/>
      <c r="V1997" s="226"/>
      <c r="W1997" s="226"/>
      <c r="X1997" s="226"/>
      <c r="Y1997" s="226"/>
      <c r="Z1997" s="241"/>
      <c r="AA1997"/>
      <c r="AB1997"/>
      <c r="AC1997"/>
      <c r="AD1997"/>
      <c r="AE1997"/>
    </row>
    <row r="1998" spans="1:31" x14ac:dyDescent="0.3">
      <c r="A1998"/>
      <c r="B1998"/>
      <c r="C1998"/>
      <c r="D1998"/>
      <c r="E1998"/>
      <c r="F1998"/>
      <c r="G1998"/>
      <c r="H1998"/>
      <c r="I1998" s="240"/>
      <c r="J1998" s="240"/>
      <c r="K1998"/>
      <c r="M1998"/>
      <c r="N1998" s="226"/>
      <c r="O1998"/>
      <c r="P1998"/>
      <c r="Q1998"/>
      <c r="R1998"/>
      <c r="S1998"/>
      <c r="T1998"/>
      <c r="U1998" s="242"/>
      <c r="V1998" s="226"/>
      <c r="W1998" s="226"/>
      <c r="X1998" s="226"/>
      <c r="Y1998" s="226"/>
      <c r="Z1998" s="241"/>
      <c r="AA1998"/>
      <c r="AB1998"/>
      <c r="AC1998"/>
      <c r="AD1998"/>
      <c r="AE1998"/>
    </row>
    <row r="1999" spans="1:31" x14ac:dyDescent="0.3">
      <c r="A1999"/>
      <c r="B1999"/>
      <c r="C1999"/>
      <c r="D1999"/>
      <c r="E1999"/>
      <c r="F1999"/>
      <c r="G1999"/>
      <c r="H1999"/>
      <c r="I1999" s="240"/>
      <c r="J1999" s="240"/>
      <c r="K1999"/>
      <c r="M1999"/>
      <c r="N1999" s="226"/>
      <c r="O1999"/>
      <c r="P1999"/>
      <c r="Q1999"/>
      <c r="R1999"/>
      <c r="S1999"/>
      <c r="T1999"/>
      <c r="U1999" s="242"/>
      <c r="V1999" s="226"/>
      <c r="W1999" s="226"/>
      <c r="X1999" s="226"/>
      <c r="Y1999" s="226"/>
      <c r="Z1999" s="241"/>
      <c r="AA1999"/>
      <c r="AB1999"/>
      <c r="AC1999"/>
      <c r="AD1999"/>
      <c r="AE1999"/>
    </row>
    <row r="2000" spans="1:31" x14ac:dyDescent="0.3">
      <c r="A2000"/>
      <c r="B2000"/>
      <c r="C2000"/>
      <c r="D2000"/>
      <c r="E2000"/>
      <c r="F2000"/>
      <c r="G2000"/>
      <c r="H2000"/>
      <c r="I2000" s="240"/>
      <c r="J2000" s="240"/>
      <c r="K2000"/>
      <c r="M2000"/>
      <c r="N2000" s="226"/>
      <c r="O2000"/>
      <c r="P2000"/>
      <c r="Q2000"/>
      <c r="R2000"/>
      <c r="S2000"/>
      <c r="T2000"/>
      <c r="U2000" s="242"/>
      <c r="V2000" s="226"/>
      <c r="W2000" s="226"/>
      <c r="X2000" s="226"/>
      <c r="Y2000" s="226"/>
      <c r="Z2000" s="241"/>
      <c r="AA2000"/>
      <c r="AB2000"/>
      <c r="AC2000"/>
      <c r="AD2000"/>
      <c r="AE2000"/>
    </row>
    <row r="2001" spans="1:31" x14ac:dyDescent="0.3">
      <c r="A2001"/>
      <c r="B2001"/>
      <c r="C2001"/>
      <c r="D2001"/>
      <c r="E2001"/>
      <c r="F2001"/>
      <c r="G2001"/>
      <c r="H2001"/>
      <c r="I2001" s="240"/>
      <c r="J2001" s="240"/>
      <c r="K2001"/>
      <c r="M2001"/>
      <c r="N2001" s="226"/>
      <c r="O2001"/>
      <c r="P2001"/>
      <c r="Q2001"/>
      <c r="R2001"/>
      <c r="S2001"/>
      <c r="T2001"/>
      <c r="U2001" s="242"/>
      <c r="V2001" s="226"/>
      <c r="W2001" s="226"/>
      <c r="X2001" s="226"/>
      <c r="Y2001" s="226"/>
      <c r="Z2001" s="241"/>
      <c r="AA2001"/>
      <c r="AB2001"/>
      <c r="AC2001"/>
      <c r="AD2001"/>
      <c r="AE2001"/>
    </row>
    <row r="2002" spans="1:31" x14ac:dyDescent="0.3">
      <c r="A2002"/>
      <c r="B2002"/>
      <c r="C2002"/>
      <c r="D2002"/>
      <c r="E2002"/>
      <c r="F2002"/>
      <c r="G2002"/>
      <c r="H2002"/>
      <c r="I2002" s="240"/>
      <c r="J2002" s="240"/>
      <c r="K2002"/>
      <c r="M2002"/>
      <c r="N2002" s="226"/>
      <c r="O2002"/>
      <c r="P2002"/>
      <c r="Q2002"/>
      <c r="R2002"/>
      <c r="S2002"/>
      <c r="T2002"/>
      <c r="U2002" s="242"/>
      <c r="V2002" s="226"/>
      <c r="W2002" s="226"/>
      <c r="X2002" s="226"/>
      <c r="Y2002" s="226"/>
      <c r="Z2002" s="241"/>
      <c r="AA2002"/>
      <c r="AB2002"/>
      <c r="AC2002"/>
      <c r="AD2002"/>
      <c r="AE2002"/>
    </row>
    <row r="2003" spans="1:31" x14ac:dyDescent="0.3">
      <c r="A2003"/>
      <c r="B2003"/>
      <c r="C2003"/>
      <c r="D2003"/>
      <c r="E2003"/>
      <c r="F2003"/>
      <c r="G2003"/>
      <c r="H2003"/>
      <c r="I2003" s="240"/>
      <c r="J2003" s="240"/>
      <c r="K2003"/>
      <c r="M2003"/>
      <c r="N2003" s="226"/>
      <c r="O2003"/>
      <c r="P2003"/>
      <c r="Q2003"/>
      <c r="R2003"/>
      <c r="S2003"/>
      <c r="T2003"/>
      <c r="U2003" s="242"/>
      <c r="V2003" s="226"/>
      <c r="W2003" s="226"/>
      <c r="X2003" s="226"/>
      <c r="Y2003" s="226"/>
      <c r="Z2003" s="241"/>
      <c r="AA2003"/>
      <c r="AB2003"/>
      <c r="AC2003"/>
      <c r="AD2003"/>
      <c r="AE2003"/>
    </row>
    <row r="2004" spans="1:31" x14ac:dyDescent="0.3">
      <c r="A2004"/>
      <c r="B2004"/>
      <c r="C2004"/>
      <c r="D2004"/>
      <c r="E2004"/>
      <c r="F2004"/>
      <c r="G2004"/>
      <c r="H2004"/>
      <c r="I2004" s="240"/>
      <c r="J2004" s="240"/>
      <c r="K2004"/>
      <c r="M2004"/>
      <c r="N2004" s="226"/>
      <c r="O2004"/>
      <c r="P2004"/>
      <c r="Q2004"/>
      <c r="R2004"/>
      <c r="S2004"/>
      <c r="T2004"/>
      <c r="U2004" s="242"/>
      <c r="V2004" s="226"/>
      <c r="W2004" s="226"/>
      <c r="X2004" s="226"/>
      <c r="Y2004" s="226"/>
      <c r="Z2004" s="241"/>
      <c r="AA2004"/>
      <c r="AB2004"/>
      <c r="AC2004"/>
      <c r="AD2004"/>
      <c r="AE2004"/>
    </row>
    <row r="2005" spans="1:31" x14ac:dyDescent="0.3">
      <c r="A2005"/>
      <c r="B2005"/>
      <c r="C2005"/>
      <c r="D2005"/>
      <c r="E2005"/>
      <c r="F2005"/>
      <c r="G2005"/>
      <c r="H2005"/>
      <c r="I2005" s="240"/>
      <c r="J2005" s="240"/>
      <c r="K2005"/>
      <c r="M2005"/>
      <c r="N2005" s="226"/>
      <c r="O2005"/>
      <c r="P2005"/>
      <c r="Q2005"/>
      <c r="R2005"/>
      <c r="S2005"/>
      <c r="T2005"/>
      <c r="U2005" s="242"/>
      <c r="V2005" s="226"/>
      <c r="W2005" s="226"/>
      <c r="X2005" s="226"/>
      <c r="Y2005" s="226"/>
      <c r="Z2005" s="241"/>
      <c r="AA2005"/>
      <c r="AB2005"/>
      <c r="AC2005"/>
      <c r="AD2005"/>
      <c r="AE2005"/>
    </row>
    <row r="2006" spans="1:31" x14ac:dyDescent="0.3">
      <c r="A2006"/>
      <c r="B2006"/>
      <c r="C2006"/>
      <c r="D2006"/>
      <c r="E2006"/>
      <c r="F2006"/>
      <c r="G2006"/>
      <c r="H2006"/>
      <c r="I2006" s="240"/>
      <c r="J2006" s="240"/>
      <c r="K2006"/>
      <c r="M2006"/>
      <c r="N2006" s="226"/>
      <c r="O2006"/>
      <c r="P2006"/>
      <c r="Q2006"/>
      <c r="R2006"/>
      <c r="S2006"/>
      <c r="T2006"/>
      <c r="U2006" s="242"/>
      <c r="V2006" s="226"/>
      <c r="W2006" s="226"/>
      <c r="X2006" s="226"/>
      <c r="Y2006" s="226"/>
      <c r="Z2006" s="241"/>
      <c r="AA2006"/>
      <c r="AB2006"/>
      <c r="AC2006"/>
      <c r="AD2006"/>
      <c r="AE2006"/>
    </row>
    <row r="2007" spans="1:31" x14ac:dyDescent="0.3">
      <c r="A2007"/>
      <c r="B2007"/>
      <c r="C2007"/>
      <c r="D2007"/>
      <c r="E2007"/>
      <c r="F2007"/>
      <c r="G2007"/>
      <c r="H2007"/>
      <c r="I2007" s="240"/>
      <c r="J2007" s="240"/>
      <c r="K2007"/>
      <c r="M2007"/>
      <c r="N2007" s="226"/>
      <c r="O2007"/>
      <c r="P2007"/>
      <c r="Q2007"/>
      <c r="R2007"/>
      <c r="S2007"/>
      <c r="T2007"/>
      <c r="U2007" s="242"/>
      <c r="V2007" s="226"/>
      <c r="W2007" s="226"/>
      <c r="X2007" s="226"/>
      <c r="Y2007" s="226"/>
      <c r="Z2007" s="241"/>
      <c r="AA2007"/>
      <c r="AB2007"/>
      <c r="AC2007"/>
      <c r="AD2007"/>
      <c r="AE2007"/>
    </row>
    <row r="2008" spans="1:31" x14ac:dyDescent="0.3">
      <c r="A2008"/>
      <c r="B2008"/>
      <c r="C2008"/>
      <c r="D2008"/>
      <c r="E2008"/>
      <c r="F2008"/>
      <c r="G2008"/>
      <c r="H2008"/>
      <c r="I2008" s="240"/>
      <c r="J2008" s="240"/>
      <c r="K2008"/>
      <c r="M2008"/>
      <c r="N2008" s="226"/>
      <c r="O2008"/>
      <c r="P2008"/>
      <c r="Q2008"/>
      <c r="R2008"/>
      <c r="S2008"/>
      <c r="T2008"/>
      <c r="U2008" s="242"/>
      <c r="V2008" s="226"/>
      <c r="W2008" s="226"/>
      <c r="X2008" s="226"/>
      <c r="Y2008" s="226"/>
      <c r="Z2008" s="241"/>
      <c r="AA2008"/>
      <c r="AB2008"/>
      <c r="AC2008"/>
      <c r="AD2008"/>
      <c r="AE2008"/>
    </row>
    <row r="2009" spans="1:31" x14ac:dyDescent="0.3">
      <c r="A2009"/>
      <c r="B2009"/>
      <c r="C2009"/>
      <c r="D2009"/>
      <c r="E2009"/>
      <c r="F2009"/>
      <c r="G2009"/>
      <c r="H2009"/>
      <c r="I2009" s="240"/>
      <c r="J2009" s="240"/>
      <c r="K2009"/>
      <c r="M2009"/>
      <c r="N2009" s="226"/>
      <c r="O2009"/>
      <c r="P2009"/>
      <c r="Q2009"/>
      <c r="R2009"/>
      <c r="S2009"/>
      <c r="T2009"/>
      <c r="U2009" s="242"/>
      <c r="V2009" s="226"/>
      <c r="W2009" s="226"/>
      <c r="X2009" s="226"/>
      <c r="Y2009" s="226"/>
      <c r="Z2009" s="241"/>
      <c r="AA2009"/>
      <c r="AB2009"/>
      <c r="AC2009"/>
      <c r="AD2009"/>
      <c r="AE2009"/>
    </row>
    <row r="2010" spans="1:31" x14ac:dyDescent="0.3">
      <c r="A2010"/>
      <c r="B2010"/>
      <c r="C2010"/>
      <c r="D2010"/>
      <c r="E2010"/>
      <c r="F2010"/>
      <c r="G2010"/>
      <c r="H2010"/>
      <c r="I2010" s="240"/>
      <c r="J2010" s="240"/>
      <c r="K2010"/>
      <c r="M2010"/>
      <c r="N2010" s="226"/>
      <c r="O2010"/>
      <c r="P2010"/>
      <c r="Q2010"/>
      <c r="R2010"/>
      <c r="S2010"/>
      <c r="T2010"/>
      <c r="U2010" s="242"/>
      <c r="V2010" s="226"/>
      <c r="W2010" s="226"/>
      <c r="X2010" s="226"/>
      <c r="Y2010" s="226"/>
      <c r="Z2010" s="241"/>
      <c r="AA2010"/>
      <c r="AB2010"/>
      <c r="AC2010"/>
      <c r="AD2010"/>
      <c r="AE2010"/>
    </row>
    <row r="2011" spans="1:31" x14ac:dyDescent="0.3">
      <c r="A2011"/>
      <c r="B2011"/>
      <c r="C2011"/>
      <c r="D2011"/>
      <c r="E2011"/>
      <c r="F2011"/>
      <c r="G2011"/>
      <c r="H2011"/>
      <c r="I2011" s="240"/>
      <c r="J2011" s="240"/>
      <c r="K2011"/>
      <c r="M2011"/>
      <c r="N2011" s="226"/>
      <c r="O2011"/>
      <c r="P2011"/>
      <c r="Q2011"/>
      <c r="R2011"/>
      <c r="S2011"/>
      <c r="T2011"/>
      <c r="U2011" s="242"/>
      <c r="V2011" s="226"/>
      <c r="W2011" s="226"/>
      <c r="X2011" s="226"/>
      <c r="Y2011" s="226"/>
      <c r="Z2011" s="241"/>
      <c r="AA2011"/>
      <c r="AB2011"/>
      <c r="AC2011"/>
      <c r="AD2011"/>
      <c r="AE2011"/>
    </row>
    <row r="2012" spans="1:31" x14ac:dyDescent="0.3">
      <c r="A2012"/>
      <c r="B2012"/>
      <c r="C2012"/>
      <c r="D2012"/>
      <c r="E2012"/>
      <c r="F2012"/>
      <c r="G2012"/>
      <c r="H2012"/>
      <c r="I2012" s="240"/>
      <c r="J2012" s="240"/>
      <c r="K2012"/>
      <c r="M2012"/>
      <c r="N2012" s="226"/>
      <c r="O2012"/>
      <c r="P2012"/>
      <c r="Q2012"/>
      <c r="R2012"/>
      <c r="S2012"/>
      <c r="T2012"/>
      <c r="U2012" s="242"/>
      <c r="V2012" s="226"/>
      <c r="W2012" s="226"/>
      <c r="X2012" s="226"/>
      <c r="Y2012" s="226"/>
      <c r="Z2012" s="241"/>
      <c r="AA2012"/>
      <c r="AB2012"/>
      <c r="AC2012"/>
      <c r="AD2012"/>
      <c r="AE2012"/>
    </row>
    <row r="2013" spans="1:31" x14ac:dyDescent="0.3">
      <c r="A2013"/>
      <c r="B2013"/>
      <c r="C2013"/>
      <c r="D2013"/>
      <c r="E2013"/>
      <c r="F2013"/>
      <c r="G2013"/>
      <c r="H2013"/>
      <c r="I2013" s="240"/>
      <c r="J2013" s="240"/>
    </row>
    <row r="2014" spans="1:31" x14ac:dyDescent="0.3">
      <c r="A2014"/>
      <c r="B2014"/>
      <c r="C2014"/>
      <c r="D2014"/>
      <c r="E2014"/>
      <c r="F2014"/>
      <c r="G2014"/>
      <c r="H2014"/>
      <c r="I2014" s="240"/>
      <c r="J2014" s="240"/>
    </row>
  </sheetData>
  <mergeCells count="31">
    <mergeCell ref="U5:U8"/>
    <mergeCell ref="W5:X5"/>
    <mergeCell ref="Y5:Y8"/>
    <mergeCell ref="D6:D8"/>
    <mergeCell ref="E6:E8"/>
    <mergeCell ref="F6:F8"/>
    <mergeCell ref="R6:R8"/>
    <mergeCell ref="S6:S8"/>
    <mergeCell ref="W6:W8"/>
    <mergeCell ref="X6:X8"/>
    <mergeCell ref="M5:M8"/>
    <mergeCell ref="A5:A8"/>
    <mergeCell ref="C5:C8"/>
    <mergeCell ref="D5:F5"/>
    <mergeCell ref="I5:I8"/>
    <mergeCell ref="J5:J8"/>
    <mergeCell ref="V5:V8"/>
    <mergeCell ref="N5:N8"/>
    <mergeCell ref="O5:O8"/>
    <mergeCell ref="P5:S5"/>
    <mergeCell ref="T5:T8"/>
    <mergeCell ref="K5:K8"/>
    <mergeCell ref="A1:AE1"/>
    <mergeCell ref="A2:AE2"/>
    <mergeCell ref="A4:J4"/>
    <mergeCell ref="K4:Y4"/>
    <mergeCell ref="Z4:Z8"/>
    <mergeCell ref="AA4:AA8"/>
    <mergeCell ref="AB4:AB8"/>
    <mergeCell ref="AC4:AC8"/>
    <mergeCell ref="AD4:AD8"/>
  </mergeCells>
  <pageMargins left="0.09" right="0.56999999999999995" top="0.42" bottom="0.13" header="0.31496062992125984" footer="0.31496062992125984"/>
  <pageSetup paperSize="9" scale="5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B368"/>
  <sheetViews>
    <sheetView topLeftCell="B1" zoomScale="70" zoomScaleNormal="70" workbookViewId="0">
      <selection activeCell="P27" sqref="P27"/>
    </sheetView>
  </sheetViews>
  <sheetFormatPr defaultRowHeight="14.25" x14ac:dyDescent="0.2"/>
  <cols>
    <col min="1" max="1" width="4.125" customWidth="1"/>
    <col min="2" max="2" width="6.25" customWidth="1"/>
    <col min="3" max="3" width="5.625" customWidth="1"/>
    <col min="4" max="4" width="4.125" customWidth="1"/>
    <col min="5" max="5" width="4.25" customWidth="1"/>
    <col min="6" max="6" width="5.125" customWidth="1"/>
    <col min="7" max="9" width="7.5" customWidth="1"/>
    <col min="10" max="10" width="8.75" customWidth="1"/>
    <col min="11" max="11" width="3.25" customWidth="1"/>
    <col min="12" max="12" width="5.125" customWidth="1"/>
    <col min="13" max="13" width="9.75" customWidth="1"/>
    <col min="14" max="14" width="9.5" customWidth="1"/>
    <col min="15" max="16" width="7.625" customWidth="1"/>
    <col min="17" max="17" width="9.75" customWidth="1"/>
    <col min="18" max="18" width="9.25" customWidth="1"/>
    <col min="19" max="19" width="13.25" customWidth="1"/>
    <col min="20" max="20" width="9.125" customWidth="1"/>
    <col min="21" max="21" width="9.625" customWidth="1"/>
    <col min="22" max="22" width="12.625" customWidth="1"/>
    <col min="23" max="23" width="11.625" customWidth="1"/>
    <col min="24" max="24" width="10.75" customWidth="1"/>
    <col min="25" max="25" width="10.5" customWidth="1"/>
    <col min="26" max="26" width="12.125" customWidth="1"/>
    <col min="27" max="27" width="11" customWidth="1"/>
    <col min="28" max="28" width="13.75" customWidth="1"/>
  </cols>
  <sheetData>
    <row r="1" spans="1:28" ht="21" x14ac:dyDescent="0.35">
      <c r="A1" s="153" t="s">
        <v>297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521" t="s">
        <v>295</v>
      </c>
      <c r="Z1" s="521"/>
      <c r="AA1" s="521"/>
      <c r="AB1" s="521"/>
    </row>
    <row r="2" spans="1:28" ht="21" x14ac:dyDescent="0.35">
      <c r="A2" s="153" t="s">
        <v>293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521"/>
      <c r="Z2" s="521"/>
      <c r="AA2" s="521"/>
      <c r="AB2" s="521"/>
    </row>
    <row r="3" spans="1:28" ht="17.25" x14ac:dyDescent="0.3">
      <c r="A3" s="162"/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  <c r="AA3" s="162"/>
      <c r="AB3" s="162"/>
    </row>
    <row r="4" spans="1:28" ht="17.25" customHeight="1" x14ac:dyDescent="0.3">
      <c r="A4" s="163" t="s">
        <v>292</v>
      </c>
      <c r="B4" s="164"/>
      <c r="C4" s="164"/>
      <c r="D4" s="164"/>
      <c r="E4" s="164"/>
      <c r="F4" s="164"/>
      <c r="G4" s="164"/>
      <c r="H4" s="164"/>
      <c r="I4" s="164"/>
      <c r="J4" s="462"/>
      <c r="K4" s="166" t="s">
        <v>291</v>
      </c>
      <c r="L4" s="167"/>
      <c r="M4" s="167"/>
      <c r="N4" s="167"/>
      <c r="O4" s="167"/>
      <c r="P4" s="167"/>
      <c r="Q4" s="167"/>
      <c r="R4" s="167"/>
      <c r="S4" s="167"/>
      <c r="T4" s="167"/>
      <c r="U4" s="167"/>
      <c r="V4" s="168"/>
      <c r="W4" s="169" t="s">
        <v>298</v>
      </c>
      <c r="X4" s="169" t="s">
        <v>299</v>
      </c>
      <c r="Y4" s="169" t="s">
        <v>300</v>
      </c>
      <c r="Z4" s="169" t="s">
        <v>301</v>
      </c>
      <c r="AA4" s="169" t="s">
        <v>302</v>
      </c>
      <c r="AB4" s="518"/>
    </row>
    <row r="5" spans="1:28" ht="17.25" customHeight="1" x14ac:dyDescent="0.3">
      <c r="A5" s="170" t="s">
        <v>284</v>
      </c>
      <c r="B5" s="171"/>
      <c r="C5" s="172" t="s">
        <v>286</v>
      </c>
      <c r="D5" s="173" t="s">
        <v>285</v>
      </c>
      <c r="E5" s="174"/>
      <c r="F5" s="175"/>
      <c r="G5" s="170" t="s">
        <v>1243</v>
      </c>
      <c r="H5" s="170" t="s">
        <v>309</v>
      </c>
      <c r="I5" s="520" t="s">
        <v>305</v>
      </c>
      <c r="J5" s="520" t="s">
        <v>306</v>
      </c>
      <c r="K5" s="176" t="s">
        <v>284</v>
      </c>
      <c r="L5" s="177" t="s">
        <v>15</v>
      </c>
      <c r="M5" s="176" t="s">
        <v>307</v>
      </c>
      <c r="N5" s="176" t="s">
        <v>308</v>
      </c>
      <c r="O5" s="176" t="s">
        <v>283</v>
      </c>
      <c r="P5" s="176" t="s">
        <v>309</v>
      </c>
      <c r="Q5" s="178" t="s">
        <v>310</v>
      </c>
      <c r="R5" s="179" t="s">
        <v>311</v>
      </c>
      <c r="S5" s="179" t="s">
        <v>312</v>
      </c>
      <c r="T5" s="180" t="s">
        <v>232</v>
      </c>
      <c r="U5" s="181"/>
      <c r="V5" s="179" t="s">
        <v>313</v>
      </c>
      <c r="W5" s="182"/>
      <c r="X5" s="182"/>
      <c r="Y5" s="182"/>
      <c r="Z5" s="182"/>
      <c r="AA5" s="182"/>
      <c r="AB5" s="518"/>
    </row>
    <row r="6" spans="1:28" ht="17.25" customHeight="1" x14ac:dyDescent="0.2">
      <c r="A6" s="183"/>
      <c r="B6" s="184" t="s">
        <v>278</v>
      </c>
      <c r="C6" s="185"/>
      <c r="D6" s="186" t="s">
        <v>277</v>
      </c>
      <c r="E6" s="186" t="s">
        <v>276</v>
      </c>
      <c r="F6" s="186" t="s">
        <v>238</v>
      </c>
      <c r="G6" s="183"/>
      <c r="H6" s="183"/>
      <c r="I6" s="519"/>
      <c r="J6" s="519"/>
      <c r="K6" s="188"/>
      <c r="L6" s="189" t="s">
        <v>314</v>
      </c>
      <c r="M6" s="188"/>
      <c r="N6" s="188"/>
      <c r="O6" s="188"/>
      <c r="P6" s="188"/>
      <c r="Q6" s="190"/>
      <c r="R6" s="191"/>
      <c r="S6" s="191"/>
      <c r="T6" s="176" t="s">
        <v>315</v>
      </c>
      <c r="U6" s="176" t="s">
        <v>316</v>
      </c>
      <c r="V6" s="191"/>
      <c r="W6" s="182"/>
      <c r="X6" s="182"/>
      <c r="Y6" s="182"/>
      <c r="Z6" s="182"/>
      <c r="AA6" s="182"/>
      <c r="AB6" s="518"/>
    </row>
    <row r="7" spans="1:28" ht="17.25" x14ac:dyDescent="0.2">
      <c r="A7" s="183"/>
      <c r="B7" s="184" t="s">
        <v>237</v>
      </c>
      <c r="C7" s="185"/>
      <c r="D7" s="187"/>
      <c r="E7" s="187"/>
      <c r="F7" s="187"/>
      <c r="G7" s="183"/>
      <c r="H7" s="183"/>
      <c r="I7" s="519"/>
      <c r="J7" s="519"/>
      <c r="K7" s="188"/>
      <c r="L7" s="189" t="s">
        <v>284</v>
      </c>
      <c r="M7" s="188"/>
      <c r="N7" s="188"/>
      <c r="O7" s="188"/>
      <c r="P7" s="188"/>
      <c r="Q7" s="190"/>
      <c r="R7" s="191"/>
      <c r="S7" s="191"/>
      <c r="T7" s="188"/>
      <c r="U7" s="188"/>
      <c r="V7" s="191"/>
      <c r="W7" s="182"/>
      <c r="X7" s="182"/>
      <c r="Y7" s="182"/>
      <c r="Z7" s="182"/>
      <c r="AA7" s="182"/>
      <c r="AB7" s="518"/>
    </row>
    <row r="8" spans="1:28" ht="17.25" x14ac:dyDescent="0.2">
      <c r="A8" s="192"/>
      <c r="B8" s="193"/>
      <c r="C8" s="194"/>
      <c r="D8" s="195"/>
      <c r="E8" s="195"/>
      <c r="F8" s="195"/>
      <c r="G8" s="192"/>
      <c r="H8" s="192"/>
      <c r="I8" s="517"/>
      <c r="J8" s="517"/>
      <c r="K8" s="196"/>
      <c r="L8" s="197"/>
      <c r="M8" s="196"/>
      <c r="N8" s="196"/>
      <c r="O8" s="196"/>
      <c r="P8" s="196"/>
      <c r="Q8" s="198"/>
      <c r="R8" s="199"/>
      <c r="S8" s="199"/>
      <c r="T8" s="196"/>
      <c r="U8" s="196"/>
      <c r="V8" s="199"/>
      <c r="W8" s="200"/>
      <c r="X8" s="200"/>
      <c r="Y8" s="200"/>
      <c r="Z8" s="200"/>
      <c r="AA8" s="200"/>
      <c r="AB8" s="516"/>
    </row>
    <row r="9" spans="1:28" s="476" customFormat="1" ht="17.25" x14ac:dyDescent="0.3">
      <c r="A9" s="512">
        <v>1</v>
      </c>
      <c r="B9" s="515" t="s">
        <v>4</v>
      </c>
      <c r="C9" s="512">
        <v>1899</v>
      </c>
      <c r="D9" s="512">
        <v>0</v>
      </c>
      <c r="E9" s="512">
        <v>3</v>
      </c>
      <c r="F9" s="512">
        <v>82</v>
      </c>
      <c r="G9" s="512"/>
      <c r="H9" s="512">
        <v>2</v>
      </c>
      <c r="I9" s="512">
        <v>75</v>
      </c>
      <c r="J9" s="512"/>
      <c r="K9" s="512"/>
      <c r="L9" s="512">
        <v>28</v>
      </c>
      <c r="M9" s="515" t="s">
        <v>3</v>
      </c>
      <c r="N9" s="515" t="s">
        <v>2</v>
      </c>
      <c r="O9" s="514"/>
      <c r="P9" s="514"/>
      <c r="Q9" s="514"/>
      <c r="R9" s="514"/>
      <c r="S9" s="514"/>
      <c r="T9" s="512">
        <v>1</v>
      </c>
      <c r="U9" s="512"/>
      <c r="V9" s="512"/>
      <c r="W9" s="512"/>
      <c r="X9" s="512"/>
      <c r="Y9" s="512">
        <v>50</v>
      </c>
      <c r="Z9" s="512">
        <v>0</v>
      </c>
      <c r="AA9" s="512">
        <v>0.01</v>
      </c>
      <c r="AB9" s="512"/>
    </row>
    <row r="10" spans="1:28" ht="17.25" x14ac:dyDescent="0.3">
      <c r="A10" s="484">
        <v>2</v>
      </c>
      <c r="B10" s="380" t="s">
        <v>4</v>
      </c>
      <c r="C10" s="484">
        <v>1885</v>
      </c>
      <c r="D10" s="484">
        <v>0</v>
      </c>
      <c r="E10" s="484">
        <v>3</v>
      </c>
      <c r="F10" s="484">
        <v>38</v>
      </c>
      <c r="G10" s="484">
        <f>SUM((D10*400)+(E10*100)+F10)</f>
        <v>338</v>
      </c>
      <c r="H10" s="484">
        <v>1</v>
      </c>
      <c r="I10" s="484">
        <v>75</v>
      </c>
      <c r="J10" s="473">
        <f>SUM(G10*I10)</f>
        <v>25350</v>
      </c>
      <c r="K10" s="484"/>
      <c r="L10" s="484"/>
      <c r="M10" s="380"/>
      <c r="N10" s="380"/>
      <c r="O10" s="513"/>
      <c r="P10" s="513"/>
      <c r="Q10" s="513"/>
      <c r="R10" s="513"/>
      <c r="S10" s="513"/>
      <c r="T10" s="484"/>
      <c r="U10" s="484"/>
      <c r="V10" s="484"/>
      <c r="W10" s="473">
        <f>SUM(J10+V10)</f>
        <v>25350</v>
      </c>
      <c r="X10" s="472">
        <f>W10</f>
        <v>25350</v>
      </c>
      <c r="Y10" s="512">
        <v>50</v>
      </c>
      <c r="Z10" s="512">
        <v>0</v>
      </c>
      <c r="AA10" s="484">
        <v>0.01</v>
      </c>
      <c r="AB10" s="484"/>
    </row>
    <row r="11" spans="1:28" ht="17.25" x14ac:dyDescent="0.3">
      <c r="A11" s="484">
        <v>3</v>
      </c>
      <c r="B11" s="380" t="s">
        <v>4</v>
      </c>
      <c r="C11" s="484">
        <v>1884</v>
      </c>
      <c r="D11" s="484">
        <v>1</v>
      </c>
      <c r="E11" s="484">
        <v>1</v>
      </c>
      <c r="F11" s="484">
        <v>34</v>
      </c>
      <c r="G11" s="484">
        <f>SUM((D11*400)+(E11*100)+F11)</f>
        <v>534</v>
      </c>
      <c r="H11" s="484">
        <v>1</v>
      </c>
      <c r="I11" s="484">
        <v>75</v>
      </c>
      <c r="J11" s="473">
        <f>SUM(G11*I11)</f>
        <v>40050</v>
      </c>
      <c r="K11" s="484"/>
      <c r="L11" s="484"/>
      <c r="M11" s="380"/>
      <c r="N11" s="380"/>
      <c r="O11" s="513"/>
      <c r="P11" s="513"/>
      <c r="Q11" s="513"/>
      <c r="R11" s="513"/>
      <c r="S11" s="513"/>
      <c r="T11" s="484"/>
      <c r="U11" s="484"/>
      <c r="V11" s="484"/>
      <c r="W11" s="473">
        <f>SUM(J11+V11)</f>
        <v>40050</v>
      </c>
      <c r="X11" s="472">
        <f>W11</f>
        <v>40050</v>
      </c>
      <c r="Y11" s="512">
        <v>50</v>
      </c>
      <c r="Z11" s="512">
        <v>0</v>
      </c>
      <c r="AA11" s="484">
        <v>0.01</v>
      </c>
      <c r="AB11" s="484"/>
    </row>
    <row r="12" spans="1:28" ht="17.25" x14ac:dyDescent="0.3">
      <c r="A12" s="229">
        <v>4</v>
      </c>
      <c r="B12" s="380" t="s">
        <v>4</v>
      </c>
      <c r="C12" s="484">
        <v>1814</v>
      </c>
      <c r="D12" s="484">
        <v>14</v>
      </c>
      <c r="E12" s="484">
        <v>2</v>
      </c>
      <c r="F12" s="484">
        <v>8</v>
      </c>
      <c r="G12" s="484">
        <f>SUM((D12*400)+(E12*100)+F12)</f>
        <v>5808</v>
      </c>
      <c r="H12" s="229">
        <v>1</v>
      </c>
      <c r="I12" s="229">
        <v>75</v>
      </c>
      <c r="J12" s="473">
        <f>SUM(G12*I12)</f>
        <v>435600</v>
      </c>
      <c r="K12" s="229"/>
      <c r="L12" s="229"/>
      <c r="M12" s="230"/>
      <c r="N12" s="230"/>
      <c r="O12" s="507"/>
      <c r="P12" s="507"/>
      <c r="Q12" s="507"/>
      <c r="R12" s="507"/>
      <c r="S12" s="507"/>
      <c r="T12" s="229"/>
      <c r="U12" s="229"/>
      <c r="V12" s="229"/>
      <c r="W12" s="473">
        <f>SUM(J12+V12)</f>
        <v>435600</v>
      </c>
      <c r="X12" s="472">
        <f>W12</f>
        <v>435600</v>
      </c>
      <c r="Y12" s="512">
        <v>50</v>
      </c>
      <c r="Z12" s="512">
        <v>0</v>
      </c>
      <c r="AA12" s="484">
        <v>0.01</v>
      </c>
      <c r="AB12" s="229"/>
    </row>
    <row r="13" spans="1:28" ht="17.25" x14ac:dyDescent="0.3">
      <c r="A13" s="229">
        <v>5</v>
      </c>
      <c r="B13" s="380" t="s">
        <v>4</v>
      </c>
      <c r="C13" s="484">
        <v>13303</v>
      </c>
      <c r="D13" s="484">
        <v>2</v>
      </c>
      <c r="E13" s="484">
        <v>0</v>
      </c>
      <c r="F13" s="484">
        <v>0</v>
      </c>
      <c r="G13" s="484">
        <f>SUM((D13*400)+(E13*100)+F13)</f>
        <v>800</v>
      </c>
      <c r="H13" s="229">
        <v>1</v>
      </c>
      <c r="I13" s="229">
        <v>75</v>
      </c>
      <c r="J13" s="473">
        <f>SUM(G13*I13)</f>
        <v>60000</v>
      </c>
      <c r="K13" s="229"/>
      <c r="L13" s="229"/>
      <c r="M13" s="230"/>
      <c r="N13" s="230"/>
      <c r="O13" s="507"/>
      <c r="P13" s="507"/>
      <c r="Q13" s="507"/>
      <c r="R13" s="507"/>
      <c r="S13" s="507"/>
      <c r="T13" s="229"/>
      <c r="U13" s="229"/>
      <c r="V13" s="229"/>
      <c r="W13" s="473">
        <f>SUM(J13+V13)</f>
        <v>60000</v>
      </c>
      <c r="X13" s="472">
        <f>W13</f>
        <v>60000</v>
      </c>
      <c r="Y13" s="512">
        <v>50</v>
      </c>
      <c r="Z13" s="512">
        <v>0</v>
      </c>
      <c r="AA13" s="484">
        <v>0.01</v>
      </c>
      <c r="AB13" s="229"/>
    </row>
    <row r="14" spans="1:28" ht="17.25" x14ac:dyDescent="0.3">
      <c r="A14" s="229">
        <v>6</v>
      </c>
      <c r="B14" s="380" t="s">
        <v>4</v>
      </c>
      <c r="C14" s="484">
        <v>13304</v>
      </c>
      <c r="D14" s="484">
        <v>2</v>
      </c>
      <c r="E14" s="484">
        <v>0</v>
      </c>
      <c r="F14" s="484">
        <v>0</v>
      </c>
      <c r="G14" s="484">
        <f>SUM((D14*400)+(E14*100)+F14)</f>
        <v>800</v>
      </c>
      <c r="H14" s="229">
        <v>1</v>
      </c>
      <c r="I14" s="229">
        <v>75</v>
      </c>
      <c r="J14" s="473">
        <f>SUM(G14*I14)</f>
        <v>60000</v>
      </c>
      <c r="K14" s="229"/>
      <c r="L14" s="229"/>
      <c r="M14" s="230"/>
      <c r="N14" s="230"/>
      <c r="O14" s="507"/>
      <c r="P14" s="507"/>
      <c r="Q14" s="507"/>
      <c r="R14" s="507"/>
      <c r="S14" s="507"/>
      <c r="T14" s="229"/>
      <c r="U14" s="229"/>
      <c r="V14" s="229"/>
      <c r="W14" s="473">
        <f>SUM(J14+V14)</f>
        <v>60000</v>
      </c>
      <c r="X14" s="472">
        <f>W14</f>
        <v>60000</v>
      </c>
      <c r="Y14" s="512">
        <v>50</v>
      </c>
      <c r="Z14" s="512">
        <v>0</v>
      </c>
      <c r="AA14" s="484">
        <v>0.01</v>
      </c>
      <c r="AB14" s="229"/>
    </row>
    <row r="15" spans="1:28" ht="17.25" x14ac:dyDescent="0.3">
      <c r="A15" s="229">
        <v>7</v>
      </c>
      <c r="B15" s="230" t="s">
        <v>4</v>
      </c>
      <c r="C15" s="229">
        <v>680</v>
      </c>
      <c r="D15" s="229">
        <v>10</v>
      </c>
      <c r="E15" s="229">
        <v>0</v>
      </c>
      <c r="F15" s="229">
        <v>0</v>
      </c>
      <c r="G15" s="484">
        <f>SUM((D15*400)+(E15*100)+F15)</f>
        <v>4000</v>
      </c>
      <c r="H15" s="229">
        <v>1</v>
      </c>
      <c r="I15" s="229">
        <v>100</v>
      </c>
      <c r="J15" s="473">
        <f>SUM(G15*I15)</f>
        <v>400000</v>
      </c>
      <c r="K15" s="229"/>
      <c r="L15" s="229"/>
      <c r="M15" s="230"/>
      <c r="N15" s="230"/>
      <c r="O15" s="507"/>
      <c r="P15" s="507"/>
      <c r="Q15" s="507"/>
      <c r="R15" s="507"/>
      <c r="S15" s="507"/>
      <c r="T15" s="229"/>
      <c r="U15" s="229"/>
      <c r="V15" s="229"/>
      <c r="W15" s="473">
        <f>SUM(J15+V15)</f>
        <v>400000</v>
      </c>
      <c r="X15" s="472">
        <f>W15</f>
        <v>400000</v>
      </c>
      <c r="Y15" s="512">
        <v>50</v>
      </c>
      <c r="Z15" s="512">
        <v>0</v>
      </c>
      <c r="AA15" s="484">
        <v>0.01</v>
      </c>
      <c r="AB15" s="229"/>
    </row>
    <row r="16" spans="1:28" ht="17.25" x14ac:dyDescent="0.3">
      <c r="A16" s="229">
        <v>8</v>
      </c>
      <c r="B16" s="380" t="s">
        <v>4</v>
      </c>
      <c r="C16" s="484">
        <v>2859</v>
      </c>
      <c r="D16" s="484">
        <v>1</v>
      </c>
      <c r="E16" s="484">
        <v>0</v>
      </c>
      <c r="F16" s="484">
        <v>1</v>
      </c>
      <c r="G16" s="484">
        <f>SUM((D16*400)+(E16*100)+F16)</f>
        <v>401</v>
      </c>
      <c r="H16" s="229">
        <v>1</v>
      </c>
      <c r="I16" s="229">
        <v>220</v>
      </c>
      <c r="J16" s="473">
        <f>SUM(G16*I16)</f>
        <v>88220</v>
      </c>
      <c r="K16" s="229"/>
      <c r="L16" s="229"/>
      <c r="M16" s="230"/>
      <c r="N16" s="230"/>
      <c r="O16" s="507"/>
      <c r="P16" s="507"/>
      <c r="Q16" s="507"/>
      <c r="R16" s="507"/>
      <c r="S16" s="507"/>
      <c r="T16" s="229"/>
      <c r="U16" s="229"/>
      <c r="V16" s="229"/>
      <c r="W16" s="473">
        <f>SUM(J16+V16)</f>
        <v>88220</v>
      </c>
      <c r="X16" s="472">
        <f>W16</f>
        <v>88220</v>
      </c>
      <c r="Y16" s="512">
        <v>50</v>
      </c>
      <c r="Z16" s="512">
        <v>0</v>
      </c>
      <c r="AA16" s="484">
        <v>0.01</v>
      </c>
      <c r="AB16" s="229"/>
    </row>
    <row r="17" spans="1:28" ht="17.25" x14ac:dyDescent="0.3">
      <c r="A17" s="229">
        <v>9</v>
      </c>
      <c r="B17" s="380" t="s">
        <v>4</v>
      </c>
      <c r="C17" s="484">
        <v>28701</v>
      </c>
      <c r="D17" s="484">
        <v>0</v>
      </c>
      <c r="E17" s="484">
        <v>1</v>
      </c>
      <c r="F17" s="484">
        <v>26</v>
      </c>
      <c r="G17" s="484">
        <f>SUM((D17*400)+(E17*100)+F17)</f>
        <v>126</v>
      </c>
      <c r="H17" s="229">
        <v>2</v>
      </c>
      <c r="I17" s="229">
        <v>250</v>
      </c>
      <c r="J17" s="473">
        <f>SUM(G17*I17)</f>
        <v>31500</v>
      </c>
      <c r="K17" s="229"/>
      <c r="L17" s="229">
        <v>28</v>
      </c>
      <c r="M17" s="230" t="s">
        <v>3</v>
      </c>
      <c r="N17" s="230" t="s">
        <v>2</v>
      </c>
      <c r="O17" s="507">
        <v>252</v>
      </c>
      <c r="P17" s="507"/>
      <c r="Q17" s="507"/>
      <c r="R17" s="508">
        <v>6500</v>
      </c>
      <c r="S17" s="511">
        <f>SUM(O17*R17)</f>
        <v>1638000</v>
      </c>
      <c r="T17" s="229">
        <v>22</v>
      </c>
      <c r="U17" s="229">
        <v>34</v>
      </c>
      <c r="V17" s="474">
        <f>SUM(S17-(S17*U17/100))</f>
        <v>1081080</v>
      </c>
      <c r="W17" s="473">
        <f>SUM(J17+V17)</f>
        <v>1112580</v>
      </c>
      <c r="X17" s="472">
        <f>W17</f>
        <v>1112580</v>
      </c>
      <c r="Y17" s="229">
        <v>10</v>
      </c>
      <c r="Z17" s="229">
        <v>0</v>
      </c>
      <c r="AA17" s="229">
        <v>0.02</v>
      </c>
      <c r="AB17" s="229" t="s">
        <v>1242</v>
      </c>
    </row>
    <row r="18" spans="1:28" ht="17.25" x14ac:dyDescent="0.3">
      <c r="A18" s="229"/>
      <c r="B18" s="380"/>
      <c r="C18" s="484"/>
      <c r="D18" s="484"/>
      <c r="E18" s="484"/>
      <c r="F18" s="484"/>
      <c r="G18" s="484"/>
      <c r="H18" s="229"/>
      <c r="I18" s="229"/>
      <c r="J18" s="473"/>
      <c r="K18" s="229"/>
      <c r="L18" s="229"/>
      <c r="M18" s="230" t="s">
        <v>27</v>
      </c>
      <c r="N18" s="230" t="s">
        <v>2</v>
      </c>
      <c r="O18" s="507">
        <v>36</v>
      </c>
      <c r="P18" s="507"/>
      <c r="Q18" s="507"/>
      <c r="R18" s="508">
        <v>6500</v>
      </c>
      <c r="S18" s="511">
        <f>SUM(O18*R18)</f>
        <v>234000</v>
      </c>
      <c r="T18" s="229">
        <v>22</v>
      </c>
      <c r="U18" s="229">
        <v>34</v>
      </c>
      <c r="V18" s="474">
        <f>SUM(S18-(S18*U18/100))</f>
        <v>154440</v>
      </c>
      <c r="W18" s="473">
        <f>SUM(J18+V18)</f>
        <v>154440</v>
      </c>
      <c r="X18" s="472">
        <f>W18</f>
        <v>154440</v>
      </c>
      <c r="Y18" s="229">
        <v>10</v>
      </c>
      <c r="Z18" s="229">
        <v>0</v>
      </c>
      <c r="AA18" s="229">
        <v>0.02</v>
      </c>
      <c r="AB18" s="229"/>
    </row>
    <row r="19" spans="1:28" ht="17.25" x14ac:dyDescent="0.3">
      <c r="A19" s="229"/>
      <c r="B19" s="380"/>
      <c r="C19" s="484"/>
      <c r="D19" s="484"/>
      <c r="E19" s="484"/>
      <c r="F19" s="484"/>
      <c r="G19" s="484"/>
      <c r="H19" s="229"/>
      <c r="I19" s="229"/>
      <c r="J19" s="473">
        <f>SUM(G19*I19)</f>
        <v>0</v>
      </c>
      <c r="K19" s="229"/>
      <c r="L19" s="229"/>
      <c r="M19" s="230" t="s">
        <v>71</v>
      </c>
      <c r="N19" s="230" t="s">
        <v>0</v>
      </c>
      <c r="O19" s="507">
        <v>24</v>
      </c>
      <c r="P19" s="507"/>
      <c r="Q19" s="507"/>
      <c r="R19" s="508">
        <v>5400</v>
      </c>
      <c r="S19" s="475">
        <f>SUM(O19*R19)</f>
        <v>129600</v>
      </c>
      <c r="T19" s="229">
        <v>3</v>
      </c>
      <c r="U19" s="229">
        <v>9</v>
      </c>
      <c r="V19" s="474">
        <f>SUM(S19-(S19*U19/100))</f>
        <v>117936</v>
      </c>
      <c r="W19" s="473">
        <f>SUM(J19+V19)</f>
        <v>117936</v>
      </c>
      <c r="X19" s="472">
        <f>W19</f>
        <v>117936</v>
      </c>
      <c r="Y19" s="229">
        <v>50</v>
      </c>
      <c r="Z19" s="229">
        <v>0</v>
      </c>
      <c r="AA19" s="229">
        <v>0.01</v>
      </c>
      <c r="AB19" s="229"/>
    </row>
    <row r="20" spans="1:28" ht="17.25" x14ac:dyDescent="0.3">
      <c r="A20" s="229"/>
      <c r="B20" s="380"/>
      <c r="C20" s="484"/>
      <c r="D20" s="484"/>
      <c r="E20" s="484"/>
      <c r="F20" s="484"/>
      <c r="G20" s="484"/>
      <c r="H20" s="229"/>
      <c r="I20" s="229"/>
      <c r="J20" s="473">
        <f>SUM(G20*I20)</f>
        <v>0</v>
      </c>
      <c r="K20" s="229"/>
      <c r="L20" s="229"/>
      <c r="M20" s="230" t="s">
        <v>200</v>
      </c>
      <c r="N20" s="230" t="s">
        <v>2</v>
      </c>
      <c r="O20" s="507">
        <v>42</v>
      </c>
      <c r="P20" s="507"/>
      <c r="Q20" s="507"/>
      <c r="R20" s="508">
        <v>5900</v>
      </c>
      <c r="S20" s="475">
        <f>SUM(O20*R20)</f>
        <v>247800</v>
      </c>
      <c r="T20" s="229">
        <v>3</v>
      </c>
      <c r="U20" s="229">
        <v>3</v>
      </c>
      <c r="V20" s="474">
        <f>SUM(S20-(S20*U20/100))</f>
        <v>240366</v>
      </c>
      <c r="W20" s="473">
        <f>SUM(J20+V20)</f>
        <v>240366</v>
      </c>
      <c r="X20" s="472">
        <f>W20</f>
        <v>240366</v>
      </c>
      <c r="Y20" s="229">
        <v>50</v>
      </c>
      <c r="Z20" s="229">
        <v>0</v>
      </c>
      <c r="AA20" s="229">
        <v>0.01</v>
      </c>
      <c r="AB20" s="229"/>
    </row>
    <row r="21" spans="1:28" ht="17.25" x14ac:dyDescent="0.3">
      <c r="A21" s="229"/>
      <c r="B21" s="380"/>
      <c r="C21" s="484"/>
      <c r="D21" s="484"/>
      <c r="E21" s="484"/>
      <c r="F21" s="484"/>
      <c r="G21" s="484"/>
      <c r="H21" s="229"/>
      <c r="I21" s="229"/>
      <c r="J21" s="473">
        <f>SUM(G21*I21)</f>
        <v>0</v>
      </c>
      <c r="K21" s="229"/>
      <c r="L21" s="229"/>
      <c r="M21" s="230" t="s">
        <v>22</v>
      </c>
      <c r="N21" s="230" t="s">
        <v>0</v>
      </c>
      <c r="O21" s="507">
        <v>30</v>
      </c>
      <c r="P21" s="507"/>
      <c r="Q21" s="507"/>
      <c r="R21" s="508">
        <v>2050</v>
      </c>
      <c r="S21" s="475">
        <f>SUM(O21*R21)</f>
        <v>61500</v>
      </c>
      <c r="T21" s="229">
        <v>3</v>
      </c>
      <c r="U21" s="229">
        <v>9</v>
      </c>
      <c r="V21" s="474">
        <f>SUM(S21-(S21*U21/100))</f>
        <v>55965</v>
      </c>
      <c r="W21" s="473">
        <f>SUM(J21+V21)</f>
        <v>55965</v>
      </c>
      <c r="X21" s="472">
        <f>W21</f>
        <v>55965</v>
      </c>
      <c r="Y21" s="229">
        <v>50</v>
      </c>
      <c r="Z21" s="229">
        <v>0</v>
      </c>
      <c r="AA21" s="229">
        <v>0.01</v>
      </c>
      <c r="AB21" s="229"/>
    </row>
    <row r="22" spans="1:28" ht="17.25" x14ac:dyDescent="0.3">
      <c r="A22" s="229">
        <v>10</v>
      </c>
      <c r="B22" s="380" t="s">
        <v>4</v>
      </c>
      <c r="C22" s="484">
        <v>13301</v>
      </c>
      <c r="D22" s="484">
        <v>1</v>
      </c>
      <c r="E22" s="484">
        <v>2</v>
      </c>
      <c r="F22" s="484">
        <v>69</v>
      </c>
      <c r="G22" s="484">
        <f>SUM((D22*400)+(E22*100)+F22)</f>
        <v>669</v>
      </c>
      <c r="H22" s="229">
        <v>1</v>
      </c>
      <c r="I22" s="229">
        <v>75</v>
      </c>
      <c r="J22" s="473">
        <f>SUM(G22*I22)</f>
        <v>50175</v>
      </c>
      <c r="K22" s="229"/>
      <c r="L22" s="229"/>
      <c r="M22" s="230"/>
      <c r="N22" s="230"/>
      <c r="O22" s="507"/>
      <c r="P22" s="507"/>
      <c r="Q22" s="507"/>
      <c r="R22" s="507"/>
      <c r="S22" s="475">
        <f>SUM(O22*R22)</f>
        <v>0</v>
      </c>
      <c r="T22" s="229"/>
      <c r="U22" s="229"/>
      <c r="V22" s="474">
        <f>SUM(S22-(S22*U22/100))</f>
        <v>0</v>
      </c>
      <c r="W22" s="473">
        <f>SUM(J22+V22)</f>
        <v>50175</v>
      </c>
      <c r="X22" s="472">
        <f>W22</f>
        <v>50175</v>
      </c>
      <c r="Y22" s="229">
        <v>50</v>
      </c>
      <c r="Z22" s="229">
        <v>0</v>
      </c>
      <c r="AA22" s="229">
        <v>0.01</v>
      </c>
      <c r="AB22" s="229"/>
    </row>
    <row r="23" spans="1:28" s="214" customFormat="1" ht="17.25" x14ac:dyDescent="0.3">
      <c r="A23" s="494">
        <v>11</v>
      </c>
      <c r="B23" s="510" t="s">
        <v>1236</v>
      </c>
      <c r="C23" s="499"/>
      <c r="D23" s="499">
        <v>4</v>
      </c>
      <c r="E23" s="499">
        <v>0</v>
      </c>
      <c r="F23" s="499">
        <v>0</v>
      </c>
      <c r="G23" s="499">
        <f>SUM((D23*400)+(E23*100)+F23)</f>
        <v>1600</v>
      </c>
      <c r="H23" s="494">
        <v>1</v>
      </c>
      <c r="I23" s="494"/>
      <c r="J23" s="495">
        <f>SUM(G23*I23)</f>
        <v>0</v>
      </c>
      <c r="K23" s="494"/>
      <c r="L23" s="494"/>
      <c r="M23" s="498"/>
      <c r="N23" s="498"/>
      <c r="O23" s="509"/>
      <c r="P23" s="509"/>
      <c r="Q23" s="509"/>
      <c r="R23" s="509"/>
      <c r="S23" s="497">
        <f>SUM(O23*R23)</f>
        <v>0</v>
      </c>
      <c r="T23" s="494"/>
      <c r="U23" s="494"/>
      <c r="V23" s="496">
        <f>SUM(S23-(S23*U23/100))</f>
        <v>0</v>
      </c>
      <c r="W23" s="495">
        <f>SUM(J23+V23)</f>
        <v>0</v>
      </c>
      <c r="X23" s="472">
        <f>W23</f>
        <v>0</v>
      </c>
      <c r="Y23" s="229">
        <v>50</v>
      </c>
      <c r="Z23" s="229">
        <v>0</v>
      </c>
      <c r="AA23" s="494">
        <v>0.01</v>
      </c>
      <c r="AB23" s="494"/>
    </row>
    <row r="24" spans="1:28" ht="17.25" x14ac:dyDescent="0.3">
      <c r="A24" s="229">
        <v>12</v>
      </c>
      <c r="B24" s="380" t="s">
        <v>4</v>
      </c>
      <c r="C24" s="484">
        <v>1818</v>
      </c>
      <c r="D24" s="484">
        <v>45</v>
      </c>
      <c r="E24" s="484">
        <v>3</v>
      </c>
      <c r="F24" s="484">
        <v>17</v>
      </c>
      <c r="G24" s="484">
        <f>SUM((D24*400)+(E24*100)+F24)</f>
        <v>18317</v>
      </c>
      <c r="H24" s="229">
        <v>1</v>
      </c>
      <c r="I24" s="229">
        <v>75</v>
      </c>
      <c r="J24" s="473">
        <f>SUM(G24*I24)</f>
        <v>1373775</v>
      </c>
      <c r="K24" s="229"/>
      <c r="L24" s="229"/>
      <c r="M24" s="230"/>
      <c r="N24" s="230"/>
      <c r="O24" s="507"/>
      <c r="P24" s="507"/>
      <c r="Q24" s="507"/>
      <c r="R24" s="507"/>
      <c r="S24" s="475">
        <f>SUM(O24*R24)</f>
        <v>0</v>
      </c>
      <c r="T24" s="229"/>
      <c r="U24" s="229"/>
      <c r="V24" s="474">
        <f>SUM(S24-(S24*U24/100))</f>
        <v>0</v>
      </c>
      <c r="W24" s="473">
        <f>SUM(J24+V24)</f>
        <v>1373775</v>
      </c>
      <c r="X24" s="472">
        <f>W24</f>
        <v>1373775</v>
      </c>
      <c r="Y24" s="229">
        <v>50</v>
      </c>
      <c r="Z24" s="229">
        <v>0</v>
      </c>
      <c r="AA24" s="229">
        <v>0.02</v>
      </c>
      <c r="AB24" s="229"/>
    </row>
    <row r="25" spans="1:28" ht="17.25" x14ac:dyDescent="0.3">
      <c r="A25" s="229">
        <v>13</v>
      </c>
      <c r="B25" s="230" t="s">
        <v>4</v>
      </c>
      <c r="C25" s="229">
        <v>1581</v>
      </c>
      <c r="D25" s="229">
        <v>0</v>
      </c>
      <c r="E25" s="229">
        <v>1</v>
      </c>
      <c r="F25" s="229">
        <v>41</v>
      </c>
      <c r="G25" s="484">
        <f>SUM((D25*400)+(E25*100)+F25)</f>
        <v>141</v>
      </c>
      <c r="H25" s="229">
        <v>2</v>
      </c>
      <c r="I25" s="229">
        <v>75</v>
      </c>
      <c r="J25" s="473">
        <f>SUM(G25*I25)</f>
        <v>10575</v>
      </c>
      <c r="K25" s="229"/>
      <c r="L25" s="229" t="s">
        <v>918</v>
      </c>
      <c r="M25" s="230" t="s">
        <v>3</v>
      </c>
      <c r="N25" s="230" t="s">
        <v>2</v>
      </c>
      <c r="O25" s="507">
        <v>60</v>
      </c>
      <c r="P25" s="507"/>
      <c r="Q25" s="507"/>
      <c r="R25" s="508">
        <v>6500</v>
      </c>
      <c r="S25" s="475">
        <f>SUM(O25*R25)</f>
        <v>390000</v>
      </c>
      <c r="T25" s="229">
        <v>20</v>
      </c>
      <c r="U25" s="229">
        <v>30</v>
      </c>
      <c r="V25" s="474">
        <f>SUM(S25-(S25*U25/100))</f>
        <v>273000</v>
      </c>
      <c r="W25" s="473">
        <f>SUM(J25+V25)</f>
        <v>283575</v>
      </c>
      <c r="X25" s="472">
        <f>W25</f>
        <v>283575</v>
      </c>
      <c r="Y25" s="229">
        <v>10</v>
      </c>
      <c r="Z25" s="229">
        <v>0</v>
      </c>
      <c r="AA25" s="229">
        <v>0.02</v>
      </c>
      <c r="AB25" s="229"/>
    </row>
    <row r="26" spans="1:28" ht="17.25" x14ac:dyDescent="0.3">
      <c r="A26" s="229"/>
      <c r="B26" s="230"/>
      <c r="C26" s="229"/>
      <c r="D26" s="229"/>
      <c r="E26" s="229"/>
      <c r="F26" s="229"/>
      <c r="G26" s="484"/>
      <c r="H26" s="229"/>
      <c r="I26" s="229">
        <v>75</v>
      </c>
      <c r="J26" s="473">
        <f>SUM(G26*I26)</f>
        <v>0</v>
      </c>
      <c r="K26" s="229"/>
      <c r="L26" s="229"/>
      <c r="M26" s="230" t="s">
        <v>71</v>
      </c>
      <c r="N26" s="230" t="s">
        <v>0</v>
      </c>
      <c r="O26" s="507">
        <v>13.5</v>
      </c>
      <c r="P26" s="507"/>
      <c r="Q26" s="507"/>
      <c r="R26" s="508">
        <v>5400</v>
      </c>
      <c r="S26" s="475">
        <f>SUM(O26*R26)</f>
        <v>72900</v>
      </c>
      <c r="T26" s="229">
        <v>15</v>
      </c>
      <c r="U26" s="229">
        <v>65</v>
      </c>
      <c r="V26" s="474">
        <f>SUM(S26-(S26*U26/100))</f>
        <v>25515</v>
      </c>
      <c r="W26" s="473">
        <f>SUM(J26+V26)</f>
        <v>25515</v>
      </c>
      <c r="X26" s="472">
        <f>W26</f>
        <v>25515</v>
      </c>
      <c r="Y26" s="229">
        <v>50</v>
      </c>
      <c r="Z26" s="229">
        <v>0</v>
      </c>
      <c r="AA26" s="229">
        <v>0.01</v>
      </c>
      <c r="AB26" s="229"/>
    </row>
    <row r="27" spans="1:28" s="214" customFormat="1" ht="17.25" x14ac:dyDescent="0.3">
      <c r="A27" s="494">
        <v>14</v>
      </c>
      <c r="B27" s="498" t="s">
        <v>1241</v>
      </c>
      <c r="C27" s="494">
        <v>3438</v>
      </c>
      <c r="D27" s="494">
        <v>0</v>
      </c>
      <c r="E27" s="494">
        <v>2</v>
      </c>
      <c r="F27" s="494">
        <v>14</v>
      </c>
      <c r="G27" s="499">
        <f>SUM((D27*400)+(E27*100)+F27)</f>
        <v>214</v>
      </c>
      <c r="H27" s="494">
        <v>1</v>
      </c>
      <c r="I27" s="494">
        <v>75</v>
      </c>
      <c r="J27" s="495">
        <f>SUM(G27*I27)</f>
        <v>16050</v>
      </c>
      <c r="K27" s="494"/>
      <c r="L27" s="494"/>
      <c r="M27" s="498"/>
      <c r="N27" s="498"/>
      <c r="O27" s="509"/>
      <c r="P27" s="509"/>
      <c r="Q27" s="509"/>
      <c r="R27" s="509"/>
      <c r="S27" s="497">
        <f>SUM(O27*R27)</f>
        <v>0</v>
      </c>
      <c r="T27" s="494"/>
      <c r="U27" s="494"/>
      <c r="V27" s="496">
        <f>SUM(S27-(S27*U27/100))</f>
        <v>0</v>
      </c>
      <c r="W27" s="495">
        <f>SUM(J27+V27)</f>
        <v>16050</v>
      </c>
      <c r="X27" s="472">
        <f>W27</f>
        <v>16050</v>
      </c>
      <c r="Y27" s="229">
        <v>50</v>
      </c>
      <c r="Z27" s="229">
        <v>0</v>
      </c>
      <c r="AA27" s="229">
        <v>0.01</v>
      </c>
      <c r="AB27" s="494"/>
    </row>
    <row r="28" spans="1:28" ht="17.25" x14ac:dyDescent="0.3">
      <c r="A28" s="229">
        <v>15</v>
      </c>
      <c r="B28" s="230" t="s">
        <v>4</v>
      </c>
      <c r="C28" s="229">
        <v>11594</v>
      </c>
      <c r="D28" s="229">
        <v>8</v>
      </c>
      <c r="E28" s="229">
        <v>0</v>
      </c>
      <c r="F28" s="229">
        <v>49</v>
      </c>
      <c r="G28" s="484">
        <f>SUM((D28*400)+(E28*100)+F28)</f>
        <v>3249</v>
      </c>
      <c r="H28" s="229">
        <v>1</v>
      </c>
      <c r="I28" s="229">
        <v>75</v>
      </c>
      <c r="J28" s="473">
        <f>SUM(G28*I28)</f>
        <v>243675</v>
      </c>
      <c r="K28" s="229"/>
      <c r="L28" s="229"/>
      <c r="M28" s="230"/>
      <c r="N28" s="230"/>
      <c r="O28" s="507"/>
      <c r="P28" s="507"/>
      <c r="Q28" s="507"/>
      <c r="R28" s="507"/>
      <c r="S28" s="475">
        <f>SUM(O28*R28)</f>
        <v>0</v>
      </c>
      <c r="T28" s="229"/>
      <c r="U28" s="229"/>
      <c r="V28" s="474">
        <f>SUM(S28-(S28*U28/100))</f>
        <v>0</v>
      </c>
      <c r="W28" s="473">
        <f>SUM(J28+V28)</f>
        <v>243675</v>
      </c>
      <c r="X28" s="472">
        <f>W28</f>
        <v>243675</v>
      </c>
      <c r="Y28" s="229">
        <v>50</v>
      </c>
      <c r="Z28" s="229">
        <v>0</v>
      </c>
      <c r="AA28" s="229">
        <v>0.01</v>
      </c>
      <c r="AB28" s="229"/>
    </row>
    <row r="29" spans="1:28" ht="17.25" x14ac:dyDescent="0.3">
      <c r="A29" s="229">
        <v>16</v>
      </c>
      <c r="B29" s="230" t="s">
        <v>4</v>
      </c>
      <c r="C29" s="229">
        <v>2499</v>
      </c>
      <c r="D29" s="229">
        <v>10</v>
      </c>
      <c r="E29" s="229">
        <v>0</v>
      </c>
      <c r="F29" s="229">
        <v>41</v>
      </c>
      <c r="G29" s="484">
        <f>SUM((D29*400)+(E29*100)+F29)</f>
        <v>4041</v>
      </c>
      <c r="H29" s="229">
        <v>1</v>
      </c>
      <c r="I29" s="229">
        <v>100</v>
      </c>
      <c r="J29" s="473">
        <f>SUM(G29*I29)</f>
        <v>404100</v>
      </c>
      <c r="K29" s="229"/>
      <c r="L29" s="229"/>
      <c r="M29" s="230"/>
      <c r="N29" s="230"/>
      <c r="O29" s="507"/>
      <c r="P29" s="507"/>
      <c r="Q29" s="507"/>
      <c r="R29" s="507"/>
      <c r="S29" s="475">
        <f>SUM(O29*R29)</f>
        <v>0</v>
      </c>
      <c r="T29" s="229"/>
      <c r="U29" s="229"/>
      <c r="V29" s="474">
        <f>SUM(S29-(S29*U29/100))</f>
        <v>0</v>
      </c>
      <c r="W29" s="473">
        <f>SUM(J29+V29)</f>
        <v>404100</v>
      </c>
      <c r="X29" s="472">
        <f>W29</f>
        <v>404100</v>
      </c>
      <c r="Y29" s="229">
        <v>50</v>
      </c>
      <c r="Z29" s="229">
        <v>0</v>
      </c>
      <c r="AA29" s="229">
        <v>0.01</v>
      </c>
      <c r="AB29" s="229"/>
    </row>
    <row r="30" spans="1:28" ht="17.25" x14ac:dyDescent="0.3">
      <c r="A30" s="229">
        <v>17</v>
      </c>
      <c r="B30" s="230" t="s">
        <v>4</v>
      </c>
      <c r="C30" s="229">
        <v>7494</v>
      </c>
      <c r="D30" s="229">
        <v>3</v>
      </c>
      <c r="E30" s="229">
        <v>1</v>
      </c>
      <c r="F30" s="229">
        <v>45</v>
      </c>
      <c r="G30" s="484">
        <f>SUM((D30*400)+(E30*100)+F30)</f>
        <v>1345</v>
      </c>
      <c r="H30" s="229">
        <v>1</v>
      </c>
      <c r="I30" s="229">
        <v>100</v>
      </c>
      <c r="J30" s="473">
        <f>SUM(G30*I30)</f>
        <v>134500</v>
      </c>
      <c r="K30" s="229"/>
      <c r="L30" s="229"/>
      <c r="M30" s="230"/>
      <c r="N30" s="230"/>
      <c r="O30" s="507"/>
      <c r="P30" s="507"/>
      <c r="Q30" s="507"/>
      <c r="R30" s="507"/>
      <c r="S30" s="475">
        <f>SUM(O30*R30)</f>
        <v>0</v>
      </c>
      <c r="T30" s="229"/>
      <c r="U30" s="229"/>
      <c r="V30" s="474">
        <f>SUM(S30-(S30*U30/100))</f>
        <v>0</v>
      </c>
      <c r="W30" s="473">
        <f>SUM(J30+V30)</f>
        <v>134500</v>
      </c>
      <c r="X30" s="472">
        <f>W30</f>
        <v>134500</v>
      </c>
      <c r="Y30" s="229">
        <v>50</v>
      </c>
      <c r="Z30" s="229">
        <v>0</v>
      </c>
      <c r="AA30" s="229">
        <v>0.01</v>
      </c>
      <c r="AB30" s="229"/>
    </row>
    <row r="31" spans="1:28" ht="17.25" x14ac:dyDescent="0.3">
      <c r="A31" s="229">
        <v>18</v>
      </c>
      <c r="B31" s="230" t="s">
        <v>4</v>
      </c>
      <c r="C31" s="229">
        <v>6949</v>
      </c>
      <c r="D31" s="229">
        <v>0</v>
      </c>
      <c r="E31" s="229">
        <v>1</v>
      </c>
      <c r="F31" s="229">
        <v>75</v>
      </c>
      <c r="G31" s="484">
        <f>SUM((D31*400)+(E31*100)+F31)</f>
        <v>175</v>
      </c>
      <c r="H31" s="229">
        <v>1</v>
      </c>
      <c r="I31" s="229">
        <v>250</v>
      </c>
      <c r="J31" s="473">
        <f>SUM(G31*I31)</f>
        <v>43750</v>
      </c>
      <c r="K31" s="229"/>
      <c r="L31" s="229"/>
      <c r="M31" s="230"/>
      <c r="N31" s="230"/>
      <c r="O31" s="507"/>
      <c r="P31" s="507"/>
      <c r="Q31" s="507"/>
      <c r="R31" s="507"/>
      <c r="S31" s="475">
        <f>SUM(O31*R31)</f>
        <v>0</v>
      </c>
      <c r="T31" s="229"/>
      <c r="U31" s="229"/>
      <c r="V31" s="474">
        <f>SUM(S31-(S31*U31/100))</f>
        <v>0</v>
      </c>
      <c r="W31" s="473">
        <f>SUM(J31+V31)</f>
        <v>43750</v>
      </c>
      <c r="X31" s="472">
        <f>W31</f>
        <v>43750</v>
      </c>
      <c r="Y31" s="229">
        <v>50</v>
      </c>
      <c r="Z31" s="229">
        <v>0</v>
      </c>
      <c r="AA31" s="229">
        <v>0.01</v>
      </c>
      <c r="AB31" s="229"/>
    </row>
    <row r="32" spans="1:28" ht="17.25" x14ac:dyDescent="0.3">
      <c r="A32" s="229">
        <v>19</v>
      </c>
      <c r="B32" s="230" t="s">
        <v>4</v>
      </c>
      <c r="C32" s="229">
        <v>5723</v>
      </c>
      <c r="D32" s="229">
        <v>0</v>
      </c>
      <c r="E32" s="229">
        <v>1</v>
      </c>
      <c r="F32" s="229">
        <v>7</v>
      </c>
      <c r="G32" s="484">
        <f>SUM((D32*400)+(E32*100)+F32)</f>
        <v>107</v>
      </c>
      <c r="H32" s="229">
        <v>2</v>
      </c>
      <c r="I32" s="229">
        <v>200</v>
      </c>
      <c r="J32" s="473">
        <f>SUM(G32*I32)</f>
        <v>21400</v>
      </c>
      <c r="K32" s="229"/>
      <c r="L32" s="229"/>
      <c r="M32" s="230" t="s">
        <v>10</v>
      </c>
      <c r="N32" s="230" t="s">
        <v>9</v>
      </c>
      <c r="O32" s="507">
        <v>30</v>
      </c>
      <c r="P32" s="507"/>
      <c r="Q32" s="507"/>
      <c r="R32" s="508">
        <v>6500</v>
      </c>
      <c r="S32" s="475">
        <f>SUM(O32*R32)</f>
        <v>195000</v>
      </c>
      <c r="T32" s="229">
        <v>25</v>
      </c>
      <c r="U32" s="229">
        <v>85</v>
      </c>
      <c r="V32" s="474">
        <f>SUM(S32-(S32*U32/100))</f>
        <v>29250</v>
      </c>
      <c r="W32" s="473">
        <f>SUM(J32+V32)</f>
        <v>50650</v>
      </c>
      <c r="X32" s="472">
        <f>W32</f>
        <v>50650</v>
      </c>
      <c r="Y32" s="229">
        <v>50</v>
      </c>
      <c r="Z32" s="229">
        <v>0</v>
      </c>
      <c r="AA32" s="229">
        <v>0.02</v>
      </c>
      <c r="AB32" s="229"/>
    </row>
    <row r="33" spans="1:28" ht="17.25" x14ac:dyDescent="0.3">
      <c r="A33" s="229">
        <v>20</v>
      </c>
      <c r="B33" s="230" t="s">
        <v>4</v>
      </c>
      <c r="C33" s="229">
        <v>1874</v>
      </c>
      <c r="D33" s="229">
        <v>0</v>
      </c>
      <c r="E33" s="229">
        <v>1</v>
      </c>
      <c r="F33" s="229">
        <v>41</v>
      </c>
      <c r="G33" s="484">
        <f>SUM((D33*400)+(E33*100)+F33)</f>
        <v>141</v>
      </c>
      <c r="H33" s="229">
        <v>2</v>
      </c>
      <c r="I33" s="229">
        <v>75</v>
      </c>
      <c r="J33" s="473">
        <f>SUM(G33*I33)</f>
        <v>10575</v>
      </c>
      <c r="K33" s="229"/>
      <c r="L33" s="229">
        <v>84</v>
      </c>
      <c r="M33" s="230" t="s">
        <v>3</v>
      </c>
      <c r="N33" s="230" t="s">
        <v>2</v>
      </c>
      <c r="O33" s="507">
        <v>30</v>
      </c>
      <c r="P33" s="507"/>
      <c r="Q33" s="507"/>
      <c r="R33" s="508">
        <v>6500</v>
      </c>
      <c r="S33" s="475">
        <f>SUM(O33*R33)</f>
        <v>195000</v>
      </c>
      <c r="T33" s="229">
        <v>20</v>
      </c>
      <c r="U33" s="229">
        <v>30</v>
      </c>
      <c r="V33" s="474">
        <f>SUM(S33-(S33*U33/100))</f>
        <v>136500</v>
      </c>
      <c r="W33" s="473">
        <f>SUM(J33+V33)</f>
        <v>147075</v>
      </c>
      <c r="X33" s="472">
        <f>W33</f>
        <v>147075</v>
      </c>
      <c r="Y33" s="229">
        <v>50</v>
      </c>
      <c r="Z33" s="229">
        <v>0</v>
      </c>
      <c r="AA33" s="229">
        <v>0.02</v>
      </c>
      <c r="AB33" s="229"/>
    </row>
    <row r="34" spans="1:28" ht="17.25" x14ac:dyDescent="0.3">
      <c r="A34" s="229">
        <v>21</v>
      </c>
      <c r="B34" s="230" t="s">
        <v>4</v>
      </c>
      <c r="C34" s="229">
        <v>15202</v>
      </c>
      <c r="D34" s="229">
        <v>5</v>
      </c>
      <c r="E34" s="229">
        <v>0</v>
      </c>
      <c r="F34" s="229">
        <v>0</v>
      </c>
      <c r="G34" s="484">
        <f>SUM((D34*400)+(E34*100)+F34)</f>
        <v>2000</v>
      </c>
      <c r="H34" s="229">
        <v>1</v>
      </c>
      <c r="I34" s="229">
        <v>75</v>
      </c>
      <c r="J34" s="473">
        <f>SUM(G34*I34)</f>
        <v>150000</v>
      </c>
      <c r="K34" s="229"/>
      <c r="L34" s="229"/>
      <c r="M34" s="230"/>
      <c r="N34" s="230"/>
      <c r="O34" s="507"/>
      <c r="P34" s="507"/>
      <c r="Q34" s="507"/>
      <c r="R34" s="508"/>
      <c r="S34" s="475">
        <f>SUM(O34*R34)</f>
        <v>0</v>
      </c>
      <c r="T34" s="229"/>
      <c r="U34" s="229"/>
      <c r="V34" s="474">
        <f>SUM(S34-(S34*U34/100))</f>
        <v>0</v>
      </c>
      <c r="W34" s="473">
        <f>SUM(J34+V34)</f>
        <v>150000</v>
      </c>
      <c r="X34" s="472">
        <f>W34</f>
        <v>150000</v>
      </c>
      <c r="Y34" s="229">
        <v>50</v>
      </c>
      <c r="Z34" s="229">
        <v>0</v>
      </c>
      <c r="AA34" s="229">
        <v>0.01</v>
      </c>
      <c r="AB34" s="229"/>
    </row>
    <row r="35" spans="1:28" ht="17.25" x14ac:dyDescent="0.3">
      <c r="A35" s="229">
        <v>22</v>
      </c>
      <c r="B35" s="230" t="s">
        <v>4</v>
      </c>
      <c r="C35" s="229">
        <v>15794</v>
      </c>
      <c r="D35" s="229">
        <v>0</v>
      </c>
      <c r="E35" s="229">
        <v>3</v>
      </c>
      <c r="F35" s="229">
        <v>67</v>
      </c>
      <c r="G35" s="484">
        <f>SUM((D35*400)+(E35*100)+F35)</f>
        <v>367</v>
      </c>
      <c r="H35" s="229">
        <v>2</v>
      </c>
      <c r="I35" s="229">
        <v>75</v>
      </c>
      <c r="J35" s="473">
        <f>SUM(G35*I35)</f>
        <v>27525</v>
      </c>
      <c r="K35" s="229"/>
      <c r="L35" s="229">
        <v>88</v>
      </c>
      <c r="M35" s="230" t="s">
        <v>10</v>
      </c>
      <c r="N35" s="230" t="s">
        <v>9</v>
      </c>
      <c r="O35" s="507">
        <v>72.25</v>
      </c>
      <c r="P35" s="507"/>
      <c r="Q35" s="507"/>
      <c r="R35" s="508">
        <v>6500</v>
      </c>
      <c r="S35" s="475">
        <f>SUM(O35*R35)</f>
        <v>469625</v>
      </c>
      <c r="T35" s="229">
        <v>20</v>
      </c>
      <c r="U35" s="229">
        <v>75</v>
      </c>
      <c r="V35" s="474">
        <f>SUM(S35-(S35*U35/100))</f>
        <v>117406.25</v>
      </c>
      <c r="W35" s="473">
        <f>SUM(J35+V35)</f>
        <v>144931.25</v>
      </c>
      <c r="X35" s="472">
        <f>W35</f>
        <v>144931.25</v>
      </c>
      <c r="Y35" s="229">
        <v>50</v>
      </c>
      <c r="Z35" s="229">
        <v>0</v>
      </c>
      <c r="AA35" s="229">
        <v>0.02</v>
      </c>
      <c r="AB35" s="229"/>
    </row>
    <row r="36" spans="1:28" ht="17.25" x14ac:dyDescent="0.3">
      <c r="A36" s="229">
        <v>23</v>
      </c>
      <c r="B36" s="230" t="s">
        <v>4</v>
      </c>
      <c r="C36" s="229">
        <v>6659</v>
      </c>
      <c r="D36" s="229">
        <v>0</v>
      </c>
      <c r="E36" s="229">
        <v>2</v>
      </c>
      <c r="F36" s="229">
        <v>51</v>
      </c>
      <c r="G36" s="484">
        <f>SUM((D36*400)+(E36*100)+F36)</f>
        <v>251</v>
      </c>
      <c r="H36" s="229">
        <v>1</v>
      </c>
      <c r="I36" s="229">
        <v>220</v>
      </c>
      <c r="J36" s="473">
        <f>SUM(G36*I36)</f>
        <v>55220</v>
      </c>
      <c r="K36" s="229"/>
      <c r="L36" s="229"/>
      <c r="M36" s="230"/>
      <c r="N36" s="230"/>
      <c r="O36" s="507"/>
      <c r="P36" s="507"/>
      <c r="Q36" s="507"/>
      <c r="R36" s="507"/>
      <c r="S36" s="475">
        <f>SUM(O36*R36)</f>
        <v>0</v>
      </c>
      <c r="T36" s="229"/>
      <c r="U36" s="229"/>
      <c r="V36" s="474">
        <f>SUM(S36-(S36*U36/100))</f>
        <v>0</v>
      </c>
      <c r="W36" s="473">
        <f>SUM(J36+V36)</f>
        <v>55220</v>
      </c>
      <c r="X36" s="472">
        <f>W36</f>
        <v>55220</v>
      </c>
      <c r="Y36" s="229">
        <v>50</v>
      </c>
      <c r="Z36" s="229">
        <v>0</v>
      </c>
      <c r="AA36" s="229">
        <v>0.01</v>
      </c>
      <c r="AB36" s="229"/>
    </row>
    <row r="37" spans="1:28" ht="17.25" x14ac:dyDescent="0.3">
      <c r="A37" s="229">
        <v>24</v>
      </c>
      <c r="B37" s="230" t="s">
        <v>4</v>
      </c>
      <c r="C37" s="229">
        <v>15212</v>
      </c>
      <c r="D37" s="229">
        <v>3</v>
      </c>
      <c r="E37" s="229">
        <v>2</v>
      </c>
      <c r="F37" s="229">
        <v>16</v>
      </c>
      <c r="G37" s="484">
        <f>SUM((D37*400)+(E37*100)+F37)</f>
        <v>1416</v>
      </c>
      <c r="H37" s="229">
        <v>1</v>
      </c>
      <c r="I37" s="229">
        <v>75</v>
      </c>
      <c r="J37" s="473">
        <f>SUM(G37*I37)</f>
        <v>106200</v>
      </c>
      <c r="K37" s="229"/>
      <c r="L37" s="229"/>
      <c r="M37" s="230"/>
      <c r="N37" s="230"/>
      <c r="O37" s="507"/>
      <c r="P37" s="507"/>
      <c r="Q37" s="507"/>
      <c r="R37" s="507"/>
      <c r="S37" s="475">
        <f>SUM(O37*R37)</f>
        <v>0</v>
      </c>
      <c r="T37" s="229"/>
      <c r="U37" s="229"/>
      <c r="V37" s="474">
        <f>SUM(S37-(S37*U37/100))</f>
        <v>0</v>
      </c>
      <c r="W37" s="473">
        <f>SUM(J37+V37)</f>
        <v>106200</v>
      </c>
      <c r="X37" s="472">
        <f>W37</f>
        <v>106200</v>
      </c>
      <c r="Y37" s="229">
        <v>50</v>
      </c>
      <c r="Z37" s="229">
        <v>0</v>
      </c>
      <c r="AA37" s="229">
        <v>0.01</v>
      </c>
      <c r="AB37" s="229"/>
    </row>
    <row r="38" spans="1:28" ht="17.25" x14ac:dyDescent="0.3">
      <c r="A38" s="229">
        <v>25</v>
      </c>
      <c r="B38" s="230" t="s">
        <v>4</v>
      </c>
      <c r="C38" s="229">
        <v>1422</v>
      </c>
      <c r="D38" s="229">
        <v>4</v>
      </c>
      <c r="E38" s="229">
        <v>0</v>
      </c>
      <c r="F38" s="505" t="s">
        <v>90</v>
      </c>
      <c r="G38" s="484">
        <f>SUM((D38*400)+(E38*100)+F38)</f>
        <v>1624</v>
      </c>
      <c r="H38" s="229">
        <v>1</v>
      </c>
      <c r="I38" s="229">
        <v>130</v>
      </c>
      <c r="J38" s="473">
        <f>SUM(G38*I38)</f>
        <v>211120</v>
      </c>
      <c r="K38" s="229"/>
      <c r="L38" s="503"/>
      <c r="M38" s="230"/>
      <c r="N38" s="230"/>
      <c r="O38" s="507"/>
      <c r="P38" s="507"/>
      <c r="Q38" s="507"/>
      <c r="R38" s="507"/>
      <c r="S38" s="475">
        <f>SUM(O38*R38)</f>
        <v>0</v>
      </c>
      <c r="T38" s="229"/>
      <c r="U38" s="229"/>
      <c r="V38" s="474">
        <f>SUM(S38-(S38*U38/100))</f>
        <v>0</v>
      </c>
      <c r="W38" s="473">
        <f>SUM(J38+V38)</f>
        <v>211120</v>
      </c>
      <c r="X38" s="472">
        <f>W38</f>
        <v>211120</v>
      </c>
      <c r="Y38" s="229">
        <v>50</v>
      </c>
      <c r="Z38" s="229">
        <v>0</v>
      </c>
      <c r="AA38" s="229">
        <v>0.01</v>
      </c>
      <c r="AB38" s="229"/>
    </row>
    <row r="39" spans="1:28" ht="17.25" x14ac:dyDescent="0.3">
      <c r="A39" s="229">
        <v>26</v>
      </c>
      <c r="B39" s="230" t="s">
        <v>4</v>
      </c>
      <c r="C39" s="229">
        <v>2103</v>
      </c>
      <c r="D39" s="229">
        <v>6</v>
      </c>
      <c r="E39" s="229">
        <v>0</v>
      </c>
      <c r="F39" s="229">
        <v>75</v>
      </c>
      <c r="G39" s="484">
        <f>SUM((D39*400)+(E39*100)+F39)</f>
        <v>2475</v>
      </c>
      <c r="H39" s="229">
        <v>1</v>
      </c>
      <c r="I39" s="229">
        <v>75</v>
      </c>
      <c r="J39" s="473">
        <f>SUM(G39*I39)</f>
        <v>185625</v>
      </c>
      <c r="K39" s="229"/>
      <c r="L39" s="229"/>
      <c r="M39" s="230"/>
      <c r="N39" s="230"/>
      <c r="O39" s="507"/>
      <c r="P39" s="507"/>
      <c r="Q39" s="507"/>
      <c r="R39" s="507"/>
      <c r="S39" s="475">
        <f>SUM(O39*R39)</f>
        <v>0</v>
      </c>
      <c r="T39" s="229"/>
      <c r="U39" s="229"/>
      <c r="V39" s="474">
        <f>SUM(S39-(S39*U39/100))</f>
        <v>0</v>
      </c>
      <c r="W39" s="473">
        <f>SUM(J39+V39)</f>
        <v>185625</v>
      </c>
      <c r="X39" s="472">
        <f>W39</f>
        <v>185625</v>
      </c>
      <c r="Y39" s="229">
        <v>50</v>
      </c>
      <c r="Z39" s="229">
        <v>0</v>
      </c>
      <c r="AA39" s="229">
        <v>0.01</v>
      </c>
      <c r="AB39" s="229"/>
    </row>
    <row r="40" spans="1:28" ht="17.25" x14ac:dyDescent="0.3">
      <c r="A40" s="229">
        <v>27</v>
      </c>
      <c r="B40" s="230" t="s">
        <v>4</v>
      </c>
      <c r="C40" s="229">
        <v>6654</v>
      </c>
      <c r="D40" s="229">
        <v>0</v>
      </c>
      <c r="E40" s="229">
        <v>1</v>
      </c>
      <c r="F40" s="229">
        <v>49</v>
      </c>
      <c r="G40" s="484">
        <f>SUM((D40*400)+(E40*100)+F40)</f>
        <v>149</v>
      </c>
      <c r="H40" s="229">
        <v>1</v>
      </c>
      <c r="I40" s="229">
        <v>75</v>
      </c>
      <c r="J40" s="473">
        <f>SUM(G40*I40)</f>
        <v>11175</v>
      </c>
      <c r="K40" s="229"/>
      <c r="L40" s="229"/>
      <c r="M40" s="230"/>
      <c r="N40" s="230"/>
      <c r="O40" s="507"/>
      <c r="P40" s="507"/>
      <c r="Q40" s="507"/>
      <c r="R40" s="507"/>
      <c r="S40" s="475">
        <f>SUM(O40*R40)</f>
        <v>0</v>
      </c>
      <c r="T40" s="229"/>
      <c r="U40" s="229"/>
      <c r="V40" s="474">
        <f>SUM(S40-(S40*U40/100))</f>
        <v>0</v>
      </c>
      <c r="W40" s="473">
        <f>SUM(J40+V40)</f>
        <v>11175</v>
      </c>
      <c r="X40" s="472">
        <f>W40</f>
        <v>11175</v>
      </c>
      <c r="Y40" s="229">
        <v>50</v>
      </c>
      <c r="Z40" s="229">
        <v>0</v>
      </c>
      <c r="AA40" s="229">
        <v>0.01</v>
      </c>
      <c r="AB40" s="229"/>
    </row>
    <row r="41" spans="1:28" ht="17.25" x14ac:dyDescent="0.3">
      <c r="A41" s="229">
        <v>28</v>
      </c>
      <c r="B41" s="230" t="s">
        <v>4</v>
      </c>
      <c r="C41" s="229">
        <v>2123</v>
      </c>
      <c r="D41" s="229">
        <v>1</v>
      </c>
      <c r="E41" s="229">
        <v>0</v>
      </c>
      <c r="F41" s="229">
        <v>36</v>
      </c>
      <c r="G41" s="484">
        <f>SUM((D41*400)+(E41*100)+F41)</f>
        <v>436</v>
      </c>
      <c r="H41" s="229">
        <v>1</v>
      </c>
      <c r="I41" s="229">
        <v>250</v>
      </c>
      <c r="J41" s="473">
        <f>SUM(G41*I41)</f>
        <v>109000</v>
      </c>
      <c r="K41" s="229"/>
      <c r="L41" s="229"/>
      <c r="M41" s="230"/>
      <c r="N41" s="230"/>
      <c r="O41" s="507"/>
      <c r="P41" s="507"/>
      <c r="Q41" s="507"/>
      <c r="R41" s="507"/>
      <c r="S41" s="475">
        <f>SUM(O41*R41)</f>
        <v>0</v>
      </c>
      <c r="T41" s="229"/>
      <c r="U41" s="229"/>
      <c r="V41" s="474">
        <f>SUM(S41-(S41*U41/100))</f>
        <v>0</v>
      </c>
      <c r="W41" s="473">
        <f>SUM(J41+V41)</f>
        <v>109000</v>
      </c>
      <c r="X41" s="472">
        <f>W41</f>
        <v>109000</v>
      </c>
      <c r="Y41" s="229">
        <v>50</v>
      </c>
      <c r="Z41" s="229">
        <v>0</v>
      </c>
      <c r="AA41" s="229">
        <v>0.01</v>
      </c>
      <c r="AB41" s="229"/>
    </row>
    <row r="42" spans="1:28" ht="17.25" x14ac:dyDescent="0.3">
      <c r="A42" s="229">
        <v>29</v>
      </c>
      <c r="B42" s="230" t="s">
        <v>4</v>
      </c>
      <c r="C42" s="229">
        <v>18122</v>
      </c>
      <c r="D42" s="229">
        <v>3</v>
      </c>
      <c r="E42" s="229">
        <v>2</v>
      </c>
      <c r="F42" s="229">
        <v>21</v>
      </c>
      <c r="G42" s="484">
        <f>SUM((D42*400)+(E42*100)+F42)</f>
        <v>1421</v>
      </c>
      <c r="H42" s="229">
        <v>1</v>
      </c>
      <c r="I42" s="229">
        <v>75</v>
      </c>
      <c r="J42" s="473">
        <f>SUM(G42*I42)</f>
        <v>106575</v>
      </c>
      <c r="K42" s="229"/>
      <c r="L42" s="229"/>
      <c r="M42" s="230"/>
      <c r="N42" s="230"/>
      <c r="O42" s="507"/>
      <c r="P42" s="507"/>
      <c r="Q42" s="507"/>
      <c r="R42" s="507"/>
      <c r="S42" s="475">
        <f>SUM(O42*R42)</f>
        <v>0</v>
      </c>
      <c r="T42" s="229"/>
      <c r="U42" s="229"/>
      <c r="V42" s="474">
        <f>SUM(S42-(S42*U42/100))</f>
        <v>0</v>
      </c>
      <c r="W42" s="473">
        <f>SUM(J42+V42)</f>
        <v>106575</v>
      </c>
      <c r="X42" s="472">
        <f>W42</f>
        <v>106575</v>
      </c>
      <c r="Y42" s="229">
        <v>50</v>
      </c>
      <c r="Z42" s="229">
        <v>0</v>
      </c>
      <c r="AA42" s="229">
        <v>0.01</v>
      </c>
      <c r="AB42" s="229"/>
    </row>
    <row r="43" spans="1:28" ht="17.25" x14ac:dyDescent="0.3">
      <c r="A43" s="229">
        <v>30</v>
      </c>
      <c r="B43" s="230" t="s">
        <v>4</v>
      </c>
      <c r="C43" s="229">
        <v>38539</v>
      </c>
      <c r="D43" s="229">
        <v>9</v>
      </c>
      <c r="E43" s="229">
        <v>3</v>
      </c>
      <c r="F43" s="229">
        <v>56</v>
      </c>
      <c r="G43" s="484">
        <f>SUM((D43*400)+(E43*100)+F43)</f>
        <v>3956</v>
      </c>
      <c r="H43" s="229">
        <v>1</v>
      </c>
      <c r="I43" s="229">
        <v>75</v>
      </c>
      <c r="J43" s="473">
        <f>SUM(G43*I43)</f>
        <v>296700</v>
      </c>
      <c r="K43" s="229"/>
      <c r="L43" s="229"/>
      <c r="M43" s="230"/>
      <c r="N43" s="230"/>
      <c r="O43" s="507"/>
      <c r="P43" s="507"/>
      <c r="Q43" s="507"/>
      <c r="R43" s="507"/>
      <c r="S43" s="475">
        <f>SUM(O43*R43)</f>
        <v>0</v>
      </c>
      <c r="T43" s="229"/>
      <c r="U43" s="229"/>
      <c r="V43" s="474">
        <f>SUM(S43-(S43*U43/100))</f>
        <v>0</v>
      </c>
      <c r="W43" s="473">
        <f>SUM(J43+V43)</f>
        <v>296700</v>
      </c>
      <c r="X43" s="472">
        <f>W43</f>
        <v>296700</v>
      </c>
      <c r="Y43" s="229">
        <v>50</v>
      </c>
      <c r="Z43" s="229">
        <v>0</v>
      </c>
      <c r="AA43" s="229">
        <v>0.01</v>
      </c>
      <c r="AB43" s="229"/>
    </row>
    <row r="44" spans="1:28" ht="17.25" x14ac:dyDescent="0.3">
      <c r="A44" s="229">
        <v>41</v>
      </c>
      <c r="B44" s="230" t="s">
        <v>4</v>
      </c>
      <c r="C44" s="229">
        <v>8171</v>
      </c>
      <c r="D44" s="229">
        <v>2</v>
      </c>
      <c r="E44" s="229">
        <v>2</v>
      </c>
      <c r="F44" s="229">
        <v>33</v>
      </c>
      <c r="G44" s="484">
        <f>SUM((D44*400)+(E44*100)+F44)</f>
        <v>1033</v>
      </c>
      <c r="H44" s="229">
        <v>1</v>
      </c>
      <c r="I44" s="229">
        <v>75</v>
      </c>
      <c r="J44" s="473">
        <f>SUM(G44*I44)</f>
        <v>77475</v>
      </c>
      <c r="K44" s="229"/>
      <c r="L44" s="229"/>
      <c r="M44" s="230"/>
      <c r="N44" s="230"/>
      <c r="O44" s="507"/>
      <c r="P44" s="507"/>
      <c r="Q44" s="507"/>
      <c r="R44" s="507"/>
      <c r="S44" s="475">
        <f>SUM(O44*R44)</f>
        <v>0</v>
      </c>
      <c r="T44" s="229"/>
      <c r="U44" s="229"/>
      <c r="V44" s="474">
        <f>SUM(S44-(S44*U44/100))</f>
        <v>0</v>
      </c>
      <c r="W44" s="473">
        <f>SUM(J44+V44)</f>
        <v>77475</v>
      </c>
      <c r="X44" s="472">
        <f>W44</f>
        <v>77475</v>
      </c>
      <c r="Y44" s="229">
        <v>50</v>
      </c>
      <c r="Z44" s="229">
        <v>0</v>
      </c>
      <c r="AA44" s="229">
        <v>0.01</v>
      </c>
      <c r="AB44" s="229"/>
    </row>
    <row r="45" spans="1:28" ht="17.25" x14ac:dyDescent="0.3">
      <c r="A45" s="229">
        <v>42</v>
      </c>
      <c r="B45" s="230" t="s">
        <v>4</v>
      </c>
      <c r="C45" s="229">
        <v>18023</v>
      </c>
      <c r="D45" s="229">
        <v>4</v>
      </c>
      <c r="E45" s="229">
        <v>2</v>
      </c>
      <c r="F45" s="229">
        <v>46</v>
      </c>
      <c r="G45" s="484">
        <f>SUM((D45*400)+(E45*100)+F45)</f>
        <v>1846</v>
      </c>
      <c r="H45" s="229">
        <v>1</v>
      </c>
      <c r="I45" s="229">
        <v>150</v>
      </c>
      <c r="J45" s="473">
        <f>SUM(G45*I45)</f>
        <v>276900</v>
      </c>
      <c r="K45" s="229"/>
      <c r="L45" s="229">
        <v>20</v>
      </c>
      <c r="M45" s="230"/>
      <c r="N45" s="230"/>
      <c r="O45" s="229"/>
      <c r="P45" s="229"/>
      <c r="Q45" s="229"/>
      <c r="R45" s="229"/>
      <c r="S45" s="475">
        <f>SUM(O45*R45)</f>
        <v>0</v>
      </c>
      <c r="T45" s="229"/>
      <c r="U45" s="229"/>
      <c r="V45" s="474">
        <f>SUM(S45-(S45*U45/100))</f>
        <v>0</v>
      </c>
      <c r="W45" s="473">
        <f>SUM(J45+V45)</f>
        <v>276900</v>
      </c>
      <c r="X45" s="472">
        <f>W45</f>
        <v>276900</v>
      </c>
      <c r="Y45" s="229">
        <v>50</v>
      </c>
      <c r="Z45" s="229">
        <v>0</v>
      </c>
      <c r="AA45" s="229">
        <v>0.01</v>
      </c>
      <c r="AB45" s="229"/>
    </row>
    <row r="46" spans="1:28" ht="17.25" x14ac:dyDescent="0.3">
      <c r="A46" s="229">
        <v>43</v>
      </c>
      <c r="B46" s="230" t="s">
        <v>4</v>
      </c>
      <c r="C46" s="229">
        <v>15092</v>
      </c>
      <c r="D46" s="229">
        <v>5</v>
      </c>
      <c r="E46" s="229">
        <v>1</v>
      </c>
      <c r="F46" s="229">
        <v>70</v>
      </c>
      <c r="G46" s="484">
        <f>SUM((D46*400)+(E46*100)+F46)</f>
        <v>2170</v>
      </c>
      <c r="H46" s="229">
        <v>1</v>
      </c>
      <c r="I46" s="229">
        <v>75</v>
      </c>
      <c r="J46" s="473">
        <f>SUM(G46*I46)</f>
        <v>162750</v>
      </c>
      <c r="K46" s="229"/>
      <c r="L46" s="229"/>
      <c r="M46" s="230"/>
      <c r="N46" s="230"/>
      <c r="O46" s="229"/>
      <c r="P46" s="229"/>
      <c r="Q46" s="229"/>
      <c r="R46" s="229"/>
      <c r="S46" s="475">
        <f>SUM(O46*R46)</f>
        <v>0</v>
      </c>
      <c r="T46" s="229"/>
      <c r="U46" s="229"/>
      <c r="V46" s="474">
        <f>SUM(S46-(S46*U46/100))</f>
        <v>0</v>
      </c>
      <c r="W46" s="473">
        <f>SUM(J46+V46)</f>
        <v>162750</v>
      </c>
      <c r="X46" s="472">
        <f>W46</f>
        <v>162750</v>
      </c>
      <c r="Y46" s="229">
        <v>50</v>
      </c>
      <c r="Z46" s="229">
        <v>0</v>
      </c>
      <c r="AA46" s="229">
        <v>0.01</v>
      </c>
      <c r="AB46" s="229"/>
    </row>
    <row r="47" spans="1:28" ht="17.25" x14ac:dyDescent="0.3">
      <c r="A47" s="229">
        <v>44</v>
      </c>
      <c r="B47" s="230" t="s">
        <v>4</v>
      </c>
      <c r="C47" s="229">
        <v>1869</v>
      </c>
      <c r="D47" s="229">
        <v>1</v>
      </c>
      <c r="E47" s="229">
        <v>3</v>
      </c>
      <c r="F47" s="229">
        <v>23</v>
      </c>
      <c r="G47" s="484">
        <f>SUM((D47*400)+(E47*100)+F47)</f>
        <v>723</v>
      </c>
      <c r="H47" s="229">
        <v>2</v>
      </c>
      <c r="I47" s="229">
        <v>250</v>
      </c>
      <c r="J47" s="473">
        <f>SUM(G47*I47)</f>
        <v>180750</v>
      </c>
      <c r="K47" s="229"/>
      <c r="L47" s="229">
        <v>104</v>
      </c>
      <c r="M47" s="230" t="s">
        <v>1234</v>
      </c>
      <c r="N47" s="230" t="s">
        <v>2</v>
      </c>
      <c r="O47" s="229">
        <v>150</v>
      </c>
      <c r="P47" s="229"/>
      <c r="Q47" s="229"/>
      <c r="R47" s="229">
        <v>6500</v>
      </c>
      <c r="S47" s="475">
        <f>SUM(O47*R47)</f>
        <v>975000</v>
      </c>
      <c r="T47" s="229">
        <v>8</v>
      </c>
      <c r="U47" s="229">
        <v>8</v>
      </c>
      <c r="V47" s="474">
        <f>SUM(S47-(S47*U47/100))</f>
        <v>897000</v>
      </c>
      <c r="W47" s="473">
        <f>SUM(J47+V47)</f>
        <v>1077750</v>
      </c>
      <c r="X47" s="472">
        <f>W47</f>
        <v>1077750</v>
      </c>
      <c r="Y47" s="229">
        <v>10</v>
      </c>
      <c r="Z47" s="229">
        <v>0</v>
      </c>
      <c r="AA47" s="229">
        <v>0.02</v>
      </c>
      <c r="AB47" s="229"/>
    </row>
    <row r="48" spans="1:28" ht="17.25" x14ac:dyDescent="0.3">
      <c r="A48" s="229"/>
      <c r="B48" s="230"/>
      <c r="C48" s="229"/>
      <c r="D48" s="229"/>
      <c r="E48" s="229"/>
      <c r="F48" s="229"/>
      <c r="G48" s="484"/>
      <c r="H48" s="229"/>
      <c r="I48" s="229"/>
      <c r="J48" s="473">
        <f>SUM(G48*I48)</f>
        <v>0</v>
      </c>
      <c r="K48" s="229"/>
      <c r="L48" s="229"/>
      <c r="M48" s="230" t="s">
        <v>71</v>
      </c>
      <c r="N48" s="230" t="s">
        <v>0</v>
      </c>
      <c r="O48" s="229">
        <v>9</v>
      </c>
      <c r="P48" s="229"/>
      <c r="Q48" s="229"/>
      <c r="R48" s="229">
        <v>5400</v>
      </c>
      <c r="S48" s="475">
        <f>SUM(O48*R48)</f>
        <v>48600</v>
      </c>
      <c r="T48" s="229">
        <v>1</v>
      </c>
      <c r="U48" s="229">
        <v>3</v>
      </c>
      <c r="V48" s="474">
        <f>SUM(S48-(S48*U48/100))</f>
        <v>47142</v>
      </c>
      <c r="W48" s="473">
        <f>SUM(J48+V48)</f>
        <v>47142</v>
      </c>
      <c r="X48" s="472">
        <f>W48</f>
        <v>47142</v>
      </c>
      <c r="Y48" s="229">
        <v>50</v>
      </c>
      <c r="Z48" s="229">
        <v>0</v>
      </c>
      <c r="AA48" s="229">
        <v>0.01</v>
      </c>
      <c r="AB48" s="229"/>
    </row>
    <row r="49" spans="1:28" ht="17.25" x14ac:dyDescent="0.3">
      <c r="A49" s="229">
        <v>45</v>
      </c>
      <c r="B49" s="230" t="s">
        <v>4</v>
      </c>
      <c r="C49" s="229">
        <v>4584</v>
      </c>
      <c r="D49" s="229">
        <v>4</v>
      </c>
      <c r="E49" s="229">
        <v>1</v>
      </c>
      <c r="F49" s="229">
        <v>13</v>
      </c>
      <c r="G49" s="484">
        <f>SUM((D49*400)+(E49*100)+F49)</f>
        <v>1713</v>
      </c>
      <c r="H49" s="229">
        <v>1</v>
      </c>
      <c r="I49" s="229">
        <v>75</v>
      </c>
      <c r="J49" s="473">
        <f>SUM(G49*I49)</f>
        <v>128475</v>
      </c>
      <c r="K49" s="229"/>
      <c r="L49" s="229">
        <v>19</v>
      </c>
      <c r="M49" s="230"/>
      <c r="N49" s="230"/>
      <c r="O49" s="229"/>
      <c r="P49" s="229"/>
      <c r="Q49" s="229"/>
      <c r="R49" s="229"/>
      <c r="S49" s="475">
        <f>SUM(O49*R49)</f>
        <v>0</v>
      </c>
      <c r="T49" s="229"/>
      <c r="U49" s="229"/>
      <c r="V49" s="474">
        <f>SUM(S49-(S49*U49/100))</f>
        <v>0</v>
      </c>
      <c r="W49" s="473">
        <f>SUM(J49+V49)</f>
        <v>128475</v>
      </c>
      <c r="X49" s="472">
        <f>W49</f>
        <v>128475</v>
      </c>
      <c r="Y49" s="229">
        <v>50</v>
      </c>
      <c r="Z49" s="229">
        <v>0</v>
      </c>
      <c r="AA49" s="229">
        <v>0.01</v>
      </c>
      <c r="AB49" s="229"/>
    </row>
    <row r="50" spans="1:28" ht="17.25" x14ac:dyDescent="0.3">
      <c r="A50" s="229">
        <v>46</v>
      </c>
      <c r="B50" s="230" t="s">
        <v>4</v>
      </c>
      <c r="C50" s="229">
        <v>6611</v>
      </c>
      <c r="D50" s="229">
        <v>2</v>
      </c>
      <c r="E50" s="229">
        <v>0</v>
      </c>
      <c r="F50" s="229">
        <v>14</v>
      </c>
      <c r="G50" s="484">
        <f>SUM((D50*400)+(E50*100)+F50)</f>
        <v>814</v>
      </c>
      <c r="H50" s="229">
        <v>2</v>
      </c>
      <c r="I50" s="229">
        <v>100</v>
      </c>
      <c r="J50" s="473">
        <f>SUM(G50*I50)</f>
        <v>81400</v>
      </c>
      <c r="K50" s="229"/>
      <c r="L50" s="229">
        <v>23</v>
      </c>
      <c r="M50" s="230" t="s">
        <v>10</v>
      </c>
      <c r="N50" s="230" t="s">
        <v>9</v>
      </c>
      <c r="O50" s="229">
        <v>49</v>
      </c>
      <c r="P50" s="229"/>
      <c r="Q50" s="229"/>
      <c r="R50" s="229">
        <v>6500</v>
      </c>
      <c r="S50" s="475">
        <f>SUM(O50*R50)</f>
        <v>318500</v>
      </c>
      <c r="T50" s="229">
        <v>25</v>
      </c>
      <c r="U50" s="229">
        <v>85</v>
      </c>
      <c r="V50" s="474">
        <f>SUM(S50-(S50*U50/100))</f>
        <v>47775</v>
      </c>
      <c r="W50" s="473">
        <f>SUM(J50+V50)</f>
        <v>129175</v>
      </c>
      <c r="X50" s="472">
        <f>W50</f>
        <v>129175</v>
      </c>
      <c r="Y50" s="229">
        <v>50</v>
      </c>
      <c r="Z50" s="229">
        <v>0</v>
      </c>
      <c r="AA50" s="229">
        <v>0.02</v>
      </c>
      <c r="AB50" s="229"/>
    </row>
    <row r="51" spans="1:28" ht="17.25" x14ac:dyDescent="0.3">
      <c r="A51" s="229">
        <v>47</v>
      </c>
      <c r="B51" s="230" t="s">
        <v>4</v>
      </c>
      <c r="C51" s="229">
        <v>4505</v>
      </c>
      <c r="D51" s="229">
        <v>0</v>
      </c>
      <c r="E51" s="229">
        <v>2</v>
      </c>
      <c r="F51" s="229">
        <v>50</v>
      </c>
      <c r="G51" s="484">
        <f>SUM((D51*400)+(E51*100)+F51)</f>
        <v>250</v>
      </c>
      <c r="H51" s="229">
        <v>1</v>
      </c>
      <c r="I51" s="229">
        <v>75</v>
      </c>
      <c r="J51" s="473">
        <f>SUM(G51*I51)</f>
        <v>18750</v>
      </c>
      <c r="K51" s="229"/>
      <c r="L51" s="229">
        <v>73</v>
      </c>
      <c r="M51" s="230"/>
      <c r="N51" s="230"/>
      <c r="O51" s="229"/>
      <c r="P51" s="229"/>
      <c r="Q51" s="229"/>
      <c r="R51" s="229"/>
      <c r="S51" s="475">
        <f>SUM(O51*R51)</f>
        <v>0</v>
      </c>
      <c r="T51" s="229"/>
      <c r="U51" s="229"/>
      <c r="V51" s="474">
        <f>SUM(S51-(S51*U51/100))</f>
        <v>0</v>
      </c>
      <c r="W51" s="473">
        <f>SUM(J51+V51)</f>
        <v>18750</v>
      </c>
      <c r="X51" s="472">
        <f>W51</f>
        <v>18750</v>
      </c>
      <c r="Y51" s="229">
        <v>50</v>
      </c>
      <c r="Z51" s="229">
        <v>0</v>
      </c>
      <c r="AA51" s="229">
        <v>0.01</v>
      </c>
      <c r="AB51" s="229"/>
    </row>
    <row r="52" spans="1:28" ht="17.25" x14ac:dyDescent="0.3">
      <c r="A52" s="229">
        <v>48</v>
      </c>
      <c r="B52" s="230" t="s">
        <v>4</v>
      </c>
      <c r="C52" s="229">
        <v>25267</v>
      </c>
      <c r="D52" s="229">
        <v>0</v>
      </c>
      <c r="E52" s="229">
        <v>0</v>
      </c>
      <c r="F52" s="229">
        <v>88</v>
      </c>
      <c r="G52" s="484">
        <f>SUM((D52*400)+(E52*100)+F52)</f>
        <v>88</v>
      </c>
      <c r="H52" s="229">
        <v>2</v>
      </c>
      <c r="I52" s="229">
        <v>200</v>
      </c>
      <c r="J52" s="473">
        <f>SUM(G52*I52)</f>
        <v>17600</v>
      </c>
      <c r="K52" s="229"/>
      <c r="L52" s="229">
        <v>46</v>
      </c>
      <c r="M52" s="230" t="s">
        <v>10</v>
      </c>
      <c r="N52" s="230" t="s">
        <v>9</v>
      </c>
      <c r="O52" s="229">
        <v>60</v>
      </c>
      <c r="P52" s="229"/>
      <c r="Q52" s="229"/>
      <c r="R52" s="229">
        <v>6500</v>
      </c>
      <c r="S52" s="475">
        <f>SUM(O52*R52)</f>
        <v>390000</v>
      </c>
      <c r="T52" s="229">
        <v>20</v>
      </c>
      <c r="U52" s="229">
        <v>75</v>
      </c>
      <c r="V52" s="474">
        <f>SUM(S52-(S52*U52/100))</f>
        <v>97500</v>
      </c>
      <c r="W52" s="473">
        <f>SUM(J52+V52)</f>
        <v>115100</v>
      </c>
      <c r="X52" s="472">
        <f>W52</f>
        <v>115100</v>
      </c>
      <c r="Y52" s="229">
        <v>50</v>
      </c>
      <c r="Z52" s="229">
        <v>0</v>
      </c>
      <c r="AA52" s="229">
        <v>0.02</v>
      </c>
      <c r="AB52" s="229"/>
    </row>
    <row r="53" spans="1:28" ht="17.25" x14ac:dyDescent="0.3">
      <c r="A53" s="229"/>
      <c r="B53" s="230"/>
      <c r="C53" s="229"/>
      <c r="D53" s="229"/>
      <c r="E53" s="229"/>
      <c r="F53" s="229"/>
      <c r="G53" s="484"/>
      <c r="H53" s="229"/>
      <c r="I53" s="229"/>
      <c r="J53" s="473">
        <f>SUM(G53*I53)</f>
        <v>0</v>
      </c>
      <c r="K53" s="229"/>
      <c r="L53" s="229"/>
      <c r="M53" s="230" t="s">
        <v>71</v>
      </c>
      <c r="N53" s="230" t="s">
        <v>0</v>
      </c>
      <c r="O53" s="229">
        <v>48</v>
      </c>
      <c r="P53" s="229"/>
      <c r="Q53" s="229"/>
      <c r="R53" s="229">
        <v>5400</v>
      </c>
      <c r="S53" s="475">
        <f>SUM(O53*R53)</f>
        <v>259200</v>
      </c>
      <c r="T53" s="229">
        <v>20</v>
      </c>
      <c r="U53" s="229">
        <v>93</v>
      </c>
      <c r="V53" s="474">
        <f>SUM(S53-(S53*U53/100))</f>
        <v>18144</v>
      </c>
      <c r="W53" s="473">
        <f>SUM(J53+V53)</f>
        <v>18144</v>
      </c>
      <c r="X53" s="472">
        <f>W53</f>
        <v>18144</v>
      </c>
      <c r="Y53" s="229">
        <v>50</v>
      </c>
      <c r="Z53" s="229">
        <v>0</v>
      </c>
      <c r="AA53" s="229">
        <v>0.01</v>
      </c>
      <c r="AB53" s="229"/>
    </row>
    <row r="54" spans="1:28" s="214" customFormat="1" ht="17.25" x14ac:dyDescent="0.3">
      <c r="A54" s="494">
        <v>49</v>
      </c>
      <c r="B54" s="498" t="s">
        <v>23</v>
      </c>
      <c r="C54" s="494">
        <v>57</v>
      </c>
      <c r="D54" s="494">
        <v>56</v>
      </c>
      <c r="E54" s="494">
        <v>1</v>
      </c>
      <c r="F54" s="494">
        <v>1</v>
      </c>
      <c r="G54" s="499">
        <f>SUM((D54*400)+(E54*100)+F54)</f>
        <v>22501</v>
      </c>
      <c r="H54" s="494">
        <v>1</v>
      </c>
      <c r="I54" s="494">
        <v>75</v>
      </c>
      <c r="J54" s="495">
        <f>SUM(G54*I54)</f>
        <v>1687575</v>
      </c>
      <c r="K54" s="494"/>
      <c r="L54" s="494">
        <v>46</v>
      </c>
      <c r="M54" s="498"/>
      <c r="N54" s="498"/>
      <c r="O54" s="494"/>
      <c r="P54" s="494"/>
      <c r="Q54" s="494"/>
      <c r="R54" s="494"/>
      <c r="S54" s="497">
        <f>SUM(O54*R54)</f>
        <v>0</v>
      </c>
      <c r="T54" s="494"/>
      <c r="U54" s="494"/>
      <c r="V54" s="496">
        <f>SUM(S54-(S54*U54/100))</f>
        <v>0</v>
      </c>
      <c r="W54" s="495">
        <f>SUM(J54+V54)</f>
        <v>1687575</v>
      </c>
      <c r="X54" s="472">
        <f>W54</f>
        <v>1687575</v>
      </c>
      <c r="Y54" s="229">
        <v>50</v>
      </c>
      <c r="Z54" s="229">
        <v>0</v>
      </c>
      <c r="AA54" s="494">
        <v>0.01</v>
      </c>
      <c r="AB54" s="494"/>
    </row>
    <row r="55" spans="1:28" ht="17.25" x14ac:dyDescent="0.3">
      <c r="A55" s="229">
        <v>50</v>
      </c>
      <c r="B55" s="230" t="s">
        <v>4</v>
      </c>
      <c r="C55" s="229">
        <v>12561</v>
      </c>
      <c r="D55" s="229">
        <v>0</v>
      </c>
      <c r="E55" s="229">
        <v>1</v>
      </c>
      <c r="F55" s="229">
        <v>59</v>
      </c>
      <c r="G55" s="484">
        <f>SUM((D55*400)+(E55*100)+F55)</f>
        <v>159</v>
      </c>
      <c r="H55" s="229">
        <v>2</v>
      </c>
      <c r="I55" s="229">
        <v>75</v>
      </c>
      <c r="J55" s="473">
        <f>SUM(G55*I55)</f>
        <v>11925</v>
      </c>
      <c r="K55" s="229"/>
      <c r="L55" s="229">
        <v>27</v>
      </c>
      <c r="M55" s="230" t="s">
        <v>3</v>
      </c>
      <c r="N55" s="230" t="s">
        <v>2</v>
      </c>
      <c r="O55" s="229">
        <v>81</v>
      </c>
      <c r="P55" s="229"/>
      <c r="Q55" s="229"/>
      <c r="R55" s="229">
        <v>6500</v>
      </c>
      <c r="S55" s="475">
        <f>SUM(O55*R55)</f>
        <v>526500</v>
      </c>
      <c r="T55" s="229">
        <v>30</v>
      </c>
      <c r="U55" s="229">
        <v>50</v>
      </c>
      <c r="V55" s="474">
        <f>SUM(S55-(S55*U55/100))</f>
        <v>263250</v>
      </c>
      <c r="W55" s="473">
        <f>SUM(J55+V55)</f>
        <v>275175</v>
      </c>
      <c r="X55" s="472">
        <f>W55</f>
        <v>275175</v>
      </c>
      <c r="Y55" s="229">
        <v>50</v>
      </c>
      <c r="Z55" s="229">
        <v>0</v>
      </c>
      <c r="AA55" s="229">
        <v>0.02</v>
      </c>
      <c r="AB55" s="229"/>
    </row>
    <row r="56" spans="1:28" ht="17.25" x14ac:dyDescent="0.3">
      <c r="A56" s="229">
        <v>51</v>
      </c>
      <c r="B56" s="230" t="s">
        <v>4</v>
      </c>
      <c r="C56" s="229">
        <v>12556</v>
      </c>
      <c r="D56" s="229">
        <v>5</v>
      </c>
      <c r="E56" s="229">
        <v>0</v>
      </c>
      <c r="F56" s="229">
        <v>78</v>
      </c>
      <c r="G56" s="484">
        <f>SUM((D56*400)+(E56*100)+F56)</f>
        <v>2078</v>
      </c>
      <c r="H56" s="229">
        <v>2</v>
      </c>
      <c r="I56" s="229">
        <v>75</v>
      </c>
      <c r="J56" s="473">
        <f>SUM(G56*I56)</f>
        <v>155850</v>
      </c>
      <c r="K56" s="229"/>
      <c r="L56" s="229">
        <v>116</v>
      </c>
      <c r="M56" s="230" t="s">
        <v>3</v>
      </c>
      <c r="N56" s="230" t="s">
        <v>2</v>
      </c>
      <c r="O56" s="229">
        <v>36</v>
      </c>
      <c r="P56" s="229"/>
      <c r="Q56" s="229"/>
      <c r="R56" s="229">
        <v>6500</v>
      </c>
      <c r="S56" s="475">
        <f>SUM(O56*R56)</f>
        <v>234000</v>
      </c>
      <c r="T56" s="229">
        <v>2</v>
      </c>
      <c r="U56" s="229">
        <v>2</v>
      </c>
      <c r="V56" s="474">
        <f>SUM(S56-(S56*U56/100))</f>
        <v>229320</v>
      </c>
      <c r="W56" s="473">
        <f>SUM(J56+V56)</f>
        <v>385170</v>
      </c>
      <c r="X56" s="472">
        <f>W56</f>
        <v>385170</v>
      </c>
      <c r="Y56" s="229">
        <v>50</v>
      </c>
      <c r="Z56" s="229">
        <v>0</v>
      </c>
      <c r="AA56" s="229">
        <v>0.02</v>
      </c>
      <c r="AB56" s="229"/>
    </row>
    <row r="57" spans="1:28" ht="17.25" x14ac:dyDescent="0.3">
      <c r="A57" s="229"/>
      <c r="B57" s="230"/>
      <c r="C57" s="229"/>
      <c r="D57" s="229"/>
      <c r="E57" s="229"/>
      <c r="F57" s="229"/>
      <c r="G57" s="484"/>
      <c r="H57" s="229"/>
      <c r="I57" s="229"/>
      <c r="J57" s="473">
        <f>SUM(G57*I57)</f>
        <v>0</v>
      </c>
      <c r="K57" s="229"/>
      <c r="L57" s="229"/>
      <c r="M57" s="230" t="s">
        <v>218</v>
      </c>
      <c r="N57" s="230" t="s">
        <v>2</v>
      </c>
      <c r="O57" s="229">
        <v>48</v>
      </c>
      <c r="P57" s="229"/>
      <c r="Q57" s="229"/>
      <c r="R57" s="229">
        <v>2050</v>
      </c>
      <c r="S57" s="475">
        <f>SUM(O57*R57)</f>
        <v>98400</v>
      </c>
      <c r="T57" s="229">
        <v>2</v>
      </c>
      <c r="U57" s="229">
        <v>2</v>
      </c>
      <c r="V57" s="474">
        <f>SUM(S57-(S57*U57/100))</f>
        <v>96432</v>
      </c>
      <c r="W57" s="473">
        <f>SUM(J57+V57)</f>
        <v>96432</v>
      </c>
      <c r="X57" s="472">
        <f>W57</f>
        <v>96432</v>
      </c>
      <c r="Y57" s="229">
        <v>50</v>
      </c>
      <c r="Z57" s="229">
        <v>0</v>
      </c>
      <c r="AA57" s="229">
        <v>0.01</v>
      </c>
      <c r="AB57" s="229"/>
    </row>
    <row r="58" spans="1:28" ht="17.25" x14ac:dyDescent="0.3">
      <c r="A58" s="229">
        <v>52</v>
      </c>
      <c r="B58" s="230" t="s">
        <v>4</v>
      </c>
      <c r="C58" s="229">
        <v>12560</v>
      </c>
      <c r="D58" s="229">
        <v>0</v>
      </c>
      <c r="E58" s="229">
        <v>138</v>
      </c>
      <c r="F58" s="505"/>
      <c r="G58" s="484">
        <f>SUM((D58*400)+(E58*100)+F58)</f>
        <v>13800</v>
      </c>
      <c r="H58" s="229">
        <v>2</v>
      </c>
      <c r="I58" s="229">
        <v>75</v>
      </c>
      <c r="J58" s="473">
        <f>SUM(G58*I58)</f>
        <v>1035000</v>
      </c>
      <c r="K58" s="229"/>
      <c r="L58" s="229">
        <v>55</v>
      </c>
      <c r="M58" s="230" t="s">
        <v>3</v>
      </c>
      <c r="N58" s="230" t="s">
        <v>2</v>
      </c>
      <c r="O58" s="229">
        <v>18</v>
      </c>
      <c r="P58" s="229"/>
      <c r="Q58" s="229"/>
      <c r="R58" s="229">
        <v>6500</v>
      </c>
      <c r="S58" s="475">
        <f>SUM(O58*R58)</f>
        <v>117000</v>
      </c>
      <c r="T58" s="229">
        <v>5</v>
      </c>
      <c r="U58" s="229">
        <v>5</v>
      </c>
      <c r="V58" s="474">
        <f>SUM(S58-(S58*U58/100))</f>
        <v>111150</v>
      </c>
      <c r="W58" s="473">
        <f>SUM(J58+V58)</f>
        <v>1146150</v>
      </c>
      <c r="X58" s="472">
        <f>W58</f>
        <v>1146150</v>
      </c>
      <c r="Y58" s="229">
        <v>10</v>
      </c>
      <c r="Z58" s="229">
        <v>0</v>
      </c>
      <c r="AA58" s="229">
        <v>0.02</v>
      </c>
      <c r="AB58" s="229"/>
    </row>
    <row r="59" spans="1:28" ht="17.25" x14ac:dyDescent="0.3">
      <c r="A59" s="229">
        <v>53</v>
      </c>
      <c r="B59" s="230" t="s">
        <v>4</v>
      </c>
      <c r="C59" s="229">
        <v>4837</v>
      </c>
      <c r="D59" s="229">
        <v>0</v>
      </c>
      <c r="E59" s="229">
        <v>1</v>
      </c>
      <c r="F59" s="229">
        <v>92</v>
      </c>
      <c r="G59" s="484">
        <f>SUM((D59*400)+(E59*100)+F59)</f>
        <v>192</v>
      </c>
      <c r="H59" s="229">
        <v>2</v>
      </c>
      <c r="I59" s="229">
        <v>75</v>
      </c>
      <c r="J59" s="473">
        <f>SUM(G59*I59)</f>
        <v>14400</v>
      </c>
      <c r="K59" s="229"/>
      <c r="L59" s="229">
        <v>31</v>
      </c>
      <c r="M59" s="230" t="s">
        <v>10</v>
      </c>
      <c r="N59" s="230" t="s">
        <v>9</v>
      </c>
      <c r="O59" s="229">
        <v>162</v>
      </c>
      <c r="P59" s="229"/>
      <c r="Q59" s="229"/>
      <c r="R59" s="229">
        <v>6500</v>
      </c>
      <c r="S59" s="475">
        <f>SUM(O59*R59)</f>
        <v>1053000</v>
      </c>
      <c r="T59" s="229">
        <v>30</v>
      </c>
      <c r="U59" s="229">
        <v>85</v>
      </c>
      <c r="V59" s="474">
        <f>SUM(S59-(S59*U59/100))</f>
        <v>157950</v>
      </c>
      <c r="W59" s="473">
        <f>SUM(J59+V59)</f>
        <v>172350</v>
      </c>
      <c r="X59" s="472">
        <f>W59</f>
        <v>172350</v>
      </c>
      <c r="Y59" s="229">
        <v>10</v>
      </c>
      <c r="Z59" s="229">
        <v>0</v>
      </c>
      <c r="AA59" s="229">
        <v>0.02</v>
      </c>
      <c r="AB59" s="229"/>
    </row>
    <row r="60" spans="1:28" ht="17.25" x14ac:dyDescent="0.3">
      <c r="A60" s="229">
        <v>54</v>
      </c>
      <c r="B60" s="230" t="s">
        <v>4</v>
      </c>
      <c r="C60" s="229">
        <v>4840</v>
      </c>
      <c r="D60" s="229">
        <v>0</v>
      </c>
      <c r="E60" s="229">
        <v>1</v>
      </c>
      <c r="F60" s="229">
        <v>21</v>
      </c>
      <c r="G60" s="484">
        <f>SUM((D60*400)+(E60*100)+F60)</f>
        <v>121</v>
      </c>
      <c r="H60" s="229">
        <v>2</v>
      </c>
      <c r="I60" s="229">
        <v>75</v>
      </c>
      <c r="J60" s="473">
        <f>SUM(G60*I60)</f>
        <v>9075</v>
      </c>
      <c r="K60" s="229"/>
      <c r="L60" s="229">
        <v>62</v>
      </c>
      <c r="M60" s="230" t="s">
        <v>3</v>
      </c>
      <c r="N60" s="230" t="s">
        <v>2</v>
      </c>
      <c r="O60" s="229">
        <v>121</v>
      </c>
      <c r="P60" s="229"/>
      <c r="Q60" s="229"/>
      <c r="R60" s="229">
        <v>6500</v>
      </c>
      <c r="S60" s="475">
        <f>SUM(O60*R60)</f>
        <v>786500</v>
      </c>
      <c r="T60" s="229">
        <v>3</v>
      </c>
      <c r="U60" s="229">
        <v>3</v>
      </c>
      <c r="V60" s="474">
        <f>SUM(S60-(S60*U60/100))</f>
        <v>762905</v>
      </c>
      <c r="W60" s="473">
        <f>SUM(J60+V60)</f>
        <v>771980</v>
      </c>
      <c r="X60" s="472">
        <f>W60</f>
        <v>771980</v>
      </c>
      <c r="Y60" s="229">
        <v>10</v>
      </c>
      <c r="Z60" s="229">
        <v>0</v>
      </c>
      <c r="AA60" s="229">
        <v>0.02</v>
      </c>
      <c r="AB60" s="229"/>
    </row>
    <row r="61" spans="1:28" ht="17.25" x14ac:dyDescent="0.3">
      <c r="A61" s="229">
        <v>55</v>
      </c>
      <c r="B61" s="230" t="s">
        <v>4</v>
      </c>
      <c r="C61" s="229">
        <v>4839</v>
      </c>
      <c r="D61" s="229">
        <v>0</v>
      </c>
      <c r="E61" s="229">
        <v>2</v>
      </c>
      <c r="F61" s="505" t="s">
        <v>1240</v>
      </c>
      <c r="G61" s="484">
        <f>SUM((D61*400)+(E61*100)+F61)</f>
        <v>247</v>
      </c>
      <c r="H61" s="229">
        <v>1</v>
      </c>
      <c r="I61" s="229">
        <v>75</v>
      </c>
      <c r="J61" s="473">
        <f>SUM(G61*I61)</f>
        <v>18525</v>
      </c>
      <c r="K61" s="229"/>
      <c r="L61" s="229">
        <v>59</v>
      </c>
      <c r="M61" s="230"/>
      <c r="N61" s="230"/>
      <c r="O61" s="229"/>
      <c r="P61" s="229"/>
      <c r="Q61" s="229"/>
      <c r="R61" s="229"/>
      <c r="S61" s="475">
        <f>SUM(O61*R61)</f>
        <v>0</v>
      </c>
      <c r="T61" s="229"/>
      <c r="U61" s="229"/>
      <c r="V61" s="474">
        <f>SUM(S61-(S61*U61/100))</f>
        <v>0</v>
      </c>
      <c r="W61" s="473">
        <f>SUM(J61+V61)</f>
        <v>18525</v>
      </c>
      <c r="X61" s="472">
        <f>W61</f>
        <v>18525</v>
      </c>
      <c r="Y61" s="229">
        <v>50</v>
      </c>
      <c r="Z61" s="229">
        <v>0</v>
      </c>
      <c r="AA61" s="229">
        <v>0.01</v>
      </c>
      <c r="AB61" s="229"/>
    </row>
    <row r="62" spans="1:28" ht="17.25" x14ac:dyDescent="0.3">
      <c r="A62" s="229">
        <v>56</v>
      </c>
      <c r="B62" s="230" t="s">
        <v>4</v>
      </c>
      <c r="C62" s="229">
        <v>2524</v>
      </c>
      <c r="D62" s="229"/>
      <c r="E62" s="229"/>
      <c r="F62" s="229"/>
      <c r="G62" s="484">
        <f>SUM((D62*400)+(E62*100)+F62)</f>
        <v>0</v>
      </c>
      <c r="H62" s="229">
        <v>2</v>
      </c>
      <c r="I62" s="229">
        <v>75</v>
      </c>
      <c r="J62" s="473">
        <f>SUM(G62*I62)</f>
        <v>0</v>
      </c>
      <c r="K62" s="229"/>
      <c r="L62" s="229">
        <v>65</v>
      </c>
      <c r="M62" s="230" t="s">
        <v>10</v>
      </c>
      <c r="N62" s="230" t="s">
        <v>9</v>
      </c>
      <c r="O62" s="229">
        <v>60</v>
      </c>
      <c r="P62" s="229"/>
      <c r="Q62" s="229"/>
      <c r="R62" s="229">
        <v>6500</v>
      </c>
      <c r="S62" s="475">
        <f>SUM(O62*R62)</f>
        <v>390000</v>
      </c>
      <c r="T62" s="229">
        <v>20</v>
      </c>
      <c r="U62" s="229">
        <v>75</v>
      </c>
      <c r="V62" s="474">
        <f>SUM(S62-(S62*U62/100))</f>
        <v>97500</v>
      </c>
      <c r="W62" s="473">
        <f>SUM(J62+V62)</f>
        <v>97500</v>
      </c>
      <c r="X62" s="472">
        <f>W62</f>
        <v>97500</v>
      </c>
      <c r="Y62" s="229">
        <v>10</v>
      </c>
      <c r="Z62" s="229">
        <v>0</v>
      </c>
      <c r="AA62" s="229">
        <v>0.02</v>
      </c>
      <c r="AB62" s="229"/>
    </row>
    <row r="63" spans="1:28" ht="17.25" x14ac:dyDescent="0.3">
      <c r="A63" s="229"/>
      <c r="B63" s="230"/>
      <c r="C63" s="229"/>
      <c r="D63" s="229"/>
      <c r="E63" s="229"/>
      <c r="F63" s="229"/>
      <c r="G63" s="484"/>
      <c r="H63" s="229"/>
      <c r="I63" s="229"/>
      <c r="J63" s="473">
        <f>SUM(G63*I63)</f>
        <v>0</v>
      </c>
      <c r="K63" s="229"/>
      <c r="L63" s="229"/>
      <c r="M63" s="230" t="s">
        <v>71</v>
      </c>
      <c r="N63" s="230" t="s">
        <v>0</v>
      </c>
      <c r="O63" s="229">
        <v>11.25</v>
      </c>
      <c r="P63" s="229"/>
      <c r="Q63" s="229"/>
      <c r="R63" s="229">
        <v>5400</v>
      </c>
      <c r="S63" s="475">
        <f>SUM(O63*R63)</f>
        <v>60750</v>
      </c>
      <c r="T63" s="229">
        <v>25</v>
      </c>
      <c r="U63" s="229">
        <v>93</v>
      </c>
      <c r="V63" s="474">
        <f>SUM(S63-(S63*U63/100))</f>
        <v>4252.5</v>
      </c>
      <c r="W63" s="473">
        <f>SUM(J63+V63)</f>
        <v>4252.5</v>
      </c>
      <c r="X63" s="472">
        <f>W63</f>
        <v>4252.5</v>
      </c>
      <c r="Y63" s="229">
        <v>50</v>
      </c>
      <c r="Z63" s="229">
        <v>0</v>
      </c>
      <c r="AA63" s="229">
        <v>0.01</v>
      </c>
      <c r="AB63" s="229"/>
    </row>
    <row r="64" spans="1:28" ht="17.25" x14ac:dyDescent="0.3">
      <c r="A64" s="229">
        <v>57</v>
      </c>
      <c r="B64" s="230" t="s">
        <v>4</v>
      </c>
      <c r="C64" s="229">
        <v>4583</v>
      </c>
      <c r="D64" s="229">
        <v>4</v>
      </c>
      <c r="E64" s="229">
        <v>1</v>
      </c>
      <c r="F64" s="229">
        <v>13</v>
      </c>
      <c r="G64" s="484">
        <f>SUM((D64*400)+(E64*100)+F64)</f>
        <v>1713</v>
      </c>
      <c r="H64" s="229">
        <v>1</v>
      </c>
      <c r="I64" s="229">
        <v>75</v>
      </c>
      <c r="J64" s="473">
        <f>SUM(G64*I64)</f>
        <v>128475</v>
      </c>
      <c r="K64" s="229"/>
      <c r="L64" s="229"/>
      <c r="M64" s="230"/>
      <c r="N64" s="230"/>
      <c r="O64" s="229"/>
      <c r="P64" s="229"/>
      <c r="Q64" s="229"/>
      <c r="R64" s="229"/>
      <c r="S64" s="475">
        <f>SUM(O64*R64)</f>
        <v>0</v>
      </c>
      <c r="T64" s="229"/>
      <c r="U64" s="229"/>
      <c r="V64" s="474">
        <f>SUM(S64-(S64*U64/100))</f>
        <v>0</v>
      </c>
      <c r="W64" s="473">
        <f>SUM(J64+V64)</f>
        <v>128475</v>
      </c>
      <c r="X64" s="472">
        <f>W64</f>
        <v>128475</v>
      </c>
      <c r="Y64" s="229">
        <v>50</v>
      </c>
      <c r="Z64" s="229">
        <v>0</v>
      </c>
      <c r="AA64" s="229">
        <v>0.01</v>
      </c>
      <c r="AB64" s="229"/>
    </row>
    <row r="65" spans="1:28" ht="17.25" x14ac:dyDescent="0.3">
      <c r="A65" s="229">
        <v>58</v>
      </c>
      <c r="B65" s="230" t="s">
        <v>4</v>
      </c>
      <c r="C65" s="229">
        <v>15290</v>
      </c>
      <c r="D65" s="229">
        <v>2</v>
      </c>
      <c r="E65" s="229">
        <v>3</v>
      </c>
      <c r="F65" s="229">
        <v>38</v>
      </c>
      <c r="G65" s="484">
        <f>SUM((D65*400)+(E65*100)+F65)</f>
        <v>1138</v>
      </c>
      <c r="H65" s="229">
        <v>2</v>
      </c>
      <c r="I65" s="229">
        <v>190</v>
      </c>
      <c r="J65" s="473">
        <f>SUM(G65*I65)</f>
        <v>216220</v>
      </c>
      <c r="K65" s="229"/>
      <c r="L65" s="229">
        <v>56</v>
      </c>
      <c r="M65" s="230" t="s">
        <v>10</v>
      </c>
      <c r="N65" s="230" t="s">
        <v>9</v>
      </c>
      <c r="O65" s="229">
        <v>144</v>
      </c>
      <c r="P65" s="229"/>
      <c r="Q65" s="229"/>
      <c r="R65" s="229">
        <v>6500</v>
      </c>
      <c r="S65" s="475">
        <f>SUM(O65*R65)</f>
        <v>936000</v>
      </c>
      <c r="T65" s="229">
        <v>45</v>
      </c>
      <c r="U65" s="229">
        <v>85</v>
      </c>
      <c r="V65" s="474">
        <f>SUM(S65-(S65*U65/100))</f>
        <v>140400</v>
      </c>
      <c r="W65" s="473">
        <f>SUM(J65+V65)</f>
        <v>356620</v>
      </c>
      <c r="X65" s="472">
        <f>W65</f>
        <v>356620</v>
      </c>
      <c r="Y65" s="229">
        <v>10</v>
      </c>
      <c r="Z65" s="229">
        <v>0</v>
      </c>
      <c r="AA65" s="229">
        <v>0.02</v>
      </c>
      <c r="AB65" s="229"/>
    </row>
    <row r="66" spans="1:28" ht="17.25" x14ac:dyDescent="0.3">
      <c r="A66" s="229"/>
      <c r="B66" s="230"/>
      <c r="C66" s="229"/>
      <c r="D66" s="229"/>
      <c r="E66" s="229"/>
      <c r="F66" s="229"/>
      <c r="G66" s="484"/>
      <c r="H66" s="229"/>
      <c r="I66" s="229"/>
      <c r="J66" s="473">
        <f>SUM(G66*I66)</f>
        <v>0</v>
      </c>
      <c r="K66" s="229"/>
      <c r="L66" s="229"/>
      <c r="M66" s="230" t="s">
        <v>71</v>
      </c>
      <c r="N66" s="230" t="s">
        <v>0</v>
      </c>
      <c r="O66" s="229">
        <v>18</v>
      </c>
      <c r="P66" s="229"/>
      <c r="Q66" s="229"/>
      <c r="R66" s="229">
        <v>5400</v>
      </c>
      <c r="S66" s="475">
        <f>SUM(O66*R66)</f>
        <v>97200</v>
      </c>
      <c r="T66" s="229">
        <v>45</v>
      </c>
      <c r="U66" s="229">
        <v>93</v>
      </c>
      <c r="V66" s="474">
        <f>SUM(S66-(S66*U66/100))</f>
        <v>6804</v>
      </c>
      <c r="W66" s="473">
        <f>SUM(J66+V66)</f>
        <v>6804</v>
      </c>
      <c r="X66" s="472">
        <f>W66</f>
        <v>6804</v>
      </c>
      <c r="Y66" s="229">
        <v>50</v>
      </c>
      <c r="Z66" s="229">
        <v>0</v>
      </c>
      <c r="AA66" s="229">
        <v>0.01</v>
      </c>
      <c r="AB66" s="229"/>
    </row>
    <row r="67" spans="1:28" ht="17.25" x14ac:dyDescent="0.3">
      <c r="A67" s="229">
        <v>59</v>
      </c>
      <c r="B67" s="230" t="s">
        <v>4</v>
      </c>
      <c r="C67" s="229">
        <v>4582</v>
      </c>
      <c r="D67" s="229">
        <v>4</v>
      </c>
      <c r="E67" s="229">
        <v>1</v>
      </c>
      <c r="F67" s="229">
        <v>13</v>
      </c>
      <c r="G67" s="484">
        <f>SUM((D67*400)+(E67*100)+F67)</f>
        <v>1713</v>
      </c>
      <c r="H67" s="229">
        <v>1</v>
      </c>
      <c r="I67" s="229">
        <v>75</v>
      </c>
      <c r="J67" s="473">
        <f>SUM(G67*I67)</f>
        <v>128475</v>
      </c>
      <c r="K67" s="229"/>
      <c r="L67" s="229"/>
      <c r="M67" s="230"/>
      <c r="N67" s="230"/>
      <c r="O67" s="229"/>
      <c r="P67" s="229"/>
      <c r="Q67" s="229"/>
      <c r="R67" s="229"/>
      <c r="S67" s="475">
        <f>SUM(O67*R67)</f>
        <v>0</v>
      </c>
      <c r="T67" s="229"/>
      <c r="U67" s="229"/>
      <c r="V67" s="474">
        <f>SUM(S67-(S67*U67/100))</f>
        <v>0</v>
      </c>
      <c r="W67" s="473">
        <f>SUM(J67+V67)</f>
        <v>128475</v>
      </c>
      <c r="X67" s="472">
        <f>W67</f>
        <v>128475</v>
      </c>
      <c r="Y67" s="229">
        <v>50</v>
      </c>
      <c r="Z67" s="229">
        <v>0</v>
      </c>
      <c r="AA67" s="229">
        <v>0.01</v>
      </c>
      <c r="AB67" s="229"/>
    </row>
    <row r="68" spans="1:28" s="214" customFormat="1" ht="17.25" x14ac:dyDescent="0.3">
      <c r="A68" s="494">
        <v>60</v>
      </c>
      <c r="B68" s="498" t="s">
        <v>1236</v>
      </c>
      <c r="C68" s="494">
        <v>49</v>
      </c>
      <c r="D68" s="494">
        <v>5</v>
      </c>
      <c r="E68" s="494">
        <v>1</v>
      </c>
      <c r="F68" s="494">
        <v>82</v>
      </c>
      <c r="G68" s="499">
        <f>SUM((D68*400)+(E68*100)+F68)</f>
        <v>2182</v>
      </c>
      <c r="H68" s="494">
        <v>1</v>
      </c>
      <c r="I68" s="494">
        <v>75</v>
      </c>
      <c r="J68" s="495">
        <f>SUM(G68*I68)</f>
        <v>163650</v>
      </c>
      <c r="K68" s="494"/>
      <c r="L68" s="494">
        <v>59</v>
      </c>
      <c r="M68" s="498"/>
      <c r="N68" s="498"/>
      <c r="O68" s="494"/>
      <c r="P68" s="494"/>
      <c r="Q68" s="494"/>
      <c r="R68" s="494"/>
      <c r="S68" s="497">
        <f>SUM(O68*R68)</f>
        <v>0</v>
      </c>
      <c r="T68" s="494"/>
      <c r="U68" s="494"/>
      <c r="V68" s="496">
        <f>SUM(S68-(S68*U68/100))</f>
        <v>0</v>
      </c>
      <c r="W68" s="495">
        <f>SUM(J68+V68)</f>
        <v>163650</v>
      </c>
      <c r="X68" s="472">
        <f>W68</f>
        <v>163650</v>
      </c>
      <c r="Y68" s="229">
        <v>50</v>
      </c>
      <c r="Z68" s="229">
        <v>0</v>
      </c>
      <c r="AA68" s="494">
        <v>0.01</v>
      </c>
      <c r="AB68" s="494"/>
    </row>
    <row r="69" spans="1:28" ht="17.25" x14ac:dyDescent="0.3">
      <c r="A69" s="229">
        <v>61</v>
      </c>
      <c r="B69" s="230" t="s">
        <v>4</v>
      </c>
      <c r="C69" s="229">
        <v>15135</v>
      </c>
      <c r="D69" s="229">
        <v>18</v>
      </c>
      <c r="E69" s="229">
        <v>3</v>
      </c>
      <c r="F69" s="229">
        <v>57</v>
      </c>
      <c r="G69" s="484">
        <f>SUM((D69*400)+(E69*100)+F69)</f>
        <v>7557</v>
      </c>
      <c r="H69" s="229">
        <v>1</v>
      </c>
      <c r="I69" s="229">
        <v>75</v>
      </c>
      <c r="J69" s="473">
        <f>SUM(G69*I69)</f>
        <v>566775</v>
      </c>
      <c r="K69" s="229"/>
      <c r="L69" s="229">
        <v>34</v>
      </c>
      <c r="M69" s="230"/>
      <c r="N69" s="230"/>
      <c r="O69" s="229"/>
      <c r="P69" s="229"/>
      <c r="Q69" s="229"/>
      <c r="R69" s="229"/>
      <c r="S69" s="475">
        <f>SUM(O69*R69)</f>
        <v>0</v>
      </c>
      <c r="T69" s="229"/>
      <c r="U69" s="229"/>
      <c r="V69" s="474">
        <f>SUM(S69-(S69*U69/100))</f>
        <v>0</v>
      </c>
      <c r="W69" s="473">
        <f>SUM(J69+V69)</f>
        <v>566775</v>
      </c>
      <c r="X69" s="472">
        <f>W69</f>
        <v>566775</v>
      </c>
      <c r="Y69" s="229">
        <v>50</v>
      </c>
      <c r="Z69" s="229">
        <v>0</v>
      </c>
      <c r="AA69" s="229">
        <v>0.01</v>
      </c>
      <c r="AB69" s="229"/>
    </row>
    <row r="70" spans="1:28" ht="17.25" x14ac:dyDescent="0.3">
      <c r="A70" s="229">
        <v>62</v>
      </c>
      <c r="B70" s="230" t="s">
        <v>4</v>
      </c>
      <c r="C70" s="229">
        <v>15269</v>
      </c>
      <c r="D70" s="229">
        <v>4</v>
      </c>
      <c r="E70" s="229">
        <v>1</v>
      </c>
      <c r="F70" s="229">
        <v>82</v>
      </c>
      <c r="G70" s="484">
        <f>SUM((D70*400)+(E70*100)+F70)</f>
        <v>1782</v>
      </c>
      <c r="H70" s="229">
        <v>1</v>
      </c>
      <c r="I70" s="229">
        <v>75</v>
      </c>
      <c r="J70" s="473">
        <f>SUM(G70*I70)</f>
        <v>133650</v>
      </c>
      <c r="K70" s="229"/>
      <c r="L70" s="229"/>
      <c r="M70" s="230"/>
      <c r="N70" s="230"/>
      <c r="O70" s="229"/>
      <c r="P70" s="229"/>
      <c r="Q70" s="229"/>
      <c r="R70" s="229"/>
      <c r="S70" s="475">
        <f>SUM(O70*R70)</f>
        <v>0</v>
      </c>
      <c r="T70" s="229"/>
      <c r="U70" s="229"/>
      <c r="V70" s="474">
        <f>SUM(S70-(S70*U70/100))</f>
        <v>0</v>
      </c>
      <c r="W70" s="473">
        <f>SUM(J70+V70)</f>
        <v>133650</v>
      </c>
      <c r="X70" s="472">
        <f>W70</f>
        <v>133650</v>
      </c>
      <c r="Y70" s="229">
        <v>50</v>
      </c>
      <c r="Z70" s="229">
        <v>0</v>
      </c>
      <c r="AA70" s="229">
        <v>0.01</v>
      </c>
      <c r="AB70" s="229"/>
    </row>
    <row r="71" spans="1:28" ht="17.25" x14ac:dyDescent="0.3">
      <c r="A71" s="229">
        <v>63</v>
      </c>
      <c r="B71" s="230" t="s">
        <v>4</v>
      </c>
      <c r="C71" s="229">
        <v>24442</v>
      </c>
      <c r="D71" s="229">
        <v>21</v>
      </c>
      <c r="E71" s="229">
        <v>3</v>
      </c>
      <c r="F71" s="229">
        <v>71</v>
      </c>
      <c r="G71" s="484">
        <f>SUM((D71*400)+(E71*100)+F71)</f>
        <v>8771</v>
      </c>
      <c r="H71" s="229">
        <v>1</v>
      </c>
      <c r="I71" s="229">
        <v>75</v>
      </c>
      <c r="J71" s="473">
        <f>SUM(G71*I71)</f>
        <v>657825</v>
      </c>
      <c r="K71" s="229"/>
      <c r="L71" s="229"/>
      <c r="M71" s="230"/>
      <c r="N71" s="230"/>
      <c r="O71" s="229"/>
      <c r="P71" s="229"/>
      <c r="Q71" s="229"/>
      <c r="R71" s="229"/>
      <c r="S71" s="475">
        <f>SUM(O71*R71)</f>
        <v>0</v>
      </c>
      <c r="T71" s="229"/>
      <c r="U71" s="229"/>
      <c r="V71" s="474">
        <f>SUM(S71-(S71*U71/100))</f>
        <v>0</v>
      </c>
      <c r="W71" s="473">
        <f>SUM(J71+V71)</f>
        <v>657825</v>
      </c>
      <c r="X71" s="472">
        <f>W71</f>
        <v>657825</v>
      </c>
      <c r="Y71" s="229">
        <v>50</v>
      </c>
      <c r="Z71" s="229">
        <v>0</v>
      </c>
      <c r="AA71" s="229">
        <v>0.01</v>
      </c>
      <c r="AB71" s="229"/>
    </row>
    <row r="72" spans="1:28" ht="17.25" x14ac:dyDescent="0.3">
      <c r="A72" s="229">
        <v>64</v>
      </c>
      <c r="B72" s="230" t="s">
        <v>4</v>
      </c>
      <c r="C72" s="229">
        <v>148</v>
      </c>
      <c r="D72" s="229">
        <v>1</v>
      </c>
      <c r="E72" s="229">
        <v>0</v>
      </c>
      <c r="F72" s="229">
        <v>38</v>
      </c>
      <c r="G72" s="484">
        <f>SUM((D72*400)+(E72*100)+F72)</f>
        <v>438</v>
      </c>
      <c r="H72" s="229">
        <v>1</v>
      </c>
      <c r="I72" s="229">
        <v>200</v>
      </c>
      <c r="J72" s="473">
        <f>SUM(G72*I72)</f>
        <v>87600</v>
      </c>
      <c r="K72" s="229"/>
      <c r="L72" s="229">
        <v>7</v>
      </c>
      <c r="M72" s="230"/>
      <c r="N72" s="230"/>
      <c r="O72" s="229"/>
      <c r="P72" s="229"/>
      <c r="Q72" s="229"/>
      <c r="R72" s="229"/>
      <c r="S72" s="475">
        <f>SUM(O72*R72)</f>
        <v>0</v>
      </c>
      <c r="T72" s="229"/>
      <c r="U72" s="229"/>
      <c r="V72" s="474">
        <f>SUM(S72-(S72*U72/100))</f>
        <v>0</v>
      </c>
      <c r="W72" s="473">
        <f>SUM(J72+V72)</f>
        <v>87600</v>
      </c>
      <c r="X72" s="472">
        <f>W72</f>
        <v>87600</v>
      </c>
      <c r="Y72" s="229">
        <v>50</v>
      </c>
      <c r="Z72" s="229">
        <v>0</v>
      </c>
      <c r="AA72" s="229">
        <v>0.01</v>
      </c>
      <c r="AB72" s="229"/>
    </row>
    <row r="73" spans="1:28" ht="17.25" x14ac:dyDescent="0.3">
      <c r="A73" s="229">
        <v>65</v>
      </c>
      <c r="B73" s="230" t="s">
        <v>4</v>
      </c>
      <c r="C73" s="229">
        <v>2495</v>
      </c>
      <c r="D73" s="229">
        <v>6</v>
      </c>
      <c r="E73" s="229">
        <v>3</v>
      </c>
      <c r="F73" s="229">
        <v>53</v>
      </c>
      <c r="G73" s="484">
        <f>SUM((D73*400)+(E73*100)+F73)</f>
        <v>2753</v>
      </c>
      <c r="H73" s="229">
        <v>1</v>
      </c>
      <c r="I73" s="229">
        <v>75</v>
      </c>
      <c r="J73" s="473">
        <f>SUM(G73*I73)</f>
        <v>206475</v>
      </c>
      <c r="K73" s="229"/>
      <c r="L73" s="229"/>
      <c r="M73" s="230"/>
      <c r="N73" s="230"/>
      <c r="O73" s="229"/>
      <c r="P73" s="229"/>
      <c r="Q73" s="229"/>
      <c r="R73" s="229"/>
      <c r="S73" s="475">
        <f>SUM(O73*R73)</f>
        <v>0</v>
      </c>
      <c r="T73" s="229"/>
      <c r="U73" s="229"/>
      <c r="V73" s="474">
        <f>SUM(S73-(S73*U73/100))</f>
        <v>0</v>
      </c>
      <c r="W73" s="473">
        <f>SUM(J73+V73)</f>
        <v>206475</v>
      </c>
      <c r="X73" s="472">
        <f>W73</f>
        <v>206475</v>
      </c>
      <c r="Y73" s="229">
        <v>50</v>
      </c>
      <c r="Z73" s="229">
        <v>0</v>
      </c>
      <c r="AA73" s="229">
        <v>0.01</v>
      </c>
      <c r="AB73" s="229"/>
    </row>
    <row r="74" spans="1:28" ht="17.25" x14ac:dyDescent="0.3">
      <c r="A74" s="229">
        <v>66</v>
      </c>
      <c r="B74" s="230" t="s">
        <v>4</v>
      </c>
      <c r="C74" s="229">
        <v>7825</v>
      </c>
      <c r="D74" s="229">
        <v>4</v>
      </c>
      <c r="E74" s="229">
        <v>3</v>
      </c>
      <c r="F74" s="229">
        <v>21</v>
      </c>
      <c r="G74" s="484">
        <f>SUM((D74*400)+(E74*100)+F74)</f>
        <v>1921</v>
      </c>
      <c r="H74" s="229">
        <v>1</v>
      </c>
      <c r="I74" s="229">
        <v>110</v>
      </c>
      <c r="J74" s="473">
        <f>SUM(G74*I74)</f>
        <v>211310</v>
      </c>
      <c r="K74" s="229"/>
      <c r="L74" s="229"/>
      <c r="M74" s="230"/>
      <c r="N74" s="230"/>
      <c r="O74" s="229"/>
      <c r="P74" s="229"/>
      <c r="Q74" s="229"/>
      <c r="R74" s="229"/>
      <c r="S74" s="475">
        <f>SUM(O74*R74)</f>
        <v>0</v>
      </c>
      <c r="T74" s="229"/>
      <c r="U74" s="229"/>
      <c r="V74" s="474">
        <f>SUM(S74-(S74*U74/100))</f>
        <v>0</v>
      </c>
      <c r="W74" s="473">
        <f>SUM(J74+V74)</f>
        <v>211310</v>
      </c>
      <c r="X74" s="472">
        <f>W74</f>
        <v>211310</v>
      </c>
      <c r="Y74" s="229">
        <v>50</v>
      </c>
      <c r="Z74" s="229">
        <v>0</v>
      </c>
      <c r="AA74" s="229">
        <v>0.01</v>
      </c>
      <c r="AB74" s="229"/>
    </row>
    <row r="75" spans="1:28" ht="17.25" x14ac:dyDescent="0.3">
      <c r="A75" s="229">
        <v>67</v>
      </c>
      <c r="B75" s="230" t="s">
        <v>4</v>
      </c>
      <c r="C75" s="229">
        <v>18604</v>
      </c>
      <c r="D75" s="229">
        <v>3</v>
      </c>
      <c r="E75" s="229">
        <v>2</v>
      </c>
      <c r="F75" s="229">
        <v>50</v>
      </c>
      <c r="G75" s="484">
        <f>SUM((D75*400)+(E75*100)+F75)</f>
        <v>1450</v>
      </c>
      <c r="H75" s="229">
        <v>1</v>
      </c>
      <c r="I75" s="229">
        <v>75</v>
      </c>
      <c r="J75" s="473">
        <f>SUM(G75*I75)</f>
        <v>108750</v>
      </c>
      <c r="K75" s="229"/>
      <c r="L75" s="229"/>
      <c r="M75" s="230"/>
      <c r="N75" s="230"/>
      <c r="O75" s="229"/>
      <c r="P75" s="229"/>
      <c r="Q75" s="229"/>
      <c r="R75" s="229"/>
      <c r="S75" s="475">
        <f>SUM(O75*R75)</f>
        <v>0</v>
      </c>
      <c r="T75" s="229"/>
      <c r="U75" s="229"/>
      <c r="V75" s="474">
        <f>SUM(S75-(S75*U75/100))</f>
        <v>0</v>
      </c>
      <c r="W75" s="473">
        <f>SUM(J75+V75)</f>
        <v>108750</v>
      </c>
      <c r="X75" s="472">
        <f>W75</f>
        <v>108750</v>
      </c>
      <c r="Y75" s="229">
        <v>50</v>
      </c>
      <c r="Z75" s="229">
        <v>0</v>
      </c>
      <c r="AA75" s="229">
        <v>0.01</v>
      </c>
      <c r="AB75" s="229"/>
    </row>
    <row r="76" spans="1:28" ht="17.25" x14ac:dyDescent="0.3">
      <c r="A76" s="229">
        <v>68</v>
      </c>
      <c r="B76" s="230" t="s">
        <v>4</v>
      </c>
      <c r="C76" s="229">
        <v>15142</v>
      </c>
      <c r="D76" s="229">
        <v>2</v>
      </c>
      <c r="E76" s="229">
        <v>2</v>
      </c>
      <c r="F76" s="229">
        <v>88</v>
      </c>
      <c r="G76" s="484">
        <f>SUM((D76*400)+(E76*100)+F76)</f>
        <v>1088</v>
      </c>
      <c r="H76" s="229">
        <v>1</v>
      </c>
      <c r="I76" s="229">
        <v>75</v>
      </c>
      <c r="J76" s="473">
        <f>SUM(G76*I76)</f>
        <v>81600</v>
      </c>
      <c r="K76" s="229"/>
      <c r="L76" s="229">
        <v>34</v>
      </c>
      <c r="M76" s="230"/>
      <c r="N76" s="230"/>
      <c r="O76" s="229"/>
      <c r="P76" s="229"/>
      <c r="Q76" s="229"/>
      <c r="R76" s="229"/>
      <c r="S76" s="475">
        <f>SUM(O76*R76)</f>
        <v>0</v>
      </c>
      <c r="T76" s="229"/>
      <c r="U76" s="229"/>
      <c r="V76" s="474">
        <f>SUM(S76-(S76*U76/100))</f>
        <v>0</v>
      </c>
      <c r="W76" s="473">
        <f>SUM(J76+V76)</f>
        <v>81600</v>
      </c>
      <c r="X76" s="472">
        <f>W76</f>
        <v>81600</v>
      </c>
      <c r="Y76" s="229">
        <v>50</v>
      </c>
      <c r="Z76" s="229">
        <v>0</v>
      </c>
      <c r="AA76" s="229">
        <v>0.01</v>
      </c>
      <c r="AB76" s="229"/>
    </row>
    <row r="77" spans="1:28" ht="17.25" x14ac:dyDescent="0.3">
      <c r="A77" s="229">
        <v>69</v>
      </c>
      <c r="B77" s="230" t="s">
        <v>4</v>
      </c>
      <c r="C77" s="229">
        <v>5199</v>
      </c>
      <c r="D77" s="229">
        <v>0</v>
      </c>
      <c r="E77" s="229">
        <v>1</v>
      </c>
      <c r="F77" s="229">
        <v>0</v>
      </c>
      <c r="G77" s="484">
        <f>SUM((D77*400)+(E77*100)+F77)</f>
        <v>100</v>
      </c>
      <c r="H77" s="229">
        <v>1</v>
      </c>
      <c r="I77" s="229">
        <v>75</v>
      </c>
      <c r="J77" s="473">
        <f>SUM(G77*I77)</f>
        <v>7500</v>
      </c>
      <c r="K77" s="229"/>
      <c r="L77" s="229">
        <v>82</v>
      </c>
      <c r="M77" s="230"/>
      <c r="N77" s="230"/>
      <c r="O77" s="229"/>
      <c r="P77" s="229"/>
      <c r="Q77" s="229"/>
      <c r="R77" s="229"/>
      <c r="S77" s="475">
        <f>SUM(O77*R77)</f>
        <v>0</v>
      </c>
      <c r="T77" s="229"/>
      <c r="U77" s="229"/>
      <c r="V77" s="474">
        <f>SUM(S77-(S77*U77/100))</f>
        <v>0</v>
      </c>
      <c r="W77" s="473">
        <f>SUM(J77+V77)</f>
        <v>7500</v>
      </c>
      <c r="X77" s="472">
        <f>W77</f>
        <v>7500</v>
      </c>
      <c r="Y77" s="229">
        <v>50</v>
      </c>
      <c r="Z77" s="229">
        <v>0</v>
      </c>
      <c r="AA77" s="229">
        <v>0.01</v>
      </c>
      <c r="AB77" s="229"/>
    </row>
    <row r="78" spans="1:28" ht="17.25" x14ac:dyDescent="0.3">
      <c r="A78" s="229">
        <v>70</v>
      </c>
      <c r="B78" s="230" t="s">
        <v>4</v>
      </c>
      <c r="C78" s="229">
        <v>1907</v>
      </c>
      <c r="D78" s="229">
        <v>0</v>
      </c>
      <c r="E78" s="229">
        <v>0</v>
      </c>
      <c r="F78" s="229">
        <v>97</v>
      </c>
      <c r="G78" s="484">
        <f>SUM((D78*400)+(E78*100)+F78)</f>
        <v>97</v>
      </c>
      <c r="H78" s="229">
        <v>1</v>
      </c>
      <c r="I78" s="229">
        <v>75</v>
      </c>
      <c r="J78" s="473">
        <f>SUM(G78*I78)</f>
        <v>7275</v>
      </c>
      <c r="K78" s="229"/>
      <c r="L78" s="229"/>
      <c r="M78" s="230"/>
      <c r="N78" s="230"/>
      <c r="O78" s="229"/>
      <c r="P78" s="229"/>
      <c r="Q78" s="229"/>
      <c r="R78" s="229"/>
      <c r="S78" s="475">
        <f>SUM(O78*R78)</f>
        <v>0</v>
      </c>
      <c r="T78" s="229"/>
      <c r="U78" s="229"/>
      <c r="V78" s="474">
        <f>SUM(S78-(S78*U78/100))</f>
        <v>0</v>
      </c>
      <c r="W78" s="473">
        <f>SUM(J78+V78)</f>
        <v>7275</v>
      </c>
      <c r="X78" s="472">
        <f>W78</f>
        <v>7275</v>
      </c>
      <c r="Y78" s="229">
        <v>50</v>
      </c>
      <c r="Z78" s="229">
        <v>0</v>
      </c>
      <c r="AA78" s="229">
        <v>0.01</v>
      </c>
      <c r="AB78" s="229"/>
    </row>
    <row r="79" spans="1:28" ht="17.25" x14ac:dyDescent="0.3">
      <c r="A79" s="229">
        <v>71</v>
      </c>
      <c r="B79" s="230" t="s">
        <v>4</v>
      </c>
      <c r="C79" s="229">
        <v>2101</v>
      </c>
      <c r="D79" s="229">
        <v>5</v>
      </c>
      <c r="E79" s="229">
        <v>3</v>
      </c>
      <c r="F79" s="229">
        <v>74</v>
      </c>
      <c r="G79" s="484">
        <f>SUM((D79*400)+(E79*100)+F79)</f>
        <v>2374</v>
      </c>
      <c r="H79" s="229">
        <v>1</v>
      </c>
      <c r="I79" s="229">
        <v>75</v>
      </c>
      <c r="J79" s="473">
        <f>SUM(G79*I79)</f>
        <v>178050</v>
      </c>
      <c r="K79" s="229"/>
      <c r="L79" s="229">
        <v>107</v>
      </c>
      <c r="M79" s="230"/>
      <c r="N79" s="230"/>
      <c r="O79" s="229"/>
      <c r="P79" s="229"/>
      <c r="Q79" s="229"/>
      <c r="R79" s="229"/>
      <c r="S79" s="475">
        <f>SUM(O79*R79)</f>
        <v>0</v>
      </c>
      <c r="T79" s="229"/>
      <c r="U79" s="229"/>
      <c r="V79" s="474">
        <f>SUM(S79-(S79*U79/100))</f>
        <v>0</v>
      </c>
      <c r="W79" s="473">
        <f>SUM(J79+V79)</f>
        <v>178050</v>
      </c>
      <c r="X79" s="472">
        <f>W79</f>
        <v>178050</v>
      </c>
      <c r="Y79" s="229">
        <v>50</v>
      </c>
      <c r="Z79" s="229">
        <v>0</v>
      </c>
      <c r="AA79" s="229">
        <v>0.01</v>
      </c>
      <c r="AB79" s="229"/>
    </row>
    <row r="80" spans="1:28" ht="17.25" x14ac:dyDescent="0.3">
      <c r="A80" s="229">
        <v>72</v>
      </c>
      <c r="B80" s="230" t="s">
        <v>4</v>
      </c>
      <c r="C80" s="229">
        <v>15199</v>
      </c>
      <c r="D80" s="229">
        <v>0</v>
      </c>
      <c r="E80" s="229">
        <v>1</v>
      </c>
      <c r="F80" s="229">
        <v>8</v>
      </c>
      <c r="G80" s="484">
        <f>SUM((D80*400)+(E80*100)+F80)</f>
        <v>108</v>
      </c>
      <c r="H80" s="229">
        <v>2</v>
      </c>
      <c r="I80" s="229">
        <v>75</v>
      </c>
      <c r="J80" s="473">
        <f>SUM(G80*I80)</f>
        <v>8100</v>
      </c>
      <c r="K80" s="229"/>
      <c r="L80" s="229">
        <v>10</v>
      </c>
      <c r="M80" s="230" t="s">
        <v>10</v>
      </c>
      <c r="N80" s="230" t="s">
        <v>9</v>
      </c>
      <c r="O80" s="229">
        <v>36</v>
      </c>
      <c r="P80" s="229"/>
      <c r="Q80" s="229"/>
      <c r="R80" s="229">
        <v>6500</v>
      </c>
      <c r="S80" s="475">
        <f>SUM(O80*R80)</f>
        <v>234000</v>
      </c>
      <c r="T80" s="229">
        <v>45</v>
      </c>
      <c r="U80" s="229">
        <v>85</v>
      </c>
      <c r="V80" s="474">
        <f>SUM(S80-(S80*U80/100))</f>
        <v>35100</v>
      </c>
      <c r="W80" s="473">
        <f>SUM(J80+V80)</f>
        <v>43200</v>
      </c>
      <c r="X80" s="472">
        <f>W80</f>
        <v>43200</v>
      </c>
      <c r="Y80" s="229">
        <v>10</v>
      </c>
      <c r="Z80" s="229">
        <v>0</v>
      </c>
      <c r="AA80" s="229">
        <v>0.02</v>
      </c>
      <c r="AB80" s="229"/>
    </row>
    <row r="81" spans="1:28" ht="17.25" x14ac:dyDescent="0.3">
      <c r="A81" s="229">
        <v>73</v>
      </c>
      <c r="B81" s="230" t="s">
        <v>4</v>
      </c>
      <c r="C81" s="229">
        <v>12610</v>
      </c>
      <c r="D81" s="229">
        <v>11</v>
      </c>
      <c r="E81" s="229">
        <v>0</v>
      </c>
      <c r="F81" s="229">
        <v>74</v>
      </c>
      <c r="G81" s="484">
        <f>SUM((D81*400)+(E81*100)+F81)</f>
        <v>4474</v>
      </c>
      <c r="H81" s="229">
        <v>1</v>
      </c>
      <c r="I81" s="229">
        <v>110</v>
      </c>
      <c r="J81" s="473">
        <f>SUM(G81*I81)</f>
        <v>492140</v>
      </c>
      <c r="K81" s="229"/>
      <c r="L81" s="229"/>
      <c r="M81" s="230"/>
      <c r="N81" s="230"/>
      <c r="O81" s="229"/>
      <c r="P81" s="229"/>
      <c r="Q81" s="229"/>
      <c r="R81" s="229"/>
      <c r="S81" s="475">
        <f>SUM(O81*R81)</f>
        <v>0</v>
      </c>
      <c r="T81" s="229"/>
      <c r="U81" s="229"/>
      <c r="V81" s="474">
        <f>SUM(S81-(S81*U81/100))</f>
        <v>0</v>
      </c>
      <c r="W81" s="473">
        <f>SUM(J81+V81)</f>
        <v>492140</v>
      </c>
      <c r="X81" s="472">
        <f>W81</f>
        <v>492140</v>
      </c>
      <c r="Y81" s="229">
        <v>50</v>
      </c>
      <c r="Z81" s="229">
        <v>0</v>
      </c>
      <c r="AA81" s="229">
        <v>0.01</v>
      </c>
      <c r="AB81" s="229"/>
    </row>
    <row r="82" spans="1:28" ht="17.25" x14ac:dyDescent="0.3">
      <c r="A82" s="229">
        <v>74</v>
      </c>
      <c r="B82" s="230" t="s">
        <v>4</v>
      </c>
      <c r="C82" s="229">
        <v>15201</v>
      </c>
      <c r="D82" s="229">
        <v>0</v>
      </c>
      <c r="E82" s="229">
        <v>0</v>
      </c>
      <c r="F82" s="229">
        <v>96</v>
      </c>
      <c r="G82" s="484">
        <f>SUM((D82*400)+(E82*100)+F82)</f>
        <v>96</v>
      </c>
      <c r="H82" s="229">
        <v>1</v>
      </c>
      <c r="I82" s="229">
        <v>75</v>
      </c>
      <c r="J82" s="473">
        <f>SUM(G82*I82)</f>
        <v>7200</v>
      </c>
      <c r="K82" s="229"/>
      <c r="L82" s="229"/>
      <c r="M82" s="230" t="s">
        <v>71</v>
      </c>
      <c r="N82" s="230" t="s">
        <v>0</v>
      </c>
      <c r="O82" s="229">
        <v>12</v>
      </c>
      <c r="P82" s="229"/>
      <c r="Q82" s="229"/>
      <c r="R82" s="229">
        <v>5400</v>
      </c>
      <c r="S82" s="475">
        <f>SUM(O82*R82)</f>
        <v>64800</v>
      </c>
      <c r="T82" s="229">
        <v>2</v>
      </c>
      <c r="U82" s="229">
        <v>6</v>
      </c>
      <c r="V82" s="474">
        <f>SUM(S82-(S82*U82/100))</f>
        <v>60912</v>
      </c>
      <c r="W82" s="473">
        <f>SUM(J82+V82)</f>
        <v>68112</v>
      </c>
      <c r="X82" s="472">
        <f>W82</f>
        <v>68112</v>
      </c>
      <c r="Y82" s="229">
        <v>50</v>
      </c>
      <c r="Z82" s="229">
        <v>0</v>
      </c>
      <c r="AA82" s="229">
        <v>0.01</v>
      </c>
      <c r="AB82" s="229"/>
    </row>
    <row r="83" spans="1:28" ht="17.25" x14ac:dyDescent="0.3">
      <c r="A83" s="229">
        <v>75</v>
      </c>
      <c r="B83" s="230" t="s">
        <v>4</v>
      </c>
      <c r="C83" s="229">
        <v>1897</v>
      </c>
      <c r="D83" s="229">
        <v>0</v>
      </c>
      <c r="E83" s="229">
        <v>2</v>
      </c>
      <c r="F83" s="229">
        <v>36</v>
      </c>
      <c r="G83" s="484">
        <f>SUM((D83*400)+(E83*100)+F83)</f>
        <v>236</v>
      </c>
      <c r="H83" s="229">
        <v>1</v>
      </c>
      <c r="I83" s="229">
        <v>200</v>
      </c>
      <c r="J83" s="473">
        <f>SUM(G83*I83)</f>
        <v>47200</v>
      </c>
      <c r="K83" s="229"/>
      <c r="L83" s="229"/>
      <c r="M83" s="230"/>
      <c r="N83" s="230"/>
      <c r="O83" s="229"/>
      <c r="P83" s="229"/>
      <c r="Q83" s="229"/>
      <c r="R83" s="229"/>
      <c r="S83" s="475">
        <f>SUM(O83*R83)</f>
        <v>0</v>
      </c>
      <c r="T83" s="229"/>
      <c r="U83" s="229"/>
      <c r="V83" s="474">
        <f>SUM(S83-(S83*U83/100))</f>
        <v>0</v>
      </c>
      <c r="W83" s="473">
        <f>SUM(J83+V83)</f>
        <v>47200</v>
      </c>
      <c r="X83" s="472">
        <f>W83</f>
        <v>47200</v>
      </c>
      <c r="Y83" s="229">
        <v>50</v>
      </c>
      <c r="Z83" s="229">
        <v>0</v>
      </c>
      <c r="AA83" s="229">
        <v>0.01</v>
      </c>
      <c r="AB83" s="229"/>
    </row>
    <row r="84" spans="1:28" ht="17.25" x14ac:dyDescent="0.3">
      <c r="A84" s="229">
        <v>76</v>
      </c>
      <c r="B84" s="230" t="s">
        <v>4</v>
      </c>
      <c r="C84" s="229">
        <v>15297</v>
      </c>
      <c r="D84" s="229">
        <v>1</v>
      </c>
      <c r="E84" s="229">
        <v>2</v>
      </c>
      <c r="F84" s="229">
        <v>61</v>
      </c>
      <c r="G84" s="484">
        <f>SUM((D84*400)+(E84*100)+F84)</f>
        <v>661</v>
      </c>
      <c r="H84" s="229">
        <v>2</v>
      </c>
      <c r="I84" s="229">
        <v>75</v>
      </c>
      <c r="J84" s="473">
        <f>SUM(G84*I84)</f>
        <v>49575</v>
      </c>
      <c r="K84" s="229"/>
      <c r="L84" s="229">
        <v>244</v>
      </c>
      <c r="M84" s="230" t="s">
        <v>3</v>
      </c>
      <c r="N84" s="230" t="s">
        <v>2</v>
      </c>
      <c r="O84" s="229">
        <v>80</v>
      </c>
      <c r="P84" s="229"/>
      <c r="Q84" s="229"/>
      <c r="R84" s="229">
        <v>6500</v>
      </c>
      <c r="S84" s="475">
        <f>SUM(O84*R84)</f>
        <v>520000</v>
      </c>
      <c r="T84" s="229">
        <v>1</v>
      </c>
      <c r="U84" s="229">
        <v>1</v>
      </c>
      <c r="V84" s="474">
        <f>SUM(S84-(S84*U84/100))</f>
        <v>514800</v>
      </c>
      <c r="W84" s="473">
        <f>SUM(J84+V84)</f>
        <v>564375</v>
      </c>
      <c r="X84" s="472">
        <f>W84</f>
        <v>564375</v>
      </c>
      <c r="Y84" s="229">
        <v>10</v>
      </c>
      <c r="Z84" s="229">
        <v>0</v>
      </c>
      <c r="AA84" s="229">
        <v>0.02</v>
      </c>
      <c r="AB84" s="229"/>
    </row>
    <row r="85" spans="1:28" ht="17.25" x14ac:dyDescent="0.3">
      <c r="A85" s="229">
        <v>77</v>
      </c>
      <c r="B85" s="230" t="s">
        <v>4</v>
      </c>
      <c r="C85" s="229">
        <v>4171</v>
      </c>
      <c r="D85" s="229">
        <v>9</v>
      </c>
      <c r="E85" s="229">
        <v>0</v>
      </c>
      <c r="F85" s="229">
        <v>0</v>
      </c>
      <c r="G85" s="484">
        <f>SUM((D85*400)+(E85*100)+F85)</f>
        <v>3600</v>
      </c>
      <c r="H85" s="229">
        <v>1</v>
      </c>
      <c r="I85" s="229">
        <v>75</v>
      </c>
      <c r="J85" s="473">
        <f>SUM(G85*I85)</f>
        <v>270000</v>
      </c>
      <c r="K85" s="229"/>
      <c r="L85" s="506"/>
      <c r="M85" s="230"/>
      <c r="N85" s="230"/>
      <c r="O85" s="229"/>
      <c r="P85" s="229"/>
      <c r="Q85" s="229"/>
      <c r="R85" s="229"/>
      <c r="S85" s="475">
        <f>SUM(O85*R85)</f>
        <v>0</v>
      </c>
      <c r="T85" s="229"/>
      <c r="U85" s="229"/>
      <c r="V85" s="474">
        <f>SUM(S85-(S85*U85/100))</f>
        <v>0</v>
      </c>
      <c r="W85" s="473">
        <f>SUM(J85+V85)</f>
        <v>270000</v>
      </c>
      <c r="X85" s="472">
        <f>W85</f>
        <v>270000</v>
      </c>
      <c r="Y85" s="229">
        <v>50</v>
      </c>
      <c r="Z85" s="229">
        <v>0</v>
      </c>
      <c r="AA85" s="229">
        <v>0.01</v>
      </c>
      <c r="AB85" s="229"/>
    </row>
    <row r="86" spans="1:28" ht="17.25" x14ac:dyDescent="0.3">
      <c r="A86" s="229">
        <v>78</v>
      </c>
      <c r="B86" s="230" t="s">
        <v>4</v>
      </c>
      <c r="C86" s="229">
        <v>142</v>
      </c>
      <c r="D86" s="229">
        <v>0</v>
      </c>
      <c r="E86" s="229">
        <v>0</v>
      </c>
      <c r="F86" s="229">
        <v>76</v>
      </c>
      <c r="G86" s="484">
        <f>SUM((D86*400)+(E86*100)+F86)</f>
        <v>76</v>
      </c>
      <c r="H86" s="229">
        <v>1</v>
      </c>
      <c r="I86" s="229">
        <v>75</v>
      </c>
      <c r="J86" s="473">
        <f>SUM(G86*I86)</f>
        <v>5700</v>
      </c>
      <c r="K86" s="229"/>
      <c r="L86" s="229">
        <v>99</v>
      </c>
      <c r="M86" s="504" t="s">
        <v>200</v>
      </c>
      <c r="N86" s="230" t="s">
        <v>2</v>
      </c>
      <c r="O86" s="229">
        <v>50</v>
      </c>
      <c r="P86" s="229"/>
      <c r="Q86" s="229"/>
      <c r="R86" s="229">
        <v>5900</v>
      </c>
      <c r="S86" s="475">
        <f>SUM(O86*R86)</f>
        <v>295000</v>
      </c>
      <c r="T86" s="229">
        <v>10</v>
      </c>
      <c r="U86" s="229">
        <v>10</v>
      </c>
      <c r="V86" s="474">
        <f>SUM(S86-(S86*U86/100))</f>
        <v>265500</v>
      </c>
      <c r="W86" s="473">
        <f>SUM(J86+V86)</f>
        <v>271200</v>
      </c>
      <c r="X86" s="472">
        <f>W86</f>
        <v>271200</v>
      </c>
      <c r="Y86" s="229">
        <v>0</v>
      </c>
      <c r="Z86" s="493">
        <f>X86</f>
        <v>271200</v>
      </c>
      <c r="AA86" s="229">
        <v>0.03</v>
      </c>
      <c r="AB86" s="229"/>
    </row>
    <row r="87" spans="1:28" ht="17.25" x14ac:dyDescent="0.3">
      <c r="A87" s="229">
        <v>79</v>
      </c>
      <c r="B87" s="230" t="s">
        <v>4</v>
      </c>
      <c r="C87" s="229">
        <v>141</v>
      </c>
      <c r="D87" s="229">
        <v>0</v>
      </c>
      <c r="E87" s="229">
        <v>0</v>
      </c>
      <c r="F87" s="505" t="s">
        <v>179</v>
      </c>
      <c r="G87" s="484">
        <f>SUM((D87*400)+(E87*100)+F87)</f>
        <v>75</v>
      </c>
      <c r="H87" s="229">
        <v>2</v>
      </c>
      <c r="I87" s="229">
        <v>75</v>
      </c>
      <c r="J87" s="473">
        <f>SUM(G87*I87)</f>
        <v>5625</v>
      </c>
      <c r="K87" s="229"/>
      <c r="L87" s="229"/>
      <c r="M87" s="230" t="s">
        <v>3</v>
      </c>
      <c r="N87" s="230" t="s">
        <v>2</v>
      </c>
      <c r="O87" s="229">
        <v>117</v>
      </c>
      <c r="P87" s="229"/>
      <c r="Q87" s="229"/>
      <c r="R87" s="229">
        <v>6500</v>
      </c>
      <c r="S87" s="475">
        <f>SUM(O87*R87)</f>
        <v>760500</v>
      </c>
      <c r="T87" s="229">
        <v>15</v>
      </c>
      <c r="U87" s="229">
        <v>20</v>
      </c>
      <c r="V87" s="474">
        <f>SUM(S87-(S87*U87/100))</f>
        <v>608400</v>
      </c>
      <c r="W87" s="473">
        <f>SUM(J87+V87)</f>
        <v>614025</v>
      </c>
      <c r="X87" s="472">
        <f>W87</f>
        <v>614025</v>
      </c>
      <c r="Y87" s="229">
        <v>10</v>
      </c>
      <c r="Z87" s="229">
        <v>0</v>
      </c>
      <c r="AA87" s="229">
        <v>0.02</v>
      </c>
      <c r="AB87" s="229"/>
    </row>
    <row r="88" spans="1:28" ht="17.25" x14ac:dyDescent="0.3">
      <c r="A88" s="229">
        <v>80</v>
      </c>
      <c r="B88" s="230" t="s">
        <v>4</v>
      </c>
      <c r="C88" s="229">
        <v>6140</v>
      </c>
      <c r="D88" s="229">
        <v>0</v>
      </c>
      <c r="E88" s="229">
        <v>1</v>
      </c>
      <c r="F88" s="229">
        <v>10</v>
      </c>
      <c r="G88" s="484">
        <f>SUM((D88*400)+(E88*100)+F88)</f>
        <v>110</v>
      </c>
      <c r="H88" s="229">
        <v>1</v>
      </c>
      <c r="I88" s="229">
        <v>75</v>
      </c>
      <c r="J88" s="473">
        <f>SUM(G88*I88)</f>
        <v>8250</v>
      </c>
      <c r="K88" s="229"/>
      <c r="L88" s="229"/>
      <c r="M88" s="230"/>
      <c r="N88" s="230"/>
      <c r="O88" s="229"/>
      <c r="P88" s="229"/>
      <c r="Q88" s="229"/>
      <c r="R88" s="229"/>
      <c r="S88" s="475">
        <f>SUM(O88*R88)</f>
        <v>0</v>
      </c>
      <c r="T88" s="229"/>
      <c r="U88" s="229"/>
      <c r="V88" s="474">
        <f>SUM(S88-(S88*U88/100))</f>
        <v>0</v>
      </c>
      <c r="W88" s="473">
        <f>SUM(J88+V88)</f>
        <v>8250</v>
      </c>
      <c r="X88" s="472">
        <f>W88</f>
        <v>8250</v>
      </c>
      <c r="Y88" s="229">
        <v>50</v>
      </c>
      <c r="Z88" s="229">
        <v>0</v>
      </c>
      <c r="AA88" s="229">
        <v>0.01</v>
      </c>
      <c r="AB88" s="229"/>
    </row>
    <row r="89" spans="1:28" ht="17.25" x14ac:dyDescent="0.3">
      <c r="A89" s="229">
        <v>81</v>
      </c>
      <c r="B89" s="230" t="s">
        <v>4</v>
      </c>
      <c r="C89" s="229">
        <v>5725</v>
      </c>
      <c r="D89" s="229">
        <v>0</v>
      </c>
      <c r="E89" s="229">
        <v>0</v>
      </c>
      <c r="F89" s="229">
        <v>70</v>
      </c>
      <c r="G89" s="484">
        <f>SUM((D89*400)+(E89*100)+F89)</f>
        <v>70</v>
      </c>
      <c r="H89" s="229">
        <v>2</v>
      </c>
      <c r="I89" s="229">
        <v>200</v>
      </c>
      <c r="J89" s="473">
        <f>SUM(G89*I89)</f>
        <v>14000</v>
      </c>
      <c r="K89" s="229"/>
      <c r="L89" s="229">
        <v>92</v>
      </c>
      <c r="M89" s="230" t="s">
        <v>3</v>
      </c>
      <c r="N89" s="230" t="s">
        <v>2</v>
      </c>
      <c r="O89" s="229">
        <v>72</v>
      </c>
      <c r="P89" s="229"/>
      <c r="Q89" s="229"/>
      <c r="R89" s="229">
        <v>6500</v>
      </c>
      <c r="S89" s="475">
        <f>SUM(O89*R89)</f>
        <v>468000</v>
      </c>
      <c r="T89" s="229">
        <v>10</v>
      </c>
      <c r="U89" s="229">
        <v>10</v>
      </c>
      <c r="V89" s="474">
        <f>SUM(S89-(S89*U89/100))</f>
        <v>421200</v>
      </c>
      <c r="W89" s="473">
        <f>SUM(J89+V89)</f>
        <v>435200</v>
      </c>
      <c r="X89" s="472">
        <f>W89</f>
        <v>435200</v>
      </c>
      <c r="Y89" s="229">
        <v>10</v>
      </c>
      <c r="Z89" s="229">
        <v>0</v>
      </c>
      <c r="AA89" s="229">
        <v>0.02</v>
      </c>
      <c r="AB89" s="229"/>
    </row>
    <row r="90" spans="1:28" ht="17.25" x14ac:dyDescent="0.3">
      <c r="A90" s="229"/>
      <c r="B90" s="230"/>
      <c r="C90" s="229"/>
      <c r="D90" s="229"/>
      <c r="E90" s="229"/>
      <c r="F90" s="229"/>
      <c r="G90" s="484"/>
      <c r="H90" s="229"/>
      <c r="I90" s="229"/>
      <c r="J90" s="473">
        <f>SUM(G90*I90)</f>
        <v>0</v>
      </c>
      <c r="K90" s="229"/>
      <c r="L90" s="229"/>
      <c r="M90" s="230" t="s">
        <v>22</v>
      </c>
      <c r="N90" s="230" t="s">
        <v>0</v>
      </c>
      <c r="O90" s="229">
        <v>18</v>
      </c>
      <c r="P90" s="229"/>
      <c r="Q90" s="229"/>
      <c r="R90" s="229">
        <v>2050</v>
      </c>
      <c r="S90" s="475">
        <f>SUM(O90*R90)</f>
        <v>36900</v>
      </c>
      <c r="T90" s="229">
        <v>5</v>
      </c>
      <c r="U90" s="229">
        <v>15</v>
      </c>
      <c r="V90" s="474">
        <f>SUM(S90-(S90*U90/100))</f>
        <v>31365</v>
      </c>
      <c r="W90" s="473">
        <f>SUM(J90+V90)</f>
        <v>31365</v>
      </c>
      <c r="X90" s="472">
        <f>W90</f>
        <v>31365</v>
      </c>
      <c r="Y90" s="229">
        <v>50</v>
      </c>
      <c r="Z90" s="229">
        <v>0</v>
      </c>
      <c r="AA90" s="229">
        <v>0.01</v>
      </c>
      <c r="AB90" s="229"/>
    </row>
    <row r="91" spans="1:28" ht="17.25" x14ac:dyDescent="0.3">
      <c r="A91" s="229">
        <v>82</v>
      </c>
      <c r="B91" s="230" t="s">
        <v>4</v>
      </c>
      <c r="C91" s="229">
        <v>150</v>
      </c>
      <c r="D91" s="229">
        <v>0</v>
      </c>
      <c r="E91" s="229">
        <v>3</v>
      </c>
      <c r="F91" s="229">
        <v>10</v>
      </c>
      <c r="G91" s="484">
        <f>SUM((D91*400)+(E91*100)+F91)</f>
        <v>310</v>
      </c>
      <c r="H91" s="229">
        <v>1</v>
      </c>
      <c r="I91" s="229">
        <v>75</v>
      </c>
      <c r="J91" s="473">
        <f>SUM(G91*I91)</f>
        <v>23250</v>
      </c>
      <c r="K91" s="229"/>
      <c r="L91" s="229">
        <v>94</v>
      </c>
      <c r="M91" s="230" t="s">
        <v>3</v>
      </c>
      <c r="N91" s="230" t="s">
        <v>2</v>
      </c>
      <c r="O91" s="229">
        <v>100</v>
      </c>
      <c r="P91" s="229"/>
      <c r="Q91" s="229"/>
      <c r="R91" s="229">
        <v>6500</v>
      </c>
      <c r="S91" s="475">
        <f>SUM(O91*R91)</f>
        <v>650000</v>
      </c>
      <c r="T91" s="229">
        <v>5</v>
      </c>
      <c r="U91" s="229">
        <v>5</v>
      </c>
      <c r="V91" s="474">
        <f>SUM(S91-(S91*U91/100))</f>
        <v>617500</v>
      </c>
      <c r="W91" s="473">
        <f>SUM(J91+V91)</f>
        <v>640750</v>
      </c>
      <c r="X91" s="472">
        <f>W91</f>
        <v>640750</v>
      </c>
      <c r="Y91" s="229">
        <v>10</v>
      </c>
      <c r="Z91" s="229">
        <v>0</v>
      </c>
      <c r="AA91" s="229">
        <v>0.02</v>
      </c>
      <c r="AB91" s="229"/>
    </row>
    <row r="92" spans="1:28" ht="17.25" x14ac:dyDescent="0.3">
      <c r="A92" s="229"/>
      <c r="B92" s="230"/>
      <c r="C92" s="229"/>
      <c r="D92" s="229"/>
      <c r="E92" s="229"/>
      <c r="F92" s="229"/>
      <c r="G92" s="484"/>
      <c r="H92" s="229"/>
      <c r="I92" s="229"/>
      <c r="J92" s="473">
        <f>SUM(G92*I92)</f>
        <v>0</v>
      </c>
      <c r="K92" s="229"/>
      <c r="L92" s="229"/>
      <c r="M92" s="230" t="s">
        <v>11</v>
      </c>
      <c r="N92" s="230" t="s">
        <v>0</v>
      </c>
      <c r="O92" s="229">
        <v>96</v>
      </c>
      <c r="P92" s="229"/>
      <c r="Q92" s="229"/>
      <c r="R92" s="229">
        <v>2050</v>
      </c>
      <c r="S92" s="475">
        <f>SUM(O92*R92)</f>
        <v>196800</v>
      </c>
      <c r="T92" s="229">
        <v>3</v>
      </c>
      <c r="U92" s="229">
        <v>9</v>
      </c>
      <c r="V92" s="474">
        <f>SUM(S92-(S92*U92/100))</f>
        <v>179088</v>
      </c>
      <c r="W92" s="473">
        <f>SUM(J92+V92)</f>
        <v>179088</v>
      </c>
      <c r="X92" s="472">
        <f>W92</f>
        <v>179088</v>
      </c>
      <c r="Y92" s="229">
        <v>50</v>
      </c>
      <c r="Z92" s="229">
        <v>0</v>
      </c>
      <c r="AA92" s="229">
        <v>0.01</v>
      </c>
      <c r="AB92" s="229"/>
    </row>
    <row r="93" spans="1:28" ht="17.25" x14ac:dyDescent="0.3">
      <c r="A93" s="229">
        <v>83</v>
      </c>
      <c r="B93" s="230" t="s">
        <v>4</v>
      </c>
      <c r="C93" s="229">
        <v>14873</v>
      </c>
      <c r="D93" s="229">
        <v>3</v>
      </c>
      <c r="E93" s="229">
        <v>0</v>
      </c>
      <c r="F93" s="229">
        <v>0</v>
      </c>
      <c r="G93" s="484">
        <f>SUM((D93*400)+(E93*100)+F93)</f>
        <v>1200</v>
      </c>
      <c r="H93" s="229">
        <v>1</v>
      </c>
      <c r="I93" s="229">
        <v>75</v>
      </c>
      <c r="J93" s="473">
        <f>SUM(G93*I93)</f>
        <v>90000</v>
      </c>
      <c r="K93" s="229"/>
      <c r="L93" s="229"/>
      <c r="M93" s="230"/>
      <c r="N93" s="230"/>
      <c r="O93" s="229"/>
      <c r="P93" s="229"/>
      <c r="Q93" s="229"/>
      <c r="R93" s="229"/>
      <c r="S93" s="475">
        <f>SUM(O93*R93)</f>
        <v>0</v>
      </c>
      <c r="T93" s="229"/>
      <c r="U93" s="229"/>
      <c r="V93" s="474">
        <f>SUM(S93-(S93*U93/100))</f>
        <v>0</v>
      </c>
      <c r="W93" s="473">
        <f>SUM(J93+V93)</f>
        <v>90000</v>
      </c>
      <c r="X93" s="472">
        <f>W93</f>
        <v>90000</v>
      </c>
      <c r="Y93" s="229">
        <v>50</v>
      </c>
      <c r="Z93" s="229">
        <v>0</v>
      </c>
      <c r="AA93" s="229">
        <v>0.01</v>
      </c>
      <c r="AB93" s="229"/>
    </row>
    <row r="94" spans="1:28" ht="17.25" x14ac:dyDescent="0.3">
      <c r="A94" s="229">
        <v>84</v>
      </c>
      <c r="B94" s="230" t="s">
        <v>4</v>
      </c>
      <c r="C94" s="229">
        <v>2491</v>
      </c>
      <c r="D94" s="229">
        <v>11</v>
      </c>
      <c r="E94" s="229">
        <v>0</v>
      </c>
      <c r="F94" s="229">
        <v>84</v>
      </c>
      <c r="G94" s="484">
        <f>SUM((D94*400)+(E94*100)+F94)</f>
        <v>4484</v>
      </c>
      <c r="H94" s="229">
        <v>1</v>
      </c>
      <c r="I94" s="229">
        <v>75</v>
      </c>
      <c r="J94" s="473">
        <f>SUM(G94*I94)</f>
        <v>336300</v>
      </c>
      <c r="K94" s="229"/>
      <c r="L94" s="229"/>
      <c r="M94" s="230"/>
      <c r="N94" s="230"/>
      <c r="O94" s="229"/>
      <c r="P94" s="229"/>
      <c r="Q94" s="229"/>
      <c r="R94" s="229"/>
      <c r="S94" s="475">
        <f>SUM(O94*R94)</f>
        <v>0</v>
      </c>
      <c r="T94" s="229"/>
      <c r="U94" s="229"/>
      <c r="V94" s="474">
        <f>SUM(S94-(S94*U94/100))</f>
        <v>0</v>
      </c>
      <c r="W94" s="473">
        <f>SUM(J94+V94)</f>
        <v>336300</v>
      </c>
      <c r="X94" s="472">
        <f>W94</f>
        <v>336300</v>
      </c>
      <c r="Y94" s="229">
        <v>50</v>
      </c>
      <c r="Z94" s="229">
        <v>0</v>
      </c>
      <c r="AA94" s="229">
        <v>0.01</v>
      </c>
      <c r="AB94" s="229"/>
    </row>
    <row r="95" spans="1:28" ht="17.25" x14ac:dyDescent="0.3">
      <c r="A95" s="229">
        <v>85</v>
      </c>
      <c r="B95" s="230" t="s">
        <v>4</v>
      </c>
      <c r="C95" s="229">
        <v>29743</v>
      </c>
      <c r="D95" s="229">
        <v>0</v>
      </c>
      <c r="E95" s="229">
        <v>0</v>
      </c>
      <c r="F95" s="229">
        <v>36</v>
      </c>
      <c r="G95" s="484">
        <f>SUM((D95*400)+(E95*100)+F95)</f>
        <v>36</v>
      </c>
      <c r="H95" s="229">
        <v>1</v>
      </c>
      <c r="I95" s="229">
        <v>75</v>
      </c>
      <c r="J95" s="473">
        <f>SUM(G95*I95)</f>
        <v>2700</v>
      </c>
      <c r="K95" s="229"/>
      <c r="L95" s="229"/>
      <c r="M95" s="230"/>
      <c r="N95" s="230"/>
      <c r="O95" s="229"/>
      <c r="P95" s="229"/>
      <c r="Q95" s="229"/>
      <c r="R95" s="229"/>
      <c r="S95" s="475">
        <f>SUM(O95*R95)</f>
        <v>0</v>
      </c>
      <c r="T95" s="229"/>
      <c r="U95" s="229"/>
      <c r="V95" s="474">
        <f>SUM(S95-(S95*U95/100))</f>
        <v>0</v>
      </c>
      <c r="W95" s="473">
        <f>SUM(J95+V95)</f>
        <v>2700</v>
      </c>
      <c r="X95" s="472">
        <f>W95</f>
        <v>2700</v>
      </c>
      <c r="Y95" s="229">
        <v>50</v>
      </c>
      <c r="Z95" s="229">
        <v>0</v>
      </c>
      <c r="AA95" s="229">
        <v>0.01</v>
      </c>
      <c r="AB95" s="229"/>
    </row>
    <row r="96" spans="1:28" ht="17.25" x14ac:dyDescent="0.3">
      <c r="A96" s="229">
        <v>86</v>
      </c>
      <c r="B96" s="230" t="s">
        <v>4</v>
      </c>
      <c r="C96" s="229">
        <v>6324</v>
      </c>
      <c r="D96" s="229">
        <v>1</v>
      </c>
      <c r="E96" s="229">
        <v>0</v>
      </c>
      <c r="F96" s="229">
        <v>0</v>
      </c>
      <c r="G96" s="484">
        <f>SUM((D96*400)+(E96*100)+F96)</f>
        <v>400</v>
      </c>
      <c r="H96" s="229">
        <v>1</v>
      </c>
      <c r="I96" s="229">
        <v>75</v>
      </c>
      <c r="J96" s="473">
        <f>SUM(G96*I96)</f>
        <v>30000</v>
      </c>
      <c r="K96" s="229"/>
      <c r="L96" s="229"/>
      <c r="M96" s="230"/>
      <c r="N96" s="230"/>
      <c r="O96" s="229"/>
      <c r="P96" s="229"/>
      <c r="Q96" s="229"/>
      <c r="R96" s="229"/>
      <c r="S96" s="475">
        <f>SUM(O96*R96)</f>
        <v>0</v>
      </c>
      <c r="T96" s="229"/>
      <c r="U96" s="229"/>
      <c r="V96" s="474">
        <f>SUM(S96-(S96*U96/100))</f>
        <v>0</v>
      </c>
      <c r="W96" s="473">
        <f>SUM(J96+V96)</f>
        <v>30000</v>
      </c>
      <c r="X96" s="472">
        <f>W96</f>
        <v>30000</v>
      </c>
      <c r="Y96" s="229">
        <v>50</v>
      </c>
      <c r="Z96" s="229">
        <v>0</v>
      </c>
      <c r="AA96" s="229">
        <v>0.01</v>
      </c>
      <c r="AB96" s="229"/>
    </row>
    <row r="97" spans="1:28" ht="17.25" x14ac:dyDescent="0.3">
      <c r="A97" s="229">
        <v>87</v>
      </c>
      <c r="B97" s="230" t="s">
        <v>4</v>
      </c>
      <c r="C97" s="229">
        <v>657</v>
      </c>
      <c r="D97" s="229">
        <v>0</v>
      </c>
      <c r="E97" s="229">
        <v>1</v>
      </c>
      <c r="F97" s="229">
        <v>24</v>
      </c>
      <c r="G97" s="484">
        <f>SUM((D97*400)+(E97*100)+F97)</f>
        <v>124</v>
      </c>
      <c r="H97" s="229">
        <v>3</v>
      </c>
      <c r="I97" s="229">
        <v>180</v>
      </c>
      <c r="J97" s="473">
        <f>SUM(G97*I97)</f>
        <v>22320</v>
      </c>
      <c r="K97" s="229"/>
      <c r="L97" s="229">
        <v>46</v>
      </c>
      <c r="M97" s="504" t="s">
        <v>16</v>
      </c>
      <c r="N97" s="230" t="s">
        <v>2</v>
      </c>
      <c r="O97" s="229">
        <v>120</v>
      </c>
      <c r="P97" s="229"/>
      <c r="Q97" s="229"/>
      <c r="R97" s="229">
        <v>2400</v>
      </c>
      <c r="S97" s="475">
        <f>SUM(O97*R97)</f>
        <v>288000</v>
      </c>
      <c r="T97" s="229">
        <v>10</v>
      </c>
      <c r="U97" s="229">
        <v>10</v>
      </c>
      <c r="V97" s="474">
        <f>SUM(S97-(S97*U97/100))</f>
        <v>259200</v>
      </c>
      <c r="W97" s="473">
        <f>SUM(J97+V97)</f>
        <v>281520</v>
      </c>
      <c r="X97" s="472">
        <f>W97</f>
        <v>281520</v>
      </c>
      <c r="Y97" s="229">
        <v>0</v>
      </c>
      <c r="Z97" s="493">
        <f>X97</f>
        <v>281520</v>
      </c>
      <c r="AA97" s="229">
        <v>0.03</v>
      </c>
      <c r="AB97" s="229"/>
    </row>
    <row r="98" spans="1:28" ht="17.25" x14ac:dyDescent="0.3">
      <c r="A98" s="229">
        <v>88</v>
      </c>
      <c r="B98" s="230" t="s">
        <v>4</v>
      </c>
      <c r="C98" s="229">
        <v>783</v>
      </c>
      <c r="D98" s="229">
        <v>0</v>
      </c>
      <c r="E98" s="229">
        <v>2</v>
      </c>
      <c r="F98" s="229">
        <v>14</v>
      </c>
      <c r="G98" s="484">
        <f>SUM((D98*400)+(E98*100)+F98)</f>
        <v>214</v>
      </c>
      <c r="H98" s="229">
        <v>1</v>
      </c>
      <c r="I98" s="229">
        <v>250</v>
      </c>
      <c r="J98" s="473">
        <f>SUM(G98*I98)</f>
        <v>53500</v>
      </c>
      <c r="K98" s="229"/>
      <c r="L98" s="229">
        <v>93</v>
      </c>
      <c r="M98" s="230" t="s">
        <v>10</v>
      </c>
      <c r="N98" s="230" t="s">
        <v>9</v>
      </c>
      <c r="O98" s="229">
        <v>285</v>
      </c>
      <c r="P98" s="229"/>
      <c r="Q98" s="229"/>
      <c r="R98" s="229">
        <v>6500</v>
      </c>
      <c r="S98" s="475">
        <f>SUM(O98*R98)</f>
        <v>1852500</v>
      </c>
      <c r="T98" s="229">
        <v>10</v>
      </c>
      <c r="U98" s="229">
        <v>30</v>
      </c>
      <c r="V98" s="474">
        <f>SUM(S98-(S98*U98/100))</f>
        <v>1296750</v>
      </c>
      <c r="W98" s="473">
        <f>SUM(J98+V98)</f>
        <v>1350250</v>
      </c>
      <c r="X98" s="472">
        <f>W98</f>
        <v>1350250</v>
      </c>
      <c r="Y98" s="229">
        <v>10</v>
      </c>
      <c r="Z98" s="229">
        <v>0</v>
      </c>
      <c r="AA98" s="229">
        <v>0.02</v>
      </c>
      <c r="AB98" s="229"/>
    </row>
    <row r="99" spans="1:28" ht="17.25" x14ac:dyDescent="0.3">
      <c r="A99" s="229"/>
      <c r="B99" s="230"/>
      <c r="C99" s="229"/>
      <c r="D99" s="229"/>
      <c r="E99" s="229"/>
      <c r="F99" s="229"/>
      <c r="G99" s="484"/>
      <c r="H99" s="229"/>
      <c r="I99" s="229"/>
      <c r="J99" s="473">
        <f>SUM(G99*I99)</f>
        <v>0</v>
      </c>
      <c r="K99" s="229"/>
      <c r="L99" s="229"/>
      <c r="M99" s="230" t="s">
        <v>71</v>
      </c>
      <c r="N99" s="230" t="s">
        <v>0</v>
      </c>
      <c r="O99" s="229">
        <v>30</v>
      </c>
      <c r="P99" s="229"/>
      <c r="Q99" s="229"/>
      <c r="R99" s="229">
        <v>5400</v>
      </c>
      <c r="S99" s="475">
        <f>SUM(O99*R99)</f>
        <v>162000</v>
      </c>
      <c r="T99" s="229">
        <v>10</v>
      </c>
      <c r="U99" s="229">
        <v>40</v>
      </c>
      <c r="V99" s="474">
        <f>SUM(S99-(S99*U99/100))</f>
        <v>97200</v>
      </c>
      <c r="W99" s="473">
        <f>SUM(J99+V99)</f>
        <v>97200</v>
      </c>
      <c r="X99" s="472">
        <f>W99</f>
        <v>97200</v>
      </c>
      <c r="Y99" s="229">
        <v>50</v>
      </c>
      <c r="Z99" s="229">
        <v>0</v>
      </c>
      <c r="AA99" s="229">
        <v>0.01</v>
      </c>
      <c r="AB99" s="229"/>
    </row>
    <row r="100" spans="1:28" ht="17.25" x14ac:dyDescent="0.3">
      <c r="A100" s="229">
        <v>89</v>
      </c>
      <c r="B100" s="230" t="s">
        <v>4</v>
      </c>
      <c r="C100" s="229">
        <v>6427</v>
      </c>
      <c r="D100" s="229">
        <v>9</v>
      </c>
      <c r="E100" s="229">
        <v>3</v>
      </c>
      <c r="F100" s="229">
        <v>33</v>
      </c>
      <c r="G100" s="484">
        <f>SUM((D100*400)+(E100*100)+F100)</f>
        <v>3933</v>
      </c>
      <c r="H100" s="229">
        <v>1</v>
      </c>
      <c r="I100" s="229">
        <v>75</v>
      </c>
      <c r="J100" s="473">
        <f>SUM(G100*I100)</f>
        <v>294975</v>
      </c>
      <c r="K100" s="229"/>
      <c r="L100" s="503"/>
      <c r="M100" s="230"/>
      <c r="N100" s="230"/>
      <c r="O100" s="229"/>
      <c r="P100" s="229"/>
      <c r="Q100" s="229"/>
      <c r="R100" s="229"/>
      <c r="S100" s="475">
        <f>SUM(O100*R100)</f>
        <v>0</v>
      </c>
      <c r="T100" s="229"/>
      <c r="U100" s="229"/>
      <c r="V100" s="474">
        <f>SUM(S100-(S100*U100/100))</f>
        <v>0</v>
      </c>
      <c r="W100" s="473">
        <f>SUM(J100+V100)</f>
        <v>294975</v>
      </c>
      <c r="X100" s="472">
        <f>W100</f>
        <v>294975</v>
      </c>
      <c r="Y100" s="229">
        <v>50</v>
      </c>
      <c r="Z100" s="229">
        <v>0</v>
      </c>
      <c r="AA100" s="229">
        <v>0.01</v>
      </c>
      <c r="AB100" s="229"/>
    </row>
    <row r="101" spans="1:28" ht="17.25" x14ac:dyDescent="0.3">
      <c r="A101" s="229">
        <v>90</v>
      </c>
      <c r="B101" s="230" t="s">
        <v>4</v>
      </c>
      <c r="C101" s="229">
        <v>1943</v>
      </c>
      <c r="D101" s="229">
        <v>4</v>
      </c>
      <c r="E101" s="229">
        <v>3</v>
      </c>
      <c r="F101" s="229">
        <v>56</v>
      </c>
      <c r="G101" s="484">
        <f>SUM((D101*400)+(E101*100)+F101)</f>
        <v>1956</v>
      </c>
      <c r="H101" s="229">
        <v>1</v>
      </c>
      <c r="I101" s="229">
        <v>75</v>
      </c>
      <c r="J101" s="473">
        <f>SUM(G101*I101)</f>
        <v>146700</v>
      </c>
      <c r="K101" s="229"/>
      <c r="L101" s="503"/>
      <c r="M101" s="230"/>
      <c r="N101" s="230"/>
      <c r="O101" s="229"/>
      <c r="P101" s="229"/>
      <c r="Q101" s="229"/>
      <c r="R101" s="229"/>
      <c r="S101" s="475">
        <f>SUM(O101*R101)</f>
        <v>0</v>
      </c>
      <c r="T101" s="229"/>
      <c r="U101" s="229"/>
      <c r="V101" s="474">
        <f>SUM(S101-(S101*U101/100))</f>
        <v>0</v>
      </c>
      <c r="W101" s="473">
        <f>SUM(J101+V101)</f>
        <v>146700</v>
      </c>
      <c r="X101" s="472">
        <f>W101</f>
        <v>146700</v>
      </c>
      <c r="Y101" s="229">
        <v>50</v>
      </c>
      <c r="Z101" s="229">
        <v>0</v>
      </c>
      <c r="AA101" s="229">
        <v>0.01</v>
      </c>
      <c r="AB101" s="229"/>
    </row>
    <row r="102" spans="1:28" s="214" customFormat="1" ht="17.25" x14ac:dyDescent="0.3">
      <c r="A102" s="494">
        <v>91</v>
      </c>
      <c r="B102" s="498" t="s">
        <v>1236</v>
      </c>
      <c r="C102" s="494"/>
      <c r="D102" s="494">
        <v>6</v>
      </c>
      <c r="E102" s="494">
        <v>0</v>
      </c>
      <c r="F102" s="494">
        <v>0</v>
      </c>
      <c r="G102" s="499">
        <f>SUM((D102*400)+(E102*100)+F102)</f>
        <v>2400</v>
      </c>
      <c r="H102" s="494">
        <v>1</v>
      </c>
      <c r="I102" s="494">
        <v>75</v>
      </c>
      <c r="J102" s="495">
        <f>SUM(G102*I102)</f>
        <v>180000</v>
      </c>
      <c r="K102" s="494"/>
      <c r="L102" s="494"/>
      <c r="M102" s="498"/>
      <c r="N102" s="498"/>
      <c r="O102" s="494"/>
      <c r="P102" s="494"/>
      <c r="Q102" s="494"/>
      <c r="R102" s="494"/>
      <c r="S102" s="497">
        <f>SUM(O102*R102)</f>
        <v>0</v>
      </c>
      <c r="T102" s="494"/>
      <c r="U102" s="494"/>
      <c r="V102" s="496">
        <f>SUM(S102-(S102*U102/100))</f>
        <v>0</v>
      </c>
      <c r="W102" s="495">
        <f>SUM(J102+V102)</f>
        <v>180000</v>
      </c>
      <c r="X102" s="472">
        <f>W102</f>
        <v>180000</v>
      </c>
      <c r="Y102" s="494">
        <v>50</v>
      </c>
      <c r="Z102" s="229">
        <v>0</v>
      </c>
      <c r="AA102" s="494">
        <v>0.01</v>
      </c>
      <c r="AB102" s="494"/>
    </row>
    <row r="103" spans="1:28" ht="17.25" x14ac:dyDescent="0.3">
      <c r="A103" s="229">
        <v>92</v>
      </c>
      <c r="B103" s="230" t="s">
        <v>4</v>
      </c>
      <c r="C103" s="229">
        <v>1474</v>
      </c>
      <c r="D103" s="229">
        <v>1</v>
      </c>
      <c r="E103" s="229">
        <v>0</v>
      </c>
      <c r="F103" s="229">
        <v>0</v>
      </c>
      <c r="G103" s="484">
        <f>SUM((D103*400)+(E103*100)+F103)</f>
        <v>400</v>
      </c>
      <c r="H103" s="229">
        <v>2</v>
      </c>
      <c r="I103" s="229">
        <v>75</v>
      </c>
      <c r="J103" s="473">
        <f>SUM(G103*I103)</f>
        <v>30000</v>
      </c>
      <c r="K103" s="229"/>
      <c r="L103" s="229">
        <v>106</v>
      </c>
      <c r="M103" s="230" t="s">
        <v>3</v>
      </c>
      <c r="N103" s="230" t="s">
        <v>2</v>
      </c>
      <c r="O103" s="229">
        <v>176.38</v>
      </c>
      <c r="P103" s="229"/>
      <c r="Q103" s="229"/>
      <c r="R103" s="229">
        <v>6500</v>
      </c>
      <c r="S103" s="475">
        <f>SUM(O103*R103)</f>
        <v>1146470</v>
      </c>
      <c r="T103" s="229">
        <v>3</v>
      </c>
      <c r="U103" s="229">
        <v>3</v>
      </c>
      <c r="V103" s="474">
        <f>SUM(S103-(S103*U103/100))</f>
        <v>1112075.8999999999</v>
      </c>
      <c r="W103" s="473">
        <f>SUM(J103+V103)</f>
        <v>1142075.8999999999</v>
      </c>
      <c r="X103" s="472">
        <f>W103</f>
        <v>1142075.8999999999</v>
      </c>
      <c r="Y103" s="229">
        <v>10</v>
      </c>
      <c r="Z103" s="229">
        <v>0</v>
      </c>
      <c r="AA103" s="229">
        <v>0.02</v>
      </c>
      <c r="AB103" s="229"/>
    </row>
    <row r="104" spans="1:28" ht="17.25" x14ac:dyDescent="0.3">
      <c r="A104" s="229">
        <v>93</v>
      </c>
      <c r="B104" s="230" t="s">
        <v>4</v>
      </c>
      <c r="C104" s="229">
        <v>2835</v>
      </c>
      <c r="D104" s="229">
        <v>1</v>
      </c>
      <c r="E104" s="229">
        <v>0</v>
      </c>
      <c r="F104" s="229">
        <v>0</v>
      </c>
      <c r="G104" s="484">
        <f>SUM((D104*400)+(E104*100)+F104)</f>
        <v>400</v>
      </c>
      <c r="H104" s="229">
        <v>2</v>
      </c>
      <c r="I104" s="229">
        <v>220</v>
      </c>
      <c r="J104" s="473">
        <f>SUM(G104*I104)</f>
        <v>88000</v>
      </c>
      <c r="K104" s="229"/>
      <c r="L104" s="229">
        <v>105</v>
      </c>
      <c r="M104" s="230" t="s">
        <v>3</v>
      </c>
      <c r="N104" s="230" t="s">
        <v>2</v>
      </c>
      <c r="O104" s="229">
        <v>110.7</v>
      </c>
      <c r="P104" s="229"/>
      <c r="Q104" s="229"/>
      <c r="R104" s="229">
        <v>6500</v>
      </c>
      <c r="S104" s="475">
        <f>SUM(O104*R104)</f>
        <v>719550</v>
      </c>
      <c r="T104" s="229">
        <v>6</v>
      </c>
      <c r="U104" s="229">
        <v>6</v>
      </c>
      <c r="V104" s="474">
        <f>SUM(S104-(S104*U104/100))</f>
        <v>676377</v>
      </c>
      <c r="W104" s="473">
        <f>SUM(J104+V104)</f>
        <v>764377</v>
      </c>
      <c r="X104" s="472">
        <f>W104</f>
        <v>764377</v>
      </c>
      <c r="Y104" s="229">
        <v>50</v>
      </c>
      <c r="Z104" s="229">
        <v>0</v>
      </c>
      <c r="AA104" s="229">
        <v>0.02</v>
      </c>
      <c r="AB104" s="229"/>
    </row>
    <row r="105" spans="1:28" ht="17.25" x14ac:dyDescent="0.3">
      <c r="A105" s="229"/>
      <c r="B105" s="230"/>
      <c r="C105" s="229"/>
      <c r="D105" s="229"/>
      <c r="E105" s="229"/>
      <c r="F105" s="229"/>
      <c r="G105" s="484"/>
      <c r="H105" s="229"/>
      <c r="I105" s="229"/>
      <c r="J105" s="473">
        <f>SUM(G105*I105)</f>
        <v>0</v>
      </c>
      <c r="K105" s="229"/>
      <c r="L105" s="229"/>
      <c r="M105" s="230" t="s">
        <v>16</v>
      </c>
      <c r="N105" s="230" t="s">
        <v>2</v>
      </c>
      <c r="O105" s="229">
        <v>80</v>
      </c>
      <c r="P105" s="229"/>
      <c r="Q105" s="229"/>
      <c r="R105" s="229">
        <v>2400</v>
      </c>
      <c r="S105" s="475">
        <f>SUM(O105*R105)</f>
        <v>192000</v>
      </c>
      <c r="T105" s="229">
        <v>6</v>
      </c>
      <c r="U105" s="229">
        <v>6</v>
      </c>
      <c r="V105" s="474">
        <f>SUM(S105-(S105*U105/100))</f>
        <v>180480</v>
      </c>
      <c r="W105" s="473">
        <f>SUM(J105+V105)</f>
        <v>180480</v>
      </c>
      <c r="X105" s="472">
        <f>W105</f>
        <v>180480</v>
      </c>
      <c r="Y105" s="229">
        <v>0</v>
      </c>
      <c r="Z105" s="493">
        <f>X105</f>
        <v>180480</v>
      </c>
      <c r="AA105" s="229">
        <v>0.03</v>
      </c>
      <c r="AB105" s="229"/>
    </row>
    <row r="106" spans="1:28" ht="17.25" x14ac:dyDescent="0.3">
      <c r="A106" s="229"/>
      <c r="B106" s="230"/>
      <c r="C106" s="229"/>
      <c r="D106" s="229"/>
      <c r="E106" s="229"/>
      <c r="F106" s="229"/>
      <c r="G106" s="484"/>
      <c r="H106" s="229"/>
      <c r="I106" s="229"/>
      <c r="J106" s="473">
        <f>SUM(G106*I106)</f>
        <v>0</v>
      </c>
      <c r="K106" s="229"/>
      <c r="L106" s="229"/>
      <c r="M106" s="230" t="s">
        <v>71</v>
      </c>
      <c r="N106" s="230" t="s">
        <v>0</v>
      </c>
      <c r="O106" s="229">
        <v>29.25</v>
      </c>
      <c r="P106" s="229"/>
      <c r="Q106" s="229"/>
      <c r="R106" s="229">
        <v>5400</v>
      </c>
      <c r="S106" s="475">
        <f>SUM(O106*R106)</f>
        <v>157950</v>
      </c>
      <c r="T106" s="229">
        <v>6</v>
      </c>
      <c r="U106" s="229">
        <v>20</v>
      </c>
      <c r="V106" s="474">
        <f>SUM(S106-(S106*U106/100))</f>
        <v>126360</v>
      </c>
      <c r="W106" s="473">
        <f>SUM(J106+V106)</f>
        <v>126360</v>
      </c>
      <c r="X106" s="472">
        <f>W106</f>
        <v>126360</v>
      </c>
      <c r="Y106" s="229">
        <v>50</v>
      </c>
      <c r="Z106" s="229">
        <v>0</v>
      </c>
      <c r="AA106" s="229">
        <v>0.01</v>
      </c>
      <c r="AB106" s="229"/>
    </row>
    <row r="107" spans="1:28" ht="17.25" x14ac:dyDescent="0.3">
      <c r="A107" s="229">
        <v>94</v>
      </c>
      <c r="B107" s="230" t="s">
        <v>4</v>
      </c>
      <c r="C107" s="229">
        <v>4750</v>
      </c>
      <c r="D107" s="229">
        <v>0</v>
      </c>
      <c r="E107" s="229">
        <v>1</v>
      </c>
      <c r="F107" s="229">
        <v>55</v>
      </c>
      <c r="G107" s="484">
        <f>SUM((D107*400)+(E107*100)+F107)</f>
        <v>155</v>
      </c>
      <c r="H107" s="229">
        <v>2</v>
      </c>
      <c r="I107" s="229">
        <v>75</v>
      </c>
      <c r="J107" s="473">
        <f>SUM(G107*I107)</f>
        <v>11625</v>
      </c>
      <c r="K107" s="229"/>
      <c r="L107" s="229">
        <v>26</v>
      </c>
      <c r="M107" s="230" t="s">
        <v>3</v>
      </c>
      <c r="N107" s="230" t="s">
        <v>9</v>
      </c>
      <c r="O107" s="229">
        <v>285</v>
      </c>
      <c r="P107" s="229"/>
      <c r="Q107" s="229"/>
      <c r="R107" s="229">
        <v>6500</v>
      </c>
      <c r="S107" s="475">
        <f>SUM(O107*R107)</f>
        <v>1852500</v>
      </c>
      <c r="T107" s="229">
        <v>17</v>
      </c>
      <c r="U107" s="229">
        <v>60</v>
      </c>
      <c r="V107" s="474">
        <f>SUM(S107-(S107*U107/100))</f>
        <v>741000</v>
      </c>
      <c r="W107" s="473">
        <f>SUM(J107+V107)</f>
        <v>752625</v>
      </c>
      <c r="X107" s="472">
        <f>W107</f>
        <v>752625</v>
      </c>
      <c r="Y107" s="229">
        <v>50</v>
      </c>
      <c r="Z107" s="229">
        <v>0</v>
      </c>
      <c r="AA107" s="229">
        <v>0.02</v>
      </c>
      <c r="AB107" s="229"/>
    </row>
    <row r="108" spans="1:28" ht="17.25" x14ac:dyDescent="0.3">
      <c r="A108" s="229"/>
      <c r="B108" s="230"/>
      <c r="C108" s="229"/>
      <c r="D108" s="229"/>
      <c r="E108" s="229"/>
      <c r="F108" s="229"/>
      <c r="G108" s="484"/>
      <c r="H108" s="229"/>
      <c r="I108" s="229"/>
      <c r="J108" s="473">
        <f>SUM(G108*I108)</f>
        <v>0</v>
      </c>
      <c r="K108" s="229"/>
      <c r="L108" s="229"/>
      <c r="M108" s="230" t="s">
        <v>71</v>
      </c>
      <c r="N108" s="230" t="s">
        <v>0</v>
      </c>
      <c r="O108" s="229">
        <v>30</v>
      </c>
      <c r="P108" s="229"/>
      <c r="Q108" s="229"/>
      <c r="R108" s="229">
        <v>5400</v>
      </c>
      <c r="S108" s="475">
        <f>SUM(O108*R108)</f>
        <v>162000</v>
      </c>
      <c r="T108" s="229">
        <v>17</v>
      </c>
      <c r="U108" s="229">
        <v>79</v>
      </c>
      <c r="V108" s="474">
        <f>SUM(S108-(S108*U108/100))</f>
        <v>34020</v>
      </c>
      <c r="W108" s="473">
        <f>SUM(J108+V108)</f>
        <v>34020</v>
      </c>
      <c r="X108" s="472">
        <f>W108</f>
        <v>34020</v>
      </c>
      <c r="Y108" s="229">
        <v>50</v>
      </c>
      <c r="Z108" s="229">
        <v>0</v>
      </c>
      <c r="AA108" s="229">
        <v>0.01</v>
      </c>
      <c r="AB108" s="229"/>
    </row>
    <row r="109" spans="1:28" ht="17.25" x14ac:dyDescent="0.3">
      <c r="A109" s="229">
        <v>95</v>
      </c>
      <c r="B109" s="230" t="s">
        <v>4</v>
      </c>
      <c r="C109" s="229">
        <v>30064</v>
      </c>
      <c r="D109" s="229">
        <v>17</v>
      </c>
      <c r="E109" s="229">
        <v>0</v>
      </c>
      <c r="F109" s="229">
        <v>54</v>
      </c>
      <c r="G109" s="484">
        <f>SUM((D109*400)+(E109*100)+F109)</f>
        <v>6854</v>
      </c>
      <c r="H109" s="229">
        <v>1</v>
      </c>
      <c r="I109" s="229">
        <v>100</v>
      </c>
      <c r="J109" s="473">
        <f>SUM(G109*I109)</f>
        <v>685400</v>
      </c>
      <c r="K109" s="229"/>
      <c r="L109" s="229"/>
      <c r="M109" s="230"/>
      <c r="N109" s="230"/>
      <c r="O109" s="229"/>
      <c r="P109" s="229"/>
      <c r="Q109" s="229"/>
      <c r="R109" s="229"/>
      <c r="S109" s="475">
        <f>SUM(O109*R109)</f>
        <v>0</v>
      </c>
      <c r="T109" s="229"/>
      <c r="U109" s="229"/>
      <c r="V109" s="474">
        <f>SUM(S109-(S109*U109/100))</f>
        <v>0</v>
      </c>
      <c r="W109" s="473">
        <f>SUM(J109+V109)</f>
        <v>685400</v>
      </c>
      <c r="X109" s="472">
        <f>W109</f>
        <v>685400</v>
      </c>
      <c r="Y109" s="229">
        <v>50</v>
      </c>
      <c r="Z109" s="229">
        <v>0</v>
      </c>
      <c r="AA109" s="229">
        <v>0.01</v>
      </c>
      <c r="AB109" s="229"/>
    </row>
    <row r="110" spans="1:28" ht="17.25" x14ac:dyDescent="0.3">
      <c r="A110" s="229">
        <v>96</v>
      </c>
      <c r="B110" s="230" t="s">
        <v>4</v>
      </c>
      <c r="C110" s="229">
        <v>4753</v>
      </c>
      <c r="D110" s="229">
        <v>1</v>
      </c>
      <c r="E110" s="229">
        <v>2</v>
      </c>
      <c r="F110" s="229">
        <v>18</v>
      </c>
      <c r="G110" s="484">
        <f>SUM((D110*400)+(E110*100)+F110)</f>
        <v>618</v>
      </c>
      <c r="H110" s="229">
        <v>1</v>
      </c>
      <c r="I110" s="229">
        <v>220</v>
      </c>
      <c r="J110" s="473">
        <f>SUM(G110*I110)</f>
        <v>135960</v>
      </c>
      <c r="K110" s="229"/>
      <c r="L110" s="229"/>
      <c r="M110" s="230"/>
      <c r="N110" s="230"/>
      <c r="O110" s="229"/>
      <c r="P110" s="229"/>
      <c r="Q110" s="229"/>
      <c r="R110" s="229"/>
      <c r="S110" s="475">
        <f>SUM(O110*R110)</f>
        <v>0</v>
      </c>
      <c r="T110" s="229"/>
      <c r="U110" s="229"/>
      <c r="V110" s="474">
        <f>SUM(S110-(S110*U110/100))</f>
        <v>0</v>
      </c>
      <c r="W110" s="473">
        <f>SUM(J110+V110)</f>
        <v>135960</v>
      </c>
      <c r="X110" s="472">
        <f>W110</f>
        <v>135960</v>
      </c>
      <c r="Y110" s="229">
        <v>50</v>
      </c>
      <c r="Z110" s="229">
        <v>0</v>
      </c>
      <c r="AA110" s="229">
        <v>0.01</v>
      </c>
      <c r="AB110" s="229"/>
    </row>
    <row r="111" spans="1:28" ht="17.25" x14ac:dyDescent="0.3">
      <c r="A111" s="229">
        <v>97</v>
      </c>
      <c r="B111" s="230" t="s">
        <v>4</v>
      </c>
      <c r="C111" s="229">
        <v>3161</v>
      </c>
      <c r="D111" s="229">
        <v>5</v>
      </c>
      <c r="E111" s="229">
        <v>0</v>
      </c>
      <c r="F111" s="229">
        <v>72</v>
      </c>
      <c r="G111" s="484">
        <f>SUM((D111*400)+(E111*100)+F111)</f>
        <v>2072</v>
      </c>
      <c r="H111" s="229">
        <v>1</v>
      </c>
      <c r="I111" s="229">
        <v>130</v>
      </c>
      <c r="J111" s="473">
        <f>SUM(G111*I111)</f>
        <v>269360</v>
      </c>
      <c r="K111" s="229"/>
      <c r="L111" s="229"/>
      <c r="M111" s="230"/>
      <c r="N111" s="230"/>
      <c r="O111" s="229"/>
      <c r="P111" s="229"/>
      <c r="Q111" s="229"/>
      <c r="R111" s="229"/>
      <c r="S111" s="475">
        <f>SUM(O111*R111)</f>
        <v>0</v>
      </c>
      <c r="T111" s="229"/>
      <c r="U111" s="229"/>
      <c r="V111" s="474">
        <f>SUM(S111-(S111*U111/100))</f>
        <v>0</v>
      </c>
      <c r="W111" s="473">
        <f>SUM(J111+V111)</f>
        <v>269360</v>
      </c>
      <c r="X111" s="472">
        <f>W111</f>
        <v>269360</v>
      </c>
      <c r="Y111" s="229">
        <v>50</v>
      </c>
      <c r="Z111" s="229">
        <v>0</v>
      </c>
      <c r="AA111" s="229">
        <v>0.01</v>
      </c>
      <c r="AB111" s="229"/>
    </row>
    <row r="112" spans="1:28" ht="17.25" x14ac:dyDescent="0.3">
      <c r="A112" s="229">
        <v>98</v>
      </c>
      <c r="B112" s="230" t="s">
        <v>4</v>
      </c>
      <c r="C112" s="229">
        <v>16744</v>
      </c>
      <c r="D112" s="229">
        <v>0</v>
      </c>
      <c r="E112" s="229">
        <v>1</v>
      </c>
      <c r="F112" s="229">
        <v>77</v>
      </c>
      <c r="G112" s="484">
        <f>SUM((D112*400)+(E112*100)+F112)</f>
        <v>177</v>
      </c>
      <c r="H112" s="229">
        <v>2</v>
      </c>
      <c r="I112" s="229">
        <v>75</v>
      </c>
      <c r="J112" s="473">
        <f>SUM(G112*I112)</f>
        <v>13275</v>
      </c>
      <c r="K112" s="229"/>
      <c r="L112" s="229">
        <v>14</v>
      </c>
      <c r="M112" s="230" t="s">
        <v>3</v>
      </c>
      <c r="N112" s="230" t="s">
        <v>0</v>
      </c>
      <c r="O112" s="229">
        <v>92</v>
      </c>
      <c r="P112" s="229"/>
      <c r="Q112" s="229"/>
      <c r="R112" s="229">
        <v>6500</v>
      </c>
      <c r="S112" s="475">
        <f>SUM(O112*R112)</f>
        <v>598000</v>
      </c>
      <c r="T112" s="229">
        <v>20</v>
      </c>
      <c r="U112" s="229">
        <v>93</v>
      </c>
      <c r="V112" s="474">
        <f>SUM(S112-(S112*U112/100))</f>
        <v>41860</v>
      </c>
      <c r="W112" s="473">
        <f>SUM(J112+V112)</f>
        <v>55135</v>
      </c>
      <c r="X112" s="472">
        <f>W112</f>
        <v>55135</v>
      </c>
      <c r="Y112" s="229">
        <v>10</v>
      </c>
      <c r="Z112" s="229">
        <v>0</v>
      </c>
      <c r="AA112" s="229">
        <v>0.02</v>
      </c>
      <c r="AB112" s="229"/>
    </row>
    <row r="113" spans="1:28" s="476" customFormat="1" ht="17.25" x14ac:dyDescent="0.3">
      <c r="A113" s="477">
        <v>99</v>
      </c>
      <c r="B113" s="482" t="s">
        <v>4</v>
      </c>
      <c r="C113" s="477">
        <v>17049</v>
      </c>
      <c r="D113" s="477">
        <v>0</v>
      </c>
      <c r="E113" s="477">
        <v>1</v>
      </c>
      <c r="F113" s="477">
        <v>35</v>
      </c>
      <c r="G113" s="483">
        <f>SUM((D113*400)+(E113*100)+F113)</f>
        <v>135</v>
      </c>
      <c r="H113" s="477">
        <v>1</v>
      </c>
      <c r="I113" s="477">
        <v>75</v>
      </c>
      <c r="J113" s="479">
        <f>SUM(G113*I113)</f>
        <v>10125</v>
      </c>
      <c r="K113" s="477"/>
      <c r="L113" s="477"/>
      <c r="M113" s="482"/>
      <c r="N113" s="482"/>
      <c r="O113" s="477"/>
      <c r="P113" s="477"/>
      <c r="Q113" s="477"/>
      <c r="R113" s="477"/>
      <c r="S113" s="481">
        <f>SUM(O113*R113)</f>
        <v>0</v>
      </c>
      <c r="T113" s="477"/>
      <c r="U113" s="477"/>
      <c r="V113" s="480">
        <f>SUM(S113-(S113*U113/100))</f>
        <v>0</v>
      </c>
      <c r="W113" s="479">
        <f>SUM(J113+V113)</f>
        <v>10125</v>
      </c>
      <c r="X113" s="478">
        <f>W113</f>
        <v>10125</v>
      </c>
      <c r="Y113" s="477">
        <v>50</v>
      </c>
      <c r="Z113" s="477">
        <v>0</v>
      </c>
      <c r="AA113" s="477">
        <v>0.01</v>
      </c>
      <c r="AB113" s="477"/>
    </row>
    <row r="114" spans="1:28" ht="17.25" x14ac:dyDescent="0.3">
      <c r="A114" s="229">
        <v>100</v>
      </c>
      <c r="B114" s="230" t="s">
        <v>4</v>
      </c>
      <c r="C114" s="229">
        <v>17048</v>
      </c>
      <c r="D114" s="229">
        <v>0</v>
      </c>
      <c r="E114" s="229">
        <v>1</v>
      </c>
      <c r="F114" s="229">
        <v>35</v>
      </c>
      <c r="G114" s="484">
        <f>SUM((D114*400)+(E114*100)+F114)</f>
        <v>135</v>
      </c>
      <c r="H114" s="229">
        <v>1</v>
      </c>
      <c r="I114" s="229">
        <v>75</v>
      </c>
      <c r="J114" s="473">
        <f>SUM(G114*I114)</f>
        <v>10125</v>
      </c>
      <c r="K114" s="229"/>
      <c r="L114" s="229"/>
      <c r="M114" s="230"/>
      <c r="N114" s="230"/>
      <c r="O114" s="229"/>
      <c r="P114" s="229"/>
      <c r="Q114" s="229"/>
      <c r="R114" s="229"/>
      <c r="S114" s="475">
        <f>SUM(O114*R114)</f>
        <v>0</v>
      </c>
      <c r="T114" s="229"/>
      <c r="U114" s="229"/>
      <c r="V114" s="474">
        <f>SUM(S114-(S114*U114/100))</f>
        <v>0</v>
      </c>
      <c r="W114" s="473">
        <f>SUM(J114+V114)</f>
        <v>10125</v>
      </c>
      <c r="X114" s="472">
        <f>W114</f>
        <v>10125</v>
      </c>
      <c r="Y114" s="477">
        <v>50</v>
      </c>
      <c r="Z114" s="477">
        <v>0</v>
      </c>
      <c r="AA114" s="229">
        <v>0.01</v>
      </c>
      <c r="AB114" s="229"/>
    </row>
    <row r="115" spans="1:28" ht="17.25" x14ac:dyDescent="0.3">
      <c r="A115" s="229">
        <v>101</v>
      </c>
      <c r="B115" s="230" t="s">
        <v>4</v>
      </c>
      <c r="C115" s="229">
        <v>17043</v>
      </c>
      <c r="D115" s="229">
        <v>0</v>
      </c>
      <c r="E115" s="229">
        <v>1</v>
      </c>
      <c r="F115" s="229">
        <v>35</v>
      </c>
      <c r="G115" s="484">
        <f>SUM((D115*400)+(E115*100)+F115)</f>
        <v>135</v>
      </c>
      <c r="H115" s="229">
        <v>1</v>
      </c>
      <c r="I115" s="229">
        <v>75</v>
      </c>
      <c r="J115" s="473">
        <f>SUM(G115*I115)</f>
        <v>10125</v>
      </c>
      <c r="K115" s="229"/>
      <c r="L115" s="229"/>
      <c r="M115" s="230"/>
      <c r="N115" s="230"/>
      <c r="O115" s="229"/>
      <c r="P115" s="229"/>
      <c r="Q115" s="229"/>
      <c r="R115" s="229"/>
      <c r="S115" s="475">
        <f>SUM(O115*R115)</f>
        <v>0</v>
      </c>
      <c r="T115" s="229"/>
      <c r="U115" s="229"/>
      <c r="V115" s="474">
        <f>SUM(S115-(S115*U115/100))</f>
        <v>0</v>
      </c>
      <c r="W115" s="473">
        <f>SUM(J115+V115)</f>
        <v>10125</v>
      </c>
      <c r="X115" s="472">
        <f>W115</f>
        <v>10125</v>
      </c>
      <c r="Y115" s="477">
        <v>50</v>
      </c>
      <c r="Z115" s="477">
        <v>0</v>
      </c>
      <c r="AA115" s="229">
        <v>0.01</v>
      </c>
      <c r="AB115" s="229"/>
    </row>
    <row r="116" spans="1:28" s="214" customFormat="1" ht="17.25" x14ac:dyDescent="0.3">
      <c r="A116" s="494">
        <v>102</v>
      </c>
      <c r="B116" s="498" t="s">
        <v>5</v>
      </c>
      <c r="C116" s="494"/>
      <c r="D116" s="494">
        <v>5</v>
      </c>
      <c r="E116" s="494">
        <v>0</v>
      </c>
      <c r="F116" s="494">
        <v>0</v>
      </c>
      <c r="G116" s="499">
        <f>SUM((D116*400)+(E116*100)+F116)</f>
        <v>2000</v>
      </c>
      <c r="H116" s="494">
        <v>1</v>
      </c>
      <c r="I116" s="494">
        <v>75</v>
      </c>
      <c r="J116" s="495">
        <f>SUM(G116*I116)</f>
        <v>150000</v>
      </c>
      <c r="K116" s="494"/>
      <c r="L116" s="494"/>
      <c r="M116" s="498"/>
      <c r="N116" s="498"/>
      <c r="O116" s="494"/>
      <c r="P116" s="494"/>
      <c r="Q116" s="494"/>
      <c r="R116" s="494"/>
      <c r="S116" s="497">
        <f>SUM(O116*R116)</f>
        <v>0</v>
      </c>
      <c r="T116" s="494"/>
      <c r="U116" s="494"/>
      <c r="V116" s="496">
        <f>SUM(S116-(S116*U116/100))</f>
        <v>0</v>
      </c>
      <c r="W116" s="495">
        <f>SUM(J116+V116)</f>
        <v>150000</v>
      </c>
      <c r="X116" s="472">
        <f>W116</f>
        <v>150000</v>
      </c>
      <c r="Y116" s="477">
        <v>50</v>
      </c>
      <c r="Z116" s="477">
        <v>0</v>
      </c>
      <c r="AA116" s="494">
        <v>0.01</v>
      </c>
      <c r="AB116" s="494"/>
    </row>
    <row r="117" spans="1:28" ht="17.25" x14ac:dyDescent="0.3">
      <c r="A117" s="229">
        <v>103</v>
      </c>
      <c r="B117" s="230" t="s">
        <v>4</v>
      </c>
      <c r="C117" s="229">
        <v>184</v>
      </c>
      <c r="D117" s="229">
        <v>0</v>
      </c>
      <c r="E117" s="229">
        <v>2</v>
      </c>
      <c r="F117" s="229">
        <v>0</v>
      </c>
      <c r="G117" s="484">
        <f>SUM((D117*400)+(E117*100)+F117)</f>
        <v>200</v>
      </c>
      <c r="H117" s="229">
        <v>1</v>
      </c>
      <c r="I117" s="229">
        <v>220</v>
      </c>
      <c r="J117" s="473">
        <f>SUM(G117*I117)</f>
        <v>44000</v>
      </c>
      <c r="K117" s="229"/>
      <c r="L117" s="229">
        <v>96</v>
      </c>
      <c r="M117" s="230"/>
      <c r="N117" s="230"/>
      <c r="O117" s="229"/>
      <c r="P117" s="229"/>
      <c r="Q117" s="229"/>
      <c r="R117" s="229"/>
      <c r="S117" s="475">
        <f>SUM(O117*R117)</f>
        <v>0</v>
      </c>
      <c r="T117" s="229"/>
      <c r="U117" s="229"/>
      <c r="V117" s="474">
        <f>SUM(S117-(S117*U117/100))</f>
        <v>0</v>
      </c>
      <c r="W117" s="473">
        <f>SUM(J117+V117)</f>
        <v>44000</v>
      </c>
      <c r="X117" s="472">
        <f>W117</f>
        <v>44000</v>
      </c>
      <c r="Y117" s="477">
        <v>50</v>
      </c>
      <c r="Z117" s="477">
        <v>0</v>
      </c>
      <c r="AA117" s="229">
        <v>0.01</v>
      </c>
      <c r="AB117" s="229"/>
    </row>
    <row r="118" spans="1:28" ht="17.25" x14ac:dyDescent="0.3">
      <c r="A118" s="229">
        <v>104</v>
      </c>
      <c r="B118" s="230" t="s">
        <v>4</v>
      </c>
      <c r="C118" s="229">
        <v>18088</v>
      </c>
      <c r="D118" s="229">
        <v>5</v>
      </c>
      <c r="E118" s="229">
        <v>1</v>
      </c>
      <c r="F118" s="229">
        <v>29</v>
      </c>
      <c r="G118" s="484">
        <f>SUM((D118*400)+(E118*100)+F118)</f>
        <v>2129</v>
      </c>
      <c r="H118" s="229">
        <v>1</v>
      </c>
      <c r="I118" s="229">
        <v>75</v>
      </c>
      <c r="J118" s="473">
        <f>SUM(G118*I118)</f>
        <v>159675</v>
      </c>
      <c r="K118" s="229"/>
      <c r="L118" s="229"/>
      <c r="M118" s="230"/>
      <c r="N118" s="230"/>
      <c r="O118" s="229"/>
      <c r="P118" s="229"/>
      <c r="Q118" s="229"/>
      <c r="R118" s="229"/>
      <c r="S118" s="475">
        <f>SUM(O118*R118)</f>
        <v>0</v>
      </c>
      <c r="T118" s="229"/>
      <c r="U118" s="229"/>
      <c r="V118" s="474">
        <f>SUM(S118-(S118*U118/100))</f>
        <v>0</v>
      </c>
      <c r="W118" s="473">
        <f>SUM(J118+V118)</f>
        <v>159675</v>
      </c>
      <c r="X118" s="472">
        <f>W118</f>
        <v>159675</v>
      </c>
      <c r="Y118" s="477">
        <v>50</v>
      </c>
      <c r="Z118" s="477">
        <v>0</v>
      </c>
      <c r="AA118" s="229">
        <v>0.02</v>
      </c>
      <c r="AB118" s="229"/>
    </row>
    <row r="119" spans="1:28" ht="17.25" x14ac:dyDescent="0.3">
      <c r="A119" s="229">
        <v>105</v>
      </c>
      <c r="B119" s="230" t="s">
        <v>4</v>
      </c>
      <c r="C119" s="229">
        <v>3343</v>
      </c>
      <c r="D119" s="229">
        <v>0</v>
      </c>
      <c r="E119" s="229">
        <v>0</v>
      </c>
      <c r="F119" s="229">
        <v>96</v>
      </c>
      <c r="G119" s="484">
        <f>SUM((D119*400)+(E119*100)+F119)</f>
        <v>96</v>
      </c>
      <c r="H119" s="229">
        <v>2</v>
      </c>
      <c r="I119" s="229">
        <v>75</v>
      </c>
      <c r="J119" s="473">
        <f>SUM(G119*I119)</f>
        <v>7200</v>
      </c>
      <c r="K119" s="229"/>
      <c r="L119" s="229">
        <v>59</v>
      </c>
      <c r="M119" s="230" t="s">
        <v>10</v>
      </c>
      <c r="N119" s="230" t="s">
        <v>9</v>
      </c>
      <c r="O119" s="229">
        <v>93.75</v>
      </c>
      <c r="P119" s="229"/>
      <c r="Q119" s="229"/>
      <c r="R119" s="229">
        <v>6500</v>
      </c>
      <c r="S119" s="475">
        <f>SUM(O119*R119)</f>
        <v>609375</v>
      </c>
      <c r="T119" s="229">
        <v>23</v>
      </c>
      <c r="U119" s="229">
        <v>85</v>
      </c>
      <c r="V119" s="474">
        <f>SUM(S119-(S119*U119/100))</f>
        <v>91406.25</v>
      </c>
      <c r="W119" s="473">
        <f>SUM(J119+V119)</f>
        <v>98606.25</v>
      </c>
      <c r="X119" s="472">
        <f>W119</f>
        <v>98606.25</v>
      </c>
      <c r="Y119" s="477">
        <v>50</v>
      </c>
      <c r="Z119" s="477">
        <v>0</v>
      </c>
      <c r="AA119" s="229">
        <v>0.01</v>
      </c>
      <c r="AB119" s="229"/>
    </row>
    <row r="120" spans="1:28" ht="17.25" x14ac:dyDescent="0.3">
      <c r="A120" s="229"/>
      <c r="B120" s="230"/>
      <c r="C120" s="229"/>
      <c r="D120" s="229"/>
      <c r="E120" s="229"/>
      <c r="F120" s="229"/>
      <c r="G120" s="484"/>
      <c r="H120" s="229"/>
      <c r="I120" s="229"/>
      <c r="J120" s="473">
        <f>SUM(G120*I120)</f>
        <v>0</v>
      </c>
      <c r="K120" s="229"/>
      <c r="L120" s="229"/>
      <c r="M120" s="230" t="s">
        <v>71</v>
      </c>
      <c r="N120" s="230" t="s">
        <v>0</v>
      </c>
      <c r="O120" s="229">
        <v>11.25</v>
      </c>
      <c r="P120" s="229"/>
      <c r="Q120" s="229"/>
      <c r="R120" s="229">
        <v>5400</v>
      </c>
      <c r="S120" s="475">
        <f>SUM(O120*R120)</f>
        <v>60750</v>
      </c>
      <c r="T120" s="229">
        <v>23</v>
      </c>
      <c r="U120" s="229">
        <v>93</v>
      </c>
      <c r="V120" s="474">
        <f>SUM(S120-(S120*U120/100))</f>
        <v>4252.5</v>
      </c>
      <c r="W120" s="473">
        <f>SUM(J120+V120)</f>
        <v>4252.5</v>
      </c>
      <c r="X120" s="472">
        <f>W120</f>
        <v>4252.5</v>
      </c>
      <c r="Y120" s="477">
        <v>50</v>
      </c>
      <c r="Z120" s="477">
        <v>0</v>
      </c>
      <c r="AA120" s="229">
        <v>0.01</v>
      </c>
      <c r="AB120" s="229"/>
    </row>
    <row r="121" spans="1:28" ht="17.25" x14ac:dyDescent="0.3">
      <c r="A121" s="229">
        <v>106</v>
      </c>
      <c r="B121" s="230" t="s">
        <v>4</v>
      </c>
      <c r="C121" s="229">
        <v>147</v>
      </c>
      <c r="D121" s="229">
        <v>0</v>
      </c>
      <c r="E121" s="229">
        <v>1</v>
      </c>
      <c r="F121" s="229">
        <v>42</v>
      </c>
      <c r="G121" s="484">
        <f>SUM((D121*400)+(E121*100)+F121)</f>
        <v>142</v>
      </c>
      <c r="H121" s="229">
        <v>2</v>
      </c>
      <c r="I121" s="229">
        <v>75</v>
      </c>
      <c r="J121" s="473">
        <f>SUM(G121*I121)</f>
        <v>10650</v>
      </c>
      <c r="K121" s="229"/>
      <c r="L121" s="229">
        <v>6</v>
      </c>
      <c r="M121" s="230" t="s">
        <v>10</v>
      </c>
      <c r="N121" s="230" t="s">
        <v>9</v>
      </c>
      <c r="O121" s="229">
        <v>50.47</v>
      </c>
      <c r="P121" s="229"/>
      <c r="Q121" s="229"/>
      <c r="R121" s="229">
        <v>6500</v>
      </c>
      <c r="S121" s="475">
        <f>SUM(O121*R121)</f>
        <v>328055</v>
      </c>
      <c r="T121" s="229">
        <v>27</v>
      </c>
      <c r="U121" s="229">
        <v>85</v>
      </c>
      <c r="V121" s="474">
        <f>SUM(S121-(S121*U121/100))</f>
        <v>49208.25</v>
      </c>
      <c r="W121" s="473">
        <f>SUM(J121+V121)</f>
        <v>59858.25</v>
      </c>
      <c r="X121" s="472">
        <f>W121</f>
        <v>59858.25</v>
      </c>
      <c r="Y121" s="229">
        <v>10</v>
      </c>
      <c r="Z121" s="229">
        <v>0</v>
      </c>
      <c r="AA121" s="229">
        <v>0.02</v>
      </c>
      <c r="AB121" s="229"/>
    </row>
    <row r="122" spans="1:28" ht="17.25" x14ac:dyDescent="0.3">
      <c r="A122" s="229"/>
      <c r="B122" s="230"/>
      <c r="C122" s="229"/>
      <c r="D122" s="229"/>
      <c r="E122" s="229"/>
      <c r="F122" s="229"/>
      <c r="G122" s="484"/>
      <c r="H122" s="229"/>
      <c r="I122" s="229"/>
      <c r="J122" s="473">
        <f>SUM(G122*I122)</f>
        <v>0</v>
      </c>
      <c r="K122" s="229"/>
      <c r="L122" s="229"/>
      <c r="M122" s="230" t="s">
        <v>71</v>
      </c>
      <c r="N122" s="230" t="s">
        <v>0</v>
      </c>
      <c r="O122" s="229">
        <v>14.19</v>
      </c>
      <c r="P122" s="229"/>
      <c r="Q122" s="229"/>
      <c r="R122" s="229">
        <v>5400</v>
      </c>
      <c r="S122" s="475">
        <f>SUM(O122*R122)</f>
        <v>76626</v>
      </c>
      <c r="T122" s="229">
        <v>27</v>
      </c>
      <c r="U122" s="229">
        <v>93</v>
      </c>
      <c r="V122" s="474">
        <f>SUM(S122-(S122*U122/100))</f>
        <v>5363.820000000007</v>
      </c>
      <c r="W122" s="473">
        <f>SUM(J122+V122)</f>
        <v>5363.820000000007</v>
      </c>
      <c r="X122" s="472">
        <f>W122</f>
        <v>5363.820000000007</v>
      </c>
      <c r="Y122" s="229">
        <v>50</v>
      </c>
      <c r="Z122" s="229">
        <v>0</v>
      </c>
      <c r="AA122" s="229">
        <v>0.01</v>
      </c>
      <c r="AB122" s="229"/>
    </row>
    <row r="123" spans="1:28" ht="17.25" x14ac:dyDescent="0.3">
      <c r="A123" s="229">
        <v>107</v>
      </c>
      <c r="B123" s="230" t="s">
        <v>4</v>
      </c>
      <c r="C123" s="229"/>
      <c r="D123" s="229">
        <v>4</v>
      </c>
      <c r="E123" s="229">
        <v>2</v>
      </c>
      <c r="F123" s="229">
        <v>69</v>
      </c>
      <c r="G123" s="484">
        <f>SUM((D123*400)+(E123*100)+F123)</f>
        <v>1869</v>
      </c>
      <c r="H123" s="229">
        <v>1</v>
      </c>
      <c r="I123" s="229">
        <v>75</v>
      </c>
      <c r="J123" s="473">
        <f>SUM(G123*I123)</f>
        <v>140175</v>
      </c>
      <c r="K123" s="229"/>
      <c r="L123" s="229">
        <v>67</v>
      </c>
      <c r="M123" s="230"/>
      <c r="N123" s="230"/>
      <c r="O123" s="229"/>
      <c r="P123" s="229"/>
      <c r="Q123" s="229"/>
      <c r="R123" s="229"/>
      <c r="S123" s="475">
        <f>SUM(O123*R123)</f>
        <v>0</v>
      </c>
      <c r="T123" s="229"/>
      <c r="U123" s="229"/>
      <c r="V123" s="474">
        <f>SUM(S123-(S123*U123/100))</f>
        <v>0</v>
      </c>
      <c r="W123" s="473">
        <f>SUM(J123+V123)</f>
        <v>140175</v>
      </c>
      <c r="X123" s="472">
        <f>W123</f>
        <v>140175</v>
      </c>
      <c r="Y123" s="229">
        <v>50</v>
      </c>
      <c r="Z123" s="229">
        <v>0</v>
      </c>
      <c r="AA123" s="229">
        <v>0.01</v>
      </c>
      <c r="AB123" s="229"/>
    </row>
    <row r="124" spans="1:28" ht="17.25" x14ac:dyDescent="0.3">
      <c r="A124" s="229">
        <v>108</v>
      </c>
      <c r="B124" s="230" t="s">
        <v>4</v>
      </c>
      <c r="C124" s="229">
        <v>15070</v>
      </c>
      <c r="D124" s="229">
        <v>32</v>
      </c>
      <c r="E124" s="229">
        <v>1</v>
      </c>
      <c r="F124" s="229">
        <v>11</v>
      </c>
      <c r="G124" s="484">
        <f>SUM((D124*400)+(E124*100)+F124)</f>
        <v>12911</v>
      </c>
      <c r="H124" s="229">
        <v>1</v>
      </c>
      <c r="I124" s="229">
        <v>75</v>
      </c>
      <c r="J124" s="473">
        <f>SUM(G124*I124)</f>
        <v>968325</v>
      </c>
      <c r="K124" s="229"/>
      <c r="L124" s="229"/>
      <c r="M124" s="230"/>
      <c r="N124" s="230"/>
      <c r="O124" s="229"/>
      <c r="P124" s="229"/>
      <c r="Q124" s="229"/>
      <c r="R124" s="229"/>
      <c r="S124" s="475">
        <f>SUM(O124*R124)</f>
        <v>0</v>
      </c>
      <c r="T124" s="229"/>
      <c r="U124" s="229"/>
      <c r="V124" s="474">
        <f>SUM(S124-(S124*U124/100))</f>
        <v>0</v>
      </c>
      <c r="W124" s="473">
        <f>SUM(J124+V124)</f>
        <v>968325</v>
      </c>
      <c r="X124" s="472">
        <f>W124</f>
        <v>968325</v>
      </c>
      <c r="Y124" s="229">
        <v>50</v>
      </c>
      <c r="Z124" s="229">
        <v>0</v>
      </c>
      <c r="AA124" s="229">
        <v>0.01</v>
      </c>
      <c r="AB124" s="229"/>
    </row>
    <row r="125" spans="1:28" ht="17.25" x14ac:dyDescent="0.3">
      <c r="A125" s="229">
        <v>109</v>
      </c>
      <c r="B125" s="230" t="s">
        <v>4</v>
      </c>
      <c r="C125" s="229">
        <v>15223</v>
      </c>
      <c r="D125" s="229">
        <v>2</v>
      </c>
      <c r="E125" s="229">
        <v>2</v>
      </c>
      <c r="F125" s="229">
        <v>20</v>
      </c>
      <c r="G125" s="484">
        <f>SUM((D125*400)+(E125*100)+F125)</f>
        <v>1020</v>
      </c>
      <c r="H125" s="229">
        <v>1</v>
      </c>
      <c r="I125" s="229">
        <v>75</v>
      </c>
      <c r="J125" s="473">
        <f>SUM(G125*I125)</f>
        <v>76500</v>
      </c>
      <c r="K125" s="229"/>
      <c r="L125" s="229"/>
      <c r="M125" s="230"/>
      <c r="N125" s="230"/>
      <c r="O125" s="229"/>
      <c r="P125" s="229"/>
      <c r="Q125" s="229"/>
      <c r="R125" s="229"/>
      <c r="S125" s="475">
        <f>SUM(O125*R125)</f>
        <v>0</v>
      </c>
      <c r="T125" s="229"/>
      <c r="U125" s="229"/>
      <c r="V125" s="474">
        <f>SUM(S125-(S125*U125/100))</f>
        <v>0</v>
      </c>
      <c r="W125" s="473">
        <f>SUM(J125+V125)</f>
        <v>76500</v>
      </c>
      <c r="X125" s="472">
        <f>W125</f>
        <v>76500</v>
      </c>
      <c r="Y125" s="229">
        <v>50</v>
      </c>
      <c r="Z125" s="229">
        <v>0</v>
      </c>
      <c r="AA125" s="229">
        <v>0.01</v>
      </c>
      <c r="AB125" s="229"/>
    </row>
    <row r="126" spans="1:28" ht="17.25" x14ac:dyDescent="0.3">
      <c r="A126" s="229">
        <v>110</v>
      </c>
      <c r="B126" s="230" t="s">
        <v>4</v>
      </c>
      <c r="C126" s="229">
        <v>15235</v>
      </c>
      <c r="D126" s="229">
        <v>7</v>
      </c>
      <c r="E126" s="229">
        <v>3</v>
      </c>
      <c r="F126" s="229">
        <v>19</v>
      </c>
      <c r="G126" s="484">
        <f>SUM((D126*400)+(E126*100)+F126)</f>
        <v>3119</v>
      </c>
      <c r="H126" s="229">
        <v>1</v>
      </c>
      <c r="I126" s="229">
        <v>75</v>
      </c>
      <c r="J126" s="473">
        <f>SUM(G126*I126)</f>
        <v>233925</v>
      </c>
      <c r="K126" s="229"/>
      <c r="L126" s="229"/>
      <c r="M126" s="230"/>
      <c r="N126" s="230"/>
      <c r="O126" s="229"/>
      <c r="P126" s="229"/>
      <c r="Q126" s="229"/>
      <c r="R126" s="229"/>
      <c r="S126" s="475">
        <f>SUM(O126*R126)</f>
        <v>0</v>
      </c>
      <c r="T126" s="229"/>
      <c r="U126" s="229"/>
      <c r="V126" s="474">
        <f>SUM(S126-(S126*U126/100))</f>
        <v>0</v>
      </c>
      <c r="W126" s="473">
        <f>SUM(J126+V126)</f>
        <v>233925</v>
      </c>
      <c r="X126" s="472">
        <f>W126</f>
        <v>233925</v>
      </c>
      <c r="Y126" s="229">
        <v>50</v>
      </c>
      <c r="Z126" s="229">
        <v>0</v>
      </c>
      <c r="AA126" s="229">
        <v>0.01</v>
      </c>
      <c r="AB126" s="229"/>
    </row>
    <row r="127" spans="1:28" ht="17.25" x14ac:dyDescent="0.3">
      <c r="A127" s="229">
        <v>111</v>
      </c>
      <c r="B127" s="230" t="s">
        <v>4</v>
      </c>
      <c r="C127" s="229">
        <v>15134</v>
      </c>
      <c r="D127" s="229">
        <v>12</v>
      </c>
      <c r="E127" s="229">
        <v>0</v>
      </c>
      <c r="F127" s="229">
        <v>27</v>
      </c>
      <c r="G127" s="484">
        <f>SUM((D127*400)+(E127*100)+F127)</f>
        <v>4827</v>
      </c>
      <c r="H127" s="229">
        <v>1</v>
      </c>
      <c r="I127" s="229">
        <v>75</v>
      </c>
      <c r="J127" s="473">
        <f>SUM(G127*I127)</f>
        <v>362025</v>
      </c>
      <c r="K127" s="229"/>
      <c r="L127" s="229">
        <v>32</v>
      </c>
      <c r="M127" s="230"/>
      <c r="N127" s="230"/>
      <c r="O127" s="229"/>
      <c r="P127" s="229"/>
      <c r="Q127" s="229"/>
      <c r="R127" s="229"/>
      <c r="S127" s="475">
        <f>SUM(O127*R127)</f>
        <v>0</v>
      </c>
      <c r="T127" s="229"/>
      <c r="U127" s="229"/>
      <c r="V127" s="474">
        <f>SUM(S127-(S127*U127/100))</f>
        <v>0</v>
      </c>
      <c r="W127" s="473">
        <f>SUM(J127+V127)</f>
        <v>362025</v>
      </c>
      <c r="X127" s="472">
        <f>W127</f>
        <v>362025</v>
      </c>
      <c r="Y127" s="229">
        <v>50</v>
      </c>
      <c r="Z127" s="229">
        <v>0</v>
      </c>
      <c r="AA127" s="229">
        <v>0.01</v>
      </c>
      <c r="AB127" s="229"/>
    </row>
    <row r="128" spans="1:28" ht="17.25" x14ac:dyDescent="0.3">
      <c r="A128" s="229">
        <v>112</v>
      </c>
      <c r="B128" s="230" t="s">
        <v>4</v>
      </c>
      <c r="C128" s="229">
        <v>15224</v>
      </c>
      <c r="D128" s="229">
        <v>3</v>
      </c>
      <c r="E128" s="229">
        <v>1</v>
      </c>
      <c r="F128" s="229">
        <v>18</v>
      </c>
      <c r="G128" s="484">
        <f>SUM((D128*400)+(E128*100)+F128)</f>
        <v>1318</v>
      </c>
      <c r="H128" s="229">
        <v>1</v>
      </c>
      <c r="I128" s="229">
        <v>75</v>
      </c>
      <c r="J128" s="473">
        <f>SUM(G128*I128)</f>
        <v>98850</v>
      </c>
      <c r="K128" s="229"/>
      <c r="L128" s="229"/>
      <c r="M128" s="230"/>
      <c r="N128" s="230"/>
      <c r="O128" s="229"/>
      <c r="P128" s="229"/>
      <c r="Q128" s="229"/>
      <c r="R128" s="229"/>
      <c r="S128" s="475">
        <f>SUM(O128*R128)</f>
        <v>0</v>
      </c>
      <c r="T128" s="229"/>
      <c r="U128" s="229"/>
      <c r="V128" s="474">
        <f>SUM(S128-(S128*U128/100))</f>
        <v>0</v>
      </c>
      <c r="W128" s="473">
        <f>SUM(J128+V128)</f>
        <v>98850</v>
      </c>
      <c r="X128" s="472">
        <f>W128</f>
        <v>98850</v>
      </c>
      <c r="Y128" s="229">
        <v>50</v>
      </c>
      <c r="Z128" s="229">
        <v>0</v>
      </c>
      <c r="AA128" s="229">
        <v>0.01</v>
      </c>
      <c r="AB128" s="229"/>
    </row>
    <row r="129" spans="1:28" ht="17.25" x14ac:dyDescent="0.3">
      <c r="A129" s="229">
        <v>113</v>
      </c>
      <c r="B129" s="230" t="s">
        <v>4</v>
      </c>
      <c r="C129" s="229">
        <v>15291</v>
      </c>
      <c r="D129" s="229">
        <v>4</v>
      </c>
      <c r="E129" s="229">
        <v>2</v>
      </c>
      <c r="F129" s="229">
        <v>26</v>
      </c>
      <c r="G129" s="484">
        <f>SUM((D129*400)+(E129*100)+F129)</f>
        <v>1826</v>
      </c>
      <c r="H129" s="229">
        <v>1</v>
      </c>
      <c r="I129" s="229">
        <v>160</v>
      </c>
      <c r="J129" s="473">
        <f>SUM(G129*I129)</f>
        <v>292160</v>
      </c>
      <c r="K129" s="229"/>
      <c r="L129" s="229"/>
      <c r="M129" s="230"/>
      <c r="N129" s="230"/>
      <c r="O129" s="229"/>
      <c r="P129" s="229"/>
      <c r="Q129" s="229"/>
      <c r="R129" s="229"/>
      <c r="S129" s="475">
        <f>SUM(O129*R129)</f>
        <v>0</v>
      </c>
      <c r="T129" s="229"/>
      <c r="U129" s="229"/>
      <c r="V129" s="474">
        <f>SUM(S129-(S129*U129/100))</f>
        <v>0</v>
      </c>
      <c r="W129" s="473">
        <f>SUM(J129+V129)</f>
        <v>292160</v>
      </c>
      <c r="X129" s="472">
        <f>W129</f>
        <v>292160</v>
      </c>
      <c r="Y129" s="229">
        <v>50</v>
      </c>
      <c r="Z129" s="229">
        <v>0</v>
      </c>
      <c r="AA129" s="229">
        <v>0.01</v>
      </c>
      <c r="AB129" s="229"/>
    </row>
    <row r="130" spans="1:28" ht="17.25" x14ac:dyDescent="0.3">
      <c r="A130" s="229">
        <v>114</v>
      </c>
      <c r="B130" s="230" t="s">
        <v>4</v>
      </c>
      <c r="C130" s="229">
        <v>100</v>
      </c>
      <c r="D130" s="229">
        <v>0</v>
      </c>
      <c r="E130" s="229">
        <v>1</v>
      </c>
      <c r="F130" s="229">
        <v>78</v>
      </c>
      <c r="G130" s="484">
        <f>SUM((D130*400)+(E130*100)+F130)</f>
        <v>178</v>
      </c>
      <c r="H130" s="229">
        <v>2</v>
      </c>
      <c r="I130" s="229">
        <v>75</v>
      </c>
      <c r="J130" s="473">
        <f>SUM(G130*I130)</f>
        <v>13350</v>
      </c>
      <c r="K130" s="229"/>
      <c r="L130" s="229">
        <v>83</v>
      </c>
      <c r="M130" s="230" t="s">
        <v>3</v>
      </c>
      <c r="N130" s="230" t="s">
        <v>2</v>
      </c>
      <c r="O130" s="229">
        <v>15.75</v>
      </c>
      <c r="P130" s="229"/>
      <c r="Q130" s="229"/>
      <c r="R130" s="229">
        <v>6500</v>
      </c>
      <c r="S130" s="475">
        <f>SUM(O130*R130)</f>
        <v>102375</v>
      </c>
      <c r="T130" s="229">
        <v>20</v>
      </c>
      <c r="U130" s="229">
        <v>30</v>
      </c>
      <c r="V130" s="474">
        <f>SUM(S130-(S130*U130/100))</f>
        <v>71662.5</v>
      </c>
      <c r="W130" s="473">
        <f>SUM(J130+V130)</f>
        <v>85012.5</v>
      </c>
      <c r="X130" s="472">
        <f>W130</f>
        <v>85012.5</v>
      </c>
      <c r="Y130" s="229">
        <v>10</v>
      </c>
      <c r="Z130" s="229">
        <v>0</v>
      </c>
      <c r="AA130" s="229">
        <v>0.02</v>
      </c>
      <c r="AB130" s="229"/>
    </row>
    <row r="131" spans="1:28" ht="17.25" x14ac:dyDescent="0.3">
      <c r="A131" s="229">
        <v>115</v>
      </c>
      <c r="B131" s="230" t="s">
        <v>4</v>
      </c>
      <c r="C131" s="229">
        <v>25438</v>
      </c>
      <c r="D131" s="229">
        <v>0</v>
      </c>
      <c r="E131" s="229">
        <v>0</v>
      </c>
      <c r="F131" s="229">
        <v>48</v>
      </c>
      <c r="G131" s="484">
        <f>SUM((D131*400)+(E131*100)+F131)</f>
        <v>48</v>
      </c>
      <c r="H131" s="229">
        <v>2</v>
      </c>
      <c r="I131" s="229">
        <v>75</v>
      </c>
      <c r="J131" s="473">
        <f>SUM(G131*I131)</f>
        <v>3600</v>
      </c>
      <c r="K131" s="229"/>
      <c r="L131" s="229">
        <v>16</v>
      </c>
      <c r="M131" s="230" t="s">
        <v>10</v>
      </c>
      <c r="N131" s="230" t="s">
        <v>9</v>
      </c>
      <c r="O131" s="229">
        <v>60</v>
      </c>
      <c r="P131" s="229"/>
      <c r="Q131" s="229"/>
      <c r="R131" s="229">
        <v>6500</v>
      </c>
      <c r="S131" s="475">
        <f>SUM(O131*R131)</f>
        <v>390000</v>
      </c>
      <c r="T131" s="229">
        <v>4</v>
      </c>
      <c r="U131" s="229">
        <v>8</v>
      </c>
      <c r="V131" s="474">
        <f>SUM(S131-(S131*U131/100))</f>
        <v>358800</v>
      </c>
      <c r="W131" s="473">
        <f>SUM(J131+V131)</f>
        <v>362400</v>
      </c>
      <c r="X131" s="472">
        <f>W131</f>
        <v>362400</v>
      </c>
      <c r="Y131" s="229">
        <v>10</v>
      </c>
      <c r="Z131" s="229">
        <v>0</v>
      </c>
      <c r="AA131" s="229">
        <v>0.02</v>
      </c>
      <c r="AB131" s="229"/>
    </row>
    <row r="132" spans="1:28" s="214" customFormat="1" ht="17.25" x14ac:dyDescent="0.3">
      <c r="A132" s="494">
        <v>116</v>
      </c>
      <c r="B132" s="498" t="s">
        <v>1236</v>
      </c>
      <c r="C132" s="494"/>
      <c r="D132" s="494">
        <v>10</v>
      </c>
      <c r="E132" s="494">
        <v>2</v>
      </c>
      <c r="F132" s="494">
        <v>11</v>
      </c>
      <c r="G132" s="499">
        <f>SUM((D132*400)+(E132*100)+F132)</f>
        <v>4211</v>
      </c>
      <c r="H132" s="494">
        <v>1</v>
      </c>
      <c r="I132" s="494">
        <v>75</v>
      </c>
      <c r="J132" s="495">
        <f>SUM(G132*I132)</f>
        <v>315825</v>
      </c>
      <c r="K132" s="494"/>
      <c r="L132" s="494"/>
      <c r="M132" s="498"/>
      <c r="N132" s="498"/>
      <c r="O132" s="494"/>
      <c r="P132" s="494"/>
      <c r="Q132" s="494"/>
      <c r="R132" s="494"/>
      <c r="S132" s="497">
        <f>SUM(O132*R132)</f>
        <v>0</v>
      </c>
      <c r="T132" s="494"/>
      <c r="U132" s="494"/>
      <c r="V132" s="496">
        <f>SUM(S132-(S132*U132/100))</f>
        <v>0</v>
      </c>
      <c r="W132" s="495">
        <f>SUM(J132+V132)</f>
        <v>315825</v>
      </c>
      <c r="X132" s="472">
        <f>W132</f>
        <v>315825</v>
      </c>
      <c r="Y132" s="494">
        <v>50</v>
      </c>
      <c r="Z132" s="229">
        <v>0</v>
      </c>
      <c r="AA132" s="494">
        <v>0.01</v>
      </c>
      <c r="AB132" s="494"/>
    </row>
    <row r="133" spans="1:28" ht="17.25" x14ac:dyDescent="0.3">
      <c r="A133" s="229">
        <v>117</v>
      </c>
      <c r="B133" s="230" t="s">
        <v>4</v>
      </c>
      <c r="C133" s="229">
        <v>12636</v>
      </c>
      <c r="D133" s="229">
        <v>0</v>
      </c>
      <c r="E133" s="229">
        <v>3</v>
      </c>
      <c r="F133" s="229">
        <v>26</v>
      </c>
      <c r="G133" s="484">
        <f>SUM((D133*400)+(E133*100)+F133)</f>
        <v>326</v>
      </c>
      <c r="H133" s="229">
        <v>2</v>
      </c>
      <c r="I133" s="229">
        <v>250</v>
      </c>
      <c r="J133" s="473">
        <f>SUM(G133*I133)</f>
        <v>81500</v>
      </c>
      <c r="K133" s="229"/>
      <c r="L133" s="229">
        <v>111</v>
      </c>
      <c r="M133" s="230" t="s">
        <v>10</v>
      </c>
      <c r="N133" s="230" t="s">
        <v>9</v>
      </c>
      <c r="O133" s="229">
        <v>50</v>
      </c>
      <c r="P133" s="229"/>
      <c r="Q133" s="229"/>
      <c r="R133" s="229">
        <v>6500</v>
      </c>
      <c r="S133" s="475">
        <f>SUM(O133*R133)</f>
        <v>325000</v>
      </c>
      <c r="T133" s="229">
        <v>32</v>
      </c>
      <c r="U133" s="229">
        <v>85</v>
      </c>
      <c r="V133" s="474">
        <f>SUM(S133-(S133*U133/100))</f>
        <v>48750</v>
      </c>
      <c r="W133" s="473">
        <f>SUM(J133+V133)</f>
        <v>130250</v>
      </c>
      <c r="X133" s="472">
        <f>W133</f>
        <v>130250</v>
      </c>
      <c r="Y133" s="229">
        <v>10</v>
      </c>
      <c r="Z133" s="229">
        <v>0</v>
      </c>
      <c r="AA133" s="229">
        <v>0.02</v>
      </c>
      <c r="AB133" s="229"/>
    </row>
    <row r="134" spans="1:28" ht="17.25" x14ac:dyDescent="0.3">
      <c r="A134" s="229">
        <v>118</v>
      </c>
      <c r="B134" s="230" t="s">
        <v>4</v>
      </c>
      <c r="C134" s="229">
        <v>7582</v>
      </c>
      <c r="D134" s="229">
        <v>7</v>
      </c>
      <c r="E134" s="229">
        <v>1</v>
      </c>
      <c r="F134" s="229">
        <v>15</v>
      </c>
      <c r="G134" s="484">
        <f>SUM((D134*400)+(E134*100)+F134)</f>
        <v>2915</v>
      </c>
      <c r="H134" s="229">
        <v>1</v>
      </c>
      <c r="I134" s="229">
        <v>75</v>
      </c>
      <c r="J134" s="473">
        <f>SUM(G134*I134)</f>
        <v>218625</v>
      </c>
      <c r="K134" s="229"/>
      <c r="L134" s="229"/>
      <c r="M134" s="230"/>
      <c r="N134" s="230"/>
      <c r="O134" s="229"/>
      <c r="P134" s="229"/>
      <c r="Q134" s="229"/>
      <c r="R134" s="229"/>
      <c r="S134" s="475">
        <f>SUM(O134*R134)</f>
        <v>0</v>
      </c>
      <c r="T134" s="229"/>
      <c r="U134" s="229"/>
      <c r="V134" s="474">
        <f>SUM(S134-(S134*U134/100))</f>
        <v>0</v>
      </c>
      <c r="W134" s="473">
        <f>SUM(J134+V134)</f>
        <v>218625</v>
      </c>
      <c r="X134" s="472">
        <f>W134</f>
        <v>218625</v>
      </c>
      <c r="Y134" s="229">
        <v>50</v>
      </c>
      <c r="Z134" s="229">
        <v>0</v>
      </c>
      <c r="AA134" s="229">
        <v>0.01</v>
      </c>
      <c r="AB134" s="229"/>
    </row>
    <row r="135" spans="1:28" ht="17.25" x14ac:dyDescent="0.3">
      <c r="A135" s="229">
        <v>119</v>
      </c>
      <c r="B135" s="230" t="s">
        <v>4</v>
      </c>
      <c r="C135" s="229">
        <v>11272</v>
      </c>
      <c r="D135" s="229">
        <v>1</v>
      </c>
      <c r="E135" s="229">
        <v>0</v>
      </c>
      <c r="F135" s="229">
        <v>85</v>
      </c>
      <c r="G135" s="484">
        <f>SUM((D135*400)+(E135*100)+F135)</f>
        <v>485</v>
      </c>
      <c r="H135" s="229">
        <v>2</v>
      </c>
      <c r="I135" s="229">
        <v>75</v>
      </c>
      <c r="J135" s="473">
        <f>SUM(G135*I135)</f>
        <v>36375</v>
      </c>
      <c r="K135" s="229"/>
      <c r="L135" s="229"/>
      <c r="M135" s="230" t="s">
        <v>3</v>
      </c>
      <c r="N135" s="230" t="s">
        <v>2</v>
      </c>
      <c r="O135" s="229">
        <v>96</v>
      </c>
      <c r="P135" s="229"/>
      <c r="Q135" s="229"/>
      <c r="R135" s="229">
        <v>6500</v>
      </c>
      <c r="S135" s="475">
        <f>SUM(O135*R135)</f>
        <v>624000</v>
      </c>
      <c r="T135" s="229">
        <v>3</v>
      </c>
      <c r="U135" s="229">
        <v>3</v>
      </c>
      <c r="V135" s="474">
        <f>SUM(S135-(S135*U135/100))</f>
        <v>605280</v>
      </c>
      <c r="W135" s="473">
        <f>SUM(J135+V135)</f>
        <v>641655</v>
      </c>
      <c r="X135" s="472">
        <f>W135</f>
        <v>641655</v>
      </c>
      <c r="Y135" s="229">
        <v>10</v>
      </c>
      <c r="Z135" s="229">
        <v>0</v>
      </c>
      <c r="AA135" s="229">
        <v>0.02</v>
      </c>
      <c r="AB135" s="229"/>
    </row>
    <row r="136" spans="1:28" ht="17.25" x14ac:dyDescent="0.3">
      <c r="A136" s="229">
        <v>120</v>
      </c>
      <c r="B136" s="230" t="s">
        <v>4</v>
      </c>
      <c r="C136" s="229">
        <v>80</v>
      </c>
      <c r="D136" s="229">
        <v>0</v>
      </c>
      <c r="E136" s="229">
        <v>3</v>
      </c>
      <c r="F136" s="229">
        <v>42</v>
      </c>
      <c r="G136" s="484">
        <f>SUM((D136*400)+(E136*100)+F136)</f>
        <v>342</v>
      </c>
      <c r="H136" s="229">
        <v>1</v>
      </c>
      <c r="I136" s="229">
        <v>75</v>
      </c>
      <c r="J136" s="473">
        <f>SUM(G136*I136)</f>
        <v>25650</v>
      </c>
      <c r="K136" s="229"/>
      <c r="L136" s="229">
        <v>40</v>
      </c>
      <c r="M136" s="230"/>
      <c r="N136" s="230"/>
      <c r="O136" s="229"/>
      <c r="P136" s="229"/>
      <c r="Q136" s="229"/>
      <c r="R136" s="229"/>
      <c r="S136" s="475">
        <f>SUM(O136*R136)</f>
        <v>0</v>
      </c>
      <c r="T136" s="229"/>
      <c r="U136" s="229"/>
      <c r="V136" s="474">
        <f>SUM(S136-(S136*U136/100))</f>
        <v>0</v>
      </c>
      <c r="W136" s="473">
        <f>SUM(J136+V136)</f>
        <v>25650</v>
      </c>
      <c r="X136" s="472">
        <f>W136</f>
        <v>25650</v>
      </c>
      <c r="Y136" s="229">
        <v>50</v>
      </c>
      <c r="Z136" s="229">
        <v>0</v>
      </c>
      <c r="AA136" s="229">
        <v>0.01</v>
      </c>
      <c r="AB136" s="229"/>
    </row>
    <row r="137" spans="1:28" ht="17.25" x14ac:dyDescent="0.3">
      <c r="A137" s="229">
        <v>121</v>
      </c>
      <c r="B137" s="230" t="s">
        <v>4</v>
      </c>
      <c r="C137" s="229">
        <v>4586</v>
      </c>
      <c r="D137" s="229">
        <v>4</v>
      </c>
      <c r="E137" s="229">
        <v>1</v>
      </c>
      <c r="F137" s="229">
        <v>13</v>
      </c>
      <c r="G137" s="484">
        <f>SUM((D137*400)+(E137*100)+F137)</f>
        <v>1713</v>
      </c>
      <c r="H137" s="229">
        <v>1</v>
      </c>
      <c r="I137" s="229">
        <v>75</v>
      </c>
      <c r="J137" s="473">
        <f>SUM(G137*I137)</f>
        <v>128475</v>
      </c>
      <c r="K137" s="229"/>
      <c r="L137" s="229"/>
      <c r="M137" s="490"/>
      <c r="N137" s="217"/>
      <c r="O137" s="502"/>
      <c r="P137" s="502"/>
      <c r="Q137" s="502"/>
      <c r="R137" s="502"/>
      <c r="S137" s="475">
        <f>SUM(O137*R137)</f>
        <v>0</v>
      </c>
      <c r="T137" s="215"/>
      <c r="U137" s="215"/>
      <c r="V137" s="474">
        <f>SUM(S137-(S137*U137/100))</f>
        <v>0</v>
      </c>
      <c r="W137" s="473">
        <f>SUM(J137+V137)</f>
        <v>128475</v>
      </c>
      <c r="X137" s="472">
        <f>W137</f>
        <v>128475</v>
      </c>
      <c r="Y137" s="215">
        <v>50</v>
      </c>
      <c r="Z137" s="229">
        <v>0</v>
      </c>
      <c r="AA137" s="215">
        <v>0.01</v>
      </c>
      <c r="AB137" s="215"/>
    </row>
    <row r="138" spans="1:28" s="214" customFormat="1" ht="17.25" x14ac:dyDescent="0.3">
      <c r="A138" s="494">
        <v>122</v>
      </c>
      <c r="B138" s="498" t="s">
        <v>32</v>
      </c>
      <c r="C138" s="494"/>
      <c r="D138" s="494"/>
      <c r="E138" s="494"/>
      <c r="F138" s="494"/>
      <c r="G138" s="499">
        <f>SUM((D138*400)+(E138*100)+F138)</f>
        <v>0</v>
      </c>
      <c r="H138" s="494"/>
      <c r="I138" s="494">
        <v>75</v>
      </c>
      <c r="J138" s="495">
        <f>SUM(G138*I138)</f>
        <v>0</v>
      </c>
      <c r="K138" s="494"/>
      <c r="L138" s="494"/>
      <c r="M138" s="498"/>
      <c r="N138" s="498"/>
      <c r="O138" s="494"/>
      <c r="P138" s="494"/>
      <c r="Q138" s="494"/>
      <c r="R138" s="494"/>
      <c r="S138" s="497">
        <f>SUM(O138*R138)</f>
        <v>0</v>
      </c>
      <c r="T138" s="494"/>
      <c r="U138" s="494"/>
      <c r="V138" s="496">
        <f>SUM(S138-(S138*U138/100))</f>
        <v>0</v>
      </c>
      <c r="W138" s="495">
        <f>SUM(J138+V138)</f>
        <v>0</v>
      </c>
      <c r="X138" s="472">
        <f>W138</f>
        <v>0</v>
      </c>
      <c r="Y138" s="494">
        <v>50</v>
      </c>
      <c r="Z138" s="229">
        <v>0</v>
      </c>
      <c r="AA138" s="494">
        <v>0.01</v>
      </c>
      <c r="AB138" s="494"/>
    </row>
    <row r="139" spans="1:28" s="214" customFormat="1" ht="17.25" x14ac:dyDescent="0.3">
      <c r="A139" s="494">
        <v>123</v>
      </c>
      <c r="B139" s="498" t="s">
        <v>32</v>
      </c>
      <c r="C139" s="494">
        <v>144</v>
      </c>
      <c r="D139" s="494">
        <v>8</v>
      </c>
      <c r="E139" s="494">
        <v>0</v>
      </c>
      <c r="F139" s="494">
        <v>0</v>
      </c>
      <c r="G139" s="499">
        <f>SUM((D139*400)+(E139*100)+F139)</f>
        <v>3200</v>
      </c>
      <c r="H139" s="494">
        <v>1</v>
      </c>
      <c r="I139" s="494">
        <v>75</v>
      </c>
      <c r="J139" s="495">
        <f>SUM(G139*I139)</f>
        <v>240000</v>
      </c>
      <c r="K139" s="494"/>
      <c r="L139" s="494"/>
      <c r="M139" s="498"/>
      <c r="N139" s="498"/>
      <c r="O139" s="494"/>
      <c r="P139" s="494"/>
      <c r="Q139" s="494"/>
      <c r="R139" s="494"/>
      <c r="S139" s="497">
        <f>SUM(O139*R139)</f>
        <v>0</v>
      </c>
      <c r="T139" s="494"/>
      <c r="U139" s="494"/>
      <c r="V139" s="496">
        <f>SUM(S139-(S139*U139/100))</f>
        <v>0</v>
      </c>
      <c r="W139" s="495">
        <f>SUM(J139+V139)</f>
        <v>240000</v>
      </c>
      <c r="X139" s="472">
        <f>W139</f>
        <v>240000</v>
      </c>
      <c r="Y139" s="494">
        <v>50</v>
      </c>
      <c r="Z139" s="229">
        <v>0</v>
      </c>
      <c r="AA139" s="494">
        <v>0.01</v>
      </c>
      <c r="AB139" s="494"/>
    </row>
    <row r="140" spans="1:28" ht="17.25" x14ac:dyDescent="0.3">
      <c r="A140" s="229">
        <v>124</v>
      </c>
      <c r="B140" s="230" t="s">
        <v>4</v>
      </c>
      <c r="C140" s="229">
        <v>2928</v>
      </c>
      <c r="D140" s="229">
        <v>0</v>
      </c>
      <c r="E140" s="229">
        <v>1</v>
      </c>
      <c r="F140" s="229">
        <v>49</v>
      </c>
      <c r="G140" s="484">
        <f>SUM((D140*400)+(E140*100)+F140)</f>
        <v>149</v>
      </c>
      <c r="H140" s="229">
        <v>2</v>
      </c>
      <c r="I140" s="229">
        <v>200</v>
      </c>
      <c r="J140" s="473">
        <f>SUM(G140*I140)</f>
        <v>29800</v>
      </c>
      <c r="K140" s="229"/>
      <c r="L140" s="229">
        <v>19</v>
      </c>
      <c r="M140" s="230" t="s">
        <v>3</v>
      </c>
      <c r="N140" s="230" t="s">
        <v>2</v>
      </c>
      <c r="O140" s="229">
        <v>180</v>
      </c>
      <c r="P140" s="229"/>
      <c r="Q140" s="229"/>
      <c r="R140" s="229">
        <v>6500</v>
      </c>
      <c r="S140" s="475">
        <f>SUM(O140*R140)</f>
        <v>1170000</v>
      </c>
      <c r="T140" s="229">
        <v>20</v>
      </c>
      <c r="U140" s="229">
        <v>30</v>
      </c>
      <c r="V140" s="474">
        <f>SUM(S140-(S140*U140/100))</f>
        <v>819000</v>
      </c>
      <c r="W140" s="473">
        <f>SUM(J140+V140)</f>
        <v>848800</v>
      </c>
      <c r="X140" s="472">
        <f>W140</f>
        <v>848800</v>
      </c>
      <c r="Y140" s="229">
        <v>10</v>
      </c>
      <c r="Z140" s="229">
        <v>0</v>
      </c>
      <c r="AA140" s="229">
        <v>0.02</v>
      </c>
      <c r="AB140" s="229"/>
    </row>
    <row r="141" spans="1:28" ht="17.25" x14ac:dyDescent="0.3">
      <c r="A141" s="229">
        <v>125</v>
      </c>
      <c r="B141" s="230" t="s">
        <v>4</v>
      </c>
      <c r="C141" s="229">
        <v>15314</v>
      </c>
      <c r="D141" s="229">
        <v>1</v>
      </c>
      <c r="E141" s="229">
        <v>1</v>
      </c>
      <c r="F141" s="229">
        <v>83</v>
      </c>
      <c r="G141" s="484">
        <f>SUM((D141*400)+(E141*100)+F141)</f>
        <v>583</v>
      </c>
      <c r="H141" s="229">
        <v>1</v>
      </c>
      <c r="I141" s="229">
        <v>130</v>
      </c>
      <c r="J141" s="473">
        <f>SUM(G141*I141)</f>
        <v>75790</v>
      </c>
      <c r="K141" s="229"/>
      <c r="L141" s="229"/>
      <c r="M141" s="230"/>
      <c r="N141" s="230"/>
      <c r="O141" s="229"/>
      <c r="P141" s="229"/>
      <c r="Q141" s="229"/>
      <c r="R141" s="229"/>
      <c r="S141" s="475">
        <f>SUM(O141*R141)</f>
        <v>0</v>
      </c>
      <c r="T141" s="229"/>
      <c r="U141" s="229"/>
      <c r="V141" s="474">
        <f>SUM(S141-(S141*U141/100))</f>
        <v>0</v>
      </c>
      <c r="W141" s="473">
        <f>SUM(J141+V141)</f>
        <v>75790</v>
      </c>
      <c r="X141" s="472">
        <f>W141</f>
        <v>75790</v>
      </c>
      <c r="Y141" s="229">
        <v>50</v>
      </c>
      <c r="Z141" s="229">
        <v>0</v>
      </c>
      <c r="AA141" s="229">
        <v>0.01</v>
      </c>
      <c r="AB141" s="229"/>
    </row>
    <row r="142" spans="1:28" ht="17.25" x14ac:dyDescent="0.3">
      <c r="A142" s="229">
        <v>126</v>
      </c>
      <c r="B142" s="230" t="s">
        <v>4</v>
      </c>
      <c r="C142" s="229">
        <v>15303</v>
      </c>
      <c r="D142" s="229">
        <v>3</v>
      </c>
      <c r="E142" s="229">
        <v>1</v>
      </c>
      <c r="F142" s="229">
        <v>57</v>
      </c>
      <c r="G142" s="484">
        <f>SUM((D142*400)+(E142*100)+F142)</f>
        <v>1357</v>
      </c>
      <c r="H142" s="229">
        <v>1</v>
      </c>
      <c r="I142" s="229">
        <v>75</v>
      </c>
      <c r="J142" s="473">
        <f>SUM(G142*I142)</f>
        <v>101775</v>
      </c>
      <c r="K142" s="229"/>
      <c r="L142" s="229"/>
      <c r="M142" s="230"/>
      <c r="N142" s="230"/>
      <c r="O142" s="229"/>
      <c r="P142" s="229"/>
      <c r="Q142" s="229"/>
      <c r="R142" s="229"/>
      <c r="S142" s="475">
        <f>SUM(O142*R142)</f>
        <v>0</v>
      </c>
      <c r="T142" s="229"/>
      <c r="U142" s="229"/>
      <c r="V142" s="474">
        <f>SUM(S142-(S142*U142/100))</f>
        <v>0</v>
      </c>
      <c r="W142" s="473">
        <f>SUM(J142+V142)</f>
        <v>101775</v>
      </c>
      <c r="X142" s="472">
        <f>W142</f>
        <v>101775</v>
      </c>
      <c r="Y142" s="229">
        <v>50</v>
      </c>
      <c r="Z142" s="229">
        <v>0</v>
      </c>
      <c r="AA142" s="229">
        <v>0.01</v>
      </c>
      <c r="AB142" s="229"/>
    </row>
    <row r="143" spans="1:28" s="214" customFormat="1" ht="17.25" x14ac:dyDescent="0.3">
      <c r="A143" s="494">
        <v>127</v>
      </c>
      <c r="B143" s="498" t="s">
        <v>1235</v>
      </c>
      <c r="C143" s="494">
        <v>144</v>
      </c>
      <c r="D143" s="494">
        <v>8</v>
      </c>
      <c r="E143" s="494">
        <v>0</v>
      </c>
      <c r="F143" s="494">
        <v>0</v>
      </c>
      <c r="G143" s="499">
        <f>SUM((D143*400)+(E143*100)+F143)</f>
        <v>3200</v>
      </c>
      <c r="H143" s="494">
        <v>1</v>
      </c>
      <c r="I143" s="494">
        <v>75</v>
      </c>
      <c r="J143" s="495">
        <f>SUM(G143*I143)</f>
        <v>240000</v>
      </c>
      <c r="K143" s="494"/>
      <c r="L143" s="494"/>
      <c r="M143" s="498"/>
      <c r="N143" s="498"/>
      <c r="O143" s="494"/>
      <c r="P143" s="494"/>
      <c r="Q143" s="494"/>
      <c r="R143" s="494"/>
      <c r="S143" s="497">
        <f>SUM(O143*R143)</f>
        <v>0</v>
      </c>
      <c r="T143" s="494"/>
      <c r="U143" s="494"/>
      <c r="V143" s="496">
        <f>SUM(S143-(S143*U143/100))</f>
        <v>0</v>
      </c>
      <c r="W143" s="495">
        <f>SUM(J143+V143)</f>
        <v>240000</v>
      </c>
      <c r="X143" s="472">
        <f>W143</f>
        <v>240000</v>
      </c>
      <c r="Y143" s="494">
        <v>50</v>
      </c>
      <c r="Z143" s="229">
        <v>0</v>
      </c>
      <c r="AA143" s="494">
        <v>0.01</v>
      </c>
      <c r="AB143" s="494"/>
    </row>
    <row r="144" spans="1:28" ht="17.25" x14ac:dyDescent="0.3">
      <c r="A144" s="229">
        <v>128</v>
      </c>
      <c r="B144" s="230" t="s">
        <v>4</v>
      </c>
      <c r="C144" s="229">
        <v>20633</v>
      </c>
      <c r="D144" s="229">
        <v>9</v>
      </c>
      <c r="E144" s="229">
        <v>2</v>
      </c>
      <c r="F144" s="229">
        <v>63</v>
      </c>
      <c r="G144" s="484">
        <f>SUM((D144*400)+(E144*100)+F144)</f>
        <v>3863</v>
      </c>
      <c r="H144" s="229">
        <v>1</v>
      </c>
      <c r="I144" s="229">
        <v>75</v>
      </c>
      <c r="J144" s="473">
        <f>SUM(G144*I144)</f>
        <v>289725</v>
      </c>
      <c r="K144" s="229"/>
      <c r="L144" s="229"/>
      <c r="M144" s="230"/>
      <c r="N144" s="230"/>
      <c r="O144" s="229"/>
      <c r="P144" s="229"/>
      <c r="Q144" s="229"/>
      <c r="R144" s="229"/>
      <c r="S144" s="475">
        <f>SUM(O144*R144)</f>
        <v>0</v>
      </c>
      <c r="T144" s="229"/>
      <c r="U144" s="229"/>
      <c r="V144" s="474">
        <f>SUM(S144-(S144*U144/100))</f>
        <v>0</v>
      </c>
      <c r="W144" s="473">
        <f>SUM(J144+V144)</f>
        <v>289725</v>
      </c>
      <c r="X144" s="472">
        <f>W144</f>
        <v>289725</v>
      </c>
      <c r="Y144" s="229">
        <v>50</v>
      </c>
      <c r="Z144" s="229">
        <v>0</v>
      </c>
      <c r="AA144" s="229">
        <v>0.01</v>
      </c>
      <c r="AB144" s="229"/>
    </row>
    <row r="145" spans="1:28" ht="17.25" x14ac:dyDescent="0.3">
      <c r="A145" s="229">
        <v>129</v>
      </c>
      <c r="B145" s="230" t="s">
        <v>4</v>
      </c>
      <c r="C145" s="229">
        <v>1883</v>
      </c>
      <c r="D145" s="229">
        <v>1</v>
      </c>
      <c r="E145" s="229">
        <v>2</v>
      </c>
      <c r="F145" s="229">
        <v>16</v>
      </c>
      <c r="G145" s="484">
        <f>SUM((D145*400)+(E145*100)+F145)</f>
        <v>616</v>
      </c>
      <c r="H145" s="229">
        <v>1</v>
      </c>
      <c r="I145" s="229">
        <v>130</v>
      </c>
      <c r="J145" s="473">
        <f>SUM(G145*I145)</f>
        <v>80080</v>
      </c>
      <c r="K145" s="229"/>
      <c r="L145" s="229"/>
      <c r="M145" s="230"/>
      <c r="N145" s="230"/>
      <c r="O145" s="229"/>
      <c r="P145" s="229"/>
      <c r="Q145" s="229"/>
      <c r="R145" s="229"/>
      <c r="S145" s="475">
        <f>SUM(O145*R145)</f>
        <v>0</v>
      </c>
      <c r="T145" s="229"/>
      <c r="U145" s="229"/>
      <c r="V145" s="474">
        <f>SUM(S145-(S145*U145/100))</f>
        <v>0</v>
      </c>
      <c r="W145" s="473">
        <f>SUM(J145+V145)</f>
        <v>80080</v>
      </c>
      <c r="X145" s="472">
        <f>W145</f>
        <v>80080</v>
      </c>
      <c r="Y145" s="229">
        <v>50</v>
      </c>
      <c r="Z145" s="229">
        <v>0</v>
      </c>
      <c r="AA145" s="229">
        <v>0.01</v>
      </c>
      <c r="AB145" s="229"/>
    </row>
    <row r="146" spans="1:28" ht="17.25" x14ac:dyDescent="0.3">
      <c r="A146" s="229">
        <v>130</v>
      </c>
      <c r="B146" s="230" t="s">
        <v>4</v>
      </c>
      <c r="C146" s="229">
        <v>1849</v>
      </c>
      <c r="D146" s="229">
        <v>0</v>
      </c>
      <c r="E146" s="229">
        <v>2</v>
      </c>
      <c r="F146" s="229">
        <v>94</v>
      </c>
      <c r="G146" s="484">
        <f>SUM((D146*400)+(E146*100)+F146)</f>
        <v>294</v>
      </c>
      <c r="H146" s="229">
        <v>1</v>
      </c>
      <c r="I146" s="229">
        <v>75</v>
      </c>
      <c r="J146" s="473">
        <f>SUM(G146*I146)</f>
        <v>22050</v>
      </c>
      <c r="K146" s="229"/>
      <c r="L146" s="229"/>
      <c r="M146" s="230"/>
      <c r="N146" s="230"/>
      <c r="O146" s="229"/>
      <c r="P146" s="229"/>
      <c r="Q146" s="229"/>
      <c r="R146" s="229"/>
      <c r="S146" s="475">
        <f>SUM(O146*R146)</f>
        <v>0</v>
      </c>
      <c r="T146" s="229"/>
      <c r="U146" s="229"/>
      <c r="V146" s="474">
        <f>SUM(S146-(S146*U146/100))</f>
        <v>0</v>
      </c>
      <c r="W146" s="473">
        <f>SUM(J146+V146)</f>
        <v>22050</v>
      </c>
      <c r="X146" s="472">
        <f>W146</f>
        <v>22050</v>
      </c>
      <c r="Y146" s="229">
        <v>50</v>
      </c>
      <c r="Z146" s="229">
        <v>0</v>
      </c>
      <c r="AA146" s="229">
        <v>0.01</v>
      </c>
      <c r="AB146" s="229"/>
    </row>
    <row r="147" spans="1:28" ht="17.25" x14ac:dyDescent="0.3">
      <c r="A147" s="229">
        <v>131</v>
      </c>
      <c r="B147" s="230" t="s">
        <v>4</v>
      </c>
      <c r="C147" s="229">
        <v>1850</v>
      </c>
      <c r="D147" s="229">
        <v>1</v>
      </c>
      <c r="E147" s="229">
        <v>1</v>
      </c>
      <c r="F147" s="229">
        <v>20</v>
      </c>
      <c r="G147" s="484">
        <f>SUM((D147*400)+(E147*100)+F147)</f>
        <v>520</v>
      </c>
      <c r="H147" s="229">
        <v>1</v>
      </c>
      <c r="I147" s="229">
        <v>75</v>
      </c>
      <c r="J147" s="473">
        <f>SUM(G147*I147)</f>
        <v>39000</v>
      </c>
      <c r="K147" s="229"/>
      <c r="L147" s="229"/>
      <c r="M147" s="230"/>
      <c r="N147" s="230"/>
      <c r="O147" s="229"/>
      <c r="P147" s="229"/>
      <c r="Q147" s="229"/>
      <c r="R147" s="229"/>
      <c r="S147" s="475">
        <f>SUM(O147*R147)</f>
        <v>0</v>
      </c>
      <c r="T147" s="229"/>
      <c r="U147" s="229"/>
      <c r="V147" s="474">
        <f>SUM(S147-(S147*U147/100))</f>
        <v>0</v>
      </c>
      <c r="W147" s="473">
        <f>SUM(J147+V147)</f>
        <v>39000</v>
      </c>
      <c r="X147" s="472">
        <f>W147</f>
        <v>39000</v>
      </c>
      <c r="Y147" s="229">
        <v>50</v>
      </c>
      <c r="Z147" s="229">
        <v>0</v>
      </c>
      <c r="AA147" s="229">
        <v>0.01</v>
      </c>
      <c r="AB147" s="229"/>
    </row>
    <row r="148" spans="1:28" ht="17.25" x14ac:dyDescent="0.3">
      <c r="A148" s="229">
        <v>132</v>
      </c>
      <c r="B148" s="230" t="s">
        <v>1239</v>
      </c>
      <c r="C148" s="229">
        <v>2926</v>
      </c>
      <c r="D148" s="229">
        <v>0</v>
      </c>
      <c r="E148" s="229">
        <v>1</v>
      </c>
      <c r="F148" s="229">
        <v>77</v>
      </c>
      <c r="G148" s="484">
        <f>SUM((D148*400)+(E148*100)+F148)</f>
        <v>177</v>
      </c>
      <c r="H148" s="229">
        <v>2</v>
      </c>
      <c r="I148" s="229">
        <v>200</v>
      </c>
      <c r="J148" s="473">
        <f>SUM(G148*I148)</f>
        <v>35400</v>
      </c>
      <c r="K148" s="229"/>
      <c r="L148" s="229">
        <v>22</v>
      </c>
      <c r="M148" s="230" t="s">
        <v>3</v>
      </c>
      <c r="N148" s="230" t="s">
        <v>2</v>
      </c>
      <c r="O148" s="229">
        <v>89.25</v>
      </c>
      <c r="P148" s="229"/>
      <c r="Q148" s="229"/>
      <c r="R148" s="229">
        <v>6500</v>
      </c>
      <c r="S148" s="475">
        <f>SUM(O148*R148)</f>
        <v>580125</v>
      </c>
      <c r="T148" s="229">
        <v>24</v>
      </c>
      <c r="U148" s="229">
        <v>38</v>
      </c>
      <c r="V148" s="474">
        <f>SUM(S148-(S148*U148/100))</f>
        <v>359677.5</v>
      </c>
      <c r="W148" s="473">
        <f>SUM(J148+V148)</f>
        <v>395077.5</v>
      </c>
      <c r="X148" s="472">
        <f>W148</f>
        <v>395077.5</v>
      </c>
      <c r="Y148" s="229">
        <v>10</v>
      </c>
      <c r="Z148" s="229">
        <v>0</v>
      </c>
      <c r="AA148" s="229">
        <v>0.02</v>
      </c>
      <c r="AB148" s="229"/>
    </row>
    <row r="149" spans="1:28" ht="17.25" x14ac:dyDescent="0.3">
      <c r="A149" s="229"/>
      <c r="B149" s="230"/>
      <c r="C149" s="229"/>
      <c r="D149" s="229"/>
      <c r="E149" s="229"/>
      <c r="F149" s="229"/>
      <c r="G149" s="484"/>
      <c r="H149" s="229"/>
      <c r="I149" s="229"/>
      <c r="J149" s="473">
        <f>SUM(G149*I149)</f>
        <v>0</v>
      </c>
      <c r="K149" s="229"/>
      <c r="L149" s="229"/>
      <c r="M149" s="230" t="s">
        <v>71</v>
      </c>
      <c r="N149" s="230" t="s">
        <v>0</v>
      </c>
      <c r="O149" s="229">
        <v>157.5</v>
      </c>
      <c r="P149" s="229"/>
      <c r="Q149" s="229"/>
      <c r="R149" s="229">
        <v>5400</v>
      </c>
      <c r="S149" s="475">
        <f>SUM(O149*R149)</f>
        <v>850500</v>
      </c>
      <c r="T149" s="229">
        <v>2</v>
      </c>
      <c r="U149" s="229">
        <v>6</v>
      </c>
      <c r="V149" s="474">
        <f>SUM(S149-(S149*U149/100))</f>
        <v>799470</v>
      </c>
      <c r="W149" s="473">
        <f>SUM(J149+V149)</f>
        <v>799470</v>
      </c>
      <c r="X149" s="472">
        <f>W149</f>
        <v>799470</v>
      </c>
      <c r="Y149" s="229">
        <v>50</v>
      </c>
      <c r="Z149" s="229">
        <v>0</v>
      </c>
      <c r="AA149" s="229">
        <v>0.01</v>
      </c>
      <c r="AB149" s="229"/>
    </row>
    <row r="150" spans="1:28" ht="17.25" x14ac:dyDescent="0.3">
      <c r="A150" s="229">
        <v>133</v>
      </c>
      <c r="B150" s="501" t="s">
        <v>4</v>
      </c>
      <c r="C150" s="500">
        <v>18703</v>
      </c>
      <c r="D150" s="500">
        <v>9</v>
      </c>
      <c r="E150" s="500">
        <v>2</v>
      </c>
      <c r="F150" s="500">
        <v>63</v>
      </c>
      <c r="G150" s="484">
        <f>SUM((D150*400)+(E150*100)+F150)</f>
        <v>3863</v>
      </c>
      <c r="H150" s="500">
        <v>1</v>
      </c>
      <c r="I150" s="500">
        <v>75</v>
      </c>
      <c r="J150" s="473">
        <f>SUM(G150*I150)</f>
        <v>289725</v>
      </c>
      <c r="K150" s="500"/>
      <c r="L150" s="500"/>
      <c r="M150" s="501"/>
      <c r="N150" s="501"/>
      <c r="O150" s="500"/>
      <c r="P150" s="500"/>
      <c r="Q150" s="500"/>
      <c r="R150" s="500"/>
      <c r="S150" s="475">
        <f>SUM(O150*R150)</f>
        <v>0</v>
      </c>
      <c r="T150" s="500"/>
      <c r="U150" s="500"/>
      <c r="V150" s="474">
        <f>SUM(S150-(S150*U150/100))</f>
        <v>0</v>
      </c>
      <c r="W150" s="473">
        <f>SUM(J150+V150)</f>
        <v>289725</v>
      </c>
      <c r="X150" s="472">
        <f>W150</f>
        <v>289725</v>
      </c>
      <c r="Y150" s="500">
        <v>50</v>
      </c>
      <c r="Z150" s="229">
        <v>0</v>
      </c>
      <c r="AA150" s="500">
        <v>0.01</v>
      </c>
      <c r="AB150" s="500"/>
    </row>
    <row r="151" spans="1:28" ht="17.25" x14ac:dyDescent="0.3">
      <c r="A151" s="229">
        <v>134</v>
      </c>
      <c r="B151" s="230" t="s">
        <v>4</v>
      </c>
      <c r="C151" s="229">
        <v>6243</v>
      </c>
      <c r="D151" s="229">
        <v>10</v>
      </c>
      <c r="E151" s="229">
        <v>0</v>
      </c>
      <c r="F151" s="229">
        <v>0</v>
      </c>
      <c r="G151" s="484">
        <f>SUM((D151*400)+(E151*100)+F151)</f>
        <v>4000</v>
      </c>
      <c r="H151" s="229">
        <v>1</v>
      </c>
      <c r="I151" s="229">
        <v>75</v>
      </c>
      <c r="J151" s="473">
        <f>SUM(G151*I151)</f>
        <v>300000</v>
      </c>
      <c r="K151" s="229"/>
      <c r="L151" s="229"/>
      <c r="M151" s="230"/>
      <c r="N151" s="230"/>
      <c r="O151" s="229"/>
      <c r="P151" s="229"/>
      <c r="Q151" s="229"/>
      <c r="R151" s="229"/>
      <c r="S151" s="475">
        <f>SUM(O151*R151)</f>
        <v>0</v>
      </c>
      <c r="T151" s="229"/>
      <c r="U151" s="229"/>
      <c r="V151" s="474">
        <f>SUM(S151-(S151*U151/100))</f>
        <v>0</v>
      </c>
      <c r="W151" s="473">
        <f>SUM(J151+V151)</f>
        <v>300000</v>
      </c>
      <c r="X151" s="472">
        <f>W151</f>
        <v>300000</v>
      </c>
      <c r="Y151" s="229">
        <v>50</v>
      </c>
      <c r="Z151" s="229">
        <v>0</v>
      </c>
      <c r="AA151" s="229">
        <v>0.01</v>
      </c>
      <c r="AB151" s="229"/>
    </row>
    <row r="152" spans="1:28" ht="17.25" x14ac:dyDescent="0.3">
      <c r="A152" s="229">
        <v>135</v>
      </c>
      <c r="B152" s="230" t="s">
        <v>4</v>
      </c>
      <c r="C152" s="229">
        <v>2099</v>
      </c>
      <c r="D152" s="229">
        <v>4</v>
      </c>
      <c r="E152" s="229">
        <v>2</v>
      </c>
      <c r="F152" s="229">
        <v>73</v>
      </c>
      <c r="G152" s="484">
        <f>SUM((D152*400)+(E152*100)+F152)</f>
        <v>1873</v>
      </c>
      <c r="H152" s="229">
        <v>1</v>
      </c>
      <c r="I152" s="229">
        <v>75</v>
      </c>
      <c r="J152" s="473">
        <f>SUM(G152*I152)</f>
        <v>140475</v>
      </c>
      <c r="K152" s="229"/>
      <c r="L152" s="229"/>
      <c r="M152" s="230"/>
      <c r="N152" s="230"/>
      <c r="O152" s="229"/>
      <c r="P152" s="229"/>
      <c r="Q152" s="229"/>
      <c r="R152" s="229"/>
      <c r="S152" s="475">
        <f>SUM(O152*R152)</f>
        <v>0</v>
      </c>
      <c r="T152" s="229"/>
      <c r="U152" s="229"/>
      <c r="V152" s="474">
        <f>SUM(S152-(S152*U152/100))</f>
        <v>0</v>
      </c>
      <c r="W152" s="473">
        <f>SUM(J152+V152)</f>
        <v>140475</v>
      </c>
      <c r="X152" s="472">
        <f>W152</f>
        <v>140475</v>
      </c>
      <c r="Y152" s="229">
        <v>50</v>
      </c>
      <c r="Z152" s="229">
        <v>0</v>
      </c>
      <c r="AA152" s="229">
        <v>0.01</v>
      </c>
      <c r="AB152" s="229"/>
    </row>
    <row r="153" spans="1:28" ht="17.25" x14ac:dyDescent="0.3">
      <c r="A153" s="229">
        <v>136</v>
      </c>
      <c r="B153" s="230" t="s">
        <v>4</v>
      </c>
      <c r="C153" s="229">
        <v>4751</v>
      </c>
      <c r="D153" s="229">
        <v>0</v>
      </c>
      <c r="E153" s="229">
        <v>1</v>
      </c>
      <c r="F153" s="229">
        <v>17</v>
      </c>
      <c r="G153" s="484">
        <f>SUM((D153*400)+(E153*100)+F153)</f>
        <v>117</v>
      </c>
      <c r="H153" s="229">
        <v>2</v>
      </c>
      <c r="I153" s="229">
        <v>200</v>
      </c>
      <c r="J153" s="473">
        <f>SUM(G153*I153)</f>
        <v>23400</v>
      </c>
      <c r="K153" s="229"/>
      <c r="L153" s="229">
        <v>63</v>
      </c>
      <c r="M153" s="230" t="s">
        <v>1238</v>
      </c>
      <c r="N153" s="230" t="s">
        <v>9</v>
      </c>
      <c r="O153" s="229">
        <v>71.5</v>
      </c>
      <c r="P153" s="229"/>
      <c r="Q153" s="229"/>
      <c r="R153" s="229">
        <v>6500</v>
      </c>
      <c r="S153" s="475">
        <f>SUM(O153*R153)</f>
        <v>464750</v>
      </c>
      <c r="T153" s="229">
        <v>23</v>
      </c>
      <c r="U153" s="229">
        <v>85</v>
      </c>
      <c r="V153" s="474">
        <f>SUM(S153-(S153*U153/100))</f>
        <v>69712.5</v>
      </c>
      <c r="W153" s="473">
        <f>SUM(J153+V153)</f>
        <v>93112.5</v>
      </c>
      <c r="X153" s="472">
        <f>W153</f>
        <v>93112.5</v>
      </c>
      <c r="Y153" s="229">
        <v>10</v>
      </c>
      <c r="Z153" s="229">
        <v>0</v>
      </c>
      <c r="AA153" s="229">
        <v>0.02</v>
      </c>
      <c r="AB153" s="229"/>
    </row>
    <row r="154" spans="1:28" ht="17.25" x14ac:dyDescent="0.3">
      <c r="A154" s="229"/>
      <c r="B154" s="230"/>
      <c r="C154" s="229"/>
      <c r="D154" s="229"/>
      <c r="E154" s="229"/>
      <c r="F154" s="229"/>
      <c r="G154" s="484"/>
      <c r="H154" s="229"/>
      <c r="I154" s="229"/>
      <c r="J154" s="473">
        <f>SUM(G154*I154)</f>
        <v>0</v>
      </c>
      <c r="K154" s="229"/>
      <c r="L154" s="229"/>
      <c r="M154" s="230" t="s">
        <v>71</v>
      </c>
      <c r="N154" s="230" t="s">
        <v>0</v>
      </c>
      <c r="O154" s="229">
        <v>11.25</v>
      </c>
      <c r="P154" s="229"/>
      <c r="Q154" s="229"/>
      <c r="R154" s="229">
        <v>5400</v>
      </c>
      <c r="S154" s="475">
        <f>SUM(O154*R154)</f>
        <v>60750</v>
      </c>
      <c r="T154" s="229">
        <v>23</v>
      </c>
      <c r="U154" s="229">
        <v>93</v>
      </c>
      <c r="V154" s="474">
        <f>SUM(S154-(S154*U154/100))</f>
        <v>4252.5</v>
      </c>
      <c r="W154" s="473">
        <f>SUM(J154+V154)</f>
        <v>4252.5</v>
      </c>
      <c r="X154" s="472">
        <f>W154</f>
        <v>4252.5</v>
      </c>
      <c r="Y154" s="229">
        <v>50</v>
      </c>
      <c r="Z154" s="229">
        <v>0</v>
      </c>
      <c r="AA154" s="229">
        <v>0.01</v>
      </c>
      <c r="AB154" s="229"/>
    </row>
    <row r="155" spans="1:28" ht="17.25" x14ac:dyDescent="0.3">
      <c r="A155" s="229">
        <v>137</v>
      </c>
      <c r="B155" s="230" t="s">
        <v>4</v>
      </c>
      <c r="C155" s="229">
        <v>5754</v>
      </c>
      <c r="D155" s="229">
        <v>1</v>
      </c>
      <c r="E155" s="229">
        <v>2</v>
      </c>
      <c r="F155" s="229">
        <v>45</v>
      </c>
      <c r="G155" s="484">
        <f>SUM((D155*400)+(E155*100)+F155)</f>
        <v>645</v>
      </c>
      <c r="H155" s="229">
        <v>1</v>
      </c>
      <c r="I155" s="229">
        <v>75</v>
      </c>
      <c r="J155" s="473">
        <f>SUM(G155*I155)</f>
        <v>48375</v>
      </c>
      <c r="K155" s="229"/>
      <c r="L155" s="229"/>
      <c r="M155" s="230"/>
      <c r="N155" s="230"/>
      <c r="O155" s="229"/>
      <c r="P155" s="229"/>
      <c r="Q155" s="229"/>
      <c r="R155" s="229"/>
      <c r="S155" s="475">
        <f>SUM(O155*R155)</f>
        <v>0</v>
      </c>
      <c r="T155" s="229"/>
      <c r="U155" s="229"/>
      <c r="V155" s="474">
        <f>SUM(S155-(S155*U155/100))</f>
        <v>0</v>
      </c>
      <c r="W155" s="473">
        <f>SUM(J155+V155)</f>
        <v>48375</v>
      </c>
      <c r="X155" s="472">
        <f>W155</f>
        <v>48375</v>
      </c>
      <c r="Y155" s="229">
        <v>50</v>
      </c>
      <c r="Z155" s="229">
        <v>0</v>
      </c>
      <c r="AA155" s="229">
        <v>0.01</v>
      </c>
      <c r="AB155" s="229"/>
    </row>
    <row r="156" spans="1:28" ht="17.25" x14ac:dyDescent="0.3">
      <c r="A156" s="229">
        <v>138</v>
      </c>
      <c r="B156" s="230" t="s">
        <v>4</v>
      </c>
      <c r="C156" s="229">
        <v>101</v>
      </c>
      <c r="D156" s="229">
        <v>0</v>
      </c>
      <c r="E156" s="229">
        <v>3</v>
      </c>
      <c r="F156" s="229">
        <v>30</v>
      </c>
      <c r="G156" s="484">
        <f>SUM((D156*400)+(E156*100)+F156)</f>
        <v>330</v>
      </c>
      <c r="H156" s="229">
        <v>2</v>
      </c>
      <c r="I156" s="229">
        <v>220</v>
      </c>
      <c r="J156" s="473">
        <f>SUM(G156*I156)</f>
        <v>72600</v>
      </c>
      <c r="K156" s="229"/>
      <c r="L156" s="229">
        <v>68</v>
      </c>
      <c r="M156" s="230" t="s">
        <v>10</v>
      </c>
      <c r="N156" s="230" t="s">
        <v>9</v>
      </c>
      <c r="O156" s="229">
        <v>18.5</v>
      </c>
      <c r="P156" s="229"/>
      <c r="Q156" s="229"/>
      <c r="R156" s="229">
        <v>6500</v>
      </c>
      <c r="S156" s="475">
        <f>SUM(O156*R156)</f>
        <v>120250</v>
      </c>
      <c r="T156" s="229">
        <v>15</v>
      </c>
      <c r="U156" s="229">
        <v>50</v>
      </c>
      <c r="V156" s="474">
        <f>SUM(S156-(S156*U156/100))</f>
        <v>60125</v>
      </c>
      <c r="W156" s="473">
        <f>SUM(J156+V156)</f>
        <v>132725</v>
      </c>
      <c r="X156" s="472">
        <f>W156</f>
        <v>132725</v>
      </c>
      <c r="Y156" s="229">
        <v>10</v>
      </c>
      <c r="Z156" s="229">
        <v>0</v>
      </c>
      <c r="AA156" s="229">
        <v>0.02</v>
      </c>
      <c r="AB156" s="229"/>
    </row>
    <row r="157" spans="1:28" ht="17.25" x14ac:dyDescent="0.3">
      <c r="A157" s="229"/>
      <c r="B157" s="230"/>
      <c r="C157" s="229"/>
      <c r="D157" s="229"/>
      <c r="E157" s="229"/>
      <c r="F157" s="229"/>
      <c r="G157" s="484"/>
      <c r="H157" s="229"/>
      <c r="I157" s="229"/>
      <c r="J157" s="473">
        <f>SUM(G157*I157)</f>
        <v>0</v>
      </c>
      <c r="K157" s="229"/>
      <c r="L157" s="229"/>
      <c r="M157" s="230" t="s">
        <v>71</v>
      </c>
      <c r="N157" s="230" t="s">
        <v>0</v>
      </c>
      <c r="O157" s="229">
        <v>7</v>
      </c>
      <c r="P157" s="229"/>
      <c r="Q157" s="229"/>
      <c r="R157" s="229">
        <v>5400</v>
      </c>
      <c r="S157" s="475">
        <f>SUM(O157*R157)</f>
        <v>37800</v>
      </c>
      <c r="T157" s="229">
        <v>22</v>
      </c>
      <c r="U157" s="229">
        <v>93</v>
      </c>
      <c r="V157" s="474">
        <f>SUM(S157-(S157*U157/100))</f>
        <v>2646</v>
      </c>
      <c r="W157" s="473">
        <f>SUM(J157+V157)</f>
        <v>2646</v>
      </c>
      <c r="X157" s="472">
        <f>W157</f>
        <v>2646</v>
      </c>
      <c r="Y157" s="229">
        <v>50</v>
      </c>
      <c r="Z157" s="229">
        <v>0</v>
      </c>
      <c r="AA157" s="229">
        <v>0.01</v>
      </c>
      <c r="AB157" s="229"/>
    </row>
    <row r="158" spans="1:28" ht="17.25" x14ac:dyDescent="0.3">
      <c r="A158" s="229">
        <v>139</v>
      </c>
      <c r="B158" s="230" t="s">
        <v>4</v>
      </c>
      <c r="C158" s="229">
        <v>15036</v>
      </c>
      <c r="D158" s="229">
        <v>5</v>
      </c>
      <c r="E158" s="229">
        <v>1</v>
      </c>
      <c r="F158" s="229">
        <v>8</v>
      </c>
      <c r="G158" s="484">
        <f>SUM((D158*400)+(E158*100)+F158)</f>
        <v>2108</v>
      </c>
      <c r="H158" s="229">
        <v>1</v>
      </c>
      <c r="I158" s="229">
        <v>75</v>
      </c>
      <c r="J158" s="473">
        <f>SUM(G158*I158)</f>
        <v>158100</v>
      </c>
      <c r="K158" s="229"/>
      <c r="L158" s="229"/>
      <c r="M158" s="230"/>
      <c r="N158" s="230"/>
      <c r="O158" s="229"/>
      <c r="P158" s="229"/>
      <c r="Q158" s="229"/>
      <c r="R158" s="229"/>
      <c r="S158" s="475">
        <f>SUM(O158*R158)</f>
        <v>0</v>
      </c>
      <c r="T158" s="229"/>
      <c r="U158" s="229"/>
      <c r="V158" s="474">
        <f>SUM(S158-(S158*U158/100))</f>
        <v>0</v>
      </c>
      <c r="W158" s="473">
        <f>SUM(J158+V158)</f>
        <v>158100</v>
      </c>
      <c r="X158" s="472">
        <f>W158</f>
        <v>158100</v>
      </c>
      <c r="Y158" s="229">
        <v>50</v>
      </c>
      <c r="Z158" s="229">
        <v>0</v>
      </c>
      <c r="AA158" s="229">
        <v>0.01</v>
      </c>
      <c r="AB158" s="229"/>
    </row>
    <row r="159" spans="1:28" ht="17.25" x14ac:dyDescent="0.3">
      <c r="A159" s="229">
        <v>140</v>
      </c>
      <c r="B159" s="230" t="s">
        <v>4</v>
      </c>
      <c r="C159" s="229">
        <v>1895</v>
      </c>
      <c r="D159" s="229">
        <v>1</v>
      </c>
      <c r="E159" s="229">
        <v>1</v>
      </c>
      <c r="F159" s="229">
        <v>43</v>
      </c>
      <c r="G159" s="484">
        <f>SUM((D159*400)+(E159*100)+F159)</f>
        <v>543</v>
      </c>
      <c r="H159" s="229"/>
      <c r="I159" s="229">
        <v>250</v>
      </c>
      <c r="J159" s="473">
        <f>SUM(G159*I159)</f>
        <v>135750</v>
      </c>
      <c r="K159" s="229"/>
      <c r="L159" s="229">
        <v>77</v>
      </c>
      <c r="M159" s="230" t="s">
        <v>3</v>
      </c>
      <c r="N159" s="230" t="s">
        <v>2</v>
      </c>
      <c r="O159" s="229">
        <v>142.5</v>
      </c>
      <c r="P159" s="229"/>
      <c r="Q159" s="229"/>
      <c r="R159" s="229">
        <v>6500</v>
      </c>
      <c r="S159" s="475">
        <f>SUM(O159*R159)</f>
        <v>926250</v>
      </c>
      <c r="T159" s="229">
        <v>30</v>
      </c>
      <c r="U159" s="229">
        <v>50</v>
      </c>
      <c r="V159" s="474">
        <f>SUM(S159-(S159*U159/100))</f>
        <v>463125</v>
      </c>
      <c r="W159" s="473">
        <f>SUM(J159+V159)</f>
        <v>598875</v>
      </c>
      <c r="X159" s="472">
        <f>W159</f>
        <v>598875</v>
      </c>
      <c r="Y159" s="229">
        <v>10</v>
      </c>
      <c r="Z159" s="229">
        <v>0</v>
      </c>
      <c r="AA159" s="229">
        <v>0.02</v>
      </c>
      <c r="AB159" s="229"/>
    </row>
    <row r="160" spans="1:28" ht="17.25" x14ac:dyDescent="0.3">
      <c r="A160" s="229"/>
      <c r="B160" s="230"/>
      <c r="C160" s="229"/>
      <c r="D160" s="229"/>
      <c r="E160" s="229"/>
      <c r="F160" s="229"/>
      <c r="G160" s="484"/>
      <c r="H160" s="229"/>
      <c r="I160" s="229"/>
      <c r="J160" s="473">
        <f>SUM(G160*I160)</f>
        <v>0</v>
      </c>
      <c r="K160" s="229"/>
      <c r="L160" s="229"/>
      <c r="M160" s="230" t="s">
        <v>71</v>
      </c>
      <c r="N160" s="230" t="s">
        <v>0</v>
      </c>
      <c r="O160" s="229">
        <v>9.75</v>
      </c>
      <c r="P160" s="229"/>
      <c r="Q160" s="229"/>
      <c r="R160" s="229">
        <v>5400</v>
      </c>
      <c r="S160" s="475">
        <f>SUM(O160*R160)</f>
        <v>52650</v>
      </c>
      <c r="T160" s="229">
        <v>30</v>
      </c>
      <c r="U160" s="229">
        <v>93</v>
      </c>
      <c r="V160" s="474">
        <f>SUM(S160-(S160*U160/100))</f>
        <v>3685.5</v>
      </c>
      <c r="W160" s="473">
        <f>SUM(J160+V160)</f>
        <v>3685.5</v>
      </c>
      <c r="X160" s="472">
        <f>W160</f>
        <v>3685.5</v>
      </c>
      <c r="Y160" s="229">
        <v>50</v>
      </c>
      <c r="Z160" s="229">
        <v>0</v>
      </c>
      <c r="AA160" s="229">
        <v>0.01</v>
      </c>
      <c r="AB160" s="229"/>
    </row>
    <row r="161" spans="1:28" ht="17.25" x14ac:dyDescent="0.3">
      <c r="A161" s="229">
        <v>141</v>
      </c>
      <c r="B161" s="230" t="s">
        <v>4</v>
      </c>
      <c r="C161" s="229">
        <v>1106</v>
      </c>
      <c r="D161" s="229">
        <v>20</v>
      </c>
      <c r="E161" s="229">
        <v>0</v>
      </c>
      <c r="F161" s="229">
        <v>0</v>
      </c>
      <c r="G161" s="484">
        <f>SUM((D161*400)+(E161*100)+F161)</f>
        <v>8000</v>
      </c>
      <c r="H161" s="229">
        <v>1</v>
      </c>
      <c r="I161" s="229">
        <v>75</v>
      </c>
      <c r="J161" s="473">
        <f>SUM(G161*I161)</f>
        <v>600000</v>
      </c>
      <c r="K161" s="229"/>
      <c r="L161" s="229"/>
      <c r="M161" s="230"/>
      <c r="N161" s="230"/>
      <c r="O161" s="229"/>
      <c r="P161" s="229"/>
      <c r="Q161" s="229"/>
      <c r="R161" s="229"/>
      <c r="S161" s="475">
        <f>SUM(O161*R161)</f>
        <v>0</v>
      </c>
      <c r="T161" s="229"/>
      <c r="U161" s="229"/>
      <c r="V161" s="474">
        <f>SUM(S161-(S161*U161/100))</f>
        <v>0</v>
      </c>
      <c r="W161" s="473">
        <f>SUM(J161+V161)</f>
        <v>600000</v>
      </c>
      <c r="X161" s="472">
        <f>W161</f>
        <v>600000</v>
      </c>
      <c r="Y161" s="229">
        <v>50</v>
      </c>
      <c r="Z161" s="229">
        <v>0</v>
      </c>
      <c r="AA161" s="229">
        <v>0.01</v>
      </c>
      <c r="AB161" s="229"/>
    </row>
    <row r="162" spans="1:28" ht="17.25" x14ac:dyDescent="0.3">
      <c r="A162" s="229">
        <v>142</v>
      </c>
      <c r="B162" s="230" t="s">
        <v>4</v>
      </c>
      <c r="C162" s="229">
        <v>1924</v>
      </c>
      <c r="D162" s="229">
        <v>2</v>
      </c>
      <c r="E162" s="229">
        <v>1</v>
      </c>
      <c r="F162" s="229">
        <v>77</v>
      </c>
      <c r="G162" s="484">
        <f>SUM((D162*400)+(E162*100)+F162)</f>
        <v>977</v>
      </c>
      <c r="H162" s="229">
        <v>1</v>
      </c>
      <c r="I162" s="229">
        <v>75</v>
      </c>
      <c r="J162" s="473">
        <f>SUM(G162*I162)</f>
        <v>73275</v>
      </c>
      <c r="K162" s="229"/>
      <c r="L162" s="229"/>
      <c r="M162" s="230"/>
      <c r="N162" s="230"/>
      <c r="O162" s="229"/>
      <c r="P162" s="229"/>
      <c r="Q162" s="229"/>
      <c r="R162" s="229"/>
      <c r="S162" s="475">
        <f>SUM(O162*R162)</f>
        <v>0</v>
      </c>
      <c r="T162" s="229"/>
      <c r="U162" s="229"/>
      <c r="V162" s="474">
        <f>SUM(S162-(S162*U162/100))</f>
        <v>0</v>
      </c>
      <c r="W162" s="473">
        <f>SUM(J162+V162)</f>
        <v>73275</v>
      </c>
      <c r="X162" s="472">
        <f>W162</f>
        <v>73275</v>
      </c>
      <c r="Y162" s="229">
        <v>50</v>
      </c>
      <c r="Z162" s="229">
        <v>0</v>
      </c>
      <c r="AA162" s="229">
        <v>0.01</v>
      </c>
      <c r="AB162" s="229"/>
    </row>
    <row r="163" spans="1:28" ht="17.25" x14ac:dyDescent="0.3">
      <c r="A163" s="229">
        <v>143</v>
      </c>
      <c r="B163" s="230" t="s">
        <v>4</v>
      </c>
      <c r="C163" s="229">
        <v>15200</v>
      </c>
      <c r="D163" s="229">
        <v>0</v>
      </c>
      <c r="E163" s="229">
        <v>0</v>
      </c>
      <c r="F163" s="229">
        <v>87</v>
      </c>
      <c r="G163" s="484">
        <f>SUM((D163*400)+(E163*100)+F163)</f>
        <v>87</v>
      </c>
      <c r="H163" s="229">
        <v>2</v>
      </c>
      <c r="I163" s="229">
        <v>75</v>
      </c>
      <c r="J163" s="473">
        <f>SUM(G163*I163)</f>
        <v>6525</v>
      </c>
      <c r="K163" s="229"/>
      <c r="L163" s="229" t="s">
        <v>1237</v>
      </c>
      <c r="M163" s="230" t="s">
        <v>6</v>
      </c>
      <c r="N163" s="230" t="s">
        <v>2</v>
      </c>
      <c r="O163" s="229">
        <v>54</v>
      </c>
      <c r="P163" s="229"/>
      <c r="Q163" s="229"/>
      <c r="R163" s="229">
        <v>6500</v>
      </c>
      <c r="S163" s="475">
        <f>SUM(O163*R163)</f>
        <v>351000</v>
      </c>
      <c r="T163" s="229">
        <v>21</v>
      </c>
      <c r="U163" s="229">
        <v>32</v>
      </c>
      <c r="V163" s="474">
        <f>SUM(S163-(S163*U163/100))</f>
        <v>238680</v>
      </c>
      <c r="W163" s="473">
        <f>SUM(J163+V163)</f>
        <v>245205</v>
      </c>
      <c r="X163" s="472">
        <f>W163</f>
        <v>245205</v>
      </c>
      <c r="Y163" s="229">
        <v>10</v>
      </c>
      <c r="Z163" s="229">
        <v>0</v>
      </c>
      <c r="AA163" s="229">
        <v>0.02</v>
      </c>
      <c r="AB163" s="229"/>
    </row>
    <row r="164" spans="1:28" ht="17.25" x14ac:dyDescent="0.3">
      <c r="A164" s="229">
        <v>144</v>
      </c>
      <c r="B164" s="230" t="s">
        <v>4</v>
      </c>
      <c r="C164" s="229">
        <v>619</v>
      </c>
      <c r="D164" s="229">
        <v>5</v>
      </c>
      <c r="E164" s="229">
        <v>0</v>
      </c>
      <c r="F164" s="229">
        <v>91</v>
      </c>
      <c r="G164" s="484">
        <f>SUM((D164*400)+(E164*100)+F164)</f>
        <v>2091</v>
      </c>
      <c r="H164" s="229">
        <v>1</v>
      </c>
      <c r="I164" s="229">
        <v>150</v>
      </c>
      <c r="J164" s="473">
        <f>SUM(G164*I164)</f>
        <v>313650</v>
      </c>
      <c r="K164" s="229"/>
      <c r="L164" s="229"/>
      <c r="M164" s="230"/>
      <c r="N164" s="230"/>
      <c r="O164" s="229"/>
      <c r="P164" s="229"/>
      <c r="Q164" s="229"/>
      <c r="R164" s="229"/>
      <c r="S164" s="475">
        <f>SUM(O164*R164)</f>
        <v>0</v>
      </c>
      <c r="T164" s="229"/>
      <c r="U164" s="229"/>
      <c r="V164" s="474">
        <f>SUM(S164-(S164*U164/100))</f>
        <v>0</v>
      </c>
      <c r="W164" s="473">
        <f>SUM(J164+V164)</f>
        <v>313650</v>
      </c>
      <c r="X164" s="472">
        <f>W164</f>
        <v>313650</v>
      </c>
      <c r="Y164" s="229">
        <v>50</v>
      </c>
      <c r="Z164" s="229">
        <v>0</v>
      </c>
      <c r="AA164" s="229">
        <v>0.01</v>
      </c>
      <c r="AB164" s="229"/>
    </row>
    <row r="165" spans="1:28" ht="17.25" x14ac:dyDescent="0.3">
      <c r="A165" s="229">
        <v>145</v>
      </c>
      <c r="B165" s="230" t="s">
        <v>4</v>
      </c>
      <c r="C165" s="229">
        <v>15244</v>
      </c>
      <c r="D165" s="229">
        <v>1</v>
      </c>
      <c r="E165" s="229">
        <v>2</v>
      </c>
      <c r="F165" s="229">
        <v>54</v>
      </c>
      <c r="G165" s="484">
        <f>SUM((D165*400)+(E165*100)+F165)</f>
        <v>654</v>
      </c>
      <c r="H165" s="229">
        <v>2</v>
      </c>
      <c r="I165" s="229">
        <v>75</v>
      </c>
      <c r="J165" s="473">
        <f>SUM(G165*I165)</f>
        <v>49050</v>
      </c>
      <c r="K165" s="229"/>
      <c r="L165" s="229">
        <v>103</v>
      </c>
      <c r="M165" s="230" t="s">
        <v>213</v>
      </c>
      <c r="N165" s="230" t="s">
        <v>9</v>
      </c>
      <c r="O165" s="229">
        <v>36</v>
      </c>
      <c r="P165" s="229"/>
      <c r="Q165" s="229"/>
      <c r="R165" s="229">
        <v>6500</v>
      </c>
      <c r="S165" s="475">
        <f>SUM(O165*R165)</f>
        <v>234000</v>
      </c>
      <c r="T165" s="229">
        <v>10</v>
      </c>
      <c r="U165" s="229">
        <v>30</v>
      </c>
      <c r="V165" s="474">
        <f>SUM(S165-(S165*U165/100))</f>
        <v>163800</v>
      </c>
      <c r="W165" s="473">
        <f>SUM(J165+V165)</f>
        <v>212850</v>
      </c>
      <c r="X165" s="472">
        <f>W165</f>
        <v>212850</v>
      </c>
      <c r="Y165" s="229">
        <v>10</v>
      </c>
      <c r="Z165" s="229">
        <v>0</v>
      </c>
      <c r="AA165" s="229">
        <v>0.02</v>
      </c>
      <c r="AB165" s="229"/>
    </row>
    <row r="166" spans="1:28" s="214" customFormat="1" ht="17.25" x14ac:dyDescent="0.3">
      <c r="A166" s="494">
        <v>146</v>
      </c>
      <c r="B166" s="498" t="s">
        <v>1236</v>
      </c>
      <c r="C166" s="494"/>
      <c r="D166" s="494">
        <v>13</v>
      </c>
      <c r="E166" s="494">
        <v>3</v>
      </c>
      <c r="F166" s="494">
        <v>70</v>
      </c>
      <c r="G166" s="499">
        <f>SUM((D166*400)+(E166*100)+F166)</f>
        <v>5570</v>
      </c>
      <c r="H166" s="494">
        <v>1</v>
      </c>
      <c r="I166" s="494">
        <v>75</v>
      </c>
      <c r="J166" s="495">
        <f>SUM(G166*I166)</f>
        <v>417750</v>
      </c>
      <c r="K166" s="494"/>
      <c r="L166" s="494"/>
      <c r="M166" s="498"/>
      <c r="N166" s="498"/>
      <c r="O166" s="494"/>
      <c r="P166" s="494"/>
      <c r="Q166" s="494"/>
      <c r="R166" s="494"/>
      <c r="S166" s="497">
        <f>SUM(O166*R166)</f>
        <v>0</v>
      </c>
      <c r="T166" s="494"/>
      <c r="U166" s="494"/>
      <c r="V166" s="496">
        <f>SUM(S166-(S166*U166/100))</f>
        <v>0</v>
      </c>
      <c r="W166" s="495">
        <f>SUM(J166+V166)</f>
        <v>417750</v>
      </c>
      <c r="X166" s="472">
        <f>W166</f>
        <v>417750</v>
      </c>
      <c r="Y166" s="494">
        <v>50</v>
      </c>
      <c r="Z166" s="229">
        <v>0</v>
      </c>
      <c r="AA166" s="494">
        <v>0.01</v>
      </c>
      <c r="AB166" s="494"/>
    </row>
    <row r="167" spans="1:28" ht="17.25" x14ac:dyDescent="0.3">
      <c r="A167" s="229">
        <v>147</v>
      </c>
      <c r="B167" s="230" t="s">
        <v>4</v>
      </c>
      <c r="C167" s="229">
        <v>12611</v>
      </c>
      <c r="D167" s="229">
        <v>4</v>
      </c>
      <c r="E167" s="229">
        <v>3</v>
      </c>
      <c r="F167" s="229">
        <v>44</v>
      </c>
      <c r="G167" s="484">
        <f>SUM((D167*400)+(E167*100)+F167)</f>
        <v>1944</v>
      </c>
      <c r="H167" s="229">
        <v>1</v>
      </c>
      <c r="I167" s="229">
        <v>130</v>
      </c>
      <c r="J167" s="473">
        <f>SUM(G167*I167)</f>
        <v>252720</v>
      </c>
      <c r="K167" s="229"/>
      <c r="L167" s="229"/>
      <c r="M167" s="230"/>
      <c r="N167" s="230"/>
      <c r="O167" s="229"/>
      <c r="P167" s="229"/>
      <c r="Q167" s="229"/>
      <c r="R167" s="229"/>
      <c r="S167" s="475">
        <f>SUM(O167*R167)</f>
        <v>0</v>
      </c>
      <c r="T167" s="229"/>
      <c r="U167" s="229"/>
      <c r="V167" s="474">
        <f>SUM(S167-(S167*U167/100))</f>
        <v>0</v>
      </c>
      <c r="W167" s="473">
        <f>SUM(J167+V167)</f>
        <v>252720</v>
      </c>
      <c r="X167" s="472">
        <f>W167</f>
        <v>252720</v>
      </c>
      <c r="Y167" s="229">
        <v>50</v>
      </c>
      <c r="Z167" s="229">
        <v>0</v>
      </c>
      <c r="AA167" s="229">
        <v>0.01</v>
      </c>
      <c r="AB167" s="229"/>
    </row>
    <row r="168" spans="1:28" ht="17.25" x14ac:dyDescent="0.3">
      <c r="A168" s="229">
        <v>148</v>
      </c>
      <c r="B168" s="230" t="s">
        <v>4</v>
      </c>
      <c r="C168" s="229">
        <v>18037</v>
      </c>
      <c r="D168" s="229">
        <v>4</v>
      </c>
      <c r="E168" s="229">
        <v>2</v>
      </c>
      <c r="F168" s="229">
        <v>70</v>
      </c>
      <c r="G168" s="484">
        <f>SUM((D168*400)+(E168*100)+F168)</f>
        <v>1870</v>
      </c>
      <c r="H168" s="229">
        <v>1</v>
      </c>
      <c r="I168" s="229">
        <v>75</v>
      </c>
      <c r="J168" s="473">
        <f>SUM(G168*I168)</f>
        <v>140250</v>
      </c>
      <c r="K168" s="229"/>
      <c r="L168" s="229"/>
      <c r="M168" s="230"/>
      <c r="N168" s="230"/>
      <c r="O168" s="229"/>
      <c r="P168" s="229"/>
      <c r="Q168" s="229"/>
      <c r="R168" s="229"/>
      <c r="S168" s="475">
        <f>SUM(O168*R168)</f>
        <v>0</v>
      </c>
      <c r="T168" s="229"/>
      <c r="U168" s="229"/>
      <c r="V168" s="474">
        <f>SUM(S168-(S168*U168/100))</f>
        <v>0</v>
      </c>
      <c r="W168" s="473">
        <f>SUM(J168+V168)</f>
        <v>140250</v>
      </c>
      <c r="X168" s="472">
        <f>W168</f>
        <v>140250</v>
      </c>
      <c r="Y168" s="229">
        <v>50</v>
      </c>
      <c r="Z168" s="229">
        <v>0</v>
      </c>
      <c r="AA168" s="229">
        <v>0.01</v>
      </c>
      <c r="AB168" s="229"/>
    </row>
    <row r="169" spans="1:28" ht="17.25" x14ac:dyDescent="0.3">
      <c r="A169" s="229">
        <v>149</v>
      </c>
      <c r="B169" s="230" t="s">
        <v>4</v>
      </c>
      <c r="C169" s="229">
        <v>15198</v>
      </c>
      <c r="D169" s="229">
        <v>0</v>
      </c>
      <c r="E169" s="229">
        <v>1</v>
      </c>
      <c r="F169" s="229">
        <v>94</v>
      </c>
      <c r="G169" s="484">
        <f>SUM((D169*400)+(E169*100)+F169)</f>
        <v>194</v>
      </c>
      <c r="H169" s="229">
        <v>2</v>
      </c>
      <c r="I169" s="229">
        <v>75</v>
      </c>
      <c r="J169" s="473">
        <f>SUM(G169*I169)</f>
        <v>14550</v>
      </c>
      <c r="K169" s="229"/>
      <c r="L169" s="229">
        <v>10</v>
      </c>
      <c r="M169" s="230" t="s">
        <v>6</v>
      </c>
      <c r="N169" s="230" t="s">
        <v>2</v>
      </c>
      <c r="O169" s="229">
        <v>18</v>
      </c>
      <c r="P169" s="229"/>
      <c r="Q169" s="229"/>
      <c r="R169" s="229">
        <v>6500</v>
      </c>
      <c r="S169" s="475">
        <f>SUM(O169*R169)</f>
        <v>117000</v>
      </c>
      <c r="T169" s="229">
        <v>3</v>
      </c>
      <c r="U169" s="229">
        <v>3</v>
      </c>
      <c r="V169" s="474">
        <f>SUM(S169-(S169*U169/100))</f>
        <v>113490</v>
      </c>
      <c r="W169" s="473">
        <f>SUM(J169+V169)</f>
        <v>128040</v>
      </c>
      <c r="X169" s="472">
        <f>W169</f>
        <v>128040</v>
      </c>
      <c r="Y169" s="229">
        <v>10</v>
      </c>
      <c r="Z169" s="229">
        <v>0</v>
      </c>
      <c r="AA169" s="229">
        <v>0.02</v>
      </c>
      <c r="AB169" s="229"/>
    </row>
    <row r="170" spans="1:28" ht="17.25" x14ac:dyDescent="0.3">
      <c r="A170" s="229"/>
      <c r="B170" s="230"/>
      <c r="C170" s="229"/>
      <c r="D170" s="229"/>
      <c r="E170" s="229"/>
      <c r="F170" s="229"/>
      <c r="G170" s="484"/>
      <c r="H170" s="229"/>
      <c r="I170" s="229"/>
      <c r="J170" s="473">
        <f>SUM(G170*I170)</f>
        <v>0</v>
      </c>
      <c r="K170" s="229"/>
      <c r="L170" s="229"/>
      <c r="M170" s="230" t="s">
        <v>71</v>
      </c>
      <c r="N170" s="230" t="s">
        <v>0</v>
      </c>
      <c r="O170" s="229">
        <v>7</v>
      </c>
      <c r="P170" s="229"/>
      <c r="Q170" s="229"/>
      <c r="R170" s="229">
        <v>5400</v>
      </c>
      <c r="S170" s="475">
        <f>SUM(O170*R170)</f>
        <v>37800</v>
      </c>
      <c r="T170" s="229">
        <v>6</v>
      </c>
      <c r="U170" s="229">
        <v>20</v>
      </c>
      <c r="V170" s="474">
        <f>SUM(S170-(S170*U170/100))</f>
        <v>30240</v>
      </c>
      <c r="W170" s="473">
        <f>SUM(J170+V170)</f>
        <v>30240</v>
      </c>
      <c r="X170" s="472">
        <f>W170</f>
        <v>30240</v>
      </c>
      <c r="Y170" s="229">
        <v>50</v>
      </c>
      <c r="Z170" s="229">
        <v>0</v>
      </c>
      <c r="AA170" s="229">
        <v>0.01</v>
      </c>
      <c r="AB170" s="229"/>
    </row>
    <row r="171" spans="1:28" ht="17.25" x14ac:dyDescent="0.3">
      <c r="A171" s="229">
        <v>150</v>
      </c>
      <c r="B171" s="230" t="s">
        <v>4</v>
      </c>
      <c r="C171" s="229">
        <v>28703</v>
      </c>
      <c r="D171" s="229">
        <v>2</v>
      </c>
      <c r="E171" s="229">
        <v>2</v>
      </c>
      <c r="F171" s="229">
        <v>1</v>
      </c>
      <c r="G171" s="484">
        <f>SUM((D171*400)+(E171*100)+F171)</f>
        <v>1001</v>
      </c>
      <c r="H171" s="229">
        <v>2</v>
      </c>
      <c r="I171" s="229">
        <v>220</v>
      </c>
      <c r="J171" s="473">
        <f>SUM(G171*I171)</f>
        <v>220220</v>
      </c>
      <c r="K171" s="229"/>
      <c r="L171" s="229"/>
      <c r="M171" s="230" t="s">
        <v>6</v>
      </c>
      <c r="N171" s="230" t="s">
        <v>2</v>
      </c>
      <c r="O171" s="229">
        <v>72</v>
      </c>
      <c r="P171" s="229"/>
      <c r="Q171" s="229"/>
      <c r="R171" s="229">
        <v>6500</v>
      </c>
      <c r="S171" s="475">
        <f>SUM(O171*R171)</f>
        <v>468000</v>
      </c>
      <c r="T171" s="229">
        <v>20</v>
      </c>
      <c r="U171" s="229">
        <v>30</v>
      </c>
      <c r="V171" s="474">
        <f>SUM(S171-(S171*U171/100))</f>
        <v>327600</v>
      </c>
      <c r="W171" s="473">
        <f>SUM(J171+V171)</f>
        <v>547820</v>
      </c>
      <c r="X171" s="472">
        <f>W171</f>
        <v>547820</v>
      </c>
      <c r="Y171" s="229">
        <v>10</v>
      </c>
      <c r="Z171" s="229">
        <v>0</v>
      </c>
      <c r="AA171" s="229">
        <v>0.02</v>
      </c>
      <c r="AB171" s="229"/>
    </row>
    <row r="172" spans="1:28" ht="17.25" x14ac:dyDescent="0.3">
      <c r="A172" s="229">
        <v>151</v>
      </c>
      <c r="B172" s="230" t="s">
        <v>4</v>
      </c>
      <c r="C172" s="229">
        <v>6402</v>
      </c>
      <c r="D172" s="229">
        <v>1</v>
      </c>
      <c r="E172" s="229">
        <v>0</v>
      </c>
      <c r="F172" s="229">
        <v>0</v>
      </c>
      <c r="G172" s="484">
        <f>SUM((D172*400)+(E172*100)+F172)</f>
        <v>400</v>
      </c>
      <c r="H172" s="229">
        <v>1</v>
      </c>
      <c r="I172" s="229">
        <v>75</v>
      </c>
      <c r="J172" s="473">
        <f>SUM(G172*I172)</f>
        <v>30000</v>
      </c>
      <c r="K172" s="229"/>
      <c r="L172" s="229"/>
      <c r="M172" s="230"/>
      <c r="N172" s="230"/>
      <c r="O172" s="229"/>
      <c r="P172" s="229"/>
      <c r="Q172" s="229"/>
      <c r="R172" s="229"/>
      <c r="S172" s="475">
        <f>SUM(O172*R172)</f>
        <v>0</v>
      </c>
      <c r="T172" s="229"/>
      <c r="U172" s="229"/>
      <c r="V172" s="474">
        <f>SUM(S172-(S172*U172/100))</f>
        <v>0</v>
      </c>
      <c r="W172" s="473">
        <f>SUM(J172+V172)</f>
        <v>30000</v>
      </c>
      <c r="X172" s="472">
        <f>W172</f>
        <v>30000</v>
      </c>
      <c r="Y172" s="229">
        <v>50</v>
      </c>
      <c r="Z172" s="229">
        <v>0</v>
      </c>
      <c r="AA172" s="229">
        <v>0.01</v>
      </c>
      <c r="AB172" s="229"/>
    </row>
    <row r="173" spans="1:28" ht="17.25" x14ac:dyDescent="0.3">
      <c r="A173" s="229">
        <v>152</v>
      </c>
      <c r="B173" s="230" t="s">
        <v>4</v>
      </c>
      <c r="C173" s="229">
        <v>148</v>
      </c>
      <c r="D173" s="229">
        <v>1</v>
      </c>
      <c r="E173" s="229">
        <v>0</v>
      </c>
      <c r="F173" s="229">
        <v>38</v>
      </c>
      <c r="G173" s="484">
        <f>SUM((D173*400)+(E173*100)+F173)</f>
        <v>438</v>
      </c>
      <c r="H173" s="229">
        <v>1</v>
      </c>
      <c r="I173" s="229">
        <v>200</v>
      </c>
      <c r="J173" s="473">
        <f>SUM(G173*I173)</f>
        <v>87600</v>
      </c>
      <c r="K173" s="229"/>
      <c r="L173" s="229">
        <v>6</v>
      </c>
      <c r="M173" s="230"/>
      <c r="N173" s="230"/>
      <c r="O173" s="229"/>
      <c r="P173" s="229"/>
      <c r="Q173" s="229"/>
      <c r="R173" s="229"/>
      <c r="S173" s="475">
        <f>SUM(O173*R173)</f>
        <v>0</v>
      </c>
      <c r="T173" s="229"/>
      <c r="U173" s="229"/>
      <c r="V173" s="474">
        <f>SUM(S173-(S173*U173/100))</f>
        <v>0</v>
      </c>
      <c r="W173" s="473">
        <f>SUM(J173+V173)</f>
        <v>87600</v>
      </c>
      <c r="X173" s="472">
        <f>W173</f>
        <v>87600</v>
      </c>
      <c r="Y173" s="229">
        <v>50</v>
      </c>
      <c r="Z173" s="229">
        <v>0</v>
      </c>
      <c r="AA173" s="229">
        <v>0.01</v>
      </c>
      <c r="AB173" s="229"/>
    </row>
    <row r="174" spans="1:28" s="214" customFormat="1" ht="17.25" x14ac:dyDescent="0.3">
      <c r="A174" s="494">
        <v>153</v>
      </c>
      <c r="B174" s="498" t="s">
        <v>1235</v>
      </c>
      <c r="C174" s="494">
        <v>144</v>
      </c>
      <c r="D174" s="494">
        <v>8</v>
      </c>
      <c r="E174" s="494">
        <v>0</v>
      </c>
      <c r="F174" s="494">
        <v>0</v>
      </c>
      <c r="G174" s="499">
        <f>SUM((D174*400)+(E174*100)+F174)</f>
        <v>3200</v>
      </c>
      <c r="H174" s="494">
        <v>1</v>
      </c>
      <c r="I174" s="494">
        <v>75</v>
      </c>
      <c r="J174" s="495">
        <f>SUM(G174*I174)</f>
        <v>240000</v>
      </c>
      <c r="K174" s="494"/>
      <c r="L174" s="494"/>
      <c r="M174" s="498"/>
      <c r="N174" s="498"/>
      <c r="O174" s="494"/>
      <c r="P174" s="494"/>
      <c r="Q174" s="494"/>
      <c r="R174" s="494"/>
      <c r="S174" s="497">
        <f>SUM(O174*R174)</f>
        <v>0</v>
      </c>
      <c r="T174" s="494"/>
      <c r="U174" s="494"/>
      <c r="V174" s="496">
        <f>SUM(S174-(S174*U174/100))</f>
        <v>0</v>
      </c>
      <c r="W174" s="495">
        <f>SUM(J174+V174)</f>
        <v>240000</v>
      </c>
      <c r="X174" s="472">
        <f>W174</f>
        <v>240000</v>
      </c>
      <c r="Y174" s="494">
        <v>50</v>
      </c>
      <c r="Z174" s="229">
        <v>0</v>
      </c>
      <c r="AA174" s="494">
        <v>0.01</v>
      </c>
      <c r="AB174" s="494"/>
    </row>
    <row r="175" spans="1:28" ht="17.25" x14ac:dyDescent="0.3">
      <c r="A175" s="229">
        <v>154</v>
      </c>
      <c r="B175" s="230" t="s">
        <v>4</v>
      </c>
      <c r="C175" s="229">
        <v>4339</v>
      </c>
      <c r="D175" s="229">
        <v>1</v>
      </c>
      <c r="E175" s="229">
        <v>1</v>
      </c>
      <c r="F175" s="229">
        <v>58</v>
      </c>
      <c r="G175" s="484">
        <f>SUM((D175*400)+(E175*100)+F175)</f>
        <v>558</v>
      </c>
      <c r="H175" s="229">
        <v>2</v>
      </c>
      <c r="I175" s="229">
        <v>130</v>
      </c>
      <c r="J175" s="473">
        <f>SUM(G175*I175)</f>
        <v>72540</v>
      </c>
      <c r="K175" s="229"/>
      <c r="L175" s="229">
        <v>22</v>
      </c>
      <c r="M175" s="230" t="s">
        <v>1234</v>
      </c>
      <c r="N175" s="230" t="s">
        <v>2</v>
      </c>
      <c r="O175" s="229">
        <v>216</v>
      </c>
      <c r="P175" s="229"/>
      <c r="Q175" s="229"/>
      <c r="R175" s="229">
        <v>6500</v>
      </c>
      <c r="S175" s="475">
        <f>SUM(O175*R175)</f>
        <v>1404000</v>
      </c>
      <c r="T175" s="229">
        <v>10</v>
      </c>
      <c r="U175" s="229">
        <v>10</v>
      </c>
      <c r="V175" s="474">
        <f>SUM(S175-(S175*U175/100))</f>
        <v>1263600</v>
      </c>
      <c r="W175" s="473">
        <f>SUM(J175+V175)</f>
        <v>1336140</v>
      </c>
      <c r="X175" s="472">
        <f>W175</f>
        <v>1336140</v>
      </c>
      <c r="Y175" s="229">
        <v>10</v>
      </c>
      <c r="Z175" s="229">
        <v>0</v>
      </c>
      <c r="AA175" s="229">
        <v>0.02</v>
      </c>
      <c r="AB175" s="229"/>
    </row>
    <row r="176" spans="1:28" ht="17.25" x14ac:dyDescent="0.3">
      <c r="A176" s="229"/>
      <c r="B176" s="230"/>
      <c r="C176" s="229"/>
      <c r="D176" s="229"/>
      <c r="E176" s="229"/>
      <c r="F176" s="229"/>
      <c r="G176" s="484"/>
      <c r="H176" s="229"/>
      <c r="I176" s="229"/>
      <c r="J176" s="473">
        <f>SUM(G176*I176)</f>
        <v>0</v>
      </c>
      <c r="K176" s="229"/>
      <c r="L176" s="229"/>
      <c r="M176" s="230" t="s">
        <v>71</v>
      </c>
      <c r="N176" s="230" t="s">
        <v>0</v>
      </c>
      <c r="O176" s="229">
        <v>60</v>
      </c>
      <c r="P176" s="229"/>
      <c r="Q176" s="229"/>
      <c r="R176" s="229">
        <v>5400</v>
      </c>
      <c r="S176" s="475">
        <f>SUM(O176*R176)</f>
        <v>324000</v>
      </c>
      <c r="T176" s="229">
        <v>10</v>
      </c>
      <c r="U176" s="229">
        <v>40</v>
      </c>
      <c r="V176" s="474">
        <f>SUM(S176-(S176*U176/100))</f>
        <v>194400</v>
      </c>
      <c r="W176" s="473">
        <f>SUM(J176+V176)</f>
        <v>194400</v>
      </c>
      <c r="X176" s="472">
        <f>W176</f>
        <v>194400</v>
      </c>
      <c r="Y176" s="229">
        <v>50</v>
      </c>
      <c r="Z176" s="229">
        <v>0</v>
      </c>
      <c r="AA176" s="229">
        <v>0.01</v>
      </c>
      <c r="AB176" s="229"/>
    </row>
    <row r="177" spans="1:28" ht="17.25" x14ac:dyDescent="0.3">
      <c r="A177" s="229">
        <v>155</v>
      </c>
      <c r="B177" s="230" t="s">
        <v>4</v>
      </c>
      <c r="C177" s="229">
        <v>20431</v>
      </c>
      <c r="D177" s="229">
        <v>9</v>
      </c>
      <c r="E177" s="229">
        <v>2</v>
      </c>
      <c r="F177" s="229">
        <v>22</v>
      </c>
      <c r="G177" s="484">
        <f>SUM((D177*400)+(E177*100)+F177)</f>
        <v>3822</v>
      </c>
      <c r="H177" s="229">
        <v>1</v>
      </c>
      <c r="I177" s="229">
        <v>110</v>
      </c>
      <c r="J177" s="473">
        <f>SUM(G177*I177)</f>
        <v>420420</v>
      </c>
      <c r="K177" s="229"/>
      <c r="L177" s="229"/>
      <c r="M177" s="230"/>
      <c r="N177" s="230"/>
      <c r="O177" s="229"/>
      <c r="P177" s="229"/>
      <c r="Q177" s="229"/>
      <c r="R177" s="229"/>
      <c r="S177" s="475">
        <f>SUM(O177*R177)</f>
        <v>0</v>
      </c>
      <c r="T177" s="229"/>
      <c r="U177" s="229"/>
      <c r="V177" s="474">
        <f>SUM(S177-(S177*U177/100))</f>
        <v>0</v>
      </c>
      <c r="W177" s="473">
        <f>SUM(J177+V177)</f>
        <v>420420</v>
      </c>
      <c r="X177" s="472">
        <f>W177</f>
        <v>420420</v>
      </c>
      <c r="Y177" s="229">
        <v>50</v>
      </c>
      <c r="Z177" s="229">
        <v>0</v>
      </c>
      <c r="AA177" s="229">
        <v>0.01</v>
      </c>
      <c r="AB177" s="229"/>
    </row>
    <row r="178" spans="1:28" ht="17.25" x14ac:dyDescent="0.3">
      <c r="A178" s="229">
        <v>156</v>
      </c>
      <c r="B178" s="230" t="s">
        <v>4</v>
      </c>
      <c r="C178" s="229">
        <v>1899</v>
      </c>
      <c r="D178" s="229">
        <v>1</v>
      </c>
      <c r="E178" s="229">
        <v>0</v>
      </c>
      <c r="F178" s="229">
        <v>75</v>
      </c>
      <c r="G178" s="484">
        <f>SUM((D178*400)+(E178*100)+F178)</f>
        <v>475</v>
      </c>
      <c r="H178" s="229">
        <v>1</v>
      </c>
      <c r="I178" s="229">
        <v>200</v>
      </c>
      <c r="J178" s="473">
        <f>SUM(G178*I178)</f>
        <v>95000</v>
      </c>
      <c r="K178" s="229"/>
      <c r="L178" s="229">
        <v>97</v>
      </c>
      <c r="M178" s="230" t="s">
        <v>71</v>
      </c>
      <c r="N178" s="230" t="s">
        <v>0</v>
      </c>
      <c r="O178" s="229">
        <v>8.8000000000000007</v>
      </c>
      <c r="P178" s="229"/>
      <c r="Q178" s="229"/>
      <c r="R178" s="229">
        <v>5400</v>
      </c>
      <c r="S178" s="475">
        <f>SUM(O178*R178)</f>
        <v>47520.000000000007</v>
      </c>
      <c r="T178" s="229">
        <v>1</v>
      </c>
      <c r="U178" s="229">
        <v>3</v>
      </c>
      <c r="V178" s="474">
        <f>SUM(S178-(S178*U178/100))</f>
        <v>46094.400000000009</v>
      </c>
      <c r="W178" s="473">
        <f>SUM(J178+V178)</f>
        <v>141094.40000000002</v>
      </c>
      <c r="X178" s="472">
        <f>W178</f>
        <v>141094.40000000002</v>
      </c>
      <c r="Y178" s="229">
        <v>50</v>
      </c>
      <c r="Z178" s="229">
        <v>0</v>
      </c>
      <c r="AA178" s="229">
        <v>0.01</v>
      </c>
      <c r="AB178" s="229"/>
    </row>
    <row r="179" spans="1:28" ht="17.25" x14ac:dyDescent="0.3">
      <c r="A179" s="229">
        <v>157</v>
      </c>
      <c r="B179" s="230" t="s">
        <v>4</v>
      </c>
      <c r="C179" s="229"/>
      <c r="D179" s="229"/>
      <c r="E179" s="229"/>
      <c r="F179" s="229"/>
      <c r="G179" s="484"/>
      <c r="H179" s="229"/>
      <c r="I179" s="229"/>
      <c r="J179" s="473">
        <f>SUM(G179*I179)</f>
        <v>0</v>
      </c>
      <c r="K179" s="229"/>
      <c r="L179" s="229">
        <v>85</v>
      </c>
      <c r="M179" s="230" t="s">
        <v>3</v>
      </c>
      <c r="N179" s="230" t="s">
        <v>2</v>
      </c>
      <c r="O179" s="229">
        <v>54</v>
      </c>
      <c r="P179" s="229"/>
      <c r="Q179" s="229"/>
      <c r="R179" s="229">
        <v>6500</v>
      </c>
      <c r="S179" s="475">
        <f>SUM(O179*R179)</f>
        <v>351000</v>
      </c>
      <c r="T179" s="229">
        <v>11</v>
      </c>
      <c r="U179" s="229">
        <v>12</v>
      </c>
      <c r="V179" s="474">
        <f>SUM(S179-(S179*U179/100))</f>
        <v>308880</v>
      </c>
      <c r="W179" s="473">
        <f>SUM(J179+V179)</f>
        <v>308880</v>
      </c>
      <c r="X179" s="472">
        <f>W179</f>
        <v>308880</v>
      </c>
      <c r="Y179" s="229">
        <v>10</v>
      </c>
      <c r="Z179" s="229">
        <v>0</v>
      </c>
      <c r="AA179" s="229">
        <v>0.02</v>
      </c>
      <c r="AB179" s="229"/>
    </row>
    <row r="180" spans="1:28" ht="17.25" x14ac:dyDescent="0.3">
      <c r="A180" s="229">
        <v>158</v>
      </c>
      <c r="B180" s="230" t="s">
        <v>4</v>
      </c>
      <c r="C180" s="229">
        <v>4614</v>
      </c>
      <c r="D180" s="229">
        <v>7</v>
      </c>
      <c r="E180" s="229">
        <v>2</v>
      </c>
      <c r="F180" s="229">
        <v>98</v>
      </c>
      <c r="G180" s="484">
        <f>SUM((D180*400)+(E180*100)+F180)</f>
        <v>3098</v>
      </c>
      <c r="H180" s="229">
        <v>1</v>
      </c>
      <c r="I180" s="229">
        <v>75</v>
      </c>
      <c r="J180" s="473">
        <f>SUM(G180*I180)</f>
        <v>232350</v>
      </c>
      <c r="K180" s="229"/>
      <c r="L180" s="229"/>
      <c r="M180" s="230"/>
      <c r="N180" s="230"/>
      <c r="O180" s="229"/>
      <c r="P180" s="229"/>
      <c r="Q180" s="229"/>
      <c r="R180" s="229"/>
      <c r="S180" s="475">
        <f>SUM(O180*R180)</f>
        <v>0</v>
      </c>
      <c r="T180" s="229"/>
      <c r="U180" s="229"/>
      <c r="V180" s="474">
        <f>SUM(S180-(S180*U180/100))</f>
        <v>0</v>
      </c>
      <c r="W180" s="473">
        <f>SUM(J180+V180)</f>
        <v>232350</v>
      </c>
      <c r="X180" s="472">
        <f>W180</f>
        <v>232350</v>
      </c>
      <c r="Y180" s="229">
        <v>50</v>
      </c>
      <c r="Z180" s="229">
        <v>0</v>
      </c>
      <c r="AA180" s="229">
        <v>0.01</v>
      </c>
      <c r="AB180" s="229"/>
    </row>
    <row r="181" spans="1:28" ht="17.25" x14ac:dyDescent="0.3">
      <c r="A181" s="229">
        <v>159</v>
      </c>
      <c r="B181" s="230" t="s">
        <v>4</v>
      </c>
      <c r="C181" s="229">
        <v>18023</v>
      </c>
      <c r="D181" s="229">
        <v>4</v>
      </c>
      <c r="E181" s="229">
        <v>2</v>
      </c>
      <c r="F181" s="229">
        <v>46</v>
      </c>
      <c r="G181" s="484">
        <f>SUM((D181*400)+(E181*100)+F181)</f>
        <v>1846</v>
      </c>
      <c r="H181" s="229">
        <v>1</v>
      </c>
      <c r="I181" s="229">
        <v>150</v>
      </c>
      <c r="J181" s="473">
        <f>SUM(G181*I181)</f>
        <v>276900</v>
      </c>
      <c r="K181" s="229"/>
      <c r="L181" s="229">
        <v>20</v>
      </c>
      <c r="M181" s="230"/>
      <c r="N181" s="230"/>
      <c r="O181" s="229"/>
      <c r="P181" s="229"/>
      <c r="Q181" s="229"/>
      <c r="R181" s="229"/>
      <c r="S181" s="475">
        <f>SUM(O181*R181)</f>
        <v>0</v>
      </c>
      <c r="T181" s="229"/>
      <c r="U181" s="229"/>
      <c r="V181" s="474">
        <f>SUM(S181-(S181*U181/100))</f>
        <v>0</v>
      </c>
      <c r="W181" s="473">
        <f>SUM(J181+V181)</f>
        <v>276900</v>
      </c>
      <c r="X181" s="472">
        <f>W181</f>
        <v>276900</v>
      </c>
      <c r="Y181" s="229">
        <v>50</v>
      </c>
      <c r="Z181" s="229">
        <v>0</v>
      </c>
      <c r="AA181" s="229">
        <v>0.01</v>
      </c>
      <c r="AB181" s="229"/>
    </row>
    <row r="182" spans="1:28" ht="17.25" x14ac:dyDescent="0.3">
      <c r="A182" s="229">
        <v>160</v>
      </c>
      <c r="B182" s="230" t="s">
        <v>4</v>
      </c>
      <c r="C182" s="229">
        <v>15092</v>
      </c>
      <c r="D182" s="229">
        <v>5</v>
      </c>
      <c r="E182" s="229">
        <v>1</v>
      </c>
      <c r="F182" s="229">
        <v>70</v>
      </c>
      <c r="G182" s="484">
        <f>SUM((D182*400)+(E182*100)+F182)</f>
        <v>2170</v>
      </c>
      <c r="H182" s="229">
        <v>1</v>
      </c>
      <c r="I182" s="229">
        <v>75</v>
      </c>
      <c r="J182" s="473">
        <f>SUM(G182*I182)</f>
        <v>162750</v>
      </c>
      <c r="K182" s="229"/>
      <c r="L182" s="229"/>
      <c r="M182" s="230"/>
      <c r="N182" s="230"/>
      <c r="O182" s="229"/>
      <c r="P182" s="229"/>
      <c r="Q182" s="229"/>
      <c r="R182" s="229"/>
      <c r="S182" s="475">
        <f>SUM(O182*R182)</f>
        <v>0</v>
      </c>
      <c r="T182" s="229"/>
      <c r="U182" s="229"/>
      <c r="V182" s="474">
        <f>SUM(S182-(S182*U182/100))</f>
        <v>0</v>
      </c>
      <c r="W182" s="473">
        <f>SUM(J182+V182)</f>
        <v>162750</v>
      </c>
      <c r="X182" s="472">
        <f>W182</f>
        <v>162750</v>
      </c>
      <c r="Y182" s="229">
        <v>50</v>
      </c>
      <c r="Z182" s="229">
        <v>0</v>
      </c>
      <c r="AA182" s="229">
        <v>0.01</v>
      </c>
      <c r="AB182" s="229"/>
    </row>
    <row r="183" spans="1:28" ht="17.25" x14ac:dyDescent="0.3">
      <c r="A183" s="229">
        <v>161</v>
      </c>
      <c r="B183" s="230" t="s">
        <v>4</v>
      </c>
      <c r="C183" s="229">
        <v>2146</v>
      </c>
      <c r="D183" s="229">
        <v>0</v>
      </c>
      <c r="E183" s="229">
        <v>3</v>
      </c>
      <c r="F183" s="229">
        <v>61</v>
      </c>
      <c r="G183" s="484">
        <f>SUM((D183*400)+(E183*100)+F183)</f>
        <v>361</v>
      </c>
      <c r="H183" s="229">
        <v>1</v>
      </c>
      <c r="I183" s="229">
        <v>75</v>
      </c>
      <c r="J183" s="473">
        <f>SUM(G183*I183)</f>
        <v>27075</v>
      </c>
      <c r="K183" s="229"/>
      <c r="L183" s="229"/>
      <c r="M183" s="230"/>
      <c r="N183" s="230"/>
      <c r="O183" s="229"/>
      <c r="P183" s="229"/>
      <c r="Q183" s="229"/>
      <c r="R183" s="229"/>
      <c r="S183" s="475">
        <f>SUM(O183*R183)</f>
        <v>0</v>
      </c>
      <c r="T183" s="229"/>
      <c r="U183" s="229"/>
      <c r="V183" s="474">
        <f>SUM(S183-(S183*U183/100))</f>
        <v>0</v>
      </c>
      <c r="W183" s="473">
        <f>SUM(J183+V183)</f>
        <v>27075</v>
      </c>
      <c r="X183" s="472">
        <f>W183</f>
        <v>27075</v>
      </c>
      <c r="Y183" s="229">
        <v>50</v>
      </c>
      <c r="Z183" s="229">
        <v>0</v>
      </c>
      <c r="AA183" s="229">
        <v>0.01</v>
      </c>
      <c r="AB183" s="229"/>
    </row>
    <row r="184" spans="1:28" ht="17.25" x14ac:dyDescent="0.3">
      <c r="A184" s="229">
        <v>162</v>
      </c>
      <c r="B184" s="230" t="s">
        <v>4</v>
      </c>
      <c r="C184" s="229">
        <v>14453</v>
      </c>
      <c r="D184" s="229">
        <v>2</v>
      </c>
      <c r="E184" s="229">
        <v>3</v>
      </c>
      <c r="F184" s="229">
        <v>0</v>
      </c>
      <c r="G184" s="484">
        <f>SUM((D184*400)+(E184*100)+F184)</f>
        <v>1100</v>
      </c>
      <c r="H184" s="229">
        <v>1</v>
      </c>
      <c r="I184" s="229">
        <v>75</v>
      </c>
      <c r="J184" s="473">
        <f>SUM(G184*I184)</f>
        <v>82500</v>
      </c>
      <c r="K184" s="229"/>
      <c r="L184" s="229"/>
      <c r="M184" s="230"/>
      <c r="N184" s="230"/>
      <c r="O184" s="229"/>
      <c r="P184" s="229"/>
      <c r="Q184" s="229"/>
      <c r="R184" s="229"/>
      <c r="S184" s="475">
        <f>SUM(O184*R184)</f>
        <v>0</v>
      </c>
      <c r="T184" s="229"/>
      <c r="U184" s="229"/>
      <c r="V184" s="474">
        <f>SUM(S184-(S184*U184/100))</f>
        <v>0</v>
      </c>
      <c r="W184" s="473">
        <f>SUM(J184+V184)</f>
        <v>82500</v>
      </c>
      <c r="X184" s="472">
        <f>W184</f>
        <v>82500</v>
      </c>
      <c r="Y184" s="229">
        <v>50</v>
      </c>
      <c r="Z184" s="229">
        <v>0</v>
      </c>
      <c r="AA184" s="229">
        <v>0.01</v>
      </c>
      <c r="AB184" s="229"/>
    </row>
    <row r="185" spans="1:28" ht="17.25" x14ac:dyDescent="0.3">
      <c r="A185" s="229">
        <v>163</v>
      </c>
      <c r="B185" s="230" t="s">
        <v>4</v>
      </c>
      <c r="C185" s="229">
        <v>7787</v>
      </c>
      <c r="D185" s="229">
        <v>1</v>
      </c>
      <c r="E185" s="229">
        <v>0</v>
      </c>
      <c r="F185" s="229">
        <v>42</v>
      </c>
      <c r="G185" s="484">
        <f>SUM((D185*400)+(E185*100)+F185)</f>
        <v>442</v>
      </c>
      <c r="H185" s="229">
        <v>1</v>
      </c>
      <c r="I185" s="229">
        <v>75</v>
      </c>
      <c r="J185" s="473">
        <f>SUM(G185*I185)</f>
        <v>33150</v>
      </c>
      <c r="K185" s="229"/>
      <c r="L185" s="229"/>
      <c r="M185" s="230"/>
      <c r="N185" s="230"/>
      <c r="O185" s="229"/>
      <c r="P185" s="229"/>
      <c r="Q185" s="229"/>
      <c r="R185" s="229"/>
      <c r="S185" s="475">
        <f>SUM(O185*R185)</f>
        <v>0</v>
      </c>
      <c r="T185" s="229"/>
      <c r="U185" s="229"/>
      <c r="V185" s="474">
        <f>SUM(S185-(S185*U185/100))</f>
        <v>0</v>
      </c>
      <c r="W185" s="473">
        <f>SUM(J185+V185)</f>
        <v>33150</v>
      </c>
      <c r="X185" s="472">
        <f>W185</f>
        <v>33150</v>
      </c>
      <c r="Y185" s="229">
        <v>50</v>
      </c>
      <c r="Z185" s="229">
        <v>0</v>
      </c>
      <c r="AA185" s="229">
        <v>0.01</v>
      </c>
      <c r="AB185" s="229"/>
    </row>
    <row r="186" spans="1:28" ht="17.25" x14ac:dyDescent="0.3">
      <c r="A186" s="229">
        <v>164</v>
      </c>
      <c r="B186" s="230" t="s">
        <v>4</v>
      </c>
      <c r="C186" s="229">
        <v>15183</v>
      </c>
      <c r="D186" s="229">
        <v>19</v>
      </c>
      <c r="E186" s="229">
        <v>2</v>
      </c>
      <c r="F186" s="229">
        <v>25</v>
      </c>
      <c r="G186" s="484">
        <f>SUM((D186*400)+(E186*100)+F186)</f>
        <v>7825</v>
      </c>
      <c r="H186" s="229">
        <v>1</v>
      </c>
      <c r="I186" s="229">
        <v>75</v>
      </c>
      <c r="J186" s="473">
        <f>SUM(G186*I186)</f>
        <v>586875</v>
      </c>
      <c r="K186" s="229"/>
      <c r="L186" s="229"/>
      <c r="M186" s="230"/>
      <c r="N186" s="230"/>
      <c r="O186" s="229"/>
      <c r="P186" s="229"/>
      <c r="Q186" s="229"/>
      <c r="R186" s="229"/>
      <c r="S186" s="475">
        <f>SUM(O186*R186)</f>
        <v>0</v>
      </c>
      <c r="T186" s="229"/>
      <c r="U186" s="229"/>
      <c r="V186" s="474">
        <f>SUM(S186-(S186*U186/100))</f>
        <v>0</v>
      </c>
      <c r="W186" s="473">
        <f>SUM(J186+V186)</f>
        <v>586875</v>
      </c>
      <c r="X186" s="472">
        <f>W186</f>
        <v>586875</v>
      </c>
      <c r="Y186" s="229">
        <v>50</v>
      </c>
      <c r="Z186" s="229">
        <v>0</v>
      </c>
      <c r="AA186" s="229">
        <v>0.01</v>
      </c>
      <c r="AB186" s="229"/>
    </row>
    <row r="187" spans="1:28" ht="17.25" x14ac:dyDescent="0.3">
      <c r="A187" s="229">
        <v>165</v>
      </c>
      <c r="B187" s="230" t="s">
        <v>4</v>
      </c>
      <c r="C187" s="229">
        <v>138</v>
      </c>
      <c r="D187" s="229">
        <v>0</v>
      </c>
      <c r="E187" s="229">
        <v>1</v>
      </c>
      <c r="F187" s="229">
        <v>9</v>
      </c>
      <c r="G187" s="484">
        <f>SUM((D187*400)+(E187*100)+F187)</f>
        <v>109</v>
      </c>
      <c r="H187" s="229">
        <v>2</v>
      </c>
      <c r="I187" s="229">
        <v>250</v>
      </c>
      <c r="J187" s="473">
        <f>SUM(G187*I187)</f>
        <v>27250</v>
      </c>
      <c r="K187" s="229"/>
      <c r="L187" s="229">
        <v>4</v>
      </c>
      <c r="M187" s="230" t="s">
        <v>3</v>
      </c>
      <c r="N187" s="230" t="s">
        <v>2</v>
      </c>
      <c r="O187" s="229">
        <v>75</v>
      </c>
      <c r="P187" s="229"/>
      <c r="Q187" s="229"/>
      <c r="R187" s="229">
        <v>6500</v>
      </c>
      <c r="S187" s="475">
        <f>SUM(O187*R187)</f>
        <v>487500</v>
      </c>
      <c r="T187" s="229">
        <v>25</v>
      </c>
      <c r="U187" s="229">
        <v>40</v>
      </c>
      <c r="V187" s="474">
        <f>SUM(S187-(S187*U187/100))</f>
        <v>292500</v>
      </c>
      <c r="W187" s="473">
        <f>SUM(J187+V187)</f>
        <v>319750</v>
      </c>
      <c r="X187" s="472">
        <f>W187</f>
        <v>319750</v>
      </c>
      <c r="Y187" s="229">
        <v>10</v>
      </c>
      <c r="Z187" s="229">
        <v>0</v>
      </c>
      <c r="AA187" s="229">
        <v>0.02</v>
      </c>
      <c r="AB187" s="229"/>
    </row>
    <row r="188" spans="1:28" ht="17.25" x14ac:dyDescent="0.3">
      <c r="A188" s="229"/>
      <c r="B188" s="230"/>
      <c r="C188" s="229"/>
      <c r="D188" s="229"/>
      <c r="E188" s="229"/>
      <c r="F188" s="229"/>
      <c r="G188" s="484"/>
      <c r="H188" s="229"/>
      <c r="I188" s="229"/>
      <c r="J188" s="473"/>
      <c r="K188" s="229"/>
      <c r="L188" s="229"/>
      <c r="M188" s="230" t="s">
        <v>27</v>
      </c>
      <c r="N188" s="230" t="s">
        <v>2</v>
      </c>
      <c r="O188" s="229">
        <v>16</v>
      </c>
      <c r="P188" s="229"/>
      <c r="Q188" s="229"/>
      <c r="R188" s="229">
        <v>6500</v>
      </c>
      <c r="S188" s="475">
        <f>SUM(O188*R188)</f>
        <v>104000</v>
      </c>
      <c r="T188" s="229">
        <v>10</v>
      </c>
      <c r="U188" s="229">
        <v>10</v>
      </c>
      <c r="V188" s="474">
        <f>SUM(S188-(S188*U188/100))</f>
        <v>93600</v>
      </c>
      <c r="W188" s="473">
        <f>SUM(J188+V188)</f>
        <v>93600</v>
      </c>
      <c r="X188" s="472">
        <f>W188</f>
        <v>93600</v>
      </c>
      <c r="Y188" s="229">
        <v>10</v>
      </c>
      <c r="Z188" s="229">
        <v>0</v>
      </c>
      <c r="AA188" s="229">
        <v>0.02</v>
      </c>
      <c r="AB188" s="229"/>
    </row>
    <row r="189" spans="1:28" ht="17.25" x14ac:dyDescent="0.3">
      <c r="A189" s="229"/>
      <c r="B189" s="230"/>
      <c r="C189" s="229"/>
      <c r="D189" s="229"/>
      <c r="E189" s="229"/>
      <c r="F189" s="229"/>
      <c r="G189" s="484"/>
      <c r="H189" s="229"/>
      <c r="I189" s="229"/>
      <c r="J189" s="473"/>
      <c r="K189" s="229"/>
      <c r="L189" s="229"/>
      <c r="M189" s="230" t="s">
        <v>200</v>
      </c>
      <c r="N189" s="230" t="s">
        <v>2</v>
      </c>
      <c r="O189" s="229">
        <v>30</v>
      </c>
      <c r="P189" s="229"/>
      <c r="Q189" s="229"/>
      <c r="R189" s="229">
        <v>5900</v>
      </c>
      <c r="S189" s="475">
        <f>SUM(O189*R189)</f>
        <v>177000</v>
      </c>
      <c r="T189" s="229">
        <v>10</v>
      </c>
      <c r="U189" s="229">
        <v>10</v>
      </c>
      <c r="V189" s="474">
        <f>SUM(S189-(S189*U189/100))</f>
        <v>159300</v>
      </c>
      <c r="W189" s="473">
        <f>SUM(J189+V189)</f>
        <v>159300</v>
      </c>
      <c r="X189" s="472">
        <f>W189</f>
        <v>159300</v>
      </c>
      <c r="Y189" s="229">
        <v>50</v>
      </c>
      <c r="Z189" s="229">
        <v>0</v>
      </c>
      <c r="AA189" s="229">
        <v>0.01</v>
      </c>
      <c r="AB189" s="229"/>
    </row>
    <row r="190" spans="1:28" ht="17.25" x14ac:dyDescent="0.3">
      <c r="A190" s="229"/>
      <c r="B190" s="230"/>
      <c r="C190" s="229"/>
      <c r="D190" s="229"/>
      <c r="E190" s="229"/>
      <c r="F190" s="229"/>
      <c r="G190" s="484"/>
      <c r="H190" s="229"/>
      <c r="I190" s="229"/>
      <c r="J190" s="473">
        <f>SUM(G190*I190)</f>
        <v>0</v>
      </c>
      <c r="K190" s="229"/>
      <c r="L190" s="229"/>
      <c r="M190" s="230" t="s">
        <v>71</v>
      </c>
      <c r="N190" s="230" t="s">
        <v>0</v>
      </c>
      <c r="O190" s="229">
        <v>11.25</v>
      </c>
      <c r="P190" s="229"/>
      <c r="Q190" s="229"/>
      <c r="R190" s="229">
        <v>5400</v>
      </c>
      <c r="S190" s="475">
        <f>SUM(O190*R190)</f>
        <v>60750</v>
      </c>
      <c r="T190" s="229">
        <v>20</v>
      </c>
      <c r="U190" s="229">
        <v>93</v>
      </c>
      <c r="V190" s="474">
        <f>SUM(S190-(S190*U190/100))</f>
        <v>4252.5</v>
      </c>
      <c r="W190" s="473">
        <f>SUM(J190+V190)</f>
        <v>4252.5</v>
      </c>
      <c r="X190" s="472">
        <f>W190</f>
        <v>4252.5</v>
      </c>
      <c r="Y190" s="229">
        <v>50</v>
      </c>
      <c r="Z190" s="229">
        <v>0</v>
      </c>
      <c r="AA190" s="229">
        <v>0.01</v>
      </c>
      <c r="AB190" s="229"/>
    </row>
    <row r="191" spans="1:28" ht="17.25" x14ac:dyDescent="0.3">
      <c r="A191" s="229">
        <v>167</v>
      </c>
      <c r="B191" s="230" t="s">
        <v>4</v>
      </c>
      <c r="C191" s="229">
        <v>30065</v>
      </c>
      <c r="D191" s="229">
        <v>16</v>
      </c>
      <c r="E191" s="229">
        <v>3</v>
      </c>
      <c r="F191" s="229">
        <v>48</v>
      </c>
      <c r="G191" s="484">
        <f>SUM((D191*400)+(E191*100)+F191)</f>
        <v>6748</v>
      </c>
      <c r="H191" s="229">
        <v>1</v>
      </c>
      <c r="I191" s="229">
        <v>75</v>
      </c>
      <c r="J191" s="473">
        <f>SUM(G191*I191)</f>
        <v>506100</v>
      </c>
      <c r="K191" s="229"/>
      <c r="L191" s="229"/>
      <c r="M191" s="230"/>
      <c r="N191" s="230"/>
      <c r="O191" s="229"/>
      <c r="P191" s="229"/>
      <c r="Q191" s="229"/>
      <c r="R191" s="229"/>
      <c r="S191" s="475">
        <f>SUM(O191*R191)</f>
        <v>0</v>
      </c>
      <c r="T191" s="229"/>
      <c r="U191" s="229"/>
      <c r="V191" s="474">
        <f>SUM(S191-(S191*U191/100))</f>
        <v>0</v>
      </c>
      <c r="W191" s="473">
        <f>SUM(J191+V191)</f>
        <v>506100</v>
      </c>
      <c r="X191" s="472">
        <f>W191</f>
        <v>506100</v>
      </c>
      <c r="Y191" s="229">
        <v>50</v>
      </c>
      <c r="Z191" s="229">
        <v>0</v>
      </c>
      <c r="AA191" s="229">
        <v>0.01</v>
      </c>
      <c r="AB191" s="229"/>
    </row>
    <row r="192" spans="1:28" ht="17.25" x14ac:dyDescent="0.3">
      <c r="A192" s="229">
        <v>168</v>
      </c>
      <c r="B192" s="230" t="s">
        <v>4</v>
      </c>
      <c r="C192" s="229">
        <v>1846</v>
      </c>
      <c r="D192" s="229">
        <v>0</v>
      </c>
      <c r="E192" s="229">
        <v>2</v>
      </c>
      <c r="F192" s="229">
        <v>78</v>
      </c>
      <c r="G192" s="484">
        <f>SUM((D192*400)+(E192*100)+F192)</f>
        <v>278</v>
      </c>
      <c r="H192" s="229">
        <v>2</v>
      </c>
      <c r="I192" s="229">
        <v>250</v>
      </c>
      <c r="J192" s="473">
        <f>SUM(G192*I192)</f>
        <v>69500</v>
      </c>
      <c r="K192" s="229"/>
      <c r="L192" s="229">
        <v>50</v>
      </c>
      <c r="M192" s="230" t="s">
        <v>3</v>
      </c>
      <c r="N192" s="230" t="s">
        <v>2</v>
      </c>
      <c r="O192" s="229">
        <v>128</v>
      </c>
      <c r="P192" s="229"/>
      <c r="Q192" s="229"/>
      <c r="R192" s="229">
        <v>6500</v>
      </c>
      <c r="S192" s="475">
        <f>SUM(O192*R192)</f>
        <v>832000</v>
      </c>
      <c r="T192" s="229">
        <v>3</v>
      </c>
      <c r="U192" s="229">
        <v>3</v>
      </c>
      <c r="V192" s="474">
        <f>SUM(S192-(S192*U192/100))</f>
        <v>807040</v>
      </c>
      <c r="W192" s="473">
        <f>SUM(J192+V192)</f>
        <v>876540</v>
      </c>
      <c r="X192" s="472">
        <f>W192</f>
        <v>876540</v>
      </c>
      <c r="Y192" s="229">
        <v>10</v>
      </c>
      <c r="Z192" s="229">
        <v>0</v>
      </c>
      <c r="AA192" s="229">
        <v>0.02</v>
      </c>
      <c r="AB192" s="229"/>
    </row>
    <row r="193" spans="1:28" ht="17.25" x14ac:dyDescent="0.3">
      <c r="A193" s="229">
        <v>169</v>
      </c>
      <c r="B193" s="230" t="s">
        <v>4</v>
      </c>
      <c r="C193" s="229">
        <v>1133</v>
      </c>
      <c r="D193" s="229">
        <v>3</v>
      </c>
      <c r="E193" s="229">
        <v>2</v>
      </c>
      <c r="F193" s="229">
        <v>83</v>
      </c>
      <c r="G193" s="484">
        <f>SUM((D193*400)+(E193*100)+F193)</f>
        <v>1483</v>
      </c>
      <c r="H193" s="229">
        <v>1</v>
      </c>
      <c r="I193" s="229">
        <v>75</v>
      </c>
      <c r="J193" s="473">
        <f>SUM(G193*I193)</f>
        <v>111225</v>
      </c>
      <c r="K193" s="229"/>
      <c r="L193" s="229">
        <v>76</v>
      </c>
      <c r="M193" s="230"/>
      <c r="N193" s="230"/>
      <c r="O193" s="229"/>
      <c r="P193" s="229"/>
      <c r="Q193" s="229"/>
      <c r="R193" s="229"/>
      <c r="S193" s="475">
        <f>SUM(O193*R193)</f>
        <v>0</v>
      </c>
      <c r="T193" s="229"/>
      <c r="U193" s="229"/>
      <c r="V193" s="474">
        <f>SUM(S193-(S193*U193/100))</f>
        <v>0</v>
      </c>
      <c r="W193" s="473">
        <f>SUM(J193+V193)</f>
        <v>111225</v>
      </c>
      <c r="X193" s="472">
        <f>W193</f>
        <v>111225</v>
      </c>
      <c r="Y193" s="229">
        <v>50</v>
      </c>
      <c r="Z193" s="229">
        <v>0</v>
      </c>
      <c r="AA193" s="229">
        <v>0.01</v>
      </c>
      <c r="AB193" s="229"/>
    </row>
    <row r="194" spans="1:28" ht="17.25" x14ac:dyDescent="0.3">
      <c r="A194" s="229">
        <v>170</v>
      </c>
      <c r="B194" s="230" t="s">
        <v>4</v>
      </c>
      <c r="C194" s="229">
        <v>1941</v>
      </c>
      <c r="D194" s="229">
        <v>3</v>
      </c>
      <c r="E194" s="229">
        <v>1</v>
      </c>
      <c r="F194" s="229">
        <v>78</v>
      </c>
      <c r="G194" s="484">
        <f>SUM((D194*400)+(E194*100)+F194)</f>
        <v>1378</v>
      </c>
      <c r="H194" s="229">
        <v>2</v>
      </c>
      <c r="I194" s="229">
        <v>75</v>
      </c>
      <c r="J194" s="473">
        <f>SUM(G194*I194)</f>
        <v>103350</v>
      </c>
      <c r="K194" s="229"/>
      <c r="L194" s="229">
        <v>70</v>
      </c>
      <c r="M194" s="230" t="s">
        <v>10</v>
      </c>
      <c r="N194" s="230" t="s">
        <v>9</v>
      </c>
      <c r="O194" s="229">
        <v>182</v>
      </c>
      <c r="P194" s="229"/>
      <c r="Q194" s="229"/>
      <c r="R194" s="229">
        <v>6500</v>
      </c>
      <c r="S194" s="475">
        <f>SUM(O194*R194)</f>
        <v>1183000</v>
      </c>
      <c r="T194" s="229">
        <v>27</v>
      </c>
      <c r="U194" s="229">
        <v>85</v>
      </c>
      <c r="V194" s="474">
        <f>SUM(S194-(S194*U194/100))</f>
        <v>177450</v>
      </c>
      <c r="W194" s="473">
        <f>SUM(J194+V194)</f>
        <v>280800</v>
      </c>
      <c r="X194" s="472">
        <f>W194</f>
        <v>280800</v>
      </c>
      <c r="Y194" s="229">
        <v>10</v>
      </c>
      <c r="Z194" s="229">
        <v>0</v>
      </c>
      <c r="AA194" s="229">
        <v>0.02</v>
      </c>
      <c r="AB194" s="229"/>
    </row>
    <row r="195" spans="1:28" ht="17.25" x14ac:dyDescent="0.3">
      <c r="A195" s="229"/>
      <c r="B195" s="230"/>
      <c r="C195" s="229"/>
      <c r="D195" s="229"/>
      <c r="E195" s="229"/>
      <c r="F195" s="229"/>
      <c r="G195" s="484"/>
      <c r="H195" s="229"/>
      <c r="I195" s="229"/>
      <c r="J195" s="473">
        <f>SUM(G195*I195)</f>
        <v>0</v>
      </c>
      <c r="K195" s="229"/>
      <c r="L195" s="229"/>
      <c r="M195" s="230" t="s">
        <v>71</v>
      </c>
      <c r="N195" s="230" t="s">
        <v>0</v>
      </c>
      <c r="O195" s="229">
        <v>18</v>
      </c>
      <c r="P195" s="229"/>
      <c r="Q195" s="229"/>
      <c r="R195" s="229">
        <v>6500</v>
      </c>
      <c r="S195" s="475">
        <f>SUM(O195*R195)</f>
        <v>117000</v>
      </c>
      <c r="T195" s="229">
        <v>27</v>
      </c>
      <c r="U195" s="229">
        <v>93</v>
      </c>
      <c r="V195" s="474">
        <f>SUM(S195-(S195*U195/100))</f>
        <v>8190</v>
      </c>
      <c r="W195" s="473">
        <f>SUM(J195+V195)</f>
        <v>8190</v>
      </c>
      <c r="X195" s="472">
        <f>W195</f>
        <v>8190</v>
      </c>
      <c r="Y195" s="229">
        <v>50</v>
      </c>
      <c r="Z195" s="229">
        <v>0</v>
      </c>
      <c r="AA195" s="229">
        <v>0.01</v>
      </c>
      <c r="AB195" s="229"/>
    </row>
    <row r="196" spans="1:28" ht="17.25" x14ac:dyDescent="0.3">
      <c r="A196" s="229"/>
      <c r="B196" s="230"/>
      <c r="C196" s="229"/>
      <c r="D196" s="229"/>
      <c r="E196" s="229"/>
      <c r="F196" s="229"/>
      <c r="G196" s="484"/>
      <c r="H196" s="229"/>
      <c r="I196" s="229"/>
      <c r="J196" s="473">
        <f>SUM(G196*I196)</f>
        <v>0</v>
      </c>
      <c r="K196" s="229"/>
      <c r="L196" s="229"/>
      <c r="M196" s="230" t="s">
        <v>218</v>
      </c>
      <c r="N196" s="230" t="s">
        <v>1233</v>
      </c>
      <c r="O196" s="229">
        <v>72</v>
      </c>
      <c r="P196" s="229"/>
      <c r="Q196" s="229"/>
      <c r="R196" s="229">
        <v>2050</v>
      </c>
      <c r="S196" s="475">
        <f>SUM(O196*R196)</f>
        <v>147600</v>
      </c>
      <c r="T196" s="229">
        <v>27</v>
      </c>
      <c r="U196" s="229">
        <v>44</v>
      </c>
      <c r="V196" s="474">
        <f>SUM(S196-(S196*U196/100))</f>
        <v>82656</v>
      </c>
      <c r="W196" s="473">
        <f>SUM(J196+V196)</f>
        <v>82656</v>
      </c>
      <c r="X196" s="472">
        <f>W196</f>
        <v>82656</v>
      </c>
      <c r="Y196" s="229">
        <v>50</v>
      </c>
      <c r="Z196" s="229">
        <v>0</v>
      </c>
      <c r="AA196" s="229">
        <v>0.01</v>
      </c>
      <c r="AB196" s="229"/>
    </row>
    <row r="197" spans="1:28" ht="17.25" x14ac:dyDescent="0.3">
      <c r="A197" s="229">
        <v>171</v>
      </c>
      <c r="B197" s="230" t="s">
        <v>4</v>
      </c>
      <c r="C197" s="229">
        <v>15064</v>
      </c>
      <c r="D197" s="229">
        <v>10</v>
      </c>
      <c r="E197" s="229">
        <v>3</v>
      </c>
      <c r="F197" s="229">
        <v>60</v>
      </c>
      <c r="G197" s="484">
        <f>SUM((D197*400)+(E197*100)+F197)</f>
        <v>4360</v>
      </c>
      <c r="H197" s="229">
        <v>1</v>
      </c>
      <c r="I197" s="229">
        <v>100</v>
      </c>
      <c r="J197" s="473">
        <f>SUM(G197*I197)</f>
        <v>436000</v>
      </c>
      <c r="K197" s="229"/>
      <c r="L197" s="229"/>
      <c r="M197" s="230"/>
      <c r="N197" s="230"/>
      <c r="O197" s="229"/>
      <c r="P197" s="229"/>
      <c r="Q197" s="229"/>
      <c r="R197" s="229"/>
      <c r="S197" s="475">
        <f>SUM(O197*R197)</f>
        <v>0</v>
      </c>
      <c r="T197" s="229"/>
      <c r="U197" s="229"/>
      <c r="V197" s="474">
        <f>SUM(S197-(S197*U197/100))</f>
        <v>0</v>
      </c>
      <c r="W197" s="473">
        <f>SUM(J197+V197)</f>
        <v>436000</v>
      </c>
      <c r="X197" s="472">
        <f>W197</f>
        <v>436000</v>
      </c>
      <c r="Y197" s="229">
        <v>50</v>
      </c>
      <c r="Z197" s="229">
        <v>0</v>
      </c>
      <c r="AA197" s="229">
        <v>0.01</v>
      </c>
      <c r="AB197" s="229"/>
    </row>
    <row r="198" spans="1:28" ht="17.25" x14ac:dyDescent="0.3">
      <c r="A198" s="229">
        <v>172</v>
      </c>
      <c r="B198" s="230" t="s">
        <v>4</v>
      </c>
      <c r="C198" s="229">
        <v>1147</v>
      </c>
      <c r="D198" s="229">
        <v>8</v>
      </c>
      <c r="E198" s="229">
        <v>0</v>
      </c>
      <c r="F198" s="229">
        <v>0</v>
      </c>
      <c r="G198" s="484">
        <f>SUM((D198*400)+(E198*100)+F198)</f>
        <v>3200</v>
      </c>
      <c r="H198" s="229">
        <v>1</v>
      </c>
      <c r="I198" s="229">
        <v>100</v>
      </c>
      <c r="J198" s="473">
        <f>SUM(G198*I198)</f>
        <v>320000</v>
      </c>
      <c r="K198" s="229"/>
      <c r="L198" s="229"/>
      <c r="M198" s="230"/>
      <c r="N198" s="230"/>
      <c r="O198" s="229"/>
      <c r="P198" s="229"/>
      <c r="Q198" s="229"/>
      <c r="R198" s="229"/>
      <c r="S198" s="475">
        <f>SUM(O198*R198)</f>
        <v>0</v>
      </c>
      <c r="T198" s="229"/>
      <c r="U198" s="229"/>
      <c r="V198" s="474">
        <f>SUM(S198-(S198*U198/100))</f>
        <v>0</v>
      </c>
      <c r="W198" s="473">
        <f>SUM(J198+V198)</f>
        <v>320000</v>
      </c>
      <c r="X198" s="472">
        <f>W198</f>
        <v>320000</v>
      </c>
      <c r="Y198" s="229">
        <v>50</v>
      </c>
      <c r="Z198" s="229">
        <v>0</v>
      </c>
      <c r="AA198" s="229">
        <v>0.01</v>
      </c>
      <c r="AB198" s="229"/>
    </row>
    <row r="199" spans="1:28" ht="17.25" x14ac:dyDescent="0.3">
      <c r="A199" s="229">
        <v>173</v>
      </c>
      <c r="B199" s="230" t="s">
        <v>4</v>
      </c>
      <c r="C199" s="229">
        <v>15066</v>
      </c>
      <c r="D199" s="229">
        <v>3</v>
      </c>
      <c r="E199" s="229">
        <v>0</v>
      </c>
      <c r="F199" s="229">
        <v>65</v>
      </c>
      <c r="G199" s="484">
        <f>SUM((D199*400)+(E199*100)+F199)</f>
        <v>1265</v>
      </c>
      <c r="H199" s="229">
        <v>1</v>
      </c>
      <c r="I199" s="229">
        <v>75</v>
      </c>
      <c r="J199" s="473">
        <f>SUM(G199*I199)</f>
        <v>94875</v>
      </c>
      <c r="K199" s="229"/>
      <c r="L199" s="229"/>
      <c r="M199" s="230"/>
      <c r="N199" s="230"/>
      <c r="O199" s="229"/>
      <c r="P199" s="229"/>
      <c r="Q199" s="229"/>
      <c r="R199" s="229"/>
      <c r="S199" s="475">
        <f>SUM(O199*R199)</f>
        <v>0</v>
      </c>
      <c r="T199" s="229"/>
      <c r="U199" s="229"/>
      <c r="V199" s="474">
        <f>SUM(S199-(S199*U199/100))</f>
        <v>0</v>
      </c>
      <c r="W199" s="473">
        <f>SUM(J199+V199)</f>
        <v>94875</v>
      </c>
      <c r="X199" s="472">
        <f>W199</f>
        <v>94875</v>
      </c>
      <c r="Y199" s="229">
        <v>50</v>
      </c>
      <c r="Z199" s="229">
        <v>0</v>
      </c>
      <c r="AA199" s="229">
        <v>0.01</v>
      </c>
      <c r="AB199" s="229"/>
    </row>
    <row r="200" spans="1:28" ht="17.25" x14ac:dyDescent="0.3">
      <c r="A200" s="229">
        <v>174</v>
      </c>
      <c r="B200" s="230" t="s">
        <v>4</v>
      </c>
      <c r="C200" s="229">
        <v>1818</v>
      </c>
      <c r="D200" s="229">
        <v>13</v>
      </c>
      <c r="E200" s="229">
        <v>2</v>
      </c>
      <c r="F200" s="229">
        <v>33</v>
      </c>
      <c r="G200" s="484">
        <f>SUM((D200*400)+(E200*100)+F200)</f>
        <v>5433</v>
      </c>
      <c r="H200" s="229">
        <v>1</v>
      </c>
      <c r="I200" s="229">
        <v>75</v>
      </c>
      <c r="J200" s="473">
        <f>SUM(G200*I200)</f>
        <v>407475</v>
      </c>
      <c r="K200" s="229"/>
      <c r="L200" s="229"/>
      <c r="M200" s="230"/>
      <c r="N200" s="230"/>
      <c r="O200" s="229"/>
      <c r="P200" s="229"/>
      <c r="Q200" s="229"/>
      <c r="R200" s="229"/>
      <c r="S200" s="475">
        <f>SUM(O200*R200)</f>
        <v>0</v>
      </c>
      <c r="T200" s="229"/>
      <c r="U200" s="229"/>
      <c r="V200" s="474">
        <f>SUM(S200-(S200*U200/100))</f>
        <v>0</v>
      </c>
      <c r="W200" s="473">
        <f>SUM(J200+V200)</f>
        <v>407475</v>
      </c>
      <c r="X200" s="472">
        <f>W200</f>
        <v>407475</v>
      </c>
      <c r="Y200" s="229">
        <v>50</v>
      </c>
      <c r="Z200" s="229">
        <v>0</v>
      </c>
      <c r="AA200" s="229">
        <v>0.01</v>
      </c>
      <c r="AB200" s="229"/>
    </row>
    <row r="201" spans="1:28" ht="17.25" x14ac:dyDescent="0.3">
      <c r="A201" s="229">
        <v>175</v>
      </c>
      <c r="B201" s="230" t="s">
        <v>4</v>
      </c>
      <c r="C201" s="229">
        <v>148</v>
      </c>
      <c r="D201" s="229">
        <v>1</v>
      </c>
      <c r="E201" s="229">
        <v>0</v>
      </c>
      <c r="F201" s="229">
        <v>38</v>
      </c>
      <c r="G201" s="484">
        <f>SUM((D201*400)+(E201*100)+F201)</f>
        <v>438</v>
      </c>
      <c r="H201" s="229">
        <v>2</v>
      </c>
      <c r="I201" s="229">
        <v>200</v>
      </c>
      <c r="J201" s="473">
        <f>SUM(G201*I201)</f>
        <v>87600</v>
      </c>
      <c r="K201" s="229"/>
      <c r="L201" s="229">
        <v>6</v>
      </c>
      <c r="M201" s="230" t="s">
        <v>10</v>
      </c>
      <c r="N201" s="230" t="s">
        <v>9</v>
      </c>
      <c r="O201" s="229">
        <v>285</v>
      </c>
      <c r="P201" s="229"/>
      <c r="Q201" s="229"/>
      <c r="R201" s="229">
        <v>6500</v>
      </c>
      <c r="S201" s="475">
        <f>SUM(O201*R201)</f>
        <v>1852500</v>
      </c>
      <c r="T201" s="229">
        <v>15</v>
      </c>
      <c r="U201" s="229">
        <v>50</v>
      </c>
      <c r="V201" s="474">
        <f>SUM(S201-(S201*U201/100))</f>
        <v>926250</v>
      </c>
      <c r="W201" s="473">
        <f>SUM(J201+V201)</f>
        <v>1013850</v>
      </c>
      <c r="X201" s="472">
        <f>W201</f>
        <v>1013850</v>
      </c>
      <c r="Y201" s="229">
        <v>10</v>
      </c>
      <c r="Z201" s="229">
        <v>0</v>
      </c>
      <c r="AA201" s="229">
        <v>0.02</v>
      </c>
      <c r="AB201" s="229"/>
    </row>
    <row r="202" spans="1:28" ht="17.25" x14ac:dyDescent="0.3">
      <c r="A202" s="229">
        <v>176</v>
      </c>
      <c r="B202" s="230" t="s">
        <v>4</v>
      </c>
      <c r="C202" s="229">
        <v>4505</v>
      </c>
      <c r="D202" s="229">
        <v>0</v>
      </c>
      <c r="E202" s="229">
        <v>2</v>
      </c>
      <c r="F202" s="229">
        <v>50</v>
      </c>
      <c r="G202" s="484">
        <f>SUM((D202*400)+(E202*100)+F202)</f>
        <v>250</v>
      </c>
      <c r="H202" s="229">
        <v>2</v>
      </c>
      <c r="I202" s="229">
        <v>75</v>
      </c>
      <c r="J202" s="473">
        <f>SUM(G202*I202)</f>
        <v>18750</v>
      </c>
      <c r="K202" s="229"/>
      <c r="L202" s="229">
        <v>73</v>
      </c>
      <c r="M202" s="230" t="s">
        <v>3</v>
      </c>
      <c r="N202" s="230" t="s">
        <v>2</v>
      </c>
      <c r="O202" s="229">
        <v>180</v>
      </c>
      <c r="P202" s="229"/>
      <c r="Q202" s="229"/>
      <c r="R202" s="229">
        <v>6500</v>
      </c>
      <c r="S202" s="475">
        <f>SUM(O202*R202)</f>
        <v>1170000</v>
      </c>
      <c r="T202" s="229">
        <v>15</v>
      </c>
      <c r="U202" s="229">
        <v>20</v>
      </c>
      <c r="V202" s="474">
        <f>SUM(S202-(S202*U202/100))</f>
        <v>936000</v>
      </c>
      <c r="W202" s="473">
        <f>SUM(J202+V202)</f>
        <v>954750</v>
      </c>
      <c r="X202" s="472">
        <f>W202</f>
        <v>954750</v>
      </c>
      <c r="Y202" s="229">
        <v>10</v>
      </c>
      <c r="Z202" s="229">
        <v>0</v>
      </c>
      <c r="AA202" s="229">
        <v>0.02</v>
      </c>
      <c r="AB202" s="229"/>
    </row>
    <row r="203" spans="1:28" ht="17.25" x14ac:dyDescent="0.3">
      <c r="A203" s="229">
        <v>177</v>
      </c>
      <c r="B203" s="230" t="s">
        <v>4</v>
      </c>
      <c r="C203" s="229">
        <v>84</v>
      </c>
      <c r="D203" s="229">
        <v>0</v>
      </c>
      <c r="E203" s="229">
        <v>1</v>
      </c>
      <c r="F203" s="229">
        <v>82</v>
      </c>
      <c r="G203" s="484">
        <f>SUM((D203*400)+(E203*100)+F203)</f>
        <v>182</v>
      </c>
      <c r="H203" s="229">
        <v>1</v>
      </c>
      <c r="I203" s="229">
        <v>200</v>
      </c>
      <c r="J203" s="473">
        <f>SUM(G203*I203)</f>
        <v>36400</v>
      </c>
      <c r="K203" s="229"/>
      <c r="L203" s="229"/>
      <c r="M203" s="230"/>
      <c r="N203" s="230"/>
      <c r="O203" s="229"/>
      <c r="P203" s="229"/>
      <c r="Q203" s="229"/>
      <c r="R203" s="229"/>
      <c r="S203" s="475">
        <f>SUM(O203*R203)</f>
        <v>0</v>
      </c>
      <c r="T203" s="229"/>
      <c r="U203" s="229"/>
      <c r="V203" s="474">
        <f>SUM(S203-(S203*U203/100))</f>
        <v>0</v>
      </c>
      <c r="W203" s="473">
        <f>SUM(J203+V203)</f>
        <v>36400</v>
      </c>
      <c r="X203" s="472">
        <f>W203</f>
        <v>36400</v>
      </c>
      <c r="Y203" s="229">
        <v>50</v>
      </c>
      <c r="Z203" s="229">
        <v>0</v>
      </c>
      <c r="AA203" s="229">
        <v>0.01</v>
      </c>
      <c r="AB203" s="229"/>
    </row>
    <row r="204" spans="1:28" ht="17.25" x14ac:dyDescent="0.3">
      <c r="A204" s="229"/>
      <c r="B204" s="230"/>
      <c r="C204" s="229"/>
      <c r="D204" s="229"/>
      <c r="E204" s="229"/>
      <c r="F204" s="229"/>
      <c r="G204" s="484"/>
      <c r="H204" s="229"/>
      <c r="I204" s="229"/>
      <c r="J204" s="473">
        <f>SUM(G204*I204)</f>
        <v>0</v>
      </c>
      <c r="K204" s="229"/>
      <c r="L204" s="229"/>
      <c r="M204" s="230"/>
      <c r="N204" s="230"/>
      <c r="O204" s="229"/>
      <c r="P204" s="229"/>
      <c r="Q204" s="229"/>
      <c r="R204" s="229"/>
      <c r="S204" s="475">
        <f>SUM(O204*R204)</f>
        <v>0</v>
      </c>
      <c r="T204" s="229"/>
      <c r="U204" s="229"/>
      <c r="V204" s="474">
        <f>SUM(S204-(S204*U204/100))</f>
        <v>0</v>
      </c>
      <c r="W204" s="473">
        <f>SUM(J204+V204)</f>
        <v>0</v>
      </c>
      <c r="X204" s="472">
        <f>W204</f>
        <v>0</v>
      </c>
      <c r="Y204" s="229"/>
      <c r="Z204" s="229"/>
      <c r="AA204" s="229"/>
      <c r="AB204" s="229"/>
    </row>
    <row r="205" spans="1:28" ht="17.25" x14ac:dyDescent="0.3">
      <c r="A205" s="229"/>
      <c r="B205" s="230"/>
      <c r="C205" s="229"/>
      <c r="D205" s="229"/>
      <c r="E205" s="229"/>
      <c r="F205" s="229"/>
      <c r="G205" s="484"/>
      <c r="H205" s="229"/>
      <c r="I205" s="229"/>
      <c r="J205" s="473">
        <f>SUM(G205*I205)</f>
        <v>0</v>
      </c>
      <c r="K205" s="229"/>
      <c r="L205" s="229"/>
      <c r="M205" s="230"/>
      <c r="N205" s="230"/>
      <c r="O205" s="229"/>
      <c r="P205" s="229"/>
      <c r="Q205" s="229"/>
      <c r="R205" s="229"/>
      <c r="S205" s="475">
        <f>SUM(O205*R205)</f>
        <v>0</v>
      </c>
      <c r="T205" s="229"/>
      <c r="U205" s="229"/>
      <c r="V205" s="474">
        <f>SUM(S205-(S205*U205/100))</f>
        <v>0</v>
      </c>
      <c r="W205" s="473">
        <f>SUM(J205+V205)</f>
        <v>0</v>
      </c>
      <c r="X205" s="472">
        <f>W205</f>
        <v>0</v>
      </c>
      <c r="Y205" s="229"/>
      <c r="Z205" s="229"/>
      <c r="AA205" s="229"/>
      <c r="AB205" s="229"/>
    </row>
    <row r="206" spans="1:28" ht="17.25" x14ac:dyDescent="0.3">
      <c r="A206" s="229">
        <v>178</v>
      </c>
      <c r="B206" s="230" t="s">
        <v>4</v>
      </c>
      <c r="C206" s="229">
        <v>6658</v>
      </c>
      <c r="D206" s="229">
        <v>0</v>
      </c>
      <c r="E206" s="229">
        <v>2</v>
      </c>
      <c r="F206" s="229">
        <v>46</v>
      </c>
      <c r="G206" s="484">
        <f>SUM((D206*400)+(E206*100)+F206)</f>
        <v>246</v>
      </c>
      <c r="H206" s="229">
        <v>1</v>
      </c>
      <c r="I206" s="229">
        <v>220</v>
      </c>
      <c r="J206" s="473">
        <f>SUM(G206*I206)</f>
        <v>54120</v>
      </c>
      <c r="K206" s="229"/>
      <c r="L206" s="229"/>
      <c r="M206" s="230"/>
      <c r="N206" s="230"/>
      <c r="O206" s="229"/>
      <c r="P206" s="229"/>
      <c r="Q206" s="229"/>
      <c r="R206" s="229"/>
      <c r="S206" s="475">
        <f>SUM(O206*R206)</f>
        <v>0</v>
      </c>
      <c r="T206" s="229"/>
      <c r="U206" s="229"/>
      <c r="V206" s="474">
        <f>SUM(S206-(S206*U206/100))</f>
        <v>0</v>
      </c>
      <c r="W206" s="473">
        <f>SUM(J206+V206)</f>
        <v>54120</v>
      </c>
      <c r="X206" s="472">
        <f>W206</f>
        <v>54120</v>
      </c>
      <c r="Y206" s="229">
        <v>50</v>
      </c>
      <c r="Z206" s="229">
        <v>0</v>
      </c>
      <c r="AA206" s="229">
        <v>0.01</v>
      </c>
      <c r="AB206" s="229"/>
    </row>
    <row r="207" spans="1:28" ht="17.25" x14ac:dyDescent="0.3">
      <c r="A207" s="229">
        <v>179</v>
      </c>
      <c r="B207" s="230" t="s">
        <v>4</v>
      </c>
      <c r="C207" s="229">
        <v>5204</v>
      </c>
      <c r="D207" s="229">
        <v>0</v>
      </c>
      <c r="E207" s="229">
        <v>3</v>
      </c>
      <c r="F207" s="229">
        <v>70</v>
      </c>
      <c r="G207" s="484">
        <f>SUM((D207*400)+(E207*100)+F207)</f>
        <v>370</v>
      </c>
      <c r="H207" s="229">
        <v>1</v>
      </c>
      <c r="I207" s="229">
        <v>75</v>
      </c>
      <c r="J207" s="473">
        <f>SUM(G207*I207)</f>
        <v>27750</v>
      </c>
      <c r="K207" s="229"/>
      <c r="L207" s="229"/>
      <c r="M207" s="230"/>
      <c r="N207" s="230"/>
      <c r="O207" s="229"/>
      <c r="P207" s="229"/>
      <c r="Q207" s="229"/>
      <c r="R207" s="229"/>
      <c r="S207" s="475">
        <f>SUM(O207*R207)</f>
        <v>0</v>
      </c>
      <c r="T207" s="229"/>
      <c r="U207" s="229"/>
      <c r="V207" s="474">
        <f>SUM(S207-(S207*U207/100))</f>
        <v>0</v>
      </c>
      <c r="W207" s="473">
        <f>SUM(J207+V207)</f>
        <v>27750</v>
      </c>
      <c r="X207" s="472">
        <f>W207</f>
        <v>27750</v>
      </c>
      <c r="Y207" s="229">
        <v>50</v>
      </c>
      <c r="Z207" s="229">
        <v>0</v>
      </c>
      <c r="AA207" s="229">
        <v>0.01</v>
      </c>
      <c r="AB207" s="229"/>
    </row>
    <row r="208" spans="1:28" ht="17.25" x14ac:dyDescent="0.3">
      <c r="A208" s="229">
        <v>180</v>
      </c>
      <c r="B208" s="230" t="s">
        <v>4</v>
      </c>
      <c r="C208" s="229">
        <v>6653</v>
      </c>
      <c r="D208" s="229">
        <v>0</v>
      </c>
      <c r="E208" s="229">
        <v>1</v>
      </c>
      <c r="F208" s="229">
        <v>55</v>
      </c>
      <c r="G208" s="484">
        <f>SUM((D208*400)+(E208*100)+F208)</f>
        <v>155</v>
      </c>
      <c r="H208" s="229">
        <v>1</v>
      </c>
      <c r="I208" s="229">
        <v>75</v>
      </c>
      <c r="J208" s="473">
        <f>SUM(G208*I208)</f>
        <v>11625</v>
      </c>
      <c r="K208" s="229"/>
      <c r="L208" s="229"/>
      <c r="M208" s="230"/>
      <c r="N208" s="230"/>
      <c r="O208" s="229"/>
      <c r="P208" s="229"/>
      <c r="Q208" s="229"/>
      <c r="R208" s="229"/>
      <c r="S208" s="475">
        <f>SUM(O208*R208)</f>
        <v>0</v>
      </c>
      <c r="T208" s="229"/>
      <c r="U208" s="229"/>
      <c r="V208" s="474">
        <f>SUM(S208-(S208*U208/100))</f>
        <v>0</v>
      </c>
      <c r="W208" s="473">
        <f>SUM(J208+V208)</f>
        <v>11625</v>
      </c>
      <c r="X208" s="472">
        <f>W208</f>
        <v>11625</v>
      </c>
      <c r="Y208" s="229">
        <v>10</v>
      </c>
      <c r="Z208" s="229">
        <v>0</v>
      </c>
      <c r="AA208" s="229">
        <v>0.02</v>
      </c>
      <c r="AB208" s="229"/>
    </row>
    <row r="209" spans="1:28" ht="17.25" x14ac:dyDescent="0.3">
      <c r="A209" s="229">
        <v>181</v>
      </c>
      <c r="B209" s="230" t="s">
        <v>4</v>
      </c>
      <c r="C209" s="229">
        <v>15796</v>
      </c>
      <c r="D209" s="229">
        <v>0</v>
      </c>
      <c r="E209" s="229">
        <v>1</v>
      </c>
      <c r="F209" s="229">
        <v>20</v>
      </c>
      <c r="G209" s="484">
        <f>SUM((D209*400)+(E209*100)+F209)</f>
        <v>120</v>
      </c>
      <c r="H209" s="229">
        <v>2</v>
      </c>
      <c r="I209" s="229">
        <v>75</v>
      </c>
      <c r="J209" s="473">
        <f>SUM(G209*I209)</f>
        <v>9000</v>
      </c>
      <c r="K209" s="229"/>
      <c r="L209" s="229">
        <v>64</v>
      </c>
      <c r="M209" s="230" t="s">
        <v>3</v>
      </c>
      <c r="N209" s="230" t="s">
        <v>2</v>
      </c>
      <c r="O209" s="229">
        <v>180</v>
      </c>
      <c r="P209" s="229"/>
      <c r="Q209" s="229"/>
      <c r="R209" s="229">
        <v>6500</v>
      </c>
      <c r="S209" s="475">
        <f>SUM(O209*R209)</f>
        <v>1170000</v>
      </c>
      <c r="T209" s="229">
        <v>10</v>
      </c>
      <c r="U209" s="229">
        <v>10</v>
      </c>
      <c r="V209" s="474">
        <f>SUM(S209-(S209*U209/100))</f>
        <v>1053000</v>
      </c>
      <c r="W209" s="473">
        <f>SUM(J209+V209)</f>
        <v>1062000</v>
      </c>
      <c r="X209" s="472">
        <f>W209</f>
        <v>1062000</v>
      </c>
      <c r="Y209" s="229">
        <v>50</v>
      </c>
      <c r="Z209" s="229">
        <v>0</v>
      </c>
      <c r="AA209" s="229">
        <v>0.01</v>
      </c>
      <c r="AB209" s="229"/>
    </row>
    <row r="210" spans="1:28" ht="17.25" x14ac:dyDescent="0.3">
      <c r="A210" s="229">
        <v>182</v>
      </c>
      <c r="B210" s="230" t="s">
        <v>4</v>
      </c>
      <c r="C210" s="229">
        <v>4961</v>
      </c>
      <c r="D210" s="229">
        <v>6</v>
      </c>
      <c r="E210" s="229">
        <v>0</v>
      </c>
      <c r="F210" s="229">
        <v>0</v>
      </c>
      <c r="G210" s="484">
        <f>SUM((D210*400)+(E210*100)+F210)</f>
        <v>2400</v>
      </c>
      <c r="H210" s="229">
        <v>1</v>
      </c>
      <c r="I210" s="229">
        <v>75</v>
      </c>
      <c r="J210" s="473">
        <f>SUM(G210*I210)</f>
        <v>180000</v>
      </c>
      <c r="K210" s="229"/>
      <c r="L210" s="229"/>
      <c r="M210" s="230"/>
      <c r="N210" s="230"/>
      <c r="O210" s="229"/>
      <c r="P210" s="229"/>
      <c r="Q210" s="229"/>
      <c r="R210" s="229"/>
      <c r="S210" s="475">
        <f>SUM(O210*R210)</f>
        <v>0</v>
      </c>
      <c r="T210" s="229"/>
      <c r="U210" s="229"/>
      <c r="V210" s="474">
        <f>SUM(S210-(S210*U210/100))</f>
        <v>0</v>
      </c>
      <c r="W210" s="473">
        <f>SUM(J210+V210)</f>
        <v>180000</v>
      </c>
      <c r="X210" s="472">
        <f>W210</f>
        <v>180000</v>
      </c>
      <c r="Y210" s="229">
        <v>50</v>
      </c>
      <c r="Z210" s="229">
        <v>0</v>
      </c>
      <c r="AA210" s="229">
        <v>0.01</v>
      </c>
      <c r="AB210" s="229"/>
    </row>
    <row r="211" spans="1:28" ht="17.25" x14ac:dyDescent="0.3">
      <c r="A211" s="229">
        <v>183</v>
      </c>
      <c r="B211" s="230" t="s">
        <v>4</v>
      </c>
      <c r="C211" s="229">
        <v>15091</v>
      </c>
      <c r="D211" s="229">
        <v>12</v>
      </c>
      <c r="E211" s="229">
        <v>0</v>
      </c>
      <c r="F211" s="229">
        <v>94</v>
      </c>
      <c r="G211" s="484">
        <f>SUM((D211*400)+(E211*100)+F211)</f>
        <v>4894</v>
      </c>
      <c r="H211" s="229">
        <v>1</v>
      </c>
      <c r="I211" s="229">
        <v>75</v>
      </c>
      <c r="J211" s="473">
        <f>SUM(G211*I211)</f>
        <v>367050</v>
      </c>
      <c r="K211" s="229"/>
      <c r="L211" s="229"/>
      <c r="M211" s="230"/>
      <c r="N211" s="230"/>
      <c r="O211" s="229"/>
      <c r="P211" s="229"/>
      <c r="Q211" s="229"/>
      <c r="R211" s="229"/>
      <c r="S211" s="475">
        <f>SUM(O211*R211)</f>
        <v>0</v>
      </c>
      <c r="T211" s="229"/>
      <c r="U211" s="229"/>
      <c r="V211" s="474">
        <f>SUM(S211-(S211*U211/100))</f>
        <v>0</v>
      </c>
      <c r="W211" s="473">
        <f>SUM(J211+V211)</f>
        <v>367050</v>
      </c>
      <c r="X211" s="472">
        <f>W211</f>
        <v>367050</v>
      </c>
      <c r="Y211" s="229">
        <v>50</v>
      </c>
      <c r="Z211" s="229">
        <v>0</v>
      </c>
      <c r="AA211" s="229">
        <v>0.01</v>
      </c>
      <c r="AB211" s="229"/>
    </row>
    <row r="212" spans="1:28" ht="17.25" x14ac:dyDescent="0.3">
      <c r="A212" s="229">
        <v>184</v>
      </c>
      <c r="B212" s="230" t="s">
        <v>4</v>
      </c>
      <c r="C212" s="229">
        <v>1851</v>
      </c>
      <c r="D212" s="229">
        <v>0</v>
      </c>
      <c r="E212" s="229">
        <v>1</v>
      </c>
      <c r="F212" s="229">
        <v>63</v>
      </c>
      <c r="G212" s="484">
        <f>SUM((D212*400)+(E212*100)+F212)</f>
        <v>163</v>
      </c>
      <c r="H212" s="229">
        <v>1</v>
      </c>
      <c r="I212" s="229">
        <v>75</v>
      </c>
      <c r="J212" s="473">
        <f>SUM(G212*I212)</f>
        <v>12225</v>
      </c>
      <c r="K212" s="229"/>
      <c r="L212" s="229"/>
      <c r="M212" s="230"/>
      <c r="N212" s="230"/>
      <c r="O212" s="229"/>
      <c r="P212" s="229"/>
      <c r="Q212" s="229"/>
      <c r="R212" s="229"/>
      <c r="S212" s="475">
        <f>SUM(O212*R212)</f>
        <v>0</v>
      </c>
      <c r="T212" s="229"/>
      <c r="U212" s="229"/>
      <c r="V212" s="474">
        <f>SUM(S212-(S212*U212/100))</f>
        <v>0</v>
      </c>
      <c r="W212" s="473">
        <f>SUM(J212+V212)</f>
        <v>12225</v>
      </c>
      <c r="X212" s="472">
        <f>W212</f>
        <v>12225</v>
      </c>
      <c r="Y212" s="229">
        <v>50</v>
      </c>
      <c r="Z212" s="229">
        <v>0</v>
      </c>
      <c r="AA212" s="229">
        <v>0.01</v>
      </c>
      <c r="AB212" s="229"/>
    </row>
    <row r="213" spans="1:28" ht="17.25" x14ac:dyDescent="0.3">
      <c r="A213" s="229">
        <v>185</v>
      </c>
      <c r="B213" s="230" t="s">
        <v>4</v>
      </c>
      <c r="C213" s="229">
        <v>15055</v>
      </c>
      <c r="D213" s="229">
        <v>11</v>
      </c>
      <c r="E213" s="229">
        <v>0</v>
      </c>
      <c r="F213" s="229">
        <v>81</v>
      </c>
      <c r="G213" s="484">
        <f>SUM((D213*400)+(E213*100)+F213)</f>
        <v>4481</v>
      </c>
      <c r="H213" s="229">
        <v>1</v>
      </c>
      <c r="I213" s="229">
        <v>75</v>
      </c>
      <c r="J213" s="473">
        <f>SUM(G213*I213)</f>
        <v>336075</v>
      </c>
      <c r="K213" s="229"/>
      <c r="L213" s="229"/>
      <c r="M213" s="230"/>
      <c r="N213" s="230"/>
      <c r="O213" s="229"/>
      <c r="P213" s="229"/>
      <c r="Q213" s="229"/>
      <c r="R213" s="229"/>
      <c r="S213" s="475">
        <f>SUM(O213*R213)</f>
        <v>0</v>
      </c>
      <c r="T213" s="229"/>
      <c r="U213" s="229"/>
      <c r="V213" s="474">
        <f>SUM(S213-(S213*U213/100))</f>
        <v>0</v>
      </c>
      <c r="W213" s="473">
        <f>SUM(J213+V213)</f>
        <v>336075</v>
      </c>
      <c r="X213" s="472">
        <f>W213</f>
        <v>336075</v>
      </c>
      <c r="Y213" s="229">
        <v>50</v>
      </c>
      <c r="Z213" s="229">
        <v>0</v>
      </c>
      <c r="AA213" s="229">
        <v>0.01</v>
      </c>
      <c r="AB213" s="229"/>
    </row>
    <row r="214" spans="1:28" ht="17.25" x14ac:dyDescent="0.3">
      <c r="A214" s="229">
        <v>186</v>
      </c>
      <c r="B214" s="230" t="s">
        <v>4</v>
      </c>
      <c r="C214" s="229">
        <v>15117</v>
      </c>
      <c r="D214" s="229">
        <v>14</v>
      </c>
      <c r="E214" s="229">
        <v>1</v>
      </c>
      <c r="F214" s="229">
        <v>13</v>
      </c>
      <c r="G214" s="484">
        <f>SUM((D214*400)+(E214*100)+F214)</f>
        <v>5713</v>
      </c>
      <c r="H214" s="229">
        <v>1</v>
      </c>
      <c r="I214" s="229">
        <v>75</v>
      </c>
      <c r="J214" s="473">
        <f>SUM(G214*I214)</f>
        <v>428475</v>
      </c>
      <c r="K214" s="229"/>
      <c r="L214" s="229"/>
      <c r="M214" s="230"/>
      <c r="N214" s="230"/>
      <c r="O214" s="229"/>
      <c r="P214" s="229"/>
      <c r="Q214" s="229"/>
      <c r="R214" s="229"/>
      <c r="S214" s="475">
        <f>SUM(O214*R214)</f>
        <v>0</v>
      </c>
      <c r="T214" s="229"/>
      <c r="U214" s="229"/>
      <c r="V214" s="474">
        <f>SUM(S214-(S214*U214/100))</f>
        <v>0</v>
      </c>
      <c r="W214" s="473">
        <f>SUM(J214+V214)</f>
        <v>428475</v>
      </c>
      <c r="X214" s="472">
        <f>W214</f>
        <v>428475</v>
      </c>
      <c r="Y214" s="229">
        <v>50</v>
      </c>
      <c r="Z214" s="229">
        <v>0</v>
      </c>
      <c r="AA214" s="229">
        <v>0.01</v>
      </c>
      <c r="AB214" s="229"/>
    </row>
    <row r="215" spans="1:28" ht="17.25" x14ac:dyDescent="0.3">
      <c r="A215" s="229">
        <v>187</v>
      </c>
      <c r="B215" s="230" t="s">
        <v>4</v>
      </c>
      <c r="C215" s="229">
        <v>11925</v>
      </c>
      <c r="D215" s="229">
        <v>1</v>
      </c>
      <c r="E215" s="229">
        <v>3</v>
      </c>
      <c r="F215" s="229">
        <v>67</v>
      </c>
      <c r="G215" s="484">
        <f>SUM((D215*400)+(E215*100)+F215)</f>
        <v>767</v>
      </c>
      <c r="H215" s="229">
        <v>2</v>
      </c>
      <c r="I215" s="229">
        <v>75</v>
      </c>
      <c r="J215" s="473">
        <f>SUM(G215*I215)</f>
        <v>57525</v>
      </c>
      <c r="K215" s="229"/>
      <c r="L215" s="229">
        <v>118</v>
      </c>
      <c r="M215" s="230" t="s">
        <v>3</v>
      </c>
      <c r="N215" s="230" t="s">
        <v>2</v>
      </c>
      <c r="O215" s="229">
        <v>234</v>
      </c>
      <c r="P215" s="229"/>
      <c r="Q215" s="229"/>
      <c r="R215" s="229">
        <v>6500</v>
      </c>
      <c r="S215" s="475">
        <f>SUM(O215*R215)</f>
        <v>1521000</v>
      </c>
      <c r="T215" s="229">
        <v>20</v>
      </c>
      <c r="U215" s="229">
        <v>30</v>
      </c>
      <c r="V215" s="474">
        <f>SUM(S215-(S215*U215/100))</f>
        <v>1064700</v>
      </c>
      <c r="W215" s="473">
        <f>SUM(J215+V215)</f>
        <v>1122225</v>
      </c>
      <c r="X215" s="472">
        <f>W215</f>
        <v>1122225</v>
      </c>
      <c r="Y215" s="229">
        <v>10</v>
      </c>
      <c r="Z215" s="229">
        <v>0</v>
      </c>
      <c r="AA215" s="229">
        <v>0.02</v>
      </c>
      <c r="AB215" s="229"/>
    </row>
    <row r="216" spans="1:28" ht="17.25" x14ac:dyDescent="0.3">
      <c r="A216" s="229">
        <v>188</v>
      </c>
      <c r="B216" s="230"/>
      <c r="C216" s="229"/>
      <c r="D216" s="229"/>
      <c r="E216" s="229">
        <v>3</v>
      </c>
      <c r="F216" s="229">
        <v>29</v>
      </c>
      <c r="G216" s="484">
        <f>SUM((D216*400)+(E216*100)+F216)</f>
        <v>329</v>
      </c>
      <c r="H216" s="229">
        <v>1</v>
      </c>
      <c r="I216" s="229">
        <v>75</v>
      </c>
      <c r="J216" s="473">
        <f>SUM(G216*I216)</f>
        <v>24675</v>
      </c>
      <c r="K216" s="229"/>
      <c r="L216" s="229"/>
      <c r="M216" s="230"/>
      <c r="N216" s="230"/>
      <c r="O216" s="229"/>
      <c r="P216" s="229"/>
      <c r="Q216" s="229"/>
      <c r="R216" s="229"/>
      <c r="S216" s="475">
        <f>SUM(O216*R216)</f>
        <v>0</v>
      </c>
      <c r="T216" s="229"/>
      <c r="U216" s="229"/>
      <c r="V216" s="474">
        <f>SUM(S216-(S216*U216/100))</f>
        <v>0</v>
      </c>
      <c r="W216" s="473">
        <f>SUM(J216+V216)</f>
        <v>24675</v>
      </c>
      <c r="X216" s="472">
        <f>W216</f>
        <v>24675</v>
      </c>
      <c r="Y216" s="229">
        <v>50</v>
      </c>
      <c r="Z216" s="229">
        <v>0</v>
      </c>
      <c r="AA216" s="229">
        <v>0.01</v>
      </c>
      <c r="AB216" s="229"/>
    </row>
    <row r="217" spans="1:28" ht="17.25" x14ac:dyDescent="0.3">
      <c r="A217" s="229"/>
      <c r="B217" s="230"/>
      <c r="C217" s="229"/>
      <c r="D217" s="229"/>
      <c r="E217" s="229"/>
      <c r="F217" s="229"/>
      <c r="G217" s="484"/>
      <c r="H217" s="229"/>
      <c r="I217" s="229"/>
      <c r="J217" s="473">
        <f>SUM(G217*I217)</f>
        <v>0</v>
      </c>
      <c r="K217" s="229"/>
      <c r="L217" s="229">
        <v>261</v>
      </c>
      <c r="M217" s="230" t="s">
        <v>3</v>
      </c>
      <c r="N217" s="230" t="s">
        <v>2</v>
      </c>
      <c r="O217" s="229">
        <v>180</v>
      </c>
      <c r="P217" s="229"/>
      <c r="Q217" s="229"/>
      <c r="R217" s="229">
        <v>6500</v>
      </c>
      <c r="S217" s="475">
        <f>SUM(O217*R217)</f>
        <v>1170000</v>
      </c>
      <c r="T217" s="229">
        <v>15</v>
      </c>
      <c r="U217" s="229">
        <v>20</v>
      </c>
      <c r="V217" s="474">
        <f>SUM(S217-(S217*U217/100))</f>
        <v>936000</v>
      </c>
      <c r="W217" s="473">
        <f>SUM(J217+V217)</f>
        <v>936000</v>
      </c>
      <c r="X217" s="472">
        <f>W217</f>
        <v>936000</v>
      </c>
      <c r="Y217" s="229">
        <v>10</v>
      </c>
      <c r="Z217" s="229">
        <v>0</v>
      </c>
      <c r="AA217" s="229">
        <v>0.02</v>
      </c>
      <c r="AB217" s="229"/>
    </row>
    <row r="218" spans="1:28" ht="17.25" x14ac:dyDescent="0.3">
      <c r="A218" s="229"/>
      <c r="B218" s="230"/>
      <c r="C218" s="229"/>
      <c r="D218" s="229"/>
      <c r="E218" s="229"/>
      <c r="F218" s="229"/>
      <c r="G218" s="484"/>
      <c r="H218" s="229"/>
      <c r="I218" s="229"/>
      <c r="J218" s="473">
        <f>SUM(G218*I218)</f>
        <v>0</v>
      </c>
      <c r="K218" s="229"/>
      <c r="L218" s="229"/>
      <c r="M218" s="230" t="s">
        <v>12</v>
      </c>
      <c r="N218" s="230" t="s">
        <v>0</v>
      </c>
      <c r="O218" s="229">
        <v>21</v>
      </c>
      <c r="P218" s="229"/>
      <c r="Q218" s="229"/>
      <c r="R218" s="229">
        <v>5400</v>
      </c>
      <c r="S218" s="475">
        <f>SUM(O218*R218)</f>
        <v>113400</v>
      </c>
      <c r="T218" s="229">
        <v>15</v>
      </c>
      <c r="U218" s="229">
        <v>65</v>
      </c>
      <c r="V218" s="474">
        <f>SUM(S218-(S218*U218/100))</f>
        <v>39690</v>
      </c>
      <c r="W218" s="473">
        <f>SUM(J218+V218)</f>
        <v>39690</v>
      </c>
      <c r="X218" s="472">
        <f>W218</f>
        <v>39690</v>
      </c>
      <c r="Y218" s="229">
        <v>50</v>
      </c>
      <c r="Z218" s="229">
        <v>0</v>
      </c>
      <c r="AA218" s="229">
        <v>0.01</v>
      </c>
      <c r="AB218" s="229"/>
    </row>
    <row r="219" spans="1:28" ht="17.25" x14ac:dyDescent="0.3">
      <c r="A219" s="229">
        <v>189</v>
      </c>
      <c r="B219" s="230" t="s">
        <v>4</v>
      </c>
      <c r="C219" s="229">
        <v>8708</v>
      </c>
      <c r="D219" s="229">
        <v>12</v>
      </c>
      <c r="E219" s="229">
        <v>2</v>
      </c>
      <c r="F219" s="229">
        <v>66</v>
      </c>
      <c r="G219" s="484">
        <f>SUM((D219*400)+(E219*100)+F219)</f>
        <v>5066</v>
      </c>
      <c r="H219" s="229">
        <v>1</v>
      </c>
      <c r="I219" s="229">
        <v>75</v>
      </c>
      <c r="J219" s="473">
        <f>SUM(G219*I219)</f>
        <v>379950</v>
      </c>
      <c r="K219" s="229"/>
      <c r="L219" s="229"/>
      <c r="M219" s="230"/>
      <c r="N219" s="230"/>
      <c r="O219" s="229"/>
      <c r="P219" s="229"/>
      <c r="Q219" s="229"/>
      <c r="R219" s="229"/>
      <c r="S219" s="475">
        <f>SUM(O219*R219)</f>
        <v>0</v>
      </c>
      <c r="T219" s="229"/>
      <c r="U219" s="229"/>
      <c r="V219" s="474">
        <f>SUM(S219-(S219*U219/100))</f>
        <v>0</v>
      </c>
      <c r="W219" s="473">
        <f>SUM(J219+V219)</f>
        <v>379950</v>
      </c>
      <c r="X219" s="472">
        <f>W219</f>
        <v>379950</v>
      </c>
      <c r="Y219" s="229">
        <v>50</v>
      </c>
      <c r="Z219" s="229">
        <v>0</v>
      </c>
      <c r="AA219" s="229">
        <v>0.01</v>
      </c>
      <c r="AB219" s="229"/>
    </row>
    <row r="220" spans="1:28" s="476" customFormat="1" ht="17.25" x14ac:dyDescent="0.3">
      <c r="A220" s="477">
        <v>190</v>
      </c>
      <c r="B220" s="482" t="s">
        <v>5</v>
      </c>
      <c r="C220" s="477"/>
      <c r="D220" s="477">
        <v>7</v>
      </c>
      <c r="E220" s="477">
        <v>0</v>
      </c>
      <c r="F220" s="477">
        <v>93</v>
      </c>
      <c r="G220" s="483">
        <f>SUM((D220*400)+(E220*100)+F220)</f>
        <v>2893</v>
      </c>
      <c r="H220" s="477">
        <v>1</v>
      </c>
      <c r="I220" s="477">
        <v>75</v>
      </c>
      <c r="J220" s="479">
        <f>SUM(G220*I220)</f>
        <v>216975</v>
      </c>
      <c r="K220" s="477"/>
      <c r="L220" s="477"/>
      <c r="M220" s="482" t="s">
        <v>22</v>
      </c>
      <c r="N220" s="482" t="s">
        <v>0</v>
      </c>
      <c r="O220" s="477">
        <v>126</v>
      </c>
      <c r="P220" s="477"/>
      <c r="Q220" s="477"/>
      <c r="R220" s="477">
        <v>2050</v>
      </c>
      <c r="S220" s="481">
        <f>SUM(O220*R220)</f>
        <v>258300</v>
      </c>
      <c r="T220" s="477">
        <v>30</v>
      </c>
      <c r="U220" s="477">
        <v>93</v>
      </c>
      <c r="V220" s="480">
        <f>SUM(S220-(S220*U220/100))</f>
        <v>18081</v>
      </c>
      <c r="W220" s="479">
        <f>SUM(J220+V220)</f>
        <v>235056</v>
      </c>
      <c r="X220" s="478">
        <f>W220</f>
        <v>235056</v>
      </c>
      <c r="Y220" s="477">
        <v>50</v>
      </c>
      <c r="Z220" s="477">
        <v>0</v>
      </c>
      <c r="AA220" s="477">
        <v>0.01</v>
      </c>
      <c r="AB220" s="477"/>
    </row>
    <row r="221" spans="1:28" ht="17.25" x14ac:dyDescent="0.3">
      <c r="A221" s="229">
        <v>191</v>
      </c>
      <c r="B221" s="230" t="s">
        <v>4</v>
      </c>
      <c r="C221" s="229">
        <v>4617</v>
      </c>
      <c r="D221" s="229">
        <v>0</v>
      </c>
      <c r="E221" s="229">
        <v>1</v>
      </c>
      <c r="F221" s="229">
        <v>95</v>
      </c>
      <c r="G221" s="484">
        <f>SUM((D221*400)+(E221*100)+F221)</f>
        <v>195</v>
      </c>
      <c r="H221" s="229">
        <v>1</v>
      </c>
      <c r="I221" s="229">
        <v>250</v>
      </c>
      <c r="J221" s="473">
        <f>SUM(G221*I221)</f>
        <v>48750</v>
      </c>
      <c r="K221" s="229"/>
      <c r="L221" s="229"/>
      <c r="M221" s="230"/>
      <c r="N221" s="230"/>
      <c r="O221" s="229"/>
      <c r="P221" s="229"/>
      <c r="Q221" s="229"/>
      <c r="R221" s="229"/>
      <c r="S221" s="475">
        <f>SUM(O221*R221)</f>
        <v>0</v>
      </c>
      <c r="T221" s="229"/>
      <c r="U221" s="229"/>
      <c r="V221" s="474">
        <f>SUM(S221-(S221*U221/100))</f>
        <v>0</v>
      </c>
      <c r="W221" s="473">
        <f>SUM(J221+V221)</f>
        <v>48750</v>
      </c>
      <c r="X221" s="472">
        <f>W221</f>
        <v>48750</v>
      </c>
      <c r="Y221" s="229">
        <v>50</v>
      </c>
      <c r="Z221" s="229">
        <v>0</v>
      </c>
      <c r="AA221" s="229">
        <v>0.01</v>
      </c>
      <c r="AB221" s="229"/>
    </row>
    <row r="222" spans="1:28" ht="17.25" x14ac:dyDescent="0.3">
      <c r="A222" s="229">
        <v>192</v>
      </c>
      <c r="B222" s="230" t="s">
        <v>4</v>
      </c>
      <c r="C222" s="229">
        <v>17245</v>
      </c>
      <c r="D222" s="229">
        <v>1</v>
      </c>
      <c r="E222" s="229">
        <v>0</v>
      </c>
      <c r="F222" s="229">
        <v>48</v>
      </c>
      <c r="G222" s="484">
        <f>SUM((D222*400)+(E222*100)+F222)</f>
        <v>448</v>
      </c>
      <c r="H222" s="229">
        <v>1</v>
      </c>
      <c r="I222" s="229">
        <v>75</v>
      </c>
      <c r="J222" s="473">
        <f>SUM(G222*I222)</f>
        <v>33600</v>
      </c>
      <c r="K222" s="229"/>
      <c r="L222" s="229"/>
      <c r="M222" s="230"/>
      <c r="N222" s="230"/>
      <c r="O222" s="229"/>
      <c r="P222" s="229"/>
      <c r="Q222" s="229"/>
      <c r="R222" s="229"/>
      <c r="S222" s="475">
        <f>SUM(O222*R222)</f>
        <v>0</v>
      </c>
      <c r="T222" s="229"/>
      <c r="U222" s="229"/>
      <c r="V222" s="474">
        <f>SUM(S222-(S222*U222/100))</f>
        <v>0</v>
      </c>
      <c r="W222" s="473">
        <f>SUM(J222+V222)</f>
        <v>33600</v>
      </c>
      <c r="X222" s="472">
        <f>W222</f>
        <v>33600</v>
      </c>
      <c r="Y222" s="229">
        <v>50</v>
      </c>
      <c r="Z222" s="229">
        <v>0</v>
      </c>
      <c r="AA222" s="229">
        <v>0.01</v>
      </c>
      <c r="AB222" s="229"/>
    </row>
    <row r="223" spans="1:28" ht="17.25" x14ac:dyDescent="0.3">
      <c r="A223" s="229">
        <v>193</v>
      </c>
      <c r="B223" s="230" t="s">
        <v>4</v>
      </c>
      <c r="C223" s="229">
        <v>29895</v>
      </c>
      <c r="D223" s="229">
        <v>11</v>
      </c>
      <c r="E223" s="229"/>
      <c r="F223" s="229">
        <v>43</v>
      </c>
      <c r="G223" s="484">
        <f>SUM((D223*400)+(E223*100)+F223)</f>
        <v>4443</v>
      </c>
      <c r="H223" s="229">
        <v>1</v>
      </c>
      <c r="I223" s="229">
        <v>75</v>
      </c>
      <c r="J223" s="473">
        <f>SUM(G223*I223)</f>
        <v>333225</v>
      </c>
      <c r="K223" s="229"/>
      <c r="L223" s="229"/>
      <c r="M223" s="230"/>
      <c r="N223" s="230"/>
      <c r="O223" s="229"/>
      <c r="P223" s="229"/>
      <c r="Q223" s="229"/>
      <c r="R223" s="229"/>
      <c r="S223" s="475">
        <f>SUM(O223*R223)</f>
        <v>0</v>
      </c>
      <c r="T223" s="229"/>
      <c r="U223" s="229"/>
      <c r="V223" s="474">
        <f>SUM(S223-(S223*U223/100))</f>
        <v>0</v>
      </c>
      <c r="W223" s="473">
        <f>SUM(J223+V223)</f>
        <v>333225</v>
      </c>
      <c r="X223" s="472">
        <f>W223</f>
        <v>333225</v>
      </c>
      <c r="Y223" s="229">
        <v>50</v>
      </c>
      <c r="Z223" s="229">
        <v>0</v>
      </c>
      <c r="AA223" s="229">
        <v>0.01</v>
      </c>
      <c r="AB223" s="229"/>
    </row>
    <row r="224" spans="1:28" ht="17.25" x14ac:dyDescent="0.3">
      <c r="A224" s="229">
        <v>194</v>
      </c>
      <c r="B224" s="230" t="s">
        <v>4</v>
      </c>
      <c r="C224" s="229">
        <v>6988</v>
      </c>
      <c r="D224" s="229">
        <v>0</v>
      </c>
      <c r="E224" s="229">
        <v>1</v>
      </c>
      <c r="F224" s="229">
        <v>94</v>
      </c>
      <c r="G224" s="484">
        <f>SUM((D224*400)+(E224*100)+F224)</f>
        <v>194</v>
      </c>
      <c r="H224" s="229">
        <v>2</v>
      </c>
      <c r="I224" s="229">
        <v>250</v>
      </c>
      <c r="J224" s="473">
        <f>SUM(G224*I224)</f>
        <v>48500</v>
      </c>
      <c r="K224" s="229"/>
      <c r="L224" s="229"/>
      <c r="M224" s="230" t="s">
        <v>3</v>
      </c>
      <c r="N224" s="230" t="s">
        <v>2</v>
      </c>
      <c r="O224" s="229">
        <v>140</v>
      </c>
      <c r="P224" s="229"/>
      <c r="Q224" s="229"/>
      <c r="R224" s="229">
        <v>6500</v>
      </c>
      <c r="S224" s="475">
        <f>SUM(O224*R224)</f>
        <v>910000</v>
      </c>
      <c r="T224" s="229">
        <v>1</v>
      </c>
      <c r="U224" s="229">
        <v>1</v>
      </c>
      <c r="V224" s="474">
        <f>SUM(S224-(S224*U224/100))</f>
        <v>900900</v>
      </c>
      <c r="W224" s="473">
        <f>SUM(J224+V224)</f>
        <v>949400</v>
      </c>
      <c r="X224" s="472">
        <f>W224</f>
        <v>949400</v>
      </c>
      <c r="Y224" s="229">
        <v>10</v>
      </c>
      <c r="Z224" s="229">
        <v>0</v>
      </c>
      <c r="AA224" s="229">
        <v>0.02</v>
      </c>
      <c r="AB224" s="229"/>
    </row>
    <row r="225" spans="1:28" ht="17.25" x14ac:dyDescent="0.3">
      <c r="A225" s="229">
        <v>195</v>
      </c>
      <c r="B225" s="230" t="s">
        <v>4</v>
      </c>
      <c r="C225" s="229">
        <v>16744</v>
      </c>
      <c r="D225" s="229">
        <v>0</v>
      </c>
      <c r="E225" s="229">
        <v>1</v>
      </c>
      <c r="F225" s="229">
        <v>77</v>
      </c>
      <c r="G225" s="484">
        <f>SUM((D225*400)+(E225*100)+F225)</f>
        <v>177</v>
      </c>
      <c r="H225" s="229">
        <v>2</v>
      </c>
      <c r="I225" s="229">
        <v>75</v>
      </c>
      <c r="J225" s="473">
        <f>SUM(G225*I225)</f>
        <v>13275</v>
      </c>
      <c r="K225" s="229"/>
      <c r="L225" s="229">
        <v>14</v>
      </c>
      <c r="M225" s="230" t="s">
        <v>3</v>
      </c>
      <c r="N225" s="230" t="s">
        <v>2</v>
      </c>
      <c r="O225" s="229">
        <v>126</v>
      </c>
      <c r="P225" s="229"/>
      <c r="Q225" s="229"/>
      <c r="R225" s="229">
        <v>6500</v>
      </c>
      <c r="S225" s="475">
        <f>SUM(O225*R225)</f>
        <v>819000</v>
      </c>
      <c r="T225" s="229">
        <v>14</v>
      </c>
      <c r="U225" s="229">
        <v>18</v>
      </c>
      <c r="V225" s="474">
        <f>SUM(S225-(S225*U225/100))</f>
        <v>671580</v>
      </c>
      <c r="W225" s="473">
        <f>SUM(J225+V225)</f>
        <v>684855</v>
      </c>
      <c r="X225" s="472">
        <f>W225</f>
        <v>684855</v>
      </c>
      <c r="Y225" s="229">
        <v>10</v>
      </c>
      <c r="Z225" s="229">
        <v>0</v>
      </c>
      <c r="AA225" s="229">
        <v>0.02</v>
      </c>
      <c r="AB225" s="229" t="s">
        <v>1232</v>
      </c>
    </row>
    <row r="226" spans="1:28" ht="17.25" x14ac:dyDescent="0.3">
      <c r="A226" s="229"/>
      <c r="B226" s="230"/>
      <c r="C226" s="229"/>
      <c r="D226" s="229"/>
      <c r="E226" s="229"/>
      <c r="F226" s="229"/>
      <c r="G226" s="484"/>
      <c r="H226" s="229"/>
      <c r="I226" s="229"/>
      <c r="J226" s="473">
        <f>SUM(G226*I226)</f>
        <v>0</v>
      </c>
      <c r="K226" s="229"/>
      <c r="L226" s="229"/>
      <c r="M226" s="230" t="s">
        <v>8</v>
      </c>
      <c r="N226" s="230" t="s">
        <v>0</v>
      </c>
      <c r="O226" s="229">
        <v>30</v>
      </c>
      <c r="P226" s="229"/>
      <c r="Q226" s="229"/>
      <c r="R226" s="229">
        <v>5400</v>
      </c>
      <c r="S226" s="475">
        <f>SUM(O226*R226)</f>
        <v>162000</v>
      </c>
      <c r="T226" s="229">
        <v>14</v>
      </c>
      <c r="U226" s="229">
        <v>60</v>
      </c>
      <c r="V226" s="474">
        <f>SUM(S226-(S226*U226/100))</f>
        <v>64800</v>
      </c>
      <c r="W226" s="473">
        <f>SUM(J226+V226)</f>
        <v>64800</v>
      </c>
      <c r="X226" s="472">
        <f>W226</f>
        <v>64800</v>
      </c>
      <c r="Y226" s="229">
        <v>50</v>
      </c>
      <c r="Z226" s="229">
        <v>0</v>
      </c>
      <c r="AA226" s="229">
        <v>0.01</v>
      </c>
      <c r="AB226" s="229"/>
    </row>
    <row r="227" spans="1:28" ht="17.25" x14ac:dyDescent="0.3">
      <c r="A227" s="229">
        <v>196</v>
      </c>
      <c r="B227" s="230" t="s">
        <v>4</v>
      </c>
      <c r="C227" s="229">
        <v>2443</v>
      </c>
      <c r="D227" s="229">
        <v>0</v>
      </c>
      <c r="E227" s="229">
        <v>2</v>
      </c>
      <c r="F227" s="229">
        <v>10</v>
      </c>
      <c r="G227" s="484">
        <f>SUM((D227*400)+(E227*100)+F227)</f>
        <v>210</v>
      </c>
      <c r="H227" s="229">
        <v>2</v>
      </c>
      <c r="I227" s="229">
        <v>75</v>
      </c>
      <c r="J227" s="473">
        <f>SUM(G227*I227)</f>
        <v>15750</v>
      </c>
      <c r="K227" s="229"/>
      <c r="L227" s="229">
        <v>5</v>
      </c>
      <c r="M227" s="230" t="s">
        <v>3</v>
      </c>
      <c r="N227" s="230" t="s">
        <v>2</v>
      </c>
      <c r="O227" s="229">
        <v>120</v>
      </c>
      <c r="P227" s="229"/>
      <c r="Q227" s="229"/>
      <c r="R227" s="229">
        <v>6500</v>
      </c>
      <c r="S227" s="475">
        <f>SUM(O227*R227)</f>
        <v>780000</v>
      </c>
      <c r="T227" s="229">
        <v>4</v>
      </c>
      <c r="U227" s="229">
        <v>4</v>
      </c>
      <c r="V227" s="474">
        <f>SUM(S227-(S227*U227/100))</f>
        <v>748800</v>
      </c>
      <c r="W227" s="473">
        <f>SUM(J227+V227)</f>
        <v>764550</v>
      </c>
      <c r="X227" s="472">
        <f>W227</f>
        <v>764550</v>
      </c>
      <c r="Y227" s="229">
        <v>10</v>
      </c>
      <c r="Z227" s="229">
        <v>0</v>
      </c>
      <c r="AA227" s="229">
        <v>0.02</v>
      </c>
      <c r="AB227" s="229"/>
    </row>
    <row r="228" spans="1:28" ht="17.25" x14ac:dyDescent="0.3">
      <c r="A228" s="229">
        <v>197</v>
      </c>
      <c r="B228" s="230" t="s">
        <v>4</v>
      </c>
      <c r="C228" s="229">
        <v>1893</v>
      </c>
      <c r="D228" s="229">
        <v>0</v>
      </c>
      <c r="E228" s="229">
        <v>3</v>
      </c>
      <c r="F228" s="229">
        <v>92</v>
      </c>
      <c r="G228" s="484">
        <f>SUM((D228*400)+(E228*100)+F228)</f>
        <v>392</v>
      </c>
      <c r="H228" s="229">
        <v>2</v>
      </c>
      <c r="I228" s="229">
        <v>150</v>
      </c>
      <c r="J228" s="473">
        <f>SUM(G228*I228)</f>
        <v>58800</v>
      </c>
      <c r="K228" s="229"/>
      <c r="L228" s="229">
        <v>87</v>
      </c>
      <c r="M228" s="230" t="s">
        <v>3</v>
      </c>
      <c r="N228" s="230" t="s">
        <v>2</v>
      </c>
      <c r="O228" s="229">
        <v>70</v>
      </c>
      <c r="P228" s="229"/>
      <c r="Q228" s="229"/>
      <c r="R228" s="229">
        <v>6500</v>
      </c>
      <c r="S228" s="475">
        <f>SUM(O228*R228)</f>
        <v>455000</v>
      </c>
      <c r="T228" s="229">
        <v>20</v>
      </c>
      <c r="U228" s="229">
        <v>30</v>
      </c>
      <c r="V228" s="474">
        <f>SUM(S228-(S228*U228/100))</f>
        <v>318500</v>
      </c>
      <c r="W228" s="473">
        <f>SUM(J228+V228)</f>
        <v>377300</v>
      </c>
      <c r="X228" s="472">
        <f>W228</f>
        <v>377300</v>
      </c>
      <c r="Y228" s="229">
        <v>10</v>
      </c>
      <c r="Z228" s="229">
        <v>0</v>
      </c>
      <c r="AA228" s="229">
        <v>0.02</v>
      </c>
      <c r="AB228" s="229"/>
    </row>
    <row r="229" spans="1:28" ht="17.25" x14ac:dyDescent="0.3">
      <c r="A229" s="229"/>
      <c r="B229" s="230"/>
      <c r="C229" s="229"/>
      <c r="D229" s="229"/>
      <c r="E229" s="229"/>
      <c r="F229" s="229"/>
      <c r="G229" s="484"/>
      <c r="H229" s="229"/>
      <c r="I229" s="229"/>
      <c r="J229" s="473">
        <f>SUM(G229*I229)</f>
        <v>0</v>
      </c>
      <c r="K229" s="229"/>
      <c r="L229" s="229"/>
      <c r="M229" s="230" t="s">
        <v>8</v>
      </c>
      <c r="N229" s="230" t="s">
        <v>0</v>
      </c>
      <c r="O229" s="229">
        <v>35</v>
      </c>
      <c r="P229" s="229"/>
      <c r="Q229" s="229"/>
      <c r="R229" s="229">
        <v>5400</v>
      </c>
      <c r="S229" s="475">
        <f>SUM(O229*R229)</f>
        <v>189000</v>
      </c>
      <c r="T229" s="229">
        <v>20</v>
      </c>
      <c r="U229" s="229">
        <v>93</v>
      </c>
      <c r="V229" s="474">
        <f>SUM(S229-(S229*U229/100))</f>
        <v>13230</v>
      </c>
      <c r="W229" s="473">
        <f>SUM(J229+V229)</f>
        <v>13230</v>
      </c>
      <c r="X229" s="472">
        <f>W229</f>
        <v>13230</v>
      </c>
      <c r="Y229" s="229">
        <v>50</v>
      </c>
      <c r="Z229" s="229">
        <v>0</v>
      </c>
      <c r="AA229" s="229">
        <v>0.01</v>
      </c>
      <c r="AB229" s="229"/>
    </row>
    <row r="230" spans="1:28" ht="17.25" x14ac:dyDescent="0.3">
      <c r="A230" s="229">
        <v>198</v>
      </c>
      <c r="B230" s="230" t="s">
        <v>4</v>
      </c>
      <c r="C230" s="229">
        <v>7144</v>
      </c>
      <c r="D230" s="229">
        <v>6</v>
      </c>
      <c r="E230" s="229">
        <v>3</v>
      </c>
      <c r="F230" s="229">
        <v>27</v>
      </c>
      <c r="G230" s="484">
        <f>SUM((D230*400)+(E230*100)+F230)</f>
        <v>2727</v>
      </c>
      <c r="H230" s="229">
        <v>1</v>
      </c>
      <c r="I230" s="229">
        <v>75</v>
      </c>
      <c r="J230" s="473">
        <f>SUM(G230*I230)</f>
        <v>204525</v>
      </c>
      <c r="K230" s="229"/>
      <c r="L230" s="229"/>
      <c r="M230" s="230"/>
      <c r="N230" s="230"/>
      <c r="O230" s="229"/>
      <c r="P230" s="229"/>
      <c r="Q230" s="229"/>
      <c r="R230" s="229"/>
      <c r="S230" s="475">
        <f>SUM(O230*R230)</f>
        <v>0</v>
      </c>
      <c r="T230" s="229"/>
      <c r="U230" s="229"/>
      <c r="V230" s="474">
        <f>SUM(S230-(S230*U230/100))</f>
        <v>0</v>
      </c>
      <c r="W230" s="473">
        <f>SUM(J230+V230)</f>
        <v>204525</v>
      </c>
      <c r="X230" s="472">
        <f>W230</f>
        <v>204525</v>
      </c>
      <c r="Y230" s="229">
        <v>50</v>
      </c>
      <c r="Z230" s="229">
        <v>0</v>
      </c>
      <c r="AA230" s="229">
        <v>0.01</v>
      </c>
      <c r="AB230" s="229"/>
    </row>
    <row r="231" spans="1:28" ht="17.25" x14ac:dyDescent="0.3">
      <c r="A231" s="229">
        <v>199</v>
      </c>
      <c r="B231" s="230" t="s">
        <v>4</v>
      </c>
      <c r="C231" s="229">
        <v>12675</v>
      </c>
      <c r="D231" s="229">
        <v>9</v>
      </c>
      <c r="E231" s="229">
        <v>2</v>
      </c>
      <c r="F231" s="229">
        <v>97</v>
      </c>
      <c r="G231" s="484">
        <f>SUM((D231*400)+(E231*100)+F231)</f>
        <v>3897</v>
      </c>
      <c r="H231" s="229">
        <v>1</v>
      </c>
      <c r="I231" s="229">
        <v>75</v>
      </c>
      <c r="J231" s="473">
        <f>SUM(G231*I231)</f>
        <v>292275</v>
      </c>
      <c r="K231" s="229"/>
      <c r="L231" s="229"/>
      <c r="M231" s="230"/>
      <c r="N231" s="230"/>
      <c r="O231" s="229"/>
      <c r="P231" s="229"/>
      <c r="Q231" s="229"/>
      <c r="R231" s="229"/>
      <c r="S231" s="475">
        <f>SUM(O231*R231)</f>
        <v>0</v>
      </c>
      <c r="T231" s="229"/>
      <c r="U231" s="229"/>
      <c r="V231" s="474">
        <f>SUM(S231-(S231*U231/100))</f>
        <v>0</v>
      </c>
      <c r="W231" s="473">
        <f>SUM(J231+V231)</f>
        <v>292275</v>
      </c>
      <c r="X231" s="472">
        <f>W231</f>
        <v>292275</v>
      </c>
      <c r="Y231" s="229">
        <v>50</v>
      </c>
      <c r="Z231" s="229">
        <v>0</v>
      </c>
      <c r="AA231" s="229">
        <v>0.01</v>
      </c>
      <c r="AB231" s="229"/>
    </row>
    <row r="232" spans="1:28" ht="17.25" x14ac:dyDescent="0.3">
      <c r="A232" s="229">
        <v>200</v>
      </c>
      <c r="B232" s="230" t="s">
        <v>4</v>
      </c>
      <c r="C232" s="229">
        <v>7078</v>
      </c>
      <c r="D232" s="229">
        <v>4</v>
      </c>
      <c r="E232" s="229">
        <v>0</v>
      </c>
      <c r="F232" s="229">
        <v>0</v>
      </c>
      <c r="G232" s="484">
        <f>SUM((D232*400)+(E232*100)+F232)</f>
        <v>1600</v>
      </c>
      <c r="H232" s="229">
        <v>1</v>
      </c>
      <c r="I232" s="229">
        <v>75</v>
      </c>
      <c r="J232" s="473">
        <f>SUM(G232*I232)</f>
        <v>120000</v>
      </c>
      <c r="K232" s="229"/>
      <c r="L232" s="229"/>
      <c r="M232" s="230"/>
      <c r="N232" s="230"/>
      <c r="O232" s="229"/>
      <c r="P232" s="229"/>
      <c r="Q232" s="229"/>
      <c r="R232" s="229"/>
      <c r="S232" s="475">
        <f>SUM(O232*R232)</f>
        <v>0</v>
      </c>
      <c r="T232" s="229"/>
      <c r="U232" s="229"/>
      <c r="V232" s="474">
        <f>SUM(S232-(S232*U232/100))</f>
        <v>0</v>
      </c>
      <c r="W232" s="473">
        <f>SUM(J232+V232)</f>
        <v>120000</v>
      </c>
      <c r="X232" s="472">
        <f>W232</f>
        <v>120000</v>
      </c>
      <c r="Y232" s="229">
        <v>50</v>
      </c>
      <c r="Z232" s="229">
        <v>0</v>
      </c>
      <c r="AA232" s="229">
        <v>0.01</v>
      </c>
      <c r="AB232" s="229"/>
    </row>
    <row r="233" spans="1:28" ht="17.25" x14ac:dyDescent="0.3">
      <c r="A233" s="229">
        <v>201</v>
      </c>
      <c r="B233" s="230" t="s">
        <v>4</v>
      </c>
      <c r="C233" s="229">
        <v>11790</v>
      </c>
      <c r="D233" s="229">
        <v>2</v>
      </c>
      <c r="E233" s="229">
        <v>2</v>
      </c>
      <c r="F233" s="229">
        <v>7</v>
      </c>
      <c r="G233" s="484">
        <f>SUM((D233*400)+(E233*100)+F233)</f>
        <v>1007</v>
      </c>
      <c r="H233" s="229">
        <v>1</v>
      </c>
      <c r="I233" s="229">
        <v>75</v>
      </c>
      <c r="J233" s="473">
        <f>SUM(G233*I233)</f>
        <v>75525</v>
      </c>
      <c r="K233" s="229"/>
      <c r="L233" s="229"/>
      <c r="M233" s="230"/>
      <c r="N233" s="230"/>
      <c r="O233" s="229"/>
      <c r="P233" s="229"/>
      <c r="Q233" s="229"/>
      <c r="R233" s="229"/>
      <c r="S233" s="475">
        <f>SUM(O233*R233)</f>
        <v>0</v>
      </c>
      <c r="T233" s="229"/>
      <c r="U233" s="229"/>
      <c r="V233" s="474">
        <f>SUM(S233-(S233*U233/100))</f>
        <v>0</v>
      </c>
      <c r="W233" s="473">
        <f>SUM(J233+V233)</f>
        <v>75525</v>
      </c>
      <c r="X233" s="472">
        <f>W233</f>
        <v>75525</v>
      </c>
      <c r="Y233" s="229">
        <v>50</v>
      </c>
      <c r="Z233" s="229">
        <v>0</v>
      </c>
      <c r="AA233" s="229">
        <v>0.01</v>
      </c>
      <c r="AB233" s="229"/>
    </row>
    <row r="234" spans="1:28" ht="17.25" x14ac:dyDescent="0.3">
      <c r="A234" s="229">
        <v>202</v>
      </c>
      <c r="B234" s="230" t="s">
        <v>4</v>
      </c>
      <c r="C234" s="229">
        <v>15143</v>
      </c>
      <c r="D234" s="229">
        <v>11</v>
      </c>
      <c r="E234" s="229">
        <v>3</v>
      </c>
      <c r="F234" s="229">
        <v>56</v>
      </c>
      <c r="G234" s="484">
        <f>SUM((D234*400)+(E234*100)+F234)</f>
        <v>4756</v>
      </c>
      <c r="H234" s="229">
        <v>1</v>
      </c>
      <c r="I234" s="229">
        <v>75</v>
      </c>
      <c r="J234" s="473">
        <f>SUM(G234*I234)</f>
        <v>356700</v>
      </c>
      <c r="K234" s="229"/>
      <c r="L234" s="229"/>
      <c r="M234" s="230"/>
      <c r="N234" s="230"/>
      <c r="O234" s="229"/>
      <c r="P234" s="229"/>
      <c r="Q234" s="229"/>
      <c r="R234" s="229"/>
      <c r="S234" s="475">
        <f>SUM(O234*R234)</f>
        <v>0</v>
      </c>
      <c r="T234" s="229"/>
      <c r="U234" s="229"/>
      <c r="V234" s="474">
        <f>SUM(S234-(S234*U234/100))</f>
        <v>0</v>
      </c>
      <c r="W234" s="473">
        <f>SUM(J234+V234)</f>
        <v>356700</v>
      </c>
      <c r="X234" s="472">
        <f>W234</f>
        <v>356700</v>
      </c>
      <c r="Y234" s="229">
        <v>50</v>
      </c>
      <c r="Z234" s="229">
        <v>0</v>
      </c>
      <c r="AA234" s="229">
        <v>0.01</v>
      </c>
      <c r="AB234" s="229"/>
    </row>
    <row r="235" spans="1:28" ht="17.25" x14ac:dyDescent="0.3">
      <c r="A235" s="229">
        <v>203</v>
      </c>
      <c r="B235" s="230" t="s">
        <v>4</v>
      </c>
      <c r="C235" s="229">
        <v>15221</v>
      </c>
      <c r="D235" s="229">
        <v>1</v>
      </c>
      <c r="E235" s="229">
        <v>1</v>
      </c>
      <c r="F235" s="229">
        <v>84</v>
      </c>
      <c r="G235" s="484">
        <f>SUM((D235*400)+(E235*100)+F235)</f>
        <v>584</v>
      </c>
      <c r="H235" s="229">
        <v>2</v>
      </c>
      <c r="I235" s="229">
        <v>75</v>
      </c>
      <c r="J235" s="473">
        <f>SUM(G235*I235)</f>
        <v>43800</v>
      </c>
      <c r="K235" s="229"/>
      <c r="L235" s="229">
        <v>90</v>
      </c>
      <c r="M235" s="230" t="s">
        <v>3</v>
      </c>
      <c r="N235" s="230" t="s">
        <v>2</v>
      </c>
      <c r="O235" s="229">
        <v>336</v>
      </c>
      <c r="P235" s="229"/>
      <c r="Q235" s="229"/>
      <c r="R235" s="229">
        <v>6500</v>
      </c>
      <c r="S235" s="475">
        <f>SUM(O235*R235)</f>
        <v>2184000</v>
      </c>
      <c r="T235" s="229">
        <v>23</v>
      </c>
      <c r="U235" s="229">
        <v>36</v>
      </c>
      <c r="V235" s="474">
        <f>SUM(S235-(S235*U235/100))</f>
        <v>1397760</v>
      </c>
      <c r="W235" s="473">
        <f>SUM(J235+V235)</f>
        <v>1441560</v>
      </c>
      <c r="X235" s="472">
        <f>W235</f>
        <v>1441560</v>
      </c>
      <c r="Y235" s="229">
        <v>10</v>
      </c>
      <c r="Z235" s="229">
        <v>0</v>
      </c>
      <c r="AA235" s="229">
        <v>0.02</v>
      </c>
      <c r="AB235" s="229"/>
    </row>
    <row r="236" spans="1:28" ht="17.25" x14ac:dyDescent="0.3">
      <c r="A236" s="229"/>
      <c r="B236" s="230"/>
      <c r="C236" s="229"/>
      <c r="D236" s="229"/>
      <c r="E236" s="229"/>
      <c r="F236" s="229"/>
      <c r="G236" s="484"/>
      <c r="H236" s="229"/>
      <c r="I236" s="229"/>
      <c r="J236" s="473">
        <f>SUM(G236*I236)</f>
        <v>0</v>
      </c>
      <c r="K236" s="229"/>
      <c r="L236" s="229"/>
      <c r="M236" s="230" t="s">
        <v>12</v>
      </c>
      <c r="N236" s="230" t="s">
        <v>0</v>
      </c>
      <c r="O236" s="229">
        <v>40</v>
      </c>
      <c r="P236" s="229"/>
      <c r="Q236" s="229"/>
      <c r="R236" s="229">
        <v>5400</v>
      </c>
      <c r="S236" s="475">
        <f>SUM(O236*R236)</f>
        <v>216000</v>
      </c>
      <c r="T236" s="229">
        <v>23</v>
      </c>
      <c r="U236" s="229">
        <v>93</v>
      </c>
      <c r="V236" s="474">
        <f>SUM(S236-(S236*U236/100))</f>
        <v>15120</v>
      </c>
      <c r="W236" s="473">
        <f>SUM(J236+V236)</f>
        <v>15120</v>
      </c>
      <c r="X236" s="472">
        <f>W236</f>
        <v>15120</v>
      </c>
      <c r="Y236" s="229">
        <v>50</v>
      </c>
      <c r="Z236" s="229">
        <v>0</v>
      </c>
      <c r="AA236" s="229">
        <v>0.01</v>
      </c>
      <c r="AB236" s="229"/>
    </row>
    <row r="237" spans="1:28" ht="17.25" x14ac:dyDescent="0.3">
      <c r="A237" s="229">
        <v>204</v>
      </c>
      <c r="B237" s="230" t="s">
        <v>4</v>
      </c>
      <c r="C237" s="229">
        <v>12676</v>
      </c>
      <c r="D237" s="229">
        <v>2</v>
      </c>
      <c r="E237" s="229">
        <v>2</v>
      </c>
      <c r="F237" s="229">
        <v>7</v>
      </c>
      <c r="G237" s="484">
        <f>SUM((D237*400)+(E237*100)+F237)</f>
        <v>1007</v>
      </c>
      <c r="H237" s="229">
        <v>1</v>
      </c>
      <c r="I237" s="229">
        <v>75</v>
      </c>
      <c r="J237" s="473">
        <f>SUM(G237*I237)</f>
        <v>75525</v>
      </c>
      <c r="K237" s="229"/>
      <c r="L237" s="229"/>
      <c r="M237" s="230"/>
      <c r="N237" s="230"/>
      <c r="O237" s="229"/>
      <c r="P237" s="229"/>
      <c r="Q237" s="229"/>
      <c r="R237" s="229"/>
      <c r="S237" s="475">
        <f>SUM(O237*R237)</f>
        <v>0</v>
      </c>
      <c r="T237" s="229"/>
      <c r="U237" s="229"/>
      <c r="V237" s="474">
        <f>SUM(S237-(S237*U237/100))</f>
        <v>0</v>
      </c>
      <c r="W237" s="473">
        <f>SUM(J237+V237)</f>
        <v>75525</v>
      </c>
      <c r="X237" s="472">
        <f>W237</f>
        <v>75525</v>
      </c>
      <c r="Y237" s="229">
        <v>50</v>
      </c>
      <c r="Z237" s="229">
        <v>0</v>
      </c>
      <c r="AA237" s="229">
        <v>0.01</v>
      </c>
      <c r="AB237" s="229"/>
    </row>
    <row r="238" spans="1:28" ht="17.25" x14ac:dyDescent="0.3">
      <c r="A238" s="229">
        <v>205</v>
      </c>
      <c r="B238" s="230" t="s">
        <v>4</v>
      </c>
      <c r="C238" s="229">
        <v>15243</v>
      </c>
      <c r="D238" s="229">
        <v>2</v>
      </c>
      <c r="E238" s="229">
        <v>0</v>
      </c>
      <c r="F238" s="229">
        <v>54</v>
      </c>
      <c r="G238" s="484">
        <f>SUM((D238*400)+(E238*100)+F238)</f>
        <v>854</v>
      </c>
      <c r="H238" s="229">
        <v>2</v>
      </c>
      <c r="I238" s="229">
        <v>75</v>
      </c>
      <c r="J238" s="473">
        <f>SUM(G238*I238)</f>
        <v>64050</v>
      </c>
      <c r="K238" s="229"/>
      <c r="L238" s="229">
        <v>2</v>
      </c>
      <c r="M238" s="230" t="s">
        <v>3</v>
      </c>
      <c r="N238" s="230" t="s">
        <v>0</v>
      </c>
      <c r="O238" s="229">
        <v>96</v>
      </c>
      <c r="P238" s="229"/>
      <c r="Q238" s="229"/>
      <c r="R238" s="229">
        <v>6500</v>
      </c>
      <c r="S238" s="475">
        <f>SUM(O238*R238)</f>
        <v>624000</v>
      </c>
      <c r="T238" s="229">
        <v>21</v>
      </c>
      <c r="U238" s="229">
        <v>93</v>
      </c>
      <c r="V238" s="474">
        <f>SUM(S238-(S238*U238/100))</f>
        <v>43680</v>
      </c>
      <c r="W238" s="473">
        <f>SUM(J238+V238)</f>
        <v>107730</v>
      </c>
      <c r="X238" s="472">
        <f>W238</f>
        <v>107730</v>
      </c>
      <c r="Y238" s="229">
        <v>10</v>
      </c>
      <c r="Z238" s="229">
        <v>0</v>
      </c>
      <c r="AA238" s="229">
        <v>0.02</v>
      </c>
      <c r="AB238" s="229"/>
    </row>
    <row r="239" spans="1:28" ht="17.25" x14ac:dyDescent="0.3">
      <c r="A239" s="229"/>
      <c r="B239" s="230"/>
      <c r="C239" s="229"/>
      <c r="D239" s="229"/>
      <c r="E239" s="229"/>
      <c r="F239" s="229"/>
      <c r="G239" s="484"/>
      <c r="H239" s="229"/>
      <c r="I239" s="229"/>
      <c r="J239" s="473">
        <f>SUM(G239*I239)</f>
        <v>0</v>
      </c>
      <c r="K239" s="229"/>
      <c r="L239" s="229"/>
      <c r="M239" s="230" t="s">
        <v>3</v>
      </c>
      <c r="N239" s="230" t="s">
        <v>2</v>
      </c>
      <c r="O239" s="229">
        <v>150</v>
      </c>
      <c r="P239" s="229"/>
      <c r="Q239" s="229"/>
      <c r="R239" s="229">
        <v>6500</v>
      </c>
      <c r="S239" s="475">
        <f>SUM(O239*R239)</f>
        <v>975000</v>
      </c>
      <c r="T239" s="229">
        <v>30</v>
      </c>
      <c r="U239" s="229">
        <v>50</v>
      </c>
      <c r="V239" s="474">
        <f>SUM(S239-(S239*U239/100))</f>
        <v>487500</v>
      </c>
      <c r="W239" s="473">
        <f>SUM(J239+V239)</f>
        <v>487500</v>
      </c>
      <c r="X239" s="472">
        <f>W239</f>
        <v>487500</v>
      </c>
      <c r="Y239" s="229">
        <v>10</v>
      </c>
      <c r="Z239" s="229">
        <v>0</v>
      </c>
      <c r="AA239" s="229">
        <v>0.02</v>
      </c>
      <c r="AB239" s="229"/>
    </row>
    <row r="240" spans="1:28" ht="17.25" x14ac:dyDescent="0.3">
      <c r="A240" s="229"/>
      <c r="B240" s="230"/>
      <c r="C240" s="229"/>
      <c r="D240" s="229"/>
      <c r="E240" s="229"/>
      <c r="F240" s="229"/>
      <c r="G240" s="484"/>
      <c r="H240" s="229"/>
      <c r="I240" s="229"/>
      <c r="J240" s="473">
        <f>SUM(G240*I240)</f>
        <v>0</v>
      </c>
      <c r="K240" s="229"/>
      <c r="L240" s="229"/>
      <c r="M240" s="230" t="s">
        <v>12</v>
      </c>
      <c r="N240" s="230" t="s">
        <v>0</v>
      </c>
      <c r="O240" s="229">
        <v>24</v>
      </c>
      <c r="P240" s="229"/>
      <c r="Q240" s="229"/>
      <c r="R240" s="229">
        <v>5400</v>
      </c>
      <c r="S240" s="475">
        <f>SUM(O240*R240)</f>
        <v>129600</v>
      </c>
      <c r="T240" s="229">
        <v>25</v>
      </c>
      <c r="U240" s="229">
        <v>93</v>
      </c>
      <c r="V240" s="474">
        <f>SUM(S240-(S240*U240/100))</f>
        <v>9072</v>
      </c>
      <c r="W240" s="473">
        <f>SUM(J240+V240)</f>
        <v>9072</v>
      </c>
      <c r="X240" s="472">
        <f>W240</f>
        <v>9072</v>
      </c>
      <c r="Y240" s="229">
        <v>50</v>
      </c>
      <c r="Z240" s="229">
        <v>0</v>
      </c>
      <c r="AA240" s="229">
        <v>0.01</v>
      </c>
      <c r="AB240" s="229"/>
    </row>
    <row r="241" spans="1:28" ht="17.25" x14ac:dyDescent="0.3">
      <c r="A241" s="229">
        <v>206</v>
      </c>
      <c r="B241" s="230" t="s">
        <v>4</v>
      </c>
      <c r="C241" s="229">
        <v>24444</v>
      </c>
      <c r="D241" s="229">
        <v>2</v>
      </c>
      <c r="E241" s="229">
        <v>1</v>
      </c>
      <c r="F241" s="229">
        <v>3</v>
      </c>
      <c r="G241" s="484">
        <f>SUM((D241*400)+(E241*100)+F241)</f>
        <v>903</v>
      </c>
      <c r="H241" s="229">
        <v>1</v>
      </c>
      <c r="I241" s="229">
        <v>75</v>
      </c>
      <c r="J241" s="473">
        <f>SUM(G241*I241)</f>
        <v>67725</v>
      </c>
      <c r="K241" s="229"/>
      <c r="L241" s="229"/>
      <c r="M241" s="230"/>
      <c r="N241" s="230"/>
      <c r="O241" s="229"/>
      <c r="P241" s="229"/>
      <c r="Q241" s="229"/>
      <c r="R241" s="229"/>
      <c r="S241" s="475">
        <f>SUM(O241*R241)</f>
        <v>0</v>
      </c>
      <c r="T241" s="229"/>
      <c r="U241" s="229"/>
      <c r="V241" s="474">
        <f>SUM(S241-(S241*U241/100))</f>
        <v>0</v>
      </c>
      <c r="W241" s="473">
        <f>SUM(J241+V241)</f>
        <v>67725</v>
      </c>
      <c r="X241" s="472">
        <f>W241</f>
        <v>67725</v>
      </c>
      <c r="Y241" s="229">
        <v>50</v>
      </c>
      <c r="Z241" s="229">
        <v>0</v>
      </c>
      <c r="AA241" s="229">
        <v>0.01</v>
      </c>
      <c r="AB241" s="229"/>
    </row>
    <row r="242" spans="1:28" ht="17.25" x14ac:dyDescent="0.3">
      <c r="A242" s="229">
        <v>207</v>
      </c>
      <c r="B242" s="230" t="s">
        <v>4</v>
      </c>
      <c r="C242" s="229">
        <v>1028</v>
      </c>
      <c r="D242" s="229">
        <v>6</v>
      </c>
      <c r="E242" s="229">
        <v>3</v>
      </c>
      <c r="F242" s="229">
        <v>72</v>
      </c>
      <c r="G242" s="484">
        <f>SUM((D242*400)+(E242*100)+F242)</f>
        <v>2772</v>
      </c>
      <c r="H242" s="229">
        <v>1</v>
      </c>
      <c r="I242" s="229">
        <v>75</v>
      </c>
      <c r="J242" s="473">
        <f>SUM(G242*I242)</f>
        <v>207900</v>
      </c>
      <c r="K242" s="229"/>
      <c r="L242" s="229"/>
      <c r="M242" s="230"/>
      <c r="N242" s="230"/>
      <c r="O242" s="229"/>
      <c r="P242" s="229"/>
      <c r="Q242" s="229"/>
      <c r="R242" s="229"/>
      <c r="S242" s="475">
        <f>SUM(O242*R242)</f>
        <v>0</v>
      </c>
      <c r="T242" s="229"/>
      <c r="U242" s="229"/>
      <c r="V242" s="474">
        <f>SUM(S242-(S242*U242/100))</f>
        <v>0</v>
      </c>
      <c r="W242" s="473">
        <f>SUM(J242+V242)</f>
        <v>207900</v>
      </c>
      <c r="X242" s="472">
        <f>W242</f>
        <v>207900</v>
      </c>
      <c r="Y242" s="229">
        <v>50</v>
      </c>
      <c r="Z242" s="229">
        <v>0</v>
      </c>
      <c r="AA242" s="229">
        <v>0.01</v>
      </c>
      <c r="AB242" s="229"/>
    </row>
    <row r="243" spans="1:28" ht="17.25" x14ac:dyDescent="0.3">
      <c r="A243" s="229">
        <v>208</v>
      </c>
      <c r="B243" s="230" t="s">
        <v>4</v>
      </c>
      <c r="C243" s="229">
        <v>1515</v>
      </c>
      <c r="D243" s="229">
        <v>11</v>
      </c>
      <c r="E243" s="229">
        <v>2</v>
      </c>
      <c r="F243" s="229">
        <v>82</v>
      </c>
      <c r="G243" s="484">
        <f>SUM((D243*400)+(E243*100)+F243)</f>
        <v>4682</v>
      </c>
      <c r="H243" s="229">
        <v>1</v>
      </c>
      <c r="I243" s="229">
        <v>75</v>
      </c>
      <c r="J243" s="473">
        <f>SUM(G243*I243)</f>
        <v>351150</v>
      </c>
      <c r="K243" s="229"/>
      <c r="L243" s="229"/>
      <c r="M243" s="230"/>
      <c r="N243" s="230"/>
      <c r="O243" s="229"/>
      <c r="P243" s="229"/>
      <c r="Q243" s="229"/>
      <c r="R243" s="229"/>
      <c r="S243" s="475">
        <f>SUM(O243*R243)</f>
        <v>0</v>
      </c>
      <c r="T243" s="229"/>
      <c r="U243" s="229"/>
      <c r="V243" s="474">
        <f>SUM(S243-(S243*U243/100))</f>
        <v>0</v>
      </c>
      <c r="W243" s="473">
        <f>SUM(J243+V243)</f>
        <v>351150</v>
      </c>
      <c r="X243" s="472">
        <f>W243</f>
        <v>351150</v>
      </c>
      <c r="Y243" s="229">
        <v>50</v>
      </c>
      <c r="Z243" s="229">
        <v>0</v>
      </c>
      <c r="AA243" s="229">
        <v>0.01</v>
      </c>
      <c r="AB243" s="229"/>
    </row>
    <row r="244" spans="1:28" ht="17.25" x14ac:dyDescent="0.3">
      <c r="A244" s="229">
        <v>209</v>
      </c>
      <c r="B244" s="230" t="s">
        <v>4</v>
      </c>
      <c r="C244" s="229">
        <v>3171</v>
      </c>
      <c r="D244" s="229">
        <v>0</v>
      </c>
      <c r="E244" s="229">
        <v>2</v>
      </c>
      <c r="F244" s="229">
        <v>0</v>
      </c>
      <c r="G244" s="484">
        <f>SUM((D244*400)+(E244*100)+F244)</f>
        <v>200</v>
      </c>
      <c r="H244" s="229">
        <v>2</v>
      </c>
      <c r="I244" s="229">
        <v>220</v>
      </c>
      <c r="J244" s="473">
        <f>SUM(G244*I244)</f>
        <v>44000</v>
      </c>
      <c r="K244" s="229"/>
      <c r="L244" s="229">
        <v>89</v>
      </c>
      <c r="M244" s="230" t="s">
        <v>10</v>
      </c>
      <c r="N244" s="230" t="s">
        <v>53</v>
      </c>
      <c r="O244" s="229">
        <v>200</v>
      </c>
      <c r="P244" s="229"/>
      <c r="Q244" s="229"/>
      <c r="R244" s="229">
        <v>6500</v>
      </c>
      <c r="S244" s="475">
        <f>SUM(O244*R244)</f>
        <v>1300000</v>
      </c>
      <c r="T244" s="229">
        <v>20</v>
      </c>
      <c r="U244" s="229">
        <v>75</v>
      </c>
      <c r="V244" s="474">
        <f>SUM(S244-(S244*U244/100))</f>
        <v>325000</v>
      </c>
      <c r="W244" s="473">
        <f>SUM(J244+V244)</f>
        <v>369000</v>
      </c>
      <c r="X244" s="472">
        <f>W244</f>
        <v>369000</v>
      </c>
      <c r="Y244" s="229">
        <v>10</v>
      </c>
      <c r="Z244" s="229">
        <v>0</v>
      </c>
      <c r="AA244" s="229">
        <v>0.02</v>
      </c>
      <c r="AB244" s="229"/>
    </row>
    <row r="245" spans="1:28" ht="17.25" x14ac:dyDescent="0.3">
      <c r="A245" s="229"/>
      <c r="B245" s="230"/>
      <c r="C245" s="229"/>
      <c r="D245" s="229"/>
      <c r="E245" s="229"/>
      <c r="F245" s="229"/>
      <c r="G245" s="484"/>
      <c r="H245" s="229"/>
      <c r="I245" s="229"/>
      <c r="J245" s="473">
        <f>SUM(G245*I245)</f>
        <v>0</v>
      </c>
      <c r="K245" s="229"/>
      <c r="L245" s="229"/>
      <c r="M245" s="230" t="s">
        <v>12</v>
      </c>
      <c r="N245" s="230" t="s">
        <v>0</v>
      </c>
      <c r="O245" s="229">
        <v>30</v>
      </c>
      <c r="P245" s="229"/>
      <c r="Q245" s="229"/>
      <c r="R245" s="229">
        <v>5400</v>
      </c>
      <c r="S245" s="475">
        <f>SUM(O245*R245)</f>
        <v>162000</v>
      </c>
      <c r="T245" s="229">
        <v>20</v>
      </c>
      <c r="U245" s="229">
        <v>93</v>
      </c>
      <c r="V245" s="474">
        <f>SUM(S245-(S245*U245/100))</f>
        <v>11340</v>
      </c>
      <c r="W245" s="473">
        <f>SUM(J245+V245)</f>
        <v>11340</v>
      </c>
      <c r="X245" s="472">
        <f>W245</f>
        <v>11340</v>
      </c>
      <c r="Y245" s="229">
        <v>50</v>
      </c>
      <c r="Z245" s="229">
        <v>0</v>
      </c>
      <c r="AA245" s="229">
        <v>0.01</v>
      </c>
      <c r="AB245" s="229"/>
    </row>
    <row r="246" spans="1:28" ht="17.25" x14ac:dyDescent="0.3">
      <c r="A246" s="229">
        <v>210</v>
      </c>
      <c r="B246" s="230" t="s">
        <v>4</v>
      </c>
      <c r="C246" s="229">
        <v>6433</v>
      </c>
      <c r="D246" s="229">
        <v>0</v>
      </c>
      <c r="E246" s="229">
        <v>1</v>
      </c>
      <c r="F246" s="229">
        <v>98</v>
      </c>
      <c r="G246" s="484">
        <f>SUM((D246*400)+(E246*100)+F246)</f>
        <v>198</v>
      </c>
      <c r="H246" s="229">
        <v>1</v>
      </c>
      <c r="I246" s="229">
        <v>220</v>
      </c>
      <c r="J246" s="473">
        <f>SUM(G246*I246)</f>
        <v>43560</v>
      </c>
      <c r="K246" s="229"/>
      <c r="L246" s="229"/>
      <c r="M246" s="230"/>
      <c r="N246" s="230"/>
      <c r="O246" s="229"/>
      <c r="P246" s="229"/>
      <c r="Q246" s="229"/>
      <c r="R246" s="229"/>
      <c r="S246" s="475">
        <f>SUM(O246*R246)</f>
        <v>0</v>
      </c>
      <c r="T246" s="229"/>
      <c r="U246" s="229"/>
      <c r="V246" s="474">
        <f>SUM(S246-(S246*U246/100))</f>
        <v>0</v>
      </c>
      <c r="W246" s="473">
        <f>SUM(J246+V246)</f>
        <v>43560</v>
      </c>
      <c r="X246" s="472">
        <f>W246</f>
        <v>43560</v>
      </c>
      <c r="Y246" s="229">
        <v>50</v>
      </c>
      <c r="Z246" s="229">
        <v>0</v>
      </c>
      <c r="AA246" s="229">
        <v>0.01</v>
      </c>
      <c r="AB246" s="229"/>
    </row>
    <row r="247" spans="1:28" ht="17.25" x14ac:dyDescent="0.3">
      <c r="A247" s="229">
        <v>211</v>
      </c>
      <c r="B247" s="230" t="s">
        <v>4</v>
      </c>
      <c r="C247" s="229">
        <v>15220</v>
      </c>
      <c r="D247" s="229">
        <v>2</v>
      </c>
      <c r="E247" s="229">
        <v>2</v>
      </c>
      <c r="F247" s="229">
        <v>0</v>
      </c>
      <c r="G247" s="484">
        <f>SUM((D247*400)+(E247*100)+F247)</f>
        <v>1000</v>
      </c>
      <c r="H247" s="229">
        <v>1</v>
      </c>
      <c r="I247" s="229">
        <v>130</v>
      </c>
      <c r="J247" s="473">
        <f>SUM(G247*I247)</f>
        <v>130000</v>
      </c>
      <c r="K247" s="229"/>
      <c r="L247" s="229"/>
      <c r="M247" s="230"/>
      <c r="N247" s="230"/>
      <c r="O247" s="229"/>
      <c r="P247" s="229"/>
      <c r="Q247" s="229"/>
      <c r="R247" s="229"/>
      <c r="S247" s="475">
        <f>SUM(O247*R247)</f>
        <v>0</v>
      </c>
      <c r="T247" s="229"/>
      <c r="U247" s="229"/>
      <c r="V247" s="474">
        <f>SUM(S247-(S247*U247/100))</f>
        <v>0</v>
      </c>
      <c r="W247" s="473">
        <f>SUM(J247+V247)</f>
        <v>130000</v>
      </c>
      <c r="X247" s="472">
        <f>W247</f>
        <v>130000</v>
      </c>
      <c r="Y247" s="229">
        <v>50</v>
      </c>
      <c r="Z247" s="229">
        <v>0</v>
      </c>
      <c r="AA247" s="229">
        <v>0.01</v>
      </c>
      <c r="AB247" s="229"/>
    </row>
    <row r="248" spans="1:28" s="214" customFormat="1" ht="17.25" x14ac:dyDescent="0.3">
      <c r="A248" s="494">
        <v>212</v>
      </c>
      <c r="B248" s="498" t="s">
        <v>5</v>
      </c>
      <c r="C248" s="494"/>
      <c r="D248" s="494">
        <v>9</v>
      </c>
      <c r="E248" s="494">
        <v>3</v>
      </c>
      <c r="F248" s="494">
        <v>0</v>
      </c>
      <c r="G248" s="499">
        <f>SUM((D248*400)+(E248*100)+F248)</f>
        <v>3900</v>
      </c>
      <c r="H248" s="494">
        <v>1</v>
      </c>
      <c r="I248" s="494">
        <v>75</v>
      </c>
      <c r="J248" s="495">
        <f>SUM(G248*I248)</f>
        <v>292500</v>
      </c>
      <c r="K248" s="494"/>
      <c r="L248" s="494"/>
      <c r="M248" s="498"/>
      <c r="N248" s="498"/>
      <c r="O248" s="494"/>
      <c r="P248" s="494"/>
      <c r="Q248" s="494"/>
      <c r="R248" s="494"/>
      <c r="S248" s="497">
        <f>SUM(O248*R248)</f>
        <v>0</v>
      </c>
      <c r="T248" s="494"/>
      <c r="U248" s="494"/>
      <c r="V248" s="496">
        <f>SUM(S248-(S248*U248/100))</f>
        <v>0</v>
      </c>
      <c r="W248" s="495">
        <f>SUM(J248+V248)</f>
        <v>292500</v>
      </c>
      <c r="X248" s="472">
        <f>W248</f>
        <v>292500</v>
      </c>
      <c r="Y248" s="229">
        <v>50</v>
      </c>
      <c r="Z248" s="229">
        <v>0</v>
      </c>
      <c r="AA248" s="494">
        <v>0.01</v>
      </c>
      <c r="AB248" s="494"/>
    </row>
    <row r="249" spans="1:28" s="214" customFormat="1" ht="17.25" x14ac:dyDescent="0.3">
      <c r="A249" s="494">
        <v>213</v>
      </c>
      <c r="B249" s="498" t="s">
        <v>5</v>
      </c>
      <c r="C249" s="494"/>
      <c r="D249" s="494">
        <v>12</v>
      </c>
      <c r="E249" s="494">
        <v>0</v>
      </c>
      <c r="F249" s="494">
        <v>58</v>
      </c>
      <c r="G249" s="499">
        <f>SUM((D249*400)+(E249*100)+F249)</f>
        <v>4858</v>
      </c>
      <c r="H249" s="494">
        <v>1</v>
      </c>
      <c r="I249" s="494">
        <v>75</v>
      </c>
      <c r="J249" s="495">
        <f>SUM(G249*I249)</f>
        <v>364350</v>
      </c>
      <c r="K249" s="494"/>
      <c r="L249" s="494"/>
      <c r="M249" s="498"/>
      <c r="N249" s="498"/>
      <c r="O249" s="494"/>
      <c r="P249" s="494"/>
      <c r="Q249" s="494"/>
      <c r="R249" s="494"/>
      <c r="S249" s="497">
        <f>SUM(O249*R249)</f>
        <v>0</v>
      </c>
      <c r="T249" s="494"/>
      <c r="U249" s="494"/>
      <c r="V249" s="496">
        <f>SUM(S249-(S249*U249/100))</f>
        <v>0</v>
      </c>
      <c r="W249" s="495">
        <f>SUM(J249+V249)</f>
        <v>364350</v>
      </c>
      <c r="X249" s="472">
        <f>W249</f>
        <v>364350</v>
      </c>
      <c r="Y249" s="229">
        <v>50</v>
      </c>
      <c r="Z249" s="229">
        <v>0</v>
      </c>
      <c r="AA249" s="494">
        <v>0.01</v>
      </c>
      <c r="AB249" s="494"/>
    </row>
    <row r="250" spans="1:28" s="214" customFormat="1" ht="17.25" x14ac:dyDescent="0.3">
      <c r="A250" s="494">
        <v>214</v>
      </c>
      <c r="B250" s="498" t="s">
        <v>5</v>
      </c>
      <c r="C250" s="494"/>
      <c r="D250" s="494">
        <v>0</v>
      </c>
      <c r="E250" s="494">
        <v>2</v>
      </c>
      <c r="F250" s="494">
        <v>0</v>
      </c>
      <c r="G250" s="499">
        <f>SUM((D250*400)+(E250*100)+F250)</f>
        <v>200</v>
      </c>
      <c r="H250" s="494">
        <v>1</v>
      </c>
      <c r="I250" s="494">
        <v>75</v>
      </c>
      <c r="J250" s="495">
        <f>SUM(G250*I250)</f>
        <v>15000</v>
      </c>
      <c r="K250" s="494"/>
      <c r="L250" s="494"/>
      <c r="M250" s="498"/>
      <c r="N250" s="498"/>
      <c r="O250" s="494"/>
      <c r="P250" s="494"/>
      <c r="Q250" s="494"/>
      <c r="R250" s="494"/>
      <c r="S250" s="497">
        <f>SUM(O250*R250)</f>
        <v>0</v>
      </c>
      <c r="T250" s="494"/>
      <c r="U250" s="494"/>
      <c r="V250" s="496">
        <f>SUM(S250-(S250*U250/100))</f>
        <v>0</v>
      </c>
      <c r="W250" s="495">
        <f>SUM(J250+V250)</f>
        <v>15000</v>
      </c>
      <c r="X250" s="472">
        <f>W250</f>
        <v>15000</v>
      </c>
      <c r="Y250" s="229">
        <v>50</v>
      </c>
      <c r="Z250" s="229">
        <v>0</v>
      </c>
      <c r="AA250" s="494">
        <v>0.01</v>
      </c>
      <c r="AB250" s="494"/>
    </row>
    <row r="251" spans="1:28" ht="17.25" x14ac:dyDescent="0.3">
      <c r="A251" s="229">
        <v>215</v>
      </c>
      <c r="B251" s="230" t="s">
        <v>4</v>
      </c>
      <c r="C251" s="229">
        <v>15113</v>
      </c>
      <c r="D251" s="229">
        <v>4</v>
      </c>
      <c r="E251" s="229">
        <v>3</v>
      </c>
      <c r="F251" s="229">
        <v>0</v>
      </c>
      <c r="G251" s="484">
        <f>SUM((D251*400)+(E251*100)+F251)</f>
        <v>1900</v>
      </c>
      <c r="H251" s="229">
        <v>1</v>
      </c>
      <c r="I251" s="229">
        <v>75</v>
      </c>
      <c r="J251" s="473">
        <f>SUM(G251*I251)</f>
        <v>142500</v>
      </c>
      <c r="K251" s="229"/>
      <c r="L251" s="229"/>
      <c r="M251" s="230"/>
      <c r="N251" s="230"/>
      <c r="O251" s="229"/>
      <c r="P251" s="229"/>
      <c r="Q251" s="229"/>
      <c r="R251" s="229"/>
      <c r="S251" s="475">
        <f>SUM(O251*R251)</f>
        <v>0</v>
      </c>
      <c r="T251" s="229"/>
      <c r="U251" s="229"/>
      <c r="V251" s="474">
        <f>SUM(S251-(S251*U251/100))</f>
        <v>0</v>
      </c>
      <c r="W251" s="473">
        <f>SUM(J251+V251)</f>
        <v>142500</v>
      </c>
      <c r="X251" s="472">
        <f>W251</f>
        <v>142500</v>
      </c>
      <c r="Y251" s="229">
        <v>50</v>
      </c>
      <c r="Z251" s="229">
        <v>0</v>
      </c>
      <c r="AA251" s="229">
        <v>0.01</v>
      </c>
      <c r="AB251" s="229"/>
    </row>
    <row r="252" spans="1:28" ht="17.25" x14ac:dyDescent="0.3">
      <c r="A252" s="229">
        <v>216</v>
      </c>
      <c r="B252" s="230" t="s">
        <v>4</v>
      </c>
      <c r="C252" s="229">
        <v>7824</v>
      </c>
      <c r="D252" s="229">
        <v>4</v>
      </c>
      <c r="E252" s="229">
        <v>3</v>
      </c>
      <c r="F252" s="229">
        <v>20</v>
      </c>
      <c r="G252" s="484">
        <f>SUM((D252*400)+(E252*100)+F252)</f>
        <v>1920</v>
      </c>
      <c r="H252" s="229">
        <v>1</v>
      </c>
      <c r="I252" s="229">
        <v>100</v>
      </c>
      <c r="J252" s="473">
        <f>SUM(G252*I252)</f>
        <v>192000</v>
      </c>
      <c r="K252" s="229"/>
      <c r="L252" s="229"/>
      <c r="M252" s="230"/>
      <c r="N252" s="230"/>
      <c r="O252" s="229"/>
      <c r="P252" s="229"/>
      <c r="Q252" s="229"/>
      <c r="R252" s="229"/>
      <c r="S252" s="475">
        <f>SUM(O252*R252)</f>
        <v>0</v>
      </c>
      <c r="T252" s="229"/>
      <c r="U252" s="229"/>
      <c r="V252" s="474">
        <f>SUM(S252-(S252*U252/100))</f>
        <v>0</v>
      </c>
      <c r="W252" s="473">
        <f>SUM(J252+V252)</f>
        <v>192000</v>
      </c>
      <c r="X252" s="472">
        <f>W252</f>
        <v>192000</v>
      </c>
      <c r="Y252" s="229">
        <v>50</v>
      </c>
      <c r="Z252" s="229">
        <v>0</v>
      </c>
      <c r="AA252" s="229">
        <v>0.01</v>
      </c>
      <c r="AB252" s="229"/>
    </row>
    <row r="253" spans="1:28" ht="17.25" x14ac:dyDescent="0.3">
      <c r="A253" s="229">
        <v>217</v>
      </c>
      <c r="B253" s="230" t="s">
        <v>4</v>
      </c>
      <c r="C253" s="229">
        <v>15912</v>
      </c>
      <c r="D253" s="229">
        <v>0</v>
      </c>
      <c r="E253" s="229">
        <v>3</v>
      </c>
      <c r="F253" s="229">
        <v>41</v>
      </c>
      <c r="G253" s="484">
        <f>SUM((D253*400)+(E253*100)+F253)</f>
        <v>341</v>
      </c>
      <c r="H253" s="229">
        <v>1</v>
      </c>
      <c r="I253" s="229">
        <v>75</v>
      </c>
      <c r="J253" s="473">
        <f>SUM(G253*I253)</f>
        <v>25575</v>
      </c>
      <c r="K253" s="229"/>
      <c r="L253" s="229"/>
      <c r="M253" s="230"/>
      <c r="N253" s="230"/>
      <c r="O253" s="229"/>
      <c r="P253" s="229"/>
      <c r="Q253" s="229"/>
      <c r="R253" s="229"/>
      <c r="S253" s="475">
        <f>SUM(O253*R253)</f>
        <v>0</v>
      </c>
      <c r="T253" s="229"/>
      <c r="U253" s="229"/>
      <c r="V253" s="474">
        <f>SUM(S253-(S253*U253/100))</f>
        <v>0</v>
      </c>
      <c r="W253" s="473">
        <f>SUM(J253+V253)</f>
        <v>25575</v>
      </c>
      <c r="X253" s="472">
        <f>W253</f>
        <v>25575</v>
      </c>
      <c r="Y253" s="229">
        <v>50</v>
      </c>
      <c r="Z253" s="229">
        <v>0</v>
      </c>
      <c r="AA253" s="229">
        <v>0.01</v>
      </c>
      <c r="AB253" s="229"/>
    </row>
    <row r="254" spans="1:28" ht="17.25" x14ac:dyDescent="0.3">
      <c r="A254" s="229">
        <v>218</v>
      </c>
      <c r="B254" s="230" t="s">
        <v>4</v>
      </c>
      <c r="C254" s="229">
        <v>15795</v>
      </c>
      <c r="D254" s="229">
        <v>0</v>
      </c>
      <c r="E254" s="229">
        <v>3</v>
      </c>
      <c r="F254" s="229">
        <v>47.4</v>
      </c>
      <c r="G254" s="484">
        <f>SUM((D254*400)+(E254*100)+F254)</f>
        <v>347.4</v>
      </c>
      <c r="H254" s="229">
        <v>1</v>
      </c>
      <c r="I254" s="229">
        <v>75</v>
      </c>
      <c r="J254" s="473">
        <f>SUM(G254*I254)</f>
        <v>26055</v>
      </c>
      <c r="K254" s="229"/>
      <c r="L254" s="229"/>
      <c r="M254" s="230"/>
      <c r="N254" s="230"/>
      <c r="O254" s="229"/>
      <c r="P254" s="229"/>
      <c r="Q254" s="229"/>
      <c r="R254" s="229"/>
      <c r="S254" s="475">
        <f>SUM(O254*R254)</f>
        <v>0</v>
      </c>
      <c r="T254" s="229"/>
      <c r="U254" s="229"/>
      <c r="V254" s="474">
        <f>SUM(S254-(S254*U254/100))</f>
        <v>0</v>
      </c>
      <c r="W254" s="473">
        <f>SUM(J254+V254)</f>
        <v>26055</v>
      </c>
      <c r="X254" s="472">
        <f>W254</f>
        <v>26055</v>
      </c>
      <c r="Y254" s="229">
        <v>50</v>
      </c>
      <c r="Z254" s="229">
        <v>0</v>
      </c>
      <c r="AA254" s="229">
        <v>0.01</v>
      </c>
      <c r="AB254" s="229"/>
    </row>
    <row r="255" spans="1:28" ht="17.25" x14ac:dyDescent="0.3">
      <c r="A255" s="229">
        <v>219</v>
      </c>
      <c r="B255" s="230" t="s">
        <v>4</v>
      </c>
      <c r="C255" s="229">
        <v>1887</v>
      </c>
      <c r="D255" s="229">
        <v>0</v>
      </c>
      <c r="E255" s="229">
        <v>3</v>
      </c>
      <c r="F255" s="229">
        <v>52</v>
      </c>
      <c r="G255" s="484">
        <f>SUM((D255*400)+(E255*100)+F255)</f>
        <v>352</v>
      </c>
      <c r="H255" s="229">
        <v>1</v>
      </c>
      <c r="I255" s="229">
        <v>75</v>
      </c>
      <c r="J255" s="473">
        <f>SUM(G255*I255)</f>
        <v>26400</v>
      </c>
      <c r="K255" s="229"/>
      <c r="L255" s="229"/>
      <c r="M255" s="230"/>
      <c r="N255" s="230"/>
      <c r="O255" s="229"/>
      <c r="P255" s="229"/>
      <c r="Q255" s="229"/>
      <c r="R255" s="229"/>
      <c r="S255" s="475">
        <f>SUM(O255*R255)</f>
        <v>0</v>
      </c>
      <c r="T255" s="229"/>
      <c r="U255" s="229"/>
      <c r="V255" s="474">
        <f>SUM(S255-(S255*U255/100))</f>
        <v>0</v>
      </c>
      <c r="W255" s="473">
        <f>SUM(J255+V255)</f>
        <v>26400</v>
      </c>
      <c r="X255" s="472">
        <f>W255</f>
        <v>26400</v>
      </c>
      <c r="Y255" s="229">
        <v>50</v>
      </c>
      <c r="Z255" s="229">
        <v>0</v>
      </c>
      <c r="AA255" s="229">
        <v>0.01</v>
      </c>
      <c r="AB255" s="229"/>
    </row>
    <row r="256" spans="1:28" ht="17.25" x14ac:dyDescent="0.3">
      <c r="A256" s="229">
        <v>220</v>
      </c>
      <c r="B256" s="230" t="s">
        <v>4</v>
      </c>
      <c r="C256" s="229">
        <v>15243</v>
      </c>
      <c r="D256" s="229">
        <v>2</v>
      </c>
      <c r="E256" s="229">
        <v>0</v>
      </c>
      <c r="F256" s="229">
        <v>54</v>
      </c>
      <c r="G256" s="484">
        <f>SUM((D256*400)+(E256*100)+F256)</f>
        <v>854</v>
      </c>
      <c r="H256" s="229">
        <v>2</v>
      </c>
      <c r="I256" s="229">
        <v>75</v>
      </c>
      <c r="J256" s="473">
        <f>SUM(G256*I256)</f>
        <v>64050</v>
      </c>
      <c r="K256" s="229"/>
      <c r="L256" s="229">
        <v>76</v>
      </c>
      <c r="M256" s="230" t="s">
        <v>3</v>
      </c>
      <c r="N256" s="230" t="s">
        <v>2</v>
      </c>
      <c r="O256" s="229">
        <v>180</v>
      </c>
      <c r="P256" s="229"/>
      <c r="Q256" s="229"/>
      <c r="R256" s="229">
        <v>6500</v>
      </c>
      <c r="S256" s="475">
        <f>SUM(O256*R256)</f>
        <v>1170000</v>
      </c>
      <c r="T256" s="229">
        <v>10</v>
      </c>
      <c r="U256" s="229">
        <v>10</v>
      </c>
      <c r="V256" s="474">
        <f>SUM(S256-(S256*U256/100))</f>
        <v>1053000</v>
      </c>
      <c r="W256" s="473">
        <f>SUM(J256+V256)</f>
        <v>1117050</v>
      </c>
      <c r="X256" s="472">
        <f>W256</f>
        <v>1117050</v>
      </c>
      <c r="Y256" s="229">
        <v>50</v>
      </c>
      <c r="Z256" s="229">
        <v>0</v>
      </c>
      <c r="AA256" s="229">
        <v>0.02</v>
      </c>
      <c r="AB256" s="229"/>
    </row>
    <row r="257" spans="1:28" ht="17.25" x14ac:dyDescent="0.3">
      <c r="A257" s="229"/>
      <c r="B257" s="230"/>
      <c r="C257" s="229"/>
      <c r="D257" s="229"/>
      <c r="E257" s="229"/>
      <c r="F257" s="229"/>
      <c r="G257" s="484"/>
      <c r="H257" s="229"/>
      <c r="I257" s="229"/>
      <c r="J257" s="473">
        <f>SUM(G257*I257)</f>
        <v>0</v>
      </c>
      <c r="K257" s="229"/>
      <c r="L257" s="229"/>
      <c r="M257" s="230" t="s">
        <v>11</v>
      </c>
      <c r="N257" s="230" t="s">
        <v>0</v>
      </c>
      <c r="O257" s="229">
        <v>30</v>
      </c>
      <c r="P257" s="229"/>
      <c r="Q257" s="229"/>
      <c r="R257" s="229">
        <v>2050</v>
      </c>
      <c r="S257" s="475">
        <f>SUM(O257*R257)</f>
        <v>61500</v>
      </c>
      <c r="T257" s="229">
        <v>2</v>
      </c>
      <c r="U257" s="229">
        <v>6</v>
      </c>
      <c r="V257" s="474">
        <f>SUM(S257-(S257*U257/100))</f>
        <v>57810</v>
      </c>
      <c r="W257" s="473">
        <f>SUM(J257+V257)</f>
        <v>57810</v>
      </c>
      <c r="X257" s="472">
        <f>W257</f>
        <v>57810</v>
      </c>
      <c r="Y257" s="229">
        <v>50</v>
      </c>
      <c r="Z257" s="229">
        <v>0</v>
      </c>
      <c r="AA257" s="229">
        <v>0.01</v>
      </c>
      <c r="AB257" s="229"/>
    </row>
    <row r="258" spans="1:28" ht="17.25" x14ac:dyDescent="0.3">
      <c r="A258" s="229">
        <v>221</v>
      </c>
      <c r="B258" s="230" t="s">
        <v>4</v>
      </c>
      <c r="C258" s="229">
        <v>2927</v>
      </c>
      <c r="D258" s="229">
        <v>0</v>
      </c>
      <c r="E258" s="229">
        <v>1</v>
      </c>
      <c r="F258" s="229">
        <v>41</v>
      </c>
      <c r="G258" s="484">
        <f>SUM((D258*400)+(E258*100)+F258)</f>
        <v>141</v>
      </c>
      <c r="H258" s="229">
        <v>2</v>
      </c>
      <c r="I258" s="229">
        <v>250</v>
      </c>
      <c r="J258" s="473">
        <f>SUM(G258*I258)</f>
        <v>35250</v>
      </c>
      <c r="K258" s="229"/>
      <c r="L258" s="229">
        <v>22</v>
      </c>
      <c r="M258" s="490" t="s">
        <v>10</v>
      </c>
      <c r="N258" s="217" t="s">
        <v>9</v>
      </c>
      <c r="O258" s="229">
        <v>294</v>
      </c>
      <c r="P258" s="229"/>
      <c r="Q258" s="229"/>
      <c r="R258" s="229">
        <v>6500</v>
      </c>
      <c r="S258" s="475">
        <f>SUM(O258*R258)</f>
        <v>1911000</v>
      </c>
      <c r="T258" s="215">
        <v>42</v>
      </c>
      <c r="U258" s="215">
        <v>85</v>
      </c>
      <c r="V258" s="474">
        <f>SUM(S258-(S258*U258/100))</f>
        <v>286650</v>
      </c>
      <c r="W258" s="473">
        <f>SUM(J258+V258)</f>
        <v>321900</v>
      </c>
      <c r="X258" s="472">
        <f>W258</f>
        <v>321900</v>
      </c>
      <c r="Y258" s="215">
        <v>10</v>
      </c>
      <c r="Z258" s="215">
        <v>0</v>
      </c>
      <c r="AA258" s="215">
        <v>0.02</v>
      </c>
      <c r="AB258" s="215"/>
    </row>
    <row r="259" spans="1:28" ht="17.25" x14ac:dyDescent="0.3">
      <c r="A259" s="229"/>
      <c r="B259" s="230"/>
      <c r="C259" s="229"/>
      <c r="D259" s="229"/>
      <c r="E259" s="229"/>
      <c r="F259" s="229"/>
      <c r="G259" s="484"/>
      <c r="H259" s="229"/>
      <c r="I259" s="229"/>
      <c r="J259" s="473">
        <f>SUM(G259*I259)</f>
        <v>0</v>
      </c>
      <c r="K259" s="229"/>
      <c r="L259" s="229"/>
      <c r="M259" s="490" t="s">
        <v>71</v>
      </c>
      <c r="N259" s="217" t="s">
        <v>0</v>
      </c>
      <c r="O259" s="229">
        <v>24</v>
      </c>
      <c r="P259" s="229"/>
      <c r="Q259" s="229"/>
      <c r="R259" s="229">
        <v>5400</v>
      </c>
      <c r="S259" s="475">
        <f>SUM(O259*R259)</f>
        <v>129600</v>
      </c>
      <c r="T259" s="215">
        <v>15</v>
      </c>
      <c r="U259" s="215">
        <v>65</v>
      </c>
      <c r="V259" s="474">
        <f>SUM(S259-(S259*U259/100))</f>
        <v>45360</v>
      </c>
      <c r="W259" s="473">
        <f>SUM(J259+V259)</f>
        <v>45360</v>
      </c>
      <c r="X259" s="472">
        <f>W259</f>
        <v>45360</v>
      </c>
      <c r="Y259" s="215">
        <v>50</v>
      </c>
      <c r="Z259" s="215">
        <v>0</v>
      </c>
      <c r="AA259" s="215">
        <v>0.01</v>
      </c>
      <c r="AB259" s="215"/>
    </row>
    <row r="260" spans="1:28" ht="17.25" x14ac:dyDescent="0.3">
      <c r="A260" s="229">
        <v>222</v>
      </c>
      <c r="B260" s="230" t="s">
        <v>4</v>
      </c>
      <c r="C260" s="229">
        <v>15191</v>
      </c>
      <c r="D260" s="229">
        <v>0</v>
      </c>
      <c r="E260" s="229">
        <v>2</v>
      </c>
      <c r="F260" s="229">
        <v>42</v>
      </c>
      <c r="G260" s="484">
        <f>SUM((D260*400)+(E260*100)+F260)</f>
        <v>242</v>
      </c>
      <c r="H260" s="229">
        <v>1</v>
      </c>
      <c r="I260" s="229">
        <v>75</v>
      </c>
      <c r="J260" s="473">
        <f>SUM(G260*I260)</f>
        <v>18150</v>
      </c>
      <c r="K260" s="229"/>
      <c r="L260" s="229">
        <v>94</v>
      </c>
      <c r="M260" s="230"/>
      <c r="N260" s="230"/>
      <c r="O260" s="229"/>
      <c r="P260" s="229"/>
      <c r="Q260" s="229"/>
      <c r="R260" s="229"/>
      <c r="S260" s="475">
        <f>SUM(O260*R260)</f>
        <v>0</v>
      </c>
      <c r="T260" s="229"/>
      <c r="U260" s="229"/>
      <c r="V260" s="474">
        <f>SUM(S260-(S260*U260/100))</f>
        <v>0</v>
      </c>
      <c r="W260" s="473">
        <f>SUM(J260+V260)</f>
        <v>18150</v>
      </c>
      <c r="X260" s="472">
        <f>W260</f>
        <v>18150</v>
      </c>
      <c r="Y260" s="215">
        <v>50</v>
      </c>
      <c r="Z260" s="215">
        <v>0</v>
      </c>
      <c r="AA260" s="229">
        <v>0.01</v>
      </c>
      <c r="AB260" s="229"/>
    </row>
    <row r="261" spans="1:28" ht="17.25" x14ac:dyDescent="0.3">
      <c r="A261" s="229">
        <v>223</v>
      </c>
      <c r="B261" s="230" t="s">
        <v>4</v>
      </c>
      <c r="C261" s="229">
        <v>1931</v>
      </c>
      <c r="D261" s="229">
        <v>9</v>
      </c>
      <c r="E261" s="229">
        <v>3</v>
      </c>
      <c r="F261" s="229">
        <v>11</v>
      </c>
      <c r="G261" s="484">
        <f>SUM((D261*400)+(E261*100)+F261)</f>
        <v>3911</v>
      </c>
      <c r="H261" s="229">
        <v>1</v>
      </c>
      <c r="I261" s="229">
        <v>100</v>
      </c>
      <c r="J261" s="473">
        <f>SUM(G261*I261)</f>
        <v>391100</v>
      </c>
      <c r="K261" s="229"/>
      <c r="L261" s="229"/>
      <c r="M261" s="230"/>
      <c r="N261" s="230"/>
      <c r="O261" s="229"/>
      <c r="P261" s="229"/>
      <c r="Q261" s="229"/>
      <c r="R261" s="229"/>
      <c r="S261" s="475">
        <f>SUM(O261*R261)</f>
        <v>0</v>
      </c>
      <c r="T261" s="229"/>
      <c r="U261" s="229"/>
      <c r="V261" s="474">
        <f>SUM(S261-(S261*U261/100))</f>
        <v>0</v>
      </c>
      <c r="W261" s="473">
        <f>SUM(J261+V261)</f>
        <v>391100</v>
      </c>
      <c r="X261" s="472">
        <f>W261</f>
        <v>391100</v>
      </c>
      <c r="Y261" s="215">
        <v>50</v>
      </c>
      <c r="Z261" s="215">
        <v>0</v>
      </c>
      <c r="AA261" s="229">
        <v>0.01</v>
      </c>
      <c r="AB261" s="229"/>
    </row>
    <row r="262" spans="1:28" ht="17.25" x14ac:dyDescent="0.3">
      <c r="A262" s="229">
        <v>224</v>
      </c>
      <c r="B262" s="230" t="s">
        <v>4</v>
      </c>
      <c r="C262" s="229">
        <v>12581</v>
      </c>
      <c r="D262" s="229">
        <v>7</v>
      </c>
      <c r="E262" s="229">
        <v>3</v>
      </c>
      <c r="F262" s="229">
        <v>29</v>
      </c>
      <c r="G262" s="484">
        <f>SUM((D262*400)+(E262*100)+F262)</f>
        <v>3129</v>
      </c>
      <c r="H262" s="229">
        <v>1</v>
      </c>
      <c r="I262" s="229">
        <v>100</v>
      </c>
      <c r="J262" s="473">
        <f>SUM(G262*I262)</f>
        <v>312900</v>
      </c>
      <c r="K262" s="229"/>
      <c r="L262" s="229"/>
      <c r="M262" s="230"/>
      <c r="N262" s="230"/>
      <c r="O262" s="229"/>
      <c r="P262" s="229"/>
      <c r="Q262" s="229"/>
      <c r="R262" s="229"/>
      <c r="S262" s="475">
        <f>SUM(O262*R262)</f>
        <v>0</v>
      </c>
      <c r="T262" s="229"/>
      <c r="U262" s="229"/>
      <c r="V262" s="474">
        <f>SUM(S262-(S262*U262/100))</f>
        <v>0</v>
      </c>
      <c r="W262" s="473">
        <f>SUM(J262+V262)</f>
        <v>312900</v>
      </c>
      <c r="X262" s="472">
        <f>W262</f>
        <v>312900</v>
      </c>
      <c r="Y262" s="215">
        <v>50</v>
      </c>
      <c r="Z262" s="215">
        <v>0</v>
      </c>
      <c r="AA262" s="229">
        <v>0.01</v>
      </c>
      <c r="AB262" s="229"/>
    </row>
    <row r="263" spans="1:28" ht="17.25" x14ac:dyDescent="0.3">
      <c r="A263" s="229">
        <v>225</v>
      </c>
      <c r="B263" s="230" t="s">
        <v>4</v>
      </c>
      <c r="C263" s="229">
        <v>1029</v>
      </c>
      <c r="D263" s="229">
        <v>6</v>
      </c>
      <c r="E263" s="229">
        <v>0</v>
      </c>
      <c r="F263" s="229">
        <v>76</v>
      </c>
      <c r="G263" s="484">
        <f>SUM((D263*400)+(E263*100)+F263)</f>
        <v>2476</v>
      </c>
      <c r="H263" s="229">
        <v>1</v>
      </c>
      <c r="I263" s="229">
        <v>75</v>
      </c>
      <c r="J263" s="473">
        <f>SUM(G263*I263)</f>
        <v>185700</v>
      </c>
      <c r="K263" s="229"/>
      <c r="L263" s="229"/>
      <c r="M263" s="230"/>
      <c r="N263" s="230"/>
      <c r="O263" s="229"/>
      <c r="P263" s="229"/>
      <c r="Q263" s="229"/>
      <c r="R263" s="229"/>
      <c r="S263" s="475">
        <f>SUM(O263*R263)</f>
        <v>0</v>
      </c>
      <c r="T263" s="229"/>
      <c r="U263" s="229"/>
      <c r="V263" s="474">
        <f>SUM(S263-(S263*U263/100))</f>
        <v>0</v>
      </c>
      <c r="W263" s="473">
        <f>SUM(J263+V263)</f>
        <v>185700</v>
      </c>
      <c r="X263" s="472">
        <f>W263</f>
        <v>185700</v>
      </c>
      <c r="Y263" s="215">
        <v>50</v>
      </c>
      <c r="Z263" s="215">
        <v>0</v>
      </c>
      <c r="AA263" s="229">
        <v>0.01</v>
      </c>
      <c r="AB263" s="229"/>
    </row>
    <row r="264" spans="1:28" s="214" customFormat="1" ht="17.25" x14ac:dyDescent="0.3">
      <c r="A264" s="494">
        <v>226</v>
      </c>
      <c r="B264" s="498" t="s">
        <v>7</v>
      </c>
      <c r="C264" s="494">
        <v>144</v>
      </c>
      <c r="D264" s="494">
        <v>8</v>
      </c>
      <c r="E264" s="494">
        <v>0</v>
      </c>
      <c r="F264" s="494">
        <v>0</v>
      </c>
      <c r="G264" s="499">
        <f>SUM((D264*400)+(E264*100)+F264)</f>
        <v>3200</v>
      </c>
      <c r="H264" s="494">
        <v>1</v>
      </c>
      <c r="I264" s="494">
        <v>75</v>
      </c>
      <c r="J264" s="495">
        <f>SUM(G264*I264)</f>
        <v>240000</v>
      </c>
      <c r="K264" s="494"/>
      <c r="L264" s="494"/>
      <c r="M264" s="498"/>
      <c r="N264" s="498"/>
      <c r="O264" s="494"/>
      <c r="P264" s="494"/>
      <c r="Q264" s="494"/>
      <c r="R264" s="494"/>
      <c r="S264" s="497">
        <f>SUM(O264*R264)</f>
        <v>0</v>
      </c>
      <c r="T264" s="494"/>
      <c r="U264" s="494"/>
      <c r="V264" s="496">
        <f>SUM(S264-(S264*U264/100))</f>
        <v>0</v>
      </c>
      <c r="W264" s="495">
        <f>SUM(J264+V264)</f>
        <v>240000</v>
      </c>
      <c r="X264" s="472">
        <f>W264</f>
        <v>240000</v>
      </c>
      <c r="Y264" s="215">
        <v>50</v>
      </c>
      <c r="Z264" s="215">
        <v>0</v>
      </c>
      <c r="AA264" s="494">
        <v>0.01</v>
      </c>
      <c r="AB264" s="494"/>
    </row>
    <row r="265" spans="1:28" ht="17.25" x14ac:dyDescent="0.3">
      <c r="A265" s="229">
        <v>227</v>
      </c>
      <c r="B265" s="230" t="s">
        <v>4</v>
      </c>
      <c r="C265" s="229">
        <v>6973</v>
      </c>
      <c r="D265" s="229">
        <v>7</v>
      </c>
      <c r="E265" s="229">
        <v>2</v>
      </c>
      <c r="F265" s="229">
        <v>72</v>
      </c>
      <c r="G265" s="484">
        <f>SUM((D265*400)+(E265*100)+F265)</f>
        <v>3072</v>
      </c>
      <c r="H265" s="229">
        <v>1</v>
      </c>
      <c r="I265" s="229">
        <v>75</v>
      </c>
      <c r="J265" s="473">
        <f>SUM(G265*I265)</f>
        <v>230400</v>
      </c>
      <c r="K265" s="229"/>
      <c r="L265" s="229">
        <v>105</v>
      </c>
      <c r="M265" s="230"/>
      <c r="N265" s="230"/>
      <c r="O265" s="229"/>
      <c r="P265" s="229"/>
      <c r="Q265" s="229"/>
      <c r="R265" s="229"/>
      <c r="S265" s="475">
        <f>SUM(O265*R265)</f>
        <v>0</v>
      </c>
      <c r="T265" s="229"/>
      <c r="U265" s="229"/>
      <c r="V265" s="474">
        <f>SUM(S265-(S265*U265/100))</f>
        <v>0</v>
      </c>
      <c r="W265" s="473">
        <f>SUM(J265+V265)</f>
        <v>230400</v>
      </c>
      <c r="X265" s="472">
        <f>W265</f>
        <v>230400</v>
      </c>
      <c r="Y265" s="215">
        <v>50</v>
      </c>
      <c r="Z265" s="215">
        <v>0</v>
      </c>
      <c r="AA265" s="229">
        <v>0.01</v>
      </c>
      <c r="AB265" s="229"/>
    </row>
    <row r="266" spans="1:28" ht="17.25" x14ac:dyDescent="0.3">
      <c r="A266" s="229">
        <v>228</v>
      </c>
      <c r="B266" s="230" t="s">
        <v>4</v>
      </c>
      <c r="C266" s="229">
        <v>17490</v>
      </c>
      <c r="D266" s="229">
        <v>4</v>
      </c>
      <c r="E266" s="229">
        <v>0</v>
      </c>
      <c r="F266" s="229">
        <v>0</v>
      </c>
      <c r="G266" s="484">
        <f>SUM((D266*400)+(E266*100)+F266)</f>
        <v>1600</v>
      </c>
      <c r="H266" s="229">
        <v>1</v>
      </c>
      <c r="I266" s="229">
        <v>75</v>
      </c>
      <c r="J266" s="473">
        <f>SUM(G266*I266)</f>
        <v>120000</v>
      </c>
      <c r="K266" s="229"/>
      <c r="L266" s="229"/>
      <c r="M266" s="230"/>
      <c r="N266" s="230"/>
      <c r="O266" s="229"/>
      <c r="P266" s="229"/>
      <c r="Q266" s="229"/>
      <c r="R266" s="229"/>
      <c r="S266" s="475">
        <f>SUM(O266*R266)</f>
        <v>0</v>
      </c>
      <c r="T266" s="229"/>
      <c r="U266" s="229"/>
      <c r="V266" s="474">
        <f>SUM(S266-(S266*U266/100))</f>
        <v>0</v>
      </c>
      <c r="W266" s="473">
        <f>SUM(J266+V266)</f>
        <v>120000</v>
      </c>
      <c r="X266" s="472">
        <f>W266</f>
        <v>120000</v>
      </c>
      <c r="Y266" s="215">
        <v>50</v>
      </c>
      <c r="Z266" s="215">
        <v>0</v>
      </c>
      <c r="AA266" s="229">
        <v>0.01</v>
      </c>
      <c r="AB266" s="229"/>
    </row>
    <row r="267" spans="1:28" ht="17.25" x14ac:dyDescent="0.3">
      <c r="A267" s="229">
        <v>229</v>
      </c>
      <c r="B267" s="230" t="s">
        <v>4</v>
      </c>
      <c r="C267" s="229">
        <v>15061</v>
      </c>
      <c r="D267" s="229">
        <v>5</v>
      </c>
      <c r="E267" s="229">
        <v>1</v>
      </c>
      <c r="F267" s="229">
        <v>88</v>
      </c>
      <c r="G267" s="484">
        <f>SUM((D267*400)+(E267*100)+F267)</f>
        <v>2188</v>
      </c>
      <c r="H267" s="229">
        <v>1</v>
      </c>
      <c r="I267" s="229">
        <v>75</v>
      </c>
      <c r="J267" s="473">
        <f>SUM(G267*I267)</f>
        <v>164100</v>
      </c>
      <c r="K267" s="229"/>
      <c r="L267" s="229"/>
      <c r="M267" s="230"/>
      <c r="N267" s="230"/>
      <c r="O267" s="229"/>
      <c r="P267" s="229"/>
      <c r="Q267" s="229"/>
      <c r="R267" s="229"/>
      <c r="S267" s="475">
        <f>SUM(O267*R267)</f>
        <v>0</v>
      </c>
      <c r="T267" s="229"/>
      <c r="U267" s="229"/>
      <c r="V267" s="474">
        <f>SUM(S267-(S267*U267/100))</f>
        <v>0</v>
      </c>
      <c r="W267" s="473">
        <f>SUM(J267+V267)</f>
        <v>164100</v>
      </c>
      <c r="X267" s="472">
        <f>W267</f>
        <v>164100</v>
      </c>
      <c r="Y267" s="215">
        <v>50</v>
      </c>
      <c r="Z267" s="215">
        <v>0</v>
      </c>
      <c r="AA267" s="229">
        <v>0.01</v>
      </c>
      <c r="AB267" s="229"/>
    </row>
    <row r="268" spans="1:28" ht="17.25" x14ac:dyDescent="0.3">
      <c r="A268" s="229">
        <v>230</v>
      </c>
      <c r="B268" s="230" t="s">
        <v>4</v>
      </c>
      <c r="C268" s="229">
        <v>12674</v>
      </c>
      <c r="D268" s="229">
        <v>9</v>
      </c>
      <c r="E268" s="229">
        <v>2</v>
      </c>
      <c r="F268" s="229">
        <v>97</v>
      </c>
      <c r="G268" s="484">
        <f>SUM((D268*400)+(E268*100)+F268)</f>
        <v>3897</v>
      </c>
      <c r="H268" s="229">
        <v>1</v>
      </c>
      <c r="I268" s="229">
        <v>75</v>
      </c>
      <c r="J268" s="473">
        <f>SUM(G268*I268)</f>
        <v>292275</v>
      </c>
      <c r="K268" s="229"/>
      <c r="L268" s="229"/>
      <c r="M268" s="230"/>
      <c r="N268" s="230"/>
      <c r="O268" s="229"/>
      <c r="P268" s="229"/>
      <c r="Q268" s="229"/>
      <c r="R268" s="229"/>
      <c r="S268" s="475">
        <f>SUM(O268*R268)</f>
        <v>0</v>
      </c>
      <c r="T268" s="229"/>
      <c r="U268" s="229"/>
      <c r="V268" s="474">
        <f>SUM(S268-(S268*U268/100))</f>
        <v>0</v>
      </c>
      <c r="W268" s="473">
        <f>SUM(J268+V268)</f>
        <v>292275</v>
      </c>
      <c r="X268" s="472">
        <f>W268</f>
        <v>292275</v>
      </c>
      <c r="Y268" s="215">
        <v>50</v>
      </c>
      <c r="Z268" s="215">
        <v>0</v>
      </c>
      <c r="AA268" s="229">
        <v>0.01</v>
      </c>
      <c r="AB268" s="229"/>
    </row>
    <row r="269" spans="1:28" ht="17.25" x14ac:dyDescent="0.3">
      <c r="A269" s="229">
        <v>231</v>
      </c>
      <c r="B269" s="230" t="s">
        <v>4</v>
      </c>
      <c r="C269" s="229">
        <v>6608</v>
      </c>
      <c r="D269" s="229">
        <v>1</v>
      </c>
      <c r="E269" s="229">
        <v>0</v>
      </c>
      <c r="F269" s="229">
        <v>52</v>
      </c>
      <c r="G269" s="484">
        <f>SUM((D269*400)+(E269*100)+F269)</f>
        <v>452</v>
      </c>
      <c r="H269" s="229">
        <v>1</v>
      </c>
      <c r="I269" s="229">
        <v>75</v>
      </c>
      <c r="J269" s="473">
        <f>SUM(G269*I269)</f>
        <v>33900</v>
      </c>
      <c r="K269" s="229"/>
      <c r="L269" s="229"/>
      <c r="M269" s="230"/>
      <c r="N269" s="230"/>
      <c r="O269" s="229"/>
      <c r="P269" s="229"/>
      <c r="Q269" s="229"/>
      <c r="R269" s="229"/>
      <c r="S269" s="475">
        <f>SUM(O269*R269)</f>
        <v>0</v>
      </c>
      <c r="T269" s="229"/>
      <c r="U269" s="229"/>
      <c r="V269" s="474">
        <f>SUM(S269-(S269*U269/100))</f>
        <v>0</v>
      </c>
      <c r="W269" s="473">
        <f>SUM(J269+V269)</f>
        <v>33900</v>
      </c>
      <c r="X269" s="472">
        <f>W269</f>
        <v>33900</v>
      </c>
      <c r="Y269" s="215">
        <v>50</v>
      </c>
      <c r="Z269" s="215">
        <v>0</v>
      </c>
      <c r="AA269" s="229">
        <v>0.01</v>
      </c>
      <c r="AB269" s="229"/>
    </row>
    <row r="270" spans="1:28" ht="17.25" x14ac:dyDescent="0.3">
      <c r="A270" s="229">
        <v>232</v>
      </c>
      <c r="B270" s="230" t="s">
        <v>4</v>
      </c>
      <c r="C270" s="229">
        <v>7493</v>
      </c>
      <c r="D270" s="229">
        <v>3</v>
      </c>
      <c r="E270" s="229">
        <v>1</v>
      </c>
      <c r="F270" s="229">
        <v>45</v>
      </c>
      <c r="G270" s="484">
        <f>SUM((D270*400)+(E270*100)+F270)</f>
        <v>1345</v>
      </c>
      <c r="H270" s="229">
        <v>1</v>
      </c>
      <c r="I270" s="229">
        <v>100</v>
      </c>
      <c r="J270" s="473">
        <f>SUM(G270*I270)</f>
        <v>134500</v>
      </c>
      <c r="K270" s="229"/>
      <c r="L270" s="229"/>
      <c r="M270" s="230"/>
      <c r="N270" s="230"/>
      <c r="O270" s="229"/>
      <c r="P270" s="229"/>
      <c r="Q270" s="229"/>
      <c r="R270" s="229"/>
      <c r="S270" s="475">
        <f>SUM(O270*R270)</f>
        <v>0</v>
      </c>
      <c r="T270" s="229"/>
      <c r="U270" s="229"/>
      <c r="V270" s="474">
        <f>SUM(S270-(S270*U270/100))</f>
        <v>0</v>
      </c>
      <c r="W270" s="473">
        <f>SUM(J270+V270)</f>
        <v>134500</v>
      </c>
      <c r="X270" s="472">
        <f>W270</f>
        <v>134500</v>
      </c>
      <c r="Y270" s="215">
        <v>50</v>
      </c>
      <c r="Z270" s="215">
        <v>0</v>
      </c>
      <c r="AA270" s="229">
        <v>0.01</v>
      </c>
      <c r="AB270" s="229"/>
    </row>
    <row r="271" spans="1:28" ht="17.25" x14ac:dyDescent="0.3">
      <c r="A271" s="229">
        <v>233</v>
      </c>
      <c r="B271" s="230" t="s">
        <v>4</v>
      </c>
      <c r="C271" s="229">
        <v>6948</v>
      </c>
      <c r="D271" s="229">
        <v>0</v>
      </c>
      <c r="E271" s="229">
        <v>0</v>
      </c>
      <c r="F271" s="229">
        <v>97</v>
      </c>
      <c r="G271" s="484">
        <f>SUM((D271*400)+(E271*100)+F271)</f>
        <v>97</v>
      </c>
      <c r="H271" s="229">
        <v>1</v>
      </c>
      <c r="I271" s="229">
        <v>75</v>
      </c>
      <c r="J271" s="473">
        <f>SUM(G271*I271)</f>
        <v>7275</v>
      </c>
      <c r="K271" s="229"/>
      <c r="L271" s="229"/>
      <c r="M271" s="230"/>
      <c r="N271" s="230"/>
      <c r="O271" s="229"/>
      <c r="P271" s="229"/>
      <c r="Q271" s="229"/>
      <c r="R271" s="229"/>
      <c r="S271" s="475">
        <f>SUM(O271*R271)</f>
        <v>0</v>
      </c>
      <c r="T271" s="229"/>
      <c r="U271" s="229"/>
      <c r="V271" s="474">
        <f>SUM(S271-(S271*U271/100))</f>
        <v>0</v>
      </c>
      <c r="W271" s="473">
        <f>SUM(J271+V271)</f>
        <v>7275</v>
      </c>
      <c r="X271" s="472">
        <f>W271</f>
        <v>7275</v>
      </c>
      <c r="Y271" s="215">
        <v>50</v>
      </c>
      <c r="Z271" s="215">
        <v>0</v>
      </c>
      <c r="AA271" s="229">
        <v>0.01</v>
      </c>
      <c r="AB271" s="229"/>
    </row>
    <row r="272" spans="1:28" ht="17.25" x14ac:dyDescent="0.3">
      <c r="A272" s="229">
        <v>234</v>
      </c>
      <c r="B272" s="230" t="s">
        <v>4</v>
      </c>
      <c r="C272" s="229">
        <v>681</v>
      </c>
      <c r="D272" s="229">
        <v>4</v>
      </c>
      <c r="E272" s="229">
        <v>3</v>
      </c>
      <c r="F272" s="229">
        <v>37</v>
      </c>
      <c r="G272" s="484">
        <f>SUM((D272*400)+(E272*100)+F272)</f>
        <v>1937</v>
      </c>
      <c r="H272" s="229">
        <v>1</v>
      </c>
      <c r="I272" s="229">
        <v>100</v>
      </c>
      <c r="J272" s="473">
        <f>SUM(G272*I272)</f>
        <v>193700</v>
      </c>
      <c r="K272" s="229"/>
      <c r="L272" s="229"/>
      <c r="M272" s="230"/>
      <c r="N272" s="230"/>
      <c r="O272" s="229"/>
      <c r="P272" s="229"/>
      <c r="Q272" s="229"/>
      <c r="R272" s="229"/>
      <c r="S272" s="475">
        <f>SUM(O272*R272)</f>
        <v>0</v>
      </c>
      <c r="T272" s="229"/>
      <c r="U272" s="229"/>
      <c r="V272" s="474">
        <f>SUM(S272-(S272*U272/100))</f>
        <v>0</v>
      </c>
      <c r="W272" s="473">
        <f>SUM(J272+V272)</f>
        <v>193700</v>
      </c>
      <c r="X272" s="472">
        <f>W272</f>
        <v>193700</v>
      </c>
      <c r="Y272" s="215">
        <v>50</v>
      </c>
      <c r="Z272" s="215">
        <v>0</v>
      </c>
      <c r="AA272" s="229">
        <v>0.01</v>
      </c>
      <c r="AB272" s="229"/>
    </row>
    <row r="273" spans="1:28" ht="17.25" x14ac:dyDescent="0.3">
      <c r="A273" s="229">
        <v>235</v>
      </c>
      <c r="B273" s="230" t="s">
        <v>4</v>
      </c>
      <c r="C273" s="229">
        <v>24441</v>
      </c>
      <c r="D273" s="229">
        <v>6</v>
      </c>
      <c r="E273" s="229">
        <v>0</v>
      </c>
      <c r="F273" s="229">
        <v>76</v>
      </c>
      <c r="G273" s="484">
        <f>SUM((D273*400)+(E273*100)+F273)</f>
        <v>2476</v>
      </c>
      <c r="H273" s="229">
        <v>1</v>
      </c>
      <c r="I273" s="229">
        <v>75</v>
      </c>
      <c r="J273" s="473">
        <f>SUM(G273*I273)</f>
        <v>185700</v>
      </c>
      <c r="K273" s="229"/>
      <c r="L273" s="229"/>
      <c r="M273" s="230"/>
      <c r="N273" s="230"/>
      <c r="O273" s="229"/>
      <c r="P273" s="229"/>
      <c r="Q273" s="229"/>
      <c r="R273" s="229"/>
      <c r="S273" s="475">
        <f>SUM(O273*R273)</f>
        <v>0</v>
      </c>
      <c r="T273" s="229"/>
      <c r="U273" s="229"/>
      <c r="V273" s="474">
        <f>SUM(S273-(S273*U273/100))</f>
        <v>0</v>
      </c>
      <c r="W273" s="473">
        <f>SUM(J273+V273)</f>
        <v>185700</v>
      </c>
      <c r="X273" s="472">
        <f>W273</f>
        <v>185700</v>
      </c>
      <c r="Y273" s="215">
        <v>50</v>
      </c>
      <c r="Z273" s="215">
        <v>0</v>
      </c>
      <c r="AA273" s="229">
        <v>0.01</v>
      </c>
      <c r="AB273" s="229"/>
    </row>
    <row r="274" spans="1:28" ht="17.25" x14ac:dyDescent="0.3">
      <c r="A274" s="229">
        <v>236</v>
      </c>
      <c r="B274" s="230" t="s">
        <v>4</v>
      </c>
      <c r="C274" s="229">
        <v>12367</v>
      </c>
      <c r="D274" s="229">
        <v>5</v>
      </c>
      <c r="E274" s="229">
        <v>2</v>
      </c>
      <c r="F274" s="229">
        <v>15</v>
      </c>
      <c r="G274" s="484">
        <f>SUM((D274*400)+(E274*100)+F274)</f>
        <v>2215</v>
      </c>
      <c r="H274" s="229">
        <v>1</v>
      </c>
      <c r="I274" s="229">
        <v>110</v>
      </c>
      <c r="J274" s="473">
        <f>SUM(G274*I274)</f>
        <v>243650</v>
      </c>
      <c r="K274" s="229"/>
      <c r="L274" s="229"/>
      <c r="M274" s="230"/>
      <c r="N274" s="230"/>
      <c r="O274" s="229"/>
      <c r="P274" s="229"/>
      <c r="Q274" s="229"/>
      <c r="R274" s="229"/>
      <c r="S274" s="475">
        <f>SUM(O274*R274)</f>
        <v>0</v>
      </c>
      <c r="T274" s="229"/>
      <c r="U274" s="229"/>
      <c r="V274" s="474">
        <f>SUM(S274-(S274*U274/100))</f>
        <v>0</v>
      </c>
      <c r="W274" s="473">
        <f>SUM(J274+V274)</f>
        <v>243650</v>
      </c>
      <c r="X274" s="472">
        <f>W274</f>
        <v>243650</v>
      </c>
      <c r="Y274" s="215">
        <v>50</v>
      </c>
      <c r="Z274" s="215">
        <v>0</v>
      </c>
      <c r="AA274" s="229">
        <v>0.01</v>
      </c>
      <c r="AB274" s="229"/>
    </row>
    <row r="275" spans="1:28" ht="17.25" x14ac:dyDescent="0.3">
      <c r="A275" s="229">
        <v>237</v>
      </c>
      <c r="B275" s="230" t="s">
        <v>4</v>
      </c>
      <c r="C275" s="229">
        <v>17485</v>
      </c>
      <c r="D275" s="229">
        <v>0</v>
      </c>
      <c r="E275" s="229">
        <v>1</v>
      </c>
      <c r="F275" s="229">
        <v>94</v>
      </c>
      <c r="G275" s="484">
        <f>SUM((D275*400)+(E275*100)+F275)</f>
        <v>194</v>
      </c>
      <c r="H275" s="229">
        <v>1</v>
      </c>
      <c r="I275" s="229">
        <v>75</v>
      </c>
      <c r="J275" s="473">
        <f>SUM(G275*I275)</f>
        <v>14550</v>
      </c>
      <c r="K275" s="229"/>
      <c r="L275" s="229"/>
      <c r="M275" s="230"/>
      <c r="N275" s="230"/>
      <c r="O275" s="229"/>
      <c r="P275" s="229"/>
      <c r="Q275" s="229"/>
      <c r="R275" s="229"/>
      <c r="S275" s="475">
        <f>SUM(O275*R275)</f>
        <v>0</v>
      </c>
      <c r="T275" s="229"/>
      <c r="U275" s="229"/>
      <c r="V275" s="474">
        <f>SUM(S275-(S275*U275/100))</f>
        <v>0</v>
      </c>
      <c r="W275" s="473">
        <f>SUM(J275+V275)</f>
        <v>14550</v>
      </c>
      <c r="X275" s="472">
        <f>W275</f>
        <v>14550</v>
      </c>
      <c r="Y275" s="215">
        <v>50</v>
      </c>
      <c r="Z275" s="215">
        <v>0</v>
      </c>
      <c r="AA275" s="229">
        <v>0.01</v>
      </c>
      <c r="AB275" s="229"/>
    </row>
    <row r="276" spans="1:28" ht="17.25" x14ac:dyDescent="0.3">
      <c r="A276" s="229">
        <v>238</v>
      </c>
      <c r="B276" s="230" t="s">
        <v>4</v>
      </c>
      <c r="C276" s="229">
        <v>5354</v>
      </c>
      <c r="D276" s="229">
        <v>5</v>
      </c>
      <c r="E276" s="229">
        <v>0</v>
      </c>
      <c r="F276" s="229">
        <v>57</v>
      </c>
      <c r="G276" s="484">
        <f>SUM((D276*400)+(E276*100)+F276)</f>
        <v>2057</v>
      </c>
      <c r="H276" s="229">
        <v>1</v>
      </c>
      <c r="I276" s="229">
        <v>75</v>
      </c>
      <c r="J276" s="473">
        <f>SUM(G276*I276)</f>
        <v>154275</v>
      </c>
      <c r="K276" s="229"/>
      <c r="L276" s="229"/>
      <c r="M276" s="230"/>
      <c r="N276" s="230"/>
      <c r="O276" s="229"/>
      <c r="P276" s="229"/>
      <c r="Q276" s="229"/>
      <c r="R276" s="229"/>
      <c r="S276" s="475">
        <f>SUM(O276*R276)</f>
        <v>0</v>
      </c>
      <c r="T276" s="229"/>
      <c r="U276" s="229"/>
      <c r="V276" s="474">
        <f>SUM(S276-(S276*U276/100))</f>
        <v>0</v>
      </c>
      <c r="W276" s="473">
        <f>SUM(J276+V276)</f>
        <v>154275</v>
      </c>
      <c r="X276" s="472">
        <f>W276</f>
        <v>154275</v>
      </c>
      <c r="Y276" s="215">
        <v>50</v>
      </c>
      <c r="Z276" s="215">
        <v>0</v>
      </c>
      <c r="AA276" s="229">
        <v>0.01</v>
      </c>
      <c r="AB276" s="229"/>
    </row>
    <row r="277" spans="1:28" ht="17.25" x14ac:dyDescent="0.3">
      <c r="A277" s="229">
        <v>239</v>
      </c>
      <c r="B277" s="230" t="s">
        <v>4</v>
      </c>
      <c r="C277" s="229">
        <v>1896</v>
      </c>
      <c r="D277" s="229">
        <v>0</v>
      </c>
      <c r="E277" s="229">
        <v>1</v>
      </c>
      <c r="F277" s="229">
        <v>93</v>
      </c>
      <c r="G277" s="484">
        <f>SUM((D277*400)+(E277*100)+F277)</f>
        <v>193</v>
      </c>
      <c r="H277" s="229">
        <v>1</v>
      </c>
      <c r="I277" s="229">
        <v>75</v>
      </c>
      <c r="J277" s="473">
        <f>SUM(G277*I277)</f>
        <v>14475</v>
      </c>
      <c r="K277" s="229"/>
      <c r="L277" s="229"/>
      <c r="M277" s="230"/>
      <c r="N277" s="230"/>
      <c r="O277" s="229"/>
      <c r="P277" s="229"/>
      <c r="Q277" s="229"/>
      <c r="R277" s="229"/>
      <c r="S277" s="475">
        <f>SUM(O277*R277)</f>
        <v>0</v>
      </c>
      <c r="T277" s="229"/>
      <c r="U277" s="229"/>
      <c r="V277" s="474">
        <f>SUM(S277-(S277*U277/100))</f>
        <v>0</v>
      </c>
      <c r="W277" s="473">
        <f>SUM(J277+V277)</f>
        <v>14475</v>
      </c>
      <c r="X277" s="472">
        <f>W277</f>
        <v>14475</v>
      </c>
      <c r="Y277" s="215">
        <v>50</v>
      </c>
      <c r="Z277" s="215">
        <v>0</v>
      </c>
      <c r="AA277" s="229">
        <v>0.01</v>
      </c>
      <c r="AB277" s="229"/>
    </row>
    <row r="278" spans="1:28" ht="17.25" x14ac:dyDescent="0.3">
      <c r="A278" s="229">
        <v>240</v>
      </c>
      <c r="B278" s="230" t="s">
        <v>4</v>
      </c>
      <c r="C278" s="229">
        <v>2098</v>
      </c>
      <c r="D278" s="229">
        <v>0</v>
      </c>
      <c r="E278" s="229">
        <v>3</v>
      </c>
      <c r="F278" s="229">
        <v>51</v>
      </c>
      <c r="G278" s="484">
        <f>SUM((D278*400)+(E278*100)+F278)</f>
        <v>351</v>
      </c>
      <c r="H278" s="229">
        <v>2</v>
      </c>
      <c r="I278" s="229">
        <v>200</v>
      </c>
      <c r="J278" s="473">
        <f>SUM(G278*I278)</f>
        <v>70200</v>
      </c>
      <c r="K278" s="229"/>
      <c r="L278" s="229">
        <v>52</v>
      </c>
      <c r="M278" s="230" t="s">
        <v>3</v>
      </c>
      <c r="N278" s="230" t="s">
        <v>2</v>
      </c>
      <c r="O278" s="229">
        <v>180</v>
      </c>
      <c r="P278" s="229"/>
      <c r="Q278" s="229"/>
      <c r="R278" s="229">
        <v>6500</v>
      </c>
      <c r="S278" s="475">
        <f>SUM(O278*R278)</f>
        <v>1170000</v>
      </c>
      <c r="T278" s="229">
        <v>20</v>
      </c>
      <c r="U278" s="229">
        <v>30</v>
      </c>
      <c r="V278" s="474">
        <f>SUM(S278-(S278*U278/100))</f>
        <v>819000</v>
      </c>
      <c r="W278" s="473">
        <f>SUM(J278+V278)</f>
        <v>889200</v>
      </c>
      <c r="X278" s="472">
        <f>W278</f>
        <v>889200</v>
      </c>
      <c r="Y278" s="229">
        <v>10</v>
      </c>
      <c r="Z278" s="229">
        <v>0</v>
      </c>
      <c r="AA278" s="229">
        <v>0.02</v>
      </c>
      <c r="AB278" s="229"/>
    </row>
    <row r="279" spans="1:28" ht="17.25" x14ac:dyDescent="0.3">
      <c r="A279" s="229"/>
      <c r="B279" s="230"/>
      <c r="C279" s="229"/>
      <c r="D279" s="229"/>
      <c r="E279" s="229"/>
      <c r="F279" s="229"/>
      <c r="G279" s="484"/>
      <c r="H279" s="229"/>
      <c r="I279" s="229"/>
      <c r="J279" s="473">
        <f>SUM(G279*I279)</f>
        <v>0</v>
      </c>
      <c r="K279" s="229"/>
      <c r="L279" s="229"/>
      <c r="M279" s="230" t="s">
        <v>8</v>
      </c>
      <c r="N279" s="230" t="s">
        <v>0</v>
      </c>
      <c r="O279" s="229">
        <v>45</v>
      </c>
      <c r="P279" s="229"/>
      <c r="Q279" s="229"/>
      <c r="R279" s="229">
        <v>5400</v>
      </c>
      <c r="S279" s="475">
        <f>SUM(O279*R279)</f>
        <v>243000</v>
      </c>
      <c r="T279" s="229">
        <v>4</v>
      </c>
      <c r="U279" s="229">
        <v>12</v>
      </c>
      <c r="V279" s="474">
        <f>SUM(S279-(S279*U279/100))</f>
        <v>213840</v>
      </c>
      <c r="W279" s="473">
        <f>SUM(J279+V279)</f>
        <v>213840</v>
      </c>
      <c r="X279" s="472">
        <f>W279</f>
        <v>213840</v>
      </c>
      <c r="Y279" s="229">
        <v>50</v>
      </c>
      <c r="Z279" s="229">
        <v>0</v>
      </c>
      <c r="AA279" s="229">
        <v>0.01</v>
      </c>
      <c r="AB279" s="229"/>
    </row>
    <row r="280" spans="1:28" ht="17.25" x14ac:dyDescent="0.3">
      <c r="A280" s="229"/>
      <c r="B280" s="230"/>
      <c r="C280" s="229"/>
      <c r="D280" s="229"/>
      <c r="E280" s="229"/>
      <c r="F280" s="229"/>
      <c r="G280" s="484"/>
      <c r="H280" s="229"/>
      <c r="I280" s="229"/>
      <c r="J280" s="473">
        <f>SUM(G280*I280)</f>
        <v>0</v>
      </c>
      <c r="K280" s="229"/>
      <c r="L280" s="229"/>
      <c r="M280" s="230" t="s">
        <v>11</v>
      </c>
      <c r="N280" s="230" t="s">
        <v>0</v>
      </c>
      <c r="O280" s="229">
        <v>30</v>
      </c>
      <c r="P280" s="229"/>
      <c r="Q280" s="229"/>
      <c r="R280" s="229">
        <v>2050</v>
      </c>
      <c r="S280" s="475">
        <f>SUM(O280*R280)</f>
        <v>61500</v>
      </c>
      <c r="T280" s="229">
        <v>4</v>
      </c>
      <c r="U280" s="229">
        <v>12</v>
      </c>
      <c r="V280" s="474">
        <f>SUM(S280-(S280*U280/100))</f>
        <v>54120</v>
      </c>
      <c r="W280" s="473">
        <f>SUM(J280+V280)</f>
        <v>54120</v>
      </c>
      <c r="X280" s="472">
        <f>W280</f>
        <v>54120</v>
      </c>
      <c r="Y280" s="229">
        <v>50</v>
      </c>
      <c r="Z280" s="229">
        <v>0</v>
      </c>
      <c r="AA280" s="229">
        <v>0.01</v>
      </c>
      <c r="AB280" s="229"/>
    </row>
    <row r="281" spans="1:28" ht="17.25" x14ac:dyDescent="0.3">
      <c r="A281" s="229">
        <v>241</v>
      </c>
      <c r="B281" s="230" t="s">
        <v>4</v>
      </c>
      <c r="C281" s="229">
        <v>15419</v>
      </c>
      <c r="D281" s="229">
        <v>0</v>
      </c>
      <c r="E281" s="229">
        <v>3</v>
      </c>
      <c r="F281" s="229">
        <v>88</v>
      </c>
      <c r="G281" s="484">
        <f>SUM((D281*400)+(E281*100)+F281)</f>
        <v>388</v>
      </c>
      <c r="H281" s="229">
        <v>1</v>
      </c>
      <c r="I281" s="229">
        <v>75</v>
      </c>
      <c r="J281" s="473">
        <f>SUM(G281*I281)</f>
        <v>29100</v>
      </c>
      <c r="K281" s="229"/>
      <c r="L281" s="229"/>
      <c r="M281" s="230"/>
      <c r="N281" s="230"/>
      <c r="O281" s="229"/>
      <c r="P281" s="229"/>
      <c r="Q281" s="229"/>
      <c r="R281" s="229"/>
      <c r="S281" s="475">
        <f>SUM(O281*R281)</f>
        <v>0</v>
      </c>
      <c r="T281" s="229"/>
      <c r="U281" s="229"/>
      <c r="V281" s="474">
        <f>SUM(S281-(S281*U281/100))</f>
        <v>0</v>
      </c>
      <c r="W281" s="473">
        <f>SUM(J281+V281)</f>
        <v>29100</v>
      </c>
      <c r="X281" s="472">
        <f>W281</f>
        <v>29100</v>
      </c>
      <c r="Y281" s="229">
        <v>50</v>
      </c>
      <c r="Z281" s="229">
        <v>0</v>
      </c>
      <c r="AA281" s="229">
        <v>0.01</v>
      </c>
      <c r="AB281" s="229"/>
    </row>
    <row r="282" spans="1:28" ht="17.25" x14ac:dyDescent="0.3">
      <c r="A282" s="229">
        <v>242</v>
      </c>
      <c r="B282" s="230" t="s">
        <v>4</v>
      </c>
      <c r="C282" s="229">
        <v>9395</v>
      </c>
      <c r="D282" s="229">
        <v>5</v>
      </c>
      <c r="E282" s="229">
        <v>3</v>
      </c>
      <c r="F282" s="229">
        <v>30</v>
      </c>
      <c r="G282" s="484">
        <f>SUM((D282*400)+(E282*100)+F282)</f>
        <v>2330</v>
      </c>
      <c r="H282" s="229">
        <v>1</v>
      </c>
      <c r="I282" s="229">
        <v>75</v>
      </c>
      <c r="J282" s="473">
        <f>SUM(G282*I282)</f>
        <v>174750</v>
      </c>
      <c r="K282" s="229"/>
      <c r="L282" s="229"/>
      <c r="M282" s="230"/>
      <c r="N282" s="230"/>
      <c r="O282" s="229"/>
      <c r="P282" s="229"/>
      <c r="Q282" s="229"/>
      <c r="R282" s="229"/>
      <c r="S282" s="475">
        <f>SUM(O282*R282)</f>
        <v>0</v>
      </c>
      <c r="T282" s="229"/>
      <c r="U282" s="229"/>
      <c r="V282" s="474">
        <f>SUM(S282-(S282*U282/100))</f>
        <v>0</v>
      </c>
      <c r="W282" s="473">
        <f>SUM(J282+V282)</f>
        <v>174750</v>
      </c>
      <c r="X282" s="472">
        <f>W282</f>
        <v>174750</v>
      </c>
      <c r="Y282" s="229">
        <v>50</v>
      </c>
      <c r="Z282" s="229">
        <v>0</v>
      </c>
      <c r="AA282" s="229">
        <v>0.01</v>
      </c>
      <c r="AB282" s="229"/>
    </row>
    <row r="283" spans="1:28" ht="17.25" x14ac:dyDescent="0.3">
      <c r="A283" s="229">
        <v>243</v>
      </c>
      <c r="B283" s="230" t="s">
        <v>4</v>
      </c>
      <c r="C283" s="229">
        <v>15094</v>
      </c>
      <c r="D283" s="229">
        <v>8</v>
      </c>
      <c r="E283" s="229">
        <v>0</v>
      </c>
      <c r="F283" s="229">
        <v>37</v>
      </c>
      <c r="G283" s="484">
        <f>SUM((D283*400)+(E283*100)+F283)</f>
        <v>3237</v>
      </c>
      <c r="H283" s="229">
        <v>1</v>
      </c>
      <c r="I283" s="229">
        <v>75</v>
      </c>
      <c r="J283" s="473">
        <f>SUM(G283*I283)</f>
        <v>242775</v>
      </c>
      <c r="K283" s="229"/>
      <c r="L283" s="229"/>
      <c r="M283" s="230"/>
      <c r="N283" s="230"/>
      <c r="O283" s="229"/>
      <c r="P283" s="229"/>
      <c r="Q283" s="229"/>
      <c r="R283" s="229"/>
      <c r="S283" s="475">
        <f>SUM(O283*R283)</f>
        <v>0</v>
      </c>
      <c r="T283" s="229"/>
      <c r="U283" s="229"/>
      <c r="V283" s="474">
        <f>SUM(S283-(S283*U283/100))</f>
        <v>0</v>
      </c>
      <c r="W283" s="473">
        <f>SUM(J283+V283)</f>
        <v>242775</v>
      </c>
      <c r="X283" s="472">
        <f>W283</f>
        <v>242775</v>
      </c>
      <c r="Y283" s="229">
        <v>50</v>
      </c>
      <c r="Z283" s="229">
        <v>0</v>
      </c>
      <c r="AA283" s="229">
        <v>0.01</v>
      </c>
      <c r="AB283" s="229"/>
    </row>
    <row r="284" spans="1:28" ht="17.25" x14ac:dyDescent="0.3">
      <c r="A284" s="229">
        <v>244</v>
      </c>
      <c r="B284" s="230" t="s">
        <v>4</v>
      </c>
      <c r="C284" s="229">
        <v>9396</v>
      </c>
      <c r="D284" s="229">
        <v>5</v>
      </c>
      <c r="E284" s="229">
        <v>3</v>
      </c>
      <c r="F284" s="229">
        <v>98</v>
      </c>
      <c r="G284" s="484">
        <f>SUM((D284*400)+(E284*100)+F284)</f>
        <v>2398</v>
      </c>
      <c r="H284" s="229">
        <v>1</v>
      </c>
      <c r="I284" s="229">
        <v>75</v>
      </c>
      <c r="J284" s="473">
        <f>SUM(G284*I284)</f>
        <v>179850</v>
      </c>
      <c r="K284" s="229"/>
      <c r="L284" s="229"/>
      <c r="M284" s="230"/>
      <c r="N284" s="230"/>
      <c r="O284" s="229"/>
      <c r="P284" s="229"/>
      <c r="Q284" s="229"/>
      <c r="R284" s="229"/>
      <c r="S284" s="475">
        <f>SUM(O284*R284)</f>
        <v>0</v>
      </c>
      <c r="T284" s="229"/>
      <c r="U284" s="229"/>
      <c r="V284" s="474">
        <f>SUM(S284-(S284*U284/100))</f>
        <v>0</v>
      </c>
      <c r="W284" s="473">
        <f>SUM(J284+V284)</f>
        <v>179850</v>
      </c>
      <c r="X284" s="472">
        <f>W284</f>
        <v>179850</v>
      </c>
      <c r="Y284" s="229">
        <v>50</v>
      </c>
      <c r="Z284" s="229">
        <v>0</v>
      </c>
      <c r="AA284" s="229">
        <v>0.01</v>
      </c>
      <c r="AB284" s="229"/>
    </row>
    <row r="285" spans="1:28" ht="17.25" x14ac:dyDescent="0.3">
      <c r="A285" s="229">
        <v>245</v>
      </c>
      <c r="B285" s="230" t="s">
        <v>4</v>
      </c>
      <c r="C285" s="229">
        <v>8423</v>
      </c>
      <c r="D285" s="229">
        <v>9</v>
      </c>
      <c r="E285" s="229">
        <v>1</v>
      </c>
      <c r="F285" s="229">
        <v>94</v>
      </c>
      <c r="G285" s="484">
        <f>SUM((D285*400)+(E285*100)+F285)</f>
        <v>3794</v>
      </c>
      <c r="H285" s="229">
        <v>1</v>
      </c>
      <c r="I285" s="229">
        <v>75</v>
      </c>
      <c r="J285" s="473">
        <f>SUM(G285*I285)</f>
        <v>284550</v>
      </c>
      <c r="K285" s="229"/>
      <c r="L285" s="229"/>
      <c r="M285" s="230"/>
      <c r="N285" s="230"/>
      <c r="O285" s="229"/>
      <c r="P285" s="229"/>
      <c r="Q285" s="229"/>
      <c r="R285" s="229"/>
      <c r="S285" s="475">
        <f>SUM(O285*R285)</f>
        <v>0</v>
      </c>
      <c r="T285" s="229"/>
      <c r="U285" s="229"/>
      <c r="V285" s="474">
        <f>SUM(S285-(S285*U285/100))</f>
        <v>0</v>
      </c>
      <c r="W285" s="473">
        <f>SUM(J285+V285)</f>
        <v>284550</v>
      </c>
      <c r="X285" s="472">
        <f>W285</f>
        <v>284550</v>
      </c>
      <c r="Y285" s="229">
        <v>50</v>
      </c>
      <c r="Z285" s="229">
        <v>0</v>
      </c>
      <c r="AA285" s="229">
        <v>0.01</v>
      </c>
      <c r="AB285" s="229"/>
    </row>
    <row r="286" spans="1:28" ht="17.25" x14ac:dyDescent="0.3">
      <c r="A286" s="229">
        <v>246</v>
      </c>
      <c r="B286" s="230" t="s">
        <v>4</v>
      </c>
      <c r="C286" s="229">
        <v>6854</v>
      </c>
      <c r="D286" s="229">
        <v>2</v>
      </c>
      <c r="E286" s="229">
        <v>0</v>
      </c>
      <c r="F286" s="229">
        <v>0</v>
      </c>
      <c r="G286" s="484">
        <f>SUM((D286*400)+(E286*100)+F286)</f>
        <v>800</v>
      </c>
      <c r="H286" s="229">
        <v>1</v>
      </c>
      <c r="I286" s="229">
        <v>75</v>
      </c>
      <c r="J286" s="473">
        <f>SUM(G286*I286)</f>
        <v>60000</v>
      </c>
      <c r="K286" s="229"/>
      <c r="L286" s="229"/>
      <c r="M286" s="230"/>
      <c r="N286" s="230"/>
      <c r="O286" s="229"/>
      <c r="P286" s="229"/>
      <c r="Q286" s="229"/>
      <c r="R286" s="229"/>
      <c r="S286" s="475">
        <f>SUM(O286*R286)</f>
        <v>0</v>
      </c>
      <c r="T286" s="229"/>
      <c r="U286" s="229"/>
      <c r="V286" s="474">
        <f>SUM(S286-(S286*U286/100))</f>
        <v>0</v>
      </c>
      <c r="W286" s="473">
        <f>SUM(J286+V286)</f>
        <v>60000</v>
      </c>
      <c r="X286" s="472">
        <f>W286</f>
        <v>60000</v>
      </c>
      <c r="Y286" s="229">
        <v>50</v>
      </c>
      <c r="Z286" s="229">
        <v>0</v>
      </c>
      <c r="AA286" s="229">
        <v>0.01</v>
      </c>
      <c r="AB286" s="229"/>
    </row>
    <row r="287" spans="1:28" ht="17.25" x14ac:dyDescent="0.3">
      <c r="A287" s="229">
        <v>247</v>
      </c>
      <c r="B287" s="230" t="s">
        <v>4</v>
      </c>
      <c r="C287" s="229">
        <v>1907</v>
      </c>
      <c r="D287" s="229">
        <v>0</v>
      </c>
      <c r="E287" s="229">
        <v>3</v>
      </c>
      <c r="F287" s="229">
        <v>7</v>
      </c>
      <c r="G287" s="484">
        <f>SUM((D287*400)+(E287*100)+F287)</f>
        <v>307</v>
      </c>
      <c r="H287" s="229">
        <v>1</v>
      </c>
      <c r="I287" s="229">
        <v>75</v>
      </c>
      <c r="J287" s="473">
        <f>SUM(G287*I287)</f>
        <v>23025</v>
      </c>
      <c r="K287" s="229"/>
      <c r="L287" s="229"/>
      <c r="M287" s="230"/>
      <c r="N287" s="230"/>
      <c r="O287" s="229"/>
      <c r="P287" s="229"/>
      <c r="Q287" s="229"/>
      <c r="R287" s="229"/>
      <c r="S287" s="475">
        <f>SUM(O287*R287)</f>
        <v>0</v>
      </c>
      <c r="T287" s="229"/>
      <c r="U287" s="229"/>
      <c r="V287" s="474">
        <f>SUM(S287-(S287*U287/100))</f>
        <v>0</v>
      </c>
      <c r="W287" s="473">
        <f>SUM(J287+V287)</f>
        <v>23025</v>
      </c>
      <c r="X287" s="472">
        <f>W287</f>
        <v>23025</v>
      </c>
      <c r="Y287" s="229">
        <v>50</v>
      </c>
      <c r="Z287" s="229">
        <v>0</v>
      </c>
      <c r="AA287" s="229">
        <v>0.01</v>
      </c>
      <c r="AB287" s="229"/>
    </row>
    <row r="288" spans="1:28" s="214" customFormat="1" ht="17.25" x14ac:dyDescent="0.3">
      <c r="A288" s="494">
        <v>248</v>
      </c>
      <c r="B288" s="498" t="s">
        <v>7</v>
      </c>
      <c r="C288" s="494"/>
      <c r="D288" s="494">
        <v>8</v>
      </c>
      <c r="E288" s="494">
        <v>0</v>
      </c>
      <c r="F288" s="494">
        <v>0</v>
      </c>
      <c r="G288" s="499">
        <f>SUM((D288*400)+(E288*100)+F288)</f>
        <v>3200</v>
      </c>
      <c r="H288" s="494">
        <v>1</v>
      </c>
      <c r="I288" s="494">
        <v>75</v>
      </c>
      <c r="J288" s="495">
        <f>SUM(G288*I288)</f>
        <v>240000</v>
      </c>
      <c r="K288" s="494"/>
      <c r="L288" s="494"/>
      <c r="M288" s="498"/>
      <c r="N288" s="498"/>
      <c r="O288" s="494"/>
      <c r="P288" s="494"/>
      <c r="Q288" s="494"/>
      <c r="R288" s="494"/>
      <c r="S288" s="497">
        <f>SUM(O288*R288)</f>
        <v>0</v>
      </c>
      <c r="T288" s="494"/>
      <c r="U288" s="494"/>
      <c r="V288" s="496">
        <f>SUM(S288-(S288*U288/100))</f>
        <v>0</v>
      </c>
      <c r="W288" s="495">
        <f>SUM(J288+V288)</f>
        <v>240000</v>
      </c>
      <c r="X288" s="472">
        <f>W288</f>
        <v>240000</v>
      </c>
      <c r="Y288" s="229">
        <v>50</v>
      </c>
      <c r="Z288" s="229">
        <v>0</v>
      </c>
      <c r="AA288" s="494">
        <v>0.01</v>
      </c>
      <c r="AB288" s="494"/>
    </row>
    <row r="289" spans="1:28" ht="17.25" x14ac:dyDescent="0.3">
      <c r="A289" s="229">
        <v>249</v>
      </c>
      <c r="B289" s="230" t="s">
        <v>4</v>
      </c>
      <c r="C289" s="229">
        <v>6853</v>
      </c>
      <c r="D289" s="229">
        <v>2</v>
      </c>
      <c r="E289" s="229">
        <v>0</v>
      </c>
      <c r="F289" s="229">
        <v>0</v>
      </c>
      <c r="G289" s="484">
        <f>SUM((D289*400)+(E289*100)+F289)</f>
        <v>800</v>
      </c>
      <c r="H289" s="229">
        <v>1</v>
      </c>
      <c r="I289" s="229">
        <v>75</v>
      </c>
      <c r="J289" s="473">
        <f>SUM(G289*I289)</f>
        <v>60000</v>
      </c>
      <c r="K289" s="229"/>
      <c r="L289" s="229"/>
      <c r="M289" s="230"/>
      <c r="N289" s="230"/>
      <c r="O289" s="229"/>
      <c r="P289" s="229"/>
      <c r="Q289" s="229"/>
      <c r="R289" s="229"/>
      <c r="S289" s="475">
        <f>SUM(O289*R289)</f>
        <v>0</v>
      </c>
      <c r="T289" s="229"/>
      <c r="U289" s="229"/>
      <c r="V289" s="474">
        <f>SUM(S289-(S289*U289/100))</f>
        <v>0</v>
      </c>
      <c r="W289" s="473">
        <f>SUM(J289+V289)</f>
        <v>60000</v>
      </c>
      <c r="X289" s="472">
        <f>W289</f>
        <v>60000</v>
      </c>
      <c r="Y289" s="229">
        <v>50</v>
      </c>
      <c r="Z289" s="229">
        <v>0</v>
      </c>
      <c r="AA289" s="229">
        <v>0.01</v>
      </c>
      <c r="AB289" s="229"/>
    </row>
    <row r="290" spans="1:28" ht="17.25" x14ac:dyDescent="0.3">
      <c r="A290" s="229">
        <v>250</v>
      </c>
      <c r="B290" s="230" t="s">
        <v>4</v>
      </c>
      <c r="C290" s="229">
        <v>4257</v>
      </c>
      <c r="D290" s="229">
        <v>0</v>
      </c>
      <c r="E290" s="229">
        <v>2</v>
      </c>
      <c r="F290" s="229">
        <v>0</v>
      </c>
      <c r="G290" s="484">
        <f>SUM((D290*400)+(E290*100)+F290)</f>
        <v>200</v>
      </c>
      <c r="H290" s="229">
        <v>2</v>
      </c>
      <c r="I290" s="229">
        <v>75</v>
      </c>
      <c r="J290" s="473">
        <f>SUM(G290*I290)</f>
        <v>15000</v>
      </c>
      <c r="K290" s="229"/>
      <c r="L290" s="229">
        <v>82</v>
      </c>
      <c r="M290" s="230" t="s">
        <v>3</v>
      </c>
      <c r="N290" s="230" t="s">
        <v>2</v>
      </c>
      <c r="O290" s="229">
        <v>90</v>
      </c>
      <c r="P290" s="229"/>
      <c r="Q290" s="229"/>
      <c r="R290" s="229">
        <v>6500</v>
      </c>
      <c r="S290" s="475">
        <f>SUM(O290*R290)</f>
        <v>585000</v>
      </c>
      <c r="T290" s="229">
        <v>56</v>
      </c>
      <c r="U290" s="229">
        <v>76</v>
      </c>
      <c r="V290" s="474">
        <f>SUM(S290-(S290*U290/100))</f>
        <v>140400</v>
      </c>
      <c r="W290" s="473">
        <f>SUM(J290+V290)</f>
        <v>155400</v>
      </c>
      <c r="X290" s="472">
        <f>W290</f>
        <v>155400</v>
      </c>
      <c r="Y290" s="229">
        <v>10</v>
      </c>
      <c r="Z290" s="229">
        <v>0</v>
      </c>
      <c r="AA290" s="229">
        <v>0.02</v>
      </c>
      <c r="AB290" s="229"/>
    </row>
    <row r="291" spans="1:28" ht="17.25" x14ac:dyDescent="0.3">
      <c r="A291" s="229">
        <v>251</v>
      </c>
      <c r="B291" s="230" t="s">
        <v>4</v>
      </c>
      <c r="C291" s="229">
        <v>15797</v>
      </c>
      <c r="D291" s="229">
        <v>0</v>
      </c>
      <c r="E291" s="229">
        <v>1</v>
      </c>
      <c r="F291" s="229">
        <v>80.099999999999994</v>
      </c>
      <c r="G291" s="484">
        <f>SUM((D291*400)+(E291*100)+F291)</f>
        <v>180.1</v>
      </c>
      <c r="H291" s="229">
        <v>1</v>
      </c>
      <c r="I291" s="229">
        <v>75</v>
      </c>
      <c r="J291" s="473">
        <f>SUM(G291*I291)</f>
        <v>13507.5</v>
      </c>
      <c r="K291" s="229"/>
      <c r="L291" s="229"/>
      <c r="M291" s="230"/>
      <c r="N291" s="230"/>
      <c r="O291" s="229"/>
      <c r="P291" s="229"/>
      <c r="Q291" s="229"/>
      <c r="R291" s="229"/>
      <c r="S291" s="475">
        <f>SUM(O291*R291)</f>
        <v>0</v>
      </c>
      <c r="T291" s="229"/>
      <c r="U291" s="229"/>
      <c r="V291" s="474">
        <f>SUM(S291-(S291*U291/100))</f>
        <v>0</v>
      </c>
      <c r="W291" s="473">
        <f>SUM(J291+V291)</f>
        <v>13507.5</v>
      </c>
      <c r="X291" s="472">
        <f>W291</f>
        <v>13507.5</v>
      </c>
      <c r="Y291" s="229">
        <v>50</v>
      </c>
      <c r="Z291" s="229">
        <v>0</v>
      </c>
      <c r="AA291" s="229">
        <v>0.01</v>
      </c>
      <c r="AB291" s="229"/>
    </row>
    <row r="292" spans="1:28" ht="17.25" x14ac:dyDescent="0.3">
      <c r="A292" s="229">
        <v>252</v>
      </c>
      <c r="B292" s="230" t="s">
        <v>4</v>
      </c>
      <c r="C292" s="229">
        <v>15074</v>
      </c>
      <c r="D292" s="229">
        <v>0</v>
      </c>
      <c r="E292" s="229">
        <v>3</v>
      </c>
      <c r="F292" s="229">
        <v>67.2</v>
      </c>
      <c r="G292" s="484">
        <f>SUM((D292*400)+(E292*100)+F292)</f>
        <v>367.2</v>
      </c>
      <c r="H292" s="229">
        <v>1</v>
      </c>
      <c r="I292" s="229">
        <v>75</v>
      </c>
      <c r="J292" s="473">
        <f>SUM(G292*I292)</f>
        <v>27540</v>
      </c>
      <c r="K292" s="229"/>
      <c r="L292" s="229"/>
      <c r="M292" s="230"/>
      <c r="N292" s="230"/>
      <c r="O292" s="229"/>
      <c r="P292" s="229"/>
      <c r="Q292" s="229"/>
      <c r="R292" s="229"/>
      <c r="S292" s="475">
        <f>SUM(O292*R292)</f>
        <v>0</v>
      </c>
      <c r="T292" s="229"/>
      <c r="U292" s="229"/>
      <c r="V292" s="474">
        <f>SUM(S292-(S292*U292/100))</f>
        <v>0</v>
      </c>
      <c r="W292" s="473">
        <f>SUM(J292+V292)</f>
        <v>27540</v>
      </c>
      <c r="X292" s="472">
        <f>W292</f>
        <v>27540</v>
      </c>
      <c r="Y292" s="229">
        <v>50</v>
      </c>
      <c r="Z292" s="229">
        <v>0</v>
      </c>
      <c r="AA292" s="229">
        <v>0.01</v>
      </c>
      <c r="AB292" s="229"/>
    </row>
    <row r="293" spans="1:28" ht="17.25" x14ac:dyDescent="0.3">
      <c r="A293" s="229"/>
      <c r="B293" s="230"/>
      <c r="C293" s="229"/>
      <c r="D293" s="229">
        <v>0</v>
      </c>
      <c r="E293" s="229">
        <v>3</v>
      </c>
      <c r="F293" s="229">
        <v>67.2</v>
      </c>
      <c r="G293" s="484">
        <f>SUM((D293*400)+(E293*100)+F293)</f>
        <v>367.2</v>
      </c>
      <c r="H293" s="229">
        <v>1</v>
      </c>
      <c r="I293" s="229">
        <v>75</v>
      </c>
      <c r="J293" s="473">
        <f>SUM(G293*I293)</f>
        <v>27540</v>
      </c>
      <c r="K293" s="229"/>
      <c r="L293" s="229"/>
      <c r="M293" s="230"/>
      <c r="N293" s="230"/>
      <c r="O293" s="229"/>
      <c r="P293" s="229"/>
      <c r="Q293" s="229"/>
      <c r="R293" s="229"/>
      <c r="S293" s="475">
        <f>SUM(O293*R293)</f>
        <v>0</v>
      </c>
      <c r="T293" s="229"/>
      <c r="U293" s="229"/>
      <c r="V293" s="474">
        <f>SUM(S293-(S293*U293/100))</f>
        <v>0</v>
      </c>
      <c r="W293" s="473">
        <f>SUM(J293+V293)</f>
        <v>27540</v>
      </c>
      <c r="X293" s="472">
        <f>W293</f>
        <v>27540</v>
      </c>
      <c r="Y293" s="229">
        <v>50</v>
      </c>
      <c r="Z293" s="229">
        <v>0</v>
      </c>
      <c r="AA293" s="229">
        <v>0.01</v>
      </c>
      <c r="AB293" s="229"/>
    </row>
    <row r="294" spans="1:28" ht="17.25" x14ac:dyDescent="0.3">
      <c r="A294" s="229"/>
      <c r="B294" s="230"/>
      <c r="C294" s="229"/>
      <c r="D294" s="229">
        <v>0</v>
      </c>
      <c r="E294" s="229">
        <v>1</v>
      </c>
      <c r="F294" s="229">
        <v>20.5</v>
      </c>
      <c r="G294" s="484">
        <f>SUM((D294*400)+(E294*100)+F294)</f>
        <v>120.5</v>
      </c>
      <c r="H294" s="229">
        <v>1</v>
      </c>
      <c r="I294" s="229">
        <v>75</v>
      </c>
      <c r="J294" s="473">
        <f>SUM(G294*I294)</f>
        <v>9037.5</v>
      </c>
      <c r="K294" s="229"/>
      <c r="L294" s="229"/>
      <c r="M294" s="230"/>
      <c r="N294" s="230"/>
      <c r="O294" s="229"/>
      <c r="P294" s="229"/>
      <c r="Q294" s="229"/>
      <c r="R294" s="229"/>
      <c r="S294" s="475">
        <f>SUM(O294*R294)</f>
        <v>0</v>
      </c>
      <c r="T294" s="229"/>
      <c r="U294" s="229"/>
      <c r="V294" s="474">
        <f>SUM(S294-(S294*U294/100))</f>
        <v>0</v>
      </c>
      <c r="W294" s="473">
        <f>SUM(J294+V294)</f>
        <v>9037.5</v>
      </c>
      <c r="X294" s="472">
        <f>W294</f>
        <v>9037.5</v>
      </c>
      <c r="Y294" s="229">
        <v>50</v>
      </c>
      <c r="Z294" s="229">
        <v>0</v>
      </c>
      <c r="AA294" s="229">
        <v>0.01</v>
      </c>
      <c r="AB294" s="229"/>
    </row>
    <row r="295" spans="1:28" ht="17.25" x14ac:dyDescent="0.3">
      <c r="A295" s="229"/>
      <c r="B295" s="230"/>
      <c r="C295" s="229"/>
      <c r="D295" s="229">
        <v>0</v>
      </c>
      <c r="E295" s="229">
        <v>1</v>
      </c>
      <c r="F295" s="229">
        <v>80.099999999999994</v>
      </c>
      <c r="G295" s="484">
        <f>SUM((D295*400)+(E295*100)+F295)</f>
        <v>180.1</v>
      </c>
      <c r="H295" s="229">
        <v>1</v>
      </c>
      <c r="I295" s="229">
        <v>75</v>
      </c>
      <c r="J295" s="473">
        <f>SUM(G295*I295)</f>
        <v>13507.5</v>
      </c>
      <c r="K295" s="229"/>
      <c r="L295" s="229"/>
      <c r="M295" s="230"/>
      <c r="N295" s="230"/>
      <c r="O295" s="229"/>
      <c r="P295" s="229"/>
      <c r="Q295" s="229"/>
      <c r="R295" s="229"/>
      <c r="S295" s="475">
        <f>SUM(O295*R295)</f>
        <v>0</v>
      </c>
      <c r="T295" s="229"/>
      <c r="U295" s="229"/>
      <c r="V295" s="474">
        <f>SUM(S295-(S295*U295/100))</f>
        <v>0</v>
      </c>
      <c r="W295" s="473">
        <f>SUM(J295+V295)</f>
        <v>13507.5</v>
      </c>
      <c r="X295" s="472">
        <f>W295</f>
        <v>13507.5</v>
      </c>
      <c r="Y295" s="229">
        <v>50</v>
      </c>
      <c r="Z295" s="229">
        <v>0</v>
      </c>
      <c r="AA295" s="229">
        <v>0.01</v>
      </c>
      <c r="AB295" s="229"/>
    </row>
    <row r="296" spans="1:28" ht="17.25" x14ac:dyDescent="0.3">
      <c r="A296" s="229">
        <v>253</v>
      </c>
      <c r="B296" s="230" t="s">
        <v>4</v>
      </c>
      <c r="C296" s="229">
        <v>15142</v>
      </c>
      <c r="D296" s="229">
        <v>9</v>
      </c>
      <c r="E296" s="229">
        <v>1</v>
      </c>
      <c r="F296" s="229">
        <v>20</v>
      </c>
      <c r="G296" s="484">
        <f>SUM((D296*400)+(E296*100)+F296)</f>
        <v>3720</v>
      </c>
      <c r="H296" s="229">
        <v>1</v>
      </c>
      <c r="I296" s="229">
        <v>75</v>
      </c>
      <c r="J296" s="473">
        <f>SUM(G296*I296)</f>
        <v>279000</v>
      </c>
      <c r="K296" s="229"/>
      <c r="L296" s="229"/>
      <c r="M296" s="230"/>
      <c r="N296" s="230"/>
      <c r="O296" s="229"/>
      <c r="P296" s="229"/>
      <c r="Q296" s="229"/>
      <c r="R296" s="229"/>
      <c r="S296" s="475">
        <f>SUM(O296*R296)</f>
        <v>0</v>
      </c>
      <c r="T296" s="229"/>
      <c r="U296" s="229"/>
      <c r="V296" s="474">
        <f>SUM(S296-(S296*U296/100))</f>
        <v>0</v>
      </c>
      <c r="W296" s="473">
        <f>SUM(J296+V296)</f>
        <v>279000</v>
      </c>
      <c r="X296" s="472">
        <f>W296</f>
        <v>279000</v>
      </c>
      <c r="Y296" s="229">
        <v>50</v>
      </c>
      <c r="Z296" s="229">
        <v>0</v>
      </c>
      <c r="AA296" s="229">
        <v>0.01</v>
      </c>
      <c r="AB296" s="229"/>
    </row>
    <row r="297" spans="1:28" ht="17.25" x14ac:dyDescent="0.3">
      <c r="A297" s="229">
        <v>254</v>
      </c>
      <c r="B297" s="230" t="s">
        <v>4</v>
      </c>
      <c r="C297" s="229">
        <v>1855</v>
      </c>
      <c r="D297" s="229">
        <v>0</v>
      </c>
      <c r="E297" s="229">
        <v>3</v>
      </c>
      <c r="F297" s="229">
        <v>86</v>
      </c>
      <c r="G297" s="484">
        <f>SUM((D297*400)+(E297*100)+F297)</f>
        <v>386</v>
      </c>
      <c r="H297" s="229">
        <v>2</v>
      </c>
      <c r="I297" s="229">
        <v>75</v>
      </c>
      <c r="J297" s="473">
        <f>SUM(G297*I297)</f>
        <v>28950</v>
      </c>
      <c r="K297" s="229"/>
      <c r="L297" s="229">
        <v>121</v>
      </c>
      <c r="M297" s="230" t="s">
        <v>3</v>
      </c>
      <c r="N297" s="230" t="s">
        <v>2</v>
      </c>
      <c r="O297" s="229">
        <v>80</v>
      </c>
      <c r="P297" s="229"/>
      <c r="Q297" s="229"/>
      <c r="R297" s="229">
        <v>5400</v>
      </c>
      <c r="S297" s="475">
        <f>SUM(O297*R297)</f>
        <v>432000</v>
      </c>
      <c r="T297" s="229">
        <v>1</v>
      </c>
      <c r="U297" s="229">
        <v>1</v>
      </c>
      <c r="V297" s="474">
        <f>SUM(S297-(S297*U297/100))</f>
        <v>427680</v>
      </c>
      <c r="W297" s="473">
        <f>SUM(J297+V297)</f>
        <v>456630</v>
      </c>
      <c r="X297" s="472">
        <f>W297</f>
        <v>456630</v>
      </c>
      <c r="Y297" s="229">
        <v>10</v>
      </c>
      <c r="Z297" s="229">
        <v>0</v>
      </c>
      <c r="AA297" s="229">
        <v>0.02</v>
      </c>
      <c r="AB297" s="229"/>
    </row>
    <row r="298" spans="1:28" ht="17.25" x14ac:dyDescent="0.3">
      <c r="A298" s="229">
        <v>255</v>
      </c>
      <c r="B298" s="230" t="s">
        <v>4</v>
      </c>
      <c r="C298" s="229">
        <v>13722</v>
      </c>
      <c r="D298" s="229">
        <v>7</v>
      </c>
      <c r="E298" s="229">
        <v>0</v>
      </c>
      <c r="F298" s="229">
        <v>84</v>
      </c>
      <c r="G298" s="484">
        <f>SUM((D298*400)+(E298*100)+F298)</f>
        <v>2884</v>
      </c>
      <c r="H298" s="229">
        <v>1</v>
      </c>
      <c r="I298" s="229">
        <v>75</v>
      </c>
      <c r="J298" s="473">
        <f>SUM(G298*I298)</f>
        <v>216300</v>
      </c>
      <c r="K298" s="229"/>
      <c r="L298" s="229">
        <v>25</v>
      </c>
      <c r="M298" s="230"/>
      <c r="N298" s="230"/>
      <c r="O298" s="229"/>
      <c r="P298" s="229"/>
      <c r="Q298" s="229"/>
      <c r="R298" s="229"/>
      <c r="S298" s="475">
        <f>SUM(O298*R298)</f>
        <v>0</v>
      </c>
      <c r="T298" s="229"/>
      <c r="U298" s="229"/>
      <c r="V298" s="474">
        <f>SUM(S298-(S298*U298/100))</f>
        <v>0</v>
      </c>
      <c r="W298" s="473">
        <f>SUM(J298+V298)</f>
        <v>216300</v>
      </c>
      <c r="X298" s="472">
        <f>W298</f>
        <v>216300</v>
      </c>
      <c r="Y298" s="229">
        <v>50</v>
      </c>
      <c r="Z298" s="229">
        <v>0</v>
      </c>
      <c r="AA298" s="229">
        <v>0.01</v>
      </c>
      <c r="AB298" s="229"/>
    </row>
    <row r="299" spans="1:28" ht="17.25" x14ac:dyDescent="0.3">
      <c r="A299" s="229">
        <v>256</v>
      </c>
      <c r="B299" s="230" t="s">
        <v>4</v>
      </c>
      <c r="C299" s="229">
        <v>1718</v>
      </c>
      <c r="D299" s="229">
        <v>23</v>
      </c>
      <c r="E299" s="229">
        <v>2</v>
      </c>
      <c r="F299" s="229">
        <v>43</v>
      </c>
      <c r="G299" s="484">
        <f>SUM((D299*400)+(E299*100)+F299)</f>
        <v>9443</v>
      </c>
      <c r="H299" s="229">
        <v>1</v>
      </c>
      <c r="I299" s="229">
        <v>75</v>
      </c>
      <c r="J299" s="473">
        <f>SUM(G299*I299)</f>
        <v>708225</v>
      </c>
      <c r="K299" s="229"/>
      <c r="L299" s="229"/>
      <c r="M299" s="230"/>
      <c r="N299" s="230"/>
      <c r="O299" s="229"/>
      <c r="P299" s="229"/>
      <c r="Q299" s="229"/>
      <c r="R299" s="229"/>
      <c r="S299" s="475">
        <f>SUM(O299*R299)</f>
        <v>0</v>
      </c>
      <c r="T299" s="229"/>
      <c r="U299" s="229"/>
      <c r="V299" s="474">
        <f>SUM(S299-(S299*U299/100))</f>
        <v>0</v>
      </c>
      <c r="W299" s="473">
        <f>SUM(J299+V299)</f>
        <v>708225</v>
      </c>
      <c r="X299" s="472">
        <f>W299</f>
        <v>708225</v>
      </c>
      <c r="Y299" s="229">
        <v>50</v>
      </c>
      <c r="Z299" s="229">
        <v>0</v>
      </c>
      <c r="AA299" s="229">
        <v>0.01</v>
      </c>
      <c r="AB299" s="229"/>
    </row>
    <row r="300" spans="1:28" ht="17.25" x14ac:dyDescent="0.3">
      <c r="A300" s="229">
        <v>257</v>
      </c>
      <c r="B300" s="230" t="s">
        <v>4</v>
      </c>
      <c r="C300" s="229">
        <v>6636</v>
      </c>
      <c r="D300" s="229">
        <v>8</v>
      </c>
      <c r="E300" s="229">
        <v>0</v>
      </c>
      <c r="F300" s="229">
        <v>0</v>
      </c>
      <c r="G300" s="484">
        <f>SUM((D300*400)+(E300*100)+F300)</f>
        <v>3200</v>
      </c>
      <c r="H300" s="229">
        <v>1</v>
      </c>
      <c r="I300" s="229">
        <v>75</v>
      </c>
      <c r="J300" s="473">
        <f>SUM(G300*I300)</f>
        <v>240000</v>
      </c>
      <c r="K300" s="229"/>
      <c r="L300" s="229"/>
      <c r="M300" s="230"/>
      <c r="N300" s="230"/>
      <c r="O300" s="229"/>
      <c r="P300" s="229"/>
      <c r="Q300" s="229"/>
      <c r="R300" s="229"/>
      <c r="S300" s="475">
        <f>SUM(O300*R300)</f>
        <v>0</v>
      </c>
      <c r="T300" s="229"/>
      <c r="U300" s="229"/>
      <c r="V300" s="474">
        <f>SUM(S300-(S300*U300/100))</f>
        <v>0</v>
      </c>
      <c r="W300" s="473">
        <f>SUM(J300+V300)</f>
        <v>240000</v>
      </c>
      <c r="X300" s="472">
        <f>W300</f>
        <v>240000</v>
      </c>
      <c r="Y300" s="229">
        <v>50</v>
      </c>
      <c r="Z300" s="229">
        <v>0</v>
      </c>
      <c r="AA300" s="229">
        <v>0.01</v>
      </c>
      <c r="AB300" s="229"/>
    </row>
    <row r="301" spans="1:28" ht="17.25" x14ac:dyDescent="0.3">
      <c r="A301" s="229">
        <v>258</v>
      </c>
      <c r="B301" s="230" t="s">
        <v>4</v>
      </c>
      <c r="C301" s="229">
        <v>2000</v>
      </c>
      <c r="D301" s="229">
        <v>13</v>
      </c>
      <c r="E301" s="229">
        <v>1</v>
      </c>
      <c r="F301" s="229">
        <v>80</v>
      </c>
      <c r="G301" s="484">
        <f>SUM((D301*400)+(E301*100)+F301)</f>
        <v>5380</v>
      </c>
      <c r="H301" s="229">
        <v>1</v>
      </c>
      <c r="I301" s="229">
        <v>130</v>
      </c>
      <c r="J301" s="473">
        <f>SUM(G301*I301)</f>
        <v>699400</v>
      </c>
      <c r="K301" s="229"/>
      <c r="L301" s="229"/>
      <c r="M301" s="230"/>
      <c r="N301" s="230"/>
      <c r="O301" s="229"/>
      <c r="P301" s="229"/>
      <c r="Q301" s="229"/>
      <c r="R301" s="229"/>
      <c r="S301" s="475">
        <f>SUM(O301*R301)</f>
        <v>0</v>
      </c>
      <c r="T301" s="229"/>
      <c r="U301" s="229"/>
      <c r="V301" s="474">
        <f>SUM(S301-(S301*U301/100))</f>
        <v>0</v>
      </c>
      <c r="W301" s="473">
        <f>SUM(J301+V301)</f>
        <v>699400</v>
      </c>
      <c r="X301" s="472">
        <f>W301</f>
        <v>699400</v>
      </c>
      <c r="Y301" s="229">
        <v>50</v>
      </c>
      <c r="Z301" s="229">
        <v>0</v>
      </c>
      <c r="AA301" s="229">
        <v>0.01</v>
      </c>
      <c r="AB301" s="229"/>
    </row>
    <row r="302" spans="1:28" ht="17.25" x14ac:dyDescent="0.3">
      <c r="A302" s="229">
        <v>259</v>
      </c>
      <c r="B302" s="230" t="s">
        <v>4</v>
      </c>
      <c r="C302" s="229">
        <v>3394</v>
      </c>
      <c r="D302" s="229">
        <v>0</v>
      </c>
      <c r="E302" s="229">
        <v>1</v>
      </c>
      <c r="F302" s="229">
        <v>1</v>
      </c>
      <c r="G302" s="484">
        <f>SUM((D302*400)+(E302*100)+F302)</f>
        <v>101</v>
      </c>
      <c r="H302" s="229">
        <v>1</v>
      </c>
      <c r="I302" s="229">
        <v>200</v>
      </c>
      <c r="J302" s="473">
        <f>SUM(G302*I302)</f>
        <v>20200</v>
      </c>
      <c r="K302" s="229"/>
      <c r="L302" s="229"/>
      <c r="M302" s="230"/>
      <c r="N302" s="230"/>
      <c r="O302" s="229"/>
      <c r="P302" s="229"/>
      <c r="Q302" s="229"/>
      <c r="R302" s="229"/>
      <c r="S302" s="475">
        <f>SUM(O302*R302)</f>
        <v>0</v>
      </c>
      <c r="T302" s="229"/>
      <c r="U302" s="229"/>
      <c r="V302" s="474">
        <f>SUM(S302-(S302*U302/100))</f>
        <v>0</v>
      </c>
      <c r="W302" s="473">
        <f>SUM(J302+V302)</f>
        <v>20200</v>
      </c>
      <c r="X302" s="472">
        <f>W302</f>
        <v>20200</v>
      </c>
      <c r="Y302" s="229">
        <v>50</v>
      </c>
      <c r="Z302" s="229">
        <v>0</v>
      </c>
      <c r="AA302" s="229">
        <v>0.01</v>
      </c>
      <c r="AB302" s="229"/>
    </row>
    <row r="303" spans="1:28" ht="17.25" x14ac:dyDescent="0.3">
      <c r="A303" s="229">
        <v>260</v>
      </c>
      <c r="B303" s="230" t="s">
        <v>4</v>
      </c>
      <c r="C303" s="229">
        <v>44</v>
      </c>
      <c r="D303" s="229">
        <v>1</v>
      </c>
      <c r="E303" s="229">
        <v>2</v>
      </c>
      <c r="F303" s="229">
        <v>3</v>
      </c>
      <c r="G303" s="484">
        <f>SUM((D303*400)+(E303*100)+F303)</f>
        <v>603</v>
      </c>
      <c r="H303" s="229">
        <v>2</v>
      </c>
      <c r="I303" s="229">
        <v>75</v>
      </c>
      <c r="J303" s="473">
        <f>SUM(G303*I303)</f>
        <v>45225</v>
      </c>
      <c r="K303" s="229"/>
      <c r="L303" s="229">
        <v>25</v>
      </c>
      <c r="M303" s="230" t="s">
        <v>10</v>
      </c>
      <c r="N303" s="230" t="s">
        <v>9</v>
      </c>
      <c r="O303" s="229">
        <v>459</v>
      </c>
      <c r="P303" s="229"/>
      <c r="Q303" s="229"/>
      <c r="R303" s="229">
        <v>6500</v>
      </c>
      <c r="S303" s="475">
        <f>SUM(O303*R303)</f>
        <v>2983500</v>
      </c>
      <c r="T303" s="229">
        <v>40</v>
      </c>
      <c r="U303" s="229">
        <v>85</v>
      </c>
      <c r="V303" s="474">
        <f>SUM(S303-(S303*U303/100))</f>
        <v>447525</v>
      </c>
      <c r="W303" s="473">
        <f>SUM(J303+V303)</f>
        <v>492750</v>
      </c>
      <c r="X303" s="472">
        <f>W303</f>
        <v>492750</v>
      </c>
      <c r="Y303" s="229">
        <v>10</v>
      </c>
      <c r="Z303" s="229">
        <v>0</v>
      </c>
      <c r="AA303" s="229">
        <v>0.02</v>
      </c>
      <c r="AB303" s="229"/>
    </row>
    <row r="304" spans="1:28" ht="17.25" x14ac:dyDescent="0.3">
      <c r="A304" s="229"/>
      <c r="B304" s="230"/>
      <c r="C304" s="229"/>
      <c r="D304" s="229"/>
      <c r="E304" s="229"/>
      <c r="F304" s="229"/>
      <c r="G304" s="484"/>
      <c r="H304" s="229"/>
      <c r="I304" s="229"/>
      <c r="J304" s="473">
        <f>SUM(G304*I304)</f>
        <v>0</v>
      </c>
      <c r="K304" s="229"/>
      <c r="L304" s="229"/>
      <c r="M304" s="230" t="s">
        <v>71</v>
      </c>
      <c r="N304" s="230" t="s">
        <v>0</v>
      </c>
      <c r="O304" s="229">
        <v>16.5</v>
      </c>
      <c r="P304" s="229"/>
      <c r="Q304" s="229"/>
      <c r="R304" s="229">
        <v>5400</v>
      </c>
      <c r="S304" s="475">
        <f>SUM(O304*R304)</f>
        <v>89100</v>
      </c>
      <c r="T304" s="229">
        <v>20</v>
      </c>
      <c r="U304" s="229">
        <v>93</v>
      </c>
      <c r="V304" s="474">
        <f>SUM(S304-(S304*U304/100))</f>
        <v>6237</v>
      </c>
      <c r="W304" s="473">
        <f>SUM(J304+V304)</f>
        <v>6237</v>
      </c>
      <c r="X304" s="472">
        <f>W304</f>
        <v>6237</v>
      </c>
      <c r="Y304" s="229">
        <v>50</v>
      </c>
      <c r="Z304" s="229">
        <v>0</v>
      </c>
      <c r="AA304" s="229">
        <v>0.01</v>
      </c>
      <c r="AB304" s="229"/>
    </row>
    <row r="305" spans="1:28" ht="17.25" x14ac:dyDescent="0.3">
      <c r="A305" s="229"/>
      <c r="B305" s="230"/>
      <c r="C305" s="229"/>
      <c r="D305" s="229"/>
      <c r="E305" s="229"/>
      <c r="F305" s="229"/>
      <c r="G305" s="484"/>
      <c r="H305" s="229"/>
      <c r="I305" s="229"/>
      <c r="J305" s="473">
        <f>SUM(G305*I305)</f>
        <v>0</v>
      </c>
      <c r="K305" s="229"/>
      <c r="L305" s="229"/>
      <c r="M305" s="230" t="s">
        <v>16</v>
      </c>
      <c r="N305" s="230" t="s">
        <v>2</v>
      </c>
      <c r="O305" s="229">
        <v>45</v>
      </c>
      <c r="P305" s="229"/>
      <c r="Q305" s="229"/>
      <c r="R305" s="229">
        <v>2400</v>
      </c>
      <c r="S305" s="475">
        <f>SUM(O305*R305)</f>
        <v>108000</v>
      </c>
      <c r="T305" s="229">
        <v>20</v>
      </c>
      <c r="U305" s="229">
        <v>30</v>
      </c>
      <c r="V305" s="474">
        <f>SUM(S305-(S305*U305/100))</f>
        <v>75600</v>
      </c>
      <c r="W305" s="473">
        <f>SUM(J305+V305)</f>
        <v>75600</v>
      </c>
      <c r="X305" s="472">
        <f>W305</f>
        <v>75600</v>
      </c>
      <c r="Y305" s="229">
        <v>0</v>
      </c>
      <c r="Z305" s="493">
        <f>X305</f>
        <v>75600</v>
      </c>
      <c r="AA305" s="229">
        <v>0.03</v>
      </c>
      <c r="AB305" s="229"/>
    </row>
    <row r="306" spans="1:28" ht="17.25" x14ac:dyDescent="0.3">
      <c r="A306" s="229">
        <v>261</v>
      </c>
      <c r="B306" s="230" t="s">
        <v>4</v>
      </c>
      <c r="C306" s="229">
        <v>17990</v>
      </c>
      <c r="D306" s="229">
        <v>19</v>
      </c>
      <c r="E306" s="229">
        <v>3</v>
      </c>
      <c r="F306" s="229">
        <v>0</v>
      </c>
      <c r="G306" s="484">
        <f>SUM((D306*400)+(E306*100)+F306)</f>
        <v>7900</v>
      </c>
      <c r="H306" s="229">
        <v>1</v>
      </c>
      <c r="I306" s="229">
        <v>100</v>
      </c>
      <c r="J306" s="473">
        <f>SUM(G306*I306)</f>
        <v>790000</v>
      </c>
      <c r="K306" s="229"/>
      <c r="L306" s="229"/>
      <c r="M306" s="230"/>
      <c r="N306" s="230"/>
      <c r="O306" s="229"/>
      <c r="P306" s="229"/>
      <c r="Q306" s="229"/>
      <c r="R306" s="229"/>
      <c r="S306" s="475">
        <f>SUM(O306*R306)</f>
        <v>0</v>
      </c>
      <c r="T306" s="229"/>
      <c r="U306" s="229"/>
      <c r="V306" s="474">
        <f>SUM(S306-(S306*U306/100))</f>
        <v>0</v>
      </c>
      <c r="W306" s="473">
        <f>SUM(J306+V306)</f>
        <v>790000</v>
      </c>
      <c r="X306" s="472">
        <f>W306</f>
        <v>790000</v>
      </c>
      <c r="Y306" s="229">
        <v>50</v>
      </c>
      <c r="Z306" s="229">
        <v>0</v>
      </c>
      <c r="AA306" s="229">
        <v>0.01</v>
      </c>
      <c r="AB306" s="229"/>
    </row>
    <row r="307" spans="1:28" ht="17.25" x14ac:dyDescent="0.3">
      <c r="A307" s="229">
        <v>262</v>
      </c>
      <c r="B307" s="230" t="s">
        <v>4</v>
      </c>
      <c r="C307" s="229">
        <v>15107</v>
      </c>
      <c r="D307" s="229">
        <v>12</v>
      </c>
      <c r="E307" s="229">
        <v>0</v>
      </c>
      <c r="F307" s="229">
        <v>7</v>
      </c>
      <c r="G307" s="484">
        <f>SUM((D307*400)+(E307*100)+F307)</f>
        <v>4807</v>
      </c>
      <c r="H307" s="229">
        <v>1</v>
      </c>
      <c r="I307" s="229">
        <v>100</v>
      </c>
      <c r="J307" s="473">
        <f>SUM(G307*I307)</f>
        <v>480700</v>
      </c>
      <c r="K307" s="229"/>
      <c r="L307" s="229"/>
      <c r="M307" s="230"/>
      <c r="N307" s="230"/>
      <c r="O307" s="229"/>
      <c r="P307" s="229"/>
      <c r="Q307" s="229"/>
      <c r="R307" s="229"/>
      <c r="S307" s="475">
        <f>SUM(O307*R307)</f>
        <v>0</v>
      </c>
      <c r="T307" s="229"/>
      <c r="U307" s="229"/>
      <c r="V307" s="474">
        <f>SUM(S307-(S307*U307/100))</f>
        <v>0</v>
      </c>
      <c r="W307" s="473">
        <f>SUM(J307+V307)</f>
        <v>480700</v>
      </c>
      <c r="X307" s="472">
        <f>W307</f>
        <v>480700</v>
      </c>
      <c r="Y307" s="229">
        <v>50</v>
      </c>
      <c r="Z307" s="229">
        <v>0</v>
      </c>
      <c r="AA307" s="229">
        <v>0.01</v>
      </c>
      <c r="AB307" s="229"/>
    </row>
    <row r="308" spans="1:28" ht="17.25" x14ac:dyDescent="0.3">
      <c r="A308" s="229">
        <v>263</v>
      </c>
      <c r="B308" s="230" t="s">
        <v>4</v>
      </c>
      <c r="C308" s="229">
        <v>15287</v>
      </c>
      <c r="D308" s="229">
        <v>1</v>
      </c>
      <c r="E308" s="229">
        <v>2</v>
      </c>
      <c r="F308" s="229">
        <v>46</v>
      </c>
      <c r="G308" s="484">
        <f>SUM((D308*400)+(E308*100)+F308)</f>
        <v>646</v>
      </c>
      <c r="H308" s="229">
        <v>1</v>
      </c>
      <c r="I308" s="229">
        <v>190</v>
      </c>
      <c r="J308" s="473">
        <f>SUM(G308*I308)</f>
        <v>122740</v>
      </c>
      <c r="K308" s="229"/>
      <c r="L308" s="229"/>
      <c r="M308" s="230"/>
      <c r="N308" s="230"/>
      <c r="O308" s="229"/>
      <c r="P308" s="229"/>
      <c r="Q308" s="229"/>
      <c r="R308" s="229"/>
      <c r="S308" s="475">
        <f>SUM(O308*R308)</f>
        <v>0</v>
      </c>
      <c r="T308" s="229"/>
      <c r="U308" s="229"/>
      <c r="V308" s="474">
        <f>SUM(S308-(S308*U308/100))</f>
        <v>0</v>
      </c>
      <c r="W308" s="473">
        <f>SUM(J308+V308)</f>
        <v>122740</v>
      </c>
      <c r="X308" s="472">
        <f>W308</f>
        <v>122740</v>
      </c>
      <c r="Y308" s="229">
        <v>50</v>
      </c>
      <c r="Z308" s="229">
        <v>0</v>
      </c>
      <c r="AA308" s="229">
        <v>0.02</v>
      </c>
      <c r="AB308" s="229"/>
    </row>
    <row r="309" spans="1:28" ht="17.25" x14ac:dyDescent="0.3">
      <c r="A309" s="229">
        <v>264</v>
      </c>
      <c r="B309" s="230" t="s">
        <v>4</v>
      </c>
      <c r="C309" s="229">
        <v>82</v>
      </c>
      <c r="D309" s="229">
        <v>0</v>
      </c>
      <c r="E309" s="229">
        <v>1</v>
      </c>
      <c r="F309" s="229">
        <v>15</v>
      </c>
      <c r="G309" s="484">
        <f>SUM((D309*400)+(E309*100)+F309)</f>
        <v>115</v>
      </c>
      <c r="H309" s="229">
        <v>2</v>
      </c>
      <c r="I309" s="229">
        <v>250</v>
      </c>
      <c r="J309" s="473">
        <f>SUM(G309*I309)</f>
        <v>28750</v>
      </c>
      <c r="K309" s="229"/>
      <c r="L309" s="229">
        <v>119</v>
      </c>
      <c r="M309" s="230" t="s">
        <v>3</v>
      </c>
      <c r="N309" s="230" t="s">
        <v>2</v>
      </c>
      <c r="O309" s="229">
        <v>180</v>
      </c>
      <c r="P309" s="229"/>
      <c r="Q309" s="229"/>
      <c r="R309" s="229">
        <v>6500</v>
      </c>
      <c r="S309" s="475">
        <f>SUM(O309*R309)</f>
        <v>1170000</v>
      </c>
      <c r="T309" s="229">
        <v>2</v>
      </c>
      <c r="U309" s="229">
        <v>2</v>
      </c>
      <c r="V309" s="474">
        <f>SUM(S309-(S309*U309/100))</f>
        <v>1146600</v>
      </c>
      <c r="W309" s="473">
        <f>SUM(J309+V309)</f>
        <v>1175350</v>
      </c>
      <c r="X309" s="472">
        <f>W309</f>
        <v>1175350</v>
      </c>
      <c r="Y309" s="229">
        <v>50</v>
      </c>
      <c r="Z309" s="229">
        <v>0</v>
      </c>
      <c r="AA309" s="229">
        <v>0.01</v>
      </c>
      <c r="AB309" s="229"/>
    </row>
    <row r="310" spans="1:28" ht="17.25" x14ac:dyDescent="0.3">
      <c r="A310" s="229">
        <v>265</v>
      </c>
      <c r="B310" s="230" t="s">
        <v>4</v>
      </c>
      <c r="C310" s="229">
        <v>17989</v>
      </c>
      <c r="D310" s="229">
        <v>21</v>
      </c>
      <c r="E310" s="229">
        <v>3</v>
      </c>
      <c r="F310" s="229">
        <v>44</v>
      </c>
      <c r="G310" s="484">
        <f>SUM((D310*400)+(E310*100)+F310)</f>
        <v>8744</v>
      </c>
      <c r="H310" s="229">
        <v>1</v>
      </c>
      <c r="I310" s="229">
        <v>100</v>
      </c>
      <c r="J310" s="473">
        <f>SUM(G310*I310)</f>
        <v>874400</v>
      </c>
      <c r="K310" s="229"/>
      <c r="L310" s="229"/>
      <c r="M310" s="230"/>
      <c r="N310" s="230"/>
      <c r="O310" s="229"/>
      <c r="P310" s="229"/>
      <c r="Q310" s="229"/>
      <c r="R310" s="229"/>
      <c r="S310" s="475">
        <f>SUM(O310*R310)</f>
        <v>0</v>
      </c>
      <c r="T310" s="229"/>
      <c r="U310" s="229"/>
      <c r="V310" s="474">
        <f>SUM(S310-(S310*U310/100))</f>
        <v>0</v>
      </c>
      <c r="W310" s="473">
        <f>SUM(J310+V310)</f>
        <v>874400</v>
      </c>
      <c r="X310" s="472">
        <f>W310</f>
        <v>874400</v>
      </c>
      <c r="Y310" s="229">
        <v>50</v>
      </c>
      <c r="Z310" s="229">
        <v>0</v>
      </c>
      <c r="AA310" s="229">
        <v>0.01</v>
      </c>
      <c r="AB310" s="229"/>
    </row>
    <row r="311" spans="1:28" ht="17.25" x14ac:dyDescent="0.3">
      <c r="A311" s="229">
        <v>266</v>
      </c>
      <c r="B311" s="230" t="s">
        <v>4</v>
      </c>
      <c r="C311" s="229">
        <v>6308</v>
      </c>
      <c r="D311" s="229">
        <v>12</v>
      </c>
      <c r="E311" s="229">
        <v>0</v>
      </c>
      <c r="F311" s="229">
        <v>76</v>
      </c>
      <c r="G311" s="484">
        <f>SUM((D311*400)+(E311*100)+F311)</f>
        <v>4876</v>
      </c>
      <c r="H311" s="229">
        <v>1</v>
      </c>
      <c r="I311" s="229">
        <v>75</v>
      </c>
      <c r="J311" s="473">
        <f>SUM(G311*I311)</f>
        <v>365700</v>
      </c>
      <c r="K311" s="229"/>
      <c r="L311" s="229"/>
      <c r="M311" s="230"/>
      <c r="N311" s="230"/>
      <c r="O311" s="229"/>
      <c r="P311" s="229"/>
      <c r="Q311" s="229"/>
      <c r="R311" s="229"/>
      <c r="S311" s="475">
        <f>SUM(O311*R311)</f>
        <v>0</v>
      </c>
      <c r="T311" s="229"/>
      <c r="U311" s="229"/>
      <c r="V311" s="474">
        <f>SUM(S311-(S311*U311/100))</f>
        <v>0</v>
      </c>
      <c r="W311" s="473">
        <f>SUM(J311+V311)</f>
        <v>365700</v>
      </c>
      <c r="X311" s="472">
        <f>W311</f>
        <v>365700</v>
      </c>
      <c r="Y311" s="229">
        <v>50</v>
      </c>
      <c r="Z311" s="229">
        <v>0</v>
      </c>
      <c r="AA311" s="229">
        <v>0.01</v>
      </c>
      <c r="AB311" s="229"/>
    </row>
    <row r="312" spans="1:28" ht="17.25" x14ac:dyDescent="0.3">
      <c r="A312" s="229">
        <v>267</v>
      </c>
      <c r="B312" s="230" t="s">
        <v>4</v>
      </c>
      <c r="C312" s="229">
        <v>1905</v>
      </c>
      <c r="D312" s="229">
        <v>0</v>
      </c>
      <c r="E312" s="229">
        <v>2</v>
      </c>
      <c r="F312" s="229">
        <v>38</v>
      </c>
      <c r="G312" s="484">
        <f>SUM((D312*400)+(E312*100)+F312)</f>
        <v>238</v>
      </c>
      <c r="H312" s="229">
        <v>2</v>
      </c>
      <c r="I312" s="229">
        <v>200</v>
      </c>
      <c r="J312" s="473">
        <f>SUM(G312*I312)</f>
        <v>47600</v>
      </c>
      <c r="K312" s="229"/>
      <c r="L312" s="229">
        <v>6</v>
      </c>
      <c r="M312" s="230" t="s">
        <v>6</v>
      </c>
      <c r="N312" s="230" t="s">
        <v>45</v>
      </c>
      <c r="O312" s="229">
        <v>90</v>
      </c>
      <c r="P312" s="229"/>
      <c r="Q312" s="229"/>
      <c r="R312" s="229">
        <v>6500</v>
      </c>
      <c r="S312" s="475">
        <f>SUM(O312*R312)</f>
        <v>585000</v>
      </c>
      <c r="T312" s="229">
        <v>2</v>
      </c>
      <c r="U312" s="229">
        <v>2</v>
      </c>
      <c r="V312" s="474">
        <f>SUM(S312-(S312*U312/100))</f>
        <v>573300</v>
      </c>
      <c r="W312" s="473">
        <f>SUM(J312+V312)</f>
        <v>620900</v>
      </c>
      <c r="X312" s="472">
        <f>W312</f>
        <v>620900</v>
      </c>
      <c r="Y312" s="229">
        <v>10</v>
      </c>
      <c r="Z312" s="229">
        <v>0</v>
      </c>
      <c r="AA312" s="229">
        <v>0.02</v>
      </c>
      <c r="AB312" s="229" t="s">
        <v>1231</v>
      </c>
    </row>
    <row r="313" spans="1:28" ht="17.25" x14ac:dyDescent="0.3">
      <c r="A313" s="229"/>
      <c r="B313" s="230"/>
      <c r="C313" s="229"/>
      <c r="D313" s="229"/>
      <c r="E313" s="229"/>
      <c r="F313" s="229"/>
      <c r="G313" s="484"/>
      <c r="H313" s="229"/>
      <c r="I313" s="229"/>
      <c r="J313" s="473">
        <f>SUM(G313*I313)</f>
        <v>0</v>
      </c>
      <c r="K313" s="229"/>
      <c r="L313" s="229"/>
      <c r="M313" s="230" t="s">
        <v>8</v>
      </c>
      <c r="N313" s="230" t="s">
        <v>0</v>
      </c>
      <c r="O313" s="229">
        <v>30</v>
      </c>
      <c r="P313" s="229"/>
      <c r="Q313" s="229"/>
      <c r="R313" s="229">
        <v>5400</v>
      </c>
      <c r="S313" s="475">
        <f>SUM(O313*R313)</f>
        <v>162000</v>
      </c>
      <c r="T313" s="229">
        <v>20</v>
      </c>
      <c r="U313" s="229">
        <v>93</v>
      </c>
      <c r="V313" s="474">
        <f>SUM(S313-(S313*U313/100))</f>
        <v>11340</v>
      </c>
      <c r="W313" s="473">
        <f>SUM(J313+V313)</f>
        <v>11340</v>
      </c>
      <c r="X313" s="472">
        <f>W313</f>
        <v>11340</v>
      </c>
      <c r="Y313" s="229">
        <v>50</v>
      </c>
      <c r="Z313" s="229">
        <v>0</v>
      </c>
      <c r="AA313" s="229">
        <v>0.01</v>
      </c>
      <c r="AB313" s="229"/>
    </row>
    <row r="314" spans="1:28" ht="17.25" x14ac:dyDescent="0.3">
      <c r="A314" s="492">
        <v>268</v>
      </c>
      <c r="B314" s="230" t="s">
        <v>4</v>
      </c>
      <c r="C314" s="229">
        <v>7826</v>
      </c>
      <c r="D314" s="229">
        <v>4</v>
      </c>
      <c r="E314" s="229">
        <v>3</v>
      </c>
      <c r="F314" s="229">
        <v>21</v>
      </c>
      <c r="G314" s="484">
        <f>SUM((D314*400)+(E314*100)+F314)</f>
        <v>1921</v>
      </c>
      <c r="H314" s="229">
        <v>1</v>
      </c>
      <c r="I314" s="229">
        <v>100</v>
      </c>
      <c r="J314" s="473">
        <f>SUM(G314*I314)</f>
        <v>192100</v>
      </c>
      <c r="K314" s="229"/>
      <c r="L314" s="229"/>
      <c r="M314" s="230"/>
      <c r="N314" s="230"/>
      <c r="O314" s="229"/>
      <c r="P314" s="229"/>
      <c r="Q314" s="229"/>
      <c r="R314" s="229"/>
      <c r="S314" s="475">
        <f>SUM(O314*R314)</f>
        <v>0</v>
      </c>
      <c r="T314" s="229"/>
      <c r="U314" s="229"/>
      <c r="V314" s="474">
        <f>SUM(S314-(S314*U314/100))</f>
        <v>0</v>
      </c>
      <c r="W314" s="473">
        <f>SUM(J314+V314)</f>
        <v>192100</v>
      </c>
      <c r="X314" s="472">
        <f>W314</f>
        <v>192100</v>
      </c>
      <c r="Y314" s="229">
        <v>50</v>
      </c>
      <c r="Z314" s="229">
        <v>0</v>
      </c>
      <c r="AA314" s="229">
        <v>0.01</v>
      </c>
      <c r="AB314" s="229"/>
    </row>
    <row r="315" spans="1:28" ht="17.25" x14ac:dyDescent="0.3">
      <c r="A315" s="229">
        <v>269</v>
      </c>
      <c r="B315" s="230" t="s">
        <v>4</v>
      </c>
      <c r="C315" s="229">
        <v>1816</v>
      </c>
      <c r="D315" s="229">
        <v>12</v>
      </c>
      <c r="E315" s="229">
        <v>3</v>
      </c>
      <c r="F315" s="229">
        <v>3</v>
      </c>
      <c r="G315" s="484">
        <f>SUM((D315*400)+(E315*100)+F315)</f>
        <v>5103</v>
      </c>
      <c r="H315" s="229">
        <v>1</v>
      </c>
      <c r="I315" s="229">
        <v>75</v>
      </c>
      <c r="J315" s="473">
        <f>SUM(G315*I315)</f>
        <v>382725</v>
      </c>
      <c r="K315" s="229"/>
      <c r="L315" s="229"/>
      <c r="M315" s="230"/>
      <c r="N315" s="230"/>
      <c r="O315" s="229"/>
      <c r="P315" s="229"/>
      <c r="Q315" s="229"/>
      <c r="R315" s="229"/>
      <c r="S315" s="475">
        <f>SUM(O315*R315)</f>
        <v>0</v>
      </c>
      <c r="T315" s="229"/>
      <c r="U315" s="229"/>
      <c r="V315" s="474">
        <f>SUM(S315-(S315*U315/100))</f>
        <v>0</v>
      </c>
      <c r="W315" s="473">
        <f>SUM(J315+V315)</f>
        <v>382725</v>
      </c>
      <c r="X315" s="472">
        <f>W315</f>
        <v>382725</v>
      </c>
      <c r="Y315" s="229">
        <v>50</v>
      </c>
      <c r="Z315" s="229">
        <v>0</v>
      </c>
      <c r="AA315" s="229">
        <v>0.01</v>
      </c>
      <c r="AB315" s="229"/>
    </row>
    <row r="316" spans="1:28" ht="17.25" x14ac:dyDescent="0.3">
      <c r="A316" s="229">
        <v>270</v>
      </c>
      <c r="B316" s="230" t="s">
        <v>4</v>
      </c>
      <c r="C316" s="229">
        <v>1906</v>
      </c>
      <c r="D316" s="229">
        <v>0</v>
      </c>
      <c r="E316" s="229">
        <v>0</v>
      </c>
      <c r="F316" s="229">
        <v>76</v>
      </c>
      <c r="G316" s="484">
        <f>SUM((D316*400)+(E316*100)+F316)</f>
        <v>76</v>
      </c>
      <c r="H316" s="229">
        <v>1</v>
      </c>
      <c r="I316" s="229">
        <v>75</v>
      </c>
      <c r="J316" s="473">
        <f>SUM(G316*I316)</f>
        <v>5700</v>
      </c>
      <c r="K316" s="229"/>
      <c r="L316" s="229"/>
      <c r="M316" s="230"/>
      <c r="N316" s="230"/>
      <c r="O316" s="229"/>
      <c r="P316" s="229"/>
      <c r="Q316" s="229"/>
      <c r="R316" s="229"/>
      <c r="S316" s="475">
        <f>SUM(O316*R316)</f>
        <v>0</v>
      </c>
      <c r="T316" s="229"/>
      <c r="U316" s="229"/>
      <c r="V316" s="474">
        <f>SUM(S316-(S316*U316/100))</f>
        <v>0</v>
      </c>
      <c r="W316" s="473">
        <f>SUM(J316+V316)</f>
        <v>5700</v>
      </c>
      <c r="X316" s="472">
        <f>W316</f>
        <v>5700</v>
      </c>
      <c r="Y316" s="229">
        <v>50</v>
      </c>
      <c r="Z316" s="229">
        <v>0</v>
      </c>
      <c r="AA316" s="229">
        <v>0.01</v>
      </c>
      <c r="AB316" s="229"/>
    </row>
    <row r="317" spans="1:28" ht="17.25" x14ac:dyDescent="0.3">
      <c r="A317" s="229">
        <v>271</v>
      </c>
      <c r="B317" s="230" t="s">
        <v>4</v>
      </c>
      <c r="C317" s="229">
        <v>2466</v>
      </c>
      <c r="D317" s="229">
        <v>7</v>
      </c>
      <c r="E317" s="229">
        <v>2</v>
      </c>
      <c r="F317" s="229">
        <v>44</v>
      </c>
      <c r="G317" s="484">
        <f>SUM((D317*400)+(E317*100)+F317)</f>
        <v>3044</v>
      </c>
      <c r="H317" s="229">
        <v>1</v>
      </c>
      <c r="I317" s="229">
        <v>75</v>
      </c>
      <c r="J317" s="473">
        <f>SUM(G317*I317)</f>
        <v>228300</v>
      </c>
      <c r="K317" s="229"/>
      <c r="L317" s="229"/>
      <c r="M317" s="230"/>
      <c r="N317" s="230"/>
      <c r="O317" s="229"/>
      <c r="P317" s="229"/>
      <c r="Q317" s="229"/>
      <c r="R317" s="229"/>
      <c r="S317" s="475">
        <f>SUM(O317*R317)</f>
        <v>0</v>
      </c>
      <c r="T317" s="229"/>
      <c r="U317" s="229"/>
      <c r="V317" s="474">
        <f>SUM(S317-(S317*U317/100))</f>
        <v>0</v>
      </c>
      <c r="W317" s="473">
        <f>SUM(J317+V317)</f>
        <v>228300</v>
      </c>
      <c r="X317" s="472">
        <f>W317</f>
        <v>228300</v>
      </c>
      <c r="Y317" s="229">
        <v>50</v>
      </c>
      <c r="Z317" s="229">
        <v>0</v>
      </c>
      <c r="AA317" s="229">
        <v>0.01</v>
      </c>
      <c r="AB317" s="229"/>
    </row>
    <row r="318" spans="1:28" ht="17.25" x14ac:dyDescent="0.3">
      <c r="A318" s="229">
        <v>272</v>
      </c>
      <c r="B318" s="230" t="s">
        <v>4</v>
      </c>
      <c r="C318" s="229">
        <v>2504</v>
      </c>
      <c r="D318" s="229">
        <v>7</v>
      </c>
      <c r="E318" s="229">
        <v>3</v>
      </c>
      <c r="F318" s="229">
        <v>22</v>
      </c>
      <c r="G318" s="484">
        <f>SUM((D318*400)+(E318*100)+F318)</f>
        <v>3122</v>
      </c>
      <c r="H318" s="229">
        <v>1</v>
      </c>
      <c r="I318" s="229">
        <v>130</v>
      </c>
      <c r="J318" s="473">
        <f>SUM(G318*I318)</f>
        <v>405860</v>
      </c>
      <c r="K318" s="229"/>
      <c r="L318" s="229"/>
      <c r="M318" s="230"/>
      <c r="N318" s="230"/>
      <c r="O318" s="229"/>
      <c r="P318" s="229"/>
      <c r="Q318" s="229"/>
      <c r="R318" s="229"/>
      <c r="S318" s="475">
        <f>SUM(O318*R318)</f>
        <v>0</v>
      </c>
      <c r="T318" s="229"/>
      <c r="U318" s="229"/>
      <c r="V318" s="474">
        <f>SUM(S318-(S318*U318/100))</f>
        <v>0</v>
      </c>
      <c r="W318" s="473">
        <f>SUM(J318+V318)</f>
        <v>405860</v>
      </c>
      <c r="X318" s="472">
        <f>W318</f>
        <v>405860</v>
      </c>
      <c r="Y318" s="229">
        <v>50</v>
      </c>
      <c r="Z318" s="229">
        <v>0</v>
      </c>
      <c r="AA318" s="229">
        <v>0.01</v>
      </c>
      <c r="AB318" s="229"/>
    </row>
    <row r="319" spans="1:28" ht="17.25" x14ac:dyDescent="0.3">
      <c r="A319" s="229">
        <v>273</v>
      </c>
      <c r="B319" s="230" t="s">
        <v>4</v>
      </c>
      <c r="C319" s="229">
        <v>4585</v>
      </c>
      <c r="D319" s="229">
        <v>4</v>
      </c>
      <c r="E319" s="229">
        <v>1</v>
      </c>
      <c r="F319" s="229">
        <v>13</v>
      </c>
      <c r="G319" s="484">
        <f>SUM((D319*400)+(E319*100)+F319)</f>
        <v>1713</v>
      </c>
      <c r="H319" s="229">
        <v>1</v>
      </c>
      <c r="I319" s="229">
        <v>75</v>
      </c>
      <c r="J319" s="473">
        <f>SUM(G319*I319)</f>
        <v>128475</v>
      </c>
      <c r="K319" s="229"/>
      <c r="L319" s="229"/>
      <c r="M319" s="230"/>
      <c r="N319" s="230"/>
      <c r="O319" s="229"/>
      <c r="P319" s="229"/>
      <c r="Q319" s="229"/>
      <c r="R319" s="229"/>
      <c r="S319" s="475">
        <f>SUM(O319*R319)</f>
        <v>0</v>
      </c>
      <c r="T319" s="229"/>
      <c r="U319" s="229"/>
      <c r="V319" s="474">
        <f>SUM(S319-(S319*U319/100))</f>
        <v>0</v>
      </c>
      <c r="W319" s="473">
        <f>SUM(J319+V319)</f>
        <v>128475</v>
      </c>
      <c r="X319" s="472">
        <f>W319</f>
        <v>128475</v>
      </c>
      <c r="Y319" s="229">
        <v>50</v>
      </c>
      <c r="Z319" s="229">
        <v>0</v>
      </c>
      <c r="AA319" s="229">
        <v>0.01</v>
      </c>
      <c r="AB319" s="229"/>
    </row>
    <row r="320" spans="1:28" ht="17.25" x14ac:dyDescent="0.3">
      <c r="A320" s="229">
        <v>274</v>
      </c>
      <c r="B320" s="230" t="s">
        <v>4</v>
      </c>
      <c r="C320" s="229">
        <v>1135</v>
      </c>
      <c r="D320" s="229">
        <v>0</v>
      </c>
      <c r="E320" s="229">
        <v>2</v>
      </c>
      <c r="F320" s="229">
        <v>0</v>
      </c>
      <c r="G320" s="484">
        <f>SUM((D320*400)+(E320*100)+F320)</f>
        <v>200</v>
      </c>
      <c r="H320" s="229">
        <v>1</v>
      </c>
      <c r="I320" s="229">
        <v>200</v>
      </c>
      <c r="J320" s="473">
        <f>SUM(G320*I320)</f>
        <v>40000</v>
      </c>
      <c r="K320" s="229"/>
      <c r="L320" s="229"/>
      <c r="M320" s="230"/>
      <c r="N320" s="230"/>
      <c r="O320" s="229"/>
      <c r="P320" s="229"/>
      <c r="Q320" s="229"/>
      <c r="R320" s="229"/>
      <c r="S320" s="475">
        <f>SUM(O320*R320)</f>
        <v>0</v>
      </c>
      <c r="T320" s="229"/>
      <c r="U320" s="229"/>
      <c r="V320" s="474">
        <f>SUM(S320-(S320*U320/100))</f>
        <v>0</v>
      </c>
      <c r="W320" s="473">
        <f>SUM(J320+V320)</f>
        <v>40000</v>
      </c>
      <c r="X320" s="472">
        <f>W320</f>
        <v>40000</v>
      </c>
      <c r="Y320" s="229">
        <v>50</v>
      </c>
      <c r="Z320" s="229">
        <v>0</v>
      </c>
      <c r="AA320" s="229">
        <v>0.01</v>
      </c>
      <c r="AB320" s="229"/>
    </row>
    <row r="321" spans="1:28" ht="17.25" x14ac:dyDescent="0.3">
      <c r="A321" s="229">
        <v>275</v>
      </c>
      <c r="B321" s="230" t="s">
        <v>4</v>
      </c>
      <c r="C321" s="229">
        <v>1892</v>
      </c>
      <c r="D321" s="229">
        <v>0</v>
      </c>
      <c r="E321" s="229">
        <v>3</v>
      </c>
      <c r="F321" s="229">
        <v>88</v>
      </c>
      <c r="G321" s="484">
        <f>SUM((D321*400)+(E321*100)+F321)</f>
        <v>388</v>
      </c>
      <c r="H321" s="229">
        <v>2</v>
      </c>
      <c r="I321" s="229">
        <v>180</v>
      </c>
      <c r="J321" s="473">
        <f>SUM(G321*I321)</f>
        <v>69840</v>
      </c>
      <c r="K321" s="229"/>
      <c r="L321" s="229">
        <v>11</v>
      </c>
      <c r="M321" s="230" t="s">
        <v>3</v>
      </c>
      <c r="N321" s="230" t="s">
        <v>2</v>
      </c>
      <c r="O321" s="229">
        <v>180</v>
      </c>
      <c r="P321" s="229"/>
      <c r="Q321" s="229"/>
      <c r="R321" s="229">
        <v>6500</v>
      </c>
      <c r="S321" s="475">
        <f>SUM(O321*R321)</f>
        <v>1170000</v>
      </c>
      <c r="T321" s="229">
        <v>10</v>
      </c>
      <c r="U321" s="229">
        <v>10</v>
      </c>
      <c r="V321" s="474">
        <f>SUM(S321-(S321*U321/100))</f>
        <v>1053000</v>
      </c>
      <c r="W321" s="473">
        <f>SUM(J321+V321)</f>
        <v>1122840</v>
      </c>
      <c r="X321" s="472">
        <f>W321</f>
        <v>1122840</v>
      </c>
      <c r="Y321" s="229">
        <v>10</v>
      </c>
      <c r="Z321" s="229">
        <v>0</v>
      </c>
      <c r="AA321" s="229">
        <v>0.02</v>
      </c>
      <c r="AB321" s="229"/>
    </row>
    <row r="322" spans="1:28" ht="17.25" x14ac:dyDescent="0.3">
      <c r="A322" s="229"/>
      <c r="B322" s="230"/>
      <c r="C322" s="229"/>
      <c r="D322" s="229"/>
      <c r="E322" s="229"/>
      <c r="F322" s="229"/>
      <c r="G322" s="484"/>
      <c r="H322" s="229"/>
      <c r="I322" s="229"/>
      <c r="J322" s="473">
        <f>SUM(G322*I322)</f>
        <v>0</v>
      </c>
      <c r="K322" s="229"/>
      <c r="L322" s="229"/>
      <c r="M322" s="230" t="s">
        <v>8</v>
      </c>
      <c r="N322" s="230" t="s">
        <v>0</v>
      </c>
      <c r="O322" s="229">
        <v>30</v>
      </c>
      <c r="P322" s="229"/>
      <c r="Q322" s="229"/>
      <c r="R322" s="229">
        <v>5400</v>
      </c>
      <c r="S322" s="475">
        <f>SUM(O322*R322)</f>
        <v>162000</v>
      </c>
      <c r="T322" s="229">
        <v>10</v>
      </c>
      <c r="U322" s="229">
        <v>40</v>
      </c>
      <c r="V322" s="474">
        <f>SUM(S322-(S322*U322/100))</f>
        <v>97200</v>
      </c>
      <c r="W322" s="473">
        <f>SUM(J322+V322)</f>
        <v>97200</v>
      </c>
      <c r="X322" s="472">
        <f>W322</f>
        <v>97200</v>
      </c>
      <c r="Y322" s="229">
        <v>50</v>
      </c>
      <c r="Z322" s="229">
        <v>0</v>
      </c>
      <c r="AA322" s="229">
        <v>0.01</v>
      </c>
      <c r="AB322" s="229"/>
    </row>
    <row r="323" spans="1:28" ht="17.25" x14ac:dyDescent="0.3">
      <c r="A323" s="229"/>
      <c r="B323" s="230"/>
      <c r="C323" s="229"/>
      <c r="D323" s="229"/>
      <c r="E323" s="229"/>
      <c r="F323" s="229"/>
      <c r="G323" s="484"/>
      <c r="H323" s="229"/>
      <c r="I323" s="229"/>
      <c r="J323" s="473">
        <f>SUM(G323*I323)</f>
        <v>0</v>
      </c>
      <c r="K323" s="229"/>
      <c r="L323" s="229"/>
      <c r="M323" s="230" t="s">
        <v>11</v>
      </c>
      <c r="N323" s="230" t="s">
        <v>0</v>
      </c>
      <c r="O323" s="229">
        <v>30</v>
      </c>
      <c r="P323" s="229"/>
      <c r="Q323" s="229"/>
      <c r="R323" s="229">
        <v>2050</v>
      </c>
      <c r="S323" s="475">
        <f>SUM(O323*R323)</f>
        <v>61500</v>
      </c>
      <c r="T323" s="229">
        <v>1</v>
      </c>
      <c r="U323" s="229">
        <v>3</v>
      </c>
      <c r="V323" s="474">
        <f>SUM(S323-(S323*U323/100))</f>
        <v>59655</v>
      </c>
      <c r="W323" s="473">
        <f>SUM(J323+V323)</f>
        <v>59655</v>
      </c>
      <c r="X323" s="472">
        <f>W323</f>
        <v>59655</v>
      </c>
      <c r="Y323" s="229">
        <v>50</v>
      </c>
      <c r="Z323" s="229">
        <v>0</v>
      </c>
      <c r="AA323" s="229">
        <v>0.01</v>
      </c>
      <c r="AB323" s="229"/>
    </row>
    <row r="324" spans="1:28" ht="17.25" x14ac:dyDescent="0.3">
      <c r="A324" s="229">
        <v>276</v>
      </c>
      <c r="B324" s="230" t="s">
        <v>4</v>
      </c>
      <c r="C324" s="229">
        <v>1903</v>
      </c>
      <c r="D324" s="229">
        <v>0</v>
      </c>
      <c r="E324" s="229">
        <v>3</v>
      </c>
      <c r="F324" s="229">
        <v>88</v>
      </c>
      <c r="G324" s="484">
        <f>SUM((D324*400)+(E324*100)+F324)</f>
        <v>388</v>
      </c>
      <c r="H324" s="229">
        <v>1</v>
      </c>
      <c r="I324" s="229">
        <v>75</v>
      </c>
      <c r="J324" s="473">
        <f>SUM(G324*I324)</f>
        <v>29100</v>
      </c>
      <c r="K324" s="229"/>
      <c r="L324" s="229"/>
      <c r="M324" s="230" t="s">
        <v>11</v>
      </c>
      <c r="N324" s="230" t="s">
        <v>0</v>
      </c>
      <c r="O324" s="229">
        <v>40</v>
      </c>
      <c r="P324" s="229"/>
      <c r="Q324" s="229"/>
      <c r="R324" s="229">
        <v>2050</v>
      </c>
      <c r="S324" s="475">
        <f>SUM(O324*R324)</f>
        <v>82000</v>
      </c>
      <c r="T324" s="229">
        <v>1</v>
      </c>
      <c r="U324" s="229">
        <v>3</v>
      </c>
      <c r="V324" s="474">
        <f>SUM(S324-(S324*U324/100))</f>
        <v>79540</v>
      </c>
      <c r="W324" s="473">
        <f>SUM(J324+V324)</f>
        <v>108640</v>
      </c>
      <c r="X324" s="472">
        <f>W324</f>
        <v>108640</v>
      </c>
      <c r="Y324" s="229">
        <v>50</v>
      </c>
      <c r="Z324" s="229">
        <v>0</v>
      </c>
      <c r="AA324" s="229">
        <v>0.01</v>
      </c>
      <c r="AB324" s="229"/>
    </row>
    <row r="325" spans="1:28" ht="17.25" x14ac:dyDescent="0.3">
      <c r="A325" s="229">
        <v>277</v>
      </c>
      <c r="B325" s="230" t="s">
        <v>4</v>
      </c>
      <c r="C325" s="229">
        <v>8872</v>
      </c>
      <c r="D325" s="229">
        <v>0</v>
      </c>
      <c r="E325" s="229">
        <v>1</v>
      </c>
      <c r="F325" s="229">
        <v>13</v>
      </c>
      <c r="G325" s="484">
        <f>SUM((D325*400)+(E325*100)+F325)</f>
        <v>113</v>
      </c>
      <c r="H325" s="229">
        <v>1</v>
      </c>
      <c r="I325" s="229">
        <v>75</v>
      </c>
      <c r="J325" s="473">
        <f>SUM(G325*I325)</f>
        <v>8475</v>
      </c>
      <c r="K325" s="229"/>
      <c r="L325" s="229"/>
      <c r="M325" s="230"/>
      <c r="N325" s="230"/>
      <c r="O325" s="229"/>
      <c r="P325" s="229"/>
      <c r="Q325" s="229"/>
      <c r="R325" s="229"/>
      <c r="S325" s="475">
        <f>SUM(O325*R325)</f>
        <v>0</v>
      </c>
      <c r="T325" s="229"/>
      <c r="U325" s="229"/>
      <c r="V325" s="474">
        <f>SUM(S325-(S325*U325/100))</f>
        <v>0</v>
      </c>
      <c r="W325" s="473">
        <f>SUM(J325+V325)</f>
        <v>8475</v>
      </c>
      <c r="X325" s="472">
        <f>W325</f>
        <v>8475</v>
      </c>
      <c r="Y325" s="229">
        <v>50</v>
      </c>
      <c r="Z325" s="229">
        <v>0</v>
      </c>
      <c r="AA325" s="229">
        <v>0.01</v>
      </c>
      <c r="AB325" s="229"/>
    </row>
    <row r="326" spans="1:28" ht="17.25" x14ac:dyDescent="0.3">
      <c r="A326" s="229">
        <v>278</v>
      </c>
      <c r="B326" s="230" t="s">
        <v>4</v>
      </c>
      <c r="C326" s="229">
        <v>2493</v>
      </c>
      <c r="D326" s="229">
        <v>10</v>
      </c>
      <c r="E326" s="229">
        <v>0</v>
      </c>
      <c r="F326" s="229">
        <v>8</v>
      </c>
      <c r="G326" s="484">
        <f>SUM((D326*400)+(E326*100)+F326)</f>
        <v>4008</v>
      </c>
      <c r="H326" s="229">
        <v>1</v>
      </c>
      <c r="I326" s="229">
        <v>75</v>
      </c>
      <c r="J326" s="473">
        <f>SUM(G326*I326)</f>
        <v>300600</v>
      </c>
      <c r="K326" s="229"/>
      <c r="L326" s="229"/>
      <c r="M326" s="230"/>
      <c r="N326" s="230"/>
      <c r="O326" s="229"/>
      <c r="P326" s="229"/>
      <c r="Q326" s="229"/>
      <c r="R326" s="229"/>
      <c r="S326" s="475">
        <f>SUM(O326*R326)</f>
        <v>0</v>
      </c>
      <c r="T326" s="229"/>
      <c r="U326" s="229"/>
      <c r="V326" s="474">
        <f>SUM(S326-(S326*U326/100))</f>
        <v>0</v>
      </c>
      <c r="W326" s="473">
        <f>SUM(J326+V326)</f>
        <v>300600</v>
      </c>
      <c r="X326" s="472">
        <f>W326</f>
        <v>300600</v>
      </c>
      <c r="Y326" s="229">
        <v>50</v>
      </c>
      <c r="Z326" s="229">
        <v>0</v>
      </c>
      <c r="AA326" s="229">
        <v>0.01</v>
      </c>
      <c r="AB326" s="229"/>
    </row>
    <row r="327" spans="1:28" ht="17.25" x14ac:dyDescent="0.3">
      <c r="A327" s="229">
        <v>279</v>
      </c>
      <c r="B327" s="230" t="s">
        <v>4</v>
      </c>
      <c r="C327" s="229">
        <v>137</v>
      </c>
      <c r="D327" s="229">
        <v>1</v>
      </c>
      <c r="E327" s="229">
        <v>0</v>
      </c>
      <c r="F327" s="229">
        <v>83</v>
      </c>
      <c r="G327" s="484">
        <f>SUM((D327*400)+(E327*100)+F327)</f>
        <v>483</v>
      </c>
      <c r="H327" s="229">
        <v>1</v>
      </c>
      <c r="I327" s="229">
        <v>250</v>
      </c>
      <c r="J327" s="473">
        <f>SUM(G327*I327)</f>
        <v>120750</v>
      </c>
      <c r="K327" s="229"/>
      <c r="L327" s="229"/>
      <c r="M327" s="230"/>
      <c r="N327" s="230"/>
      <c r="O327" s="229"/>
      <c r="P327" s="229"/>
      <c r="Q327" s="229"/>
      <c r="R327" s="229"/>
      <c r="S327" s="475">
        <f>SUM(O327*R327)</f>
        <v>0</v>
      </c>
      <c r="T327" s="229"/>
      <c r="U327" s="229"/>
      <c r="V327" s="474">
        <f>SUM(S327-(S327*U327/100))</f>
        <v>0</v>
      </c>
      <c r="W327" s="473">
        <f>SUM(J327+V327)</f>
        <v>120750</v>
      </c>
      <c r="X327" s="472">
        <f>W327</f>
        <v>120750</v>
      </c>
      <c r="Y327" s="229">
        <v>50</v>
      </c>
      <c r="Z327" s="229">
        <v>0</v>
      </c>
      <c r="AA327" s="229">
        <v>0.01</v>
      </c>
      <c r="AB327" s="229"/>
    </row>
    <row r="328" spans="1:28" ht="17.25" x14ac:dyDescent="0.3">
      <c r="A328" s="229">
        <v>280</v>
      </c>
      <c r="B328" s="230" t="s">
        <v>4</v>
      </c>
      <c r="C328" s="229">
        <v>3395</v>
      </c>
      <c r="D328" s="229">
        <v>0</v>
      </c>
      <c r="E328" s="229">
        <v>2</v>
      </c>
      <c r="F328" s="229">
        <v>21</v>
      </c>
      <c r="G328" s="484">
        <f>SUM((D328*400)+(E328*100)+F328)</f>
        <v>221</v>
      </c>
      <c r="H328" s="229">
        <v>1</v>
      </c>
      <c r="I328" s="229">
        <v>250</v>
      </c>
      <c r="J328" s="473">
        <f>SUM(G328*I328)</f>
        <v>55250</v>
      </c>
      <c r="K328" s="229"/>
      <c r="L328" s="229"/>
      <c r="M328" s="230"/>
      <c r="N328" s="230"/>
      <c r="O328" s="229"/>
      <c r="P328" s="229"/>
      <c r="Q328" s="229"/>
      <c r="R328" s="229"/>
      <c r="S328" s="475">
        <f>SUM(O328*R328)</f>
        <v>0</v>
      </c>
      <c r="T328" s="229"/>
      <c r="U328" s="229"/>
      <c r="V328" s="474">
        <f>SUM(S328-(S328*U328/100))</f>
        <v>0</v>
      </c>
      <c r="W328" s="473">
        <f>SUM(J328+V328)</f>
        <v>55250</v>
      </c>
      <c r="X328" s="472">
        <f>W328</f>
        <v>55250</v>
      </c>
      <c r="Y328" s="229">
        <v>50</v>
      </c>
      <c r="Z328" s="229">
        <v>0</v>
      </c>
      <c r="AA328" s="229">
        <v>0.01</v>
      </c>
      <c r="AB328" s="229"/>
    </row>
    <row r="329" spans="1:28" ht="17.25" x14ac:dyDescent="0.3">
      <c r="A329" s="229">
        <v>281</v>
      </c>
      <c r="B329" s="230" t="s">
        <v>4</v>
      </c>
      <c r="C329" s="229">
        <v>16682</v>
      </c>
      <c r="D329" s="229">
        <v>2</v>
      </c>
      <c r="E329" s="229">
        <v>0</v>
      </c>
      <c r="F329" s="229">
        <v>56</v>
      </c>
      <c r="G329" s="484">
        <f>SUM((D329*400)+(E329*100)+F329)</f>
        <v>856</v>
      </c>
      <c r="H329" s="229">
        <v>1</v>
      </c>
      <c r="I329" s="229">
        <v>75</v>
      </c>
      <c r="J329" s="473">
        <f>SUM(G329*I329)</f>
        <v>64200</v>
      </c>
      <c r="K329" s="229"/>
      <c r="L329" s="229"/>
      <c r="M329" s="230"/>
      <c r="N329" s="230"/>
      <c r="O329" s="229"/>
      <c r="P329" s="229"/>
      <c r="Q329" s="229"/>
      <c r="R329" s="229"/>
      <c r="S329" s="475">
        <f>SUM(O329*R329)</f>
        <v>0</v>
      </c>
      <c r="T329" s="229"/>
      <c r="U329" s="229"/>
      <c r="V329" s="474">
        <f>SUM(S329-(S329*U329/100))</f>
        <v>0</v>
      </c>
      <c r="W329" s="473">
        <f>SUM(J329+V329)</f>
        <v>64200</v>
      </c>
      <c r="X329" s="472">
        <f>W329</f>
        <v>64200</v>
      </c>
      <c r="Y329" s="229">
        <v>50</v>
      </c>
      <c r="Z329" s="229">
        <v>0</v>
      </c>
      <c r="AA329" s="229">
        <v>0.01</v>
      </c>
      <c r="AB329" s="229"/>
    </row>
    <row r="330" spans="1:28" ht="17.25" x14ac:dyDescent="0.3">
      <c r="A330" s="229">
        <v>282</v>
      </c>
      <c r="B330" s="230" t="s">
        <v>4</v>
      </c>
      <c r="C330" s="229">
        <v>4581</v>
      </c>
      <c r="D330" s="229">
        <v>4</v>
      </c>
      <c r="E330" s="229">
        <v>1</v>
      </c>
      <c r="F330" s="229">
        <v>14</v>
      </c>
      <c r="G330" s="484">
        <f>SUM((D330*400)+(E330*100)+F330)</f>
        <v>1714</v>
      </c>
      <c r="H330" s="229">
        <v>1</v>
      </c>
      <c r="I330" s="229">
        <v>75</v>
      </c>
      <c r="J330" s="473">
        <f>SUM(G330*I330)</f>
        <v>128550</v>
      </c>
      <c r="K330" s="229"/>
      <c r="L330" s="229"/>
      <c r="M330" s="230"/>
      <c r="N330" s="230"/>
      <c r="O330" s="229"/>
      <c r="P330" s="229"/>
      <c r="Q330" s="229"/>
      <c r="R330" s="229"/>
      <c r="S330" s="475">
        <f>SUM(O330*R330)</f>
        <v>0</v>
      </c>
      <c r="T330" s="229"/>
      <c r="U330" s="229"/>
      <c r="V330" s="474">
        <f>SUM(S330-(S330*U330/100))</f>
        <v>0</v>
      </c>
      <c r="W330" s="473">
        <f>SUM(J330+V330)</f>
        <v>128550</v>
      </c>
      <c r="X330" s="472">
        <f>W330</f>
        <v>128550</v>
      </c>
      <c r="Y330" s="229">
        <v>50</v>
      </c>
      <c r="Z330" s="229">
        <v>0</v>
      </c>
      <c r="AA330" s="229">
        <v>0.01</v>
      </c>
      <c r="AB330" s="229"/>
    </row>
    <row r="331" spans="1:28" ht="17.25" x14ac:dyDescent="0.3">
      <c r="A331" s="229">
        <v>283</v>
      </c>
      <c r="B331" s="230" t="s">
        <v>4</v>
      </c>
      <c r="C331" s="229">
        <v>15217</v>
      </c>
      <c r="D331" s="229">
        <v>29</v>
      </c>
      <c r="E331" s="229">
        <v>1</v>
      </c>
      <c r="F331" s="229">
        <v>24</v>
      </c>
      <c r="G331" s="484">
        <f>SUM((D331*400)+(E331*100)+F331)</f>
        <v>11724</v>
      </c>
      <c r="H331" s="229">
        <v>1</v>
      </c>
      <c r="I331" s="229">
        <v>75</v>
      </c>
      <c r="J331" s="473">
        <f>SUM(G331*I331)</f>
        <v>879300</v>
      </c>
      <c r="K331" s="229"/>
      <c r="L331" s="229"/>
      <c r="M331" s="230"/>
      <c r="N331" s="230"/>
      <c r="O331" s="229"/>
      <c r="P331" s="229"/>
      <c r="Q331" s="229"/>
      <c r="R331" s="229"/>
      <c r="S331" s="475">
        <f>SUM(O331*R331)</f>
        <v>0</v>
      </c>
      <c r="T331" s="229"/>
      <c r="U331" s="229"/>
      <c r="V331" s="474">
        <f>SUM(S331-(S331*U331/100))</f>
        <v>0</v>
      </c>
      <c r="W331" s="473">
        <f>SUM(J331+V331)</f>
        <v>879300</v>
      </c>
      <c r="X331" s="472">
        <f>W331</f>
        <v>879300</v>
      </c>
      <c r="Y331" s="229">
        <v>50</v>
      </c>
      <c r="Z331" s="229">
        <v>0</v>
      </c>
      <c r="AA331" s="229">
        <v>0.01</v>
      </c>
      <c r="AB331" s="229"/>
    </row>
    <row r="332" spans="1:28" ht="17.25" x14ac:dyDescent="0.3">
      <c r="A332" s="229">
        <v>284</v>
      </c>
      <c r="B332" s="230" t="s">
        <v>4</v>
      </c>
      <c r="C332" s="229">
        <v>15288</v>
      </c>
      <c r="D332" s="229">
        <v>4</v>
      </c>
      <c r="E332" s="229">
        <v>0</v>
      </c>
      <c r="F332" s="229">
        <v>31</v>
      </c>
      <c r="G332" s="484">
        <f>SUM((D332*400)+(E332*100)+F332)</f>
        <v>1631</v>
      </c>
      <c r="H332" s="229">
        <v>1</v>
      </c>
      <c r="I332" s="229">
        <v>190</v>
      </c>
      <c r="J332" s="473">
        <f>SUM(G332*I332)</f>
        <v>309890</v>
      </c>
      <c r="K332" s="229"/>
      <c r="L332" s="229"/>
      <c r="M332" s="230"/>
      <c r="N332" s="230"/>
      <c r="O332" s="229"/>
      <c r="P332" s="229"/>
      <c r="Q332" s="229"/>
      <c r="R332" s="229"/>
      <c r="S332" s="475">
        <f>SUM(O332*R332)</f>
        <v>0</v>
      </c>
      <c r="T332" s="229"/>
      <c r="U332" s="229"/>
      <c r="V332" s="474">
        <f>SUM(S332-(S332*U332/100))</f>
        <v>0</v>
      </c>
      <c r="W332" s="473">
        <f>SUM(J332+V332)</f>
        <v>309890</v>
      </c>
      <c r="X332" s="472">
        <f>W332</f>
        <v>309890</v>
      </c>
      <c r="Y332" s="229">
        <v>50</v>
      </c>
      <c r="Z332" s="229">
        <v>0</v>
      </c>
      <c r="AA332" s="229">
        <v>0.01</v>
      </c>
      <c r="AB332" s="229"/>
    </row>
    <row r="333" spans="1:28" ht="17.25" x14ac:dyDescent="0.3">
      <c r="A333" s="229">
        <v>285</v>
      </c>
      <c r="B333" s="230" t="s">
        <v>4</v>
      </c>
      <c r="C333" s="229">
        <v>4617</v>
      </c>
      <c r="D333" s="229">
        <v>0</v>
      </c>
      <c r="E333" s="229">
        <v>1</v>
      </c>
      <c r="F333" s="229">
        <v>95</v>
      </c>
      <c r="G333" s="484">
        <f>SUM((D333*400)+(E333*100)+F333)</f>
        <v>195</v>
      </c>
      <c r="H333" s="229">
        <v>2</v>
      </c>
      <c r="I333" s="229">
        <v>250</v>
      </c>
      <c r="J333" s="473">
        <f>SUM(G333*I333)</f>
        <v>48750</v>
      </c>
      <c r="K333" s="229"/>
      <c r="L333" s="229">
        <v>17</v>
      </c>
      <c r="M333" s="230" t="s">
        <v>3</v>
      </c>
      <c r="N333" s="230" t="s">
        <v>2</v>
      </c>
      <c r="O333" s="229">
        <v>180</v>
      </c>
      <c r="P333" s="229"/>
      <c r="Q333" s="229"/>
      <c r="R333" s="229">
        <v>6500</v>
      </c>
      <c r="S333" s="475">
        <f>SUM(O333*R333)</f>
        <v>1170000</v>
      </c>
      <c r="T333" s="229">
        <v>20</v>
      </c>
      <c r="U333" s="229">
        <v>30</v>
      </c>
      <c r="V333" s="474">
        <f>SUM(S333-(S333*U333/100))</f>
        <v>819000</v>
      </c>
      <c r="W333" s="473">
        <f>SUM(J333+V333)</f>
        <v>867750</v>
      </c>
      <c r="X333" s="472">
        <f>W333</f>
        <v>867750</v>
      </c>
      <c r="Y333" s="229">
        <v>50</v>
      </c>
      <c r="Z333" s="229">
        <v>0</v>
      </c>
      <c r="AA333" s="229">
        <v>0.02</v>
      </c>
      <c r="AB333" s="229"/>
    </row>
    <row r="334" spans="1:28" ht="17.25" x14ac:dyDescent="0.3">
      <c r="A334" s="229">
        <v>286</v>
      </c>
      <c r="B334" s="230" t="s">
        <v>4</v>
      </c>
      <c r="C334" s="229">
        <v>101</v>
      </c>
      <c r="D334" s="229">
        <v>0</v>
      </c>
      <c r="E334" s="229">
        <v>3</v>
      </c>
      <c r="F334" s="229">
        <v>30</v>
      </c>
      <c r="G334" s="484">
        <f>SUM((D334*400)+(E334*100)+F334)</f>
        <v>330</v>
      </c>
      <c r="H334" s="229">
        <v>2</v>
      </c>
      <c r="I334" s="229">
        <v>220</v>
      </c>
      <c r="J334" s="473">
        <f>SUM(G334*I334)</f>
        <v>72600</v>
      </c>
      <c r="K334" s="229"/>
      <c r="L334" s="229">
        <v>68</v>
      </c>
      <c r="M334" s="230" t="s">
        <v>10</v>
      </c>
      <c r="N334" s="230" t="s">
        <v>53</v>
      </c>
      <c r="O334" s="229">
        <v>285</v>
      </c>
      <c r="P334" s="229"/>
      <c r="Q334" s="229"/>
      <c r="R334" s="229">
        <v>6500</v>
      </c>
      <c r="S334" s="475">
        <f>SUM(O334*R334)</f>
        <v>1852500</v>
      </c>
      <c r="T334" s="229">
        <v>20</v>
      </c>
      <c r="U334" s="229">
        <v>75</v>
      </c>
      <c r="V334" s="474">
        <f>SUM(S334-(S334*U334/100))</f>
        <v>463125</v>
      </c>
      <c r="W334" s="473">
        <f>SUM(J334+V334)</f>
        <v>535725</v>
      </c>
      <c r="X334" s="472">
        <f>W334</f>
        <v>535725</v>
      </c>
      <c r="Y334" s="229">
        <v>50</v>
      </c>
      <c r="Z334" s="229">
        <v>0</v>
      </c>
      <c r="AA334" s="229">
        <v>0.02</v>
      </c>
      <c r="AB334" s="229"/>
    </row>
    <row r="335" spans="1:28" ht="17.25" x14ac:dyDescent="0.3">
      <c r="A335" s="229"/>
      <c r="B335" s="230"/>
      <c r="C335" s="229"/>
      <c r="D335" s="229"/>
      <c r="E335" s="229"/>
      <c r="F335" s="229"/>
      <c r="G335" s="484"/>
      <c r="H335" s="229"/>
      <c r="I335" s="229"/>
      <c r="J335" s="473">
        <f>SUM(G335*I335)</f>
        <v>0</v>
      </c>
      <c r="K335" s="229"/>
      <c r="L335" s="229"/>
      <c r="M335" s="230" t="s">
        <v>1230</v>
      </c>
      <c r="N335" s="230" t="s">
        <v>0</v>
      </c>
      <c r="O335" s="229">
        <v>30</v>
      </c>
      <c r="P335" s="229"/>
      <c r="Q335" s="229"/>
      <c r="R335" s="229">
        <v>5400</v>
      </c>
      <c r="S335" s="475">
        <f>SUM(O335*R335)</f>
        <v>162000</v>
      </c>
      <c r="T335" s="229">
        <v>20</v>
      </c>
      <c r="U335" s="229">
        <v>93</v>
      </c>
      <c r="V335" s="474">
        <f>SUM(S335-(S335*U335/100))</f>
        <v>11340</v>
      </c>
      <c r="W335" s="473">
        <f>SUM(J335+V335)</f>
        <v>11340</v>
      </c>
      <c r="X335" s="472">
        <f>W335</f>
        <v>11340</v>
      </c>
      <c r="Y335" s="229">
        <v>50</v>
      </c>
      <c r="Z335" s="229">
        <v>0</v>
      </c>
      <c r="AA335" s="229">
        <v>0.01</v>
      </c>
      <c r="AB335" s="229"/>
    </row>
    <row r="336" spans="1:28" ht="17.25" x14ac:dyDescent="0.3">
      <c r="A336" s="229">
        <v>287</v>
      </c>
      <c r="B336" s="230" t="s">
        <v>4</v>
      </c>
      <c r="C336" s="229">
        <v>14645</v>
      </c>
      <c r="D336" s="229">
        <v>5</v>
      </c>
      <c r="E336" s="229">
        <v>1</v>
      </c>
      <c r="F336" s="229">
        <v>8.3000000000000007</v>
      </c>
      <c r="G336" s="484">
        <f>SUM((D336*400)+(E336*100)+F336)</f>
        <v>2108.3000000000002</v>
      </c>
      <c r="H336" s="229">
        <v>1</v>
      </c>
      <c r="I336" s="229">
        <v>75</v>
      </c>
      <c r="J336" s="473">
        <f>SUM(G336*I336)</f>
        <v>158122.5</v>
      </c>
      <c r="K336" s="229"/>
      <c r="L336" s="229"/>
      <c r="M336" s="230"/>
      <c r="N336" s="230"/>
      <c r="O336" s="229"/>
      <c r="P336" s="229"/>
      <c r="Q336" s="229"/>
      <c r="R336" s="229"/>
      <c r="S336" s="475">
        <f>SUM(O336*R336)</f>
        <v>0</v>
      </c>
      <c r="T336" s="229"/>
      <c r="U336" s="229"/>
      <c r="V336" s="474">
        <f>SUM(S336-(S336*U336/100))</f>
        <v>0</v>
      </c>
      <c r="W336" s="473">
        <f>SUM(J336+V336)</f>
        <v>158122.5</v>
      </c>
      <c r="X336" s="472">
        <f>W336</f>
        <v>158122.5</v>
      </c>
      <c r="Y336" s="229">
        <v>50</v>
      </c>
      <c r="Z336" s="229">
        <v>0</v>
      </c>
      <c r="AA336" s="229">
        <v>0.01</v>
      </c>
      <c r="AB336" s="229"/>
    </row>
    <row r="337" spans="1:28" ht="17.25" x14ac:dyDescent="0.3">
      <c r="A337" s="229">
        <v>288</v>
      </c>
      <c r="B337" s="230" t="s">
        <v>4</v>
      </c>
      <c r="C337" s="229">
        <v>24442</v>
      </c>
      <c r="D337" s="229">
        <v>21</v>
      </c>
      <c r="E337" s="229">
        <v>3</v>
      </c>
      <c r="F337" s="229">
        <v>71</v>
      </c>
      <c r="G337" s="484">
        <f>SUM((D337*400)+(E337*100)+F337)</f>
        <v>8771</v>
      </c>
      <c r="H337" s="229">
        <v>1</v>
      </c>
      <c r="I337" s="229">
        <v>75</v>
      </c>
      <c r="J337" s="473">
        <f>SUM(G337*I337)</f>
        <v>657825</v>
      </c>
      <c r="K337" s="229"/>
      <c r="L337" s="229"/>
      <c r="M337" s="230"/>
      <c r="N337" s="230"/>
      <c r="O337" s="229"/>
      <c r="P337" s="229"/>
      <c r="Q337" s="229"/>
      <c r="R337" s="229"/>
      <c r="S337" s="475">
        <f>SUM(O337*R337)</f>
        <v>0</v>
      </c>
      <c r="T337" s="229"/>
      <c r="U337" s="229"/>
      <c r="V337" s="474">
        <f>SUM(S337-(S337*U337/100))</f>
        <v>0</v>
      </c>
      <c r="W337" s="473">
        <f>SUM(J337+V337)</f>
        <v>657825</v>
      </c>
      <c r="X337" s="472">
        <f>W337</f>
        <v>657825</v>
      </c>
      <c r="Y337" s="229">
        <v>50</v>
      </c>
      <c r="Z337" s="229">
        <v>0</v>
      </c>
      <c r="AA337" s="229">
        <v>0.01</v>
      </c>
      <c r="AB337" s="229"/>
    </row>
    <row r="338" spans="1:28" ht="17.25" x14ac:dyDescent="0.3">
      <c r="A338" s="229">
        <v>289</v>
      </c>
      <c r="B338" s="230" t="s">
        <v>4</v>
      </c>
      <c r="C338" s="229">
        <v>29703</v>
      </c>
      <c r="D338" s="229">
        <v>2</v>
      </c>
      <c r="E338" s="229">
        <v>2</v>
      </c>
      <c r="F338" s="229">
        <v>1</v>
      </c>
      <c r="G338" s="484">
        <f>SUM((D338*400)+(E338*100)+F338)</f>
        <v>1001</v>
      </c>
      <c r="H338" s="229">
        <v>2</v>
      </c>
      <c r="I338" s="229">
        <v>75</v>
      </c>
      <c r="J338" s="473">
        <f>SUM(G338*I338)</f>
        <v>75075</v>
      </c>
      <c r="K338" s="229"/>
      <c r="L338" s="229">
        <v>80</v>
      </c>
      <c r="M338" s="230" t="s">
        <v>3</v>
      </c>
      <c r="N338" s="230" t="s">
        <v>2</v>
      </c>
      <c r="O338" s="229">
        <v>180</v>
      </c>
      <c r="P338" s="229"/>
      <c r="Q338" s="229"/>
      <c r="R338" s="229">
        <v>6500</v>
      </c>
      <c r="S338" s="475">
        <f>SUM(O338*R338)</f>
        <v>1170000</v>
      </c>
      <c r="T338" s="229">
        <v>15</v>
      </c>
      <c r="U338" s="229">
        <v>20</v>
      </c>
      <c r="V338" s="474">
        <f>SUM(S338-(S338*U338/100))</f>
        <v>936000</v>
      </c>
      <c r="W338" s="473">
        <f>SUM(J338+V338)</f>
        <v>1011075</v>
      </c>
      <c r="X338" s="472">
        <f>W338</f>
        <v>1011075</v>
      </c>
      <c r="Y338" s="229">
        <v>50</v>
      </c>
      <c r="Z338" s="229">
        <v>0</v>
      </c>
      <c r="AA338" s="229">
        <v>0.01</v>
      </c>
      <c r="AB338" s="229" t="s">
        <v>1229</v>
      </c>
    </row>
    <row r="339" spans="1:28" ht="17.25" x14ac:dyDescent="0.3">
      <c r="A339" s="229"/>
      <c r="B339" s="230"/>
      <c r="C339" s="229"/>
      <c r="D339" s="229"/>
      <c r="E339" s="229"/>
      <c r="F339" s="229"/>
      <c r="G339" s="484"/>
      <c r="H339" s="229"/>
      <c r="I339" s="229"/>
      <c r="J339" s="473">
        <f>SUM(G339*I339)</f>
        <v>0</v>
      </c>
      <c r="K339" s="229"/>
      <c r="L339" s="229"/>
      <c r="M339" s="230" t="s">
        <v>22</v>
      </c>
      <c r="N339" s="230" t="s">
        <v>0</v>
      </c>
      <c r="O339" s="229">
        <v>30</v>
      </c>
      <c r="P339" s="229"/>
      <c r="Q339" s="229"/>
      <c r="R339" s="229">
        <v>2050</v>
      </c>
      <c r="S339" s="475">
        <f>SUM(O339*R339)</f>
        <v>61500</v>
      </c>
      <c r="T339" s="229">
        <v>3</v>
      </c>
      <c r="U339" s="229">
        <v>9</v>
      </c>
      <c r="V339" s="474">
        <f>SUM(S339-(S339*U339/100))</f>
        <v>55965</v>
      </c>
      <c r="W339" s="473">
        <f>SUM(J339+V339)</f>
        <v>55965</v>
      </c>
      <c r="X339" s="472">
        <f>W339</f>
        <v>55965</v>
      </c>
      <c r="Y339" s="229">
        <v>10</v>
      </c>
      <c r="Z339" s="229">
        <v>0</v>
      </c>
      <c r="AA339" s="229">
        <v>0.02</v>
      </c>
      <c r="AB339" s="229"/>
    </row>
    <row r="340" spans="1:28" ht="17.25" x14ac:dyDescent="0.3">
      <c r="A340" s="229">
        <v>290</v>
      </c>
      <c r="B340" s="230" t="s">
        <v>4</v>
      </c>
      <c r="C340" s="229">
        <v>20422</v>
      </c>
      <c r="D340" s="229">
        <v>7</v>
      </c>
      <c r="E340" s="229">
        <v>1</v>
      </c>
      <c r="F340" s="229">
        <v>3</v>
      </c>
      <c r="G340" s="484">
        <f>SUM((D340*400)+(E340*100)+F340)</f>
        <v>2903</v>
      </c>
      <c r="H340" s="229">
        <v>1</v>
      </c>
      <c r="I340" s="229">
        <v>100</v>
      </c>
      <c r="J340" s="473">
        <f>SUM(G340*I340)</f>
        <v>290300</v>
      </c>
      <c r="K340" s="229"/>
      <c r="L340" s="229"/>
      <c r="M340" s="230"/>
      <c r="N340" s="230"/>
      <c r="O340" s="229"/>
      <c r="P340" s="229"/>
      <c r="Q340" s="229"/>
      <c r="R340" s="229"/>
      <c r="S340" s="475">
        <f>SUM(O340*R340)</f>
        <v>0</v>
      </c>
      <c r="T340" s="229"/>
      <c r="U340" s="229"/>
      <c r="V340" s="474">
        <f>SUM(S340-(S340*U340/100))</f>
        <v>0</v>
      </c>
      <c r="W340" s="473">
        <f>SUM(J340+V340)</f>
        <v>290300</v>
      </c>
      <c r="X340" s="472">
        <f>W340</f>
        <v>290300</v>
      </c>
      <c r="Y340" s="229">
        <v>50</v>
      </c>
      <c r="Z340" s="229">
        <v>0</v>
      </c>
      <c r="AA340" s="229">
        <v>0.01</v>
      </c>
      <c r="AB340" s="229"/>
    </row>
    <row r="341" spans="1:28" ht="17.25" x14ac:dyDescent="0.3">
      <c r="A341" s="229">
        <v>291</v>
      </c>
      <c r="B341" s="230" t="s">
        <v>4</v>
      </c>
      <c r="C341" s="229">
        <v>14872</v>
      </c>
      <c r="D341" s="229">
        <v>4</v>
      </c>
      <c r="E341" s="229">
        <v>0</v>
      </c>
      <c r="F341" s="229">
        <v>69</v>
      </c>
      <c r="G341" s="484">
        <f>SUM((D341*400)+(E341*100)+F341)</f>
        <v>1669</v>
      </c>
      <c r="H341" s="229">
        <v>1</v>
      </c>
      <c r="I341" s="229">
        <v>75</v>
      </c>
      <c r="J341" s="473">
        <f>SUM(G341*I341)</f>
        <v>125175</v>
      </c>
      <c r="K341" s="229"/>
      <c r="L341" s="229"/>
      <c r="M341" s="230"/>
      <c r="N341" s="230"/>
      <c r="O341" s="229"/>
      <c r="P341" s="229"/>
      <c r="Q341" s="229"/>
      <c r="R341" s="229"/>
      <c r="S341" s="475">
        <f>SUM(O341*R341)</f>
        <v>0</v>
      </c>
      <c r="T341" s="229"/>
      <c r="U341" s="229"/>
      <c r="V341" s="474">
        <f>SUM(S341-(S341*U341/100))</f>
        <v>0</v>
      </c>
      <c r="W341" s="473">
        <f>SUM(J341+V341)</f>
        <v>125175</v>
      </c>
      <c r="X341" s="472">
        <f>W341</f>
        <v>125175</v>
      </c>
      <c r="Y341" s="229">
        <v>50</v>
      </c>
      <c r="Z341" s="229">
        <v>0</v>
      </c>
      <c r="AA341" s="229">
        <v>0.01</v>
      </c>
      <c r="AB341" s="229"/>
    </row>
    <row r="342" spans="1:28" ht="17.25" x14ac:dyDescent="0.3">
      <c r="A342" s="229">
        <v>292</v>
      </c>
      <c r="B342" s="230" t="s">
        <v>4</v>
      </c>
      <c r="C342" s="229">
        <v>18703</v>
      </c>
      <c r="D342" s="229">
        <v>9</v>
      </c>
      <c r="E342" s="229">
        <v>2</v>
      </c>
      <c r="F342" s="229">
        <v>63</v>
      </c>
      <c r="G342" s="484">
        <f>SUM((D342*400)+(E342*100)+F342)</f>
        <v>3863</v>
      </c>
      <c r="H342" s="229">
        <v>1</v>
      </c>
      <c r="I342" s="229">
        <v>75</v>
      </c>
      <c r="J342" s="473">
        <f>SUM(G342*I342)</f>
        <v>289725</v>
      </c>
      <c r="K342" s="229"/>
      <c r="L342" s="229"/>
      <c r="M342" s="230"/>
      <c r="N342" s="230"/>
      <c r="O342" s="229"/>
      <c r="P342" s="229"/>
      <c r="Q342" s="229"/>
      <c r="R342" s="229"/>
      <c r="S342" s="475">
        <f>SUM(O342*R342)</f>
        <v>0</v>
      </c>
      <c r="T342" s="229"/>
      <c r="U342" s="229"/>
      <c r="V342" s="474">
        <f>SUM(S342-(S342*U342/100))</f>
        <v>0</v>
      </c>
      <c r="W342" s="473">
        <f>SUM(J342+V342)</f>
        <v>289725</v>
      </c>
      <c r="X342" s="472">
        <f>W342</f>
        <v>289725</v>
      </c>
      <c r="Y342" s="229">
        <v>50</v>
      </c>
      <c r="Z342" s="229">
        <v>0</v>
      </c>
      <c r="AA342" s="229">
        <v>0.01</v>
      </c>
      <c r="AB342" s="229"/>
    </row>
    <row r="343" spans="1:28" ht="17.25" x14ac:dyDescent="0.3">
      <c r="A343" s="229">
        <v>293</v>
      </c>
      <c r="B343" s="230" t="s">
        <v>4</v>
      </c>
      <c r="C343" s="229">
        <v>15080</v>
      </c>
      <c r="D343" s="229">
        <v>9</v>
      </c>
      <c r="E343" s="229">
        <v>2</v>
      </c>
      <c r="F343" s="229">
        <v>11</v>
      </c>
      <c r="G343" s="484">
        <f>SUM((D343*400)+(E343*100)+F343)</f>
        <v>3811</v>
      </c>
      <c r="H343" s="229">
        <v>1</v>
      </c>
      <c r="I343" s="229">
        <v>100</v>
      </c>
      <c r="J343" s="473">
        <f>SUM(G343*I343)</f>
        <v>381100</v>
      </c>
      <c r="K343" s="229"/>
      <c r="L343" s="229"/>
      <c r="M343" s="230"/>
      <c r="N343" s="230"/>
      <c r="O343" s="229"/>
      <c r="P343" s="229"/>
      <c r="Q343" s="229"/>
      <c r="R343" s="229"/>
      <c r="S343" s="475">
        <f>SUM(O343*R343)</f>
        <v>0</v>
      </c>
      <c r="T343" s="229"/>
      <c r="U343" s="229"/>
      <c r="V343" s="474">
        <f>SUM(S343-(S343*U343/100))</f>
        <v>0</v>
      </c>
      <c r="W343" s="473">
        <f>SUM(J343+V343)</f>
        <v>381100</v>
      </c>
      <c r="X343" s="472">
        <f>W343</f>
        <v>381100</v>
      </c>
      <c r="Y343" s="229">
        <v>50</v>
      </c>
      <c r="Z343" s="229">
        <v>0</v>
      </c>
      <c r="AA343" s="229">
        <v>0.01</v>
      </c>
      <c r="AB343" s="229"/>
    </row>
    <row r="344" spans="1:28" ht="17.25" x14ac:dyDescent="0.3">
      <c r="A344" s="229">
        <v>294</v>
      </c>
      <c r="B344" s="230" t="s">
        <v>4</v>
      </c>
      <c r="C344" s="229">
        <v>884</v>
      </c>
      <c r="D344" s="229">
        <v>0</v>
      </c>
      <c r="E344" s="229">
        <v>1</v>
      </c>
      <c r="F344" s="229">
        <v>85</v>
      </c>
      <c r="G344" s="484">
        <f>SUM((D344*400)+(E344*100)+F344)</f>
        <v>185</v>
      </c>
      <c r="H344" s="229">
        <v>1</v>
      </c>
      <c r="I344" s="229">
        <v>250</v>
      </c>
      <c r="J344" s="473">
        <f>SUM(G344*I344)</f>
        <v>46250</v>
      </c>
      <c r="K344" s="229"/>
      <c r="L344" s="229"/>
      <c r="M344" s="230"/>
      <c r="N344" s="230"/>
      <c r="O344" s="229"/>
      <c r="P344" s="229"/>
      <c r="Q344" s="229"/>
      <c r="R344" s="229"/>
      <c r="S344" s="475">
        <f>SUM(O344*R344)</f>
        <v>0</v>
      </c>
      <c r="T344" s="229"/>
      <c r="U344" s="229"/>
      <c r="V344" s="474">
        <f>SUM(S344-(S344*U344/100))</f>
        <v>0</v>
      </c>
      <c r="W344" s="473">
        <f>SUM(J344+V344)</f>
        <v>46250</v>
      </c>
      <c r="X344" s="472">
        <f>W344</f>
        <v>46250</v>
      </c>
      <c r="Y344" s="229">
        <v>50</v>
      </c>
      <c r="Z344" s="229">
        <v>0</v>
      </c>
      <c r="AA344" s="229">
        <v>0.01</v>
      </c>
      <c r="AB344" s="229"/>
    </row>
    <row r="345" spans="1:28" ht="17.25" x14ac:dyDescent="0.3">
      <c r="A345" s="229">
        <v>295</v>
      </c>
      <c r="B345" s="230" t="s">
        <v>4</v>
      </c>
      <c r="C345" s="229">
        <v>1854</v>
      </c>
      <c r="D345" s="229">
        <v>0</v>
      </c>
      <c r="E345" s="229">
        <v>1</v>
      </c>
      <c r="F345" s="229">
        <v>53</v>
      </c>
      <c r="G345" s="484">
        <f>SUM((D345*400)+(E345*100)+F345)</f>
        <v>153</v>
      </c>
      <c r="H345" s="229">
        <v>1</v>
      </c>
      <c r="I345" s="229">
        <v>75</v>
      </c>
      <c r="J345" s="473">
        <f>SUM(G345*I345)</f>
        <v>11475</v>
      </c>
      <c r="K345" s="229"/>
      <c r="L345" s="229"/>
      <c r="M345" s="230"/>
      <c r="N345" s="230"/>
      <c r="O345" s="229"/>
      <c r="P345" s="229"/>
      <c r="Q345" s="229"/>
      <c r="R345" s="229"/>
      <c r="S345" s="475">
        <f>SUM(O345*R345)</f>
        <v>0</v>
      </c>
      <c r="T345" s="229"/>
      <c r="U345" s="229"/>
      <c r="V345" s="474">
        <f>SUM(S345-(S345*U345/100))</f>
        <v>0</v>
      </c>
      <c r="W345" s="473">
        <f>SUM(J345+V345)</f>
        <v>11475</v>
      </c>
      <c r="X345" s="472">
        <f>W345</f>
        <v>11475</v>
      </c>
      <c r="Y345" s="229">
        <v>50</v>
      </c>
      <c r="Z345" s="229">
        <v>0</v>
      </c>
      <c r="AA345" s="229">
        <v>0.01</v>
      </c>
      <c r="AB345" s="229"/>
    </row>
    <row r="346" spans="1:28" ht="17.25" x14ac:dyDescent="0.3">
      <c r="A346" s="229">
        <v>296</v>
      </c>
      <c r="B346" s="230" t="s">
        <v>4</v>
      </c>
      <c r="C346" s="229">
        <v>1853</v>
      </c>
      <c r="D346" s="229">
        <v>0</v>
      </c>
      <c r="E346" s="229">
        <v>1</v>
      </c>
      <c r="F346" s="229">
        <v>80</v>
      </c>
      <c r="G346" s="484">
        <f>SUM((D346*400)+(E346*100)+F346)</f>
        <v>180</v>
      </c>
      <c r="H346" s="229">
        <v>1</v>
      </c>
      <c r="I346" s="229">
        <v>75</v>
      </c>
      <c r="J346" s="473">
        <f>SUM(G346*I346)</f>
        <v>13500</v>
      </c>
      <c r="K346" s="229"/>
      <c r="L346" s="229"/>
      <c r="M346" s="230"/>
      <c r="N346" s="230"/>
      <c r="O346" s="229"/>
      <c r="P346" s="229"/>
      <c r="Q346" s="229"/>
      <c r="R346" s="229"/>
      <c r="S346" s="475">
        <f>SUM(O346*R346)</f>
        <v>0</v>
      </c>
      <c r="T346" s="229"/>
      <c r="U346" s="229"/>
      <c r="V346" s="474">
        <f>SUM(S346-(S346*U346/100))</f>
        <v>0</v>
      </c>
      <c r="W346" s="473">
        <f>SUM(J346+V346)</f>
        <v>13500</v>
      </c>
      <c r="X346" s="472">
        <f>W346</f>
        <v>13500</v>
      </c>
      <c r="Y346" s="229">
        <v>50</v>
      </c>
      <c r="Z346" s="229">
        <v>0</v>
      </c>
      <c r="AA346" s="229">
        <v>0.01</v>
      </c>
      <c r="AB346" s="229"/>
    </row>
    <row r="347" spans="1:28" ht="17.25" x14ac:dyDescent="0.3">
      <c r="A347" s="229">
        <v>297</v>
      </c>
      <c r="B347" s="230" t="s">
        <v>4</v>
      </c>
      <c r="C347" s="229">
        <v>2491</v>
      </c>
      <c r="D347" s="229">
        <v>11</v>
      </c>
      <c r="E347" s="229">
        <v>0</v>
      </c>
      <c r="F347" s="229">
        <v>84</v>
      </c>
      <c r="G347" s="484">
        <f>SUM((D347*400)+(E347*100)+F347)</f>
        <v>4484</v>
      </c>
      <c r="H347" s="229">
        <v>2</v>
      </c>
      <c r="I347" s="229">
        <v>75</v>
      </c>
      <c r="J347" s="473">
        <f>SUM(G347*I347)</f>
        <v>336300</v>
      </c>
      <c r="K347" s="229"/>
      <c r="L347" s="229">
        <v>38</v>
      </c>
      <c r="M347" s="230" t="s">
        <v>3</v>
      </c>
      <c r="N347" s="230" t="s">
        <v>2</v>
      </c>
      <c r="O347" s="229">
        <v>120</v>
      </c>
      <c r="P347" s="229"/>
      <c r="Q347" s="229"/>
      <c r="R347" s="229">
        <v>6500</v>
      </c>
      <c r="S347" s="475">
        <f>SUM(O347*R347)</f>
        <v>780000</v>
      </c>
      <c r="T347" s="229">
        <v>18</v>
      </c>
      <c r="U347" s="229">
        <v>26</v>
      </c>
      <c r="V347" s="474">
        <f>SUM(S347-(S347*U347/100))</f>
        <v>577200</v>
      </c>
      <c r="W347" s="473">
        <f>SUM(J347+V347)</f>
        <v>913500</v>
      </c>
      <c r="X347" s="472">
        <f>W347</f>
        <v>913500</v>
      </c>
      <c r="Y347" s="229">
        <v>10</v>
      </c>
      <c r="Z347" s="229">
        <v>0</v>
      </c>
      <c r="AA347" s="229">
        <v>0.02</v>
      </c>
      <c r="AB347" s="229"/>
    </row>
    <row r="348" spans="1:28" ht="17.25" x14ac:dyDescent="0.3">
      <c r="A348" s="229">
        <v>298</v>
      </c>
      <c r="B348" s="230" t="s">
        <v>4</v>
      </c>
      <c r="C348" s="229">
        <v>14873</v>
      </c>
      <c r="D348" s="229">
        <v>3</v>
      </c>
      <c r="E348" s="229">
        <v>0</v>
      </c>
      <c r="F348" s="229">
        <v>0</v>
      </c>
      <c r="G348" s="484">
        <f>SUM((D348*400)+(E348*100)+F348)</f>
        <v>1200</v>
      </c>
      <c r="H348" s="229">
        <v>1</v>
      </c>
      <c r="I348" s="229">
        <v>75</v>
      </c>
      <c r="J348" s="473">
        <f>SUM(G348*I348)</f>
        <v>90000</v>
      </c>
      <c r="K348" s="229"/>
      <c r="L348" s="229"/>
      <c r="M348" s="230"/>
      <c r="N348" s="230"/>
      <c r="O348" s="229"/>
      <c r="P348" s="229"/>
      <c r="Q348" s="229"/>
      <c r="R348" s="229"/>
      <c r="S348" s="475">
        <f>SUM(O348*R348)</f>
        <v>0</v>
      </c>
      <c r="T348" s="229"/>
      <c r="U348" s="229"/>
      <c r="V348" s="474">
        <f>SUM(S348-(S348*U348/100))</f>
        <v>0</v>
      </c>
      <c r="W348" s="473">
        <f>SUM(J348+V348)</f>
        <v>90000</v>
      </c>
      <c r="X348" s="472">
        <f>W348</f>
        <v>90000</v>
      </c>
      <c r="Y348" s="229">
        <v>50</v>
      </c>
      <c r="Z348" s="229">
        <v>0</v>
      </c>
      <c r="AA348" s="229">
        <v>0.01</v>
      </c>
      <c r="AB348" s="229"/>
    </row>
    <row r="349" spans="1:28" s="476" customFormat="1" ht="17.25" x14ac:dyDescent="0.3">
      <c r="A349" s="477">
        <v>299</v>
      </c>
      <c r="B349" s="482" t="s">
        <v>5</v>
      </c>
      <c r="C349" s="477"/>
      <c r="D349" s="477">
        <v>5</v>
      </c>
      <c r="E349" s="477">
        <v>0</v>
      </c>
      <c r="F349" s="477">
        <v>0</v>
      </c>
      <c r="G349" s="483">
        <f>SUM((D349*400)+(E349*100)+F349)</f>
        <v>2000</v>
      </c>
      <c r="H349" s="477">
        <v>1</v>
      </c>
      <c r="I349" s="477"/>
      <c r="J349" s="479">
        <f>SUM(G349*I349)</f>
        <v>0</v>
      </c>
      <c r="K349" s="477"/>
      <c r="L349" s="477"/>
      <c r="M349" s="482"/>
      <c r="N349" s="482"/>
      <c r="O349" s="477"/>
      <c r="P349" s="477"/>
      <c r="Q349" s="477"/>
      <c r="R349" s="477"/>
      <c r="S349" s="481">
        <f>SUM(O349*R349)</f>
        <v>0</v>
      </c>
      <c r="T349" s="477"/>
      <c r="U349" s="477"/>
      <c r="V349" s="480">
        <f>SUM(S349-(S349*U349/100))</f>
        <v>0</v>
      </c>
      <c r="W349" s="479">
        <f>SUM(J349+V349)</f>
        <v>0</v>
      </c>
      <c r="X349" s="478">
        <f>W349</f>
        <v>0</v>
      </c>
      <c r="Y349" s="477">
        <v>50</v>
      </c>
      <c r="Z349" s="477">
        <v>0</v>
      </c>
      <c r="AA349" s="477">
        <v>0.01</v>
      </c>
      <c r="AB349" s="477"/>
    </row>
    <row r="350" spans="1:28" s="476" customFormat="1" ht="17.25" x14ac:dyDescent="0.3">
      <c r="A350" s="477">
        <v>300</v>
      </c>
      <c r="B350" s="482" t="s">
        <v>5</v>
      </c>
      <c r="C350" s="477"/>
      <c r="D350" s="477">
        <v>8</v>
      </c>
      <c r="E350" s="477">
        <v>3</v>
      </c>
      <c r="F350" s="477">
        <v>70</v>
      </c>
      <c r="G350" s="483">
        <f>SUM((D350*400)+(E350*100)+F350)</f>
        <v>3570</v>
      </c>
      <c r="H350" s="477">
        <v>1</v>
      </c>
      <c r="I350" s="477">
        <v>75</v>
      </c>
      <c r="J350" s="479">
        <f>SUM(G350*I350)</f>
        <v>267750</v>
      </c>
      <c r="K350" s="477"/>
      <c r="L350" s="477"/>
      <c r="M350" s="482"/>
      <c r="N350" s="482"/>
      <c r="O350" s="477"/>
      <c r="P350" s="477"/>
      <c r="Q350" s="477"/>
      <c r="R350" s="477"/>
      <c r="S350" s="481">
        <f>SUM(O350*R350)</f>
        <v>0</v>
      </c>
      <c r="T350" s="477"/>
      <c r="U350" s="477"/>
      <c r="V350" s="480">
        <f>SUM(S350-(S350*U350/100))</f>
        <v>0</v>
      </c>
      <c r="W350" s="479">
        <f>SUM(J350+V350)</f>
        <v>267750</v>
      </c>
      <c r="X350" s="478">
        <f>W350</f>
        <v>267750</v>
      </c>
      <c r="Y350" s="477">
        <v>50</v>
      </c>
      <c r="Z350" s="477">
        <v>0</v>
      </c>
      <c r="AA350" s="477">
        <v>0.01</v>
      </c>
      <c r="AB350" s="477"/>
    </row>
    <row r="351" spans="1:28" ht="17.25" x14ac:dyDescent="0.3">
      <c r="A351" s="229">
        <v>301</v>
      </c>
      <c r="B351" s="230" t="s">
        <v>4</v>
      </c>
      <c r="C351" s="229">
        <v>16743</v>
      </c>
      <c r="D351" s="229">
        <v>0</v>
      </c>
      <c r="E351" s="229">
        <v>2</v>
      </c>
      <c r="F351" s="229">
        <v>86</v>
      </c>
      <c r="G351" s="484">
        <f>SUM((D351*400)+(E351*100)+F351)</f>
        <v>286</v>
      </c>
      <c r="H351" s="229">
        <v>2</v>
      </c>
      <c r="I351" s="229">
        <v>75</v>
      </c>
      <c r="J351" s="473">
        <f>SUM(G351*I351)</f>
        <v>21450</v>
      </c>
      <c r="K351" s="229"/>
      <c r="L351" s="491" t="s">
        <v>1228</v>
      </c>
      <c r="M351" s="230" t="s">
        <v>3</v>
      </c>
      <c r="N351" s="230" t="s">
        <v>0</v>
      </c>
      <c r="O351" s="229">
        <v>80</v>
      </c>
      <c r="P351" s="229"/>
      <c r="Q351" s="229"/>
      <c r="R351" s="229">
        <v>6500</v>
      </c>
      <c r="S351" s="475">
        <f>SUM(O351*R351)</f>
        <v>520000</v>
      </c>
      <c r="T351" s="229">
        <v>20</v>
      </c>
      <c r="U351" s="229">
        <v>93</v>
      </c>
      <c r="V351" s="474">
        <f>SUM(S351-(S351*U351/100))</f>
        <v>36400</v>
      </c>
      <c r="W351" s="473">
        <f>SUM(J351+V351)</f>
        <v>57850</v>
      </c>
      <c r="X351" s="472">
        <f>W351</f>
        <v>57850</v>
      </c>
      <c r="Y351" s="229">
        <v>10</v>
      </c>
      <c r="Z351" s="229">
        <v>0</v>
      </c>
      <c r="AA351" s="229">
        <v>0.02</v>
      </c>
      <c r="AB351" s="229" t="s">
        <v>1227</v>
      </c>
    </row>
    <row r="352" spans="1:28" ht="17.25" x14ac:dyDescent="0.3">
      <c r="A352" s="229"/>
      <c r="B352" s="230"/>
      <c r="C352" s="229"/>
      <c r="D352" s="229"/>
      <c r="E352" s="229"/>
      <c r="F352" s="229"/>
      <c r="G352" s="484"/>
      <c r="H352" s="229"/>
      <c r="I352" s="229"/>
      <c r="J352" s="473">
        <f>SUM(G352*I352)</f>
        <v>0</v>
      </c>
      <c r="K352" s="229"/>
      <c r="L352" s="229"/>
      <c r="M352" s="230" t="s">
        <v>8</v>
      </c>
      <c r="N352" s="230" t="s">
        <v>0</v>
      </c>
      <c r="O352" s="229">
        <v>30</v>
      </c>
      <c r="P352" s="229"/>
      <c r="Q352" s="229"/>
      <c r="R352" s="229">
        <v>5400</v>
      </c>
      <c r="S352" s="475">
        <f>SUM(O352*R352)</f>
        <v>162000</v>
      </c>
      <c r="T352" s="229">
        <v>20</v>
      </c>
      <c r="U352" s="229">
        <v>93</v>
      </c>
      <c r="V352" s="474">
        <f>SUM(S352-(S352*U352/100))</f>
        <v>11340</v>
      </c>
      <c r="W352" s="473">
        <f>SUM(J352+V352)</f>
        <v>11340</v>
      </c>
      <c r="X352" s="472">
        <f>W352</f>
        <v>11340</v>
      </c>
      <c r="Y352" s="229">
        <v>50</v>
      </c>
      <c r="Z352" s="229">
        <v>0</v>
      </c>
      <c r="AA352" s="229">
        <v>0.01</v>
      </c>
      <c r="AB352" s="229"/>
    </row>
    <row r="353" spans="1:28" ht="17.25" x14ac:dyDescent="0.3">
      <c r="A353" s="229">
        <v>302</v>
      </c>
      <c r="B353" s="230" t="s">
        <v>4</v>
      </c>
      <c r="C353" s="229">
        <v>17044</v>
      </c>
      <c r="D353" s="229">
        <v>0</v>
      </c>
      <c r="E353" s="229">
        <v>1</v>
      </c>
      <c r="F353" s="229">
        <v>75</v>
      </c>
      <c r="G353" s="484">
        <f>SUM((D353*400)+(E353*100)+F353)</f>
        <v>175</v>
      </c>
      <c r="H353" s="229">
        <v>1</v>
      </c>
      <c r="I353" s="229">
        <v>75</v>
      </c>
      <c r="J353" s="473">
        <f>SUM(G353*I353)</f>
        <v>13125</v>
      </c>
      <c r="K353" s="229"/>
      <c r="L353" s="229"/>
      <c r="M353" s="230" t="s">
        <v>22</v>
      </c>
      <c r="N353" s="230" t="s">
        <v>0</v>
      </c>
      <c r="O353" s="229">
        <v>25</v>
      </c>
      <c r="P353" s="229"/>
      <c r="Q353" s="229"/>
      <c r="R353" s="229">
        <v>2050</v>
      </c>
      <c r="S353" s="475">
        <f>SUM(O353*R353)</f>
        <v>51250</v>
      </c>
      <c r="T353" s="229">
        <v>20</v>
      </c>
      <c r="U353" s="229">
        <v>93</v>
      </c>
      <c r="V353" s="474">
        <f>SUM(S353-(S353*U353/100))</f>
        <v>3587.5</v>
      </c>
      <c r="W353" s="473">
        <f>SUM(J353+V353)</f>
        <v>16712.5</v>
      </c>
      <c r="X353" s="472">
        <f>W353</f>
        <v>16712.5</v>
      </c>
      <c r="Y353" s="229">
        <v>50</v>
      </c>
      <c r="Z353" s="229">
        <v>0</v>
      </c>
      <c r="AA353" s="229">
        <v>0.01</v>
      </c>
      <c r="AB353" s="229"/>
    </row>
    <row r="354" spans="1:28" s="476" customFormat="1" ht="17.25" x14ac:dyDescent="0.3">
      <c r="A354" s="477">
        <v>303</v>
      </c>
      <c r="B354" s="482" t="s">
        <v>5</v>
      </c>
      <c r="C354" s="477"/>
      <c r="D354" s="477">
        <v>0</v>
      </c>
      <c r="E354" s="477">
        <v>3</v>
      </c>
      <c r="F354" s="477">
        <v>92</v>
      </c>
      <c r="G354" s="483">
        <f>SUM((D354*400)+(E354*100)+F354)</f>
        <v>392</v>
      </c>
      <c r="H354" s="477">
        <v>1</v>
      </c>
      <c r="I354" s="477">
        <v>75</v>
      </c>
      <c r="J354" s="479">
        <f>SUM(G354*I354)</f>
        <v>29400</v>
      </c>
      <c r="K354" s="477"/>
      <c r="L354" s="477">
        <v>79</v>
      </c>
      <c r="M354" s="482" t="s">
        <v>10</v>
      </c>
      <c r="N354" s="482" t="s">
        <v>53</v>
      </c>
      <c r="O354" s="477">
        <v>196</v>
      </c>
      <c r="P354" s="477"/>
      <c r="Q354" s="477"/>
      <c r="R354" s="477">
        <v>6500</v>
      </c>
      <c r="S354" s="481">
        <f>SUM(O354*R354)</f>
        <v>1274000</v>
      </c>
      <c r="T354" s="477">
        <v>30</v>
      </c>
      <c r="U354" s="477">
        <v>85</v>
      </c>
      <c r="V354" s="480">
        <f>SUM(S354-(S354*U354/100))</f>
        <v>191100</v>
      </c>
      <c r="W354" s="479">
        <f>SUM(J354+V354)</f>
        <v>220500</v>
      </c>
      <c r="X354" s="478">
        <f>W354</f>
        <v>220500</v>
      </c>
      <c r="Y354" s="477">
        <v>10</v>
      </c>
      <c r="Z354" s="477">
        <v>0</v>
      </c>
      <c r="AA354" s="477">
        <v>0.02</v>
      </c>
      <c r="AB354" s="477"/>
    </row>
    <row r="355" spans="1:28" ht="17.25" x14ac:dyDescent="0.3">
      <c r="A355" s="229"/>
      <c r="B355" s="230"/>
      <c r="C355" s="229"/>
      <c r="D355" s="229"/>
      <c r="E355" s="229"/>
      <c r="F355" s="229"/>
      <c r="G355" s="484"/>
      <c r="H355" s="229"/>
      <c r="I355" s="229"/>
      <c r="J355" s="473">
        <f>SUM(G355*I355)</f>
        <v>0</v>
      </c>
      <c r="K355" s="229"/>
      <c r="L355" s="229"/>
      <c r="M355" s="230" t="s">
        <v>8</v>
      </c>
      <c r="N355" s="230" t="s">
        <v>0</v>
      </c>
      <c r="O355" s="229">
        <v>20</v>
      </c>
      <c r="P355" s="229"/>
      <c r="Q355" s="229"/>
      <c r="R355" s="229">
        <v>5400</v>
      </c>
      <c r="S355" s="475">
        <f>SUM(O355*R355)</f>
        <v>108000</v>
      </c>
      <c r="T355" s="229">
        <v>10</v>
      </c>
      <c r="U355" s="229">
        <v>40</v>
      </c>
      <c r="V355" s="474">
        <f>SUM(S355-(S355*U355/100))</f>
        <v>64800</v>
      </c>
      <c r="W355" s="473">
        <f>SUM(J355+V355)</f>
        <v>64800</v>
      </c>
      <c r="X355" s="472">
        <f>W355</f>
        <v>64800</v>
      </c>
      <c r="Y355" s="229">
        <v>50</v>
      </c>
      <c r="Z355" s="229">
        <v>0</v>
      </c>
      <c r="AA355" s="229">
        <v>0.01</v>
      </c>
      <c r="AB355" s="229"/>
    </row>
    <row r="356" spans="1:28" ht="17.25" x14ac:dyDescent="0.3">
      <c r="A356" s="229">
        <v>304</v>
      </c>
      <c r="B356" s="230" t="s">
        <v>4</v>
      </c>
      <c r="C356" s="229">
        <v>15034</v>
      </c>
      <c r="D356" s="229">
        <v>16</v>
      </c>
      <c r="E356" s="229">
        <v>3</v>
      </c>
      <c r="F356" s="229">
        <v>58</v>
      </c>
      <c r="G356" s="484">
        <f>SUM((D356*400)+(E356*100)+F356)</f>
        <v>6758</v>
      </c>
      <c r="H356" s="229">
        <v>1</v>
      </c>
      <c r="I356" s="229">
        <v>100</v>
      </c>
      <c r="J356" s="473">
        <f>SUM(G356*I356)</f>
        <v>675800</v>
      </c>
      <c r="K356" s="229"/>
      <c r="L356" s="229"/>
      <c r="M356" s="230"/>
      <c r="N356" s="230"/>
      <c r="O356" s="229"/>
      <c r="P356" s="229"/>
      <c r="Q356" s="229"/>
      <c r="R356" s="229"/>
      <c r="S356" s="475">
        <f>SUM(O356*R356)</f>
        <v>0</v>
      </c>
      <c r="T356" s="229"/>
      <c r="U356" s="229"/>
      <c r="V356" s="474">
        <f>SUM(S356-(S356*U356/100))</f>
        <v>0</v>
      </c>
      <c r="W356" s="473">
        <f>SUM(J356+V356)</f>
        <v>675800</v>
      </c>
      <c r="X356" s="472">
        <f>W356</f>
        <v>675800</v>
      </c>
      <c r="Y356" s="229">
        <v>50</v>
      </c>
      <c r="Z356" s="229">
        <v>0</v>
      </c>
      <c r="AA356" s="229">
        <v>0.01</v>
      </c>
      <c r="AB356" s="229"/>
    </row>
    <row r="357" spans="1:28" s="476" customFormat="1" ht="17.25" x14ac:dyDescent="0.3">
      <c r="A357" s="477">
        <v>305</v>
      </c>
      <c r="B357" s="482" t="s">
        <v>5</v>
      </c>
      <c r="C357" s="477"/>
      <c r="D357" s="477">
        <v>3</v>
      </c>
      <c r="E357" s="477">
        <v>1</v>
      </c>
      <c r="F357" s="477">
        <v>96</v>
      </c>
      <c r="G357" s="483">
        <f>SUM((D357*400)+(E357*100)+F357)</f>
        <v>1396</v>
      </c>
      <c r="H357" s="477">
        <v>2</v>
      </c>
      <c r="I357" s="477">
        <v>75</v>
      </c>
      <c r="J357" s="479">
        <f>SUM(G357*I357)</f>
        <v>104700</v>
      </c>
      <c r="K357" s="477"/>
      <c r="L357" s="477">
        <v>74</v>
      </c>
      <c r="M357" s="482" t="s">
        <v>10</v>
      </c>
      <c r="N357" s="482" t="s">
        <v>53</v>
      </c>
      <c r="O357" s="477">
        <v>126</v>
      </c>
      <c r="P357" s="477"/>
      <c r="Q357" s="477"/>
      <c r="R357" s="477">
        <v>6500</v>
      </c>
      <c r="S357" s="481">
        <f>SUM(O357*R357)</f>
        <v>819000</v>
      </c>
      <c r="T357" s="477">
        <v>30</v>
      </c>
      <c r="U357" s="477">
        <v>85</v>
      </c>
      <c r="V357" s="480">
        <f>SUM(S357-(S357*U357/100))</f>
        <v>122850</v>
      </c>
      <c r="W357" s="479">
        <f>SUM(J357+V357)</f>
        <v>227550</v>
      </c>
      <c r="X357" s="478">
        <f>W357</f>
        <v>227550</v>
      </c>
      <c r="Y357" s="477">
        <v>10</v>
      </c>
      <c r="Z357" s="477">
        <v>0</v>
      </c>
      <c r="AA357" s="477">
        <v>0.02</v>
      </c>
      <c r="AB357" s="477"/>
    </row>
    <row r="358" spans="1:28" s="476" customFormat="1" ht="17.25" x14ac:dyDescent="0.3">
      <c r="A358" s="477">
        <v>306</v>
      </c>
      <c r="B358" s="482" t="s">
        <v>5</v>
      </c>
      <c r="C358" s="477"/>
      <c r="D358" s="477">
        <v>2</v>
      </c>
      <c r="E358" s="477">
        <v>3</v>
      </c>
      <c r="F358" s="477">
        <v>30</v>
      </c>
      <c r="G358" s="483">
        <f>SUM((D358*400)+(E358*100)+F358)</f>
        <v>1130</v>
      </c>
      <c r="H358" s="477">
        <v>1</v>
      </c>
      <c r="I358" s="477">
        <v>75</v>
      </c>
      <c r="J358" s="479">
        <f>SUM(G358*I358)</f>
        <v>84750</v>
      </c>
      <c r="K358" s="477"/>
      <c r="L358" s="477"/>
      <c r="M358" s="482"/>
      <c r="N358" s="482"/>
      <c r="O358" s="477"/>
      <c r="P358" s="477"/>
      <c r="Q358" s="477"/>
      <c r="R358" s="477"/>
      <c r="S358" s="481">
        <f>SUM(O358*R358)</f>
        <v>0</v>
      </c>
      <c r="T358" s="477"/>
      <c r="U358" s="477"/>
      <c r="V358" s="480">
        <f>SUM(S358-(S358*U358/100))</f>
        <v>0</v>
      </c>
      <c r="W358" s="479">
        <f>SUM(J358+V358)</f>
        <v>84750</v>
      </c>
      <c r="X358" s="478">
        <f>W358</f>
        <v>84750</v>
      </c>
      <c r="Y358" s="477">
        <v>50</v>
      </c>
      <c r="Z358" s="477">
        <v>0</v>
      </c>
      <c r="AA358" s="477">
        <v>0.01</v>
      </c>
      <c r="AB358" s="477"/>
    </row>
    <row r="359" spans="1:28" s="476" customFormat="1" ht="17.25" x14ac:dyDescent="0.3">
      <c r="A359" s="477">
        <v>307</v>
      </c>
      <c r="B359" s="482" t="s">
        <v>5</v>
      </c>
      <c r="C359" s="477"/>
      <c r="D359" s="477">
        <v>2</v>
      </c>
      <c r="E359" s="477">
        <v>0</v>
      </c>
      <c r="F359" s="477">
        <v>36</v>
      </c>
      <c r="G359" s="483">
        <f>SUM((D359*400)+(E359*100)+F359)</f>
        <v>836</v>
      </c>
      <c r="H359" s="477">
        <v>1</v>
      </c>
      <c r="I359" s="477">
        <v>75</v>
      </c>
      <c r="J359" s="479">
        <f>SUM(G359*I359)</f>
        <v>62700</v>
      </c>
      <c r="K359" s="477"/>
      <c r="L359" s="477"/>
      <c r="M359" s="482" t="s">
        <v>8</v>
      </c>
      <c r="N359" s="482" t="s">
        <v>0</v>
      </c>
      <c r="O359" s="477">
        <v>30</v>
      </c>
      <c r="P359" s="477"/>
      <c r="Q359" s="477"/>
      <c r="R359" s="477">
        <v>5400</v>
      </c>
      <c r="S359" s="481">
        <f>SUM(O359*R359)</f>
        <v>162000</v>
      </c>
      <c r="T359" s="477">
        <v>30</v>
      </c>
      <c r="U359" s="477">
        <v>93</v>
      </c>
      <c r="V359" s="480">
        <f>SUM(S359-(S359*U359/100))</f>
        <v>11340</v>
      </c>
      <c r="W359" s="479">
        <f>SUM(J359+V359)</f>
        <v>74040</v>
      </c>
      <c r="X359" s="478">
        <f>W359</f>
        <v>74040</v>
      </c>
      <c r="Y359" s="477">
        <v>50</v>
      </c>
      <c r="Z359" s="477">
        <v>0</v>
      </c>
      <c r="AA359" s="477">
        <v>0.01</v>
      </c>
      <c r="AB359" s="477"/>
    </row>
    <row r="360" spans="1:28" s="485" customFormat="1" ht="17.25" x14ac:dyDescent="0.3">
      <c r="A360" s="229">
        <v>308</v>
      </c>
      <c r="B360" s="230" t="s">
        <v>4</v>
      </c>
      <c r="C360" s="229">
        <v>17159</v>
      </c>
      <c r="D360" s="229">
        <v>7</v>
      </c>
      <c r="E360" s="229">
        <v>3</v>
      </c>
      <c r="F360" s="229">
        <v>6</v>
      </c>
      <c r="G360" s="484">
        <f>SUM((D360*400)+(E360*100)+F360)</f>
        <v>3106</v>
      </c>
      <c r="H360" s="486">
        <v>1</v>
      </c>
      <c r="I360" s="486">
        <v>75</v>
      </c>
      <c r="J360" s="487">
        <f>SUM(G360*I360)</f>
        <v>232950</v>
      </c>
      <c r="K360" s="486"/>
      <c r="L360" s="486"/>
      <c r="M360" s="490"/>
      <c r="N360" s="490"/>
      <c r="O360" s="486"/>
      <c r="P360" s="486"/>
      <c r="Q360" s="486"/>
      <c r="R360" s="486"/>
      <c r="S360" s="489"/>
      <c r="T360" s="486"/>
      <c r="U360" s="486"/>
      <c r="V360" s="488"/>
      <c r="W360" s="487"/>
      <c r="X360" s="472">
        <f>W360</f>
        <v>0</v>
      </c>
      <c r="Y360" s="486">
        <v>50</v>
      </c>
      <c r="Z360" s="229">
        <v>0</v>
      </c>
      <c r="AA360" s="486">
        <v>0.01</v>
      </c>
      <c r="AB360" s="486"/>
    </row>
    <row r="361" spans="1:28" s="485" customFormat="1" ht="17.25" x14ac:dyDescent="0.3">
      <c r="A361" s="229">
        <v>309</v>
      </c>
      <c r="B361" s="230" t="s">
        <v>4</v>
      </c>
      <c r="C361" s="229">
        <v>6555</v>
      </c>
      <c r="D361" s="229">
        <v>12</v>
      </c>
      <c r="E361" s="229">
        <v>3</v>
      </c>
      <c r="F361" s="229">
        <v>40</v>
      </c>
      <c r="G361" s="484">
        <f>SUM((D361*400)+(E361*100)+F361)</f>
        <v>5140</v>
      </c>
      <c r="H361" s="486">
        <v>1</v>
      </c>
      <c r="I361" s="486">
        <v>75</v>
      </c>
      <c r="J361" s="487">
        <f>SUM(G361*I361)</f>
        <v>385500</v>
      </c>
      <c r="K361" s="486"/>
      <c r="L361" s="486"/>
      <c r="M361" s="490"/>
      <c r="N361" s="490"/>
      <c r="O361" s="486"/>
      <c r="P361" s="486"/>
      <c r="Q361" s="486"/>
      <c r="R361" s="486"/>
      <c r="S361" s="489"/>
      <c r="T361" s="486"/>
      <c r="U361" s="486"/>
      <c r="V361" s="488"/>
      <c r="W361" s="487"/>
      <c r="X361" s="472">
        <f>W361</f>
        <v>0</v>
      </c>
      <c r="Y361" s="486">
        <v>50</v>
      </c>
      <c r="Z361" s="229">
        <v>0</v>
      </c>
      <c r="AA361" s="486">
        <v>0.01</v>
      </c>
      <c r="AB361" s="486"/>
    </row>
    <row r="362" spans="1:28" ht="17.25" x14ac:dyDescent="0.3">
      <c r="A362" s="229">
        <v>310</v>
      </c>
      <c r="B362" s="230" t="s">
        <v>4</v>
      </c>
      <c r="C362" s="229">
        <v>11791</v>
      </c>
      <c r="D362" s="229">
        <v>6</v>
      </c>
      <c r="E362" s="229">
        <v>2</v>
      </c>
      <c r="F362" s="229">
        <v>96</v>
      </c>
      <c r="G362" s="484">
        <f>SUM((D362*400)+(E362*100)+F362)</f>
        <v>2696</v>
      </c>
      <c r="H362" s="229">
        <v>1</v>
      </c>
      <c r="I362" s="229">
        <v>75</v>
      </c>
      <c r="J362" s="473">
        <f>SUM(G362*I362)</f>
        <v>202200</v>
      </c>
      <c r="K362" s="229"/>
      <c r="L362" s="229"/>
      <c r="M362" s="230"/>
      <c r="N362" s="230"/>
      <c r="O362" s="229"/>
      <c r="P362" s="229"/>
      <c r="Q362" s="229"/>
      <c r="R362" s="229"/>
      <c r="S362" s="475">
        <f>SUM(O362*R362)</f>
        <v>0</v>
      </c>
      <c r="T362" s="229"/>
      <c r="U362" s="229"/>
      <c r="V362" s="474">
        <f>SUM(S362-(S362*U362/100))</f>
        <v>0</v>
      </c>
      <c r="W362" s="473">
        <f>SUM(J362+V362)</f>
        <v>202200</v>
      </c>
      <c r="X362" s="472">
        <f>W362</f>
        <v>202200</v>
      </c>
      <c r="Y362" s="229">
        <v>50</v>
      </c>
      <c r="Z362" s="229">
        <v>0</v>
      </c>
      <c r="AA362" s="229">
        <v>0.01</v>
      </c>
      <c r="AB362" s="229"/>
    </row>
    <row r="363" spans="1:28" s="476" customFormat="1" ht="17.25" x14ac:dyDescent="0.3">
      <c r="A363" s="477">
        <v>311</v>
      </c>
      <c r="B363" s="482" t="s">
        <v>5</v>
      </c>
      <c r="C363" s="477"/>
      <c r="D363" s="477">
        <v>0</v>
      </c>
      <c r="E363" s="477">
        <v>2</v>
      </c>
      <c r="F363" s="477">
        <v>52</v>
      </c>
      <c r="G363" s="483">
        <f>SUM((D363*400)+(E363*100)+F363)</f>
        <v>252</v>
      </c>
      <c r="H363" s="477">
        <v>2</v>
      </c>
      <c r="I363" s="477">
        <v>75</v>
      </c>
      <c r="J363" s="479">
        <f>SUM(G363*I363)</f>
        <v>18900</v>
      </c>
      <c r="K363" s="477"/>
      <c r="L363" s="477">
        <v>91</v>
      </c>
      <c r="M363" s="482" t="s">
        <v>10</v>
      </c>
      <c r="N363" s="482" t="s">
        <v>53</v>
      </c>
      <c r="O363" s="477">
        <v>230</v>
      </c>
      <c r="P363" s="477"/>
      <c r="Q363" s="477"/>
      <c r="R363" s="477">
        <v>6500</v>
      </c>
      <c r="S363" s="481">
        <f>SUM(O363*R363)</f>
        <v>1495000</v>
      </c>
      <c r="T363" s="477">
        <v>20</v>
      </c>
      <c r="U363" s="477">
        <v>75</v>
      </c>
      <c r="V363" s="480">
        <f>SUM(S363-(S363*U363/100))</f>
        <v>373750</v>
      </c>
      <c r="W363" s="479">
        <f>SUM(J363+V363)</f>
        <v>392650</v>
      </c>
      <c r="X363" s="478">
        <f>W363</f>
        <v>392650</v>
      </c>
      <c r="Y363" s="477">
        <v>10</v>
      </c>
      <c r="Z363" s="477">
        <v>0</v>
      </c>
      <c r="AA363" s="477">
        <v>0.02</v>
      </c>
      <c r="AB363" s="477"/>
    </row>
    <row r="364" spans="1:28" ht="17.25" x14ac:dyDescent="0.3">
      <c r="A364" s="229"/>
      <c r="B364" s="230"/>
      <c r="C364" s="229"/>
      <c r="D364" s="229"/>
      <c r="E364" s="229"/>
      <c r="F364" s="229"/>
      <c r="G364" s="229"/>
      <c r="H364" s="229"/>
      <c r="I364" s="229"/>
      <c r="J364" s="473"/>
      <c r="K364" s="229"/>
      <c r="L364" s="229"/>
      <c r="M364" s="230" t="s">
        <v>8</v>
      </c>
      <c r="N364" s="230" t="s">
        <v>0</v>
      </c>
      <c r="O364" s="229">
        <v>20</v>
      </c>
      <c r="P364" s="229"/>
      <c r="Q364" s="229"/>
      <c r="R364" s="229">
        <v>5400</v>
      </c>
      <c r="S364" s="475">
        <f>SUM(O364*R364)</f>
        <v>108000</v>
      </c>
      <c r="T364" s="229">
        <v>10</v>
      </c>
      <c r="U364" s="229">
        <v>40</v>
      </c>
      <c r="V364" s="474">
        <f>SUM(S364-(S364*U364/100))</f>
        <v>64800</v>
      </c>
      <c r="W364" s="473">
        <f>SUM(J364+V364)</f>
        <v>64800</v>
      </c>
      <c r="X364" s="472">
        <f>W364</f>
        <v>64800</v>
      </c>
      <c r="Y364" s="229">
        <v>50</v>
      </c>
      <c r="Z364" s="229">
        <v>0</v>
      </c>
      <c r="AA364" s="229">
        <v>0.01</v>
      </c>
      <c r="AB364" s="229"/>
    </row>
    <row r="365" spans="1:28" ht="17.25" x14ac:dyDescent="0.3">
      <c r="A365" s="229"/>
      <c r="B365" s="230"/>
      <c r="C365" s="229"/>
      <c r="D365" s="229"/>
      <c r="E365" s="229"/>
      <c r="F365" s="229"/>
      <c r="G365" s="229"/>
      <c r="H365" s="229"/>
      <c r="I365" s="229"/>
      <c r="J365" s="229"/>
      <c r="K365" s="229"/>
      <c r="L365" s="229"/>
      <c r="M365" s="230"/>
      <c r="N365" s="230"/>
      <c r="O365" s="229"/>
      <c r="P365" s="229"/>
      <c r="Q365" s="229"/>
      <c r="R365" s="229"/>
      <c r="S365" s="229"/>
      <c r="T365" s="229"/>
      <c r="U365" s="229"/>
      <c r="V365" s="229"/>
      <c r="W365" s="229"/>
      <c r="X365" s="229"/>
      <c r="Y365" s="229"/>
      <c r="Z365" s="229"/>
      <c r="AA365" s="229"/>
      <c r="AB365" s="229"/>
    </row>
    <row r="366" spans="1:28" ht="17.25" x14ac:dyDescent="0.3">
      <c r="A366" s="229"/>
      <c r="B366" s="230"/>
      <c r="C366" s="229"/>
      <c r="D366" s="229"/>
      <c r="E366" s="229"/>
      <c r="F366" s="229"/>
      <c r="G366" s="229"/>
      <c r="H366" s="229"/>
      <c r="I366" s="229"/>
      <c r="J366" s="229"/>
      <c r="K366" s="229"/>
      <c r="L366" s="229"/>
      <c r="M366" s="230"/>
      <c r="N366" s="230"/>
      <c r="O366" s="229"/>
      <c r="P366" s="229"/>
      <c r="Q366" s="229"/>
      <c r="R366" s="229"/>
      <c r="S366" s="229"/>
      <c r="T366" s="229"/>
      <c r="U366" s="229"/>
      <c r="V366" s="229"/>
      <c r="W366" s="229"/>
      <c r="X366" s="229"/>
      <c r="Y366" s="229"/>
      <c r="Z366" s="229"/>
      <c r="AA366" s="229"/>
      <c r="AB366" s="229"/>
    </row>
    <row r="367" spans="1:28" ht="17.25" x14ac:dyDescent="0.3">
      <c r="A367" s="229"/>
      <c r="B367" s="230"/>
      <c r="C367" s="229"/>
      <c r="D367" s="229"/>
      <c r="E367" s="229"/>
      <c r="F367" s="229"/>
      <c r="G367" s="229"/>
      <c r="H367" s="229"/>
      <c r="I367" s="229"/>
      <c r="J367" s="229"/>
      <c r="K367" s="229"/>
      <c r="L367" s="229"/>
      <c r="M367" s="230"/>
      <c r="N367" s="230"/>
      <c r="O367" s="229"/>
      <c r="P367" s="229"/>
      <c r="Q367" s="229"/>
      <c r="R367" s="229"/>
      <c r="S367" s="229"/>
      <c r="T367" s="229"/>
      <c r="U367" s="229"/>
      <c r="V367" s="229"/>
      <c r="W367" s="229"/>
      <c r="X367" s="229"/>
      <c r="Y367" s="229"/>
      <c r="Z367" s="229"/>
      <c r="AA367" s="229"/>
      <c r="AB367" s="229"/>
    </row>
    <row r="368" spans="1:28" ht="17.25" x14ac:dyDescent="0.3">
      <c r="A368" s="229"/>
      <c r="B368" s="230"/>
      <c r="C368" s="229"/>
      <c r="D368" s="229"/>
      <c r="E368" s="229"/>
      <c r="F368" s="229"/>
      <c r="G368" s="229"/>
      <c r="H368" s="229"/>
      <c r="I368" s="229"/>
      <c r="J368" s="229"/>
      <c r="K368" s="229"/>
      <c r="L368" s="229"/>
      <c r="M368" s="230"/>
      <c r="N368" s="230"/>
      <c r="O368" s="229"/>
      <c r="P368" s="229"/>
      <c r="Q368" s="229"/>
      <c r="R368" s="229"/>
      <c r="S368" s="229"/>
      <c r="T368" s="229"/>
      <c r="U368" s="229"/>
      <c r="V368" s="229"/>
      <c r="W368" s="229"/>
      <c r="X368" s="229"/>
      <c r="Y368" s="229"/>
      <c r="Z368" s="229"/>
      <c r="AA368" s="229"/>
      <c r="AB368" s="229"/>
    </row>
  </sheetData>
  <mergeCells count="32">
    <mergeCell ref="S5:S8"/>
    <mergeCell ref="T5:U5"/>
    <mergeCell ref="A1:X1"/>
    <mergeCell ref="A2:X2"/>
    <mergeCell ref="A4:J4"/>
    <mergeCell ref="K4:V4"/>
    <mergeCell ref="W4:W8"/>
    <mergeCell ref="X4:X8"/>
    <mergeCell ref="J5:J8"/>
    <mergeCell ref="K5:K8"/>
    <mergeCell ref="M5:M8"/>
    <mergeCell ref="N5:N8"/>
    <mergeCell ref="V5:V8"/>
    <mergeCell ref="D6:D8"/>
    <mergeCell ref="E6:E8"/>
    <mergeCell ref="F6:F8"/>
    <mergeCell ref="T6:T8"/>
    <mergeCell ref="U6:U8"/>
    <mergeCell ref="O5:O8"/>
    <mergeCell ref="P5:P8"/>
    <mergeCell ref="Q5:Q8"/>
    <mergeCell ref="R5:R8"/>
    <mergeCell ref="Y4:Y8"/>
    <mergeCell ref="Z4:Z8"/>
    <mergeCell ref="AA4:AA8"/>
    <mergeCell ref="AB4:AB8"/>
    <mergeCell ref="A5:A8"/>
    <mergeCell ref="C5:C8"/>
    <mergeCell ref="D5:F5"/>
    <mergeCell ref="G5:G8"/>
    <mergeCell ref="H5:H8"/>
    <mergeCell ref="I5:I8"/>
  </mergeCells>
  <pageMargins left="0.15748031496062992" right="0.2" top="0.31" bottom="0.03" header="0.28999999999999998" footer="0.31496062992125984"/>
  <pageSetup paperSize="9" scale="60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AF1058"/>
  <sheetViews>
    <sheetView zoomScale="80" zoomScaleNormal="80" workbookViewId="0">
      <selection activeCell="E25" sqref="E25"/>
    </sheetView>
  </sheetViews>
  <sheetFormatPr defaultRowHeight="17.25" x14ac:dyDescent="0.3"/>
  <cols>
    <col min="1" max="1" width="3.625" style="232" customWidth="1"/>
    <col min="2" max="2" width="5.375" style="232" customWidth="1"/>
    <col min="3" max="3" width="5.5" style="232" customWidth="1"/>
    <col min="4" max="4" width="3.125" style="232" customWidth="1"/>
    <col min="5" max="5" width="3.75" style="232" customWidth="1"/>
    <col min="6" max="6" width="4.125" style="232" customWidth="1"/>
    <col min="7" max="7" width="7.25" style="232" customWidth="1"/>
    <col min="8" max="10" width="9" style="232" customWidth="1"/>
    <col min="11" max="11" width="2.625" style="232" customWidth="1"/>
    <col min="12" max="12" width="3.625" style="232" customWidth="1"/>
    <col min="13" max="13" width="10.75" style="524" customWidth="1"/>
    <col min="14" max="14" width="9" style="523"/>
    <col min="15" max="16" width="7.875" style="232" customWidth="1"/>
    <col min="17" max="17" width="9.5" style="232" customWidth="1"/>
    <col min="18" max="18" width="8.875" style="232" customWidth="1"/>
    <col min="19" max="19" width="9.375" style="232" customWidth="1"/>
    <col min="20" max="21" width="8.25" style="522" customWidth="1"/>
    <col min="22" max="22" width="8.25" style="232" customWidth="1"/>
    <col min="23" max="23" width="9.5" style="232" customWidth="1"/>
    <col min="24" max="25" width="11" style="232" customWidth="1"/>
    <col min="26" max="26" width="8.5" style="232" customWidth="1"/>
    <col min="27" max="27" width="11.375" style="232" customWidth="1"/>
    <col min="28" max="28" width="16.75" style="232" customWidth="1"/>
    <col min="29" max="16384" width="9" style="232"/>
  </cols>
  <sheetData>
    <row r="1" spans="1:32" ht="21" x14ac:dyDescent="0.35">
      <c r="A1" s="153" t="s">
        <v>1280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61"/>
      <c r="X1" s="161"/>
      <c r="Y1" s="161" t="s">
        <v>295</v>
      </c>
      <c r="Z1" s="161"/>
      <c r="AA1" s="161"/>
      <c r="AB1" s="161"/>
      <c r="AC1" s="161"/>
      <c r="AD1" s="161"/>
      <c r="AE1" s="161"/>
      <c r="AF1" s="161"/>
    </row>
    <row r="2" spans="1:32" ht="21" x14ac:dyDescent="0.35">
      <c r="A2" s="153" t="s">
        <v>293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</row>
    <row r="3" spans="1:32" x14ac:dyDescent="0.3">
      <c r="A3" s="162"/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557"/>
      <c r="N3" s="556"/>
      <c r="O3" s="162"/>
      <c r="P3" s="162"/>
      <c r="Q3" s="162"/>
      <c r="R3" s="162"/>
      <c r="S3" s="162"/>
      <c r="T3" s="555"/>
      <c r="U3" s="555"/>
      <c r="V3" s="162"/>
      <c r="W3" s="162"/>
      <c r="X3" s="162"/>
      <c r="Y3" s="162"/>
      <c r="Z3" s="162"/>
      <c r="AA3" s="162"/>
      <c r="AB3" s="162"/>
      <c r="AC3" s="162"/>
    </row>
    <row r="4" spans="1:32" x14ac:dyDescent="0.3">
      <c r="A4" s="163" t="s">
        <v>292</v>
      </c>
      <c r="B4" s="164"/>
      <c r="C4" s="164"/>
      <c r="D4" s="164"/>
      <c r="E4" s="164"/>
      <c r="F4" s="164"/>
      <c r="G4" s="164"/>
      <c r="H4" s="164"/>
      <c r="I4" s="164"/>
      <c r="J4" s="462"/>
      <c r="K4" s="166" t="s">
        <v>291</v>
      </c>
      <c r="L4" s="167"/>
      <c r="M4" s="167"/>
      <c r="N4" s="167"/>
      <c r="O4" s="167"/>
      <c r="P4" s="167"/>
      <c r="Q4" s="167"/>
      <c r="R4" s="167"/>
      <c r="S4" s="167"/>
      <c r="T4" s="167"/>
      <c r="U4" s="167"/>
      <c r="V4" s="554"/>
      <c r="W4" s="169" t="s">
        <v>298</v>
      </c>
      <c r="X4" s="169" t="s">
        <v>299</v>
      </c>
      <c r="Y4" s="169" t="s">
        <v>300</v>
      </c>
      <c r="Z4" s="169" t="s">
        <v>301</v>
      </c>
      <c r="AA4" s="169" t="s">
        <v>302</v>
      </c>
      <c r="AB4"/>
      <c r="AC4" s="162"/>
    </row>
    <row r="5" spans="1:32" ht="17.25" customHeight="1" x14ac:dyDescent="0.3">
      <c r="A5" s="170" t="s">
        <v>284</v>
      </c>
      <c r="B5" s="553"/>
      <c r="C5" s="170" t="s">
        <v>286</v>
      </c>
      <c r="D5" s="173" t="s">
        <v>285</v>
      </c>
      <c r="E5" s="174"/>
      <c r="F5" s="175"/>
      <c r="G5" s="170" t="s">
        <v>309</v>
      </c>
      <c r="H5" s="170" t="s">
        <v>1279</v>
      </c>
      <c r="I5" s="170" t="s">
        <v>305</v>
      </c>
      <c r="J5" s="170" t="s">
        <v>306</v>
      </c>
      <c r="K5" s="176" t="s">
        <v>284</v>
      </c>
      <c r="L5" s="176" t="s">
        <v>1278</v>
      </c>
      <c r="M5" s="176" t="s">
        <v>307</v>
      </c>
      <c r="N5" s="176" t="s">
        <v>308</v>
      </c>
      <c r="O5" s="176" t="s">
        <v>283</v>
      </c>
      <c r="P5" s="176" t="s">
        <v>309</v>
      </c>
      <c r="Q5" s="179" t="s">
        <v>310</v>
      </c>
      <c r="R5" s="179" t="s">
        <v>311</v>
      </c>
      <c r="S5" s="179" t="s">
        <v>312</v>
      </c>
      <c r="T5" s="180" t="s">
        <v>232</v>
      </c>
      <c r="U5" s="181"/>
      <c r="V5" s="552" t="s">
        <v>313</v>
      </c>
      <c r="W5" s="182"/>
      <c r="X5" s="182"/>
      <c r="Y5" s="182"/>
      <c r="Z5" s="182"/>
      <c r="AA5" s="182"/>
      <c r="AB5"/>
      <c r="AC5" s="446"/>
    </row>
    <row r="6" spans="1:32" ht="17.25" customHeight="1" x14ac:dyDescent="0.3">
      <c r="A6" s="183"/>
      <c r="B6" s="551" t="s">
        <v>278</v>
      </c>
      <c r="C6" s="183"/>
      <c r="D6" s="186" t="s">
        <v>277</v>
      </c>
      <c r="E6" s="186" t="s">
        <v>276</v>
      </c>
      <c r="F6" s="186" t="s">
        <v>238</v>
      </c>
      <c r="G6" s="183"/>
      <c r="H6" s="183"/>
      <c r="I6" s="187"/>
      <c r="J6" s="187"/>
      <c r="K6" s="188"/>
      <c r="L6" s="188"/>
      <c r="M6" s="188"/>
      <c r="N6" s="188"/>
      <c r="O6" s="188"/>
      <c r="P6" s="188"/>
      <c r="Q6" s="191"/>
      <c r="R6" s="191"/>
      <c r="S6" s="191"/>
      <c r="T6" s="176" t="s">
        <v>315</v>
      </c>
      <c r="U6" s="176" t="s">
        <v>316</v>
      </c>
      <c r="V6" s="550"/>
      <c r="W6" s="182"/>
      <c r="X6" s="182"/>
      <c r="Y6" s="182"/>
      <c r="Z6" s="182"/>
      <c r="AA6" s="182"/>
      <c r="AB6"/>
      <c r="AC6" s="446"/>
    </row>
    <row r="7" spans="1:32" x14ac:dyDescent="0.3">
      <c r="A7" s="183"/>
      <c r="B7" s="551" t="s">
        <v>237</v>
      </c>
      <c r="C7" s="183"/>
      <c r="D7" s="187"/>
      <c r="E7" s="187"/>
      <c r="F7" s="187"/>
      <c r="G7" s="183"/>
      <c r="H7" s="183"/>
      <c r="I7" s="187"/>
      <c r="J7" s="187"/>
      <c r="K7" s="188"/>
      <c r="L7" s="188"/>
      <c r="M7" s="188"/>
      <c r="N7" s="188"/>
      <c r="O7" s="188"/>
      <c r="P7" s="188"/>
      <c r="Q7" s="191"/>
      <c r="R7" s="191"/>
      <c r="S7" s="191"/>
      <c r="T7" s="188"/>
      <c r="U7" s="188"/>
      <c r="V7" s="550"/>
      <c r="W7" s="182"/>
      <c r="X7" s="182"/>
      <c r="Y7" s="182"/>
      <c r="Z7" s="182"/>
      <c r="AA7" s="182"/>
      <c r="AB7"/>
      <c r="AC7" s="162"/>
    </row>
    <row r="8" spans="1:32" ht="30.75" customHeight="1" x14ac:dyDescent="0.3">
      <c r="A8" s="192"/>
      <c r="B8" s="549"/>
      <c r="C8" s="192"/>
      <c r="D8" s="195"/>
      <c r="E8" s="195"/>
      <c r="F8" s="195"/>
      <c r="G8" s="192"/>
      <c r="H8" s="192"/>
      <c r="I8" s="195"/>
      <c r="J8" s="195"/>
      <c r="K8" s="196"/>
      <c r="L8" s="196"/>
      <c r="M8" s="196"/>
      <c r="N8" s="196"/>
      <c r="O8" s="196"/>
      <c r="P8" s="196"/>
      <c r="Q8" s="199"/>
      <c r="R8" s="199"/>
      <c r="S8" s="199"/>
      <c r="T8" s="196"/>
      <c r="U8" s="196"/>
      <c r="V8" s="548"/>
      <c r="W8" s="200"/>
      <c r="X8" s="200"/>
      <c r="Y8" s="200"/>
      <c r="Z8" s="200"/>
      <c r="AA8" s="200"/>
      <c r="AB8"/>
      <c r="AC8" s="162"/>
    </row>
    <row r="9" spans="1:32" x14ac:dyDescent="0.3">
      <c r="A9" s="229">
        <v>1</v>
      </c>
      <c r="B9" s="230" t="s">
        <v>4</v>
      </c>
      <c r="C9" s="229">
        <v>15185</v>
      </c>
      <c r="D9" s="229">
        <v>11</v>
      </c>
      <c r="E9" s="229">
        <v>3</v>
      </c>
      <c r="F9" s="229">
        <v>9</v>
      </c>
      <c r="G9" s="229">
        <v>1</v>
      </c>
      <c r="H9" s="511">
        <f>SUM((D9*400)+(E9*100)+F9)</f>
        <v>4709</v>
      </c>
      <c r="I9" s="229">
        <v>75</v>
      </c>
      <c r="J9" s="511">
        <f>SUM(H9*I9)</f>
        <v>353175</v>
      </c>
      <c r="K9" s="229"/>
      <c r="L9" s="229"/>
      <c r="M9" s="230"/>
      <c r="N9" s="490"/>
      <c r="O9" s="229"/>
      <c r="P9" s="229"/>
      <c r="Q9" s="229"/>
      <c r="R9" s="229"/>
      <c r="S9" s="229"/>
      <c r="T9" s="486"/>
      <c r="U9" s="486"/>
      <c r="V9" s="229"/>
      <c r="W9" s="493">
        <f>SUM(J9+V9)</f>
        <v>353175</v>
      </c>
      <c r="X9" s="493">
        <f>W9</f>
        <v>353175</v>
      </c>
      <c r="Y9" s="229">
        <v>50</v>
      </c>
      <c r="Z9" s="229">
        <v>0</v>
      </c>
      <c r="AA9" s="229">
        <v>0.01</v>
      </c>
      <c r="AB9" s="229"/>
    </row>
    <row r="10" spans="1:32" x14ac:dyDescent="0.3">
      <c r="A10" s="229">
        <v>2</v>
      </c>
      <c r="B10" s="230" t="s">
        <v>4</v>
      </c>
      <c r="C10" s="229">
        <v>7935</v>
      </c>
      <c r="D10" s="229">
        <v>3</v>
      </c>
      <c r="E10" s="229">
        <v>1</v>
      </c>
      <c r="F10" s="229">
        <v>0</v>
      </c>
      <c r="G10" s="229">
        <v>1</v>
      </c>
      <c r="H10" s="511">
        <f>SUM((D10*400)+(E10*100)+F10)</f>
        <v>1300</v>
      </c>
      <c r="I10" s="229">
        <v>75</v>
      </c>
      <c r="J10" s="511">
        <f>SUM(H10*I10)</f>
        <v>97500</v>
      </c>
      <c r="K10" s="229"/>
      <c r="L10" s="229"/>
      <c r="M10" s="230"/>
      <c r="N10" s="490"/>
      <c r="O10" s="229"/>
      <c r="P10" s="229"/>
      <c r="Q10" s="229"/>
      <c r="R10" s="511"/>
      <c r="S10" s="229"/>
      <c r="T10" s="486"/>
      <c r="U10" s="486"/>
      <c r="V10" s="493"/>
      <c r="W10" s="493">
        <f>SUM(J10+V10)</f>
        <v>97500</v>
      </c>
      <c r="X10" s="493">
        <f>W10</f>
        <v>97500</v>
      </c>
      <c r="Y10" s="229">
        <v>50</v>
      </c>
      <c r="Z10" s="229">
        <v>0</v>
      </c>
      <c r="AA10" s="229">
        <v>0.01</v>
      </c>
      <c r="AB10" s="229"/>
    </row>
    <row r="11" spans="1:32" x14ac:dyDescent="0.3">
      <c r="A11" s="229">
        <v>3</v>
      </c>
      <c r="B11" s="230" t="s">
        <v>4</v>
      </c>
      <c r="C11" s="229">
        <v>15115</v>
      </c>
      <c r="D11" s="229">
        <v>19</v>
      </c>
      <c r="E11" s="229">
        <v>0</v>
      </c>
      <c r="F11" s="229">
        <v>97</v>
      </c>
      <c r="G11" s="229">
        <v>1</v>
      </c>
      <c r="H11" s="511">
        <f>SUM((D11*400)+(E11*100)+F11)</f>
        <v>7697</v>
      </c>
      <c r="I11" s="229">
        <v>75</v>
      </c>
      <c r="J11" s="511">
        <f>SUM(H11*I11)</f>
        <v>577275</v>
      </c>
      <c r="K11" s="229"/>
      <c r="L11" s="229"/>
      <c r="M11" s="230"/>
      <c r="N11" s="490"/>
      <c r="O11" s="229"/>
      <c r="P11" s="229"/>
      <c r="Q11" s="229"/>
      <c r="R11" s="511"/>
      <c r="S11" s="229"/>
      <c r="T11" s="486"/>
      <c r="U11" s="486"/>
      <c r="V11" s="493"/>
      <c r="W11" s="493">
        <f>SUM(J11+V11)</f>
        <v>577275</v>
      </c>
      <c r="X11" s="493">
        <f>W11</f>
        <v>577275</v>
      </c>
      <c r="Y11" s="229">
        <v>50</v>
      </c>
      <c r="Z11" s="229">
        <v>0</v>
      </c>
      <c r="AA11" s="229">
        <v>0.01</v>
      </c>
      <c r="AB11" s="229"/>
    </row>
    <row r="12" spans="1:32" x14ac:dyDescent="0.3">
      <c r="A12" s="229">
        <v>4</v>
      </c>
      <c r="B12" s="230" t="s">
        <v>4</v>
      </c>
      <c r="C12" s="229">
        <v>7583</v>
      </c>
      <c r="D12" s="229">
        <v>1</v>
      </c>
      <c r="E12" s="229">
        <v>3</v>
      </c>
      <c r="F12" s="229">
        <v>79</v>
      </c>
      <c r="G12" s="229">
        <v>1</v>
      </c>
      <c r="H12" s="511">
        <f>SUM((D12*400)+(E12*100)+F12)</f>
        <v>779</v>
      </c>
      <c r="I12" s="229">
        <v>75</v>
      </c>
      <c r="J12" s="511">
        <f>SUM(H12*I12)</f>
        <v>58425</v>
      </c>
      <c r="K12" s="229"/>
      <c r="L12" s="229"/>
      <c r="M12" s="230"/>
      <c r="N12" s="490"/>
      <c r="O12" s="229"/>
      <c r="P12" s="229"/>
      <c r="Q12" s="229"/>
      <c r="R12" s="511"/>
      <c r="S12" s="229"/>
      <c r="T12" s="486"/>
      <c r="U12" s="486"/>
      <c r="V12" s="493"/>
      <c r="W12" s="493">
        <f>SUM(J12+V12)</f>
        <v>58425</v>
      </c>
      <c r="X12" s="493">
        <f>W12</f>
        <v>58425</v>
      </c>
      <c r="Y12" s="229">
        <v>50</v>
      </c>
      <c r="Z12" s="229">
        <v>0</v>
      </c>
      <c r="AA12" s="229">
        <v>0.01</v>
      </c>
      <c r="AB12" s="229"/>
    </row>
    <row r="13" spans="1:32" x14ac:dyDescent="0.3">
      <c r="A13" s="229">
        <v>5</v>
      </c>
      <c r="B13" s="230" t="s">
        <v>4</v>
      </c>
      <c r="C13" s="229">
        <v>15179</v>
      </c>
      <c r="D13" s="229">
        <v>9</v>
      </c>
      <c r="E13" s="229">
        <v>1</v>
      </c>
      <c r="F13" s="229">
        <v>99.4</v>
      </c>
      <c r="G13" s="229">
        <v>1</v>
      </c>
      <c r="H13" s="511">
        <f>SUM((D13*400)+(E13*100)+F13)</f>
        <v>3799.4</v>
      </c>
      <c r="I13" s="229">
        <v>75</v>
      </c>
      <c r="J13" s="511">
        <f>SUM(H13*I13)</f>
        <v>284955</v>
      </c>
      <c r="K13" s="229"/>
      <c r="L13" s="229"/>
      <c r="M13" s="230"/>
      <c r="N13" s="490"/>
      <c r="O13" s="229"/>
      <c r="P13" s="229"/>
      <c r="Q13" s="229"/>
      <c r="R13" s="511"/>
      <c r="S13" s="229"/>
      <c r="T13" s="486"/>
      <c r="U13" s="486"/>
      <c r="V13" s="493"/>
      <c r="W13" s="493">
        <f>SUM(J13+V13)</f>
        <v>284955</v>
      </c>
      <c r="X13" s="493">
        <f>W13</f>
        <v>284955</v>
      </c>
      <c r="Y13" s="229">
        <v>50</v>
      </c>
      <c r="Z13" s="229">
        <v>0</v>
      </c>
      <c r="AA13" s="229">
        <v>0.01</v>
      </c>
      <c r="AB13" s="229"/>
    </row>
    <row r="14" spans="1:32" x14ac:dyDescent="0.3">
      <c r="A14" s="229">
        <v>6</v>
      </c>
      <c r="B14" s="230" t="s">
        <v>4</v>
      </c>
      <c r="C14" s="229">
        <v>11839</v>
      </c>
      <c r="D14" s="229">
        <v>1</v>
      </c>
      <c r="E14" s="229">
        <v>3</v>
      </c>
      <c r="F14" s="229">
        <v>20</v>
      </c>
      <c r="G14" s="229">
        <v>1</v>
      </c>
      <c r="H14" s="511">
        <f>SUM((D14*400)+(E14*100)+F14)</f>
        <v>720</v>
      </c>
      <c r="I14" s="229">
        <v>150</v>
      </c>
      <c r="J14" s="511">
        <f>SUM(H14*I14)</f>
        <v>108000</v>
      </c>
      <c r="K14" s="229"/>
      <c r="L14" s="229"/>
      <c r="M14" s="230"/>
      <c r="N14" s="490"/>
      <c r="O14" s="229"/>
      <c r="P14" s="229"/>
      <c r="Q14" s="229"/>
      <c r="R14" s="511"/>
      <c r="S14" s="229"/>
      <c r="T14" s="486"/>
      <c r="U14" s="486"/>
      <c r="V14" s="493"/>
      <c r="W14" s="493">
        <f>SUM(J14+V14)</f>
        <v>108000</v>
      </c>
      <c r="X14" s="493">
        <f>W14</f>
        <v>108000</v>
      </c>
      <c r="Y14" s="229">
        <v>50</v>
      </c>
      <c r="Z14" s="229">
        <v>0</v>
      </c>
      <c r="AA14" s="229">
        <v>0.01</v>
      </c>
      <c r="AB14" s="229"/>
    </row>
    <row r="15" spans="1:32" x14ac:dyDescent="0.3">
      <c r="A15" s="229">
        <v>7</v>
      </c>
      <c r="B15" s="230" t="s">
        <v>4</v>
      </c>
      <c r="C15" s="229">
        <v>15179</v>
      </c>
      <c r="D15" s="229">
        <v>5</v>
      </c>
      <c r="E15" s="229">
        <v>1</v>
      </c>
      <c r="F15" s="229">
        <v>60</v>
      </c>
      <c r="G15" s="229">
        <v>1</v>
      </c>
      <c r="H15" s="511">
        <f>SUM((D15*400)+(E15*100)+F15)</f>
        <v>2160</v>
      </c>
      <c r="I15" s="229">
        <v>75</v>
      </c>
      <c r="J15" s="511">
        <f>SUM(H15*I15)</f>
        <v>162000</v>
      </c>
      <c r="K15" s="229"/>
      <c r="L15" s="229"/>
      <c r="M15" s="230"/>
      <c r="N15" s="490"/>
      <c r="O15" s="229"/>
      <c r="P15" s="229"/>
      <c r="Q15" s="229"/>
      <c r="R15" s="511"/>
      <c r="S15" s="229"/>
      <c r="T15" s="486"/>
      <c r="U15" s="486"/>
      <c r="V15" s="493"/>
      <c r="W15" s="493">
        <f>SUM(J15+V15)</f>
        <v>162000</v>
      </c>
      <c r="X15" s="493">
        <f>W15</f>
        <v>162000</v>
      </c>
      <c r="Y15" s="229">
        <v>50</v>
      </c>
      <c r="Z15" s="229">
        <v>0</v>
      </c>
      <c r="AA15" s="229">
        <v>0.01</v>
      </c>
      <c r="AB15" s="229"/>
    </row>
    <row r="16" spans="1:32" x14ac:dyDescent="0.3">
      <c r="A16" s="229">
        <v>8</v>
      </c>
      <c r="B16" s="230" t="s">
        <v>4</v>
      </c>
      <c r="C16" s="229">
        <v>8070</v>
      </c>
      <c r="D16" s="229">
        <v>12</v>
      </c>
      <c r="E16" s="229">
        <v>1</v>
      </c>
      <c r="F16" s="229">
        <v>54</v>
      </c>
      <c r="G16" s="229">
        <v>1</v>
      </c>
      <c r="H16" s="511">
        <f>SUM((D16*400)+(E16*100)+F16)</f>
        <v>4954</v>
      </c>
      <c r="I16" s="229">
        <v>110</v>
      </c>
      <c r="J16" s="511">
        <f>SUM(H16*I16)</f>
        <v>544940</v>
      </c>
      <c r="K16" s="229"/>
      <c r="L16" s="229"/>
      <c r="M16" s="230"/>
      <c r="N16" s="490"/>
      <c r="O16" s="229"/>
      <c r="P16" s="229"/>
      <c r="Q16" s="229"/>
      <c r="R16" s="511"/>
      <c r="S16" s="229"/>
      <c r="T16" s="486"/>
      <c r="U16" s="486"/>
      <c r="V16" s="493"/>
      <c r="W16" s="493">
        <f>SUM(J16+V16)</f>
        <v>544940</v>
      </c>
      <c r="X16" s="493">
        <f>W16</f>
        <v>544940</v>
      </c>
      <c r="Y16" s="229">
        <v>50</v>
      </c>
      <c r="Z16" s="229">
        <v>0</v>
      </c>
      <c r="AA16" s="229">
        <v>0.01</v>
      </c>
      <c r="AB16" s="229"/>
    </row>
    <row r="17" spans="1:28" x14ac:dyDescent="0.3">
      <c r="A17" s="229">
        <v>9</v>
      </c>
      <c r="B17" s="230" t="s">
        <v>4</v>
      </c>
      <c r="C17" s="229">
        <v>1795</v>
      </c>
      <c r="D17" s="229">
        <v>24</v>
      </c>
      <c r="E17" s="229">
        <v>3</v>
      </c>
      <c r="F17" s="229">
        <v>35</v>
      </c>
      <c r="G17" s="229">
        <v>1</v>
      </c>
      <c r="H17" s="511">
        <f>SUM((D17*400)+(E17*100)+F17)</f>
        <v>9935</v>
      </c>
      <c r="I17" s="229">
        <v>75</v>
      </c>
      <c r="J17" s="511">
        <f>SUM(H17*I17)</f>
        <v>745125</v>
      </c>
      <c r="K17" s="229"/>
      <c r="L17" s="229"/>
      <c r="M17" s="230"/>
      <c r="N17" s="490"/>
      <c r="O17" s="229"/>
      <c r="P17" s="229"/>
      <c r="Q17" s="229"/>
      <c r="R17" s="511"/>
      <c r="S17" s="229"/>
      <c r="T17" s="486"/>
      <c r="U17" s="486"/>
      <c r="V17" s="493"/>
      <c r="W17" s="493">
        <f>SUM(J17+V17)</f>
        <v>745125</v>
      </c>
      <c r="X17" s="493">
        <f>W17</f>
        <v>745125</v>
      </c>
      <c r="Y17" s="229">
        <v>50</v>
      </c>
      <c r="Z17" s="229">
        <v>0</v>
      </c>
      <c r="AA17" s="229">
        <v>0.01</v>
      </c>
      <c r="AB17" s="229"/>
    </row>
    <row r="18" spans="1:28" x14ac:dyDescent="0.3">
      <c r="A18" s="229">
        <v>10</v>
      </c>
      <c r="B18" s="230" t="s">
        <v>4</v>
      </c>
      <c r="C18" s="229">
        <v>2478</v>
      </c>
      <c r="D18" s="229">
        <v>11</v>
      </c>
      <c r="E18" s="229">
        <v>2</v>
      </c>
      <c r="F18" s="229">
        <v>58</v>
      </c>
      <c r="G18" s="229">
        <v>1</v>
      </c>
      <c r="H18" s="511">
        <f>SUM((D18*400)+(E18*100)+F18)</f>
        <v>4658</v>
      </c>
      <c r="I18" s="229">
        <v>110</v>
      </c>
      <c r="J18" s="511">
        <f>SUM(H18*I18)</f>
        <v>512380</v>
      </c>
      <c r="K18" s="229"/>
      <c r="L18" s="229"/>
      <c r="M18" s="490"/>
      <c r="N18" s="490"/>
      <c r="O18" s="230"/>
      <c r="P18" s="230"/>
      <c r="Q18" s="229"/>
      <c r="R18" s="511"/>
      <c r="S18" s="229"/>
      <c r="T18" s="486"/>
      <c r="U18" s="486"/>
      <c r="V18" s="493"/>
      <c r="W18" s="493">
        <f>SUM(J18+V18)</f>
        <v>512380</v>
      </c>
      <c r="X18" s="493">
        <f>W18</f>
        <v>512380</v>
      </c>
      <c r="Y18" s="229">
        <v>50</v>
      </c>
      <c r="Z18" s="229">
        <v>0</v>
      </c>
      <c r="AA18" s="229">
        <v>0.01</v>
      </c>
      <c r="AB18" s="215"/>
    </row>
    <row r="19" spans="1:28" x14ac:dyDescent="0.3">
      <c r="A19" s="229">
        <v>11</v>
      </c>
      <c r="B19" s="230" t="s">
        <v>4</v>
      </c>
      <c r="C19" s="229">
        <v>15256</v>
      </c>
      <c r="D19" s="229">
        <v>4</v>
      </c>
      <c r="E19" s="229">
        <v>2</v>
      </c>
      <c r="F19" s="229">
        <v>31</v>
      </c>
      <c r="G19" s="229">
        <v>1</v>
      </c>
      <c r="H19" s="511">
        <f>SUM((D19*400)+(E19*100)+F19)</f>
        <v>1831</v>
      </c>
      <c r="I19" s="229">
        <v>75</v>
      </c>
      <c r="J19" s="511">
        <f>SUM(H19*I19)</f>
        <v>137325</v>
      </c>
      <c r="K19" s="229"/>
      <c r="L19" s="229"/>
      <c r="M19" s="490" t="s">
        <v>22</v>
      </c>
      <c r="N19" s="217" t="s">
        <v>0</v>
      </c>
      <c r="O19" s="547">
        <v>132</v>
      </c>
      <c r="P19" s="547"/>
      <c r="Q19" s="229"/>
      <c r="R19" s="511">
        <v>2050</v>
      </c>
      <c r="S19" s="493">
        <f>SUM(O19*R19)</f>
        <v>270600</v>
      </c>
      <c r="T19" s="215">
        <v>1</v>
      </c>
      <c r="U19" s="486">
        <v>3</v>
      </c>
      <c r="V19" s="493">
        <f>SUM(S19-(S19*U19/100))</f>
        <v>262482</v>
      </c>
      <c r="W19" s="493">
        <f>SUM(J19+V19)</f>
        <v>399807</v>
      </c>
      <c r="X19" s="493">
        <f>W19</f>
        <v>399807</v>
      </c>
      <c r="Y19" s="229">
        <v>50</v>
      </c>
      <c r="Z19" s="229">
        <v>0</v>
      </c>
      <c r="AA19" s="229">
        <v>0.01</v>
      </c>
      <c r="AB19" s="215"/>
    </row>
    <row r="20" spans="1:28" x14ac:dyDescent="0.3">
      <c r="A20" s="229"/>
      <c r="B20" s="230"/>
      <c r="C20" s="229"/>
      <c r="D20" s="229"/>
      <c r="E20" s="229"/>
      <c r="F20" s="229"/>
      <c r="G20" s="229"/>
      <c r="H20" s="511">
        <f>SUM((D20*400)+(E20*100)+F20)</f>
        <v>0</v>
      </c>
      <c r="I20" s="229"/>
      <c r="J20" s="511">
        <f>SUM(H20*I20)</f>
        <v>0</v>
      </c>
      <c r="K20" s="229"/>
      <c r="L20" s="229"/>
      <c r="M20" s="230" t="s">
        <v>1256</v>
      </c>
      <c r="N20" s="230" t="s">
        <v>0</v>
      </c>
      <c r="O20" s="229">
        <v>63</v>
      </c>
      <c r="P20" s="229"/>
      <c r="Q20" s="229"/>
      <c r="R20" s="511">
        <v>2050</v>
      </c>
      <c r="S20" s="493">
        <f>SUM(O20*R20)</f>
        <v>129150</v>
      </c>
      <c r="T20" s="229">
        <v>20</v>
      </c>
      <c r="U20" s="486">
        <v>93</v>
      </c>
      <c r="V20" s="493">
        <f>SUM(S20-(S20*U20/100))</f>
        <v>9040.5</v>
      </c>
      <c r="W20" s="493">
        <f>SUM(J20+V20)</f>
        <v>9040.5</v>
      </c>
      <c r="X20" s="493">
        <f>W20</f>
        <v>9040.5</v>
      </c>
      <c r="Y20" s="229">
        <v>50</v>
      </c>
      <c r="Z20" s="229">
        <v>0</v>
      </c>
      <c r="AA20" s="229">
        <v>0.01</v>
      </c>
      <c r="AB20" s="229"/>
    </row>
    <row r="21" spans="1:28" x14ac:dyDescent="0.3">
      <c r="A21" s="229"/>
      <c r="B21" s="230"/>
      <c r="C21" s="229"/>
      <c r="D21" s="229"/>
      <c r="E21" s="229"/>
      <c r="F21" s="229"/>
      <c r="G21" s="229"/>
      <c r="H21" s="511">
        <f>SUM((D21*400)+(E21*100)+F21)</f>
        <v>0</v>
      </c>
      <c r="I21" s="229"/>
      <c r="J21" s="511">
        <f>SUM(H21*I21)</f>
        <v>0</v>
      </c>
      <c r="K21" s="229"/>
      <c r="L21" s="229"/>
      <c r="M21" s="230" t="s">
        <v>590</v>
      </c>
      <c r="N21" s="230" t="s">
        <v>0</v>
      </c>
      <c r="O21" s="229">
        <v>12</v>
      </c>
      <c r="P21" s="229"/>
      <c r="Q21" s="229"/>
      <c r="R21" s="511">
        <v>2050</v>
      </c>
      <c r="S21" s="493">
        <f>SUM(O21*R21)</f>
        <v>24600</v>
      </c>
      <c r="T21" s="229">
        <v>1</v>
      </c>
      <c r="U21" s="486">
        <v>3</v>
      </c>
      <c r="V21" s="493">
        <f>SUM(S21-(S21*U21/100))</f>
        <v>23862</v>
      </c>
      <c r="W21" s="493">
        <f>SUM(J21+V21)</f>
        <v>23862</v>
      </c>
      <c r="X21" s="493">
        <f>W21</f>
        <v>23862</v>
      </c>
      <c r="Y21" s="229">
        <v>50</v>
      </c>
      <c r="Z21" s="229">
        <v>0</v>
      </c>
      <c r="AA21" s="229">
        <v>0.01</v>
      </c>
      <c r="AB21" s="229"/>
    </row>
    <row r="22" spans="1:28" x14ac:dyDescent="0.3">
      <c r="A22" s="229"/>
      <c r="B22" s="230"/>
      <c r="C22" s="229"/>
      <c r="D22" s="229"/>
      <c r="E22" s="229"/>
      <c r="F22" s="229"/>
      <c r="G22" s="229"/>
      <c r="H22" s="511">
        <f>SUM((D22*400)+(E22*100)+F22)</f>
        <v>0</v>
      </c>
      <c r="I22" s="229"/>
      <c r="J22" s="511">
        <f>SUM(H22*I22)</f>
        <v>0</v>
      </c>
      <c r="K22" s="229"/>
      <c r="L22" s="229"/>
      <c r="M22" s="230" t="s">
        <v>8</v>
      </c>
      <c r="N22" s="230" t="s">
        <v>0</v>
      </c>
      <c r="O22" s="229">
        <v>20</v>
      </c>
      <c r="P22" s="229"/>
      <c r="Q22" s="229"/>
      <c r="R22" s="511">
        <v>5400</v>
      </c>
      <c r="S22" s="493">
        <f>SUM(O22*R22)</f>
        <v>108000</v>
      </c>
      <c r="T22" s="229">
        <v>6</v>
      </c>
      <c r="U22" s="486">
        <v>20</v>
      </c>
      <c r="V22" s="493">
        <f>SUM(S22-(S22*U22/100))</f>
        <v>86400</v>
      </c>
      <c r="W22" s="493">
        <f>SUM(J22+V22)</f>
        <v>86400</v>
      </c>
      <c r="X22" s="493">
        <f>W22</f>
        <v>86400</v>
      </c>
      <c r="Y22" s="229">
        <v>50</v>
      </c>
      <c r="Z22" s="229">
        <v>0</v>
      </c>
      <c r="AA22" s="229">
        <v>0.01</v>
      </c>
      <c r="AB22" s="229"/>
    </row>
    <row r="23" spans="1:28" x14ac:dyDescent="0.3">
      <c r="A23" s="229"/>
      <c r="B23" s="230"/>
      <c r="C23" s="229"/>
      <c r="D23" s="229"/>
      <c r="E23" s="229"/>
      <c r="F23" s="229"/>
      <c r="G23" s="229"/>
      <c r="H23" s="511">
        <f>SUM((D23*400)+(E23*100)+F23)</f>
        <v>0</v>
      </c>
      <c r="I23" s="229"/>
      <c r="J23" s="511">
        <f>SUM(H23*I23)</f>
        <v>0</v>
      </c>
      <c r="K23" s="229"/>
      <c r="L23" s="229"/>
      <c r="M23" s="230" t="s">
        <v>8</v>
      </c>
      <c r="N23" s="230" t="s">
        <v>0</v>
      </c>
      <c r="O23" s="229">
        <v>15</v>
      </c>
      <c r="P23" s="229"/>
      <c r="Q23" s="229"/>
      <c r="R23" s="511">
        <v>5400</v>
      </c>
      <c r="S23" s="493">
        <f>SUM(O23*R23)</f>
        <v>81000</v>
      </c>
      <c r="T23" s="229">
        <v>6</v>
      </c>
      <c r="U23" s="486">
        <v>20</v>
      </c>
      <c r="V23" s="493">
        <f>SUM(S23-(S23*U23/100))</f>
        <v>64800</v>
      </c>
      <c r="W23" s="493">
        <f>SUM(J23+V23)</f>
        <v>64800</v>
      </c>
      <c r="X23" s="493">
        <f>W23</f>
        <v>64800</v>
      </c>
      <c r="Y23" s="229">
        <v>50</v>
      </c>
      <c r="Z23" s="229">
        <v>0</v>
      </c>
      <c r="AA23" s="229">
        <v>0.01</v>
      </c>
      <c r="AB23" s="229"/>
    </row>
    <row r="24" spans="1:28" x14ac:dyDescent="0.3">
      <c r="A24" s="229"/>
      <c r="B24" s="230"/>
      <c r="C24" s="229"/>
      <c r="D24" s="229"/>
      <c r="E24" s="229"/>
      <c r="F24" s="229"/>
      <c r="G24" s="229"/>
      <c r="H24" s="511">
        <f>SUM((D24*400)+(E24*100)+F24)</f>
        <v>0</v>
      </c>
      <c r="I24" s="229"/>
      <c r="J24" s="511">
        <f>SUM(H24*I24)</f>
        <v>0</v>
      </c>
      <c r="K24" s="229"/>
      <c r="L24" s="229"/>
      <c r="M24" s="502"/>
      <c r="N24" s="502"/>
      <c r="O24" s="229"/>
      <c r="P24" s="229"/>
      <c r="Q24" s="229"/>
      <c r="R24" s="511"/>
      <c r="S24" s="493">
        <f>SUM(O24*R24)</f>
        <v>0</v>
      </c>
      <c r="T24" s="229"/>
      <c r="U24" s="486"/>
      <c r="V24" s="493">
        <f>SUM(S24-(S24*U24/100))</f>
        <v>0</v>
      </c>
      <c r="W24" s="493">
        <f>SUM(J24+V24)</f>
        <v>0</v>
      </c>
      <c r="X24" s="493">
        <f>W24</f>
        <v>0</v>
      </c>
      <c r="Y24" s="229"/>
      <c r="Z24" s="229"/>
      <c r="AA24" s="229"/>
      <c r="AB24" s="229"/>
    </row>
    <row r="25" spans="1:28" x14ac:dyDescent="0.3">
      <c r="A25" s="229">
        <v>12</v>
      </c>
      <c r="B25" s="230" t="s">
        <v>4</v>
      </c>
      <c r="C25" s="229">
        <v>97</v>
      </c>
      <c r="D25" s="229"/>
      <c r="E25" s="229">
        <v>1</v>
      </c>
      <c r="F25" s="229">
        <v>15</v>
      </c>
      <c r="G25" s="229">
        <v>2</v>
      </c>
      <c r="H25" s="511">
        <f>SUM((D25*400)+(E25*100)+F25)</f>
        <v>115</v>
      </c>
      <c r="I25" s="229">
        <v>250</v>
      </c>
      <c r="J25" s="511">
        <f>SUM(H25*I25)</f>
        <v>28750</v>
      </c>
      <c r="K25" s="229"/>
      <c r="L25" s="229">
        <v>38</v>
      </c>
      <c r="M25" s="230" t="s">
        <v>10</v>
      </c>
      <c r="N25" s="230" t="s">
        <v>9</v>
      </c>
      <c r="O25" s="229">
        <v>336</v>
      </c>
      <c r="P25" s="229"/>
      <c r="Q25" s="229"/>
      <c r="R25" s="511">
        <v>6500</v>
      </c>
      <c r="S25" s="493">
        <f>SUM(O25*R25)</f>
        <v>2184000</v>
      </c>
      <c r="T25" s="229">
        <v>30</v>
      </c>
      <c r="U25" s="486">
        <v>85</v>
      </c>
      <c r="V25" s="493">
        <f>SUM(S25-(S25*U25/100))</f>
        <v>327600</v>
      </c>
      <c r="W25" s="493">
        <f>SUM(J25+V25)</f>
        <v>356350</v>
      </c>
      <c r="X25" s="493">
        <f>W25</f>
        <v>356350</v>
      </c>
      <c r="Y25" s="229">
        <v>10</v>
      </c>
      <c r="Z25" s="229">
        <v>0</v>
      </c>
      <c r="AA25" s="229">
        <v>0.02</v>
      </c>
      <c r="AB25" s="229"/>
    </row>
    <row r="26" spans="1:28" x14ac:dyDescent="0.3">
      <c r="A26" s="229"/>
      <c r="B26" s="230"/>
      <c r="C26" s="229"/>
      <c r="D26" s="229"/>
      <c r="E26" s="229"/>
      <c r="F26" s="229"/>
      <c r="G26" s="229"/>
      <c r="H26" s="511">
        <f>SUM((D26*400)+(E26*100)+F26)</f>
        <v>0</v>
      </c>
      <c r="I26" s="229"/>
      <c r="J26" s="511">
        <f>SUM(H26*I26)</f>
        <v>0</v>
      </c>
      <c r="K26" s="229"/>
      <c r="L26" s="229"/>
      <c r="M26" s="502"/>
      <c r="N26" s="230" t="s">
        <v>393</v>
      </c>
      <c r="O26" s="229"/>
      <c r="P26" s="229"/>
      <c r="Q26" s="229"/>
      <c r="R26" s="511"/>
      <c r="S26" s="493">
        <f>SUM(O26*R26)</f>
        <v>0</v>
      </c>
      <c r="T26" s="229"/>
      <c r="U26" s="486"/>
      <c r="V26" s="493">
        <f>SUM(S26-(S26*U26/100))</f>
        <v>0</v>
      </c>
      <c r="W26" s="493">
        <f>SUM(J26+V26)</f>
        <v>0</v>
      </c>
      <c r="X26" s="493">
        <f>W26</f>
        <v>0</v>
      </c>
      <c r="Y26" s="229"/>
      <c r="Z26" s="229"/>
      <c r="AA26" s="229"/>
      <c r="AB26" s="229"/>
    </row>
    <row r="27" spans="1:28" x14ac:dyDescent="0.3">
      <c r="A27" s="229"/>
      <c r="B27" s="230"/>
      <c r="C27" s="229"/>
      <c r="D27" s="229"/>
      <c r="E27" s="229"/>
      <c r="F27" s="229"/>
      <c r="G27" s="229"/>
      <c r="H27" s="511">
        <f>SUM((D27*400)+(E27*100)+F27)</f>
        <v>0</v>
      </c>
      <c r="I27" s="229"/>
      <c r="J27" s="511">
        <f>SUM(H27*I27)</f>
        <v>0</v>
      </c>
      <c r="K27" s="229"/>
      <c r="L27" s="229"/>
      <c r="M27" s="502"/>
      <c r="N27" s="230" t="s">
        <v>391</v>
      </c>
      <c r="O27" s="229"/>
      <c r="P27" s="229"/>
      <c r="Q27" s="229"/>
      <c r="R27" s="511"/>
      <c r="S27" s="493">
        <f>SUM(O27*R27)</f>
        <v>0</v>
      </c>
      <c r="T27" s="229"/>
      <c r="U27" s="486"/>
      <c r="V27" s="493">
        <f>SUM(S27-(S27*U27/100))</f>
        <v>0</v>
      </c>
      <c r="W27" s="493">
        <f>SUM(J27+V27)</f>
        <v>0</v>
      </c>
      <c r="X27" s="493">
        <f>W27</f>
        <v>0</v>
      </c>
      <c r="Y27" s="229"/>
      <c r="Z27" s="229"/>
      <c r="AA27" s="229"/>
      <c r="AB27" s="229"/>
    </row>
    <row r="28" spans="1:28" x14ac:dyDescent="0.3">
      <c r="A28" s="229"/>
      <c r="B28" s="230"/>
      <c r="C28" s="229"/>
      <c r="D28" s="229"/>
      <c r="E28" s="229"/>
      <c r="F28" s="229"/>
      <c r="G28" s="229"/>
      <c r="H28" s="511">
        <f>SUM((D28*400)+(E28*100)+F28)</f>
        <v>0</v>
      </c>
      <c r="I28" s="229"/>
      <c r="J28" s="511">
        <f>SUM(H28*I28)</f>
        <v>0</v>
      </c>
      <c r="K28" s="229"/>
      <c r="L28" s="229">
        <v>89</v>
      </c>
      <c r="M28" s="230" t="s">
        <v>3</v>
      </c>
      <c r="N28" s="502" t="s">
        <v>2</v>
      </c>
      <c r="O28" s="229">
        <v>72</v>
      </c>
      <c r="P28" s="229"/>
      <c r="Q28" s="229"/>
      <c r="R28" s="511">
        <v>6500</v>
      </c>
      <c r="S28" s="493">
        <f>SUM(O28*R28)</f>
        <v>468000</v>
      </c>
      <c r="T28" s="229">
        <v>15</v>
      </c>
      <c r="U28" s="486">
        <v>20</v>
      </c>
      <c r="V28" s="493">
        <f>SUM(S28-(S28*U28/100))</f>
        <v>374400</v>
      </c>
      <c r="W28" s="493">
        <f>SUM(J28+V28)</f>
        <v>374400</v>
      </c>
      <c r="X28" s="493">
        <f>W28</f>
        <v>374400</v>
      </c>
      <c r="Y28" s="229">
        <v>10</v>
      </c>
      <c r="Z28" s="229">
        <v>0</v>
      </c>
      <c r="AA28" s="229">
        <v>0.02</v>
      </c>
      <c r="AB28" s="229"/>
    </row>
    <row r="29" spans="1:28" x14ac:dyDescent="0.3">
      <c r="A29" s="229">
        <v>13</v>
      </c>
      <c r="B29" s="230" t="s">
        <v>4</v>
      </c>
      <c r="C29" s="229">
        <v>2427</v>
      </c>
      <c r="D29" s="229">
        <v>26</v>
      </c>
      <c r="E29" s="229">
        <v>0</v>
      </c>
      <c r="F29" s="229">
        <v>70</v>
      </c>
      <c r="G29" s="229">
        <v>1</v>
      </c>
      <c r="H29" s="511">
        <f>SUM((D29*400)+(E29*100)+F29)</f>
        <v>10470</v>
      </c>
      <c r="I29" s="229">
        <v>75</v>
      </c>
      <c r="J29" s="511">
        <f>SUM(H29*I29)</f>
        <v>785250</v>
      </c>
      <c r="K29" s="229"/>
      <c r="L29" s="229"/>
      <c r="M29" s="502"/>
      <c r="N29" s="502"/>
      <c r="O29" s="229"/>
      <c r="P29" s="229"/>
      <c r="Q29" s="229"/>
      <c r="R29" s="511"/>
      <c r="S29" s="493">
        <f>SUM(O29*R29)</f>
        <v>0</v>
      </c>
      <c r="T29" s="229"/>
      <c r="U29" s="486"/>
      <c r="V29" s="493">
        <f>SUM(S29-(S29*U29/100))</f>
        <v>0</v>
      </c>
      <c r="W29" s="493">
        <f>SUM(J29+V29)</f>
        <v>785250</v>
      </c>
      <c r="X29" s="493">
        <f>W29</f>
        <v>785250</v>
      </c>
      <c r="Y29" s="229">
        <v>50</v>
      </c>
      <c r="Z29" s="229">
        <v>0</v>
      </c>
      <c r="AA29" s="229">
        <v>0.01</v>
      </c>
      <c r="AB29" s="229"/>
    </row>
    <row r="30" spans="1:28" x14ac:dyDescent="0.3">
      <c r="A30" s="494">
        <v>14</v>
      </c>
      <c r="B30" s="498" t="s">
        <v>1277</v>
      </c>
      <c r="C30" s="494"/>
      <c r="D30" s="494">
        <v>7</v>
      </c>
      <c r="E30" s="494">
        <v>3</v>
      </c>
      <c r="F30" s="494">
        <v>90</v>
      </c>
      <c r="G30" s="494">
        <v>1</v>
      </c>
      <c r="H30" s="511">
        <f>SUM((D30*400)+(E30*100)+F30)</f>
        <v>3190</v>
      </c>
      <c r="I30" s="229">
        <v>75</v>
      </c>
      <c r="J30" s="511">
        <f>SUM(H30*I30)</f>
        <v>239250</v>
      </c>
      <c r="K30" s="229"/>
      <c r="L30" s="494"/>
      <c r="M30" s="530"/>
      <c r="N30" s="530"/>
      <c r="O30" s="494"/>
      <c r="P30" s="494"/>
      <c r="Q30" s="229"/>
      <c r="R30" s="511"/>
      <c r="S30" s="493">
        <f>SUM(O30*R30)</f>
        <v>0</v>
      </c>
      <c r="T30" s="494"/>
      <c r="U30" s="486"/>
      <c r="V30" s="493">
        <f>SUM(S30-(S30*U30/100))</f>
        <v>0</v>
      </c>
      <c r="W30" s="493">
        <f>SUM(J30+V30)</f>
        <v>239250</v>
      </c>
      <c r="X30" s="493">
        <f>W30</f>
        <v>239250</v>
      </c>
      <c r="Y30" s="229">
        <v>50</v>
      </c>
      <c r="Z30" s="229">
        <v>0</v>
      </c>
      <c r="AA30" s="229">
        <v>0.01</v>
      </c>
      <c r="AB30" s="494"/>
    </row>
    <row r="31" spans="1:28" x14ac:dyDescent="0.3">
      <c r="A31" s="229">
        <v>15</v>
      </c>
      <c r="B31" s="230" t="s">
        <v>4</v>
      </c>
      <c r="C31" s="229">
        <v>6362</v>
      </c>
      <c r="D31" s="229">
        <v>1</v>
      </c>
      <c r="E31" s="229">
        <v>1</v>
      </c>
      <c r="F31" s="229">
        <v>95</v>
      </c>
      <c r="G31" s="229">
        <v>1</v>
      </c>
      <c r="H31" s="511">
        <f>SUM((D31*400)+(E31*100)+F31)</f>
        <v>595</v>
      </c>
      <c r="I31" s="229">
        <v>130</v>
      </c>
      <c r="J31" s="511">
        <f>SUM(H31*I31)</f>
        <v>77350</v>
      </c>
      <c r="K31" s="229"/>
      <c r="L31" s="229"/>
      <c r="M31" s="230"/>
      <c r="N31" s="230"/>
      <c r="O31" s="229"/>
      <c r="P31" s="229"/>
      <c r="Q31" s="229"/>
      <c r="R31" s="511"/>
      <c r="S31" s="493">
        <f>SUM(O31*R31)</f>
        <v>0</v>
      </c>
      <c r="T31" s="229"/>
      <c r="U31" s="486"/>
      <c r="V31" s="493">
        <f>SUM(S31-(S31*U31/100))</f>
        <v>0</v>
      </c>
      <c r="W31" s="493">
        <f>SUM(J31+V31)</f>
        <v>77350</v>
      </c>
      <c r="X31" s="493">
        <f>W31</f>
        <v>77350</v>
      </c>
      <c r="Y31" s="229">
        <v>50</v>
      </c>
      <c r="Z31" s="229">
        <v>0</v>
      </c>
      <c r="AA31" s="229">
        <v>0.01</v>
      </c>
      <c r="AB31" s="229"/>
    </row>
    <row r="32" spans="1:28" x14ac:dyDescent="0.3">
      <c r="A32" s="229">
        <v>16</v>
      </c>
      <c r="B32" s="230" t="s">
        <v>4</v>
      </c>
      <c r="C32" s="229">
        <v>6366</v>
      </c>
      <c r="D32" s="229">
        <v>1</v>
      </c>
      <c r="E32" s="229"/>
      <c r="F32" s="229">
        <v>22</v>
      </c>
      <c r="G32" s="229">
        <v>2</v>
      </c>
      <c r="H32" s="511">
        <f>SUM((D32*400)+(E32*100)+F32)</f>
        <v>422</v>
      </c>
      <c r="I32" s="229">
        <v>130</v>
      </c>
      <c r="J32" s="511">
        <f>SUM(H32*I32)</f>
        <v>54860</v>
      </c>
      <c r="K32" s="229"/>
      <c r="L32" s="229">
        <v>112</v>
      </c>
      <c r="M32" s="230" t="s">
        <v>10</v>
      </c>
      <c r="N32" s="230" t="s">
        <v>9</v>
      </c>
      <c r="O32" s="229">
        <v>348</v>
      </c>
      <c r="P32" s="229"/>
      <c r="Q32" s="229"/>
      <c r="R32" s="511">
        <v>6500</v>
      </c>
      <c r="S32" s="493">
        <f>SUM(O32*R32)</f>
        <v>2262000</v>
      </c>
      <c r="T32" s="229">
        <v>15</v>
      </c>
      <c r="U32" s="486">
        <v>50</v>
      </c>
      <c r="V32" s="493">
        <f>SUM(S32-(S32*U32/100))</f>
        <v>1131000</v>
      </c>
      <c r="W32" s="493">
        <f>SUM(J32+V32)</f>
        <v>1185860</v>
      </c>
      <c r="X32" s="493">
        <f>W32</f>
        <v>1185860</v>
      </c>
      <c r="Y32" s="229">
        <v>10</v>
      </c>
      <c r="Z32" s="229">
        <v>0</v>
      </c>
      <c r="AA32" s="229">
        <v>0.02</v>
      </c>
      <c r="AB32" s="229"/>
    </row>
    <row r="33" spans="1:28" x14ac:dyDescent="0.3">
      <c r="A33" s="229"/>
      <c r="B33" s="230"/>
      <c r="C33" s="229"/>
      <c r="D33" s="229"/>
      <c r="E33" s="229"/>
      <c r="F33" s="229"/>
      <c r="G33" s="229"/>
      <c r="H33" s="511">
        <f>SUM((D33*400)+(E33*100)+F33)</f>
        <v>0</v>
      </c>
      <c r="I33" s="229"/>
      <c r="J33" s="511">
        <f>SUM(H33*I33)</f>
        <v>0</v>
      </c>
      <c r="K33" s="229"/>
      <c r="L33" s="229"/>
      <c r="M33" s="230"/>
      <c r="N33" s="230" t="s">
        <v>393</v>
      </c>
      <c r="O33" s="229"/>
      <c r="P33" s="229"/>
      <c r="Q33" s="229"/>
      <c r="R33" s="511"/>
      <c r="S33" s="493">
        <f>SUM(O33*R33)</f>
        <v>0</v>
      </c>
      <c r="T33" s="229"/>
      <c r="U33" s="486"/>
      <c r="V33" s="493">
        <f>SUM(S33-(S33*U33/100))</f>
        <v>0</v>
      </c>
      <c r="W33" s="493">
        <f>SUM(J33+V33)</f>
        <v>0</v>
      </c>
      <c r="X33" s="493">
        <f>W33</f>
        <v>0</v>
      </c>
      <c r="Y33" s="229"/>
      <c r="Z33" s="229"/>
      <c r="AA33" s="229"/>
      <c r="AB33" s="229"/>
    </row>
    <row r="34" spans="1:28" x14ac:dyDescent="0.3">
      <c r="A34" s="229"/>
      <c r="B34" s="230"/>
      <c r="C34" s="229"/>
      <c r="D34" s="229"/>
      <c r="E34" s="229"/>
      <c r="F34" s="229"/>
      <c r="G34" s="229"/>
      <c r="H34" s="511">
        <f>SUM((D34*400)+(E34*100)+F34)</f>
        <v>0</v>
      </c>
      <c r="I34" s="229"/>
      <c r="J34" s="511">
        <f>SUM(H34*I34)</f>
        <v>0</v>
      </c>
      <c r="K34" s="229"/>
      <c r="L34" s="229"/>
      <c r="M34" s="230"/>
      <c r="N34" s="230" t="s">
        <v>391</v>
      </c>
      <c r="O34" s="229"/>
      <c r="P34" s="229"/>
      <c r="Q34" s="229"/>
      <c r="R34" s="511"/>
      <c r="S34" s="493">
        <f>SUM(O34*R34)</f>
        <v>0</v>
      </c>
      <c r="T34" s="229"/>
      <c r="U34" s="486"/>
      <c r="V34" s="493">
        <f>SUM(S34-(S34*U34/100))</f>
        <v>0</v>
      </c>
      <c r="W34" s="493">
        <f>SUM(J34+V34)</f>
        <v>0</v>
      </c>
      <c r="X34" s="493">
        <f>W34</f>
        <v>0</v>
      </c>
      <c r="Y34" s="229"/>
      <c r="Z34" s="229"/>
      <c r="AA34" s="229"/>
      <c r="AB34" s="229"/>
    </row>
    <row r="35" spans="1:28" x14ac:dyDescent="0.3">
      <c r="A35" s="229"/>
      <c r="B35" s="230"/>
      <c r="C35" s="229"/>
      <c r="D35" s="229"/>
      <c r="E35" s="229"/>
      <c r="F35" s="229"/>
      <c r="G35" s="229"/>
      <c r="H35" s="511">
        <f>SUM((D35*400)+(E35*100)+F35)</f>
        <v>0</v>
      </c>
      <c r="I35" s="229"/>
      <c r="J35" s="511">
        <f>SUM(H35*I35)</f>
        <v>0</v>
      </c>
      <c r="K35" s="229"/>
      <c r="L35" s="229"/>
      <c r="M35" s="230" t="s">
        <v>13</v>
      </c>
      <c r="N35" s="230" t="s">
        <v>0</v>
      </c>
      <c r="O35" s="229">
        <v>18</v>
      </c>
      <c r="P35" s="229"/>
      <c r="Q35" s="229"/>
      <c r="R35" s="511">
        <v>2050</v>
      </c>
      <c r="S35" s="493">
        <f>SUM(O35*R35)</f>
        <v>36900</v>
      </c>
      <c r="T35" s="229">
        <v>15</v>
      </c>
      <c r="U35" s="486">
        <v>65</v>
      </c>
      <c r="V35" s="493">
        <f>SUM(S35-(S35*U35/100))</f>
        <v>12915</v>
      </c>
      <c r="W35" s="493">
        <f>SUM(J35+V35)</f>
        <v>12915</v>
      </c>
      <c r="X35" s="493">
        <f>W35</f>
        <v>12915</v>
      </c>
      <c r="Y35" s="229">
        <v>50</v>
      </c>
      <c r="Z35" s="229">
        <v>0</v>
      </c>
      <c r="AA35" s="229">
        <v>0.01</v>
      </c>
      <c r="AB35" s="229"/>
    </row>
    <row r="36" spans="1:28" x14ac:dyDescent="0.3">
      <c r="A36" s="229"/>
      <c r="B36" s="230"/>
      <c r="C36" s="229"/>
      <c r="D36" s="229"/>
      <c r="E36" s="229"/>
      <c r="F36" s="229"/>
      <c r="G36" s="229"/>
      <c r="H36" s="511">
        <f>SUM((D36*400)+(E36*100)+F36)</f>
        <v>0</v>
      </c>
      <c r="I36" s="229"/>
      <c r="J36" s="511">
        <f>SUM(H36*I36)</f>
        <v>0</v>
      </c>
      <c r="K36" s="229"/>
      <c r="L36" s="229"/>
      <c r="M36" s="230" t="s">
        <v>71</v>
      </c>
      <c r="N36" s="230" t="s">
        <v>0</v>
      </c>
      <c r="O36" s="229">
        <v>16</v>
      </c>
      <c r="P36" s="229"/>
      <c r="Q36" s="229"/>
      <c r="R36" s="511">
        <v>5400</v>
      </c>
      <c r="S36" s="493">
        <f>SUM(O36*R36)</f>
        <v>86400</v>
      </c>
      <c r="T36" s="229">
        <v>15</v>
      </c>
      <c r="U36" s="486">
        <v>65</v>
      </c>
      <c r="V36" s="493">
        <f>SUM(S36-(S36*U36/100))</f>
        <v>30240</v>
      </c>
      <c r="W36" s="493">
        <f>SUM(J36+V36)</f>
        <v>30240</v>
      </c>
      <c r="X36" s="493">
        <f>W36</f>
        <v>30240</v>
      </c>
      <c r="Y36" s="229">
        <v>50</v>
      </c>
      <c r="Z36" s="229">
        <v>0</v>
      </c>
      <c r="AA36" s="229">
        <v>0.01</v>
      </c>
      <c r="AB36" s="229"/>
    </row>
    <row r="37" spans="1:28" x14ac:dyDescent="0.3">
      <c r="A37" s="229"/>
      <c r="B37" s="230"/>
      <c r="C37" s="229"/>
      <c r="D37" s="229"/>
      <c r="E37" s="229"/>
      <c r="F37" s="229"/>
      <c r="G37" s="229"/>
      <c r="H37" s="511">
        <f>SUM((D37*400)+(E37*100)+F37)</f>
        <v>0</v>
      </c>
      <c r="I37" s="229"/>
      <c r="J37" s="511">
        <f>SUM(H37*I37)</f>
        <v>0</v>
      </c>
      <c r="K37" s="229"/>
      <c r="L37" s="229"/>
      <c r="M37" s="230" t="s">
        <v>22</v>
      </c>
      <c r="N37" s="230" t="s">
        <v>0</v>
      </c>
      <c r="O37" s="229">
        <v>28</v>
      </c>
      <c r="P37" s="229"/>
      <c r="Q37" s="229"/>
      <c r="R37" s="511">
        <v>2050</v>
      </c>
      <c r="S37" s="493">
        <f>SUM(O37*R37)</f>
        <v>57400</v>
      </c>
      <c r="T37" s="229">
        <v>15</v>
      </c>
      <c r="U37" s="486">
        <v>65</v>
      </c>
      <c r="V37" s="493">
        <f>SUM(S37-(S37*U37/100))</f>
        <v>20090</v>
      </c>
      <c r="W37" s="493">
        <f>SUM(J37+V37)</f>
        <v>20090</v>
      </c>
      <c r="X37" s="493">
        <f>W37</f>
        <v>20090</v>
      </c>
      <c r="Y37" s="229">
        <v>50</v>
      </c>
      <c r="Z37" s="229">
        <v>0</v>
      </c>
      <c r="AA37" s="229">
        <v>0.01</v>
      </c>
      <c r="AB37" s="229"/>
    </row>
    <row r="38" spans="1:28" x14ac:dyDescent="0.3">
      <c r="A38" s="229"/>
      <c r="B38" s="230"/>
      <c r="C38" s="229"/>
      <c r="D38" s="229"/>
      <c r="E38" s="229"/>
      <c r="F38" s="229"/>
      <c r="G38" s="229"/>
      <c r="H38" s="511">
        <f>SUM((D38*400)+(E38*100)+F38)</f>
        <v>0</v>
      </c>
      <c r="I38" s="229"/>
      <c r="J38" s="511">
        <f>SUM(H38*I38)</f>
        <v>0</v>
      </c>
      <c r="K38" s="229"/>
      <c r="L38" s="229"/>
      <c r="M38" s="230" t="s">
        <v>17</v>
      </c>
      <c r="N38" s="230" t="s">
        <v>0</v>
      </c>
      <c r="O38" s="229">
        <v>10</v>
      </c>
      <c r="P38" s="229"/>
      <c r="Q38" s="229"/>
      <c r="R38" s="511">
        <v>6500</v>
      </c>
      <c r="S38" s="493">
        <f>SUM(O38*R38)</f>
        <v>65000</v>
      </c>
      <c r="T38" s="229">
        <v>15</v>
      </c>
      <c r="U38" s="486">
        <v>65</v>
      </c>
      <c r="V38" s="493">
        <f>SUM(S38-(S38*U38/100))</f>
        <v>22750</v>
      </c>
      <c r="W38" s="493">
        <f>SUM(J38+V38)</f>
        <v>22750</v>
      </c>
      <c r="X38" s="493">
        <f>W38</f>
        <v>22750</v>
      </c>
      <c r="Y38" s="229">
        <v>10</v>
      </c>
      <c r="Z38" s="229">
        <v>0</v>
      </c>
      <c r="AA38" s="229">
        <v>0.02</v>
      </c>
      <c r="AB38" s="229"/>
    </row>
    <row r="39" spans="1:28" x14ac:dyDescent="0.3">
      <c r="A39" s="229">
        <v>17</v>
      </c>
      <c r="B39" s="230" t="s">
        <v>4</v>
      </c>
      <c r="C39" s="229">
        <v>108</v>
      </c>
      <c r="D39" s="229">
        <v>0</v>
      </c>
      <c r="E39" s="229">
        <v>1</v>
      </c>
      <c r="F39" s="229">
        <v>4</v>
      </c>
      <c r="G39" s="229">
        <v>2</v>
      </c>
      <c r="H39" s="511">
        <f>SUM((D39*400)+(E39*100)+F39)</f>
        <v>104</v>
      </c>
      <c r="I39" s="229">
        <v>250</v>
      </c>
      <c r="J39" s="511">
        <f>SUM(H39*I39)</f>
        <v>26000</v>
      </c>
      <c r="K39" s="229"/>
      <c r="L39" s="229"/>
      <c r="M39" s="230" t="s">
        <v>3</v>
      </c>
      <c r="N39" s="230" t="s">
        <v>2</v>
      </c>
      <c r="O39" s="229">
        <v>180</v>
      </c>
      <c r="P39" s="229"/>
      <c r="Q39" s="229"/>
      <c r="R39" s="511">
        <v>6500</v>
      </c>
      <c r="S39" s="493">
        <f>SUM(O39*R39)</f>
        <v>1170000</v>
      </c>
      <c r="T39" s="229">
        <v>20</v>
      </c>
      <c r="U39" s="486"/>
      <c r="V39" s="493">
        <f>SUM(S39-(S39*U39/100))</f>
        <v>1170000</v>
      </c>
      <c r="W39" s="493">
        <f>SUM(J39+V39)</f>
        <v>1196000</v>
      </c>
      <c r="X39" s="493">
        <f>W39</f>
        <v>1196000</v>
      </c>
      <c r="Y39" s="229">
        <v>10</v>
      </c>
      <c r="Z39" s="229">
        <v>0</v>
      </c>
      <c r="AA39" s="229">
        <v>0.02</v>
      </c>
      <c r="AB39" s="229"/>
    </row>
    <row r="40" spans="1:28" x14ac:dyDescent="0.3">
      <c r="A40" s="229"/>
      <c r="B40" s="230"/>
      <c r="C40" s="229"/>
      <c r="D40" s="229"/>
      <c r="E40" s="229"/>
      <c r="F40" s="229"/>
      <c r="G40" s="229"/>
      <c r="H40" s="511">
        <f>SUM((D40*400)+(E40*100)+F40)</f>
        <v>0</v>
      </c>
      <c r="I40" s="229"/>
      <c r="J40" s="511">
        <f>SUM(H40*I40)</f>
        <v>0</v>
      </c>
      <c r="K40" s="229"/>
      <c r="L40" s="229"/>
      <c r="M40" s="230" t="s">
        <v>11</v>
      </c>
      <c r="N40" s="230" t="s">
        <v>0</v>
      </c>
      <c r="O40" s="229">
        <v>30</v>
      </c>
      <c r="P40" s="229"/>
      <c r="Q40" s="229"/>
      <c r="R40" s="511">
        <v>2050</v>
      </c>
      <c r="S40" s="493">
        <f>SUM(O40*R40)</f>
        <v>61500</v>
      </c>
      <c r="T40" s="229">
        <v>20</v>
      </c>
      <c r="U40" s="486"/>
      <c r="V40" s="493">
        <f>SUM(S40-(S40*U40/100))</f>
        <v>61500</v>
      </c>
      <c r="W40" s="493">
        <f>SUM(J40+V40)</f>
        <v>61500</v>
      </c>
      <c r="X40" s="493">
        <f>W40</f>
        <v>61500</v>
      </c>
      <c r="Y40" s="229">
        <v>50</v>
      </c>
      <c r="Z40" s="229">
        <v>0</v>
      </c>
      <c r="AA40" s="229">
        <v>0.01</v>
      </c>
      <c r="AB40" s="229"/>
    </row>
    <row r="41" spans="1:28" x14ac:dyDescent="0.3">
      <c r="A41" s="229"/>
      <c r="B41" s="230"/>
      <c r="C41" s="229"/>
      <c r="D41" s="229"/>
      <c r="E41" s="229"/>
      <c r="F41" s="229"/>
      <c r="G41" s="229"/>
      <c r="H41" s="511">
        <f>SUM((D41*400)+(E41*100)+F41)</f>
        <v>0</v>
      </c>
      <c r="I41" s="229"/>
      <c r="J41" s="511">
        <f>SUM(H41*I41)</f>
        <v>0</v>
      </c>
      <c r="K41" s="229"/>
      <c r="L41" s="229"/>
      <c r="M41" s="230" t="s">
        <v>8</v>
      </c>
      <c r="N41" s="230" t="s">
        <v>0</v>
      </c>
      <c r="O41" s="229">
        <v>30</v>
      </c>
      <c r="P41" s="229"/>
      <c r="Q41" s="229"/>
      <c r="R41" s="511">
        <v>5400</v>
      </c>
      <c r="S41" s="493">
        <f>SUM(O41*R41)</f>
        <v>162000</v>
      </c>
      <c r="T41" s="229">
        <v>20</v>
      </c>
      <c r="U41" s="486">
        <v>30</v>
      </c>
      <c r="V41" s="493">
        <f>SUM(S41-(S41*U41/100))</f>
        <v>113400</v>
      </c>
      <c r="W41" s="493">
        <f>SUM(J41+V41)</f>
        <v>113400</v>
      </c>
      <c r="X41" s="493">
        <f>W41</f>
        <v>113400</v>
      </c>
      <c r="Y41" s="229">
        <v>50</v>
      </c>
      <c r="Z41" s="229">
        <v>0</v>
      </c>
      <c r="AA41" s="229">
        <v>0.01</v>
      </c>
      <c r="AB41" s="229"/>
    </row>
    <row r="42" spans="1:28" x14ac:dyDescent="0.3">
      <c r="A42" s="229">
        <v>18</v>
      </c>
      <c r="B42" s="230" t="s">
        <v>4</v>
      </c>
      <c r="C42" s="229">
        <v>4281</v>
      </c>
      <c r="D42" s="229">
        <v>3</v>
      </c>
      <c r="E42" s="229">
        <v>3</v>
      </c>
      <c r="F42" s="229">
        <v>0</v>
      </c>
      <c r="G42" s="229">
        <v>2</v>
      </c>
      <c r="H42" s="511">
        <f>SUM((D42*400)+(E42*100)+F42)</f>
        <v>1500</v>
      </c>
      <c r="I42" s="229">
        <v>75</v>
      </c>
      <c r="J42" s="511">
        <f>SUM(H42*I42)</f>
        <v>112500</v>
      </c>
      <c r="K42" s="229"/>
      <c r="L42" s="229"/>
      <c r="M42" s="230"/>
      <c r="N42" s="502"/>
      <c r="O42" s="229"/>
      <c r="P42" s="229"/>
      <c r="Q42" s="229"/>
      <c r="R42" s="511"/>
      <c r="S42" s="493">
        <f>SUM(O42*R42)</f>
        <v>0</v>
      </c>
      <c r="T42" s="229"/>
      <c r="U42" s="486"/>
      <c r="V42" s="493">
        <f>SUM(S42-(S42*U42/100))</f>
        <v>0</v>
      </c>
      <c r="W42" s="493">
        <f>SUM(J42+V42)</f>
        <v>112500</v>
      </c>
      <c r="X42" s="493">
        <f>W42</f>
        <v>112500</v>
      </c>
      <c r="Y42" s="229">
        <v>50</v>
      </c>
      <c r="Z42" s="229">
        <v>0</v>
      </c>
      <c r="AA42" s="229">
        <v>0.01</v>
      </c>
      <c r="AB42" s="229"/>
    </row>
    <row r="43" spans="1:28" x14ac:dyDescent="0.3">
      <c r="A43" s="229">
        <v>19</v>
      </c>
      <c r="B43" s="230" t="s">
        <v>4</v>
      </c>
      <c r="C43" s="229">
        <v>15203</v>
      </c>
      <c r="D43" s="229">
        <v>1</v>
      </c>
      <c r="E43" s="229">
        <v>2</v>
      </c>
      <c r="F43" s="229">
        <v>67</v>
      </c>
      <c r="G43" s="229">
        <v>1</v>
      </c>
      <c r="H43" s="511">
        <f>SUM((D43*400)+(E43*100)+F43)</f>
        <v>667</v>
      </c>
      <c r="I43" s="229">
        <v>75</v>
      </c>
      <c r="J43" s="511">
        <f>SUM(H43*I43)</f>
        <v>50025</v>
      </c>
      <c r="K43" s="229"/>
      <c r="L43" s="229">
        <v>68</v>
      </c>
      <c r="M43" s="230" t="s">
        <v>3</v>
      </c>
      <c r="N43" s="230" t="s">
        <v>2</v>
      </c>
      <c r="O43" s="229">
        <v>120</v>
      </c>
      <c r="P43" s="229"/>
      <c r="Q43" s="229"/>
      <c r="R43" s="511">
        <v>6500</v>
      </c>
      <c r="S43" s="493">
        <f>SUM(O43*R43)</f>
        <v>780000</v>
      </c>
      <c r="T43" s="229">
        <v>20</v>
      </c>
      <c r="U43" s="486">
        <v>30</v>
      </c>
      <c r="V43" s="493">
        <f>SUM(S43-(S43*U43/100))</f>
        <v>546000</v>
      </c>
      <c r="W43" s="493">
        <f>SUM(J43+V43)</f>
        <v>596025</v>
      </c>
      <c r="X43" s="493">
        <f>W43</f>
        <v>596025</v>
      </c>
      <c r="Y43" s="229">
        <v>10</v>
      </c>
      <c r="Z43" s="229">
        <v>0</v>
      </c>
      <c r="AA43" s="229">
        <v>0.02</v>
      </c>
      <c r="AB43" s="229"/>
    </row>
    <row r="44" spans="1:28" x14ac:dyDescent="0.3">
      <c r="A44" s="229"/>
      <c r="B44" s="230"/>
      <c r="C44" s="229"/>
      <c r="D44" s="229"/>
      <c r="E44" s="229"/>
      <c r="F44" s="229"/>
      <c r="G44" s="229"/>
      <c r="H44" s="511">
        <f>SUM((D44*400)+(E44*100)+F44)</f>
        <v>0</v>
      </c>
      <c r="I44" s="229"/>
      <c r="J44" s="511">
        <f>SUM(H44*I44)</f>
        <v>0</v>
      </c>
      <c r="K44" s="229"/>
      <c r="L44" s="229"/>
      <c r="M44" s="230" t="s">
        <v>200</v>
      </c>
      <c r="N44" s="230" t="s">
        <v>2</v>
      </c>
      <c r="O44" s="229">
        <v>30</v>
      </c>
      <c r="P44" s="229"/>
      <c r="Q44" s="229"/>
      <c r="R44" s="511">
        <v>5900</v>
      </c>
      <c r="S44" s="493">
        <f>SUM(O44*R44)</f>
        <v>177000</v>
      </c>
      <c r="T44" s="229">
        <v>20</v>
      </c>
      <c r="U44" s="486">
        <v>30</v>
      </c>
      <c r="V44" s="493">
        <f>SUM(S44-(S44*U44/100))</f>
        <v>123900</v>
      </c>
      <c r="W44" s="493">
        <f>SUM(J44+V44)</f>
        <v>123900</v>
      </c>
      <c r="X44" s="493">
        <f>W44</f>
        <v>123900</v>
      </c>
      <c r="Y44" s="229">
        <v>50</v>
      </c>
      <c r="Z44" s="229">
        <v>0</v>
      </c>
      <c r="AA44" s="229">
        <v>0.01</v>
      </c>
      <c r="AB44" s="229"/>
    </row>
    <row r="45" spans="1:28" x14ac:dyDescent="0.3">
      <c r="A45" s="229"/>
      <c r="B45" s="230"/>
      <c r="C45" s="229"/>
      <c r="D45" s="229"/>
      <c r="E45" s="229"/>
      <c r="F45" s="229"/>
      <c r="G45" s="229"/>
      <c r="H45" s="511">
        <f>SUM((D45*400)+(E45*100)+F45)</f>
        <v>0</v>
      </c>
      <c r="I45" s="229"/>
      <c r="J45" s="511">
        <f>SUM(H45*I45)</f>
        <v>0</v>
      </c>
      <c r="K45" s="229"/>
      <c r="L45" s="229"/>
      <c r="M45" s="230" t="s">
        <v>218</v>
      </c>
      <c r="N45" s="230" t="s">
        <v>2</v>
      </c>
      <c r="O45" s="229">
        <v>30</v>
      </c>
      <c r="P45" s="229"/>
      <c r="Q45" s="229"/>
      <c r="R45" s="511">
        <v>2050</v>
      </c>
      <c r="S45" s="493">
        <f>SUM(O45*R45)</f>
        <v>61500</v>
      </c>
      <c r="T45" s="229">
        <v>20</v>
      </c>
      <c r="U45" s="486">
        <v>30</v>
      </c>
      <c r="V45" s="493">
        <f>SUM(S45-(S45*U45/100))</f>
        <v>43050</v>
      </c>
      <c r="W45" s="493">
        <f>SUM(J45+V45)</f>
        <v>43050</v>
      </c>
      <c r="X45" s="493">
        <f>W45</f>
        <v>43050</v>
      </c>
      <c r="Y45" s="229">
        <v>50</v>
      </c>
      <c r="Z45" s="229">
        <v>0</v>
      </c>
      <c r="AA45" s="229">
        <v>0.01</v>
      </c>
      <c r="AB45" s="229"/>
    </row>
    <row r="46" spans="1:28" x14ac:dyDescent="0.3">
      <c r="A46" s="229">
        <v>20</v>
      </c>
      <c r="B46" s="230" t="s">
        <v>4</v>
      </c>
      <c r="C46" s="229">
        <v>11644</v>
      </c>
      <c r="D46" s="229">
        <v>22</v>
      </c>
      <c r="E46" s="229">
        <v>2</v>
      </c>
      <c r="F46" s="229">
        <v>66</v>
      </c>
      <c r="G46" s="229">
        <v>1</v>
      </c>
      <c r="H46" s="511">
        <f>SUM((D46*400)+(E46*100)+F46)</f>
        <v>9066</v>
      </c>
      <c r="I46" s="229">
        <v>75</v>
      </c>
      <c r="J46" s="511">
        <f>SUM(H46*I46)</f>
        <v>679950</v>
      </c>
      <c r="K46" s="229"/>
      <c r="L46" s="229"/>
      <c r="M46" s="230"/>
      <c r="N46" s="502"/>
      <c r="O46" s="229"/>
      <c r="P46" s="229"/>
      <c r="Q46" s="229"/>
      <c r="R46" s="511"/>
      <c r="S46" s="493">
        <f>SUM(O46*R46)</f>
        <v>0</v>
      </c>
      <c r="T46" s="229"/>
      <c r="U46" s="486"/>
      <c r="V46" s="493">
        <f>SUM(S46-(S46*U46/100))</f>
        <v>0</v>
      </c>
      <c r="W46" s="493">
        <f>SUM(J46+V46)</f>
        <v>679950</v>
      </c>
      <c r="X46" s="493">
        <f>W46</f>
        <v>679950</v>
      </c>
      <c r="Y46" s="229">
        <v>50</v>
      </c>
      <c r="Z46" s="229">
        <v>0</v>
      </c>
      <c r="AA46" s="229">
        <v>0.01</v>
      </c>
      <c r="AB46" s="229"/>
    </row>
    <row r="47" spans="1:28" x14ac:dyDescent="0.3">
      <c r="A47" s="494">
        <v>21</v>
      </c>
      <c r="B47" s="498" t="s">
        <v>1276</v>
      </c>
      <c r="C47" s="494">
        <v>3156</v>
      </c>
      <c r="D47" s="494"/>
      <c r="E47" s="494">
        <v>2</v>
      </c>
      <c r="F47" s="494">
        <v>77</v>
      </c>
      <c r="G47" s="494">
        <v>2</v>
      </c>
      <c r="H47" s="511">
        <f>SUM((D47*400)+(E47*100)+F47)</f>
        <v>277</v>
      </c>
      <c r="I47" s="229">
        <v>75</v>
      </c>
      <c r="J47" s="511">
        <f>SUM(H47*I47)</f>
        <v>20775</v>
      </c>
      <c r="K47" s="229"/>
      <c r="L47" s="494">
        <v>29</v>
      </c>
      <c r="M47" s="498" t="s">
        <v>10</v>
      </c>
      <c r="N47" s="498" t="s">
        <v>9</v>
      </c>
      <c r="O47" s="494">
        <v>246</v>
      </c>
      <c r="P47" s="494"/>
      <c r="Q47" s="229"/>
      <c r="R47" s="511">
        <v>6500</v>
      </c>
      <c r="S47" s="493">
        <f>SUM(O47*R47)</f>
        <v>1599000</v>
      </c>
      <c r="T47" s="494">
        <v>20</v>
      </c>
      <c r="U47" s="486">
        <v>85</v>
      </c>
      <c r="V47" s="493">
        <f>SUM(S47-(S47*U47/100))</f>
        <v>239850</v>
      </c>
      <c r="W47" s="493">
        <f>SUM(J48+V47)</f>
        <v>239850</v>
      </c>
      <c r="X47" s="493">
        <f>W47</f>
        <v>239850</v>
      </c>
      <c r="Y47" s="229">
        <v>10</v>
      </c>
      <c r="Z47" s="229">
        <v>0</v>
      </c>
      <c r="AA47" s="229">
        <v>0.02</v>
      </c>
      <c r="AB47" s="494"/>
    </row>
    <row r="48" spans="1:28" x14ac:dyDescent="0.3">
      <c r="A48" s="229"/>
      <c r="B48" s="230"/>
      <c r="C48" s="229"/>
      <c r="D48" s="229"/>
      <c r="E48" s="229"/>
      <c r="F48" s="229"/>
      <c r="G48" s="229"/>
      <c r="H48" s="511">
        <f>SUM((D48*400)+(E48*100)+F48)</f>
        <v>0</v>
      </c>
      <c r="I48" s="229"/>
      <c r="J48" s="511">
        <f>SUM(H48*I48)</f>
        <v>0</v>
      </c>
      <c r="K48" s="229"/>
      <c r="L48" s="229"/>
      <c r="M48" s="230"/>
      <c r="N48" s="502" t="s">
        <v>393</v>
      </c>
      <c r="O48" s="229"/>
      <c r="P48" s="229"/>
      <c r="Q48" s="229"/>
      <c r="R48" s="511"/>
      <c r="S48" s="493">
        <f>SUM(O48*R48)</f>
        <v>0</v>
      </c>
      <c r="T48" s="229"/>
      <c r="U48" s="229"/>
      <c r="V48" s="493">
        <f>SUM(S48-(S48*U48/100))</f>
        <v>0</v>
      </c>
      <c r="W48" s="229"/>
      <c r="X48" s="493">
        <f>W48</f>
        <v>0</v>
      </c>
      <c r="Y48" s="229"/>
      <c r="Z48" s="229"/>
      <c r="AA48" s="229"/>
      <c r="AB48" s="229"/>
    </row>
    <row r="49" spans="1:28" x14ac:dyDescent="0.3">
      <c r="A49" s="229"/>
      <c r="B49" s="230"/>
      <c r="C49" s="229"/>
      <c r="D49" s="229"/>
      <c r="E49" s="229"/>
      <c r="F49" s="229"/>
      <c r="G49" s="229"/>
      <c r="H49" s="511">
        <f>SUM((D49*400)+(E49*100)+F49)</f>
        <v>0</v>
      </c>
      <c r="I49" s="229"/>
      <c r="J49" s="511">
        <f>SUM(H49*I49)</f>
        <v>0</v>
      </c>
      <c r="K49" s="229"/>
      <c r="L49" s="229"/>
      <c r="M49" s="230"/>
      <c r="N49" s="502" t="s">
        <v>391</v>
      </c>
      <c r="O49" s="229"/>
      <c r="P49" s="229"/>
      <c r="Q49" s="229"/>
      <c r="R49" s="511"/>
      <c r="S49" s="493">
        <f>SUM(O49*R49)</f>
        <v>0</v>
      </c>
      <c r="T49" s="229"/>
      <c r="U49" s="486"/>
      <c r="V49" s="493">
        <f>SUM(S49-(S49*U49/100))</f>
        <v>0</v>
      </c>
      <c r="W49" s="493">
        <f>SUM(J49+V49)</f>
        <v>0</v>
      </c>
      <c r="X49" s="493">
        <f>W49</f>
        <v>0</v>
      </c>
      <c r="Y49" s="229"/>
      <c r="Z49" s="229"/>
      <c r="AA49" s="229"/>
      <c r="AB49" s="229"/>
    </row>
    <row r="50" spans="1:28" x14ac:dyDescent="0.3">
      <c r="A50" s="229"/>
      <c r="B50" s="230"/>
      <c r="C50" s="229"/>
      <c r="D50" s="229"/>
      <c r="E50" s="229"/>
      <c r="F50" s="229"/>
      <c r="G50" s="229"/>
      <c r="H50" s="511">
        <f>SUM((D50*400)+(E50*100)+F50)</f>
        <v>0</v>
      </c>
      <c r="I50" s="229"/>
      <c r="J50" s="511">
        <f>SUM(H50*I50)</f>
        <v>0</v>
      </c>
      <c r="K50" s="229"/>
      <c r="L50" s="229"/>
      <c r="M50" s="230" t="s">
        <v>71</v>
      </c>
      <c r="N50" s="502" t="s">
        <v>0</v>
      </c>
      <c r="O50" s="229">
        <v>20</v>
      </c>
      <c r="P50" s="229"/>
      <c r="Q50" s="229"/>
      <c r="R50" s="511">
        <v>5400</v>
      </c>
      <c r="S50" s="493">
        <f>SUM(O50*R50)</f>
        <v>108000</v>
      </c>
      <c r="T50" s="229">
        <v>20</v>
      </c>
      <c r="U50" s="486">
        <v>93</v>
      </c>
      <c r="V50" s="493">
        <f>SUM(S50-(S50*U50/100))</f>
        <v>7560</v>
      </c>
      <c r="W50" s="493">
        <f>SUM(J50+V50)</f>
        <v>7560</v>
      </c>
      <c r="X50" s="493">
        <f>W50</f>
        <v>7560</v>
      </c>
      <c r="Y50" s="229">
        <v>50</v>
      </c>
      <c r="Z50" s="229">
        <v>0</v>
      </c>
      <c r="AA50" s="229">
        <v>0.01</v>
      </c>
      <c r="AB50" s="229"/>
    </row>
    <row r="51" spans="1:28" x14ac:dyDescent="0.3">
      <c r="A51" s="229"/>
      <c r="B51" s="230"/>
      <c r="C51" s="229"/>
      <c r="D51" s="229"/>
      <c r="E51" s="229"/>
      <c r="F51" s="229"/>
      <c r="G51" s="229"/>
      <c r="H51" s="511">
        <f>SUM((D51*400)+(E51*100)+F51)</f>
        <v>0</v>
      </c>
      <c r="I51" s="229"/>
      <c r="J51" s="511">
        <f>SUM(H51*I51)</f>
        <v>0</v>
      </c>
      <c r="K51" s="229"/>
      <c r="L51" s="229"/>
      <c r="M51" s="230"/>
      <c r="N51" s="502"/>
      <c r="O51" s="229"/>
      <c r="P51" s="229"/>
      <c r="Q51" s="229"/>
      <c r="R51" s="511"/>
      <c r="S51" s="493">
        <f>SUM(O51*R51)</f>
        <v>0</v>
      </c>
      <c r="T51" s="229"/>
      <c r="U51" s="486"/>
      <c r="V51" s="493">
        <f>SUM(S51-(S51*U51/100))</f>
        <v>0</v>
      </c>
      <c r="W51" s="493">
        <f>SUM(J51+V51)</f>
        <v>0</v>
      </c>
      <c r="X51" s="493">
        <f>W51</f>
        <v>0</v>
      </c>
      <c r="Y51" s="229">
        <v>50</v>
      </c>
      <c r="Z51" s="229">
        <v>0</v>
      </c>
      <c r="AA51" s="229">
        <v>0.01</v>
      </c>
      <c r="AB51" s="229"/>
    </row>
    <row r="52" spans="1:28" x14ac:dyDescent="0.3">
      <c r="A52" s="229">
        <v>22</v>
      </c>
      <c r="B52" s="230" t="s">
        <v>4</v>
      </c>
      <c r="C52" s="229">
        <v>1714</v>
      </c>
      <c r="D52" s="229">
        <v>14</v>
      </c>
      <c r="E52" s="229"/>
      <c r="F52" s="229">
        <v>11</v>
      </c>
      <c r="G52" s="229">
        <v>1</v>
      </c>
      <c r="H52" s="511">
        <f>SUM((D52*400)+(E52*100)+F52)</f>
        <v>5611</v>
      </c>
      <c r="I52" s="229">
        <v>75</v>
      </c>
      <c r="J52" s="511">
        <f>SUM(H52*I52)</f>
        <v>420825</v>
      </c>
      <c r="K52" s="229"/>
      <c r="L52" s="229"/>
      <c r="M52" s="380"/>
      <c r="N52" s="502"/>
      <c r="O52" s="229"/>
      <c r="P52" s="229"/>
      <c r="Q52" s="229"/>
      <c r="R52" s="511"/>
      <c r="S52" s="493">
        <f>SUM(O52*R52)</f>
        <v>0</v>
      </c>
      <c r="T52" s="229"/>
      <c r="U52" s="486"/>
      <c r="V52" s="493">
        <f>SUM(S52-(S52*U52/100))</f>
        <v>0</v>
      </c>
      <c r="W52" s="493">
        <f>SUM(J52+V52)</f>
        <v>420825</v>
      </c>
      <c r="X52" s="493">
        <f>W52</f>
        <v>420825</v>
      </c>
      <c r="Y52" s="229">
        <v>50</v>
      </c>
      <c r="Z52" s="229">
        <v>0</v>
      </c>
      <c r="AA52" s="229">
        <v>0.01</v>
      </c>
      <c r="AB52" s="229"/>
    </row>
    <row r="53" spans="1:28" x14ac:dyDescent="0.3">
      <c r="A53" s="494">
        <v>23</v>
      </c>
      <c r="B53" s="498" t="s">
        <v>1253</v>
      </c>
      <c r="C53" s="494"/>
      <c r="D53" s="494">
        <v>40</v>
      </c>
      <c r="E53" s="494">
        <v>3</v>
      </c>
      <c r="F53" s="494">
        <v>8</v>
      </c>
      <c r="G53" s="494">
        <v>1</v>
      </c>
      <c r="H53" s="511">
        <f>SUM((D53*400)+(E53*100)+F53)</f>
        <v>16308</v>
      </c>
      <c r="I53" s="229">
        <v>75</v>
      </c>
      <c r="J53" s="511">
        <f>SUM(H53*I53)</f>
        <v>1223100</v>
      </c>
      <c r="K53" s="229"/>
      <c r="L53" s="494"/>
      <c r="M53" s="498"/>
      <c r="N53" s="530"/>
      <c r="O53" s="494"/>
      <c r="P53" s="494"/>
      <c r="Q53" s="229"/>
      <c r="R53" s="511"/>
      <c r="S53" s="493">
        <f>SUM(O53*R53)</f>
        <v>0</v>
      </c>
      <c r="T53" s="494"/>
      <c r="U53" s="486"/>
      <c r="V53" s="493">
        <f>SUM(S53-(S53*U53/100))</f>
        <v>0</v>
      </c>
      <c r="W53" s="493">
        <f>SUM(J53+V53)</f>
        <v>1223100</v>
      </c>
      <c r="X53" s="493">
        <f>W53</f>
        <v>1223100</v>
      </c>
      <c r="Y53" s="229">
        <v>50</v>
      </c>
      <c r="Z53" s="229">
        <v>0</v>
      </c>
      <c r="AA53" s="229">
        <v>0.01</v>
      </c>
      <c r="AB53" s="494"/>
    </row>
    <row r="54" spans="1:28" x14ac:dyDescent="0.3">
      <c r="A54" s="229">
        <v>24</v>
      </c>
      <c r="B54" s="230" t="s">
        <v>4</v>
      </c>
      <c r="C54" s="229">
        <v>8808</v>
      </c>
      <c r="D54" s="229"/>
      <c r="E54" s="229">
        <v>2</v>
      </c>
      <c r="F54" s="229">
        <v>5</v>
      </c>
      <c r="G54" s="229">
        <v>2</v>
      </c>
      <c r="H54" s="511">
        <f>SUM((D54*400)+(E54*100)+F54)</f>
        <v>205</v>
      </c>
      <c r="I54" s="229">
        <v>250</v>
      </c>
      <c r="J54" s="511">
        <f>SUM(H54*I54)</f>
        <v>51250</v>
      </c>
      <c r="K54" s="229"/>
      <c r="L54" s="229">
        <v>105</v>
      </c>
      <c r="M54" s="380" t="s">
        <v>1250</v>
      </c>
      <c r="N54" s="502" t="s">
        <v>45</v>
      </c>
      <c r="O54" s="229">
        <v>77</v>
      </c>
      <c r="P54" s="229"/>
      <c r="Q54" s="229"/>
      <c r="R54" s="511">
        <v>6500</v>
      </c>
      <c r="S54" s="493">
        <f>SUM(O54*R54)</f>
        <v>500500</v>
      </c>
      <c r="T54" s="229">
        <v>15</v>
      </c>
      <c r="U54" s="486">
        <v>20</v>
      </c>
      <c r="V54" s="493">
        <f>SUM(S54-(S54*U54/100))</f>
        <v>400400</v>
      </c>
      <c r="W54" s="493">
        <f>SUM(J54+V54)</f>
        <v>451650</v>
      </c>
      <c r="X54" s="493">
        <f>W54</f>
        <v>451650</v>
      </c>
      <c r="Y54" s="229">
        <v>10</v>
      </c>
      <c r="Z54" s="229">
        <v>0</v>
      </c>
      <c r="AA54" s="229">
        <v>0.02</v>
      </c>
      <c r="AB54" s="229"/>
    </row>
    <row r="55" spans="1:28" x14ac:dyDescent="0.3">
      <c r="A55" s="229"/>
      <c r="B55" s="230"/>
      <c r="C55" s="229"/>
      <c r="D55" s="229"/>
      <c r="E55" s="229"/>
      <c r="F55" s="229"/>
      <c r="G55" s="229"/>
      <c r="H55" s="511">
        <f>SUM((D55*400)+(E55*100)+F55)</f>
        <v>0</v>
      </c>
      <c r="I55" s="229"/>
      <c r="J55" s="511">
        <f>SUM(H55*I55)</f>
        <v>0</v>
      </c>
      <c r="K55" s="229"/>
      <c r="L55" s="229">
        <v>32</v>
      </c>
      <c r="M55" s="230" t="s">
        <v>10</v>
      </c>
      <c r="N55" s="230" t="s">
        <v>9</v>
      </c>
      <c r="O55" s="229">
        <v>212</v>
      </c>
      <c r="P55" s="229"/>
      <c r="Q55" s="229"/>
      <c r="R55" s="511">
        <v>6500</v>
      </c>
      <c r="S55" s="493">
        <f>SUM(O55*R55)</f>
        <v>1378000</v>
      </c>
      <c r="T55" s="229">
        <v>45</v>
      </c>
      <c r="U55" s="486">
        <v>85</v>
      </c>
      <c r="V55" s="493">
        <f>SUM(S55-(S55*U55/100))</f>
        <v>206700</v>
      </c>
      <c r="W55" s="493">
        <f>SUM(J55+V55)</f>
        <v>206700</v>
      </c>
      <c r="X55" s="493">
        <f>W55</f>
        <v>206700</v>
      </c>
      <c r="Y55" s="229">
        <v>10</v>
      </c>
      <c r="Z55" s="229">
        <v>0</v>
      </c>
      <c r="AA55" s="229">
        <v>0.02</v>
      </c>
      <c r="AB55" s="229"/>
    </row>
    <row r="56" spans="1:28" x14ac:dyDescent="0.3">
      <c r="A56" s="229"/>
      <c r="B56" s="230"/>
      <c r="C56" s="229"/>
      <c r="D56" s="229"/>
      <c r="E56" s="229"/>
      <c r="F56" s="229"/>
      <c r="G56" s="229"/>
      <c r="H56" s="511">
        <f>SUM((D56*400)+(E56*100)+F56)</f>
        <v>0</v>
      </c>
      <c r="I56" s="229"/>
      <c r="J56" s="511">
        <f>SUM(H56*I56)</f>
        <v>0</v>
      </c>
      <c r="K56" s="229"/>
      <c r="L56" s="229"/>
      <c r="M56" s="230"/>
      <c r="N56" s="502" t="s">
        <v>393</v>
      </c>
      <c r="O56" s="229"/>
      <c r="P56" s="229"/>
      <c r="Q56" s="229"/>
      <c r="R56" s="511"/>
      <c r="S56" s="493">
        <f>SUM(O56*R56)</f>
        <v>0</v>
      </c>
      <c r="T56" s="229"/>
      <c r="U56" s="486"/>
      <c r="V56" s="493">
        <f>SUM(S56-(S56*U56/100))</f>
        <v>0</v>
      </c>
      <c r="W56" s="493">
        <f>SUM(J56+V56)</f>
        <v>0</v>
      </c>
      <c r="X56" s="493">
        <f>W56</f>
        <v>0</v>
      </c>
      <c r="Y56" s="229"/>
      <c r="Z56" s="229"/>
      <c r="AA56" s="229"/>
      <c r="AB56" s="229"/>
    </row>
    <row r="57" spans="1:28" x14ac:dyDescent="0.3">
      <c r="A57" s="229"/>
      <c r="B57" s="230"/>
      <c r="C57" s="229"/>
      <c r="D57" s="229"/>
      <c r="E57" s="229"/>
      <c r="F57" s="229"/>
      <c r="G57" s="229"/>
      <c r="H57" s="511">
        <f>SUM((D57*400)+(E57*100)+F57)</f>
        <v>0</v>
      </c>
      <c r="I57" s="229"/>
      <c r="J57" s="511">
        <f>SUM(H57*I57)</f>
        <v>0</v>
      </c>
      <c r="K57" s="229"/>
      <c r="L57" s="229"/>
      <c r="M57" s="230"/>
      <c r="N57" s="502" t="s">
        <v>391</v>
      </c>
      <c r="O57" s="229"/>
      <c r="P57" s="229"/>
      <c r="Q57" s="229"/>
      <c r="R57" s="511"/>
      <c r="S57" s="493">
        <f>SUM(O57*R57)</f>
        <v>0</v>
      </c>
      <c r="T57" s="229"/>
      <c r="U57" s="486"/>
      <c r="V57" s="493">
        <f>SUM(S57-(S57*U57/100))</f>
        <v>0</v>
      </c>
      <c r="W57" s="493">
        <f>SUM(J57+V57)</f>
        <v>0</v>
      </c>
      <c r="X57" s="493">
        <f>W57</f>
        <v>0</v>
      </c>
      <c r="Y57" s="229"/>
      <c r="Z57" s="229"/>
      <c r="AA57" s="229"/>
      <c r="AB57" s="229"/>
    </row>
    <row r="58" spans="1:28" x14ac:dyDescent="0.3">
      <c r="A58" s="229"/>
      <c r="B58" s="230"/>
      <c r="C58" s="229"/>
      <c r="D58" s="229"/>
      <c r="E58" s="229"/>
      <c r="F58" s="229"/>
      <c r="G58" s="229"/>
      <c r="H58" s="511">
        <f>SUM((D58*400)+(E58*100)+F58)</f>
        <v>0</v>
      </c>
      <c r="I58" s="229"/>
      <c r="J58" s="511">
        <f>SUM(H58*I58)</f>
        <v>0</v>
      </c>
      <c r="K58" s="229"/>
      <c r="L58" s="229"/>
      <c r="M58" s="230" t="s">
        <v>71</v>
      </c>
      <c r="N58" s="502" t="s">
        <v>0</v>
      </c>
      <c r="O58" s="229">
        <v>10</v>
      </c>
      <c r="P58" s="229"/>
      <c r="Q58" s="229"/>
      <c r="R58" s="511">
        <v>5400</v>
      </c>
      <c r="S58" s="493">
        <f>SUM(O58*R58)</f>
        <v>54000</v>
      </c>
      <c r="T58" s="229">
        <v>45</v>
      </c>
      <c r="U58" s="486"/>
      <c r="V58" s="493">
        <f>SUM(S58-(S58*U58/100))</f>
        <v>54000</v>
      </c>
      <c r="W58" s="493">
        <f>SUM(J58+V58)</f>
        <v>54000</v>
      </c>
      <c r="X58" s="493">
        <f>W58</f>
        <v>54000</v>
      </c>
      <c r="Y58" s="229">
        <v>50</v>
      </c>
      <c r="Z58" s="229">
        <v>0</v>
      </c>
      <c r="AA58" s="229">
        <v>0.01</v>
      </c>
      <c r="AB58" s="229"/>
    </row>
    <row r="59" spans="1:28" x14ac:dyDescent="0.3">
      <c r="A59" s="229"/>
      <c r="B59" s="230"/>
      <c r="C59" s="229"/>
      <c r="D59" s="229"/>
      <c r="E59" s="229"/>
      <c r="F59" s="229"/>
      <c r="G59" s="229"/>
      <c r="H59" s="511">
        <f>SUM((D59*400)+(E59*100)+F59)</f>
        <v>0</v>
      </c>
      <c r="I59" s="229"/>
      <c r="J59" s="511">
        <f>SUM(H59*I59)</f>
        <v>0</v>
      </c>
      <c r="K59" s="229"/>
      <c r="L59" s="229"/>
      <c r="M59" s="230"/>
      <c r="N59" s="502"/>
      <c r="O59" s="229"/>
      <c r="P59" s="229"/>
      <c r="Q59" s="229"/>
      <c r="R59" s="511"/>
      <c r="S59" s="493">
        <f>SUM(O59*R59)</f>
        <v>0</v>
      </c>
      <c r="T59" s="229"/>
      <c r="U59" s="486"/>
      <c r="V59" s="493">
        <f>SUM(S59-(S59*U59/100))</f>
        <v>0</v>
      </c>
      <c r="W59" s="493">
        <f>SUM(J59+V59)</f>
        <v>0</v>
      </c>
      <c r="X59" s="493">
        <f>W59</f>
        <v>0</v>
      </c>
      <c r="Y59" s="229"/>
      <c r="Z59" s="229"/>
      <c r="AA59" s="229"/>
      <c r="AB59" s="229"/>
    </row>
    <row r="60" spans="1:28" x14ac:dyDescent="0.3">
      <c r="A60" s="229">
        <v>25</v>
      </c>
      <c r="B60" s="230" t="s">
        <v>4</v>
      </c>
      <c r="C60" s="229">
        <v>4279</v>
      </c>
      <c r="D60" s="229">
        <v>3</v>
      </c>
      <c r="E60" s="229">
        <v>3</v>
      </c>
      <c r="F60" s="229">
        <v>0</v>
      </c>
      <c r="G60" s="229">
        <v>1</v>
      </c>
      <c r="H60" s="511">
        <f>SUM((D60*400)+(E60*100)+F60)</f>
        <v>1500</v>
      </c>
      <c r="I60" s="229">
        <v>75</v>
      </c>
      <c r="J60" s="511">
        <f>SUM(H60*I60)</f>
        <v>112500</v>
      </c>
      <c r="K60" s="229"/>
      <c r="L60" s="229"/>
      <c r="M60" s="230"/>
      <c r="N60" s="502"/>
      <c r="O60" s="229"/>
      <c r="P60" s="229"/>
      <c r="Q60" s="229"/>
      <c r="R60" s="511"/>
      <c r="S60" s="493">
        <f>SUM(O60*R60)</f>
        <v>0</v>
      </c>
      <c r="T60" s="229"/>
      <c r="U60" s="486"/>
      <c r="V60" s="493">
        <f>SUM(S60-(S60*U60/100))</f>
        <v>0</v>
      </c>
      <c r="W60" s="493">
        <f>SUM(J60+V60)</f>
        <v>112500</v>
      </c>
      <c r="X60" s="493">
        <f>W60</f>
        <v>112500</v>
      </c>
      <c r="Y60" s="229">
        <v>50</v>
      </c>
      <c r="Z60" s="229">
        <v>0</v>
      </c>
      <c r="AA60" s="229">
        <v>0.01</v>
      </c>
      <c r="AB60" s="229"/>
    </row>
    <row r="61" spans="1:28" x14ac:dyDescent="0.3">
      <c r="A61" s="229">
        <v>26</v>
      </c>
      <c r="B61" s="230" t="s">
        <v>4</v>
      </c>
      <c r="C61" s="229">
        <v>4279</v>
      </c>
      <c r="D61" s="229">
        <v>7</v>
      </c>
      <c r="E61" s="229">
        <v>2</v>
      </c>
      <c r="F61" s="229">
        <v>0</v>
      </c>
      <c r="G61" s="229">
        <v>1</v>
      </c>
      <c r="H61" s="511">
        <f>SUM((D61*400)+(E61*100)+F61)</f>
        <v>3000</v>
      </c>
      <c r="I61" s="229">
        <v>75</v>
      </c>
      <c r="J61" s="511">
        <f>SUM(H61*I61)</f>
        <v>225000</v>
      </c>
      <c r="K61" s="229"/>
      <c r="L61" s="229"/>
      <c r="M61" s="230"/>
      <c r="N61" s="502"/>
      <c r="O61" s="229"/>
      <c r="P61" s="229"/>
      <c r="Q61" s="229"/>
      <c r="R61" s="511"/>
      <c r="S61" s="493">
        <f>SUM(O61*R61)</f>
        <v>0</v>
      </c>
      <c r="T61" s="229"/>
      <c r="U61" s="486"/>
      <c r="V61" s="493">
        <f>SUM(S61-(S61*U61/100))</f>
        <v>0</v>
      </c>
      <c r="W61" s="493">
        <f>SUM(J61+V61)</f>
        <v>225000</v>
      </c>
      <c r="X61" s="493">
        <f>W61</f>
        <v>225000</v>
      </c>
      <c r="Y61" s="229">
        <v>50</v>
      </c>
      <c r="Z61" s="229">
        <v>0</v>
      </c>
      <c r="AA61" s="229">
        <v>0.01</v>
      </c>
      <c r="AB61" s="229"/>
    </row>
    <row r="62" spans="1:28" x14ac:dyDescent="0.3">
      <c r="A62" s="229">
        <v>27</v>
      </c>
      <c r="B62" s="230" t="s">
        <v>4</v>
      </c>
      <c r="C62" s="229">
        <v>8251</v>
      </c>
      <c r="D62" s="229">
        <v>24</v>
      </c>
      <c r="E62" s="229">
        <v>2</v>
      </c>
      <c r="F62" s="229">
        <v>62</v>
      </c>
      <c r="G62" s="229">
        <v>1</v>
      </c>
      <c r="H62" s="511">
        <f>SUM((D62*400)+(E62*100)+F62)</f>
        <v>9862</v>
      </c>
      <c r="I62" s="229">
        <v>75</v>
      </c>
      <c r="J62" s="511">
        <f>SUM(H62*I62)</f>
        <v>739650</v>
      </c>
      <c r="K62" s="229"/>
      <c r="L62" s="229"/>
      <c r="M62" s="230"/>
      <c r="N62" s="502"/>
      <c r="O62" s="229"/>
      <c r="P62" s="229"/>
      <c r="Q62" s="229"/>
      <c r="R62" s="511"/>
      <c r="S62" s="493">
        <f>SUM(O62*R62)</f>
        <v>0</v>
      </c>
      <c r="T62" s="229"/>
      <c r="U62" s="486"/>
      <c r="V62" s="493">
        <f>SUM(S62-(S62*U62/100))</f>
        <v>0</v>
      </c>
      <c r="W62" s="493">
        <f>SUM(J62+V62)</f>
        <v>739650</v>
      </c>
      <c r="X62" s="493">
        <f>W62</f>
        <v>739650</v>
      </c>
      <c r="Y62" s="229">
        <v>50</v>
      </c>
      <c r="Z62" s="229">
        <v>0</v>
      </c>
      <c r="AA62" s="229">
        <v>0.01</v>
      </c>
      <c r="AB62" s="229"/>
    </row>
    <row r="63" spans="1:28" x14ac:dyDescent="0.3">
      <c r="A63" s="229">
        <v>28</v>
      </c>
      <c r="B63" s="230" t="s">
        <v>4</v>
      </c>
      <c r="C63" s="229">
        <v>16855</v>
      </c>
      <c r="D63" s="229">
        <v>15</v>
      </c>
      <c r="E63" s="229">
        <v>2</v>
      </c>
      <c r="F63" s="229">
        <v>68</v>
      </c>
      <c r="G63" s="229">
        <v>1</v>
      </c>
      <c r="H63" s="511">
        <f>SUM((D63*400)+(E63*100)+F63)</f>
        <v>6268</v>
      </c>
      <c r="I63" s="229">
        <v>75</v>
      </c>
      <c r="J63" s="511">
        <f>SUM(H63*I63)</f>
        <v>470100</v>
      </c>
      <c r="K63" s="229"/>
      <c r="L63" s="229"/>
      <c r="M63" s="230"/>
      <c r="N63" s="502"/>
      <c r="O63" s="229"/>
      <c r="P63" s="229"/>
      <c r="Q63" s="229"/>
      <c r="R63" s="511"/>
      <c r="S63" s="493">
        <f>SUM(O63*R63)</f>
        <v>0</v>
      </c>
      <c r="T63" s="229"/>
      <c r="U63" s="486"/>
      <c r="V63" s="493">
        <f>SUM(S63-(S63*U63/100))</f>
        <v>0</v>
      </c>
      <c r="W63" s="493">
        <f>SUM(J63+V63)</f>
        <v>470100</v>
      </c>
      <c r="X63" s="493">
        <f>W63</f>
        <v>470100</v>
      </c>
      <c r="Y63" s="229">
        <v>50</v>
      </c>
      <c r="Z63" s="229">
        <v>0</v>
      </c>
      <c r="AA63" s="229">
        <v>0.01</v>
      </c>
      <c r="AB63" s="229"/>
    </row>
    <row r="64" spans="1:28" x14ac:dyDescent="0.3">
      <c r="A64" s="229">
        <v>29</v>
      </c>
      <c r="B64" s="230" t="s">
        <v>4</v>
      </c>
      <c r="C64" s="229">
        <v>5757</v>
      </c>
      <c r="D64" s="229">
        <v>0</v>
      </c>
      <c r="E64" s="229">
        <v>1</v>
      </c>
      <c r="F64" s="229">
        <v>0</v>
      </c>
      <c r="G64" s="229">
        <v>2</v>
      </c>
      <c r="H64" s="511">
        <f>SUM((D64*400)+(E64*100)+F64)</f>
        <v>100</v>
      </c>
      <c r="I64" s="229">
        <v>200</v>
      </c>
      <c r="J64" s="511">
        <f>SUM(H64*I64)</f>
        <v>20000</v>
      </c>
      <c r="K64" s="229"/>
      <c r="L64" s="229">
        <v>59</v>
      </c>
      <c r="M64" s="230" t="s">
        <v>10</v>
      </c>
      <c r="N64" s="230" t="s">
        <v>9</v>
      </c>
      <c r="O64" s="229">
        <v>249</v>
      </c>
      <c r="P64" s="229"/>
      <c r="Q64" s="229"/>
      <c r="R64" s="511">
        <v>6500</v>
      </c>
      <c r="S64" s="493">
        <f>SUM(O64*R64)</f>
        <v>1618500</v>
      </c>
      <c r="T64" s="229">
        <v>20</v>
      </c>
      <c r="U64" s="486">
        <v>75</v>
      </c>
      <c r="V64" s="493">
        <f>SUM(S64-(S64*U64/100))</f>
        <v>404625</v>
      </c>
      <c r="W64" s="493">
        <f>SUM(J64+V64)</f>
        <v>424625</v>
      </c>
      <c r="X64" s="493">
        <f>W64</f>
        <v>424625</v>
      </c>
      <c r="Y64" s="229">
        <v>10</v>
      </c>
      <c r="Z64" s="229">
        <v>0</v>
      </c>
      <c r="AA64" s="229">
        <v>0.02</v>
      </c>
      <c r="AB64" s="229"/>
    </row>
    <row r="65" spans="1:28" x14ac:dyDescent="0.3">
      <c r="A65" s="229"/>
      <c r="B65" s="230"/>
      <c r="C65" s="229"/>
      <c r="D65" s="229"/>
      <c r="E65" s="229"/>
      <c r="F65" s="229"/>
      <c r="G65" s="229"/>
      <c r="H65" s="511">
        <f>SUM((D65*400)+(E65*100)+F65)</f>
        <v>0</v>
      </c>
      <c r="I65" s="229"/>
      <c r="J65" s="511">
        <f>SUM(H65*I65)</f>
        <v>0</v>
      </c>
      <c r="K65" s="229"/>
      <c r="L65" s="229"/>
      <c r="M65" s="230"/>
      <c r="N65" s="230" t="s">
        <v>393</v>
      </c>
      <c r="O65" s="229"/>
      <c r="P65" s="229"/>
      <c r="Q65" s="229"/>
      <c r="R65" s="511"/>
      <c r="S65" s="493">
        <f>SUM(O65*R65)</f>
        <v>0</v>
      </c>
      <c r="T65" s="229"/>
      <c r="U65" s="486"/>
      <c r="V65" s="493">
        <f>SUM(S65-(S65*U65/100))</f>
        <v>0</v>
      </c>
      <c r="W65" s="493">
        <f>SUM(J65+V65)</f>
        <v>0</v>
      </c>
      <c r="X65" s="493">
        <f>W65</f>
        <v>0</v>
      </c>
      <c r="Y65" s="229"/>
      <c r="Z65" s="229"/>
      <c r="AA65" s="229"/>
      <c r="AB65" s="229"/>
    </row>
    <row r="66" spans="1:28" x14ac:dyDescent="0.3">
      <c r="A66" s="229"/>
      <c r="B66" s="230"/>
      <c r="C66" s="229"/>
      <c r="D66" s="229"/>
      <c r="E66" s="229"/>
      <c r="F66" s="229"/>
      <c r="G66" s="229"/>
      <c r="H66" s="511">
        <f>SUM((D66*400)+(E66*100)+F66)</f>
        <v>0</v>
      </c>
      <c r="I66" s="229"/>
      <c r="J66" s="511">
        <f>SUM(H66*I66)</f>
        <v>0</v>
      </c>
      <c r="K66" s="229"/>
      <c r="L66" s="229"/>
      <c r="M66" s="230"/>
      <c r="N66" s="230" t="s">
        <v>391</v>
      </c>
      <c r="O66" s="229"/>
      <c r="P66" s="229"/>
      <c r="Q66" s="229"/>
      <c r="R66" s="511"/>
      <c r="S66" s="493">
        <f>SUM(O66*R66)</f>
        <v>0</v>
      </c>
      <c r="T66" s="229"/>
      <c r="U66" s="486"/>
      <c r="V66" s="493">
        <f>SUM(S66-(S66*U66/100))</f>
        <v>0</v>
      </c>
      <c r="W66" s="493">
        <f>SUM(J66+V66)</f>
        <v>0</v>
      </c>
      <c r="X66" s="493">
        <f>W66</f>
        <v>0</v>
      </c>
      <c r="Y66" s="229"/>
      <c r="Z66" s="229"/>
      <c r="AA66" s="229"/>
      <c r="AB66" s="229"/>
    </row>
    <row r="67" spans="1:28" x14ac:dyDescent="0.3">
      <c r="A67" s="229"/>
      <c r="B67" s="230"/>
      <c r="C67" s="229"/>
      <c r="D67" s="229"/>
      <c r="E67" s="229"/>
      <c r="F67" s="229"/>
      <c r="G67" s="229"/>
      <c r="H67" s="511"/>
      <c r="I67" s="229"/>
      <c r="J67" s="511"/>
      <c r="K67" s="229"/>
      <c r="L67" s="229"/>
      <c r="M67" s="230" t="s">
        <v>200</v>
      </c>
      <c r="N67" s="230" t="s">
        <v>0</v>
      </c>
      <c r="O67" s="229">
        <v>12</v>
      </c>
      <c r="P67" s="229"/>
      <c r="Q67" s="229"/>
      <c r="R67" s="511">
        <v>5900</v>
      </c>
      <c r="S67" s="493">
        <f>SUM(O67*R67)</f>
        <v>70800</v>
      </c>
      <c r="T67" s="229">
        <v>20</v>
      </c>
      <c r="U67" s="486">
        <v>93</v>
      </c>
      <c r="V67" s="493">
        <f>SUM(S67-(S67*U67/100))</f>
        <v>4956</v>
      </c>
      <c r="W67" s="493">
        <f>SUM(J67+V67)</f>
        <v>4956</v>
      </c>
      <c r="X67" s="493">
        <f>W67</f>
        <v>4956</v>
      </c>
      <c r="Y67" s="229">
        <v>50</v>
      </c>
      <c r="Z67" s="229">
        <v>0</v>
      </c>
      <c r="AA67" s="229">
        <v>0.01</v>
      </c>
      <c r="AB67" s="229"/>
    </row>
    <row r="68" spans="1:28" x14ac:dyDescent="0.3">
      <c r="A68" s="229"/>
      <c r="B68" s="230"/>
      <c r="C68" s="229"/>
      <c r="D68" s="229"/>
      <c r="E68" s="229"/>
      <c r="F68" s="229"/>
      <c r="G68" s="229"/>
      <c r="H68" s="511">
        <f>SUM((D68*400)+(E68*100)+F68)</f>
        <v>0</v>
      </c>
      <c r="I68" s="229"/>
      <c r="J68" s="511">
        <f>SUM(H68*I68)</f>
        <v>0</v>
      </c>
      <c r="K68" s="229"/>
      <c r="L68" s="229"/>
      <c r="M68" s="230" t="s">
        <v>71</v>
      </c>
      <c r="N68" s="230" t="s">
        <v>0</v>
      </c>
      <c r="O68" s="229">
        <v>8</v>
      </c>
      <c r="P68" s="229"/>
      <c r="Q68" s="229"/>
      <c r="R68" s="511">
        <v>5400</v>
      </c>
      <c r="S68" s="493">
        <f>SUM(O68*R68)</f>
        <v>43200</v>
      </c>
      <c r="T68" s="229">
        <v>20</v>
      </c>
      <c r="U68" s="486">
        <v>93</v>
      </c>
      <c r="V68" s="493">
        <f>SUM(S68-(S68*U68/100))</f>
        <v>3024</v>
      </c>
      <c r="W68" s="493">
        <f>SUM(J68+V68)</f>
        <v>3024</v>
      </c>
      <c r="X68" s="493">
        <f>W68</f>
        <v>3024</v>
      </c>
      <c r="Y68" s="229">
        <v>50</v>
      </c>
      <c r="Z68" s="229">
        <v>0</v>
      </c>
      <c r="AA68" s="229">
        <v>0.01</v>
      </c>
      <c r="AB68" s="229"/>
    </row>
    <row r="69" spans="1:28" x14ac:dyDescent="0.3">
      <c r="A69" s="229"/>
      <c r="B69" s="230"/>
      <c r="C69" s="229"/>
      <c r="D69" s="229"/>
      <c r="E69" s="229"/>
      <c r="F69" s="229"/>
      <c r="G69" s="229"/>
      <c r="H69" s="511">
        <f>SUM((D69*400)+(E69*100)+F69)</f>
        <v>0</v>
      </c>
      <c r="I69" s="229"/>
      <c r="J69" s="511">
        <f>SUM(H69*I69)</f>
        <v>0</v>
      </c>
      <c r="K69" s="229"/>
      <c r="L69" s="229"/>
      <c r="M69" s="230" t="s">
        <v>22</v>
      </c>
      <c r="N69" s="230" t="s">
        <v>0</v>
      </c>
      <c r="O69" s="229">
        <v>28</v>
      </c>
      <c r="P69" s="229"/>
      <c r="Q69" s="229"/>
      <c r="R69" s="511">
        <v>2050</v>
      </c>
      <c r="S69" s="493">
        <f>SUM(O69*R69)</f>
        <v>57400</v>
      </c>
      <c r="T69" s="229">
        <v>20</v>
      </c>
      <c r="U69" s="486">
        <v>93</v>
      </c>
      <c r="V69" s="493">
        <f>SUM(S69-(S69*U69/100))</f>
        <v>4018</v>
      </c>
      <c r="W69" s="493">
        <f>SUM(J69+V69)</f>
        <v>4018</v>
      </c>
      <c r="X69" s="493">
        <f>W69</f>
        <v>4018</v>
      </c>
      <c r="Y69" s="229">
        <v>50</v>
      </c>
      <c r="Z69" s="229">
        <v>0</v>
      </c>
      <c r="AA69" s="229">
        <v>0.01</v>
      </c>
      <c r="AB69" s="229"/>
    </row>
    <row r="70" spans="1:28" x14ac:dyDescent="0.3">
      <c r="A70" s="229"/>
      <c r="B70" s="230"/>
      <c r="C70" s="229"/>
      <c r="D70" s="229"/>
      <c r="E70" s="229"/>
      <c r="F70" s="229"/>
      <c r="G70" s="229"/>
      <c r="H70" s="511">
        <f>SUM((D70*400)+(E70*100)+F70)</f>
        <v>0</v>
      </c>
      <c r="I70" s="229"/>
      <c r="J70" s="511">
        <f>SUM(H70*I70)</f>
        <v>0</v>
      </c>
      <c r="K70" s="229"/>
      <c r="L70" s="229"/>
      <c r="M70" s="230"/>
      <c r="N70" s="502"/>
      <c r="O70" s="229"/>
      <c r="P70" s="229"/>
      <c r="Q70" s="229"/>
      <c r="R70" s="511"/>
      <c r="S70" s="493">
        <f>SUM(O70*R70)</f>
        <v>0</v>
      </c>
      <c r="T70" s="229"/>
      <c r="U70" s="486"/>
      <c r="V70" s="493">
        <f>SUM(S70-(S70*U70/100))</f>
        <v>0</v>
      </c>
      <c r="W70" s="493">
        <f>SUM(J70+V70)</f>
        <v>0</v>
      </c>
      <c r="X70" s="493">
        <f>W70</f>
        <v>0</v>
      </c>
      <c r="Y70" s="229"/>
      <c r="Z70" s="229"/>
      <c r="AA70" s="229"/>
      <c r="AB70" s="229"/>
    </row>
    <row r="71" spans="1:28" x14ac:dyDescent="0.3">
      <c r="A71" s="229">
        <v>30</v>
      </c>
      <c r="B71" s="230" t="s">
        <v>4</v>
      </c>
      <c r="C71" s="229">
        <v>15051</v>
      </c>
      <c r="D71" s="229">
        <v>5</v>
      </c>
      <c r="E71" s="229">
        <v>0</v>
      </c>
      <c r="F71" s="229">
        <v>0</v>
      </c>
      <c r="G71" s="229">
        <v>1</v>
      </c>
      <c r="H71" s="511">
        <f>SUM((D71*400)+(E71*100)+F71)</f>
        <v>2000</v>
      </c>
      <c r="I71" s="229">
        <v>75</v>
      </c>
      <c r="J71" s="511">
        <f>SUM(H71*I71)</f>
        <v>150000</v>
      </c>
      <c r="K71" s="229"/>
      <c r="L71" s="229"/>
      <c r="M71" s="230"/>
      <c r="N71" s="502"/>
      <c r="O71" s="229"/>
      <c r="P71" s="229"/>
      <c r="Q71" s="229"/>
      <c r="R71" s="511"/>
      <c r="S71" s="493">
        <f>SUM(O71*R71)</f>
        <v>0</v>
      </c>
      <c r="T71" s="229"/>
      <c r="U71" s="486"/>
      <c r="V71" s="493">
        <f>SUM(S71-(S71*U71/100))</f>
        <v>0</v>
      </c>
      <c r="W71" s="493">
        <f>SUM(J71+V71)</f>
        <v>150000</v>
      </c>
      <c r="X71" s="493">
        <f>W71</f>
        <v>150000</v>
      </c>
      <c r="Y71" s="229">
        <v>50</v>
      </c>
      <c r="Z71" s="229">
        <v>0</v>
      </c>
      <c r="AA71" s="229">
        <v>0.01</v>
      </c>
      <c r="AB71" s="229"/>
    </row>
    <row r="72" spans="1:28" x14ac:dyDescent="0.3">
      <c r="A72" s="229">
        <v>31</v>
      </c>
      <c r="B72" s="230" t="s">
        <v>4</v>
      </c>
      <c r="C72" s="229">
        <v>2461</v>
      </c>
      <c r="D72" s="229">
        <v>11</v>
      </c>
      <c r="E72" s="229">
        <v>0</v>
      </c>
      <c r="F72" s="229">
        <v>43</v>
      </c>
      <c r="G72" s="229">
        <v>1</v>
      </c>
      <c r="H72" s="511">
        <f>SUM((D72*400)+(E72*100)+F72)</f>
        <v>4443</v>
      </c>
      <c r="I72" s="229">
        <v>100</v>
      </c>
      <c r="J72" s="511">
        <f>SUM(H72*I72)</f>
        <v>444300</v>
      </c>
      <c r="K72" s="229"/>
      <c r="L72" s="229"/>
      <c r="M72" s="230"/>
      <c r="N72" s="502"/>
      <c r="O72" s="229"/>
      <c r="P72" s="229"/>
      <c r="Q72" s="229"/>
      <c r="R72" s="511"/>
      <c r="S72" s="493">
        <f>SUM(O72*R72)</f>
        <v>0</v>
      </c>
      <c r="T72" s="229"/>
      <c r="U72" s="486"/>
      <c r="V72" s="493">
        <f>SUM(S72-(S72*U72/100))</f>
        <v>0</v>
      </c>
      <c r="W72" s="493">
        <f>SUM(J72+V72)</f>
        <v>444300</v>
      </c>
      <c r="X72" s="493">
        <f>W72</f>
        <v>444300</v>
      </c>
      <c r="Y72" s="229">
        <v>50</v>
      </c>
      <c r="Z72" s="229">
        <v>0</v>
      </c>
      <c r="AA72" s="229">
        <v>0.01</v>
      </c>
      <c r="AB72" s="229"/>
    </row>
    <row r="73" spans="1:28" x14ac:dyDescent="0.3">
      <c r="A73" s="229">
        <v>32</v>
      </c>
      <c r="B73" s="230" t="s">
        <v>4</v>
      </c>
      <c r="C73" s="229">
        <v>10221</v>
      </c>
      <c r="D73" s="229">
        <v>22</v>
      </c>
      <c r="E73" s="229">
        <v>3</v>
      </c>
      <c r="F73" s="505" t="s">
        <v>1275</v>
      </c>
      <c r="G73" s="229">
        <v>2</v>
      </c>
      <c r="H73" s="511">
        <f>SUM((D73*400)+(E73*100)+F73)</f>
        <v>9108</v>
      </c>
      <c r="I73" s="229">
        <v>75</v>
      </c>
      <c r="J73" s="511">
        <f>SUM(H73*I73)</f>
        <v>683100</v>
      </c>
      <c r="K73" s="229"/>
      <c r="L73" s="229">
        <v>5</v>
      </c>
      <c r="M73" s="230" t="s">
        <v>1266</v>
      </c>
      <c r="N73" s="230" t="s">
        <v>0</v>
      </c>
      <c r="O73" s="229">
        <v>128</v>
      </c>
      <c r="P73" s="229"/>
      <c r="Q73" s="229"/>
      <c r="R73" s="511">
        <v>6500</v>
      </c>
      <c r="S73" s="493">
        <f>SUM(O73*R73)</f>
        <v>832000</v>
      </c>
      <c r="T73" s="229">
        <v>2</v>
      </c>
      <c r="U73" s="486">
        <v>6</v>
      </c>
      <c r="V73" s="493">
        <f>SUM(S73-(S73*U73/100))</f>
        <v>782080</v>
      </c>
      <c r="W73" s="493">
        <f>SUM(J73+V73)</f>
        <v>1465180</v>
      </c>
      <c r="X73" s="493">
        <f>W73</f>
        <v>1465180</v>
      </c>
      <c r="Y73" s="229">
        <v>10</v>
      </c>
      <c r="Z73" s="229">
        <v>0</v>
      </c>
      <c r="AA73" s="229">
        <v>0.02</v>
      </c>
      <c r="AB73" s="229"/>
    </row>
    <row r="74" spans="1:28" x14ac:dyDescent="0.3">
      <c r="A74" s="229"/>
      <c r="B74" s="230"/>
      <c r="C74" s="229"/>
      <c r="D74" s="229"/>
      <c r="E74" s="229"/>
      <c r="F74" s="229"/>
      <c r="G74" s="229"/>
      <c r="H74" s="511">
        <f>SUM((D74*400)+(E74*100)+F74)</f>
        <v>0</v>
      </c>
      <c r="I74" s="229"/>
      <c r="J74" s="511">
        <f>SUM(H74*I74)</f>
        <v>0</v>
      </c>
      <c r="K74" s="229"/>
      <c r="L74" s="229"/>
      <c r="M74" s="230" t="s">
        <v>42</v>
      </c>
      <c r="N74" s="230" t="s">
        <v>0</v>
      </c>
      <c r="O74" s="229">
        <v>10</v>
      </c>
      <c r="P74" s="229"/>
      <c r="Q74" s="229"/>
      <c r="R74" s="511">
        <v>5400</v>
      </c>
      <c r="S74" s="493">
        <f>SUM(O74*R74)</f>
        <v>54000</v>
      </c>
      <c r="T74" s="229">
        <v>2</v>
      </c>
      <c r="U74" s="486">
        <v>6</v>
      </c>
      <c r="V74" s="493">
        <f>SUM(S74-(S74*U74/100))</f>
        <v>50760</v>
      </c>
      <c r="W74" s="493">
        <f>SUM(J74+V74)</f>
        <v>50760</v>
      </c>
      <c r="X74" s="493">
        <f>W74</f>
        <v>50760</v>
      </c>
      <c r="Y74" s="229">
        <v>10</v>
      </c>
      <c r="Z74" s="229">
        <v>0</v>
      </c>
      <c r="AA74" s="229">
        <v>0.02</v>
      </c>
      <c r="AB74" s="229"/>
    </row>
    <row r="75" spans="1:28" x14ac:dyDescent="0.3">
      <c r="A75" s="229"/>
      <c r="B75" s="230"/>
      <c r="C75" s="229"/>
      <c r="D75" s="229"/>
      <c r="E75" s="229"/>
      <c r="F75" s="229"/>
      <c r="G75" s="229"/>
      <c r="H75" s="511">
        <f>SUM((D75*400)+(E75*100)+F75)</f>
        <v>0</v>
      </c>
      <c r="I75" s="229"/>
      <c r="J75" s="511">
        <f>SUM(H75*I75)</f>
        <v>0</v>
      </c>
      <c r="K75" s="229"/>
      <c r="L75" s="229"/>
      <c r="M75" s="230" t="s">
        <v>22</v>
      </c>
      <c r="N75" s="230" t="s">
        <v>0</v>
      </c>
      <c r="O75" s="229">
        <v>15</v>
      </c>
      <c r="P75" s="229"/>
      <c r="Q75" s="229"/>
      <c r="R75" s="511">
        <v>2050</v>
      </c>
      <c r="S75" s="493">
        <f>SUM(O75*R75)</f>
        <v>30750</v>
      </c>
      <c r="T75" s="229">
        <v>2</v>
      </c>
      <c r="U75" s="486">
        <v>6</v>
      </c>
      <c r="V75" s="493">
        <f>SUM(S75-(S75*U75/100))</f>
        <v>28905</v>
      </c>
      <c r="W75" s="493">
        <f>SUM(J75+V75)</f>
        <v>28905</v>
      </c>
      <c r="X75" s="493">
        <f>W75</f>
        <v>28905</v>
      </c>
      <c r="Y75" s="229">
        <v>50</v>
      </c>
      <c r="Z75" s="229">
        <v>0</v>
      </c>
      <c r="AA75" s="229">
        <v>0.01</v>
      </c>
      <c r="AB75" s="229"/>
    </row>
    <row r="76" spans="1:28" x14ac:dyDescent="0.3">
      <c r="A76" s="229">
        <v>33</v>
      </c>
      <c r="B76" s="230" t="s">
        <v>4</v>
      </c>
      <c r="C76" s="229">
        <v>15050</v>
      </c>
      <c r="D76" s="229">
        <v>5</v>
      </c>
      <c r="E76" s="229">
        <v>0</v>
      </c>
      <c r="F76" s="229">
        <v>0</v>
      </c>
      <c r="G76" s="229">
        <v>1</v>
      </c>
      <c r="H76" s="511">
        <f>SUM((D76*400)+(E76*100)+F76)</f>
        <v>2000</v>
      </c>
      <c r="I76" s="229">
        <v>75</v>
      </c>
      <c r="J76" s="511">
        <f>SUM(H76*I76)</f>
        <v>150000</v>
      </c>
      <c r="K76" s="229"/>
      <c r="L76" s="229"/>
      <c r="M76" s="545"/>
      <c r="N76" s="532"/>
      <c r="O76" s="229"/>
      <c r="P76" s="229"/>
      <c r="Q76" s="229"/>
      <c r="R76" s="511"/>
      <c r="S76" s="493">
        <f>SUM(O76*R76)</f>
        <v>0</v>
      </c>
      <c r="T76" s="229"/>
      <c r="U76" s="486"/>
      <c r="V76" s="493">
        <f>SUM(S76-(S76*U76/100))</f>
        <v>0</v>
      </c>
      <c r="W76" s="493">
        <f>SUM(J76+V76)</f>
        <v>150000</v>
      </c>
      <c r="X76" s="493">
        <f>W76</f>
        <v>150000</v>
      </c>
      <c r="Y76" s="229">
        <v>50</v>
      </c>
      <c r="Z76" s="229">
        <v>0</v>
      </c>
      <c r="AA76" s="229">
        <v>0.01</v>
      </c>
      <c r="AB76" s="229"/>
    </row>
    <row r="77" spans="1:28" x14ac:dyDescent="0.3">
      <c r="A77" s="229">
        <v>34</v>
      </c>
      <c r="B77" s="230" t="s">
        <v>4</v>
      </c>
      <c r="C77" s="229">
        <v>15049</v>
      </c>
      <c r="D77" s="229">
        <v>5</v>
      </c>
      <c r="E77" s="229">
        <v>0</v>
      </c>
      <c r="F77" s="229">
        <v>0</v>
      </c>
      <c r="G77" s="229">
        <v>2</v>
      </c>
      <c r="H77" s="511">
        <f>SUM((D77*400)+(E77*100)+F77)</f>
        <v>2000</v>
      </c>
      <c r="I77" s="229">
        <v>75</v>
      </c>
      <c r="J77" s="511">
        <f>SUM(H77*I77)</f>
        <v>150000</v>
      </c>
      <c r="K77" s="229"/>
      <c r="L77" s="229">
        <v>88</v>
      </c>
      <c r="M77" s="230" t="s">
        <v>1250</v>
      </c>
      <c r="N77" s="230" t="s">
        <v>2</v>
      </c>
      <c r="O77" s="229">
        <v>63</v>
      </c>
      <c r="P77" s="229"/>
      <c r="Q77" s="229"/>
      <c r="R77" s="511">
        <v>6500</v>
      </c>
      <c r="S77" s="493">
        <f>SUM(O77*R77)</f>
        <v>409500</v>
      </c>
      <c r="T77" s="229">
        <v>22</v>
      </c>
      <c r="U77" s="486">
        <v>34</v>
      </c>
      <c r="V77" s="493">
        <f>SUM(S77-(S77*U77/100))</f>
        <v>270270</v>
      </c>
      <c r="W77" s="493">
        <f>SUM(J77+V77)</f>
        <v>420270</v>
      </c>
      <c r="X77" s="493">
        <f>W77</f>
        <v>420270</v>
      </c>
      <c r="Y77" s="229">
        <v>10</v>
      </c>
      <c r="Z77" s="229">
        <v>0</v>
      </c>
      <c r="AA77" s="229">
        <v>0.02</v>
      </c>
      <c r="AB77" s="229"/>
    </row>
    <row r="78" spans="1:28" x14ac:dyDescent="0.3">
      <c r="A78" s="229">
        <v>35</v>
      </c>
      <c r="B78" s="230" t="s">
        <v>4</v>
      </c>
      <c r="C78" s="229">
        <v>15053</v>
      </c>
      <c r="D78" s="229">
        <v>4</v>
      </c>
      <c r="E78" s="229">
        <v>2</v>
      </c>
      <c r="F78" s="229">
        <v>89</v>
      </c>
      <c r="G78" s="229">
        <v>1</v>
      </c>
      <c r="H78" s="511">
        <f>SUM((D78*400)+(E78*100)+F78)</f>
        <v>1889</v>
      </c>
      <c r="I78" s="229">
        <v>75</v>
      </c>
      <c r="J78" s="511">
        <f>SUM(H78*I78)</f>
        <v>141675</v>
      </c>
      <c r="K78" s="229"/>
      <c r="L78" s="229"/>
      <c r="M78" s="230"/>
      <c r="N78" s="502"/>
      <c r="O78" s="229"/>
      <c r="P78" s="229"/>
      <c r="Q78" s="229"/>
      <c r="R78" s="511"/>
      <c r="S78" s="493">
        <f>SUM(O78*R78)</f>
        <v>0</v>
      </c>
      <c r="T78" s="229"/>
      <c r="U78" s="486"/>
      <c r="V78" s="493">
        <f>SUM(S78-(S78*U78/100))</f>
        <v>0</v>
      </c>
      <c r="W78" s="493">
        <f>SUM(J78+V78)</f>
        <v>141675</v>
      </c>
      <c r="X78" s="493">
        <f>W78</f>
        <v>141675</v>
      </c>
      <c r="Y78" s="229">
        <v>50</v>
      </c>
      <c r="Z78" s="229">
        <v>0</v>
      </c>
      <c r="AA78" s="229">
        <v>0.01</v>
      </c>
      <c r="AB78" s="229"/>
    </row>
    <row r="79" spans="1:28" x14ac:dyDescent="0.3">
      <c r="A79" s="229">
        <v>36</v>
      </c>
      <c r="B79" s="230" t="s">
        <v>4</v>
      </c>
      <c r="C79" s="229">
        <v>15052</v>
      </c>
      <c r="D79" s="229">
        <v>5</v>
      </c>
      <c r="E79" s="229">
        <v>0</v>
      </c>
      <c r="F79" s="229">
        <v>0</v>
      </c>
      <c r="G79" s="229">
        <v>1</v>
      </c>
      <c r="H79" s="511">
        <f>SUM((D79*400)+(E79*100)+F79)</f>
        <v>2000</v>
      </c>
      <c r="I79" s="229">
        <v>75</v>
      </c>
      <c r="J79" s="511">
        <f>SUM(H79*I79)</f>
        <v>150000</v>
      </c>
      <c r="K79" s="229"/>
      <c r="L79" s="229"/>
      <c r="M79" s="230"/>
      <c r="N79" s="230"/>
      <c r="O79" s="229"/>
      <c r="P79" s="229"/>
      <c r="Q79" s="229"/>
      <c r="R79" s="511"/>
      <c r="S79" s="493">
        <f>SUM(O79*R79)</f>
        <v>0</v>
      </c>
      <c r="T79" s="229"/>
      <c r="U79" s="486"/>
      <c r="V79" s="493">
        <f>SUM(S79-(S79*U79/100))</f>
        <v>0</v>
      </c>
      <c r="W79" s="493">
        <f>SUM(J79+V79)</f>
        <v>150000</v>
      </c>
      <c r="X79" s="493">
        <f>W79</f>
        <v>150000</v>
      </c>
      <c r="Y79" s="229">
        <v>50</v>
      </c>
      <c r="Z79" s="229">
        <v>0</v>
      </c>
      <c r="AA79" s="229">
        <v>0.01</v>
      </c>
      <c r="AB79" s="229"/>
    </row>
    <row r="80" spans="1:28" x14ac:dyDescent="0.3">
      <c r="A80" s="229">
        <v>37</v>
      </c>
      <c r="B80" s="230" t="s">
        <v>4</v>
      </c>
      <c r="C80" s="229">
        <v>106</v>
      </c>
      <c r="D80" s="229">
        <v>0</v>
      </c>
      <c r="E80" s="229">
        <v>3</v>
      </c>
      <c r="F80" s="229">
        <v>41</v>
      </c>
      <c r="G80" s="229">
        <v>2</v>
      </c>
      <c r="H80" s="511">
        <f>SUM((D80*400)+(E80*100)+F80)</f>
        <v>341</v>
      </c>
      <c r="I80" s="229">
        <v>200</v>
      </c>
      <c r="J80" s="511">
        <f>SUM(H80*I80)</f>
        <v>68200</v>
      </c>
      <c r="K80" s="229"/>
      <c r="L80" s="229"/>
      <c r="M80" s="230" t="s">
        <v>10</v>
      </c>
      <c r="N80" s="230" t="s">
        <v>9</v>
      </c>
      <c r="O80" s="229">
        <v>324</v>
      </c>
      <c r="P80" s="229"/>
      <c r="Q80" s="229"/>
      <c r="R80" s="511">
        <v>6500</v>
      </c>
      <c r="S80" s="493">
        <f>SUM(O80*R80)</f>
        <v>2106000</v>
      </c>
      <c r="T80" s="229">
        <v>20</v>
      </c>
      <c r="U80" s="486">
        <v>75</v>
      </c>
      <c r="V80" s="493">
        <f>SUM(S80-(S80*U80/100))</f>
        <v>526500</v>
      </c>
      <c r="W80" s="493">
        <f>SUM(J80+V80)</f>
        <v>594700</v>
      </c>
      <c r="X80" s="493">
        <f>W80</f>
        <v>594700</v>
      </c>
      <c r="Y80" s="229">
        <v>10</v>
      </c>
      <c r="Z80" s="229">
        <v>0</v>
      </c>
      <c r="AA80" s="229">
        <v>0.02</v>
      </c>
      <c r="AB80" s="229"/>
    </row>
    <row r="81" spans="1:28" x14ac:dyDescent="0.3">
      <c r="A81" s="229"/>
      <c r="B81" s="230"/>
      <c r="C81" s="229"/>
      <c r="D81" s="229"/>
      <c r="E81" s="229"/>
      <c r="F81" s="229"/>
      <c r="G81" s="229"/>
      <c r="H81" s="511">
        <f>SUM((D81*400)+(E81*100)+F81)</f>
        <v>0</v>
      </c>
      <c r="I81" s="229"/>
      <c r="J81" s="511">
        <f>SUM(H81*I81)</f>
        <v>0</v>
      </c>
      <c r="K81" s="229"/>
      <c r="L81" s="229"/>
      <c r="M81" s="230"/>
      <c r="N81" s="230" t="s">
        <v>393</v>
      </c>
      <c r="O81" s="229"/>
      <c r="P81" s="229"/>
      <c r="Q81" s="229"/>
      <c r="R81" s="511"/>
      <c r="S81" s="493">
        <f>SUM(O81*R81)</f>
        <v>0</v>
      </c>
      <c r="T81" s="229"/>
      <c r="U81" s="486"/>
      <c r="V81" s="493">
        <f>SUM(S81-(S81*U81/100))</f>
        <v>0</v>
      </c>
      <c r="W81" s="493">
        <f>SUM(J81+V81)</f>
        <v>0</v>
      </c>
      <c r="X81" s="493">
        <f>W81</f>
        <v>0</v>
      </c>
      <c r="Y81" s="229"/>
      <c r="Z81" s="229"/>
      <c r="AA81" s="229"/>
      <c r="AB81" s="229"/>
    </row>
    <row r="82" spans="1:28" x14ac:dyDescent="0.3">
      <c r="A82" s="229"/>
      <c r="B82" s="230"/>
      <c r="C82" s="229"/>
      <c r="D82" s="229"/>
      <c r="E82" s="229"/>
      <c r="F82" s="229"/>
      <c r="G82" s="229"/>
      <c r="H82" s="511">
        <f>SUM((D82*400)+(E82*100)+F82)</f>
        <v>0</v>
      </c>
      <c r="I82" s="229"/>
      <c r="J82" s="511">
        <f>SUM(H82*I82)</f>
        <v>0</v>
      </c>
      <c r="K82" s="229"/>
      <c r="L82" s="229"/>
      <c r="M82" s="230"/>
      <c r="N82" s="230" t="s">
        <v>391</v>
      </c>
      <c r="O82" s="229"/>
      <c r="P82" s="229"/>
      <c r="Q82" s="229"/>
      <c r="R82" s="511"/>
      <c r="S82" s="493">
        <f>SUM(O82*R82)</f>
        <v>0</v>
      </c>
      <c r="T82" s="229" t="s">
        <v>131</v>
      </c>
      <c r="U82" s="486"/>
      <c r="V82" s="493">
        <f>SUM(S82-(S82*U82/100))</f>
        <v>0</v>
      </c>
      <c r="W82" s="493">
        <f>SUM(J82+V82)</f>
        <v>0</v>
      </c>
      <c r="X82" s="493">
        <f>W82</f>
        <v>0</v>
      </c>
      <c r="Y82" s="229"/>
      <c r="Z82" s="229"/>
      <c r="AA82" s="229"/>
      <c r="AB82" s="229"/>
    </row>
    <row r="83" spans="1:28" x14ac:dyDescent="0.3">
      <c r="A83" s="229"/>
      <c r="B83" s="230"/>
      <c r="C83" s="229"/>
      <c r="D83" s="229"/>
      <c r="E83" s="229"/>
      <c r="F83" s="229"/>
      <c r="G83" s="229"/>
      <c r="H83" s="511">
        <f>SUM((D83*400)+(E83*100)+F83)</f>
        <v>0</v>
      </c>
      <c r="I83" s="229"/>
      <c r="J83" s="511">
        <f>SUM(H83*I83)</f>
        <v>0</v>
      </c>
      <c r="K83" s="229"/>
      <c r="L83" s="229"/>
      <c r="M83" s="230" t="s">
        <v>71</v>
      </c>
      <c r="N83" s="502" t="s">
        <v>0</v>
      </c>
      <c r="O83" s="229">
        <v>20</v>
      </c>
      <c r="P83" s="229"/>
      <c r="Q83" s="229"/>
      <c r="R83" s="511">
        <v>5400</v>
      </c>
      <c r="S83" s="493">
        <f>SUM(O83*R83)</f>
        <v>108000</v>
      </c>
      <c r="T83" s="229">
        <v>20</v>
      </c>
      <c r="U83" s="486">
        <v>93</v>
      </c>
      <c r="V83" s="493">
        <f>SUM(S83-(S83*U83/100))</f>
        <v>7560</v>
      </c>
      <c r="W83" s="493">
        <f>SUM(J83+V83)</f>
        <v>7560</v>
      </c>
      <c r="X83" s="493">
        <f>W83</f>
        <v>7560</v>
      </c>
      <c r="Y83" s="229">
        <v>50</v>
      </c>
      <c r="Z83" s="229">
        <v>0</v>
      </c>
      <c r="AA83" s="229">
        <v>0.01</v>
      </c>
      <c r="AB83" s="229"/>
    </row>
    <row r="84" spans="1:28" x14ac:dyDescent="0.3">
      <c r="A84" s="229"/>
      <c r="B84" s="230"/>
      <c r="C84" s="229"/>
      <c r="D84" s="229"/>
      <c r="E84" s="229"/>
      <c r="F84" s="229"/>
      <c r="G84" s="229"/>
      <c r="H84" s="511">
        <f>SUM((D84*400)+(E84*100)+F84)</f>
        <v>0</v>
      </c>
      <c r="I84" s="229"/>
      <c r="J84" s="511">
        <f>SUM(H84*I84)</f>
        <v>0</v>
      </c>
      <c r="K84" s="229"/>
      <c r="L84" s="229"/>
      <c r="M84" s="230" t="s">
        <v>22</v>
      </c>
      <c r="N84" s="502" t="s">
        <v>0</v>
      </c>
      <c r="O84" s="229">
        <v>45</v>
      </c>
      <c r="P84" s="229"/>
      <c r="Q84" s="229"/>
      <c r="R84" s="511">
        <v>2050</v>
      </c>
      <c r="S84" s="493">
        <f>SUM(O84*R84)</f>
        <v>92250</v>
      </c>
      <c r="T84" s="229">
        <v>20</v>
      </c>
      <c r="U84" s="486">
        <v>93</v>
      </c>
      <c r="V84" s="493">
        <f>SUM(S84-(S84*U84/100))</f>
        <v>6457.5</v>
      </c>
      <c r="W84" s="493">
        <f>SUM(J84+V84)</f>
        <v>6457.5</v>
      </c>
      <c r="X84" s="493">
        <f>W84</f>
        <v>6457.5</v>
      </c>
      <c r="Y84" s="229">
        <v>50</v>
      </c>
      <c r="Z84" s="229">
        <v>0</v>
      </c>
      <c r="AA84" s="229">
        <v>0.01</v>
      </c>
      <c r="AB84" s="229"/>
    </row>
    <row r="85" spans="1:28" x14ac:dyDescent="0.3">
      <c r="A85" s="229"/>
      <c r="B85" s="230"/>
      <c r="C85" s="229"/>
      <c r="D85" s="229"/>
      <c r="E85" s="229"/>
      <c r="F85" s="229"/>
      <c r="G85" s="229"/>
      <c r="H85" s="511">
        <f>SUM((D85*400)+(E85*100)+F85)</f>
        <v>0</v>
      </c>
      <c r="I85" s="229"/>
      <c r="J85" s="511">
        <f>SUM(H85*I85)</f>
        <v>0</v>
      </c>
      <c r="K85" s="229"/>
      <c r="L85" s="503"/>
      <c r="M85" s="230"/>
      <c r="N85" s="502"/>
      <c r="O85" s="229"/>
      <c r="P85" s="229"/>
      <c r="Q85" s="229"/>
      <c r="R85" s="511"/>
      <c r="S85" s="493">
        <f>SUM(O85*R85)</f>
        <v>0</v>
      </c>
      <c r="T85" s="229"/>
      <c r="U85" s="486"/>
      <c r="V85" s="493">
        <f>SUM(S85-(S85*U85/100))</f>
        <v>0</v>
      </c>
      <c r="W85" s="493">
        <f>SUM(J85+V85)</f>
        <v>0</v>
      </c>
      <c r="X85" s="493">
        <f>W85</f>
        <v>0</v>
      </c>
      <c r="Y85" s="229"/>
      <c r="Z85" s="229"/>
      <c r="AA85" s="229"/>
      <c r="AB85" s="229"/>
    </row>
    <row r="86" spans="1:28" x14ac:dyDescent="0.3">
      <c r="A86" s="229">
        <v>38</v>
      </c>
      <c r="B86" s="230" t="s">
        <v>4</v>
      </c>
      <c r="C86" s="229">
        <v>2473</v>
      </c>
      <c r="D86" s="229">
        <v>16</v>
      </c>
      <c r="E86" s="229">
        <v>1</v>
      </c>
      <c r="F86" s="229">
        <v>9</v>
      </c>
      <c r="G86" s="229">
        <v>1</v>
      </c>
      <c r="H86" s="511">
        <f>SUM((D86*400)+(E86*100)+F86)</f>
        <v>6509</v>
      </c>
      <c r="I86" s="229">
        <v>75</v>
      </c>
      <c r="J86" s="511">
        <f>SUM(H86*I86)</f>
        <v>488175</v>
      </c>
      <c r="K86" s="229"/>
      <c r="L86" s="503"/>
      <c r="M86" s="230"/>
      <c r="N86" s="502"/>
      <c r="O86" s="229"/>
      <c r="P86" s="229"/>
      <c r="Q86" s="229"/>
      <c r="R86" s="511"/>
      <c r="S86" s="493">
        <f>SUM(O86*R86)</f>
        <v>0</v>
      </c>
      <c r="T86" s="229"/>
      <c r="U86" s="486"/>
      <c r="V86" s="493">
        <f>SUM(S86-(S86*U86/100))</f>
        <v>0</v>
      </c>
      <c r="W86" s="493">
        <f>SUM(J86+V86)</f>
        <v>488175</v>
      </c>
      <c r="X86" s="493">
        <f>W86</f>
        <v>488175</v>
      </c>
      <c r="Y86" s="229">
        <v>50</v>
      </c>
      <c r="Z86" s="229">
        <v>0</v>
      </c>
      <c r="AA86" s="229">
        <v>0.01</v>
      </c>
      <c r="AB86" s="229"/>
    </row>
    <row r="87" spans="1:28" x14ac:dyDescent="0.3">
      <c r="A87" s="494">
        <v>39</v>
      </c>
      <c r="B87" s="498" t="s">
        <v>1274</v>
      </c>
      <c r="C87" s="494">
        <v>3174</v>
      </c>
      <c r="D87" s="494">
        <v>1</v>
      </c>
      <c r="E87" s="494">
        <v>2</v>
      </c>
      <c r="F87" s="494">
        <v>13</v>
      </c>
      <c r="G87" s="494">
        <v>2</v>
      </c>
      <c r="H87" s="511">
        <f>SUM((D87*400)+(E87*100)+F87)</f>
        <v>613</v>
      </c>
      <c r="I87" s="229">
        <v>75</v>
      </c>
      <c r="J87" s="511">
        <f>SUM(H87*I87)</f>
        <v>45975</v>
      </c>
      <c r="K87" s="229"/>
      <c r="L87" s="494"/>
      <c r="M87" s="498" t="s">
        <v>10</v>
      </c>
      <c r="N87" s="498" t="s">
        <v>9</v>
      </c>
      <c r="O87" s="494">
        <v>290</v>
      </c>
      <c r="P87" s="494"/>
      <c r="Q87" s="229"/>
      <c r="R87" s="511">
        <v>6500</v>
      </c>
      <c r="S87" s="493">
        <f>SUM(O87*R87)</f>
        <v>1885000</v>
      </c>
      <c r="T87" s="494">
        <v>22</v>
      </c>
      <c r="U87" s="486">
        <v>85</v>
      </c>
      <c r="V87" s="493">
        <f>SUM(S87-(S87*U87/100))</f>
        <v>282750</v>
      </c>
      <c r="W87" s="493">
        <f>SUM(J87+V87)</f>
        <v>328725</v>
      </c>
      <c r="X87" s="493">
        <f>W87</f>
        <v>328725</v>
      </c>
      <c r="Y87" s="229">
        <v>10</v>
      </c>
      <c r="Z87" s="229">
        <v>0</v>
      </c>
      <c r="AA87" s="229">
        <v>0.02</v>
      </c>
      <c r="AB87" s="494"/>
    </row>
    <row r="88" spans="1:28" x14ac:dyDescent="0.3">
      <c r="A88" s="229"/>
      <c r="B88" s="230"/>
      <c r="C88" s="229"/>
      <c r="D88" s="229"/>
      <c r="E88" s="229"/>
      <c r="F88" s="229"/>
      <c r="G88" s="229"/>
      <c r="H88" s="511">
        <f>SUM((D88*400)+(E88*100)+F88)</f>
        <v>0</v>
      </c>
      <c r="I88" s="229"/>
      <c r="J88" s="511">
        <f>SUM(H88*I88)</f>
        <v>0</v>
      </c>
      <c r="K88" s="229"/>
      <c r="L88" s="229"/>
      <c r="M88" s="230"/>
      <c r="N88" s="230" t="s">
        <v>393</v>
      </c>
      <c r="O88" s="229"/>
      <c r="P88" s="229"/>
      <c r="Q88" s="229"/>
      <c r="R88" s="511"/>
      <c r="S88" s="493">
        <f>SUM(O88*R88)</f>
        <v>0</v>
      </c>
      <c r="T88" s="229"/>
      <c r="U88" s="486"/>
      <c r="V88" s="493">
        <f>SUM(S88-(S88*U88/100))</f>
        <v>0</v>
      </c>
      <c r="W88" s="493">
        <f>SUM(J88+V88)</f>
        <v>0</v>
      </c>
      <c r="X88" s="493">
        <f>W88</f>
        <v>0</v>
      </c>
      <c r="Y88" s="229"/>
      <c r="Z88" s="229"/>
      <c r="AA88" s="229"/>
      <c r="AB88" s="229"/>
    </row>
    <row r="89" spans="1:28" x14ac:dyDescent="0.3">
      <c r="A89" s="229"/>
      <c r="B89" s="230"/>
      <c r="C89" s="229"/>
      <c r="D89" s="229"/>
      <c r="E89" s="229"/>
      <c r="F89" s="229"/>
      <c r="G89" s="229"/>
      <c r="H89" s="511">
        <f>SUM((D89*400)+(E89*100)+F89)</f>
        <v>0</v>
      </c>
      <c r="I89" s="229"/>
      <c r="J89" s="511">
        <f>SUM(H89*I89)</f>
        <v>0</v>
      </c>
      <c r="K89" s="229"/>
      <c r="L89" s="229"/>
      <c r="M89" s="230"/>
      <c r="N89" s="230" t="s">
        <v>391</v>
      </c>
      <c r="O89" s="229"/>
      <c r="P89" s="229"/>
      <c r="Q89" s="229"/>
      <c r="R89" s="511"/>
      <c r="S89" s="493">
        <f>SUM(O89*R89)</f>
        <v>0</v>
      </c>
      <c r="T89" s="229"/>
      <c r="U89" s="486"/>
      <c r="V89" s="493">
        <f>SUM(S89-(S89*U89/100))</f>
        <v>0</v>
      </c>
      <c r="W89" s="493">
        <f>SUM(J89+V89)</f>
        <v>0</v>
      </c>
      <c r="X89" s="493">
        <f>W89</f>
        <v>0</v>
      </c>
      <c r="Y89" s="229"/>
      <c r="Z89" s="229"/>
      <c r="AA89" s="229"/>
      <c r="AB89" s="229"/>
    </row>
    <row r="90" spans="1:28" x14ac:dyDescent="0.3">
      <c r="A90" s="229"/>
      <c r="B90" s="230"/>
      <c r="C90" s="229"/>
      <c r="D90" s="229"/>
      <c r="E90" s="229"/>
      <c r="F90" s="229"/>
      <c r="G90" s="229"/>
      <c r="H90" s="511">
        <f>SUM((D90*400)+(E90*100)+F90)</f>
        <v>0</v>
      </c>
      <c r="I90" s="229"/>
      <c r="J90" s="511">
        <f>SUM(H90*I90)</f>
        <v>0</v>
      </c>
      <c r="K90" s="229"/>
      <c r="L90" s="229"/>
      <c r="M90" s="230" t="s">
        <v>71</v>
      </c>
      <c r="N90" s="502" t="s">
        <v>0</v>
      </c>
      <c r="O90" s="229">
        <v>12</v>
      </c>
      <c r="P90" s="229"/>
      <c r="Q90" s="229"/>
      <c r="R90" s="511">
        <v>5400</v>
      </c>
      <c r="S90" s="493">
        <f>SUM(O90*R90)</f>
        <v>64800</v>
      </c>
      <c r="T90" s="229">
        <v>20</v>
      </c>
      <c r="U90" s="486">
        <v>93</v>
      </c>
      <c r="V90" s="493">
        <f>SUM(S90-(S90*U90/100))</f>
        <v>4536</v>
      </c>
      <c r="W90" s="493">
        <f>SUM(J90+V90)</f>
        <v>4536</v>
      </c>
      <c r="X90" s="493">
        <f>W90</f>
        <v>4536</v>
      </c>
      <c r="Y90" s="229">
        <v>50</v>
      </c>
      <c r="Z90" s="229">
        <v>0</v>
      </c>
      <c r="AA90" s="229">
        <v>0.01</v>
      </c>
      <c r="AB90" s="229"/>
    </row>
    <row r="91" spans="1:28" x14ac:dyDescent="0.3">
      <c r="A91" s="229"/>
      <c r="B91" s="230"/>
      <c r="C91" s="229"/>
      <c r="D91" s="229"/>
      <c r="E91" s="229"/>
      <c r="F91" s="229"/>
      <c r="G91" s="229"/>
      <c r="H91" s="511">
        <f>SUM((D91*400)+(E91*100)+F91)</f>
        <v>0</v>
      </c>
      <c r="I91" s="229"/>
      <c r="J91" s="511">
        <f>SUM(H91*I91)</f>
        <v>0</v>
      </c>
      <c r="K91" s="229"/>
      <c r="L91" s="229"/>
      <c r="M91" s="230" t="s">
        <v>22</v>
      </c>
      <c r="N91" s="502" t="s">
        <v>0</v>
      </c>
      <c r="O91" s="229">
        <v>35</v>
      </c>
      <c r="P91" s="229"/>
      <c r="Q91" s="229"/>
      <c r="R91" s="511">
        <v>2050</v>
      </c>
      <c r="S91" s="493">
        <f>SUM(O91*R91)</f>
        <v>71750</v>
      </c>
      <c r="T91" s="229">
        <v>22</v>
      </c>
      <c r="U91" s="486">
        <v>93</v>
      </c>
      <c r="V91" s="493">
        <f>SUM(S91-(S91*U91/100))</f>
        <v>5022.5</v>
      </c>
      <c r="W91" s="493">
        <f>SUM(J91+V91)</f>
        <v>5022.5</v>
      </c>
      <c r="X91" s="493">
        <f>W91</f>
        <v>5022.5</v>
      </c>
      <c r="Y91" s="229">
        <v>50</v>
      </c>
      <c r="Z91" s="229">
        <v>0</v>
      </c>
      <c r="AA91" s="229">
        <v>0.01</v>
      </c>
      <c r="AB91" s="229"/>
    </row>
    <row r="92" spans="1:28" x14ac:dyDescent="0.3">
      <c r="A92" s="229"/>
      <c r="B92" s="230"/>
      <c r="C92" s="229"/>
      <c r="D92" s="229"/>
      <c r="E92" s="229"/>
      <c r="F92" s="229"/>
      <c r="G92" s="229"/>
      <c r="H92" s="511">
        <f>SUM((D92*400)+(E92*100)+F92)</f>
        <v>0</v>
      </c>
      <c r="I92" s="229"/>
      <c r="J92" s="511">
        <f>SUM(H92*I92)</f>
        <v>0</v>
      </c>
      <c r="K92" s="229"/>
      <c r="L92" s="229"/>
      <c r="M92" s="230" t="s">
        <v>13</v>
      </c>
      <c r="N92" s="502" t="s">
        <v>0</v>
      </c>
      <c r="O92" s="229">
        <v>8</v>
      </c>
      <c r="P92" s="229"/>
      <c r="Q92" s="229"/>
      <c r="R92" s="511">
        <v>2050</v>
      </c>
      <c r="S92" s="493">
        <f>SUM(O92*R92)</f>
        <v>16400</v>
      </c>
      <c r="T92" s="229">
        <v>22</v>
      </c>
      <c r="U92" s="486">
        <v>93</v>
      </c>
      <c r="V92" s="493">
        <f>SUM(S92-(S92*U92/100))</f>
        <v>1148</v>
      </c>
      <c r="W92" s="493">
        <f>SUM(J92+V92)</f>
        <v>1148</v>
      </c>
      <c r="X92" s="493">
        <f>W92</f>
        <v>1148</v>
      </c>
      <c r="Y92" s="229">
        <v>50</v>
      </c>
      <c r="Z92" s="229">
        <v>0</v>
      </c>
      <c r="AA92" s="229">
        <v>0.01</v>
      </c>
      <c r="AB92" s="229"/>
    </row>
    <row r="93" spans="1:28" x14ac:dyDescent="0.3">
      <c r="A93" s="229"/>
      <c r="B93" s="230"/>
      <c r="C93" s="229"/>
      <c r="D93" s="229"/>
      <c r="E93" s="229"/>
      <c r="F93" s="229"/>
      <c r="G93" s="229"/>
      <c r="H93" s="511">
        <f>SUM((D93*400)+(E93*100)+F93)</f>
        <v>0</v>
      </c>
      <c r="I93" s="229"/>
      <c r="J93" s="511">
        <f>SUM(H93*I93)</f>
        <v>0</v>
      </c>
      <c r="K93" s="229"/>
      <c r="L93" s="229"/>
      <c r="M93" s="230" t="s">
        <v>1256</v>
      </c>
      <c r="N93" s="502" t="s">
        <v>0</v>
      </c>
      <c r="O93" s="229">
        <v>6</v>
      </c>
      <c r="P93" s="229"/>
      <c r="Q93" s="229"/>
      <c r="R93" s="511">
        <v>2050</v>
      </c>
      <c r="S93" s="493">
        <f>SUM(O93*R93)</f>
        <v>12300</v>
      </c>
      <c r="T93" s="229">
        <v>22</v>
      </c>
      <c r="U93" s="486">
        <v>93</v>
      </c>
      <c r="V93" s="493">
        <f>SUM(S93-(S93*U93/100))</f>
        <v>861</v>
      </c>
      <c r="W93" s="493">
        <f>SUM(J93+V93)</f>
        <v>861</v>
      </c>
      <c r="X93" s="493">
        <f>W93</f>
        <v>861</v>
      </c>
      <c r="Y93" s="229">
        <v>50</v>
      </c>
      <c r="Z93" s="229">
        <v>0</v>
      </c>
      <c r="AA93" s="229">
        <v>0.01</v>
      </c>
      <c r="AB93" s="229"/>
    </row>
    <row r="94" spans="1:28" x14ac:dyDescent="0.3">
      <c r="A94" s="229"/>
      <c r="B94" s="230"/>
      <c r="C94" s="229"/>
      <c r="D94" s="229"/>
      <c r="E94" s="229"/>
      <c r="F94" s="229"/>
      <c r="G94" s="229"/>
      <c r="H94" s="511">
        <f>SUM((D94*400)+(E94*100)+F94)</f>
        <v>0</v>
      </c>
      <c r="I94" s="229"/>
      <c r="J94" s="511">
        <f>SUM(H94*I94)</f>
        <v>0</v>
      </c>
      <c r="K94" s="229"/>
      <c r="L94" s="229"/>
      <c r="M94" s="230"/>
      <c r="N94" s="502"/>
      <c r="O94" s="229"/>
      <c r="P94" s="229"/>
      <c r="Q94" s="229"/>
      <c r="R94" s="511"/>
      <c r="S94" s="493">
        <f>SUM(O94*R94)</f>
        <v>0</v>
      </c>
      <c r="T94" s="229"/>
      <c r="U94" s="486"/>
      <c r="V94" s="493">
        <f>SUM(S94-(S94*U94/100))</f>
        <v>0</v>
      </c>
      <c r="W94" s="493">
        <f>SUM(J94+V94)</f>
        <v>0</v>
      </c>
      <c r="X94" s="493">
        <f>W94</f>
        <v>0</v>
      </c>
      <c r="Y94" s="229"/>
      <c r="Z94" s="229"/>
      <c r="AA94" s="229"/>
      <c r="AB94" s="229"/>
    </row>
    <row r="95" spans="1:28" x14ac:dyDescent="0.3">
      <c r="A95" s="229">
        <v>40</v>
      </c>
      <c r="B95" s="230" t="s">
        <v>4</v>
      </c>
      <c r="C95" s="229">
        <v>5074</v>
      </c>
      <c r="D95" s="229">
        <v>0</v>
      </c>
      <c r="E95" s="229">
        <v>1</v>
      </c>
      <c r="F95" s="229">
        <v>9</v>
      </c>
      <c r="G95" s="229">
        <v>2</v>
      </c>
      <c r="H95" s="511">
        <f>SUM((D95*400)+(E95*100)+F95)</f>
        <v>109</v>
      </c>
      <c r="I95" s="229">
        <v>250</v>
      </c>
      <c r="J95" s="511">
        <f>SUM(H95*I95)</f>
        <v>27250</v>
      </c>
      <c r="K95" s="229"/>
      <c r="L95" s="229"/>
      <c r="M95" s="230" t="s">
        <v>10</v>
      </c>
      <c r="N95" s="230" t="s">
        <v>9</v>
      </c>
      <c r="O95" s="229">
        <v>216</v>
      </c>
      <c r="P95" s="229"/>
      <c r="Q95" s="229"/>
      <c r="R95" s="511">
        <v>6500</v>
      </c>
      <c r="S95" s="493">
        <f>SUM(O95*R95)</f>
        <v>1404000</v>
      </c>
      <c r="T95" s="229">
        <v>20</v>
      </c>
      <c r="U95" s="486">
        <v>75</v>
      </c>
      <c r="V95" s="493">
        <f>SUM(S95-(S95*U95/100))</f>
        <v>351000</v>
      </c>
      <c r="W95" s="493">
        <f>SUM(J95+V95)</f>
        <v>378250</v>
      </c>
      <c r="X95" s="493">
        <f>W95</f>
        <v>378250</v>
      </c>
      <c r="Y95" s="229">
        <v>10</v>
      </c>
      <c r="Z95" s="229">
        <v>0</v>
      </c>
      <c r="AA95" s="229">
        <v>0.02</v>
      </c>
      <c r="AB95" s="229"/>
    </row>
    <row r="96" spans="1:28" x14ac:dyDescent="0.3">
      <c r="A96" s="229"/>
      <c r="B96" s="230"/>
      <c r="C96" s="229"/>
      <c r="D96" s="229"/>
      <c r="E96" s="229"/>
      <c r="F96" s="229"/>
      <c r="G96" s="229"/>
      <c r="H96" s="511">
        <f>SUM((D96*400)+(E96*100)+F96)</f>
        <v>0</v>
      </c>
      <c r="I96" s="229"/>
      <c r="J96" s="511">
        <f>SUM(H96*I96)</f>
        <v>0</v>
      </c>
      <c r="K96" s="229"/>
      <c r="L96" s="229"/>
      <c r="M96" s="230"/>
      <c r="N96" s="230" t="s">
        <v>393</v>
      </c>
      <c r="O96" s="229"/>
      <c r="P96" s="229"/>
      <c r="Q96" s="229"/>
      <c r="R96" s="511"/>
      <c r="S96" s="493">
        <f>SUM(O96*R96)</f>
        <v>0</v>
      </c>
      <c r="T96" s="229"/>
      <c r="U96" s="486"/>
      <c r="V96" s="493">
        <f>SUM(S96-(S96*U96/100))</f>
        <v>0</v>
      </c>
      <c r="W96" s="493">
        <f>SUM(J96+V96)</f>
        <v>0</v>
      </c>
      <c r="X96" s="493">
        <f>W96</f>
        <v>0</v>
      </c>
      <c r="Y96" s="229"/>
      <c r="Z96" s="229"/>
      <c r="AA96" s="229"/>
      <c r="AB96" s="229"/>
    </row>
    <row r="97" spans="1:28" x14ac:dyDescent="0.3">
      <c r="A97" s="229"/>
      <c r="B97" s="230"/>
      <c r="C97" s="229"/>
      <c r="D97" s="229"/>
      <c r="E97" s="229"/>
      <c r="F97" s="229"/>
      <c r="G97" s="229"/>
      <c r="H97" s="511">
        <f>SUM((D97*400)+(E97*100)+F97)</f>
        <v>0</v>
      </c>
      <c r="I97" s="229"/>
      <c r="J97" s="511">
        <f>SUM(H97*I97)</f>
        <v>0</v>
      </c>
      <c r="K97" s="229"/>
      <c r="L97" s="229"/>
      <c r="M97" s="230"/>
      <c r="N97" s="230" t="s">
        <v>391</v>
      </c>
      <c r="O97" s="229"/>
      <c r="P97" s="229"/>
      <c r="Q97" s="229"/>
      <c r="R97" s="511"/>
      <c r="S97" s="493">
        <f>SUM(O97*R97)</f>
        <v>0</v>
      </c>
      <c r="T97" s="229"/>
      <c r="U97" s="486"/>
      <c r="V97" s="493">
        <f>SUM(S97-(S97*U97/100))</f>
        <v>0</v>
      </c>
      <c r="W97" s="493">
        <f>SUM(J97+V97)</f>
        <v>0</v>
      </c>
      <c r="X97" s="493">
        <f>W97</f>
        <v>0</v>
      </c>
      <c r="Y97" s="229"/>
      <c r="Z97" s="229"/>
      <c r="AA97" s="229"/>
      <c r="AB97" s="229"/>
    </row>
    <row r="98" spans="1:28" x14ac:dyDescent="0.3">
      <c r="A98" s="229"/>
      <c r="B98" s="230"/>
      <c r="C98" s="229"/>
      <c r="D98" s="229"/>
      <c r="E98" s="229"/>
      <c r="F98" s="229"/>
      <c r="G98" s="229"/>
      <c r="H98" s="511">
        <f>SUM((D98*400)+(E98*100)+F98)</f>
        <v>0</v>
      </c>
      <c r="I98" s="229"/>
      <c r="J98" s="511">
        <f>SUM(H98*I98)</f>
        <v>0</v>
      </c>
      <c r="K98" s="229"/>
      <c r="L98" s="229"/>
      <c r="M98" s="230" t="s">
        <v>16</v>
      </c>
      <c r="N98" s="502" t="s">
        <v>0</v>
      </c>
      <c r="O98" s="229">
        <v>96</v>
      </c>
      <c r="P98" s="229"/>
      <c r="Q98" s="229"/>
      <c r="R98" s="511">
        <v>2400</v>
      </c>
      <c r="S98" s="493">
        <f>SUM(O98*R98)</f>
        <v>230400</v>
      </c>
      <c r="T98" s="229">
        <v>15</v>
      </c>
      <c r="U98" s="486">
        <v>65</v>
      </c>
      <c r="V98" s="493">
        <f>SUM(S98-(S98*U98/100))</f>
        <v>80640</v>
      </c>
      <c r="W98" s="493">
        <f>SUM(J98+V98)</f>
        <v>80640</v>
      </c>
      <c r="X98" s="493">
        <f>W98</f>
        <v>80640</v>
      </c>
      <c r="Y98" s="229">
        <v>0</v>
      </c>
      <c r="Z98" s="493">
        <f>X98</f>
        <v>80640</v>
      </c>
      <c r="AA98" s="229">
        <v>0.03</v>
      </c>
      <c r="AB98" s="229"/>
    </row>
    <row r="99" spans="1:28" x14ac:dyDescent="0.3">
      <c r="A99" s="229">
        <v>41</v>
      </c>
      <c r="B99" s="230" t="s">
        <v>4</v>
      </c>
      <c r="C99" s="229">
        <v>15213</v>
      </c>
      <c r="D99" s="229">
        <v>2</v>
      </c>
      <c r="E99" s="229">
        <v>1</v>
      </c>
      <c r="F99" s="229">
        <v>36</v>
      </c>
      <c r="G99" s="229">
        <v>1</v>
      </c>
      <c r="H99" s="511">
        <f>SUM((D99*400)+(E99*100)+F99)</f>
        <v>936</v>
      </c>
      <c r="I99" s="229">
        <v>75</v>
      </c>
      <c r="J99" s="511">
        <f>SUM(H99*I99)</f>
        <v>70200</v>
      </c>
      <c r="K99" s="229"/>
      <c r="L99" s="229"/>
      <c r="M99" s="230"/>
      <c r="N99" s="230"/>
      <c r="O99" s="229"/>
      <c r="P99" s="229"/>
      <c r="Q99" s="229"/>
      <c r="R99" s="511"/>
      <c r="S99" s="493">
        <f>SUM(O99*R99)</f>
        <v>0</v>
      </c>
      <c r="T99" s="229"/>
      <c r="U99" s="486"/>
      <c r="V99" s="493">
        <f>SUM(S99-(S99*U99/100))</f>
        <v>0</v>
      </c>
      <c r="W99" s="493">
        <f>SUM(J99+V99)</f>
        <v>70200</v>
      </c>
      <c r="X99" s="493">
        <f>W99</f>
        <v>70200</v>
      </c>
      <c r="Y99" s="229">
        <v>50</v>
      </c>
      <c r="Z99" s="229">
        <v>0</v>
      </c>
      <c r="AA99" s="229">
        <v>0.01</v>
      </c>
      <c r="AB99" s="229"/>
    </row>
    <row r="100" spans="1:28" x14ac:dyDescent="0.3">
      <c r="A100" s="229">
        <v>42</v>
      </c>
      <c r="B100" s="230" t="s">
        <v>4</v>
      </c>
      <c r="C100" s="229">
        <v>8658</v>
      </c>
      <c r="D100" s="229">
        <v>0</v>
      </c>
      <c r="E100" s="229">
        <v>0</v>
      </c>
      <c r="F100" s="229">
        <v>95</v>
      </c>
      <c r="G100" s="229">
        <v>2</v>
      </c>
      <c r="H100" s="511">
        <f>SUM((D100*400)+(E100*100)+F100)</f>
        <v>95</v>
      </c>
      <c r="I100" s="229">
        <v>200</v>
      </c>
      <c r="J100" s="511">
        <f>SUM(H100*I100)</f>
        <v>19000</v>
      </c>
      <c r="K100" s="229"/>
      <c r="L100" s="229"/>
      <c r="M100" s="230" t="s">
        <v>10</v>
      </c>
      <c r="N100" s="230" t="s">
        <v>9</v>
      </c>
      <c r="O100" s="229">
        <v>222</v>
      </c>
      <c r="P100" s="229"/>
      <c r="Q100" s="229"/>
      <c r="R100" s="511">
        <v>6500</v>
      </c>
      <c r="S100" s="493">
        <f>SUM(O100*R100)</f>
        <v>1443000</v>
      </c>
      <c r="T100" s="229">
        <v>22</v>
      </c>
      <c r="U100" s="486">
        <v>85</v>
      </c>
      <c r="V100" s="493">
        <f>SUM(S100-(S100*U100/100))</f>
        <v>216450</v>
      </c>
      <c r="W100" s="493">
        <f>SUM(J100+V100)</f>
        <v>235450</v>
      </c>
      <c r="X100" s="493">
        <f>W100</f>
        <v>235450</v>
      </c>
      <c r="Y100" s="229">
        <v>10</v>
      </c>
      <c r="Z100" s="229">
        <v>0</v>
      </c>
      <c r="AA100" s="229">
        <v>0.02</v>
      </c>
      <c r="AB100" s="229"/>
    </row>
    <row r="101" spans="1:28" x14ac:dyDescent="0.3">
      <c r="A101" s="229"/>
      <c r="B101" s="230"/>
      <c r="C101" s="229"/>
      <c r="D101" s="229"/>
      <c r="E101" s="229"/>
      <c r="F101" s="229"/>
      <c r="G101" s="229"/>
      <c r="H101" s="511">
        <f>SUM((D101*400)+(E101*100)+F101)</f>
        <v>0</v>
      </c>
      <c r="I101" s="229"/>
      <c r="J101" s="511">
        <f>SUM(H101*I101)</f>
        <v>0</v>
      </c>
      <c r="K101" s="229"/>
      <c r="L101" s="229"/>
      <c r="M101" s="230"/>
      <c r="N101" s="230" t="s">
        <v>393</v>
      </c>
      <c r="O101" s="229"/>
      <c r="P101" s="229"/>
      <c r="Q101" s="229"/>
      <c r="R101" s="511"/>
      <c r="S101" s="493">
        <f>SUM(O101*R101)</f>
        <v>0</v>
      </c>
      <c r="T101" s="229"/>
      <c r="U101" s="486"/>
      <c r="V101" s="493">
        <f>SUM(S101-(S101*U101/100))</f>
        <v>0</v>
      </c>
      <c r="W101" s="493">
        <f>SUM(J101+V101)</f>
        <v>0</v>
      </c>
      <c r="X101" s="493">
        <f>W101</f>
        <v>0</v>
      </c>
      <c r="Y101" s="229"/>
      <c r="Z101" s="229"/>
      <c r="AA101" s="229"/>
      <c r="AB101" s="229"/>
    </row>
    <row r="102" spans="1:28" x14ac:dyDescent="0.3">
      <c r="A102" s="229"/>
      <c r="B102" s="230"/>
      <c r="C102" s="229"/>
      <c r="D102" s="229"/>
      <c r="E102" s="229"/>
      <c r="F102" s="229"/>
      <c r="G102" s="229"/>
      <c r="H102" s="511">
        <f>SUM((D102*400)+(E102*100)+F102)</f>
        <v>0</v>
      </c>
      <c r="I102" s="229"/>
      <c r="J102" s="511">
        <f>SUM(H102*I102)</f>
        <v>0</v>
      </c>
      <c r="K102" s="229"/>
      <c r="L102" s="229"/>
      <c r="M102" s="230"/>
      <c r="N102" s="230" t="s">
        <v>391</v>
      </c>
      <c r="O102" s="229"/>
      <c r="P102" s="229"/>
      <c r="Q102" s="229"/>
      <c r="R102" s="511"/>
      <c r="S102" s="493">
        <f>SUM(O102*R102)</f>
        <v>0</v>
      </c>
      <c r="T102" s="229"/>
      <c r="U102" s="486"/>
      <c r="V102" s="493">
        <f>SUM(S102-(S102*U102/100))</f>
        <v>0</v>
      </c>
      <c r="W102" s="493">
        <f>SUM(J102+V102)</f>
        <v>0</v>
      </c>
      <c r="X102" s="493">
        <f>W102</f>
        <v>0</v>
      </c>
      <c r="Y102" s="229"/>
      <c r="Z102" s="229"/>
      <c r="AA102" s="229"/>
      <c r="AB102" s="229"/>
    </row>
    <row r="103" spans="1:28" x14ac:dyDescent="0.3">
      <c r="A103" s="229"/>
      <c r="B103" s="230"/>
      <c r="C103" s="229"/>
      <c r="D103" s="229"/>
      <c r="E103" s="229"/>
      <c r="F103" s="229"/>
      <c r="G103" s="229"/>
      <c r="H103" s="511">
        <f>SUM((D103*400)+(E103*100)+F103)</f>
        <v>0</v>
      </c>
      <c r="I103" s="229"/>
      <c r="J103" s="511">
        <f>SUM(H103*I103)</f>
        <v>0</v>
      </c>
      <c r="K103" s="229"/>
      <c r="L103" s="229"/>
      <c r="M103" s="230" t="s">
        <v>71</v>
      </c>
      <c r="N103" s="230" t="s">
        <v>0</v>
      </c>
      <c r="O103" s="229">
        <v>9</v>
      </c>
      <c r="P103" s="229"/>
      <c r="Q103" s="229"/>
      <c r="R103" s="511">
        <v>5400</v>
      </c>
      <c r="S103" s="493">
        <f>SUM(O103*R103)</f>
        <v>48600</v>
      </c>
      <c r="T103" s="229">
        <v>22</v>
      </c>
      <c r="U103" s="486">
        <v>93</v>
      </c>
      <c r="V103" s="493">
        <f>SUM(S103-(S103*U103/100))</f>
        <v>3402</v>
      </c>
      <c r="W103" s="493">
        <f>SUM(J103+V103)</f>
        <v>3402</v>
      </c>
      <c r="X103" s="493">
        <f>W103</f>
        <v>3402</v>
      </c>
      <c r="Y103" s="229">
        <v>50</v>
      </c>
      <c r="Z103" s="229">
        <v>0</v>
      </c>
      <c r="AA103" s="229">
        <v>0.01</v>
      </c>
      <c r="AB103" s="229"/>
    </row>
    <row r="104" spans="1:28" x14ac:dyDescent="0.3">
      <c r="A104" s="229"/>
      <c r="B104" s="230"/>
      <c r="C104" s="229"/>
      <c r="D104" s="229"/>
      <c r="E104" s="229"/>
      <c r="F104" s="229"/>
      <c r="G104" s="229"/>
      <c r="H104" s="511">
        <f>SUM((D104*400)+(E104*100)+F104)</f>
        <v>0</v>
      </c>
      <c r="I104" s="229"/>
      <c r="J104" s="511">
        <f>SUM(H104*I104)</f>
        <v>0</v>
      </c>
      <c r="K104" s="229"/>
      <c r="L104" s="229"/>
      <c r="M104" s="230" t="s">
        <v>22</v>
      </c>
      <c r="N104" s="230" t="s">
        <v>0</v>
      </c>
      <c r="O104" s="229">
        <v>36</v>
      </c>
      <c r="P104" s="229"/>
      <c r="Q104" s="229"/>
      <c r="R104" s="511">
        <v>2050</v>
      </c>
      <c r="S104" s="493">
        <f>SUM(O104*R104)</f>
        <v>73800</v>
      </c>
      <c r="T104" s="229">
        <v>20</v>
      </c>
      <c r="U104" s="486">
        <v>93</v>
      </c>
      <c r="V104" s="493">
        <f>SUM(S104-(S104*U104/100))</f>
        <v>5166</v>
      </c>
      <c r="W104" s="493">
        <f>SUM(J104+V104)</f>
        <v>5166</v>
      </c>
      <c r="X104" s="493">
        <f>W104</f>
        <v>5166</v>
      </c>
      <c r="Y104" s="229">
        <v>50</v>
      </c>
      <c r="Z104" s="229">
        <v>0</v>
      </c>
      <c r="AA104" s="229">
        <v>0.01</v>
      </c>
      <c r="AB104" s="229"/>
    </row>
    <row r="105" spans="1:28" x14ac:dyDescent="0.3">
      <c r="A105" s="494">
        <v>43</v>
      </c>
      <c r="B105" s="498" t="s">
        <v>21</v>
      </c>
      <c r="C105" s="494">
        <v>3172</v>
      </c>
      <c r="D105" s="494">
        <v>1</v>
      </c>
      <c r="E105" s="494">
        <v>0</v>
      </c>
      <c r="F105" s="494">
        <v>14</v>
      </c>
      <c r="G105" s="494">
        <v>2</v>
      </c>
      <c r="H105" s="511">
        <f>SUM((D105*400)+(E105*100)+F105)</f>
        <v>414</v>
      </c>
      <c r="I105" s="229">
        <v>75</v>
      </c>
      <c r="J105" s="511">
        <f>SUM(H105*I105)</f>
        <v>31050</v>
      </c>
      <c r="K105" s="229"/>
      <c r="L105" s="494" t="s">
        <v>1273</v>
      </c>
      <c r="M105" s="546" t="s">
        <v>1250</v>
      </c>
      <c r="N105" s="546" t="s">
        <v>2</v>
      </c>
      <c r="O105" s="494">
        <v>45</v>
      </c>
      <c r="P105" s="494"/>
      <c r="Q105" s="229"/>
      <c r="R105" s="511">
        <v>6500</v>
      </c>
      <c r="S105" s="493">
        <f>SUM(O105*R105)</f>
        <v>292500</v>
      </c>
      <c r="T105" s="494">
        <v>25</v>
      </c>
      <c r="U105" s="486">
        <v>40</v>
      </c>
      <c r="V105" s="493">
        <f>SUM(S105-(S105*U105/100))</f>
        <v>175500</v>
      </c>
      <c r="W105" s="493">
        <f>SUM(J105+V105)</f>
        <v>206550</v>
      </c>
      <c r="X105" s="493">
        <f>W105</f>
        <v>206550</v>
      </c>
      <c r="Y105" s="229">
        <v>10</v>
      </c>
      <c r="Z105" s="229">
        <v>0</v>
      </c>
      <c r="AA105" s="229">
        <v>0.02</v>
      </c>
      <c r="AB105" s="494"/>
    </row>
    <row r="106" spans="1:28" x14ac:dyDescent="0.3">
      <c r="A106" s="229"/>
      <c r="B106" s="230"/>
      <c r="C106" s="229"/>
      <c r="D106" s="229"/>
      <c r="E106" s="229"/>
      <c r="F106" s="229"/>
      <c r="G106" s="229"/>
      <c r="H106" s="511">
        <f>SUM((D106*400)+(E106*100)+F106)</f>
        <v>0</v>
      </c>
      <c r="I106" s="229"/>
      <c r="J106" s="511">
        <f>SUM(H106*I106)</f>
        <v>0</v>
      </c>
      <c r="K106" s="229"/>
      <c r="L106" s="229"/>
      <c r="M106" s="545" t="s">
        <v>13</v>
      </c>
      <c r="N106" s="545" t="s">
        <v>0</v>
      </c>
      <c r="O106" s="229">
        <v>10</v>
      </c>
      <c r="P106" s="229"/>
      <c r="Q106" s="229"/>
      <c r="R106" s="511">
        <v>2050</v>
      </c>
      <c r="S106" s="493">
        <f>SUM(O106*R106)</f>
        <v>20500</v>
      </c>
      <c r="T106" s="229">
        <v>20</v>
      </c>
      <c r="U106" s="486">
        <v>93</v>
      </c>
      <c r="V106" s="493">
        <f>SUM(S106-(S106*U106/100))</f>
        <v>1435</v>
      </c>
      <c r="W106" s="493">
        <f>SUM(J106+V106)</f>
        <v>1435</v>
      </c>
      <c r="X106" s="493">
        <f>W106</f>
        <v>1435</v>
      </c>
      <c r="Y106" s="229">
        <v>50</v>
      </c>
      <c r="Z106" s="229">
        <v>0</v>
      </c>
      <c r="AA106" s="229">
        <v>0.01</v>
      </c>
      <c r="AB106" s="229"/>
    </row>
    <row r="107" spans="1:28" x14ac:dyDescent="0.3">
      <c r="A107" s="229"/>
      <c r="B107" s="230"/>
      <c r="C107" s="229"/>
      <c r="D107" s="229"/>
      <c r="E107" s="229"/>
      <c r="F107" s="229"/>
      <c r="G107" s="229"/>
      <c r="H107" s="511">
        <f>SUM((D107*400)+(E107*100)+F107)</f>
        <v>0</v>
      </c>
      <c r="I107" s="229"/>
      <c r="J107" s="511">
        <f>SUM(H107*I107)</f>
        <v>0</v>
      </c>
      <c r="K107" s="229"/>
      <c r="L107" s="506"/>
      <c r="M107" s="230" t="s">
        <v>1250</v>
      </c>
      <c r="N107" s="230" t="s">
        <v>2</v>
      </c>
      <c r="O107" s="229">
        <v>112</v>
      </c>
      <c r="P107" s="229"/>
      <c r="Q107" s="229"/>
      <c r="R107" s="511">
        <v>6500</v>
      </c>
      <c r="S107" s="493">
        <f>SUM(O107*R107)</f>
        <v>728000</v>
      </c>
      <c r="T107" s="229">
        <v>20</v>
      </c>
      <c r="U107" s="486">
        <v>30</v>
      </c>
      <c r="V107" s="493">
        <f>SUM(S107-(S107*U107/100))</f>
        <v>509600</v>
      </c>
      <c r="W107" s="493">
        <f>SUM(J107+V107)</f>
        <v>509600</v>
      </c>
      <c r="X107" s="493">
        <f>W107</f>
        <v>509600</v>
      </c>
      <c r="Y107" s="229">
        <v>10</v>
      </c>
      <c r="Z107" s="229">
        <v>0</v>
      </c>
      <c r="AA107" s="229">
        <v>0.02</v>
      </c>
      <c r="AB107" s="229"/>
    </row>
    <row r="108" spans="1:28" x14ac:dyDescent="0.3">
      <c r="A108" s="229">
        <v>44</v>
      </c>
      <c r="B108" s="230" t="s">
        <v>4</v>
      </c>
      <c r="C108" s="229">
        <v>24448</v>
      </c>
      <c r="D108" s="229">
        <v>9</v>
      </c>
      <c r="E108" s="229">
        <v>0</v>
      </c>
      <c r="F108" s="229">
        <v>25</v>
      </c>
      <c r="G108" s="229">
        <v>1</v>
      </c>
      <c r="H108" s="511">
        <f>SUM((D108*400)+(E108*100)+F108)</f>
        <v>3625</v>
      </c>
      <c r="I108" s="229">
        <v>75</v>
      </c>
      <c r="J108" s="511">
        <f>SUM(H108*I108)</f>
        <v>271875</v>
      </c>
      <c r="K108" s="229"/>
      <c r="L108" s="544"/>
      <c r="M108" s="230"/>
      <c r="N108" s="230"/>
      <c r="O108" s="229"/>
      <c r="P108" s="229"/>
      <c r="Q108" s="229"/>
      <c r="R108" s="511"/>
      <c r="S108" s="493">
        <f>SUM(O108*R108)</f>
        <v>0</v>
      </c>
      <c r="T108" s="229"/>
      <c r="U108" s="486"/>
      <c r="V108" s="493">
        <f>SUM(S108-(S108*U108/100))</f>
        <v>0</v>
      </c>
      <c r="W108" s="493">
        <f>SUM(J108+V108)</f>
        <v>271875</v>
      </c>
      <c r="X108" s="493">
        <f>W108</f>
        <v>271875</v>
      </c>
      <c r="Y108" s="229">
        <v>50</v>
      </c>
      <c r="Z108" s="229">
        <v>0</v>
      </c>
      <c r="AA108" s="229">
        <v>0.01</v>
      </c>
      <c r="AB108" s="229"/>
    </row>
    <row r="109" spans="1:28" x14ac:dyDescent="0.3">
      <c r="A109" s="229">
        <v>45</v>
      </c>
      <c r="B109" s="230" t="s">
        <v>4</v>
      </c>
      <c r="C109" s="229">
        <v>13397</v>
      </c>
      <c r="D109" s="229">
        <v>8</v>
      </c>
      <c r="E109" s="229">
        <v>3</v>
      </c>
      <c r="F109" s="229">
        <v>5</v>
      </c>
      <c r="G109" s="229">
        <v>1</v>
      </c>
      <c r="H109" s="511">
        <f>SUM((D109*400)+(E109*100)+F109)</f>
        <v>3505</v>
      </c>
      <c r="I109" s="379">
        <v>75</v>
      </c>
      <c r="J109" s="511">
        <f>SUM(H109*I109)</f>
        <v>262875</v>
      </c>
      <c r="K109" s="379"/>
      <c r="L109" s="544"/>
      <c r="M109" s="230"/>
      <c r="N109" s="230"/>
      <c r="O109" s="229"/>
      <c r="P109" s="229"/>
      <c r="Q109" s="379"/>
      <c r="R109" s="511"/>
      <c r="S109" s="493">
        <f>SUM(O109*R109)</f>
        <v>0</v>
      </c>
      <c r="T109" s="229"/>
      <c r="U109" s="533"/>
      <c r="V109" s="493">
        <f>SUM(S109-(S109*U109/100))</f>
        <v>0</v>
      </c>
      <c r="W109" s="493">
        <f>SUM(J109+V109)</f>
        <v>262875</v>
      </c>
      <c r="X109" s="493">
        <f>W109</f>
        <v>262875</v>
      </c>
      <c r="Y109" s="379">
        <v>50</v>
      </c>
      <c r="Z109" s="229">
        <v>0</v>
      </c>
      <c r="AA109" s="379">
        <v>0.01</v>
      </c>
      <c r="AB109" s="229"/>
    </row>
    <row r="110" spans="1:28" x14ac:dyDescent="0.3">
      <c r="A110" s="229">
        <v>46</v>
      </c>
      <c r="B110" s="230" t="s">
        <v>4</v>
      </c>
      <c r="C110" s="229">
        <v>15317</v>
      </c>
      <c r="D110" s="229">
        <v>1</v>
      </c>
      <c r="E110" s="229">
        <v>3</v>
      </c>
      <c r="F110" s="229">
        <v>84</v>
      </c>
      <c r="G110" s="229">
        <v>1</v>
      </c>
      <c r="H110" s="511">
        <f>SUM((D110*400)+(E110*100)+F110)</f>
        <v>784</v>
      </c>
      <c r="I110" s="379">
        <v>75</v>
      </c>
      <c r="J110" s="511">
        <f>SUM(H110*I110)</f>
        <v>58800</v>
      </c>
      <c r="K110" s="379"/>
      <c r="L110" s="544"/>
      <c r="M110" s="230"/>
      <c r="N110" s="230"/>
      <c r="O110" s="229"/>
      <c r="P110" s="229"/>
      <c r="Q110" s="379"/>
      <c r="R110" s="511"/>
      <c r="S110" s="493">
        <f>SUM(O110*R110)</f>
        <v>0</v>
      </c>
      <c r="T110" s="229"/>
      <c r="U110" s="533"/>
      <c r="V110" s="493">
        <f>SUM(S110-(S110*U110/100))</f>
        <v>0</v>
      </c>
      <c r="W110" s="493">
        <f>SUM(J110+V110)</f>
        <v>58800</v>
      </c>
      <c r="X110" s="493">
        <f>W110</f>
        <v>58800</v>
      </c>
      <c r="Y110" s="379">
        <v>50</v>
      </c>
      <c r="Z110" s="229">
        <v>0</v>
      </c>
      <c r="AA110" s="379">
        <v>0.01</v>
      </c>
      <c r="AB110" s="229"/>
    </row>
    <row r="111" spans="1:28" x14ac:dyDescent="0.3">
      <c r="A111" s="379">
        <v>47</v>
      </c>
      <c r="B111" s="379" t="s">
        <v>4</v>
      </c>
      <c r="C111" s="379">
        <v>1810</v>
      </c>
      <c r="D111" s="379">
        <v>10</v>
      </c>
      <c r="E111" s="379">
        <v>0</v>
      </c>
      <c r="F111" s="379">
        <v>45</v>
      </c>
      <c r="G111" s="379">
        <v>1</v>
      </c>
      <c r="H111" s="511">
        <f>SUM((D111*400)+(E111*100)+F111)</f>
        <v>4045</v>
      </c>
      <c r="I111" s="379">
        <v>75</v>
      </c>
      <c r="J111" s="511">
        <f>SUM(H111*I111)</f>
        <v>303375</v>
      </c>
      <c r="K111" s="379"/>
      <c r="L111" s="543"/>
      <c r="M111" s="534"/>
      <c r="N111" s="534"/>
      <c r="O111" s="379"/>
      <c r="P111" s="379"/>
      <c r="Q111" s="379"/>
      <c r="R111" s="511"/>
      <c r="S111" s="493">
        <f>SUM(O111*R111)</f>
        <v>0</v>
      </c>
      <c r="T111" s="379"/>
      <c r="U111" s="533"/>
      <c r="V111" s="493">
        <f>SUM(S111-(S111*U111/100))</f>
        <v>0</v>
      </c>
      <c r="W111" s="493">
        <f>SUM(J111+V111)</f>
        <v>303375</v>
      </c>
      <c r="X111" s="493">
        <f>W111</f>
        <v>303375</v>
      </c>
      <c r="Y111" s="379">
        <v>50</v>
      </c>
      <c r="Z111" s="229">
        <v>0</v>
      </c>
      <c r="AA111" s="379">
        <v>0.01</v>
      </c>
      <c r="AB111" s="379"/>
    </row>
    <row r="112" spans="1:28" x14ac:dyDescent="0.3">
      <c r="A112" s="379">
        <v>48</v>
      </c>
      <c r="B112" s="379" t="s">
        <v>4</v>
      </c>
      <c r="C112" s="379">
        <v>8057</v>
      </c>
      <c r="D112" s="379">
        <v>0</v>
      </c>
      <c r="E112" s="379">
        <v>1</v>
      </c>
      <c r="F112" s="379">
        <v>56</v>
      </c>
      <c r="G112" s="379">
        <v>2</v>
      </c>
      <c r="H112" s="511">
        <f>SUM((D112*400)+(E112*100)+F112)</f>
        <v>156</v>
      </c>
      <c r="I112" s="379">
        <v>250</v>
      </c>
      <c r="J112" s="511">
        <f>SUM(H112*I112)</f>
        <v>39000</v>
      </c>
      <c r="K112" s="379"/>
      <c r="L112" s="379"/>
      <c r="M112" s="230" t="s">
        <v>10</v>
      </c>
      <c r="N112" s="230" t="s">
        <v>9</v>
      </c>
      <c r="O112" s="379">
        <v>321</v>
      </c>
      <c r="P112" s="379"/>
      <c r="Q112" s="379"/>
      <c r="R112" s="511">
        <v>6500</v>
      </c>
      <c r="S112" s="493">
        <f>SUM(O112*R112)</f>
        <v>2086500</v>
      </c>
      <c r="T112" s="379">
        <v>15</v>
      </c>
      <c r="U112" s="533">
        <v>50</v>
      </c>
      <c r="V112" s="493">
        <f>SUM(S112-(S112*U112/100))</f>
        <v>1043250</v>
      </c>
      <c r="W112" s="493">
        <f>SUM(J112+V112)</f>
        <v>1082250</v>
      </c>
      <c r="X112" s="493">
        <f>W112</f>
        <v>1082250</v>
      </c>
      <c r="Y112" s="379">
        <v>10</v>
      </c>
      <c r="Z112" s="229">
        <v>0</v>
      </c>
      <c r="AA112" s="379">
        <v>0.02</v>
      </c>
      <c r="AB112" s="379"/>
    </row>
    <row r="113" spans="1:28" x14ac:dyDescent="0.3">
      <c r="A113" s="379"/>
      <c r="B113" s="379"/>
      <c r="C113" s="379"/>
      <c r="D113" s="379"/>
      <c r="E113" s="379"/>
      <c r="F113" s="379"/>
      <c r="G113" s="379"/>
      <c r="H113" s="511">
        <f>SUM((D113*400)+(E113*100)+F113)</f>
        <v>0</v>
      </c>
      <c r="I113" s="379"/>
      <c r="J113" s="511">
        <f>SUM(H113*I113)</f>
        <v>0</v>
      </c>
      <c r="K113" s="379"/>
      <c r="L113" s="379"/>
      <c r="M113" s="230"/>
      <c r="N113" s="230" t="s">
        <v>393</v>
      </c>
      <c r="O113" s="379"/>
      <c r="P113" s="379"/>
      <c r="Q113" s="379"/>
      <c r="R113" s="511"/>
      <c r="S113" s="493">
        <f>SUM(O113*R113)</f>
        <v>0</v>
      </c>
      <c r="T113" s="379"/>
      <c r="U113" s="533"/>
      <c r="V113" s="493">
        <f>SUM(S113-(S113*U113/100))</f>
        <v>0</v>
      </c>
      <c r="W113" s="493">
        <f>SUM(J113+V113)</f>
        <v>0</v>
      </c>
      <c r="X113" s="493">
        <f>W113</f>
        <v>0</v>
      </c>
      <c r="Y113" s="379"/>
      <c r="Z113" s="379"/>
      <c r="AA113" s="379"/>
      <c r="AB113" s="379"/>
    </row>
    <row r="114" spans="1:28" x14ac:dyDescent="0.3">
      <c r="A114" s="379"/>
      <c r="B114" s="379"/>
      <c r="C114" s="379"/>
      <c r="D114" s="379"/>
      <c r="E114" s="379"/>
      <c r="F114" s="379"/>
      <c r="G114" s="379"/>
      <c r="H114" s="511">
        <f>SUM((D114*400)+(E114*100)+F114)</f>
        <v>0</v>
      </c>
      <c r="I114" s="379"/>
      <c r="J114" s="511">
        <f>SUM(H114*I114)</f>
        <v>0</v>
      </c>
      <c r="K114" s="379"/>
      <c r="L114" s="379"/>
      <c r="M114" s="230"/>
      <c r="N114" s="230" t="s">
        <v>391</v>
      </c>
      <c r="O114" s="379"/>
      <c r="P114" s="379"/>
      <c r="Q114" s="379"/>
      <c r="R114" s="511"/>
      <c r="S114" s="493">
        <f>SUM(O114*R114)</f>
        <v>0</v>
      </c>
      <c r="T114" s="379"/>
      <c r="U114" s="533"/>
      <c r="V114" s="493">
        <f>SUM(S114-(S114*U114/100))</f>
        <v>0</v>
      </c>
      <c r="W114" s="493">
        <f>SUM(J114+V114)</f>
        <v>0</v>
      </c>
      <c r="X114" s="493">
        <f>W114</f>
        <v>0</v>
      </c>
      <c r="Y114" s="379"/>
      <c r="Z114" s="379"/>
      <c r="AA114" s="379"/>
      <c r="AB114" s="379"/>
    </row>
    <row r="115" spans="1:28" x14ac:dyDescent="0.3">
      <c r="A115" s="379"/>
      <c r="B115" s="379"/>
      <c r="C115" s="379"/>
      <c r="D115" s="379"/>
      <c r="E115" s="379"/>
      <c r="F115" s="379"/>
      <c r="G115" s="379"/>
      <c r="H115" s="511">
        <f>SUM((D115*400)+(E115*100)+F115)</f>
        <v>0</v>
      </c>
      <c r="I115" s="379"/>
      <c r="J115" s="511">
        <f>SUM(H115*I115)</f>
        <v>0</v>
      </c>
      <c r="K115" s="379"/>
      <c r="L115" s="379"/>
      <c r="M115" s="534" t="s">
        <v>16</v>
      </c>
      <c r="N115" s="534" t="s">
        <v>0</v>
      </c>
      <c r="O115" s="379">
        <v>88</v>
      </c>
      <c r="P115" s="379"/>
      <c r="Q115" s="379"/>
      <c r="R115" s="511">
        <v>2400</v>
      </c>
      <c r="S115" s="493">
        <f>SUM(O115*R115)</f>
        <v>211200</v>
      </c>
      <c r="T115" s="379">
        <v>15</v>
      </c>
      <c r="U115" s="533">
        <v>65</v>
      </c>
      <c r="V115" s="493">
        <f>SUM(S115-(S115*U115/100))</f>
        <v>73920</v>
      </c>
      <c r="W115" s="493">
        <f>SUM(J115+V115)</f>
        <v>73920</v>
      </c>
      <c r="X115" s="493">
        <f>W115</f>
        <v>73920</v>
      </c>
      <c r="Y115" s="379">
        <v>0</v>
      </c>
      <c r="Z115" s="542">
        <f>X115</f>
        <v>73920</v>
      </c>
      <c r="AA115" s="379">
        <v>0.03</v>
      </c>
      <c r="AB115" s="379"/>
    </row>
    <row r="116" spans="1:28" x14ac:dyDescent="0.3">
      <c r="A116" s="379"/>
      <c r="B116" s="379"/>
      <c r="C116" s="379"/>
      <c r="D116" s="379"/>
      <c r="E116" s="379"/>
      <c r="F116" s="379"/>
      <c r="G116" s="379"/>
      <c r="H116" s="511">
        <f>SUM((D116*400)+(E116*100)+F116)</f>
        <v>0</v>
      </c>
      <c r="I116" s="379"/>
      <c r="J116" s="511">
        <f>SUM(H116*I116)</f>
        <v>0</v>
      </c>
      <c r="K116" s="379"/>
      <c r="L116" s="379"/>
      <c r="M116" s="534" t="s">
        <v>71</v>
      </c>
      <c r="N116" s="534" t="s">
        <v>0</v>
      </c>
      <c r="O116" s="379">
        <v>10</v>
      </c>
      <c r="P116" s="379"/>
      <c r="Q116" s="379"/>
      <c r="R116" s="511">
        <v>5400</v>
      </c>
      <c r="S116" s="493">
        <f>SUM(O116*R116)</f>
        <v>54000</v>
      </c>
      <c r="T116" s="379">
        <v>15</v>
      </c>
      <c r="U116" s="533">
        <v>65</v>
      </c>
      <c r="V116" s="493">
        <f>SUM(S116-(S116*U116/100))</f>
        <v>18900</v>
      </c>
      <c r="W116" s="493">
        <f>SUM(J116+V116)</f>
        <v>18900</v>
      </c>
      <c r="X116" s="493">
        <f>W116</f>
        <v>18900</v>
      </c>
      <c r="Y116" s="379">
        <v>50</v>
      </c>
      <c r="Z116" s="379">
        <v>0</v>
      </c>
      <c r="AA116" s="379">
        <v>0.01</v>
      </c>
      <c r="AB116" s="379"/>
    </row>
    <row r="117" spans="1:28" x14ac:dyDescent="0.3">
      <c r="A117" s="379">
        <v>49</v>
      </c>
      <c r="B117" s="379" t="s">
        <v>4</v>
      </c>
      <c r="C117" s="379"/>
      <c r="D117" s="379">
        <v>6</v>
      </c>
      <c r="E117" s="379">
        <v>3</v>
      </c>
      <c r="F117" s="379">
        <v>53</v>
      </c>
      <c r="G117" s="379">
        <v>1</v>
      </c>
      <c r="H117" s="511">
        <f>SUM((D117*400)+(E117*100)+F117)</f>
        <v>2753</v>
      </c>
      <c r="I117" s="379">
        <v>75</v>
      </c>
      <c r="J117" s="511">
        <f>SUM(H117*I117)</f>
        <v>206475</v>
      </c>
      <c r="K117" s="379"/>
      <c r="L117" s="379"/>
      <c r="M117" s="535"/>
      <c r="N117" s="535"/>
      <c r="O117" s="379"/>
      <c r="P117" s="379"/>
      <c r="Q117" s="379"/>
      <c r="R117" s="511"/>
      <c r="S117" s="493">
        <f>SUM(O117*R117)</f>
        <v>0</v>
      </c>
      <c r="T117" s="379"/>
      <c r="U117" s="533"/>
      <c r="V117" s="493">
        <f>SUM(S117-(S117*U117/100))</f>
        <v>0</v>
      </c>
      <c r="W117" s="493">
        <f>SUM(J117+V117)</f>
        <v>206475</v>
      </c>
      <c r="X117" s="493">
        <f>W117</f>
        <v>206475</v>
      </c>
      <c r="Y117" s="379">
        <v>50</v>
      </c>
      <c r="Z117" s="379">
        <v>0</v>
      </c>
      <c r="AA117" s="379">
        <v>0.01</v>
      </c>
      <c r="AB117" s="379"/>
    </row>
    <row r="118" spans="1:28" x14ac:dyDescent="0.3">
      <c r="A118" s="379">
        <v>50</v>
      </c>
      <c r="B118" s="379" t="s">
        <v>4</v>
      </c>
      <c r="C118" s="379">
        <v>6367</v>
      </c>
      <c r="D118" s="379">
        <v>0</v>
      </c>
      <c r="E118" s="379">
        <v>1</v>
      </c>
      <c r="F118" s="379">
        <v>48</v>
      </c>
      <c r="G118" s="379">
        <v>2</v>
      </c>
      <c r="H118" s="511">
        <f>SUM((D118*400)+(E118*100)+F118)</f>
        <v>148</v>
      </c>
      <c r="I118" s="379">
        <v>200</v>
      </c>
      <c r="J118" s="511">
        <f>SUM(H118*I118)</f>
        <v>29600</v>
      </c>
      <c r="K118" s="379"/>
      <c r="L118" s="379"/>
      <c r="M118" s="230" t="s">
        <v>1250</v>
      </c>
      <c r="N118" s="230" t="s">
        <v>2</v>
      </c>
      <c r="O118" s="541">
        <v>90</v>
      </c>
      <c r="P118" s="541"/>
      <c r="Q118" s="379"/>
      <c r="R118" s="511">
        <v>6500</v>
      </c>
      <c r="S118" s="493">
        <f>SUM(O118*R118)</f>
        <v>585000</v>
      </c>
      <c r="T118" s="379">
        <v>20</v>
      </c>
      <c r="U118" s="533">
        <v>30</v>
      </c>
      <c r="V118" s="493">
        <f>SUM(S118-(S118*U118/100))</f>
        <v>409500</v>
      </c>
      <c r="W118" s="493">
        <f>SUM(J118+V118)</f>
        <v>439100</v>
      </c>
      <c r="X118" s="493">
        <f>W118</f>
        <v>439100</v>
      </c>
      <c r="Y118" s="379">
        <v>10</v>
      </c>
      <c r="Z118" s="379">
        <v>0</v>
      </c>
      <c r="AA118" s="379">
        <v>0.02</v>
      </c>
      <c r="AB118" s="379"/>
    </row>
    <row r="119" spans="1:28" x14ac:dyDescent="0.3">
      <c r="A119" s="379"/>
      <c r="B119" s="379"/>
      <c r="C119" s="379"/>
      <c r="D119" s="379"/>
      <c r="E119" s="379"/>
      <c r="F119" s="379"/>
      <c r="G119" s="379"/>
      <c r="H119" s="511">
        <f>SUM((D119*400)+(E119*100)+F119)</f>
        <v>0</v>
      </c>
      <c r="I119" s="379"/>
      <c r="J119" s="511">
        <f>SUM(H119*I119)</f>
        <v>0</v>
      </c>
      <c r="K119" s="379"/>
      <c r="L119" s="379"/>
      <c r="M119" s="230" t="s">
        <v>1250</v>
      </c>
      <c r="N119" s="230" t="s">
        <v>2</v>
      </c>
      <c r="O119" s="541">
        <v>81</v>
      </c>
      <c r="P119" s="541"/>
      <c r="Q119" s="379"/>
      <c r="R119" s="511">
        <v>6500</v>
      </c>
      <c r="S119" s="493">
        <f>SUM(O119*R119)</f>
        <v>526500</v>
      </c>
      <c r="T119" s="379">
        <v>2</v>
      </c>
      <c r="U119" s="533">
        <v>2</v>
      </c>
      <c r="V119" s="493">
        <f>SUM(S119-(S119*U119/100))</f>
        <v>515970</v>
      </c>
      <c r="W119" s="493">
        <f>SUM(J119+V119)</f>
        <v>515970</v>
      </c>
      <c r="X119" s="493">
        <f>W119</f>
        <v>515970</v>
      </c>
      <c r="Y119" s="379">
        <v>10</v>
      </c>
      <c r="Z119" s="379">
        <v>0</v>
      </c>
      <c r="AA119" s="379">
        <v>0.02</v>
      </c>
      <c r="AB119" s="379"/>
    </row>
    <row r="120" spans="1:28" x14ac:dyDescent="0.3">
      <c r="A120" s="379"/>
      <c r="B120" s="379"/>
      <c r="C120" s="379"/>
      <c r="D120" s="379"/>
      <c r="E120" s="379"/>
      <c r="F120" s="379"/>
      <c r="G120" s="379"/>
      <c r="H120" s="511">
        <f>SUM((D120*400)+(E120*100)+F120)</f>
        <v>0</v>
      </c>
      <c r="I120" s="379"/>
      <c r="J120" s="511">
        <f>SUM(H120*I120)</f>
        <v>0</v>
      </c>
      <c r="K120" s="379"/>
      <c r="L120" s="379"/>
      <c r="M120" s="534" t="s">
        <v>8</v>
      </c>
      <c r="N120" s="534" t="s">
        <v>0</v>
      </c>
      <c r="O120" s="541">
        <v>6</v>
      </c>
      <c r="P120" s="541"/>
      <c r="Q120" s="379"/>
      <c r="R120" s="511">
        <v>5400</v>
      </c>
      <c r="S120" s="493">
        <f>SUM(O120*R120)</f>
        <v>32400</v>
      </c>
      <c r="T120" s="379">
        <v>20</v>
      </c>
      <c r="U120" s="533">
        <v>93</v>
      </c>
      <c r="V120" s="493">
        <f>SUM(S120-(S120*U120/100))</f>
        <v>2268</v>
      </c>
      <c r="W120" s="493">
        <f>SUM(J120+V120)</f>
        <v>2268</v>
      </c>
      <c r="X120" s="493">
        <f>W120</f>
        <v>2268</v>
      </c>
      <c r="Y120" s="379">
        <v>50</v>
      </c>
      <c r="Z120" s="379">
        <v>0</v>
      </c>
      <c r="AA120" s="379">
        <v>0.01</v>
      </c>
      <c r="AB120" s="379"/>
    </row>
    <row r="121" spans="1:28" s="538" customFormat="1" ht="18" customHeight="1" x14ac:dyDescent="0.3">
      <c r="A121" s="379">
        <v>51</v>
      </c>
      <c r="B121" s="379" t="s">
        <v>4</v>
      </c>
      <c r="C121" s="379">
        <v>15099</v>
      </c>
      <c r="D121" s="379">
        <v>23</v>
      </c>
      <c r="E121" s="379">
        <v>1</v>
      </c>
      <c r="F121" s="379">
        <v>26</v>
      </c>
      <c r="G121" s="379">
        <v>1</v>
      </c>
      <c r="H121" s="511">
        <f>SUM((D121*400)+(E121*100)+F121)</f>
        <v>9326</v>
      </c>
      <c r="I121" s="536">
        <v>75</v>
      </c>
      <c r="J121" s="511">
        <f>SUM(H121*I121)</f>
        <v>699450</v>
      </c>
      <c r="K121" s="536"/>
      <c r="L121" s="379"/>
      <c r="M121" s="534"/>
      <c r="N121" s="534"/>
      <c r="O121" s="379"/>
      <c r="P121" s="379"/>
      <c r="Q121" s="536"/>
      <c r="R121" s="511"/>
      <c r="S121" s="493">
        <f>SUM(O121*R121)</f>
        <v>0</v>
      </c>
      <c r="T121" s="379"/>
      <c r="U121" s="539"/>
      <c r="V121" s="493">
        <f>SUM(S121-(S121*U121/100))</f>
        <v>0</v>
      </c>
      <c r="W121" s="493">
        <f>SUM(J121+V121)</f>
        <v>699450</v>
      </c>
      <c r="X121" s="493">
        <f>W121</f>
        <v>699450</v>
      </c>
      <c r="Y121" s="536">
        <v>50</v>
      </c>
      <c r="Z121" s="379">
        <v>0</v>
      </c>
      <c r="AA121" s="536">
        <v>0.01</v>
      </c>
      <c r="AB121" s="379"/>
    </row>
    <row r="122" spans="1:28" s="538" customFormat="1" x14ac:dyDescent="0.3">
      <c r="A122" s="379">
        <v>52</v>
      </c>
      <c r="B122" s="379" t="s">
        <v>4</v>
      </c>
      <c r="C122" s="379">
        <v>15052</v>
      </c>
      <c r="D122" s="379">
        <v>26</v>
      </c>
      <c r="E122" s="379">
        <v>1</v>
      </c>
      <c r="F122" s="379">
        <v>74</v>
      </c>
      <c r="G122" s="379">
        <v>1</v>
      </c>
      <c r="H122" s="511">
        <f>SUM((D122*400)+(E122*100)+F122)</f>
        <v>10574</v>
      </c>
      <c r="I122" s="536">
        <v>75</v>
      </c>
      <c r="J122" s="511">
        <f>SUM(H122*I122)</f>
        <v>793050</v>
      </c>
      <c r="K122" s="536"/>
      <c r="L122" s="379"/>
      <c r="M122" s="534"/>
      <c r="N122" s="534"/>
      <c r="O122" s="379"/>
      <c r="P122" s="379"/>
      <c r="Q122" s="536"/>
      <c r="R122" s="511"/>
      <c r="S122" s="493">
        <f>SUM(O122*R122)</f>
        <v>0</v>
      </c>
      <c r="T122" s="379"/>
      <c r="U122" s="539"/>
      <c r="V122" s="493">
        <f>SUM(S122-(S122*U122/100))</f>
        <v>0</v>
      </c>
      <c r="W122" s="493">
        <f>SUM(J122+V122)</f>
        <v>793050</v>
      </c>
      <c r="X122" s="493">
        <f>W122</f>
        <v>793050</v>
      </c>
      <c r="Y122" s="536">
        <v>50</v>
      </c>
      <c r="Z122" s="379">
        <v>0</v>
      </c>
      <c r="AA122" s="536">
        <v>0.01</v>
      </c>
      <c r="AB122" s="379"/>
    </row>
    <row r="123" spans="1:28" s="538" customFormat="1" x14ac:dyDescent="0.3">
      <c r="A123" s="536">
        <v>53</v>
      </c>
      <c r="B123" s="536" t="s">
        <v>4</v>
      </c>
      <c r="C123" s="536">
        <v>15252</v>
      </c>
      <c r="D123" s="536">
        <v>5</v>
      </c>
      <c r="E123" s="536">
        <v>3</v>
      </c>
      <c r="F123" s="536">
        <v>18</v>
      </c>
      <c r="G123" s="536">
        <v>1</v>
      </c>
      <c r="H123" s="511">
        <f>SUM((D123*400)+(E123*100)+F123)</f>
        <v>2318</v>
      </c>
      <c r="I123" s="536">
        <v>100</v>
      </c>
      <c r="J123" s="511">
        <f>SUM(H123*I123)</f>
        <v>231800</v>
      </c>
      <c r="K123" s="536"/>
      <c r="L123" s="536"/>
      <c r="M123" s="540"/>
      <c r="N123" s="540"/>
      <c r="O123" s="536"/>
      <c r="P123" s="536"/>
      <c r="Q123" s="536"/>
      <c r="R123" s="511"/>
      <c r="S123" s="493">
        <f>SUM(O123*R123)</f>
        <v>0</v>
      </c>
      <c r="T123" s="536"/>
      <c r="U123" s="539"/>
      <c r="V123" s="493">
        <f>SUM(S123-(S123*U123/100))</f>
        <v>0</v>
      </c>
      <c r="W123" s="493">
        <f>SUM(J123+V123)</f>
        <v>231800</v>
      </c>
      <c r="X123" s="493">
        <f>W123</f>
        <v>231800</v>
      </c>
      <c r="Y123" s="536">
        <v>50</v>
      </c>
      <c r="Z123" s="379">
        <v>0</v>
      </c>
      <c r="AA123" s="536">
        <v>0.01</v>
      </c>
      <c r="AB123" s="536"/>
    </row>
    <row r="124" spans="1:28" s="538" customFormat="1" x14ac:dyDescent="0.3">
      <c r="A124" s="536">
        <v>54</v>
      </c>
      <c r="B124" s="536" t="s">
        <v>4</v>
      </c>
      <c r="C124" s="536">
        <v>15318</v>
      </c>
      <c r="D124" s="536">
        <v>2</v>
      </c>
      <c r="E124" s="536">
        <v>0</v>
      </c>
      <c r="F124" s="536">
        <v>9</v>
      </c>
      <c r="G124" s="536">
        <v>2</v>
      </c>
      <c r="H124" s="511">
        <f>SUM((D124*400)+(E124*100)+F124)</f>
        <v>809</v>
      </c>
      <c r="I124" s="536">
        <v>150</v>
      </c>
      <c r="J124" s="511">
        <f>SUM(H124*I124)</f>
        <v>121350</v>
      </c>
      <c r="K124" s="536"/>
      <c r="L124" s="536">
        <v>127</v>
      </c>
      <c r="M124" s="230" t="s">
        <v>1250</v>
      </c>
      <c r="N124" s="230" t="s">
        <v>2</v>
      </c>
      <c r="O124" s="536">
        <v>36</v>
      </c>
      <c r="P124" s="536"/>
      <c r="Q124" s="536"/>
      <c r="R124" s="511">
        <v>6500</v>
      </c>
      <c r="S124" s="493">
        <f>SUM(O124*R124)</f>
        <v>234000</v>
      </c>
      <c r="T124" s="536">
        <v>6</v>
      </c>
      <c r="U124" s="539">
        <v>6</v>
      </c>
      <c r="V124" s="493">
        <f>SUM(S124-(S124*U124/100))</f>
        <v>219960</v>
      </c>
      <c r="W124" s="493">
        <f>SUM(J124+V124)</f>
        <v>341310</v>
      </c>
      <c r="X124" s="493">
        <f>W124</f>
        <v>341310</v>
      </c>
      <c r="Y124" s="536">
        <v>10</v>
      </c>
      <c r="Z124" s="379">
        <v>0</v>
      </c>
      <c r="AA124" s="536">
        <v>0.02</v>
      </c>
      <c r="AB124" s="536"/>
    </row>
    <row r="125" spans="1:28" s="538" customFormat="1" x14ac:dyDescent="0.3">
      <c r="A125" s="536"/>
      <c r="B125" s="536"/>
      <c r="C125" s="536"/>
      <c r="D125" s="536"/>
      <c r="E125" s="536"/>
      <c r="F125" s="536"/>
      <c r="G125" s="536"/>
      <c r="H125" s="511">
        <f>SUM((D125*400)+(E125*100)+F125)</f>
        <v>0</v>
      </c>
      <c r="I125" s="536"/>
      <c r="J125" s="511">
        <f>SUM(H125*I125)</f>
        <v>0</v>
      </c>
      <c r="K125" s="536"/>
      <c r="L125" s="536"/>
      <c r="M125" s="537" t="s">
        <v>22</v>
      </c>
      <c r="N125" s="537" t="s">
        <v>0</v>
      </c>
      <c r="O125" s="536">
        <v>116</v>
      </c>
      <c r="P125" s="536"/>
      <c r="Q125" s="536"/>
      <c r="R125" s="511">
        <v>2050</v>
      </c>
      <c r="S125" s="493">
        <f>SUM(O125*R125)</f>
        <v>237800</v>
      </c>
      <c r="T125" s="536">
        <v>6</v>
      </c>
      <c r="U125" s="539">
        <v>20</v>
      </c>
      <c r="V125" s="493">
        <f>SUM(S125-(S125*U125/100))</f>
        <v>190240</v>
      </c>
      <c r="W125" s="493">
        <f>SUM(J125+V125)</f>
        <v>190240</v>
      </c>
      <c r="X125" s="493">
        <f>W125</f>
        <v>190240</v>
      </c>
      <c r="Y125" s="536">
        <v>50</v>
      </c>
      <c r="Z125" s="379">
        <v>0</v>
      </c>
      <c r="AA125" s="536">
        <v>0.01</v>
      </c>
      <c r="AB125" s="536"/>
    </row>
    <row r="126" spans="1:28" s="538" customFormat="1" x14ac:dyDescent="0.3">
      <c r="A126" s="536">
        <v>55</v>
      </c>
      <c r="B126" s="536" t="s">
        <v>4</v>
      </c>
      <c r="C126" s="536">
        <v>13979</v>
      </c>
      <c r="D126" s="536">
        <v>0</v>
      </c>
      <c r="E126" s="536">
        <v>3</v>
      </c>
      <c r="F126" s="536">
        <v>3</v>
      </c>
      <c r="G126" s="536">
        <v>2</v>
      </c>
      <c r="H126" s="511">
        <f>SUM((D126*400)+(E126*100)+F126)</f>
        <v>303</v>
      </c>
      <c r="I126" s="536">
        <v>180</v>
      </c>
      <c r="J126" s="511">
        <f>SUM(H126*I126)</f>
        <v>54540</v>
      </c>
      <c r="K126" s="536"/>
      <c r="L126" s="536">
        <v>17</v>
      </c>
      <c r="M126" s="230" t="s">
        <v>1250</v>
      </c>
      <c r="N126" s="537" t="s">
        <v>0</v>
      </c>
      <c r="O126" s="536">
        <v>83</v>
      </c>
      <c r="P126" s="536"/>
      <c r="Q126" s="536"/>
      <c r="R126" s="511">
        <v>6500</v>
      </c>
      <c r="S126" s="493">
        <f>SUM(O126*R126)</f>
        <v>539500</v>
      </c>
      <c r="T126" s="536">
        <v>3</v>
      </c>
      <c r="U126" s="539">
        <v>9</v>
      </c>
      <c r="V126" s="493">
        <f>SUM(S126-(S126*U126/100))</f>
        <v>490945</v>
      </c>
      <c r="W126" s="493">
        <f>SUM(J126+V126)</f>
        <v>545485</v>
      </c>
      <c r="X126" s="493">
        <f>W126</f>
        <v>545485</v>
      </c>
      <c r="Y126" s="536">
        <v>10</v>
      </c>
      <c r="Z126" s="379">
        <v>0</v>
      </c>
      <c r="AA126" s="536">
        <v>0.02</v>
      </c>
      <c r="AB126" s="536"/>
    </row>
    <row r="127" spans="1:28" s="538" customFormat="1" x14ac:dyDescent="0.3">
      <c r="A127" s="536"/>
      <c r="B127" s="536"/>
      <c r="C127" s="536"/>
      <c r="D127" s="536"/>
      <c r="E127" s="536"/>
      <c r="F127" s="536"/>
      <c r="G127" s="536"/>
      <c r="H127" s="511">
        <f>SUM((D127*400)+(E127*100)+F127)</f>
        <v>0</v>
      </c>
      <c r="I127" s="536"/>
      <c r="J127" s="511">
        <f>SUM(H127*I127)</f>
        <v>0</v>
      </c>
      <c r="K127" s="536"/>
      <c r="L127" s="536"/>
      <c r="M127" s="537" t="s">
        <v>71</v>
      </c>
      <c r="N127" s="537" t="s">
        <v>0</v>
      </c>
      <c r="O127" s="536">
        <v>10</v>
      </c>
      <c r="P127" s="536"/>
      <c r="Q127" s="536"/>
      <c r="R127" s="511">
        <v>5400</v>
      </c>
      <c r="S127" s="493">
        <f>SUM(O127*R127)</f>
        <v>54000</v>
      </c>
      <c r="T127" s="536">
        <v>35</v>
      </c>
      <c r="U127" s="539">
        <v>93</v>
      </c>
      <c r="V127" s="493">
        <f>SUM(S127-(S127*U127/100))</f>
        <v>3780</v>
      </c>
      <c r="W127" s="493">
        <f>SUM(J127+V127)</f>
        <v>3780</v>
      </c>
      <c r="X127" s="493">
        <f>W127</f>
        <v>3780</v>
      </c>
      <c r="Y127" s="536">
        <v>50</v>
      </c>
      <c r="Z127" s="379">
        <v>0</v>
      </c>
      <c r="AA127" s="536">
        <v>0.01</v>
      </c>
      <c r="AB127" s="536"/>
    </row>
    <row r="128" spans="1:28" x14ac:dyDescent="0.3">
      <c r="A128" s="536"/>
      <c r="B128" s="536"/>
      <c r="C128" s="536"/>
      <c r="D128" s="536"/>
      <c r="E128" s="536"/>
      <c r="F128" s="536"/>
      <c r="G128" s="536"/>
      <c r="H128" s="511">
        <f>SUM((D128*400)+(E128*100)+F128)</f>
        <v>0</v>
      </c>
      <c r="I128" s="379"/>
      <c r="J128" s="511">
        <f>SUM(H128*I128)</f>
        <v>0</v>
      </c>
      <c r="K128" s="379"/>
      <c r="L128" s="536">
        <v>66</v>
      </c>
      <c r="M128" s="230" t="s">
        <v>1250</v>
      </c>
      <c r="N128" s="537" t="s">
        <v>2</v>
      </c>
      <c r="O128" s="536">
        <v>190</v>
      </c>
      <c r="P128" s="536"/>
      <c r="Q128" s="379"/>
      <c r="R128" s="511">
        <v>6500</v>
      </c>
      <c r="S128" s="493">
        <f>SUM(O128*R128)</f>
        <v>1235000</v>
      </c>
      <c r="T128" s="536">
        <v>3</v>
      </c>
      <c r="U128" s="533">
        <v>3</v>
      </c>
      <c r="V128" s="493">
        <f>SUM(S128-(S128*U128/100))</f>
        <v>1197950</v>
      </c>
      <c r="W128" s="493">
        <f>SUM(J128+V128)</f>
        <v>1197950</v>
      </c>
      <c r="X128" s="493">
        <f>W128</f>
        <v>1197950</v>
      </c>
      <c r="Y128" s="379">
        <v>10</v>
      </c>
      <c r="Z128" s="379">
        <v>0</v>
      </c>
      <c r="AA128" s="379">
        <v>0.02</v>
      </c>
      <c r="AB128" s="536"/>
    </row>
    <row r="129" spans="1:28" x14ac:dyDescent="0.3">
      <c r="A129" s="536"/>
      <c r="B129" s="536"/>
      <c r="C129" s="536"/>
      <c r="D129" s="536"/>
      <c r="E129" s="536"/>
      <c r="F129" s="536"/>
      <c r="G129" s="536"/>
      <c r="H129" s="511">
        <f>SUM((D129*400)+(E129*100)+F129)</f>
        <v>0</v>
      </c>
      <c r="I129" s="379"/>
      <c r="J129" s="511">
        <f>SUM(H129*I129)</f>
        <v>0</v>
      </c>
      <c r="K129" s="379"/>
      <c r="L129" s="536"/>
      <c r="M129" s="537" t="s">
        <v>71</v>
      </c>
      <c r="N129" s="537" t="s">
        <v>0</v>
      </c>
      <c r="O129" s="536">
        <v>8</v>
      </c>
      <c r="P129" s="536"/>
      <c r="Q129" s="379"/>
      <c r="R129" s="511">
        <v>5400</v>
      </c>
      <c r="S129" s="493">
        <f>SUM(O129*R129)</f>
        <v>43200</v>
      </c>
      <c r="T129" s="536">
        <v>20</v>
      </c>
      <c r="U129" s="533">
        <v>93</v>
      </c>
      <c r="V129" s="493">
        <f>SUM(S129-(S129*U129/100))</f>
        <v>3024</v>
      </c>
      <c r="W129" s="493">
        <f>SUM(J129+V129)</f>
        <v>3024</v>
      </c>
      <c r="X129" s="493">
        <f>W129</f>
        <v>3024</v>
      </c>
      <c r="Y129" s="379">
        <v>50</v>
      </c>
      <c r="Z129" s="379">
        <v>0</v>
      </c>
      <c r="AA129" s="379">
        <v>0.01</v>
      </c>
      <c r="AB129" s="536"/>
    </row>
    <row r="130" spans="1:28" x14ac:dyDescent="0.3">
      <c r="A130" s="379">
        <v>56</v>
      </c>
      <c r="B130" s="379" t="s">
        <v>4</v>
      </c>
      <c r="C130" s="379">
        <v>737</v>
      </c>
      <c r="D130" s="379">
        <v>2</v>
      </c>
      <c r="E130" s="379">
        <v>1</v>
      </c>
      <c r="F130" s="379">
        <v>10</v>
      </c>
      <c r="G130" s="379">
        <v>1</v>
      </c>
      <c r="H130" s="511">
        <f>SUM((D130*400)+(E130*100)+F130)</f>
        <v>910</v>
      </c>
      <c r="I130" s="379">
        <v>130</v>
      </c>
      <c r="J130" s="511">
        <f>SUM(H130*I130)</f>
        <v>118300</v>
      </c>
      <c r="K130" s="379"/>
      <c r="L130" s="379"/>
      <c r="M130" s="534"/>
      <c r="N130" s="534"/>
      <c r="O130" s="379"/>
      <c r="P130" s="379"/>
      <c r="Q130" s="379"/>
      <c r="R130" s="511"/>
      <c r="S130" s="493">
        <f>SUM(O130*R130)</f>
        <v>0</v>
      </c>
      <c r="T130" s="379"/>
      <c r="U130" s="533"/>
      <c r="V130" s="493">
        <f>SUM(S130-(S130*U130/100))</f>
        <v>0</v>
      </c>
      <c r="W130" s="493">
        <f>SUM(J130+V130)</f>
        <v>118300</v>
      </c>
      <c r="X130" s="493">
        <f>W130</f>
        <v>118300</v>
      </c>
      <c r="Y130" s="379">
        <v>50</v>
      </c>
      <c r="Z130" s="379">
        <v>0</v>
      </c>
      <c r="AA130" s="379">
        <v>0.01</v>
      </c>
      <c r="AB130" s="379"/>
    </row>
    <row r="131" spans="1:28" x14ac:dyDescent="0.3">
      <c r="A131" s="379">
        <v>57</v>
      </c>
      <c r="B131" s="379" t="s">
        <v>4</v>
      </c>
      <c r="C131" s="379">
        <v>15277</v>
      </c>
      <c r="D131" s="379">
        <v>2</v>
      </c>
      <c r="E131" s="379">
        <v>1</v>
      </c>
      <c r="F131" s="379">
        <v>71</v>
      </c>
      <c r="G131" s="379">
        <v>1</v>
      </c>
      <c r="H131" s="511">
        <f>SUM((D131*400)+(E131*100)+F131)</f>
        <v>971</v>
      </c>
      <c r="I131" s="379">
        <v>75</v>
      </c>
      <c r="J131" s="511">
        <f>SUM(H131*I131)</f>
        <v>72825</v>
      </c>
      <c r="K131" s="379"/>
      <c r="L131" s="379"/>
      <c r="M131" s="534"/>
      <c r="N131" s="534"/>
      <c r="O131" s="379"/>
      <c r="P131" s="379"/>
      <c r="Q131" s="379"/>
      <c r="R131" s="511"/>
      <c r="S131" s="493">
        <f>SUM(O131*R131)</f>
        <v>0</v>
      </c>
      <c r="T131" s="379"/>
      <c r="U131" s="533"/>
      <c r="V131" s="493">
        <f>SUM(S131-(S131*U131/100))</f>
        <v>0</v>
      </c>
      <c r="W131" s="493">
        <f>SUM(J131+V131)</f>
        <v>72825</v>
      </c>
      <c r="X131" s="493">
        <f>W131</f>
        <v>72825</v>
      </c>
      <c r="Y131" s="379">
        <v>50</v>
      </c>
      <c r="Z131" s="379">
        <v>0</v>
      </c>
      <c r="AA131" s="379">
        <v>0.01</v>
      </c>
      <c r="AB131" s="379"/>
    </row>
    <row r="132" spans="1:28" x14ac:dyDescent="0.3">
      <c r="A132" s="379">
        <v>58</v>
      </c>
      <c r="B132" s="379" t="s">
        <v>4</v>
      </c>
      <c r="C132" s="379">
        <v>1805</v>
      </c>
      <c r="D132" s="379">
        <v>2</v>
      </c>
      <c r="E132" s="379">
        <v>1</v>
      </c>
      <c r="F132" s="379">
        <v>56</v>
      </c>
      <c r="G132" s="379">
        <v>1</v>
      </c>
      <c r="H132" s="511">
        <f>SUM((D132*400)+(E132*100)+F132)</f>
        <v>956</v>
      </c>
      <c r="I132" s="379">
        <v>75</v>
      </c>
      <c r="J132" s="511">
        <f>SUM(H132*I132)</f>
        <v>71700</v>
      </c>
      <c r="K132" s="379"/>
      <c r="L132" s="379"/>
      <c r="M132" s="534"/>
      <c r="N132" s="534"/>
      <c r="O132" s="379"/>
      <c r="P132" s="379"/>
      <c r="Q132" s="379"/>
      <c r="R132" s="511"/>
      <c r="S132" s="493">
        <f>SUM(O132*R132)</f>
        <v>0</v>
      </c>
      <c r="T132" s="379"/>
      <c r="U132" s="533"/>
      <c r="V132" s="493">
        <f>SUM(S132-(S132*U132/100))</f>
        <v>0</v>
      </c>
      <c r="W132" s="493">
        <f>SUM(J132+V132)</f>
        <v>71700</v>
      </c>
      <c r="X132" s="493">
        <f>W132</f>
        <v>71700</v>
      </c>
      <c r="Y132" s="379">
        <v>50</v>
      </c>
      <c r="Z132" s="379">
        <v>0</v>
      </c>
      <c r="AA132" s="379">
        <v>0.01</v>
      </c>
      <c r="AB132" s="379"/>
    </row>
    <row r="133" spans="1:28" x14ac:dyDescent="0.3">
      <c r="A133" s="379">
        <v>59</v>
      </c>
      <c r="B133" s="379" t="s">
        <v>4</v>
      </c>
      <c r="C133" s="379">
        <v>853</v>
      </c>
      <c r="D133" s="379">
        <v>1</v>
      </c>
      <c r="E133" s="379">
        <v>0</v>
      </c>
      <c r="F133" s="379">
        <v>80</v>
      </c>
      <c r="G133" s="379">
        <v>1</v>
      </c>
      <c r="H133" s="511">
        <f>SUM((D133*400)+(E133*100)+F133)</f>
        <v>480</v>
      </c>
      <c r="I133" s="379">
        <v>190</v>
      </c>
      <c r="J133" s="511">
        <f>SUM(H133*I133)</f>
        <v>91200</v>
      </c>
      <c r="K133" s="379"/>
      <c r="L133" s="379"/>
      <c r="M133" s="534"/>
      <c r="N133" s="534"/>
      <c r="O133" s="379"/>
      <c r="P133" s="379"/>
      <c r="Q133" s="379"/>
      <c r="R133" s="511"/>
      <c r="S133" s="493">
        <f>SUM(O133*R133)</f>
        <v>0</v>
      </c>
      <c r="T133" s="379"/>
      <c r="U133" s="533"/>
      <c r="V133" s="493">
        <f>SUM(S133-(S133*U133/100))</f>
        <v>0</v>
      </c>
      <c r="W133" s="493">
        <f>SUM(J133+V133)</f>
        <v>91200</v>
      </c>
      <c r="X133" s="493">
        <f>W133</f>
        <v>91200</v>
      </c>
      <c r="Y133" s="379">
        <v>50</v>
      </c>
      <c r="Z133" s="379">
        <v>0</v>
      </c>
      <c r="AA133" s="379">
        <v>0.01</v>
      </c>
      <c r="AB133" s="379"/>
    </row>
    <row r="134" spans="1:28" x14ac:dyDescent="0.3">
      <c r="A134" s="379">
        <v>60</v>
      </c>
      <c r="B134" s="379" t="s">
        <v>4</v>
      </c>
      <c r="C134" s="379">
        <v>1801</v>
      </c>
      <c r="D134" s="379">
        <v>16</v>
      </c>
      <c r="E134" s="379">
        <v>3</v>
      </c>
      <c r="F134" s="379">
        <v>13</v>
      </c>
      <c r="G134" s="379">
        <v>1</v>
      </c>
      <c r="H134" s="511">
        <f>SUM((D134*400)+(E134*100)+F134)</f>
        <v>6713</v>
      </c>
      <c r="I134" s="379">
        <v>75</v>
      </c>
      <c r="J134" s="511">
        <f>SUM(H134*I134)</f>
        <v>503475</v>
      </c>
      <c r="K134" s="379"/>
      <c r="L134" s="379"/>
      <c r="M134" s="534"/>
      <c r="N134" s="534"/>
      <c r="O134" s="379"/>
      <c r="P134" s="379"/>
      <c r="Q134" s="379"/>
      <c r="R134" s="511"/>
      <c r="S134" s="493">
        <f>SUM(O134*R134)</f>
        <v>0</v>
      </c>
      <c r="T134" s="379"/>
      <c r="U134" s="533"/>
      <c r="V134" s="493">
        <f>SUM(S134-(S134*U134/100))</f>
        <v>0</v>
      </c>
      <c r="W134" s="493">
        <f>SUM(J134+V134)</f>
        <v>503475</v>
      </c>
      <c r="X134" s="493">
        <f>W134</f>
        <v>503475</v>
      </c>
      <c r="Y134" s="379">
        <v>50</v>
      </c>
      <c r="Z134" s="379">
        <v>0</v>
      </c>
      <c r="AA134" s="379">
        <v>0.01</v>
      </c>
      <c r="AB134" s="379"/>
    </row>
    <row r="135" spans="1:28" x14ac:dyDescent="0.3">
      <c r="A135" s="379">
        <v>61</v>
      </c>
      <c r="B135" s="379" t="s">
        <v>4</v>
      </c>
      <c r="C135" s="379">
        <v>29896</v>
      </c>
      <c r="D135" s="379">
        <v>10</v>
      </c>
      <c r="E135" s="379">
        <v>2</v>
      </c>
      <c r="F135" s="379">
        <v>48</v>
      </c>
      <c r="G135" s="379">
        <v>1</v>
      </c>
      <c r="H135" s="511">
        <f>SUM((D135*400)+(E135*100)+F135)</f>
        <v>4248</v>
      </c>
      <c r="I135" s="379">
        <v>75</v>
      </c>
      <c r="J135" s="511">
        <f>SUM(H135*I135)</f>
        <v>318600</v>
      </c>
      <c r="K135" s="379"/>
      <c r="L135" s="379"/>
      <c r="M135" s="534"/>
      <c r="N135" s="534"/>
      <c r="O135" s="379"/>
      <c r="P135" s="379"/>
      <c r="Q135" s="379"/>
      <c r="R135" s="511"/>
      <c r="S135" s="493">
        <f>SUM(O135*R135)</f>
        <v>0</v>
      </c>
      <c r="T135" s="379"/>
      <c r="U135" s="533"/>
      <c r="V135" s="493">
        <f>SUM(S135-(S135*U135/100))</f>
        <v>0</v>
      </c>
      <c r="W135" s="493">
        <f>SUM(J135+V135)</f>
        <v>318600</v>
      </c>
      <c r="X135" s="493">
        <f>W135</f>
        <v>318600</v>
      </c>
      <c r="Y135" s="379">
        <v>50</v>
      </c>
      <c r="Z135" s="379">
        <v>0</v>
      </c>
      <c r="AA135" s="379">
        <v>0.01</v>
      </c>
      <c r="AB135" s="379"/>
    </row>
    <row r="136" spans="1:28" x14ac:dyDescent="0.3">
      <c r="A136" s="379">
        <v>62</v>
      </c>
      <c r="B136" s="379" t="s">
        <v>4</v>
      </c>
      <c r="C136" s="379">
        <v>15054</v>
      </c>
      <c r="D136" s="379">
        <v>29</v>
      </c>
      <c r="E136" s="379">
        <v>1</v>
      </c>
      <c r="F136" s="379">
        <v>88</v>
      </c>
      <c r="G136" s="379">
        <v>2</v>
      </c>
      <c r="H136" s="511">
        <f>SUM((D136*400)+(E136*100)+F136)</f>
        <v>11788</v>
      </c>
      <c r="I136" s="379">
        <v>100</v>
      </c>
      <c r="J136" s="511">
        <f>SUM(H136*I136)</f>
        <v>1178800</v>
      </c>
      <c r="K136" s="379"/>
      <c r="L136" s="379">
        <v>82</v>
      </c>
      <c r="M136" s="534" t="s">
        <v>3</v>
      </c>
      <c r="N136" s="534" t="s">
        <v>2</v>
      </c>
      <c r="O136" s="379">
        <v>122</v>
      </c>
      <c r="P136" s="379"/>
      <c r="Q136" s="379"/>
      <c r="R136" s="511">
        <v>6500</v>
      </c>
      <c r="S136" s="493">
        <f>SUM(O136*R136)</f>
        <v>793000</v>
      </c>
      <c r="T136" s="379">
        <v>20</v>
      </c>
      <c r="U136" s="533">
        <v>30</v>
      </c>
      <c r="V136" s="493">
        <f>SUM(S136-(S136*U136/100))</f>
        <v>555100</v>
      </c>
      <c r="W136" s="493">
        <f>SUM(J136+V136)</f>
        <v>1733900</v>
      </c>
      <c r="X136" s="493">
        <f>W136</f>
        <v>1733900</v>
      </c>
      <c r="Y136" s="379">
        <v>10</v>
      </c>
      <c r="Z136" s="379">
        <v>0</v>
      </c>
      <c r="AA136" s="379">
        <v>0.02</v>
      </c>
      <c r="AB136" s="379"/>
    </row>
    <row r="137" spans="1:28" x14ac:dyDescent="0.3">
      <c r="A137" s="379"/>
      <c r="B137" s="379"/>
      <c r="C137" s="379"/>
      <c r="D137" s="379"/>
      <c r="E137" s="379"/>
      <c r="F137" s="379"/>
      <c r="G137" s="379"/>
      <c r="H137" s="511">
        <f>SUM((D137*400)+(E137*100)+F137)</f>
        <v>0</v>
      </c>
      <c r="I137" s="379"/>
      <c r="J137" s="511">
        <f>SUM(H137*I137)</f>
        <v>0</v>
      </c>
      <c r="K137" s="379"/>
      <c r="L137" s="379"/>
      <c r="M137" s="534" t="s">
        <v>13</v>
      </c>
      <c r="N137" s="534" t="s">
        <v>0</v>
      </c>
      <c r="O137" s="379">
        <v>48</v>
      </c>
      <c r="P137" s="379"/>
      <c r="Q137" s="379"/>
      <c r="R137" s="511">
        <v>2050</v>
      </c>
      <c r="S137" s="493">
        <f>SUM(O137*R137)</f>
        <v>98400</v>
      </c>
      <c r="T137" s="379">
        <v>20</v>
      </c>
      <c r="U137" s="533">
        <v>93</v>
      </c>
      <c r="V137" s="493">
        <f>SUM(S137-(S137*U137/100))</f>
        <v>6888</v>
      </c>
      <c r="W137" s="493">
        <f>SUM(J137+V137)</f>
        <v>6888</v>
      </c>
      <c r="X137" s="493">
        <f>W137</f>
        <v>6888</v>
      </c>
      <c r="Y137" s="379">
        <v>50</v>
      </c>
      <c r="Z137" s="379">
        <v>0</v>
      </c>
      <c r="AA137" s="379">
        <v>0.01</v>
      </c>
      <c r="AB137" s="379"/>
    </row>
    <row r="138" spans="1:28" x14ac:dyDescent="0.3">
      <c r="A138" s="379"/>
      <c r="B138" s="379"/>
      <c r="C138" s="379"/>
      <c r="D138" s="379"/>
      <c r="E138" s="379"/>
      <c r="F138" s="379"/>
      <c r="G138" s="379"/>
      <c r="H138" s="511">
        <f>SUM((D138*400)+(E138*100)+F138)</f>
        <v>0</v>
      </c>
      <c r="I138" s="379"/>
      <c r="J138" s="511">
        <f>SUM(H138*I138)</f>
        <v>0</v>
      </c>
      <c r="K138" s="379"/>
      <c r="L138" s="379"/>
      <c r="M138" s="535" t="s">
        <v>22</v>
      </c>
      <c r="N138" s="535" t="s">
        <v>0</v>
      </c>
      <c r="O138" s="379">
        <v>21</v>
      </c>
      <c r="P138" s="379"/>
      <c r="Q138" s="379"/>
      <c r="R138" s="511">
        <v>2050</v>
      </c>
      <c r="S138" s="493">
        <f>SUM(O138*R138)</f>
        <v>43050</v>
      </c>
      <c r="T138" s="379">
        <v>20</v>
      </c>
      <c r="U138" s="533">
        <v>93</v>
      </c>
      <c r="V138" s="493">
        <f>SUM(S138-(S138*U138/100))</f>
        <v>3013.5</v>
      </c>
      <c r="W138" s="493">
        <f>SUM(J138+V138)</f>
        <v>3013.5</v>
      </c>
      <c r="X138" s="493">
        <f>W138</f>
        <v>3013.5</v>
      </c>
      <c r="Y138" s="379">
        <v>50</v>
      </c>
      <c r="Z138" s="379">
        <v>0</v>
      </c>
      <c r="AA138" s="379">
        <v>0.01</v>
      </c>
      <c r="AB138" s="379"/>
    </row>
    <row r="139" spans="1:28" x14ac:dyDescent="0.3">
      <c r="A139" s="379">
        <v>63</v>
      </c>
      <c r="B139" s="379" t="s">
        <v>4</v>
      </c>
      <c r="C139" s="379">
        <v>1873</v>
      </c>
      <c r="D139" s="379">
        <v>27</v>
      </c>
      <c r="E139" s="379">
        <v>0</v>
      </c>
      <c r="F139" s="379">
        <v>45</v>
      </c>
      <c r="G139" s="379">
        <v>2</v>
      </c>
      <c r="H139" s="511">
        <f>SUM((D139*400)+(E139*100)+F139)</f>
        <v>10845</v>
      </c>
      <c r="I139" s="379">
        <v>75</v>
      </c>
      <c r="J139" s="511">
        <f>SUM(H139*I139)</f>
        <v>813375</v>
      </c>
      <c r="K139" s="379"/>
      <c r="L139" s="379">
        <v>10</v>
      </c>
      <c r="M139" s="230" t="s">
        <v>1250</v>
      </c>
      <c r="N139" s="230" t="s">
        <v>2</v>
      </c>
      <c r="O139" s="379">
        <v>78</v>
      </c>
      <c r="P139" s="379"/>
      <c r="Q139" s="379"/>
      <c r="R139" s="511">
        <v>6500</v>
      </c>
      <c r="S139" s="493">
        <f>SUM(O139*R139)</f>
        <v>507000</v>
      </c>
      <c r="T139" s="379">
        <v>15</v>
      </c>
      <c r="U139" s="533">
        <v>20</v>
      </c>
      <c r="V139" s="493">
        <f>SUM(S139-(S139*U139/100))</f>
        <v>405600</v>
      </c>
      <c r="W139" s="493">
        <f>SUM(J139+V139)</f>
        <v>1218975</v>
      </c>
      <c r="X139" s="493">
        <f>W139</f>
        <v>1218975</v>
      </c>
      <c r="Y139" s="379">
        <v>10</v>
      </c>
      <c r="Z139" s="379">
        <v>0</v>
      </c>
      <c r="AA139" s="379">
        <v>0.02</v>
      </c>
      <c r="AB139" s="379"/>
    </row>
    <row r="140" spans="1:28" x14ac:dyDescent="0.3">
      <c r="A140" s="379"/>
      <c r="B140" s="379"/>
      <c r="C140" s="379"/>
      <c r="D140" s="379"/>
      <c r="E140" s="379"/>
      <c r="F140" s="379"/>
      <c r="G140" s="379"/>
      <c r="H140" s="511">
        <f>SUM((D140*400)+(E140*100)+F140)</f>
        <v>0</v>
      </c>
      <c r="I140" s="379"/>
      <c r="J140" s="511">
        <f>SUM(H140*I140)</f>
        <v>0</v>
      </c>
      <c r="K140" s="379"/>
      <c r="L140" s="379"/>
      <c r="M140" s="534" t="s">
        <v>71</v>
      </c>
      <c r="N140" s="534" t="s">
        <v>0</v>
      </c>
      <c r="O140" s="379">
        <v>6</v>
      </c>
      <c r="P140" s="379"/>
      <c r="Q140" s="379"/>
      <c r="R140" s="511">
        <v>5400</v>
      </c>
      <c r="S140" s="493">
        <f>SUM(O140*R140)</f>
        <v>32400</v>
      </c>
      <c r="T140" s="379">
        <v>15</v>
      </c>
      <c r="U140" s="533">
        <v>65</v>
      </c>
      <c r="V140" s="493">
        <f>SUM(S140-(S140*U140/100))</f>
        <v>11340</v>
      </c>
      <c r="W140" s="493">
        <f>SUM(J140+V140)</f>
        <v>11340</v>
      </c>
      <c r="X140" s="493">
        <f>W140</f>
        <v>11340</v>
      </c>
      <c r="Y140" s="379">
        <v>50</v>
      </c>
      <c r="Z140" s="379">
        <v>0</v>
      </c>
      <c r="AA140" s="379">
        <v>0.01</v>
      </c>
      <c r="AB140" s="379"/>
    </row>
    <row r="141" spans="1:28" x14ac:dyDescent="0.3">
      <c r="A141" s="379">
        <v>64</v>
      </c>
      <c r="B141" s="379" t="s">
        <v>4</v>
      </c>
      <c r="C141" s="379">
        <v>18702</v>
      </c>
      <c r="D141" s="379">
        <v>16</v>
      </c>
      <c r="E141" s="379">
        <v>0</v>
      </c>
      <c r="F141" s="379">
        <v>5</v>
      </c>
      <c r="G141" s="379">
        <v>1</v>
      </c>
      <c r="H141" s="511">
        <f>SUM((D141*400)+(E141*100)+F141)</f>
        <v>6405</v>
      </c>
      <c r="I141" s="379">
        <v>75</v>
      </c>
      <c r="J141" s="511">
        <f>SUM(H141*I141)</f>
        <v>480375</v>
      </c>
      <c r="K141" s="379"/>
      <c r="L141" s="379"/>
      <c r="M141" s="534"/>
      <c r="N141" s="534"/>
      <c r="O141" s="379"/>
      <c r="P141" s="379"/>
      <c r="Q141" s="379"/>
      <c r="R141" s="511"/>
      <c r="S141" s="493">
        <f>SUM(O141*R141)</f>
        <v>0</v>
      </c>
      <c r="T141" s="379"/>
      <c r="U141" s="533"/>
      <c r="V141" s="493">
        <f>SUM(S141-(S141*U141/100))</f>
        <v>0</v>
      </c>
      <c r="W141" s="493">
        <f>SUM(J141+V141)</f>
        <v>480375</v>
      </c>
      <c r="X141" s="493">
        <f>W141</f>
        <v>480375</v>
      </c>
      <c r="Y141" s="379">
        <v>50</v>
      </c>
      <c r="Z141" s="379">
        <v>0</v>
      </c>
      <c r="AA141" s="379">
        <v>0.01</v>
      </c>
      <c r="AB141" s="379"/>
    </row>
    <row r="142" spans="1:28" x14ac:dyDescent="0.3">
      <c r="A142" s="379">
        <v>65</v>
      </c>
      <c r="B142" s="379" t="s">
        <v>4</v>
      </c>
      <c r="C142" s="379">
        <v>15234</v>
      </c>
      <c r="D142" s="379">
        <v>6</v>
      </c>
      <c r="E142" s="379">
        <v>2</v>
      </c>
      <c r="F142" s="379">
        <v>51</v>
      </c>
      <c r="G142" s="379">
        <v>2</v>
      </c>
      <c r="H142" s="511">
        <f>SUM((D142*400)+(E142*100)+F142)</f>
        <v>2651</v>
      </c>
      <c r="I142" s="379">
        <v>130</v>
      </c>
      <c r="J142" s="511">
        <f>SUM(H142*I142)</f>
        <v>344630</v>
      </c>
      <c r="K142" s="379"/>
      <c r="L142" s="379">
        <v>43</v>
      </c>
      <c r="M142" s="534" t="s">
        <v>1272</v>
      </c>
      <c r="N142" s="534" t="s">
        <v>0</v>
      </c>
      <c r="O142" s="379">
        <v>32</v>
      </c>
      <c r="P142" s="379"/>
      <c r="Q142" s="379"/>
      <c r="R142" s="511">
        <v>6500</v>
      </c>
      <c r="S142" s="493">
        <f>SUM(O142*R142)</f>
        <v>208000</v>
      </c>
      <c r="T142" s="379">
        <v>30</v>
      </c>
      <c r="U142" s="533">
        <v>93</v>
      </c>
      <c r="V142" s="493">
        <f>SUM(S142-(S142*U142/100))</f>
        <v>14560</v>
      </c>
      <c r="W142" s="493">
        <f>SUM(J142+V142)</f>
        <v>359190</v>
      </c>
      <c r="X142" s="493">
        <f>W142</f>
        <v>359190</v>
      </c>
      <c r="Y142" s="379">
        <v>10</v>
      </c>
      <c r="Z142" s="379">
        <v>0</v>
      </c>
      <c r="AA142" s="379">
        <v>0.02</v>
      </c>
      <c r="AB142" s="379"/>
    </row>
    <row r="143" spans="1:28" x14ac:dyDescent="0.3">
      <c r="A143" s="379"/>
      <c r="B143" s="379"/>
      <c r="C143" s="379"/>
      <c r="D143" s="379"/>
      <c r="E143" s="379"/>
      <c r="F143" s="379"/>
      <c r="G143" s="379"/>
      <c r="H143" s="511">
        <f>SUM((D143*400)+(E143*100)+F143)</f>
        <v>0</v>
      </c>
      <c r="I143" s="379"/>
      <c r="J143" s="511">
        <f>SUM(H143*I143)</f>
        <v>0</v>
      </c>
      <c r="K143" s="379"/>
      <c r="L143" s="379"/>
      <c r="M143" s="534" t="s">
        <v>527</v>
      </c>
      <c r="N143" s="534" t="s">
        <v>0</v>
      </c>
      <c r="O143" s="379">
        <v>10</v>
      </c>
      <c r="P143" s="379"/>
      <c r="Q143" s="379"/>
      <c r="R143" s="511">
        <v>6500</v>
      </c>
      <c r="S143" s="493">
        <f>SUM(O143*R143)</f>
        <v>65000</v>
      </c>
      <c r="T143" s="379">
        <v>30</v>
      </c>
      <c r="U143" s="533">
        <v>93</v>
      </c>
      <c r="V143" s="493">
        <f>SUM(S143-(S143*U143/100))</f>
        <v>4550</v>
      </c>
      <c r="W143" s="493">
        <f>SUM(J143+V143)</f>
        <v>4550</v>
      </c>
      <c r="X143" s="493">
        <f>W143</f>
        <v>4550</v>
      </c>
      <c r="Y143" s="379">
        <v>10</v>
      </c>
      <c r="Z143" s="379">
        <v>0</v>
      </c>
      <c r="AA143" s="379">
        <v>0.02</v>
      </c>
      <c r="AB143" s="379"/>
    </row>
    <row r="144" spans="1:28" x14ac:dyDescent="0.3">
      <c r="A144" s="379"/>
      <c r="B144" s="379"/>
      <c r="C144" s="379"/>
      <c r="D144" s="379"/>
      <c r="E144" s="379"/>
      <c r="F144" s="379"/>
      <c r="G144" s="379"/>
      <c r="H144" s="511">
        <f>SUM((D144*400)+(E144*100)+F144)</f>
        <v>0</v>
      </c>
      <c r="I144" s="379"/>
      <c r="J144" s="511">
        <f>SUM(H144*I144)</f>
        <v>0</v>
      </c>
      <c r="K144" s="379"/>
      <c r="L144" s="379">
        <v>18</v>
      </c>
      <c r="M144" s="230" t="s">
        <v>10</v>
      </c>
      <c r="N144" s="230" t="s">
        <v>9</v>
      </c>
      <c r="O144" s="379">
        <v>174</v>
      </c>
      <c r="P144" s="379"/>
      <c r="Q144" s="379"/>
      <c r="R144" s="511">
        <v>6500</v>
      </c>
      <c r="S144" s="493">
        <f>SUM(O144*R144)</f>
        <v>1131000</v>
      </c>
      <c r="T144" s="379">
        <v>30</v>
      </c>
      <c r="U144" s="533">
        <v>85</v>
      </c>
      <c r="V144" s="493">
        <f>SUM(S144-(S144*U144/100))</f>
        <v>169650</v>
      </c>
      <c r="W144" s="493">
        <f>SUM(J144+V144)</f>
        <v>169650</v>
      </c>
      <c r="X144" s="493">
        <f>W144</f>
        <v>169650</v>
      </c>
      <c r="Y144" s="379">
        <v>10</v>
      </c>
      <c r="Z144" s="379">
        <v>0</v>
      </c>
      <c r="AA144" s="379">
        <v>0.01</v>
      </c>
      <c r="AB144" s="379"/>
    </row>
    <row r="145" spans="1:28" x14ac:dyDescent="0.3">
      <c r="A145" s="379"/>
      <c r="B145" s="379"/>
      <c r="C145" s="379"/>
      <c r="D145" s="379"/>
      <c r="E145" s="379"/>
      <c r="F145" s="379"/>
      <c r="G145" s="379"/>
      <c r="H145" s="511">
        <f>SUM((D145*400)+(E145*100)+F145)</f>
        <v>0</v>
      </c>
      <c r="I145" s="379"/>
      <c r="J145" s="511">
        <f>SUM(H145*I145)</f>
        <v>0</v>
      </c>
      <c r="K145" s="379"/>
      <c r="L145" s="379"/>
      <c r="M145" s="230"/>
      <c r="N145" s="230" t="s">
        <v>393</v>
      </c>
      <c r="O145" s="379">
        <v>102</v>
      </c>
      <c r="P145" s="379"/>
      <c r="Q145" s="379"/>
      <c r="R145" s="511"/>
      <c r="S145" s="493"/>
      <c r="T145" s="379"/>
      <c r="U145" s="533"/>
      <c r="V145" s="493">
        <f>SUM(S145-(S145*U145/100))</f>
        <v>0</v>
      </c>
      <c r="W145" s="493">
        <f>SUM(J145+V145)</f>
        <v>0</v>
      </c>
      <c r="X145" s="493">
        <f>W145</f>
        <v>0</v>
      </c>
      <c r="Y145" s="379"/>
      <c r="Z145" s="379"/>
      <c r="AA145" s="379"/>
      <c r="AB145" s="379"/>
    </row>
    <row r="146" spans="1:28" x14ac:dyDescent="0.3">
      <c r="A146" s="379"/>
      <c r="B146" s="379"/>
      <c r="C146" s="379"/>
      <c r="D146" s="379"/>
      <c r="E146" s="379"/>
      <c r="F146" s="379"/>
      <c r="G146" s="379"/>
      <c r="H146" s="511">
        <f>SUM((D146*400)+(E146*100)+F146)</f>
        <v>0</v>
      </c>
      <c r="I146" s="379"/>
      <c r="J146" s="511">
        <f>SUM(H146*I146)</f>
        <v>0</v>
      </c>
      <c r="K146" s="379"/>
      <c r="L146" s="379"/>
      <c r="M146" s="230"/>
      <c r="N146" s="230" t="s">
        <v>391</v>
      </c>
      <c r="O146" s="379">
        <v>72</v>
      </c>
      <c r="P146" s="379"/>
      <c r="Q146" s="379"/>
      <c r="R146" s="511"/>
      <c r="S146" s="493"/>
      <c r="T146" s="379"/>
      <c r="U146" s="533"/>
      <c r="V146" s="493">
        <f>SUM(S146-(S146*U146/100))</f>
        <v>0</v>
      </c>
      <c r="W146" s="493">
        <f>SUM(J146+V146)</f>
        <v>0</v>
      </c>
      <c r="X146" s="493">
        <f>W146</f>
        <v>0</v>
      </c>
      <c r="Y146" s="379"/>
      <c r="Z146" s="379"/>
      <c r="AA146" s="379"/>
      <c r="AB146" s="379"/>
    </row>
    <row r="147" spans="1:28" x14ac:dyDescent="0.3">
      <c r="A147" s="379"/>
      <c r="B147" s="379"/>
      <c r="C147" s="379"/>
      <c r="D147" s="379"/>
      <c r="E147" s="379"/>
      <c r="F147" s="379"/>
      <c r="G147" s="379"/>
      <c r="H147" s="511">
        <f>SUM((D147*400)+(E147*100)+F147)</f>
        <v>0</v>
      </c>
      <c r="I147" s="379"/>
      <c r="J147" s="511">
        <f>SUM(H147*I147)</f>
        <v>0</v>
      </c>
      <c r="K147" s="379"/>
      <c r="L147" s="379"/>
      <c r="M147" s="534" t="s">
        <v>71</v>
      </c>
      <c r="N147" s="534" t="s">
        <v>0</v>
      </c>
      <c r="O147" s="379">
        <v>10</v>
      </c>
      <c r="P147" s="379"/>
      <c r="Q147" s="379"/>
      <c r="R147" s="511">
        <v>5400</v>
      </c>
      <c r="S147" s="493">
        <f>SUM(O147*R147)</f>
        <v>54000</v>
      </c>
      <c r="T147" s="379">
        <v>30</v>
      </c>
      <c r="U147" s="533">
        <v>93</v>
      </c>
      <c r="V147" s="493">
        <f>SUM(S147-(S147*U147/100))</f>
        <v>3780</v>
      </c>
      <c r="W147" s="493">
        <f>SUM(J147+V147)</f>
        <v>3780</v>
      </c>
      <c r="X147" s="493">
        <f>W147</f>
        <v>3780</v>
      </c>
      <c r="Y147" s="379">
        <v>50</v>
      </c>
      <c r="Z147" s="379">
        <v>0</v>
      </c>
      <c r="AA147" s="379">
        <v>0.01</v>
      </c>
      <c r="AB147" s="379"/>
    </row>
    <row r="148" spans="1:28" x14ac:dyDescent="0.3">
      <c r="A148" s="379"/>
      <c r="B148" s="379"/>
      <c r="C148" s="379"/>
      <c r="D148" s="379"/>
      <c r="E148" s="379"/>
      <c r="F148" s="379"/>
      <c r="G148" s="379"/>
      <c r="H148" s="511">
        <f>SUM((D148*400)+(E148*100)+F148)</f>
        <v>0</v>
      </c>
      <c r="I148" s="229"/>
      <c r="J148" s="511">
        <f>SUM(H148*I148)</f>
        <v>0</v>
      </c>
      <c r="K148" s="229"/>
      <c r="L148" s="379"/>
      <c r="M148" s="534" t="s">
        <v>16</v>
      </c>
      <c r="N148" s="534" t="s">
        <v>0</v>
      </c>
      <c r="O148" s="379">
        <v>24</v>
      </c>
      <c r="P148" s="379"/>
      <c r="Q148" s="229"/>
      <c r="R148" s="511">
        <v>2400</v>
      </c>
      <c r="S148" s="493">
        <f>SUM(O148*R148)</f>
        <v>57600</v>
      </c>
      <c r="T148" s="379">
        <v>30</v>
      </c>
      <c r="U148" s="533">
        <v>93</v>
      </c>
      <c r="V148" s="493">
        <f>SUM(S148-(S148*U148/100))</f>
        <v>4032</v>
      </c>
      <c r="W148" s="493">
        <f>SUM(J148+V148)</f>
        <v>4032</v>
      </c>
      <c r="X148" s="493">
        <f>W148</f>
        <v>4032</v>
      </c>
      <c r="Y148" s="229">
        <v>0</v>
      </c>
      <c r="Z148" s="493">
        <f>X148</f>
        <v>4032</v>
      </c>
      <c r="AA148" s="229">
        <v>0.03</v>
      </c>
      <c r="AB148" s="379"/>
    </row>
    <row r="149" spans="1:28" x14ac:dyDescent="0.3">
      <c r="A149" s="379"/>
      <c r="B149" s="379"/>
      <c r="C149" s="379"/>
      <c r="D149" s="379"/>
      <c r="E149" s="379"/>
      <c r="F149" s="379"/>
      <c r="G149" s="379"/>
      <c r="H149" s="511">
        <f>SUM((D149*400)+(E149*100)+F149)</f>
        <v>0</v>
      </c>
      <c r="I149" s="229"/>
      <c r="J149" s="511">
        <f>SUM(H149*I149)</f>
        <v>0</v>
      </c>
      <c r="K149" s="229"/>
      <c r="L149" s="379"/>
      <c r="M149" s="534" t="s">
        <v>527</v>
      </c>
      <c r="N149" s="534" t="s">
        <v>0</v>
      </c>
      <c r="O149" s="379">
        <v>25</v>
      </c>
      <c r="P149" s="379"/>
      <c r="Q149" s="229"/>
      <c r="R149" s="511">
        <v>6500</v>
      </c>
      <c r="S149" s="493">
        <f>SUM(O149*R149)</f>
        <v>162500</v>
      </c>
      <c r="T149" s="379">
        <v>30</v>
      </c>
      <c r="U149" s="533">
        <v>93</v>
      </c>
      <c r="V149" s="493">
        <f>SUM(S149-(S149*U149/100))</f>
        <v>11375</v>
      </c>
      <c r="W149" s="493">
        <f>SUM(J149+V149)</f>
        <v>11375</v>
      </c>
      <c r="X149" s="493">
        <f>W149</f>
        <v>11375</v>
      </c>
      <c r="Y149" s="229">
        <v>10</v>
      </c>
      <c r="Z149" s="229">
        <v>0</v>
      </c>
      <c r="AA149" s="229">
        <v>0.02</v>
      </c>
      <c r="AB149" s="379"/>
    </row>
    <row r="150" spans="1:28" x14ac:dyDescent="0.3">
      <c r="A150" s="229"/>
      <c r="B150" s="230"/>
      <c r="C150" s="229"/>
      <c r="D150" s="229"/>
      <c r="E150" s="229"/>
      <c r="F150" s="229"/>
      <c r="G150" s="229"/>
      <c r="H150" s="511">
        <f>SUM((D150*400)+(E150*100)+F150)</f>
        <v>0</v>
      </c>
      <c r="I150" s="229"/>
      <c r="J150" s="511">
        <f>SUM(H150*I150)</f>
        <v>0</v>
      </c>
      <c r="K150" s="229"/>
      <c r="L150" s="229"/>
      <c r="M150" s="230" t="s">
        <v>1269</v>
      </c>
      <c r="N150" s="230" t="s">
        <v>0</v>
      </c>
      <c r="O150" s="229">
        <v>12</v>
      </c>
      <c r="P150" s="229"/>
      <c r="Q150" s="229"/>
      <c r="R150" s="511">
        <v>5400</v>
      </c>
      <c r="S150" s="493">
        <f>SUM(O150*R150)</f>
        <v>64800</v>
      </c>
      <c r="T150" s="229">
        <v>30</v>
      </c>
      <c r="U150" s="533">
        <v>93</v>
      </c>
      <c r="V150" s="493">
        <f>SUM(S150-(S150*U150/100))</f>
        <v>4536</v>
      </c>
      <c r="W150" s="493">
        <f>SUM(J150+V150)</f>
        <v>4536</v>
      </c>
      <c r="X150" s="493">
        <f>W150</f>
        <v>4536</v>
      </c>
      <c r="Y150" s="229">
        <v>10</v>
      </c>
      <c r="Z150" s="229">
        <v>0</v>
      </c>
      <c r="AA150" s="229">
        <v>0.02</v>
      </c>
      <c r="AB150" s="229"/>
    </row>
    <row r="151" spans="1:28" x14ac:dyDescent="0.3">
      <c r="A151" s="229"/>
      <c r="B151" s="230"/>
      <c r="C151" s="229"/>
      <c r="D151" s="229"/>
      <c r="E151" s="229"/>
      <c r="F151" s="229"/>
      <c r="G151" s="229"/>
      <c r="H151" s="511">
        <f>SUM((D151*400)+(E151*100)+F151)</f>
        <v>0</v>
      </c>
      <c r="I151" s="229"/>
      <c r="J151" s="511">
        <f>SUM(H151*I151)</f>
        <v>0</v>
      </c>
      <c r="K151" s="229"/>
      <c r="L151" s="229"/>
      <c r="M151" s="230" t="s">
        <v>13</v>
      </c>
      <c r="N151" s="230" t="s">
        <v>0</v>
      </c>
      <c r="O151" s="229">
        <v>4</v>
      </c>
      <c r="P151" s="229"/>
      <c r="Q151" s="229"/>
      <c r="R151" s="511">
        <v>2050</v>
      </c>
      <c r="S151" s="493">
        <f>SUM(O151*R151)</f>
        <v>8200</v>
      </c>
      <c r="T151" s="229">
        <v>30</v>
      </c>
      <c r="U151" s="533">
        <v>93</v>
      </c>
      <c r="V151" s="493">
        <f>SUM(S151-(S151*U151/100))</f>
        <v>574</v>
      </c>
      <c r="W151" s="493">
        <f>SUM(J151+V151)</f>
        <v>574</v>
      </c>
      <c r="X151" s="493">
        <f>W151</f>
        <v>574</v>
      </c>
      <c r="Y151" s="229">
        <v>50</v>
      </c>
      <c r="Z151" s="229">
        <v>0</v>
      </c>
      <c r="AA151" s="229">
        <v>0.01</v>
      </c>
      <c r="AB151" s="229"/>
    </row>
    <row r="152" spans="1:28" x14ac:dyDescent="0.3">
      <c r="A152" s="229"/>
      <c r="B152" s="230"/>
      <c r="C152" s="229"/>
      <c r="D152" s="229"/>
      <c r="E152" s="229"/>
      <c r="F152" s="229"/>
      <c r="G152" s="229"/>
      <c r="H152" s="511">
        <f>SUM((D152*400)+(E152*100)+F152)</f>
        <v>0</v>
      </c>
      <c r="I152" s="229"/>
      <c r="J152" s="511">
        <f>SUM(H152*I152)</f>
        <v>0</v>
      </c>
      <c r="K152" s="229"/>
      <c r="L152" s="229">
        <v>24</v>
      </c>
      <c r="M152" s="230" t="s">
        <v>10</v>
      </c>
      <c r="N152" s="230" t="s">
        <v>9</v>
      </c>
      <c r="O152" s="229">
        <v>180</v>
      </c>
      <c r="P152" s="229"/>
      <c r="Q152" s="229"/>
      <c r="R152" s="511">
        <v>6500</v>
      </c>
      <c r="S152" s="493">
        <f>SUM(O152*R152)</f>
        <v>1170000</v>
      </c>
      <c r="T152" s="229">
        <v>24</v>
      </c>
      <c r="U152" s="486">
        <v>85</v>
      </c>
      <c r="V152" s="493">
        <f>SUM(S152-(S152*U152/100))</f>
        <v>175500</v>
      </c>
      <c r="W152" s="493">
        <f>SUM(J152+V152)</f>
        <v>175500</v>
      </c>
      <c r="X152" s="493">
        <f>W152</f>
        <v>175500</v>
      </c>
      <c r="Y152" s="229">
        <v>10</v>
      </c>
      <c r="Z152" s="229">
        <v>0</v>
      </c>
      <c r="AA152" s="229">
        <v>0.02</v>
      </c>
      <c r="AB152" s="229"/>
    </row>
    <row r="153" spans="1:28" x14ac:dyDescent="0.3">
      <c r="A153" s="229"/>
      <c r="B153" s="230"/>
      <c r="C153" s="229"/>
      <c r="D153" s="229"/>
      <c r="E153" s="229"/>
      <c r="F153" s="229"/>
      <c r="G153" s="229"/>
      <c r="H153" s="511">
        <f>SUM((D153*400)+(E153*100)+F153)</f>
        <v>0</v>
      </c>
      <c r="I153" s="229"/>
      <c r="J153" s="511">
        <f>SUM(H153*I153)</f>
        <v>0</v>
      </c>
      <c r="K153" s="229"/>
      <c r="L153" s="229"/>
      <c r="M153" s="230"/>
      <c r="N153" s="230" t="s">
        <v>393</v>
      </c>
      <c r="O153" s="229">
        <v>108</v>
      </c>
      <c r="P153" s="229"/>
      <c r="Q153" s="229"/>
      <c r="R153" s="511"/>
      <c r="S153" s="493">
        <f>SUM(O153*R153)</f>
        <v>0</v>
      </c>
      <c r="T153" s="229"/>
      <c r="U153" s="486"/>
      <c r="V153" s="493">
        <f>SUM(S153-(S153*U153/100))</f>
        <v>0</v>
      </c>
      <c r="W153" s="493">
        <f>SUM(J153+V153)</f>
        <v>0</v>
      </c>
      <c r="X153" s="493">
        <f>W153</f>
        <v>0</v>
      </c>
      <c r="Y153" s="229"/>
      <c r="Z153" s="229"/>
      <c r="AA153" s="229"/>
      <c r="AB153" s="229"/>
    </row>
    <row r="154" spans="1:28" x14ac:dyDescent="0.3">
      <c r="A154" s="229"/>
      <c r="B154" s="230"/>
      <c r="C154" s="229"/>
      <c r="D154" s="229"/>
      <c r="E154" s="229"/>
      <c r="F154" s="229"/>
      <c r="G154" s="229"/>
      <c r="H154" s="511">
        <f>SUM((D154*400)+(E154*100)+F154)</f>
        <v>0</v>
      </c>
      <c r="I154" s="229"/>
      <c r="J154" s="511">
        <f>SUM(H154*I154)</f>
        <v>0</v>
      </c>
      <c r="K154" s="229"/>
      <c r="L154" s="229"/>
      <c r="M154" s="230"/>
      <c r="N154" s="230" t="s">
        <v>391</v>
      </c>
      <c r="O154" s="229">
        <v>72</v>
      </c>
      <c r="P154" s="229"/>
      <c r="Q154" s="229"/>
      <c r="R154" s="511"/>
      <c r="S154" s="493">
        <f>SUM(O154*R154)</f>
        <v>0</v>
      </c>
      <c r="T154" s="229"/>
      <c r="U154" s="486"/>
      <c r="V154" s="493">
        <f>SUM(S154-(S154*U154/100))</f>
        <v>0</v>
      </c>
      <c r="W154" s="493">
        <f>SUM(J154+V154)</f>
        <v>0</v>
      </c>
      <c r="X154" s="493">
        <f>W154</f>
        <v>0</v>
      </c>
      <c r="Y154" s="229"/>
      <c r="Z154" s="229"/>
      <c r="AA154" s="229"/>
      <c r="AB154" s="229"/>
    </row>
    <row r="155" spans="1:28" x14ac:dyDescent="0.3">
      <c r="A155" s="229"/>
      <c r="B155" s="230"/>
      <c r="C155" s="229"/>
      <c r="D155" s="229"/>
      <c r="E155" s="229"/>
      <c r="F155" s="229"/>
      <c r="G155" s="229"/>
      <c r="H155" s="511">
        <f>SUM((D155*400)+(E155*100)+F155)</f>
        <v>0</v>
      </c>
      <c r="I155" s="229"/>
      <c r="J155" s="511">
        <f>SUM(H155*I155)</f>
        <v>0</v>
      </c>
      <c r="K155" s="229"/>
      <c r="L155" s="229"/>
      <c r="M155" s="230" t="s">
        <v>16</v>
      </c>
      <c r="N155" s="230" t="s">
        <v>0</v>
      </c>
      <c r="O155" s="229">
        <v>24</v>
      </c>
      <c r="P155" s="229"/>
      <c r="Q155" s="229"/>
      <c r="R155" s="511">
        <v>2400</v>
      </c>
      <c r="S155" s="493">
        <f>SUM(O155*R155)</f>
        <v>57600</v>
      </c>
      <c r="T155" s="229">
        <v>3</v>
      </c>
      <c r="U155" s="486">
        <v>9</v>
      </c>
      <c r="V155" s="493">
        <f>SUM(S155-(S155*U155/100))</f>
        <v>52416</v>
      </c>
      <c r="W155" s="493">
        <f>SUM(J155+V155)</f>
        <v>52416</v>
      </c>
      <c r="X155" s="493">
        <f>W155</f>
        <v>52416</v>
      </c>
      <c r="Y155" s="229">
        <v>0</v>
      </c>
      <c r="Z155" s="493">
        <f>X155</f>
        <v>52416</v>
      </c>
      <c r="AA155" s="229">
        <v>0.03</v>
      </c>
      <c r="AB155" s="229"/>
    </row>
    <row r="156" spans="1:28" x14ac:dyDescent="0.3">
      <c r="A156" s="229"/>
      <c r="B156" s="230"/>
      <c r="C156" s="229"/>
      <c r="D156" s="229"/>
      <c r="E156" s="229"/>
      <c r="F156" s="229"/>
      <c r="G156" s="229"/>
      <c r="H156" s="511">
        <f>SUM((D156*400)+(E156*100)+F156)</f>
        <v>0</v>
      </c>
      <c r="I156" s="229"/>
      <c r="J156" s="511">
        <f>SUM(H156*I156)</f>
        <v>0</v>
      </c>
      <c r="K156" s="229"/>
      <c r="L156" s="229"/>
      <c r="M156" s="230" t="s">
        <v>415</v>
      </c>
      <c r="N156" s="230" t="s">
        <v>0</v>
      </c>
      <c r="O156" s="229">
        <v>15</v>
      </c>
      <c r="P156" s="229"/>
      <c r="Q156" s="229"/>
      <c r="R156" s="511">
        <v>2050</v>
      </c>
      <c r="S156" s="493">
        <f>SUM(O156*R156)</f>
        <v>30750</v>
      </c>
      <c r="T156" s="229">
        <v>3</v>
      </c>
      <c r="U156" s="486">
        <v>9</v>
      </c>
      <c r="V156" s="493">
        <f>SUM(S156-(S156*U156/100))</f>
        <v>27982.5</v>
      </c>
      <c r="W156" s="493">
        <f>SUM(J156+V156)</f>
        <v>27982.5</v>
      </c>
      <c r="X156" s="493">
        <f>W156</f>
        <v>27982.5</v>
      </c>
      <c r="Y156" s="229">
        <v>50</v>
      </c>
      <c r="Z156" s="229">
        <v>0</v>
      </c>
      <c r="AA156" s="229">
        <v>0.01</v>
      </c>
      <c r="AB156" s="229"/>
    </row>
    <row r="157" spans="1:28" x14ac:dyDescent="0.3">
      <c r="A157" s="229"/>
      <c r="B157" s="230"/>
      <c r="C157" s="229"/>
      <c r="D157" s="229"/>
      <c r="E157" s="229"/>
      <c r="F157" s="229"/>
      <c r="G157" s="229"/>
      <c r="H157" s="511">
        <f>SUM((D157*400)+(E157*100)+F157)</f>
        <v>0</v>
      </c>
      <c r="I157" s="229"/>
      <c r="J157" s="511">
        <f>SUM(H157*I157)</f>
        <v>0</v>
      </c>
      <c r="K157" s="229"/>
      <c r="L157" s="229"/>
      <c r="M157" s="230" t="s">
        <v>527</v>
      </c>
      <c r="N157" s="230" t="s">
        <v>0</v>
      </c>
      <c r="O157" s="229">
        <v>40</v>
      </c>
      <c r="P157" s="229"/>
      <c r="Q157" s="229"/>
      <c r="R157" s="511">
        <v>6500</v>
      </c>
      <c r="S157" s="493">
        <f>SUM(O157*R157)</f>
        <v>260000</v>
      </c>
      <c r="T157" s="229">
        <v>2</v>
      </c>
      <c r="U157" s="486">
        <v>6</v>
      </c>
      <c r="V157" s="493">
        <f>SUM(S157-(S157*U157/100))</f>
        <v>244400</v>
      </c>
      <c r="W157" s="493">
        <f>SUM(J157+V157)</f>
        <v>244400</v>
      </c>
      <c r="X157" s="493">
        <f>W157</f>
        <v>244400</v>
      </c>
      <c r="Y157" s="229">
        <v>10</v>
      </c>
      <c r="Z157" s="229">
        <v>0</v>
      </c>
      <c r="AA157" s="229">
        <v>0.02</v>
      </c>
      <c r="AB157" s="229"/>
    </row>
    <row r="158" spans="1:28" x14ac:dyDescent="0.3">
      <c r="A158" s="229"/>
      <c r="B158" s="230"/>
      <c r="C158" s="229"/>
      <c r="D158" s="229"/>
      <c r="E158" s="229"/>
      <c r="F158" s="229"/>
      <c r="G158" s="229"/>
      <c r="H158" s="511">
        <f>SUM((D158*400)+(E158*100)+F158)</f>
        <v>0</v>
      </c>
      <c r="I158" s="229"/>
      <c r="J158" s="511">
        <f>SUM(H158*I158)</f>
        <v>0</v>
      </c>
      <c r="K158" s="229"/>
      <c r="L158" s="229">
        <v>106</v>
      </c>
      <c r="M158" s="230" t="s">
        <v>3</v>
      </c>
      <c r="N158" s="230" t="s">
        <v>2</v>
      </c>
      <c r="O158" s="229">
        <v>60</v>
      </c>
      <c r="P158" s="229"/>
      <c r="Q158" s="229"/>
      <c r="R158" s="511">
        <v>6500</v>
      </c>
      <c r="S158" s="493">
        <f>SUM(O158*R158)</f>
        <v>390000</v>
      </c>
      <c r="T158" s="229">
        <v>10</v>
      </c>
      <c r="U158" s="486">
        <v>10</v>
      </c>
      <c r="V158" s="493">
        <f>SUM(S158-(S158*U158/100))</f>
        <v>351000</v>
      </c>
      <c r="W158" s="493">
        <f>SUM(J158+V158)</f>
        <v>351000</v>
      </c>
      <c r="X158" s="493">
        <f>W158</f>
        <v>351000</v>
      </c>
      <c r="Y158" s="229">
        <v>10</v>
      </c>
      <c r="Z158" s="229">
        <v>0</v>
      </c>
      <c r="AA158" s="229">
        <v>0.02</v>
      </c>
      <c r="AB158" s="229"/>
    </row>
    <row r="159" spans="1:28" x14ac:dyDescent="0.3">
      <c r="A159" s="229"/>
      <c r="B159" s="230"/>
      <c r="C159" s="229"/>
      <c r="D159" s="229"/>
      <c r="E159" s="229"/>
      <c r="F159" s="229"/>
      <c r="G159" s="229"/>
      <c r="H159" s="511">
        <f>SUM((D159*400)+(E159*100)+F159)</f>
        <v>0</v>
      </c>
      <c r="I159" s="229"/>
      <c r="J159" s="511">
        <f>SUM(H159*I159)</f>
        <v>0</v>
      </c>
      <c r="K159" s="229"/>
      <c r="L159" s="229"/>
      <c r="M159" s="230" t="s">
        <v>1269</v>
      </c>
      <c r="N159" s="230" t="s">
        <v>0</v>
      </c>
      <c r="O159" s="229">
        <v>7</v>
      </c>
      <c r="P159" s="229"/>
      <c r="Q159" s="229"/>
      <c r="R159" s="511">
        <v>5400</v>
      </c>
      <c r="S159" s="493">
        <f>SUM(O159*R159)</f>
        <v>37800</v>
      </c>
      <c r="T159" s="229">
        <v>1</v>
      </c>
      <c r="U159" s="486">
        <v>3</v>
      </c>
      <c r="V159" s="493">
        <f>SUM(S159-(S159*U159/100))</f>
        <v>36666</v>
      </c>
      <c r="W159" s="493">
        <f>SUM(J159+V159)</f>
        <v>36666</v>
      </c>
      <c r="X159" s="493">
        <f>W159</f>
        <v>36666</v>
      </c>
      <c r="Y159" s="229">
        <v>10</v>
      </c>
      <c r="Z159" s="229">
        <v>0</v>
      </c>
      <c r="AA159" s="229">
        <v>0.02</v>
      </c>
      <c r="AB159" s="229"/>
    </row>
    <row r="160" spans="1:28" x14ac:dyDescent="0.3">
      <c r="A160" s="229"/>
      <c r="B160" s="230"/>
      <c r="C160" s="229"/>
      <c r="D160" s="229"/>
      <c r="E160" s="229"/>
      <c r="F160" s="229"/>
      <c r="G160" s="229"/>
      <c r="H160" s="511">
        <f>SUM((D160*400)+(E160*100)+F160)</f>
        <v>0</v>
      </c>
      <c r="I160" s="229"/>
      <c r="J160" s="511">
        <f>SUM(H160*I160)</f>
        <v>0</v>
      </c>
      <c r="K160" s="229"/>
      <c r="L160" s="229"/>
      <c r="M160" s="230" t="s">
        <v>527</v>
      </c>
      <c r="N160" s="230" t="s">
        <v>0</v>
      </c>
      <c r="O160" s="229">
        <v>18</v>
      </c>
      <c r="P160" s="229"/>
      <c r="Q160" s="229"/>
      <c r="R160" s="511">
        <v>6500</v>
      </c>
      <c r="S160" s="493">
        <f>SUM(O160*R160)</f>
        <v>117000</v>
      </c>
      <c r="T160" s="229">
        <v>10</v>
      </c>
      <c r="U160" s="486">
        <v>40</v>
      </c>
      <c r="V160" s="493">
        <f>SUM(S160-(S160*U160/100))</f>
        <v>70200</v>
      </c>
      <c r="W160" s="493">
        <f>SUM(J160+V160)</f>
        <v>70200</v>
      </c>
      <c r="X160" s="493">
        <f>W160</f>
        <v>70200</v>
      </c>
      <c r="Y160" s="229">
        <v>10</v>
      </c>
      <c r="Z160" s="229">
        <v>0</v>
      </c>
      <c r="AA160" s="229">
        <v>0.02</v>
      </c>
      <c r="AB160" s="229"/>
    </row>
    <row r="161" spans="1:28" x14ac:dyDescent="0.3">
      <c r="A161" s="229"/>
      <c r="B161" s="230"/>
      <c r="C161" s="229"/>
      <c r="D161" s="229"/>
      <c r="E161" s="229"/>
      <c r="F161" s="229"/>
      <c r="G161" s="229"/>
      <c r="H161" s="511">
        <f>SUM((D161*400)+(E161*100)+F161)</f>
        <v>0</v>
      </c>
      <c r="I161" s="229"/>
      <c r="J161" s="511">
        <f>SUM(H161*I161)</f>
        <v>0</v>
      </c>
      <c r="K161" s="229"/>
      <c r="L161" s="229"/>
      <c r="M161" s="230" t="s">
        <v>22</v>
      </c>
      <c r="N161" s="230" t="s">
        <v>0</v>
      </c>
      <c r="O161" s="229">
        <v>24</v>
      </c>
      <c r="P161" s="229"/>
      <c r="Q161" s="229"/>
      <c r="R161" s="511">
        <v>2050</v>
      </c>
      <c r="S161" s="493">
        <f>SUM(O161*R161)</f>
        <v>49200</v>
      </c>
      <c r="T161" s="229">
        <v>1</v>
      </c>
      <c r="U161" s="486">
        <v>3</v>
      </c>
      <c r="V161" s="493">
        <f>SUM(S161-(S161*U161/100))</f>
        <v>47724</v>
      </c>
      <c r="W161" s="493">
        <f>SUM(J161+V161)</f>
        <v>47724</v>
      </c>
      <c r="X161" s="493">
        <f>W161</f>
        <v>47724</v>
      </c>
      <c r="Y161" s="229">
        <v>50</v>
      </c>
      <c r="Z161" s="229">
        <v>0</v>
      </c>
      <c r="AA161" s="229">
        <v>0.01</v>
      </c>
      <c r="AB161" s="229"/>
    </row>
    <row r="162" spans="1:28" x14ac:dyDescent="0.3">
      <c r="A162" s="494">
        <v>66</v>
      </c>
      <c r="B162" s="498" t="s">
        <v>47</v>
      </c>
      <c r="C162" s="494">
        <v>3156</v>
      </c>
      <c r="D162" s="494">
        <v>0</v>
      </c>
      <c r="E162" s="494">
        <v>2</v>
      </c>
      <c r="F162" s="494">
        <v>77</v>
      </c>
      <c r="G162" s="494">
        <v>2</v>
      </c>
      <c r="H162" s="511">
        <f>SUM((D162*400)+(E162*100)+F162)</f>
        <v>277</v>
      </c>
      <c r="I162" s="229">
        <v>75</v>
      </c>
      <c r="J162" s="511">
        <f>SUM(H162*I162)</f>
        <v>20775</v>
      </c>
      <c r="K162" s="229"/>
      <c r="L162" s="494">
        <v>30</v>
      </c>
      <c r="M162" s="498" t="s">
        <v>3</v>
      </c>
      <c r="N162" s="498" t="s">
        <v>0</v>
      </c>
      <c r="O162" s="494">
        <v>132</v>
      </c>
      <c r="P162" s="494"/>
      <c r="Q162" s="229"/>
      <c r="R162" s="511">
        <v>6500</v>
      </c>
      <c r="S162" s="493">
        <f>SUM(O162*R162)</f>
        <v>858000</v>
      </c>
      <c r="T162" s="494">
        <v>29</v>
      </c>
      <c r="U162" s="486">
        <v>93</v>
      </c>
      <c r="V162" s="493">
        <f>SUM(S162-(S162*U162/100))</f>
        <v>60060</v>
      </c>
      <c r="W162" s="493">
        <f>SUM(J162+V162)</f>
        <v>80835</v>
      </c>
      <c r="X162" s="493">
        <f>W162</f>
        <v>80835</v>
      </c>
      <c r="Y162" s="229">
        <v>10</v>
      </c>
      <c r="Z162" s="229">
        <v>0</v>
      </c>
      <c r="AA162" s="229">
        <v>0.02</v>
      </c>
      <c r="AB162" s="494"/>
    </row>
    <row r="163" spans="1:28" x14ac:dyDescent="0.3">
      <c r="A163" s="229"/>
      <c r="B163" s="230"/>
      <c r="C163" s="229"/>
      <c r="D163" s="229"/>
      <c r="E163" s="229"/>
      <c r="F163" s="229"/>
      <c r="G163" s="229"/>
      <c r="H163" s="511">
        <f>SUM((D163*400)+(E163*100)+F163)</f>
        <v>0</v>
      </c>
      <c r="I163" s="229"/>
      <c r="J163" s="511">
        <f>SUM(H163*I163)</f>
        <v>0</v>
      </c>
      <c r="K163" s="229"/>
      <c r="L163" s="229"/>
      <c r="M163" s="230" t="s">
        <v>71</v>
      </c>
      <c r="N163" s="230" t="s">
        <v>0</v>
      </c>
      <c r="O163" s="229">
        <v>24</v>
      </c>
      <c r="P163" s="229"/>
      <c r="Q163" s="229"/>
      <c r="R163" s="511">
        <v>5400</v>
      </c>
      <c r="S163" s="493">
        <f>SUM(O163*R163)</f>
        <v>129600</v>
      </c>
      <c r="T163" s="229">
        <v>29</v>
      </c>
      <c r="U163" s="486">
        <v>93</v>
      </c>
      <c r="V163" s="493">
        <f>SUM(S163-(S163*U163/100))</f>
        <v>9072</v>
      </c>
      <c r="W163" s="493">
        <f>SUM(J163+V163)</f>
        <v>9072</v>
      </c>
      <c r="X163" s="493">
        <f>W163</f>
        <v>9072</v>
      </c>
      <c r="Y163" s="229">
        <v>50</v>
      </c>
      <c r="Z163" s="229">
        <v>0</v>
      </c>
      <c r="AA163" s="229">
        <v>0.01</v>
      </c>
      <c r="AB163" s="229"/>
    </row>
    <row r="164" spans="1:28" x14ac:dyDescent="0.3">
      <c r="A164" s="229">
        <v>67</v>
      </c>
      <c r="B164" s="230" t="s">
        <v>4</v>
      </c>
      <c r="C164" s="229">
        <v>15188</v>
      </c>
      <c r="D164" s="229">
        <v>8</v>
      </c>
      <c r="E164" s="229">
        <v>3</v>
      </c>
      <c r="F164" s="229">
        <v>70</v>
      </c>
      <c r="G164" s="229">
        <v>2</v>
      </c>
      <c r="H164" s="511">
        <f>SUM((D164*400)+(E164*100)+F164)</f>
        <v>3570</v>
      </c>
      <c r="I164" s="229">
        <v>130</v>
      </c>
      <c r="J164" s="511">
        <f>SUM(H164*I164)</f>
        <v>464100</v>
      </c>
      <c r="K164" s="229"/>
      <c r="L164" s="229"/>
      <c r="M164" s="502"/>
      <c r="N164" s="502"/>
      <c r="O164" s="229"/>
      <c r="P164" s="229"/>
      <c r="Q164" s="229"/>
      <c r="R164" s="511"/>
      <c r="S164" s="493">
        <f>SUM(O164*R164)</f>
        <v>0</v>
      </c>
      <c r="T164" s="229"/>
      <c r="U164" s="486"/>
      <c r="V164" s="493">
        <f>SUM(S164-(S164*U164/100))</f>
        <v>0</v>
      </c>
      <c r="W164" s="493">
        <f>SUM(J164+V164)</f>
        <v>464100</v>
      </c>
      <c r="X164" s="493">
        <f>W164</f>
        <v>464100</v>
      </c>
      <c r="Y164" s="229">
        <v>50</v>
      </c>
      <c r="Z164" s="229">
        <v>0</v>
      </c>
      <c r="AA164" s="229">
        <v>0.01</v>
      </c>
      <c r="AB164" s="229"/>
    </row>
    <row r="165" spans="1:28" x14ac:dyDescent="0.3">
      <c r="A165" s="229">
        <v>68</v>
      </c>
      <c r="B165" s="230" t="s">
        <v>4</v>
      </c>
      <c r="C165" s="229">
        <v>5738</v>
      </c>
      <c r="D165" s="229">
        <v>0</v>
      </c>
      <c r="E165" s="229">
        <v>0</v>
      </c>
      <c r="F165" s="229">
        <v>63</v>
      </c>
      <c r="G165" s="229">
        <v>2</v>
      </c>
      <c r="H165" s="511">
        <f>SUM((D165*400)+(E165*100)+F165)</f>
        <v>63</v>
      </c>
      <c r="I165" s="229">
        <v>200</v>
      </c>
      <c r="J165" s="511">
        <f>SUM(H165*I165)</f>
        <v>12600</v>
      </c>
      <c r="K165" s="229"/>
      <c r="L165" s="229">
        <v>60</v>
      </c>
      <c r="M165" s="230" t="s">
        <v>3</v>
      </c>
      <c r="N165" s="230" t="s">
        <v>2</v>
      </c>
      <c r="O165" s="229">
        <v>126</v>
      </c>
      <c r="P165" s="229"/>
      <c r="Q165" s="229"/>
      <c r="R165" s="511">
        <v>6500</v>
      </c>
      <c r="S165" s="493">
        <f>SUM(O165*R165)</f>
        <v>819000</v>
      </c>
      <c r="T165" s="229">
        <v>20</v>
      </c>
      <c r="U165" s="486">
        <v>30</v>
      </c>
      <c r="V165" s="493">
        <f>SUM(S165-(S165*U165/100))</f>
        <v>573300</v>
      </c>
      <c r="W165" s="493">
        <f>SUM(J165+V165)</f>
        <v>585900</v>
      </c>
      <c r="X165" s="493">
        <f>W165</f>
        <v>585900</v>
      </c>
      <c r="Y165" s="229">
        <v>10</v>
      </c>
      <c r="Z165" s="229">
        <v>0</v>
      </c>
      <c r="AA165" s="229">
        <v>0.02</v>
      </c>
      <c r="AB165" s="229"/>
    </row>
    <row r="166" spans="1:28" x14ac:dyDescent="0.3">
      <c r="A166" s="229">
        <v>69</v>
      </c>
      <c r="B166" s="230" t="s">
        <v>4</v>
      </c>
      <c r="C166" s="229">
        <v>16011</v>
      </c>
      <c r="D166" s="229">
        <v>0</v>
      </c>
      <c r="E166" s="229">
        <v>0</v>
      </c>
      <c r="F166" s="229">
        <v>78</v>
      </c>
      <c r="G166" s="229">
        <v>2</v>
      </c>
      <c r="H166" s="511">
        <f>SUM((D166*400)+(E166*100)+F166)</f>
        <v>78</v>
      </c>
      <c r="I166" s="229">
        <v>75</v>
      </c>
      <c r="J166" s="511">
        <f>SUM(H166*I166)</f>
        <v>5850</v>
      </c>
      <c r="K166" s="229"/>
      <c r="L166" s="229">
        <v>11</v>
      </c>
      <c r="M166" s="230" t="s">
        <v>3</v>
      </c>
      <c r="N166" s="230" t="s">
        <v>2</v>
      </c>
      <c r="O166" s="229">
        <v>72</v>
      </c>
      <c r="P166" s="229"/>
      <c r="Q166" s="229"/>
      <c r="R166" s="511">
        <v>6500</v>
      </c>
      <c r="S166" s="493">
        <f>SUM(O166*R166)</f>
        <v>468000</v>
      </c>
      <c r="T166" s="229">
        <v>5</v>
      </c>
      <c r="U166" s="486">
        <v>5</v>
      </c>
      <c r="V166" s="493">
        <f>SUM(S166-(S166*U166/100))</f>
        <v>444600</v>
      </c>
      <c r="W166" s="493">
        <f>SUM(J166+V166)</f>
        <v>450450</v>
      </c>
      <c r="X166" s="493">
        <f>W166</f>
        <v>450450</v>
      </c>
      <c r="Y166" s="229">
        <v>10</v>
      </c>
      <c r="Z166" s="229">
        <v>0</v>
      </c>
      <c r="AA166" s="229">
        <v>0.02</v>
      </c>
      <c r="AB166" s="229"/>
    </row>
    <row r="167" spans="1:28" x14ac:dyDescent="0.3">
      <c r="A167" s="229">
        <v>70</v>
      </c>
      <c r="B167" s="230" t="s">
        <v>4</v>
      </c>
      <c r="C167" s="229">
        <v>5716</v>
      </c>
      <c r="D167" s="229">
        <v>0</v>
      </c>
      <c r="E167" s="229">
        <v>0</v>
      </c>
      <c r="F167" s="229">
        <v>52</v>
      </c>
      <c r="G167" s="229">
        <v>2</v>
      </c>
      <c r="H167" s="511">
        <f>SUM((D167*400)+(E167*100)+F167)</f>
        <v>52</v>
      </c>
      <c r="I167" s="229">
        <v>75</v>
      </c>
      <c r="J167" s="511">
        <f>SUM(H167*I167)</f>
        <v>3900</v>
      </c>
      <c r="K167" s="229"/>
      <c r="L167" s="503">
        <v>116</v>
      </c>
      <c r="M167" s="230" t="s">
        <v>3</v>
      </c>
      <c r="N167" s="230" t="s">
        <v>2</v>
      </c>
      <c r="O167" s="229">
        <v>66</v>
      </c>
      <c r="P167" s="229"/>
      <c r="Q167" s="229"/>
      <c r="R167" s="511">
        <v>6500</v>
      </c>
      <c r="S167" s="493">
        <f>SUM(O167*R167)</f>
        <v>429000</v>
      </c>
      <c r="T167" s="229">
        <v>13</v>
      </c>
      <c r="U167" s="486">
        <v>16</v>
      </c>
      <c r="V167" s="493">
        <f>SUM(S167-(S167*U167/100))</f>
        <v>360360</v>
      </c>
      <c r="W167" s="493">
        <f>SUM(J167+V167)</f>
        <v>364260</v>
      </c>
      <c r="X167" s="493">
        <f>W167</f>
        <v>364260</v>
      </c>
      <c r="Y167" s="229">
        <v>10</v>
      </c>
      <c r="Z167" s="229">
        <v>0</v>
      </c>
      <c r="AA167" s="229">
        <v>0.02</v>
      </c>
      <c r="AB167" s="229"/>
    </row>
    <row r="168" spans="1:28" x14ac:dyDescent="0.3">
      <c r="A168" s="229">
        <v>71</v>
      </c>
      <c r="B168" s="230" t="s">
        <v>4</v>
      </c>
      <c r="C168" s="229">
        <v>5737</v>
      </c>
      <c r="D168" s="229">
        <v>0</v>
      </c>
      <c r="E168" s="229">
        <v>0</v>
      </c>
      <c r="F168" s="229">
        <v>56</v>
      </c>
      <c r="G168" s="229">
        <v>2</v>
      </c>
      <c r="H168" s="511">
        <f>SUM((D168*400)+(E168*100)+F168)</f>
        <v>56</v>
      </c>
      <c r="I168" s="229">
        <v>200</v>
      </c>
      <c r="J168" s="511">
        <f>SUM(H168*I168)</f>
        <v>11200</v>
      </c>
      <c r="K168" s="229"/>
      <c r="L168" s="229">
        <v>118</v>
      </c>
      <c r="M168" s="230" t="s">
        <v>3</v>
      </c>
      <c r="N168" s="230" t="s">
        <v>2</v>
      </c>
      <c r="O168" s="229">
        <v>132</v>
      </c>
      <c r="P168" s="229"/>
      <c r="Q168" s="229"/>
      <c r="R168" s="511">
        <v>6500</v>
      </c>
      <c r="S168" s="493">
        <f>SUM(O168*R168)</f>
        <v>858000</v>
      </c>
      <c r="T168" s="229">
        <v>10</v>
      </c>
      <c r="U168" s="486">
        <v>10</v>
      </c>
      <c r="V168" s="493">
        <f>SUM(S168-(S168*U168/100))</f>
        <v>772200</v>
      </c>
      <c r="W168" s="493">
        <f>SUM(J168+V168)</f>
        <v>783400</v>
      </c>
      <c r="X168" s="493">
        <f>W168</f>
        <v>783400</v>
      </c>
      <c r="Y168" s="229">
        <v>10</v>
      </c>
      <c r="Z168" s="229">
        <v>0</v>
      </c>
      <c r="AA168" s="229">
        <v>0.02</v>
      </c>
      <c r="AB168" s="229"/>
    </row>
    <row r="169" spans="1:28" x14ac:dyDescent="0.3">
      <c r="A169" s="229"/>
      <c r="B169" s="230"/>
      <c r="C169" s="229"/>
      <c r="D169" s="229"/>
      <c r="E169" s="229"/>
      <c r="F169" s="229"/>
      <c r="G169" s="229"/>
      <c r="H169" s="511">
        <f>SUM((D169*400)+(E169*100)+F169)</f>
        <v>0</v>
      </c>
      <c r="I169" s="229"/>
      <c r="J169" s="511">
        <f>SUM(H169*I169)</f>
        <v>0</v>
      </c>
      <c r="K169" s="229"/>
      <c r="L169" s="229"/>
      <c r="M169" s="230" t="s">
        <v>22</v>
      </c>
      <c r="N169" s="230" t="s">
        <v>0</v>
      </c>
      <c r="O169" s="229">
        <v>15</v>
      </c>
      <c r="P169" s="229"/>
      <c r="Q169" s="229"/>
      <c r="R169" s="511">
        <v>2050</v>
      </c>
      <c r="S169" s="493">
        <f>SUM(O169*R169)</f>
        <v>30750</v>
      </c>
      <c r="T169" s="229">
        <v>10</v>
      </c>
      <c r="U169" s="486">
        <v>40</v>
      </c>
      <c r="V169" s="493">
        <f>SUM(S169-(S169*U169/100))</f>
        <v>18450</v>
      </c>
      <c r="W169" s="493">
        <f>SUM(J169+V169)</f>
        <v>18450</v>
      </c>
      <c r="X169" s="493">
        <f>W169</f>
        <v>18450</v>
      </c>
      <c r="Y169" s="229">
        <v>50</v>
      </c>
      <c r="Z169" s="229">
        <v>0</v>
      </c>
      <c r="AA169" s="229">
        <v>0.01</v>
      </c>
      <c r="AB169" s="229"/>
    </row>
    <row r="170" spans="1:28" x14ac:dyDescent="0.3">
      <c r="A170" s="229">
        <v>72</v>
      </c>
      <c r="B170" s="230" t="s">
        <v>4</v>
      </c>
      <c r="C170" s="229">
        <v>5735</v>
      </c>
      <c r="D170" s="229">
        <v>0</v>
      </c>
      <c r="E170" s="229">
        <v>1</v>
      </c>
      <c r="F170" s="229">
        <v>60</v>
      </c>
      <c r="G170" s="229">
        <v>2</v>
      </c>
      <c r="H170" s="511">
        <f>SUM((D170*400)+(E170*100)+F170)</f>
        <v>160</v>
      </c>
      <c r="I170" s="229">
        <v>150</v>
      </c>
      <c r="J170" s="511">
        <f>SUM(H170*I170)</f>
        <v>24000</v>
      </c>
      <c r="K170" s="229"/>
      <c r="L170" s="229">
        <v>117</v>
      </c>
      <c r="M170" s="230" t="s">
        <v>3</v>
      </c>
      <c r="N170" s="230" t="s">
        <v>2</v>
      </c>
      <c r="O170" s="229">
        <v>99</v>
      </c>
      <c r="P170" s="229"/>
      <c r="Q170" s="229"/>
      <c r="R170" s="511">
        <v>6500</v>
      </c>
      <c r="S170" s="493">
        <f>SUM(O170*R170)</f>
        <v>643500</v>
      </c>
      <c r="T170" s="229">
        <v>13</v>
      </c>
      <c r="U170" s="486">
        <v>16</v>
      </c>
      <c r="V170" s="493">
        <f>SUM(S170-(S170*U170/100))</f>
        <v>540540</v>
      </c>
      <c r="W170" s="493">
        <f>SUM(J170+V170)</f>
        <v>564540</v>
      </c>
      <c r="X170" s="493">
        <f>W170</f>
        <v>564540</v>
      </c>
      <c r="Y170" s="229">
        <v>10</v>
      </c>
      <c r="Z170" s="229">
        <v>0</v>
      </c>
      <c r="AA170" s="229">
        <v>0.02</v>
      </c>
      <c r="AB170" s="229"/>
    </row>
    <row r="171" spans="1:28" x14ac:dyDescent="0.3">
      <c r="A171" s="229">
        <v>73</v>
      </c>
      <c r="B171" s="230" t="s">
        <v>4</v>
      </c>
      <c r="C171" s="229">
        <v>15161</v>
      </c>
      <c r="D171" s="229">
        <v>12</v>
      </c>
      <c r="E171" s="229">
        <v>3</v>
      </c>
      <c r="F171" s="229">
        <v>98</v>
      </c>
      <c r="G171" s="229">
        <v>1</v>
      </c>
      <c r="H171" s="511">
        <f>SUM((D171*400)+(E171*100)+F171)</f>
        <v>5198</v>
      </c>
      <c r="I171" s="229">
        <v>75</v>
      </c>
      <c r="J171" s="511">
        <f>SUM(H171*I171)</f>
        <v>389850</v>
      </c>
      <c r="K171" s="229"/>
      <c r="L171" s="229"/>
      <c r="M171" s="502"/>
      <c r="N171" s="502"/>
      <c r="O171" s="229"/>
      <c r="P171" s="229"/>
      <c r="Q171" s="229"/>
      <c r="R171" s="511"/>
      <c r="S171" s="493">
        <f>SUM(O171*R171)</f>
        <v>0</v>
      </c>
      <c r="T171" s="229"/>
      <c r="U171" s="486"/>
      <c r="V171" s="493">
        <f>SUM(S171-(S171*U171/100))</f>
        <v>0</v>
      </c>
      <c r="W171" s="493">
        <f>SUM(J171+V171)</f>
        <v>389850</v>
      </c>
      <c r="X171" s="493">
        <f>W171</f>
        <v>389850</v>
      </c>
      <c r="Y171" s="229">
        <v>50</v>
      </c>
      <c r="Z171" s="229">
        <v>0</v>
      </c>
      <c r="AA171" s="229">
        <v>0.01</v>
      </c>
      <c r="AB171" s="229"/>
    </row>
    <row r="172" spans="1:28" x14ac:dyDescent="0.3">
      <c r="A172" s="229">
        <v>74</v>
      </c>
      <c r="B172" s="230" t="s">
        <v>4</v>
      </c>
      <c r="C172" s="229">
        <v>15265</v>
      </c>
      <c r="D172" s="229">
        <v>7</v>
      </c>
      <c r="E172" s="229">
        <v>3</v>
      </c>
      <c r="F172" s="229">
        <v>88</v>
      </c>
      <c r="G172" s="229">
        <v>1</v>
      </c>
      <c r="H172" s="511">
        <f>SUM((D172*400)+(E172*100)+F172)</f>
        <v>3188</v>
      </c>
      <c r="I172" s="229">
        <v>75</v>
      </c>
      <c r="J172" s="511">
        <f>SUM(H172*I172)</f>
        <v>239100</v>
      </c>
      <c r="K172" s="229"/>
      <c r="L172" s="229"/>
      <c r="M172" s="502"/>
      <c r="N172" s="502"/>
      <c r="O172" s="229"/>
      <c r="P172" s="229"/>
      <c r="Q172" s="229"/>
      <c r="R172" s="511"/>
      <c r="S172" s="493">
        <f>SUM(O172*R172)</f>
        <v>0</v>
      </c>
      <c r="T172" s="229"/>
      <c r="U172" s="486"/>
      <c r="V172" s="493">
        <f>SUM(S172-(S172*U172/100))</f>
        <v>0</v>
      </c>
      <c r="W172" s="493">
        <f>SUM(J172+V172)</f>
        <v>239100</v>
      </c>
      <c r="X172" s="493">
        <f>W172</f>
        <v>239100</v>
      </c>
      <c r="Y172" s="229">
        <v>50</v>
      </c>
      <c r="Z172" s="229">
        <v>0</v>
      </c>
      <c r="AA172" s="229">
        <v>0.01</v>
      </c>
      <c r="AB172" s="229"/>
    </row>
    <row r="173" spans="1:28" x14ac:dyDescent="0.3">
      <c r="A173" s="229">
        <v>75</v>
      </c>
      <c r="B173" s="230" t="s">
        <v>4</v>
      </c>
      <c r="C173" s="229">
        <v>5075</v>
      </c>
      <c r="D173" s="229">
        <v>0</v>
      </c>
      <c r="E173" s="229">
        <v>0</v>
      </c>
      <c r="F173" s="229">
        <v>93</v>
      </c>
      <c r="G173" s="229">
        <v>2</v>
      </c>
      <c r="H173" s="511">
        <f>SUM((D173*400)+(E173*100)+F173)</f>
        <v>93</v>
      </c>
      <c r="I173" s="229">
        <v>200</v>
      </c>
      <c r="J173" s="511">
        <f>SUM(H173*I173)</f>
        <v>18600</v>
      </c>
      <c r="K173" s="229"/>
      <c r="L173" s="229">
        <v>4</v>
      </c>
      <c r="M173" s="230" t="s">
        <v>10</v>
      </c>
      <c r="N173" s="230" t="s">
        <v>9</v>
      </c>
      <c r="O173" s="229">
        <v>228</v>
      </c>
      <c r="P173" s="229"/>
      <c r="Q173" s="229"/>
      <c r="R173" s="511">
        <v>6500</v>
      </c>
      <c r="S173" s="493">
        <f>SUM(O173*R173)</f>
        <v>1482000</v>
      </c>
      <c r="T173" s="229">
        <v>30</v>
      </c>
      <c r="U173" s="486">
        <v>85</v>
      </c>
      <c r="V173" s="493">
        <f>SUM(S173-(S173*U173/100))</f>
        <v>222300</v>
      </c>
      <c r="W173" s="493">
        <f>SUM(J173+V173)</f>
        <v>240900</v>
      </c>
      <c r="X173" s="493">
        <f>W173</f>
        <v>240900</v>
      </c>
      <c r="Y173" s="229">
        <v>10</v>
      </c>
      <c r="Z173" s="229">
        <v>0</v>
      </c>
      <c r="AA173" s="229">
        <v>0.02</v>
      </c>
      <c r="AB173" s="229"/>
    </row>
    <row r="174" spans="1:28" x14ac:dyDescent="0.3">
      <c r="A174" s="229"/>
      <c r="B174" s="230"/>
      <c r="C174" s="229"/>
      <c r="D174" s="229"/>
      <c r="E174" s="229"/>
      <c r="F174" s="229"/>
      <c r="G174" s="229"/>
      <c r="H174" s="511">
        <f>SUM((D174*400)+(E174*100)+F174)</f>
        <v>0</v>
      </c>
      <c r="I174" s="229"/>
      <c r="J174" s="511">
        <f>SUM(H174*I174)</f>
        <v>0</v>
      </c>
      <c r="K174" s="229"/>
      <c r="L174" s="229"/>
      <c r="M174" s="230"/>
      <c r="N174" s="230" t="s">
        <v>393</v>
      </c>
      <c r="O174" s="229">
        <v>132</v>
      </c>
      <c r="P174" s="229"/>
      <c r="Q174" s="229"/>
      <c r="R174" s="511"/>
      <c r="S174" s="493">
        <f>SUM(O174*R174)</f>
        <v>0</v>
      </c>
      <c r="T174" s="229"/>
      <c r="U174" s="486"/>
      <c r="V174" s="493">
        <f>SUM(S174-(S174*U174/100))</f>
        <v>0</v>
      </c>
      <c r="W174" s="493">
        <f>SUM(J174+V174)</f>
        <v>0</v>
      </c>
      <c r="X174" s="493">
        <f>W174</f>
        <v>0</v>
      </c>
      <c r="Y174" s="229"/>
      <c r="Z174" s="229"/>
      <c r="AA174" s="229"/>
      <c r="AB174" s="229"/>
    </row>
    <row r="175" spans="1:28" x14ac:dyDescent="0.3">
      <c r="A175" s="229"/>
      <c r="B175" s="230"/>
      <c r="C175" s="229"/>
      <c r="D175" s="229"/>
      <c r="E175" s="229"/>
      <c r="F175" s="229"/>
      <c r="G175" s="229"/>
      <c r="H175" s="511">
        <f>SUM((D175*400)+(E175*100)+F175)</f>
        <v>0</v>
      </c>
      <c r="I175" s="229"/>
      <c r="J175" s="511">
        <f>SUM(H175*I175)</f>
        <v>0</v>
      </c>
      <c r="K175" s="229"/>
      <c r="L175" s="229"/>
      <c r="M175" s="230"/>
      <c r="N175" s="230" t="s">
        <v>391</v>
      </c>
      <c r="O175" s="229">
        <v>96</v>
      </c>
      <c r="P175" s="229"/>
      <c r="Q175" s="229"/>
      <c r="R175" s="511"/>
      <c r="S175" s="493">
        <f>SUM(O175*R175)</f>
        <v>0</v>
      </c>
      <c r="T175" s="229"/>
      <c r="U175" s="486"/>
      <c r="V175" s="493">
        <f>SUM(S175-(S175*U175/100))</f>
        <v>0</v>
      </c>
      <c r="W175" s="493">
        <f>SUM(J175+V175)</f>
        <v>0</v>
      </c>
      <c r="X175" s="493">
        <f>W175</f>
        <v>0</v>
      </c>
      <c r="Y175" s="229"/>
      <c r="Z175" s="229"/>
      <c r="AA175" s="229"/>
      <c r="AB175" s="229"/>
    </row>
    <row r="176" spans="1:28" x14ac:dyDescent="0.3">
      <c r="A176" s="229"/>
      <c r="B176" s="230"/>
      <c r="C176" s="229"/>
      <c r="D176" s="229"/>
      <c r="E176" s="229"/>
      <c r="F176" s="229"/>
      <c r="G176" s="229"/>
      <c r="H176" s="511">
        <f>SUM((D176*400)+(E176*100)+F176)</f>
        <v>0</v>
      </c>
      <c r="I176" s="229"/>
      <c r="J176" s="511">
        <f>SUM(H176*I176)</f>
        <v>0</v>
      </c>
      <c r="K176" s="229"/>
      <c r="L176" s="229"/>
      <c r="M176" s="230" t="s">
        <v>8</v>
      </c>
      <c r="N176" s="230" t="s">
        <v>0</v>
      </c>
      <c r="O176" s="229">
        <v>16</v>
      </c>
      <c r="P176" s="229"/>
      <c r="Q176" s="229"/>
      <c r="R176" s="511">
        <v>5400</v>
      </c>
      <c r="S176" s="493">
        <f>SUM(O176*R176)</f>
        <v>86400</v>
      </c>
      <c r="T176" s="229">
        <v>30</v>
      </c>
      <c r="U176" s="486">
        <v>93</v>
      </c>
      <c r="V176" s="493">
        <f>SUM(S176-(S176*U176/100))</f>
        <v>6048</v>
      </c>
      <c r="W176" s="493">
        <f>SUM(J176+V176)</f>
        <v>6048</v>
      </c>
      <c r="X176" s="493">
        <f>W176</f>
        <v>6048</v>
      </c>
      <c r="Y176" s="229">
        <v>50</v>
      </c>
      <c r="Z176" s="229">
        <v>0</v>
      </c>
      <c r="AA176" s="229">
        <v>0.01</v>
      </c>
      <c r="AB176" s="229"/>
    </row>
    <row r="177" spans="1:28" x14ac:dyDescent="0.3">
      <c r="A177" s="229">
        <v>76</v>
      </c>
      <c r="B177" s="230" t="s">
        <v>4</v>
      </c>
      <c r="C177" s="229">
        <v>1005</v>
      </c>
      <c r="D177" s="229">
        <v>15</v>
      </c>
      <c r="E177" s="229">
        <v>0</v>
      </c>
      <c r="F177" s="229">
        <v>0</v>
      </c>
      <c r="G177" s="229">
        <v>1</v>
      </c>
      <c r="H177" s="511">
        <f>SUM((D177*400)+(E177*100)+F177)</f>
        <v>6000</v>
      </c>
      <c r="I177" s="229">
        <v>100</v>
      </c>
      <c r="J177" s="511">
        <f>SUM(H177*I177)</f>
        <v>600000</v>
      </c>
      <c r="K177" s="229"/>
      <c r="L177" s="229"/>
      <c r="M177" s="502"/>
      <c r="N177" s="502"/>
      <c r="O177" s="229"/>
      <c r="P177" s="229"/>
      <c r="Q177" s="229"/>
      <c r="R177" s="511"/>
      <c r="S177" s="493">
        <f>SUM(O177*R177)</f>
        <v>0</v>
      </c>
      <c r="T177" s="229"/>
      <c r="U177" s="486"/>
      <c r="V177" s="493">
        <f>SUM(S177-(S177*U177/100))</f>
        <v>0</v>
      </c>
      <c r="W177" s="493">
        <f>SUM(J177+V177)</f>
        <v>600000</v>
      </c>
      <c r="X177" s="493">
        <f>W177</f>
        <v>600000</v>
      </c>
      <c r="Y177" s="229">
        <v>50</v>
      </c>
      <c r="Z177" s="229">
        <v>0</v>
      </c>
      <c r="AA177" s="229">
        <v>0.01</v>
      </c>
      <c r="AB177" s="229"/>
    </row>
    <row r="178" spans="1:28" x14ac:dyDescent="0.3">
      <c r="A178" s="229">
        <v>77</v>
      </c>
      <c r="B178" s="230" t="s">
        <v>4</v>
      </c>
      <c r="C178" s="229">
        <v>2459</v>
      </c>
      <c r="D178" s="229">
        <v>13</v>
      </c>
      <c r="E178" s="229">
        <v>3</v>
      </c>
      <c r="F178" s="229">
        <v>48</v>
      </c>
      <c r="G178" s="229">
        <v>1</v>
      </c>
      <c r="H178" s="511">
        <f>SUM((D178*400)+(E178*100)+F178)</f>
        <v>5548</v>
      </c>
      <c r="I178" s="229">
        <v>100</v>
      </c>
      <c r="J178" s="511">
        <f>SUM(H178*I178)</f>
        <v>554800</v>
      </c>
      <c r="K178" s="229"/>
      <c r="L178" s="229"/>
      <c r="M178" s="502"/>
      <c r="N178" s="502"/>
      <c r="O178" s="229"/>
      <c r="P178" s="229"/>
      <c r="Q178" s="229"/>
      <c r="R178" s="511"/>
      <c r="S178" s="493">
        <f>SUM(O178*R178)</f>
        <v>0</v>
      </c>
      <c r="T178" s="229"/>
      <c r="U178" s="486"/>
      <c r="V178" s="493">
        <f>SUM(S178-(S178*U178/100))</f>
        <v>0</v>
      </c>
      <c r="W178" s="493">
        <f>SUM(J178+V178)</f>
        <v>554800</v>
      </c>
      <c r="X178" s="493">
        <f>W178</f>
        <v>554800</v>
      </c>
      <c r="Y178" s="229">
        <v>50</v>
      </c>
      <c r="Z178" s="229">
        <v>0</v>
      </c>
      <c r="AA178" s="229">
        <v>0.01</v>
      </c>
      <c r="AB178" s="229"/>
    </row>
    <row r="179" spans="1:28" x14ac:dyDescent="0.3">
      <c r="A179" s="229">
        <v>78</v>
      </c>
      <c r="B179" s="230" t="s">
        <v>4</v>
      </c>
      <c r="C179" s="229">
        <v>852</v>
      </c>
      <c r="D179" s="229">
        <v>1</v>
      </c>
      <c r="E179" s="229">
        <v>1</v>
      </c>
      <c r="F179" s="229">
        <v>2</v>
      </c>
      <c r="G179" s="229">
        <v>2</v>
      </c>
      <c r="H179" s="511">
        <f>SUM((D179*400)+(E179*100)+F179)</f>
        <v>502</v>
      </c>
      <c r="I179" s="229">
        <v>190</v>
      </c>
      <c r="J179" s="511">
        <f>SUM(H179*I179)</f>
        <v>95380</v>
      </c>
      <c r="K179" s="229"/>
      <c r="L179" s="229"/>
      <c r="M179" s="502" t="s">
        <v>1266</v>
      </c>
      <c r="N179" s="502" t="s">
        <v>0</v>
      </c>
      <c r="O179" s="229">
        <v>42</v>
      </c>
      <c r="P179" s="229"/>
      <c r="Q179" s="229"/>
      <c r="R179" s="511">
        <v>6500</v>
      </c>
      <c r="S179" s="493">
        <f>SUM(O179*R179)</f>
        <v>273000</v>
      </c>
      <c r="T179" s="229">
        <v>9</v>
      </c>
      <c r="U179" s="486">
        <v>35</v>
      </c>
      <c r="V179" s="493">
        <f>SUM(S179-(S179*U179/100))</f>
        <v>177450</v>
      </c>
      <c r="W179" s="493">
        <f>SUM(J179+V179)</f>
        <v>272830</v>
      </c>
      <c r="X179" s="493">
        <f>W179</f>
        <v>272830</v>
      </c>
      <c r="Y179" s="229">
        <v>10</v>
      </c>
      <c r="Z179" s="229">
        <v>0</v>
      </c>
      <c r="AA179" s="229">
        <v>0.02</v>
      </c>
      <c r="AB179" s="229"/>
    </row>
    <row r="180" spans="1:28" x14ac:dyDescent="0.3">
      <c r="A180" s="229"/>
      <c r="B180" s="230"/>
      <c r="C180" s="229"/>
      <c r="D180" s="229"/>
      <c r="E180" s="229"/>
      <c r="F180" s="229"/>
      <c r="G180" s="229"/>
      <c r="H180" s="511">
        <f>SUM((D180*400)+(E180*100)+F180)</f>
        <v>0</v>
      </c>
      <c r="I180" s="229"/>
      <c r="J180" s="511">
        <f>SUM(H180*I180)</f>
        <v>0</v>
      </c>
      <c r="K180" s="229"/>
      <c r="L180" s="229"/>
      <c r="M180" s="502" t="s">
        <v>11</v>
      </c>
      <c r="N180" s="502" t="s">
        <v>0</v>
      </c>
      <c r="O180" s="229">
        <v>42</v>
      </c>
      <c r="P180" s="229"/>
      <c r="Q180" s="229"/>
      <c r="R180" s="511">
        <v>2050</v>
      </c>
      <c r="S180" s="493">
        <f>SUM(O180*R180)</f>
        <v>86100</v>
      </c>
      <c r="T180" s="229">
        <v>5</v>
      </c>
      <c r="U180" s="486">
        <v>15</v>
      </c>
      <c r="V180" s="493">
        <f>SUM(S180-(S180*U180/100))</f>
        <v>73185</v>
      </c>
      <c r="W180" s="493">
        <f>SUM(J180+V180)</f>
        <v>73185</v>
      </c>
      <c r="X180" s="493">
        <f>W180</f>
        <v>73185</v>
      </c>
      <c r="Y180" s="229">
        <v>50</v>
      </c>
      <c r="Z180" s="229">
        <v>0</v>
      </c>
      <c r="AA180" s="229">
        <v>0.01</v>
      </c>
      <c r="AB180" s="229"/>
    </row>
    <row r="181" spans="1:28" x14ac:dyDescent="0.3">
      <c r="A181" s="229"/>
      <c r="B181" s="230"/>
      <c r="C181" s="229"/>
      <c r="D181" s="229"/>
      <c r="E181" s="229"/>
      <c r="F181" s="229"/>
      <c r="G181" s="229"/>
      <c r="H181" s="511">
        <f>SUM((D181*400)+(E181*100)+F181)</f>
        <v>0</v>
      </c>
      <c r="I181" s="229"/>
      <c r="J181" s="511">
        <f>SUM(H181*I181)</f>
        <v>0</v>
      </c>
      <c r="K181" s="229"/>
      <c r="L181" s="229"/>
      <c r="M181" s="502" t="s">
        <v>1256</v>
      </c>
      <c r="N181" s="502" t="s">
        <v>0</v>
      </c>
      <c r="O181" s="229">
        <v>5</v>
      </c>
      <c r="P181" s="229"/>
      <c r="Q181" s="229"/>
      <c r="R181" s="511">
        <v>2050</v>
      </c>
      <c r="S181" s="493">
        <f>SUM(O181*R181)</f>
        <v>10250</v>
      </c>
      <c r="T181" s="229">
        <v>2</v>
      </c>
      <c r="U181" s="486">
        <v>6</v>
      </c>
      <c r="V181" s="493">
        <f>SUM(S181-(S181*U181/100))</f>
        <v>9635</v>
      </c>
      <c r="W181" s="493">
        <f>SUM(J181+V181)</f>
        <v>9635</v>
      </c>
      <c r="X181" s="493">
        <f>W181</f>
        <v>9635</v>
      </c>
      <c r="Y181" s="229">
        <v>50</v>
      </c>
      <c r="Z181" s="229">
        <v>0</v>
      </c>
      <c r="AA181" s="229">
        <v>0.01</v>
      </c>
      <c r="AB181" s="229"/>
    </row>
    <row r="182" spans="1:28" x14ac:dyDescent="0.3">
      <c r="A182" s="229"/>
      <c r="B182" s="230"/>
      <c r="C182" s="229"/>
      <c r="D182" s="229"/>
      <c r="E182" s="229"/>
      <c r="F182" s="229"/>
      <c r="G182" s="229"/>
      <c r="H182" s="511">
        <f>SUM((D182*400)+(E182*100)+F182)</f>
        <v>0</v>
      </c>
      <c r="I182" s="229"/>
      <c r="J182" s="511">
        <f>SUM(H182*I182)</f>
        <v>0</v>
      </c>
      <c r="K182" s="229"/>
      <c r="L182" s="229"/>
      <c r="M182" s="502" t="s">
        <v>1266</v>
      </c>
      <c r="N182" s="502" t="s">
        <v>0</v>
      </c>
      <c r="O182" s="229">
        <v>21</v>
      </c>
      <c r="P182" s="229"/>
      <c r="Q182" s="229"/>
      <c r="R182" s="511">
        <v>6500</v>
      </c>
      <c r="S182" s="493">
        <f>SUM(O182*R182)</f>
        <v>136500</v>
      </c>
      <c r="T182" s="229">
        <v>2</v>
      </c>
      <c r="U182" s="486">
        <v>6</v>
      </c>
      <c r="V182" s="493">
        <f>SUM(S182-(S182*U182/100))</f>
        <v>128310</v>
      </c>
      <c r="W182" s="493">
        <f>SUM(J182+V182)</f>
        <v>128310</v>
      </c>
      <c r="X182" s="493">
        <f>W182</f>
        <v>128310</v>
      </c>
      <c r="Y182" s="229">
        <v>10</v>
      </c>
      <c r="Z182" s="229">
        <v>0</v>
      </c>
      <c r="AA182" s="229">
        <v>0.01</v>
      </c>
      <c r="AB182" s="229"/>
    </row>
    <row r="183" spans="1:28" x14ac:dyDescent="0.3">
      <c r="A183" s="229">
        <v>79</v>
      </c>
      <c r="B183" s="230" t="s">
        <v>4</v>
      </c>
      <c r="C183" s="229">
        <v>2463</v>
      </c>
      <c r="D183" s="229">
        <v>10</v>
      </c>
      <c r="E183" s="229">
        <v>2</v>
      </c>
      <c r="F183" s="229">
        <v>61</v>
      </c>
      <c r="G183" s="229">
        <v>1</v>
      </c>
      <c r="H183" s="511">
        <f>SUM((D183*400)+(E183*100)+F183)</f>
        <v>4261</v>
      </c>
      <c r="I183" s="229">
        <v>100</v>
      </c>
      <c r="J183" s="511">
        <f>SUM(H183*I183)</f>
        <v>426100</v>
      </c>
      <c r="K183" s="229"/>
      <c r="L183" s="229"/>
      <c r="M183" s="502"/>
      <c r="N183" s="502"/>
      <c r="O183" s="229"/>
      <c r="P183" s="229"/>
      <c r="Q183" s="229"/>
      <c r="R183" s="511"/>
      <c r="S183" s="493">
        <f>SUM(O183*R183)</f>
        <v>0</v>
      </c>
      <c r="T183" s="229"/>
      <c r="U183" s="486"/>
      <c r="V183" s="493">
        <f>SUM(S183-(S183*U183/100))</f>
        <v>0</v>
      </c>
      <c r="W183" s="493">
        <f>SUM(J183+V183)</f>
        <v>426100</v>
      </c>
      <c r="X183" s="493">
        <f>W183</f>
        <v>426100</v>
      </c>
      <c r="Y183" s="229">
        <v>50</v>
      </c>
      <c r="Z183" s="229">
        <v>0</v>
      </c>
      <c r="AA183" s="229">
        <v>0.01</v>
      </c>
      <c r="AB183" s="229"/>
    </row>
    <row r="184" spans="1:28" x14ac:dyDescent="0.3">
      <c r="A184" s="229">
        <v>80</v>
      </c>
      <c r="B184" s="230" t="s">
        <v>4</v>
      </c>
      <c r="C184" s="229">
        <v>5076</v>
      </c>
      <c r="D184" s="229">
        <v>0</v>
      </c>
      <c r="E184" s="229">
        <v>0</v>
      </c>
      <c r="F184" s="229">
        <v>84</v>
      </c>
      <c r="G184" s="229">
        <v>2</v>
      </c>
      <c r="H184" s="511">
        <f>SUM((D184*400)+(E184*100)+F184)</f>
        <v>84</v>
      </c>
      <c r="I184" s="229">
        <v>200</v>
      </c>
      <c r="J184" s="511">
        <f>SUM(H184*I184)</f>
        <v>16800</v>
      </c>
      <c r="K184" s="229"/>
      <c r="L184" s="229">
        <v>6</v>
      </c>
      <c r="M184" s="502" t="s">
        <v>3</v>
      </c>
      <c r="N184" s="502" t="s">
        <v>2</v>
      </c>
      <c r="O184" s="229">
        <v>120</v>
      </c>
      <c r="P184" s="229"/>
      <c r="Q184" s="229"/>
      <c r="R184" s="511">
        <v>6500</v>
      </c>
      <c r="S184" s="493">
        <f>SUM(O184*R184)</f>
        <v>780000</v>
      </c>
      <c r="T184" s="229">
        <v>2</v>
      </c>
      <c r="U184" s="486">
        <v>2</v>
      </c>
      <c r="V184" s="493">
        <f>SUM(S184-(S184*U184/100))</f>
        <v>764400</v>
      </c>
      <c r="W184" s="493">
        <f>SUM(J184+V184)</f>
        <v>781200</v>
      </c>
      <c r="X184" s="493">
        <f>W184</f>
        <v>781200</v>
      </c>
      <c r="Y184" s="229">
        <v>10</v>
      </c>
      <c r="Z184" s="229">
        <v>0</v>
      </c>
      <c r="AA184" s="229">
        <v>0.02</v>
      </c>
      <c r="AB184" s="229"/>
    </row>
    <row r="185" spans="1:28" x14ac:dyDescent="0.3">
      <c r="A185" s="229"/>
      <c r="B185" s="230"/>
      <c r="C185" s="229"/>
      <c r="D185" s="229"/>
      <c r="E185" s="229"/>
      <c r="F185" s="229"/>
      <c r="G185" s="229"/>
      <c r="H185" s="511">
        <f>SUM((D185*400)+(E185*100)+F185)</f>
        <v>0</v>
      </c>
      <c r="I185" s="229"/>
      <c r="J185" s="511">
        <f>SUM(H185*I185)</f>
        <v>0</v>
      </c>
      <c r="K185" s="229"/>
      <c r="L185" s="229"/>
      <c r="M185" s="502" t="s">
        <v>218</v>
      </c>
      <c r="N185" s="502" t="s">
        <v>0</v>
      </c>
      <c r="O185" s="229">
        <v>14</v>
      </c>
      <c r="P185" s="229"/>
      <c r="Q185" s="229"/>
      <c r="R185" s="511">
        <v>2050</v>
      </c>
      <c r="S185" s="493">
        <f>SUM(O185*R185)</f>
        <v>28700</v>
      </c>
      <c r="T185" s="229">
        <v>2</v>
      </c>
      <c r="U185" s="486">
        <v>6</v>
      </c>
      <c r="V185" s="493">
        <f>SUM(S185-(S185*U185/100))</f>
        <v>26978</v>
      </c>
      <c r="W185" s="493">
        <f>SUM(J185+V185)</f>
        <v>26978</v>
      </c>
      <c r="X185" s="493">
        <f>W185</f>
        <v>26978</v>
      </c>
      <c r="Y185" s="229">
        <v>50</v>
      </c>
      <c r="Z185" s="229">
        <v>0</v>
      </c>
      <c r="AA185" s="229">
        <v>0.01</v>
      </c>
      <c r="AB185" s="229"/>
    </row>
    <row r="186" spans="1:28" x14ac:dyDescent="0.3">
      <c r="A186" s="229"/>
      <c r="B186" s="230"/>
      <c r="C186" s="229"/>
      <c r="D186" s="229"/>
      <c r="E186" s="229"/>
      <c r="F186" s="229"/>
      <c r="G186" s="229"/>
      <c r="H186" s="511">
        <f>SUM((D186*400)+(E186*100)+F186)</f>
        <v>0</v>
      </c>
      <c r="I186" s="229"/>
      <c r="J186" s="511">
        <f>SUM(H186*I186)</f>
        <v>0</v>
      </c>
      <c r="K186" s="229"/>
      <c r="L186" s="229"/>
      <c r="M186" s="502" t="s">
        <v>8</v>
      </c>
      <c r="N186" s="502" t="s">
        <v>0</v>
      </c>
      <c r="O186" s="229">
        <v>12</v>
      </c>
      <c r="P186" s="229"/>
      <c r="Q186" s="229"/>
      <c r="R186" s="511">
        <v>5400</v>
      </c>
      <c r="S186" s="493">
        <f>SUM(O186*R186)</f>
        <v>64800</v>
      </c>
      <c r="T186" s="229">
        <v>2</v>
      </c>
      <c r="U186" s="486">
        <v>6</v>
      </c>
      <c r="V186" s="493">
        <f>SUM(S186-(S186*U186/100))</f>
        <v>60912</v>
      </c>
      <c r="W186" s="493">
        <f>SUM(J186+V186)</f>
        <v>60912</v>
      </c>
      <c r="X186" s="493">
        <f>W186</f>
        <v>60912</v>
      </c>
      <c r="Y186" s="229">
        <v>50</v>
      </c>
      <c r="Z186" s="229">
        <v>0</v>
      </c>
      <c r="AA186" s="229">
        <v>0.01</v>
      </c>
      <c r="AB186" s="229"/>
    </row>
    <row r="187" spans="1:28" x14ac:dyDescent="0.3">
      <c r="A187" s="229">
        <v>81</v>
      </c>
      <c r="B187" s="230" t="s">
        <v>4</v>
      </c>
      <c r="C187" s="229">
        <v>7362</v>
      </c>
      <c r="D187" s="229">
        <v>26</v>
      </c>
      <c r="E187" s="229">
        <v>0</v>
      </c>
      <c r="F187" s="229">
        <v>91</v>
      </c>
      <c r="G187" s="229">
        <v>1</v>
      </c>
      <c r="H187" s="511">
        <f>SUM((D187*400)+(E187*100)+F187)</f>
        <v>10491</v>
      </c>
      <c r="I187" s="229">
        <v>75</v>
      </c>
      <c r="J187" s="511">
        <f>SUM(H187*I187)</f>
        <v>786825</v>
      </c>
      <c r="K187" s="229"/>
      <c r="L187" s="229"/>
      <c r="M187" s="502"/>
      <c r="N187" s="502"/>
      <c r="O187" s="229"/>
      <c r="P187" s="229"/>
      <c r="Q187" s="229"/>
      <c r="R187" s="511"/>
      <c r="S187" s="493">
        <f>SUM(O187*R187)</f>
        <v>0</v>
      </c>
      <c r="T187" s="229"/>
      <c r="U187" s="486"/>
      <c r="V187" s="493">
        <f>SUM(S187-(S187*U187/100))</f>
        <v>0</v>
      </c>
      <c r="W187" s="493">
        <f>SUM(J187+V187)</f>
        <v>786825</v>
      </c>
      <c r="X187" s="493">
        <f>W187</f>
        <v>786825</v>
      </c>
      <c r="Y187" s="229">
        <v>50</v>
      </c>
      <c r="Z187" s="229">
        <v>0</v>
      </c>
      <c r="AA187" s="229">
        <v>0.01</v>
      </c>
      <c r="AB187" s="229"/>
    </row>
    <row r="188" spans="1:28" x14ac:dyDescent="0.3">
      <c r="A188" s="229">
        <v>82</v>
      </c>
      <c r="B188" s="230" t="s">
        <v>4</v>
      </c>
      <c r="C188" s="229">
        <v>15077</v>
      </c>
      <c r="D188" s="229">
        <v>1</v>
      </c>
      <c r="E188" s="229">
        <v>0</v>
      </c>
      <c r="F188" s="229">
        <v>0</v>
      </c>
      <c r="G188" s="229">
        <v>1</v>
      </c>
      <c r="H188" s="511">
        <f>SUM((D188*400)+(E188*100)+F188)</f>
        <v>400</v>
      </c>
      <c r="I188" s="229">
        <v>75</v>
      </c>
      <c r="J188" s="511">
        <f>SUM(H188*I188)</f>
        <v>30000</v>
      </c>
      <c r="K188" s="229"/>
      <c r="L188" s="229"/>
      <c r="M188" s="502"/>
      <c r="N188" s="502"/>
      <c r="O188" s="229"/>
      <c r="P188" s="229"/>
      <c r="Q188" s="229"/>
      <c r="R188" s="511"/>
      <c r="S188" s="493">
        <f>SUM(O188*R188)</f>
        <v>0</v>
      </c>
      <c r="T188" s="229"/>
      <c r="U188" s="486"/>
      <c r="V188" s="493">
        <f>SUM(S188-(S188*U188/100))</f>
        <v>0</v>
      </c>
      <c r="W188" s="493">
        <f>SUM(J188+V188)</f>
        <v>30000</v>
      </c>
      <c r="X188" s="493">
        <f>W188</f>
        <v>30000</v>
      </c>
      <c r="Y188" s="229">
        <v>50</v>
      </c>
      <c r="Z188" s="229">
        <v>0</v>
      </c>
      <c r="AA188" s="229">
        <v>0.01</v>
      </c>
      <c r="AB188" s="229"/>
    </row>
    <row r="189" spans="1:28" x14ac:dyDescent="0.3">
      <c r="A189" s="229">
        <v>83</v>
      </c>
      <c r="B189" s="230" t="s">
        <v>4</v>
      </c>
      <c r="C189" s="229">
        <v>13489</v>
      </c>
      <c r="D189" s="229">
        <v>3</v>
      </c>
      <c r="E189" s="229">
        <v>0</v>
      </c>
      <c r="F189" s="229">
        <v>88</v>
      </c>
      <c r="G189" s="229">
        <v>1</v>
      </c>
      <c r="H189" s="511">
        <f>SUM((D189*400)+(E189*100)+F189)</f>
        <v>1288</v>
      </c>
      <c r="I189" s="229">
        <v>75</v>
      </c>
      <c r="J189" s="511">
        <f>SUM(H189*I189)</f>
        <v>96600</v>
      </c>
      <c r="K189" s="229"/>
      <c r="L189" s="229"/>
      <c r="M189" s="502"/>
      <c r="N189" s="502"/>
      <c r="O189" s="229"/>
      <c r="P189" s="229"/>
      <c r="Q189" s="229"/>
      <c r="R189" s="511"/>
      <c r="S189" s="493">
        <f>SUM(O189*R189)</f>
        <v>0</v>
      </c>
      <c r="T189" s="229"/>
      <c r="U189" s="486"/>
      <c r="V189" s="493">
        <f>SUM(S189-(S189*U189/100))</f>
        <v>0</v>
      </c>
      <c r="W189" s="493">
        <f>SUM(J189+V189)</f>
        <v>96600</v>
      </c>
      <c r="X189" s="493">
        <f>W189</f>
        <v>96600</v>
      </c>
      <c r="Y189" s="229">
        <v>50</v>
      </c>
      <c r="Z189" s="229">
        <v>0</v>
      </c>
      <c r="AA189" s="229">
        <v>0.01</v>
      </c>
      <c r="AB189" s="229"/>
    </row>
    <row r="190" spans="1:28" x14ac:dyDescent="0.3">
      <c r="A190" s="229">
        <v>84</v>
      </c>
      <c r="B190" s="230" t="s">
        <v>4</v>
      </c>
      <c r="C190" s="229">
        <v>6662</v>
      </c>
      <c r="D190" s="229">
        <v>3</v>
      </c>
      <c r="E190" s="229">
        <v>0</v>
      </c>
      <c r="F190" s="229">
        <v>0</v>
      </c>
      <c r="G190" s="229">
        <v>2</v>
      </c>
      <c r="H190" s="511">
        <f>SUM((D190*400)+(E190*100)+F190)</f>
        <v>1200</v>
      </c>
      <c r="I190" s="229">
        <v>220</v>
      </c>
      <c r="J190" s="511">
        <f>SUM(H190*I190)</f>
        <v>264000</v>
      </c>
      <c r="K190" s="229"/>
      <c r="L190" s="229">
        <v>113</v>
      </c>
      <c r="M190" s="502" t="s">
        <v>3</v>
      </c>
      <c r="N190" s="502" t="s">
        <v>2</v>
      </c>
      <c r="O190" s="229">
        <v>91</v>
      </c>
      <c r="P190" s="229"/>
      <c r="Q190" s="229"/>
      <c r="R190" s="511">
        <v>6500</v>
      </c>
      <c r="S190" s="493">
        <f>SUM(O190*R190)</f>
        <v>591500</v>
      </c>
      <c r="T190" s="229">
        <v>8</v>
      </c>
      <c r="U190" s="486">
        <v>8</v>
      </c>
      <c r="V190" s="493">
        <f>SUM(S190-(S190*U190/100))</f>
        <v>544180</v>
      </c>
      <c r="W190" s="493">
        <f>SUM(J190+V190)</f>
        <v>808180</v>
      </c>
      <c r="X190" s="493">
        <f>W190</f>
        <v>808180</v>
      </c>
      <c r="Y190" s="229">
        <v>10</v>
      </c>
      <c r="Z190" s="229">
        <v>0</v>
      </c>
      <c r="AA190" s="229">
        <v>0.02</v>
      </c>
      <c r="AB190" s="229"/>
    </row>
    <row r="191" spans="1:28" x14ac:dyDescent="0.3">
      <c r="A191" s="229"/>
      <c r="B191" s="230"/>
      <c r="C191" s="229"/>
      <c r="D191" s="229"/>
      <c r="E191" s="229"/>
      <c r="F191" s="229"/>
      <c r="G191" s="229"/>
      <c r="H191" s="511"/>
      <c r="I191" s="229"/>
      <c r="J191" s="511"/>
      <c r="K191" s="229"/>
      <c r="L191" s="229"/>
      <c r="M191" s="502" t="s">
        <v>200</v>
      </c>
      <c r="N191" s="502" t="s">
        <v>0</v>
      </c>
      <c r="O191" s="229">
        <v>15</v>
      </c>
      <c r="P191" s="229"/>
      <c r="Q191" s="229"/>
      <c r="R191" s="511">
        <v>5900</v>
      </c>
      <c r="S191" s="493">
        <f>SUM(O191*R191)</f>
        <v>88500</v>
      </c>
      <c r="T191" s="229">
        <v>8</v>
      </c>
      <c r="U191" s="486">
        <v>30</v>
      </c>
      <c r="V191" s="493">
        <f>SUM(S191-(S191*U191/100))</f>
        <v>61950</v>
      </c>
      <c r="W191" s="493">
        <f>SUM(J191+V191)</f>
        <v>61950</v>
      </c>
      <c r="X191" s="493">
        <f>W191</f>
        <v>61950</v>
      </c>
      <c r="Y191" s="229">
        <v>50</v>
      </c>
      <c r="Z191" s="229">
        <v>0</v>
      </c>
      <c r="AA191" s="229">
        <v>0.01</v>
      </c>
      <c r="AB191" s="229"/>
    </row>
    <row r="192" spans="1:28" x14ac:dyDescent="0.3">
      <c r="A192" s="229"/>
      <c r="B192" s="230"/>
      <c r="C192" s="229"/>
      <c r="D192" s="229"/>
      <c r="E192" s="229"/>
      <c r="F192" s="229"/>
      <c r="G192" s="229"/>
      <c r="H192" s="511">
        <f>SUM((D192*400)+(E192*100)+F192)</f>
        <v>0</v>
      </c>
      <c r="I192" s="229"/>
      <c r="J192" s="511">
        <f>SUM(H192*I192)</f>
        <v>0</v>
      </c>
      <c r="K192" s="229"/>
      <c r="L192" s="229"/>
      <c r="M192" s="502" t="s">
        <v>11</v>
      </c>
      <c r="N192" s="502" t="s">
        <v>0</v>
      </c>
      <c r="O192" s="229">
        <v>88</v>
      </c>
      <c r="P192" s="229"/>
      <c r="Q192" s="229"/>
      <c r="R192" s="511">
        <v>2050</v>
      </c>
      <c r="S192" s="493">
        <f>SUM(O192*R192)</f>
        <v>180400</v>
      </c>
      <c r="T192" s="229">
        <v>3</v>
      </c>
      <c r="U192" s="486">
        <v>9</v>
      </c>
      <c r="V192" s="493">
        <f>SUM(S192-(S192*U192/100))</f>
        <v>164164</v>
      </c>
      <c r="W192" s="493">
        <f>SUM(J192+V192)</f>
        <v>164164</v>
      </c>
      <c r="X192" s="493">
        <f>W192</f>
        <v>164164</v>
      </c>
      <c r="Y192" s="229">
        <v>50</v>
      </c>
      <c r="Z192" s="229">
        <v>0</v>
      </c>
      <c r="AA192" s="229">
        <v>0.01</v>
      </c>
      <c r="AB192" s="229"/>
    </row>
    <row r="193" spans="1:28" x14ac:dyDescent="0.3">
      <c r="A193" s="229"/>
      <c r="B193" s="230"/>
      <c r="C193" s="229"/>
      <c r="D193" s="229"/>
      <c r="E193" s="229"/>
      <c r="F193" s="229"/>
      <c r="G193" s="229"/>
      <c r="H193" s="511">
        <f>SUM((D193*400)+(E193*100)+F193)</f>
        <v>0</v>
      </c>
      <c r="I193" s="229"/>
      <c r="J193" s="511">
        <f>SUM(H193*I193)</f>
        <v>0</v>
      </c>
      <c r="K193" s="229"/>
      <c r="L193" s="229"/>
      <c r="M193" s="502" t="s">
        <v>8</v>
      </c>
      <c r="N193" s="502" t="s">
        <v>0</v>
      </c>
      <c r="O193" s="229">
        <v>144</v>
      </c>
      <c r="P193" s="229"/>
      <c r="Q193" s="229"/>
      <c r="R193" s="511">
        <v>5400</v>
      </c>
      <c r="S193" s="493">
        <f>SUM(O193*R193)</f>
        <v>777600</v>
      </c>
      <c r="T193" s="229">
        <v>3</v>
      </c>
      <c r="U193" s="486">
        <v>9</v>
      </c>
      <c r="V193" s="493">
        <f>SUM(S193-(S193*U193/100))</f>
        <v>707616</v>
      </c>
      <c r="W193" s="493">
        <f>SUM(J193+V193)</f>
        <v>707616</v>
      </c>
      <c r="X193" s="493">
        <f>W193</f>
        <v>707616</v>
      </c>
      <c r="Y193" s="229">
        <v>50</v>
      </c>
      <c r="Z193" s="229">
        <v>0</v>
      </c>
      <c r="AA193" s="229">
        <v>0.01</v>
      </c>
      <c r="AB193" s="229"/>
    </row>
    <row r="194" spans="1:28" x14ac:dyDescent="0.3">
      <c r="A194" s="229">
        <v>85</v>
      </c>
      <c r="B194" s="230" t="s">
        <v>4</v>
      </c>
      <c r="C194" s="229">
        <v>15284</v>
      </c>
      <c r="D194" s="229">
        <v>3</v>
      </c>
      <c r="E194" s="229">
        <v>2</v>
      </c>
      <c r="F194" s="229">
        <v>38</v>
      </c>
      <c r="G194" s="229">
        <v>1</v>
      </c>
      <c r="H194" s="511">
        <f>SUM((D194*400)+(E194*100)+F194)</f>
        <v>1438</v>
      </c>
      <c r="I194" s="229">
        <v>75</v>
      </c>
      <c r="J194" s="511">
        <f>SUM(H194*I194)</f>
        <v>107850</v>
      </c>
      <c r="K194" s="229"/>
      <c r="L194" s="229"/>
      <c r="M194" s="502" t="s">
        <v>1271</v>
      </c>
      <c r="N194" s="502" t="s">
        <v>0</v>
      </c>
      <c r="O194" s="229">
        <v>660</v>
      </c>
      <c r="P194" s="229"/>
      <c r="Q194" s="229"/>
      <c r="R194" s="511">
        <v>2050</v>
      </c>
      <c r="S194" s="493">
        <f>SUM(O194*R194)</f>
        <v>1353000</v>
      </c>
      <c r="T194" s="229">
        <v>1</v>
      </c>
      <c r="U194" s="486">
        <v>3</v>
      </c>
      <c r="V194" s="493">
        <f>SUM(S194-(S194*U194/100))</f>
        <v>1312410</v>
      </c>
      <c r="W194" s="493">
        <f>SUM(J194+V194)</f>
        <v>1420260</v>
      </c>
      <c r="X194" s="493">
        <f>W194</f>
        <v>1420260</v>
      </c>
      <c r="Y194" s="229">
        <v>50</v>
      </c>
      <c r="Z194" s="229">
        <v>0</v>
      </c>
      <c r="AA194" s="229">
        <v>0.01</v>
      </c>
      <c r="AB194" s="229"/>
    </row>
    <row r="195" spans="1:28" x14ac:dyDescent="0.3">
      <c r="A195" s="229"/>
      <c r="B195" s="230"/>
      <c r="C195" s="229"/>
      <c r="D195" s="229"/>
      <c r="E195" s="229"/>
      <c r="F195" s="229"/>
      <c r="G195" s="229"/>
      <c r="H195" s="511">
        <f>SUM((D195*400)+(E195*100)+F195)</f>
        <v>0</v>
      </c>
      <c r="I195" s="229"/>
      <c r="J195" s="511">
        <f>SUM(H195*I195)</f>
        <v>0</v>
      </c>
      <c r="K195" s="229"/>
      <c r="L195" s="229"/>
      <c r="M195" s="502" t="s">
        <v>1256</v>
      </c>
      <c r="N195" s="502" t="s">
        <v>0</v>
      </c>
      <c r="O195" s="229">
        <v>10</v>
      </c>
      <c r="P195" s="229"/>
      <c r="Q195" s="229"/>
      <c r="R195" s="511">
        <v>2050</v>
      </c>
      <c r="S195" s="493">
        <f>SUM(O195*R195)</f>
        <v>20500</v>
      </c>
      <c r="T195" s="229">
        <v>1</v>
      </c>
      <c r="U195" s="486">
        <v>3</v>
      </c>
      <c r="V195" s="493">
        <f>SUM(S195-(S195*U195/100))</f>
        <v>19885</v>
      </c>
      <c r="W195" s="493">
        <f>SUM(J195+V195)</f>
        <v>19885</v>
      </c>
      <c r="X195" s="493">
        <f>W195</f>
        <v>19885</v>
      </c>
      <c r="Y195" s="229">
        <v>50</v>
      </c>
      <c r="Z195" s="229">
        <v>0</v>
      </c>
      <c r="AA195" s="229">
        <v>0.01</v>
      </c>
      <c r="AB195" s="229"/>
    </row>
    <row r="196" spans="1:28" x14ac:dyDescent="0.3">
      <c r="A196" s="229"/>
      <c r="B196" s="230"/>
      <c r="C196" s="229"/>
      <c r="D196" s="229"/>
      <c r="E196" s="229"/>
      <c r="F196" s="229"/>
      <c r="G196" s="229"/>
      <c r="H196" s="511">
        <f>SUM((D196*400)+(E196*100)+F196)</f>
        <v>0</v>
      </c>
      <c r="I196" s="229"/>
      <c r="J196" s="511">
        <f>SUM(H196*I196)</f>
        <v>0</v>
      </c>
      <c r="K196" s="229"/>
      <c r="L196" s="229"/>
      <c r="M196" s="502" t="s">
        <v>1268</v>
      </c>
      <c r="N196" s="502" t="s">
        <v>0</v>
      </c>
      <c r="O196" s="229">
        <v>5</v>
      </c>
      <c r="P196" s="229"/>
      <c r="Q196" s="229"/>
      <c r="R196" s="511">
        <v>5400</v>
      </c>
      <c r="S196" s="493">
        <f>SUM(O196*R196)</f>
        <v>27000</v>
      </c>
      <c r="T196" s="229">
        <v>1</v>
      </c>
      <c r="U196" s="486">
        <v>3</v>
      </c>
      <c r="V196" s="493">
        <f>SUM(S196-(S196*U196/100))</f>
        <v>26190</v>
      </c>
      <c r="W196" s="493">
        <f>SUM(J196+V196)</f>
        <v>26190</v>
      </c>
      <c r="X196" s="493">
        <f>W196</f>
        <v>26190</v>
      </c>
      <c r="Y196" s="229">
        <v>10</v>
      </c>
      <c r="Z196" s="229">
        <v>0</v>
      </c>
      <c r="AA196" s="229">
        <v>0.02</v>
      </c>
      <c r="AB196" s="229"/>
    </row>
    <row r="197" spans="1:28" x14ac:dyDescent="0.3">
      <c r="A197" s="229"/>
      <c r="B197" s="230"/>
      <c r="C197" s="229"/>
      <c r="D197" s="229"/>
      <c r="E197" s="229"/>
      <c r="F197" s="229"/>
      <c r="G197" s="229"/>
      <c r="H197" s="511">
        <f>SUM((D197*400)+(E197*100)+F197)</f>
        <v>0</v>
      </c>
      <c r="I197" s="229"/>
      <c r="J197" s="511">
        <f>SUM(H197*I197)</f>
        <v>0</v>
      </c>
      <c r="K197" s="229"/>
      <c r="L197" s="229"/>
      <c r="M197" s="502" t="s">
        <v>1270</v>
      </c>
      <c r="N197" s="502" t="s">
        <v>0</v>
      </c>
      <c r="O197" s="229">
        <v>9</v>
      </c>
      <c r="P197" s="229"/>
      <c r="Q197" s="229"/>
      <c r="R197" s="511">
        <v>6500</v>
      </c>
      <c r="S197" s="493">
        <f>SUM(O197*R197)</f>
        <v>58500</v>
      </c>
      <c r="T197" s="229">
        <v>1</v>
      </c>
      <c r="U197" s="486">
        <v>3</v>
      </c>
      <c r="V197" s="493">
        <f>SUM(S197-(S197*U197/100))</f>
        <v>56745</v>
      </c>
      <c r="W197" s="493">
        <f>SUM(J197+V197)</f>
        <v>56745</v>
      </c>
      <c r="X197" s="493">
        <f>W197</f>
        <v>56745</v>
      </c>
      <c r="Y197" s="229">
        <v>10</v>
      </c>
      <c r="Z197" s="229">
        <v>0</v>
      </c>
      <c r="AA197" s="229">
        <v>0.02</v>
      </c>
      <c r="AB197" s="229"/>
    </row>
    <row r="198" spans="1:28" x14ac:dyDescent="0.3">
      <c r="A198" s="229">
        <v>86</v>
      </c>
      <c r="B198" s="230" t="s">
        <v>4</v>
      </c>
      <c r="C198" s="229">
        <v>2469</v>
      </c>
      <c r="D198" s="229">
        <v>12</v>
      </c>
      <c r="E198" s="229">
        <v>1</v>
      </c>
      <c r="F198" s="229">
        <v>60</v>
      </c>
      <c r="G198" s="229">
        <v>1</v>
      </c>
      <c r="H198" s="511">
        <f>SUM((D198*400)+(E198*100)+F198)</f>
        <v>4960</v>
      </c>
      <c r="I198" s="229">
        <v>75</v>
      </c>
      <c r="J198" s="511">
        <f>SUM(H198*I198)</f>
        <v>372000</v>
      </c>
      <c r="K198" s="229"/>
      <c r="L198" s="229"/>
      <c r="M198" s="502"/>
      <c r="N198" s="502"/>
      <c r="O198" s="229"/>
      <c r="P198" s="229"/>
      <c r="Q198" s="229"/>
      <c r="R198" s="511"/>
      <c r="S198" s="493">
        <f>SUM(O198*R198)</f>
        <v>0</v>
      </c>
      <c r="T198" s="229"/>
      <c r="U198" s="486"/>
      <c r="V198" s="493">
        <f>SUM(S198-(S198*U198/100))</f>
        <v>0</v>
      </c>
      <c r="W198" s="493">
        <f>SUM(J198+V198)</f>
        <v>372000</v>
      </c>
      <c r="X198" s="493">
        <f>W198</f>
        <v>372000</v>
      </c>
      <c r="Y198" s="229">
        <v>50</v>
      </c>
      <c r="Z198" s="229">
        <v>0</v>
      </c>
      <c r="AA198" s="229">
        <v>0.01</v>
      </c>
      <c r="AB198" s="229"/>
    </row>
    <row r="199" spans="1:28" x14ac:dyDescent="0.3">
      <c r="A199" s="229">
        <v>87</v>
      </c>
      <c r="B199" s="230" t="s">
        <v>4</v>
      </c>
      <c r="C199" s="229">
        <v>21126</v>
      </c>
      <c r="D199" s="229">
        <v>6</v>
      </c>
      <c r="E199" s="229">
        <v>2</v>
      </c>
      <c r="F199" s="229">
        <v>98</v>
      </c>
      <c r="G199" s="229">
        <v>1</v>
      </c>
      <c r="H199" s="511">
        <f>SUM((D199*400)+(E199*100)+F199)</f>
        <v>2698</v>
      </c>
      <c r="I199" s="229">
        <v>75</v>
      </c>
      <c r="J199" s="511">
        <f>SUM(H199*I199)</f>
        <v>202350</v>
      </c>
      <c r="K199" s="229"/>
      <c r="L199" s="229"/>
      <c r="M199" s="502"/>
      <c r="N199" s="502"/>
      <c r="O199" s="229"/>
      <c r="P199" s="229"/>
      <c r="Q199" s="229"/>
      <c r="R199" s="511"/>
      <c r="S199" s="493">
        <f>SUM(O199*R199)</f>
        <v>0</v>
      </c>
      <c r="T199" s="229"/>
      <c r="U199" s="486"/>
      <c r="V199" s="493">
        <f>SUM(S199-(S199*U199/100))</f>
        <v>0</v>
      </c>
      <c r="W199" s="493">
        <f>SUM(J199+V199)</f>
        <v>202350</v>
      </c>
      <c r="X199" s="493">
        <f>W199</f>
        <v>202350</v>
      </c>
      <c r="Y199" s="229">
        <v>50</v>
      </c>
      <c r="Z199" s="229">
        <v>0</v>
      </c>
      <c r="AA199" s="229">
        <v>0.01</v>
      </c>
      <c r="AB199" s="229"/>
    </row>
    <row r="200" spans="1:28" x14ac:dyDescent="0.3">
      <c r="A200" s="229">
        <v>88</v>
      </c>
      <c r="B200" s="230" t="s">
        <v>4</v>
      </c>
      <c r="C200" s="229">
        <v>10022</v>
      </c>
      <c r="D200" s="229">
        <v>2</v>
      </c>
      <c r="E200" s="229">
        <v>2</v>
      </c>
      <c r="F200" s="229">
        <v>60</v>
      </c>
      <c r="G200" s="229">
        <v>1</v>
      </c>
      <c r="H200" s="511">
        <f>SUM((D200*400)+(E200*100)+F200)</f>
        <v>1060</v>
      </c>
      <c r="I200" s="229">
        <v>130</v>
      </c>
      <c r="J200" s="511">
        <f>SUM(H200*I200)</f>
        <v>137800</v>
      </c>
      <c r="K200" s="229"/>
      <c r="L200" s="229"/>
      <c r="M200" s="502"/>
      <c r="N200" s="502"/>
      <c r="O200" s="229"/>
      <c r="P200" s="229"/>
      <c r="Q200" s="229"/>
      <c r="R200" s="511"/>
      <c r="S200" s="493">
        <f>SUM(O200*R200)</f>
        <v>0</v>
      </c>
      <c r="T200" s="229"/>
      <c r="U200" s="486"/>
      <c r="V200" s="493">
        <f>SUM(S200-(S200*U200/100))</f>
        <v>0</v>
      </c>
      <c r="W200" s="493">
        <f>SUM(J200+V200)</f>
        <v>137800</v>
      </c>
      <c r="X200" s="493">
        <f>W200</f>
        <v>137800</v>
      </c>
      <c r="Y200" s="229">
        <v>50</v>
      </c>
      <c r="Z200" s="229">
        <v>0</v>
      </c>
      <c r="AA200" s="229">
        <v>0.01</v>
      </c>
      <c r="AB200" s="229"/>
    </row>
    <row r="201" spans="1:28" x14ac:dyDescent="0.3">
      <c r="A201" s="229">
        <v>89</v>
      </c>
      <c r="B201" s="230" t="s">
        <v>4</v>
      </c>
      <c r="C201" s="229">
        <v>14747</v>
      </c>
      <c r="D201" s="229">
        <v>0</v>
      </c>
      <c r="E201" s="229">
        <v>0</v>
      </c>
      <c r="F201" s="229">
        <v>94</v>
      </c>
      <c r="G201" s="229">
        <v>1</v>
      </c>
      <c r="H201" s="511">
        <f>SUM((D201*400)+(E201*100)+F201)</f>
        <v>94</v>
      </c>
      <c r="I201" s="229">
        <v>75</v>
      </c>
      <c r="J201" s="511">
        <f>SUM(H201*I201)</f>
        <v>7050</v>
      </c>
      <c r="K201" s="229"/>
      <c r="L201" s="229"/>
      <c r="M201" s="502"/>
      <c r="N201" s="502"/>
      <c r="O201" s="229"/>
      <c r="P201" s="229"/>
      <c r="Q201" s="229"/>
      <c r="R201" s="511"/>
      <c r="S201" s="493">
        <f>SUM(O201*R201)</f>
        <v>0</v>
      </c>
      <c r="T201" s="229"/>
      <c r="U201" s="486"/>
      <c r="V201" s="493">
        <f>SUM(S201-(S201*U201/100))</f>
        <v>0</v>
      </c>
      <c r="W201" s="493">
        <f>SUM(J201+V201)</f>
        <v>7050</v>
      </c>
      <c r="X201" s="493">
        <f>W201</f>
        <v>7050</v>
      </c>
      <c r="Y201" s="229">
        <v>50</v>
      </c>
      <c r="Z201" s="229">
        <v>0</v>
      </c>
      <c r="AA201" s="229">
        <v>0.01</v>
      </c>
      <c r="AB201" s="229"/>
    </row>
    <row r="202" spans="1:28" x14ac:dyDescent="0.3">
      <c r="A202" s="229">
        <v>90</v>
      </c>
      <c r="B202" s="230" t="s">
        <v>4</v>
      </c>
      <c r="C202" s="229">
        <v>15263</v>
      </c>
      <c r="D202" s="229">
        <v>7</v>
      </c>
      <c r="E202" s="229">
        <v>0</v>
      </c>
      <c r="F202" s="229">
        <v>22</v>
      </c>
      <c r="G202" s="229">
        <v>1</v>
      </c>
      <c r="H202" s="511">
        <f>SUM((D202*400)+(E202*100)+F202)</f>
        <v>2822</v>
      </c>
      <c r="I202" s="229">
        <v>75</v>
      </c>
      <c r="J202" s="511">
        <f>SUM(H202*I202)</f>
        <v>211650</v>
      </c>
      <c r="K202" s="229"/>
      <c r="L202" s="229"/>
      <c r="M202" s="502"/>
      <c r="N202" s="502"/>
      <c r="O202" s="229"/>
      <c r="P202" s="229"/>
      <c r="Q202" s="229"/>
      <c r="R202" s="511"/>
      <c r="S202" s="493">
        <f>SUM(O202*R202)</f>
        <v>0</v>
      </c>
      <c r="T202" s="229"/>
      <c r="U202" s="486"/>
      <c r="V202" s="493">
        <f>SUM(S202-(S202*U202/100))</f>
        <v>0</v>
      </c>
      <c r="W202" s="493">
        <f>SUM(J202+V202)</f>
        <v>211650</v>
      </c>
      <c r="X202" s="493">
        <f>W202</f>
        <v>211650</v>
      </c>
      <c r="Y202" s="229">
        <v>50</v>
      </c>
      <c r="Z202" s="229">
        <v>0</v>
      </c>
      <c r="AA202" s="229">
        <v>0.01</v>
      </c>
      <c r="AB202" s="229"/>
    </row>
    <row r="203" spans="1:28" x14ac:dyDescent="0.3">
      <c r="A203" s="229">
        <v>91</v>
      </c>
      <c r="B203" s="230" t="s">
        <v>4</v>
      </c>
      <c r="C203" s="229">
        <v>8656</v>
      </c>
      <c r="D203" s="229">
        <v>6</v>
      </c>
      <c r="E203" s="229">
        <v>0</v>
      </c>
      <c r="F203" s="229">
        <v>6</v>
      </c>
      <c r="G203" s="229">
        <v>1</v>
      </c>
      <c r="H203" s="511">
        <f>SUM((D203*400)+(E203*100)+F203)</f>
        <v>2406</v>
      </c>
      <c r="I203" s="229">
        <v>110</v>
      </c>
      <c r="J203" s="511">
        <f>SUM(H203*I203)</f>
        <v>264660</v>
      </c>
      <c r="K203" s="229"/>
      <c r="L203" s="229"/>
      <c r="M203" s="502"/>
      <c r="N203" s="502"/>
      <c r="O203" s="229"/>
      <c r="P203" s="229"/>
      <c r="Q203" s="229"/>
      <c r="R203" s="511"/>
      <c r="S203" s="493">
        <f>SUM(O203*R203)</f>
        <v>0</v>
      </c>
      <c r="T203" s="229"/>
      <c r="U203" s="486"/>
      <c r="V203" s="493">
        <f>SUM(S203-(S203*U203/100))</f>
        <v>0</v>
      </c>
      <c r="W203" s="493">
        <f>SUM(J203+V203)</f>
        <v>264660</v>
      </c>
      <c r="X203" s="493">
        <f>W203</f>
        <v>264660</v>
      </c>
      <c r="Y203" s="229">
        <v>50</v>
      </c>
      <c r="Z203" s="229">
        <v>0</v>
      </c>
      <c r="AA203" s="229">
        <v>0.01</v>
      </c>
      <c r="AB203" s="229"/>
    </row>
    <row r="204" spans="1:28" x14ac:dyDescent="0.3">
      <c r="A204" s="229">
        <v>92</v>
      </c>
      <c r="B204" s="230" t="s">
        <v>4</v>
      </c>
      <c r="C204" s="229">
        <v>1867</v>
      </c>
      <c r="D204" s="229">
        <v>1</v>
      </c>
      <c r="E204" s="229">
        <v>3</v>
      </c>
      <c r="F204" s="229">
        <v>73</v>
      </c>
      <c r="G204" s="229">
        <v>2</v>
      </c>
      <c r="H204" s="511">
        <f>SUM((D204*400)+(E204*100)+F204)</f>
        <v>773</v>
      </c>
      <c r="I204" s="229">
        <v>75</v>
      </c>
      <c r="J204" s="511">
        <f>SUM(H204*I204)</f>
        <v>57975</v>
      </c>
      <c r="K204" s="229"/>
      <c r="L204" s="229">
        <v>15</v>
      </c>
      <c r="M204" s="230" t="s">
        <v>10</v>
      </c>
      <c r="N204" s="230" t="s">
        <v>9</v>
      </c>
      <c r="O204" s="229">
        <v>327</v>
      </c>
      <c r="P204" s="229"/>
      <c r="Q204" s="229"/>
      <c r="R204" s="511">
        <v>6500</v>
      </c>
      <c r="S204" s="493">
        <f>SUM(O204*R204)</f>
        <v>2125500</v>
      </c>
      <c r="T204" s="229">
        <v>25</v>
      </c>
      <c r="U204" s="486">
        <v>85</v>
      </c>
      <c r="V204" s="493">
        <f>SUM(S204-(S204*U204/100))</f>
        <v>318825</v>
      </c>
      <c r="W204" s="493">
        <f>SUM(J204+V204)</f>
        <v>376800</v>
      </c>
      <c r="X204" s="493">
        <f>W204</f>
        <v>376800</v>
      </c>
      <c r="Y204" s="229">
        <v>10</v>
      </c>
      <c r="Z204" s="229">
        <v>0</v>
      </c>
      <c r="AA204" s="229">
        <v>0.02</v>
      </c>
      <c r="AB204" s="229"/>
    </row>
    <row r="205" spans="1:28" x14ac:dyDescent="0.3">
      <c r="A205" s="229"/>
      <c r="B205" s="230"/>
      <c r="C205" s="229"/>
      <c r="D205" s="229"/>
      <c r="E205" s="229"/>
      <c r="F205" s="229"/>
      <c r="G205" s="229"/>
      <c r="H205" s="511"/>
      <c r="I205" s="229"/>
      <c r="J205" s="511">
        <f>SUM(H205*I205)</f>
        <v>0</v>
      </c>
      <c r="K205" s="229"/>
      <c r="L205" s="229"/>
      <c r="M205" s="230"/>
      <c r="N205" s="230" t="s">
        <v>393</v>
      </c>
      <c r="O205" s="229">
        <v>231</v>
      </c>
      <c r="P205" s="229"/>
      <c r="Q205" s="229"/>
      <c r="R205" s="511"/>
      <c r="S205" s="493">
        <f>SUM(O205*R205)</f>
        <v>0</v>
      </c>
      <c r="T205" s="229"/>
      <c r="U205" s="486"/>
      <c r="V205" s="493">
        <f>SUM(S205-(S205*U205/100))</f>
        <v>0</v>
      </c>
      <c r="W205" s="493">
        <f>SUM(J205+V205)</f>
        <v>0</v>
      </c>
      <c r="X205" s="493">
        <f>W205</f>
        <v>0</v>
      </c>
      <c r="Y205" s="229"/>
      <c r="Z205" s="229"/>
      <c r="AA205" s="229"/>
      <c r="AB205" s="229"/>
    </row>
    <row r="206" spans="1:28" x14ac:dyDescent="0.3">
      <c r="A206" s="229"/>
      <c r="B206" s="230"/>
      <c r="C206" s="229"/>
      <c r="D206" s="229"/>
      <c r="E206" s="229"/>
      <c r="F206" s="229"/>
      <c r="G206" s="229"/>
      <c r="H206" s="511"/>
      <c r="I206" s="229"/>
      <c r="J206" s="511">
        <f>SUM(H206*I206)</f>
        <v>0</v>
      </c>
      <c r="K206" s="229"/>
      <c r="L206" s="229"/>
      <c r="M206" s="230"/>
      <c r="N206" s="230" t="s">
        <v>391</v>
      </c>
      <c r="O206" s="229">
        <v>96</v>
      </c>
      <c r="P206" s="229"/>
      <c r="Q206" s="229"/>
      <c r="R206" s="511"/>
      <c r="S206" s="493">
        <f>SUM(O206*R206)</f>
        <v>0</v>
      </c>
      <c r="T206" s="229"/>
      <c r="U206" s="486"/>
      <c r="V206" s="493">
        <f>SUM(S206-(S206*U206/100))</f>
        <v>0</v>
      </c>
      <c r="W206" s="493">
        <f>SUM(J206+V206)</f>
        <v>0</v>
      </c>
      <c r="X206" s="493">
        <f>W206</f>
        <v>0</v>
      </c>
      <c r="Y206" s="229"/>
      <c r="Z206" s="229"/>
      <c r="AA206" s="229"/>
      <c r="AB206" s="229"/>
    </row>
    <row r="207" spans="1:28" x14ac:dyDescent="0.3">
      <c r="A207" s="229"/>
      <c r="B207" s="230"/>
      <c r="C207" s="229"/>
      <c r="D207" s="229"/>
      <c r="E207" s="229"/>
      <c r="F207" s="229"/>
      <c r="G207" s="229"/>
      <c r="H207" s="511"/>
      <c r="I207" s="229"/>
      <c r="J207" s="511">
        <f>SUM(H207*I207)</f>
        <v>0</v>
      </c>
      <c r="K207" s="229"/>
      <c r="L207" s="229"/>
      <c r="M207" s="230" t="s">
        <v>71</v>
      </c>
      <c r="N207" s="230" t="s">
        <v>0</v>
      </c>
      <c r="O207" s="229">
        <v>20</v>
      </c>
      <c r="P207" s="229"/>
      <c r="Q207" s="229"/>
      <c r="R207" s="511">
        <v>5400</v>
      </c>
      <c r="S207" s="493">
        <f>SUM(O207*R207)</f>
        <v>108000</v>
      </c>
      <c r="T207" s="229">
        <v>5</v>
      </c>
      <c r="U207" s="486">
        <v>15</v>
      </c>
      <c r="V207" s="493">
        <f>SUM(S207-(S207*U207/100))</f>
        <v>91800</v>
      </c>
      <c r="W207" s="493">
        <f>SUM(J207+V207)</f>
        <v>91800</v>
      </c>
      <c r="X207" s="493">
        <f>W207</f>
        <v>91800</v>
      </c>
      <c r="Y207" s="229">
        <v>50</v>
      </c>
      <c r="Z207" s="229">
        <v>0</v>
      </c>
      <c r="AA207" s="229">
        <v>0.01</v>
      </c>
      <c r="AB207" s="229"/>
    </row>
    <row r="208" spans="1:28" x14ac:dyDescent="0.3">
      <c r="A208" s="229"/>
      <c r="B208" s="230"/>
      <c r="C208" s="229"/>
      <c r="D208" s="229"/>
      <c r="E208" s="229"/>
      <c r="F208" s="229"/>
      <c r="G208" s="229"/>
      <c r="H208" s="511"/>
      <c r="I208" s="229"/>
      <c r="J208" s="511">
        <f>SUM(H208*I208)</f>
        <v>0</v>
      </c>
      <c r="K208" s="229"/>
      <c r="L208" s="229"/>
      <c r="M208" s="230" t="s">
        <v>22</v>
      </c>
      <c r="N208" s="230" t="s">
        <v>0</v>
      </c>
      <c r="O208" s="229">
        <v>154</v>
      </c>
      <c r="P208" s="229"/>
      <c r="Q208" s="229"/>
      <c r="R208" s="511">
        <v>2050</v>
      </c>
      <c r="S208" s="493">
        <f>SUM(O208*R208)</f>
        <v>315700</v>
      </c>
      <c r="T208" s="229">
        <v>14</v>
      </c>
      <c r="U208" s="486">
        <v>60</v>
      </c>
      <c r="V208" s="493">
        <f>SUM(S208-(S208*U208/100))</f>
        <v>126280</v>
      </c>
      <c r="W208" s="493">
        <f>SUM(J208+V208)</f>
        <v>126280</v>
      </c>
      <c r="X208" s="493">
        <f>W208</f>
        <v>126280</v>
      </c>
      <c r="Y208" s="229">
        <v>50</v>
      </c>
      <c r="Z208" s="229">
        <v>0</v>
      </c>
      <c r="AA208" s="229">
        <v>0.01</v>
      </c>
      <c r="AB208" s="229"/>
    </row>
    <row r="209" spans="1:28" x14ac:dyDescent="0.3">
      <c r="A209" s="229"/>
      <c r="B209" s="230"/>
      <c r="C209" s="229"/>
      <c r="D209" s="229"/>
      <c r="E209" s="229"/>
      <c r="F209" s="229"/>
      <c r="G209" s="229"/>
      <c r="H209" s="511"/>
      <c r="I209" s="229"/>
      <c r="J209" s="511">
        <f>SUM(H209*I209)</f>
        <v>0</v>
      </c>
      <c r="K209" s="229"/>
      <c r="L209" s="229"/>
      <c r="M209" s="230" t="s">
        <v>1256</v>
      </c>
      <c r="N209" s="230" t="s">
        <v>0</v>
      </c>
      <c r="O209" s="229">
        <v>117</v>
      </c>
      <c r="P209" s="229"/>
      <c r="Q209" s="229"/>
      <c r="R209" s="511">
        <v>2050</v>
      </c>
      <c r="S209" s="493">
        <f>SUM(O209*R209)</f>
        <v>239850</v>
      </c>
      <c r="T209" s="229">
        <v>13</v>
      </c>
      <c r="U209" s="486">
        <v>55</v>
      </c>
      <c r="V209" s="493">
        <f>SUM(S209-(S209*U209/100))</f>
        <v>107932.5</v>
      </c>
      <c r="W209" s="493">
        <f>SUM(J209+V209)</f>
        <v>107932.5</v>
      </c>
      <c r="X209" s="493">
        <f>W209</f>
        <v>107932.5</v>
      </c>
      <c r="Y209" s="229">
        <v>50</v>
      </c>
      <c r="Z209" s="229">
        <v>0</v>
      </c>
      <c r="AA209" s="229">
        <v>0.01</v>
      </c>
      <c r="AB209" s="229"/>
    </row>
    <row r="210" spans="1:28" x14ac:dyDescent="0.3">
      <c r="A210" s="229"/>
      <c r="B210" s="230"/>
      <c r="C210" s="229"/>
      <c r="D210" s="229"/>
      <c r="E210" s="229"/>
      <c r="F210" s="229"/>
      <c r="G210" s="229"/>
      <c r="H210" s="511"/>
      <c r="I210" s="229"/>
      <c r="J210" s="511">
        <f>SUM(H210*I210)</f>
        <v>0</v>
      </c>
      <c r="K210" s="229"/>
      <c r="L210" s="229"/>
      <c r="M210" s="230" t="s">
        <v>16</v>
      </c>
      <c r="N210" s="230" t="s">
        <v>0</v>
      </c>
      <c r="O210" s="229">
        <v>42</v>
      </c>
      <c r="P210" s="229"/>
      <c r="Q210" s="229"/>
      <c r="R210" s="511">
        <v>2400</v>
      </c>
      <c r="S210" s="493">
        <f>SUM(O210*R210)</f>
        <v>100800</v>
      </c>
      <c r="T210" s="229">
        <v>4</v>
      </c>
      <c r="U210" s="486">
        <v>12</v>
      </c>
      <c r="V210" s="493">
        <f>SUM(S210-(S210*U210/100))</f>
        <v>88704</v>
      </c>
      <c r="W210" s="493">
        <f>SUM(J210+V210)</f>
        <v>88704</v>
      </c>
      <c r="X210" s="493">
        <f>W210</f>
        <v>88704</v>
      </c>
      <c r="Y210" s="229">
        <v>50</v>
      </c>
      <c r="Z210" s="229">
        <v>0</v>
      </c>
      <c r="AA210" s="229">
        <v>0.01</v>
      </c>
      <c r="AB210" s="229"/>
    </row>
    <row r="211" spans="1:28" x14ac:dyDescent="0.3">
      <c r="A211" s="229"/>
      <c r="B211" s="230"/>
      <c r="C211" s="229"/>
      <c r="D211" s="229"/>
      <c r="E211" s="229"/>
      <c r="F211" s="229"/>
      <c r="G211" s="229"/>
      <c r="H211" s="511"/>
      <c r="I211" s="229"/>
      <c r="J211" s="511">
        <f>SUM(H211*I211)</f>
        <v>0</v>
      </c>
      <c r="K211" s="229"/>
      <c r="L211" s="229"/>
      <c r="M211" s="230" t="s">
        <v>13</v>
      </c>
      <c r="N211" s="230" t="s">
        <v>0</v>
      </c>
      <c r="O211" s="229">
        <v>12</v>
      </c>
      <c r="P211" s="229"/>
      <c r="Q211" s="229"/>
      <c r="R211" s="511">
        <v>2050</v>
      </c>
      <c r="S211" s="493">
        <f>SUM(O211*R211)</f>
        <v>24600</v>
      </c>
      <c r="T211" s="229">
        <v>25</v>
      </c>
      <c r="U211" s="486">
        <v>93</v>
      </c>
      <c r="V211" s="493">
        <f>SUM(S211-(S211*U211/100))</f>
        <v>1722</v>
      </c>
      <c r="W211" s="493">
        <f>SUM(J211+V211)</f>
        <v>1722</v>
      </c>
      <c r="X211" s="493">
        <f>W211</f>
        <v>1722</v>
      </c>
      <c r="Y211" s="229">
        <v>50</v>
      </c>
      <c r="Z211" s="229">
        <v>0</v>
      </c>
      <c r="AA211" s="229">
        <v>0.01</v>
      </c>
      <c r="AB211" s="229"/>
    </row>
    <row r="212" spans="1:28" x14ac:dyDescent="0.3">
      <c r="A212" s="229"/>
      <c r="B212" s="230"/>
      <c r="C212" s="229"/>
      <c r="D212" s="229"/>
      <c r="E212" s="229"/>
      <c r="F212" s="229"/>
      <c r="G212" s="229"/>
      <c r="H212" s="511"/>
      <c r="I212" s="229"/>
      <c r="J212" s="511">
        <f>SUM(H212*I212)</f>
        <v>0</v>
      </c>
      <c r="K212" s="229"/>
      <c r="L212" s="229"/>
      <c r="M212" s="230" t="s">
        <v>218</v>
      </c>
      <c r="N212" s="230" t="s">
        <v>0</v>
      </c>
      <c r="O212" s="229">
        <v>16</v>
      </c>
      <c r="P212" s="229"/>
      <c r="Q212" s="229"/>
      <c r="R212" s="511">
        <v>2050</v>
      </c>
      <c r="S212" s="493">
        <f>SUM(O212*R212)</f>
        <v>32800</v>
      </c>
      <c r="T212" s="229">
        <v>1</v>
      </c>
      <c r="U212" s="486">
        <v>3</v>
      </c>
      <c r="V212" s="493">
        <f>SUM(S212-(S212*U212/100))</f>
        <v>31816</v>
      </c>
      <c r="W212" s="493">
        <f>SUM(J212+V212)</f>
        <v>31816</v>
      </c>
      <c r="X212" s="493">
        <f>W212</f>
        <v>31816</v>
      </c>
      <c r="Y212" s="229">
        <v>50</v>
      </c>
      <c r="Z212" s="229">
        <v>0</v>
      </c>
      <c r="AA212" s="229">
        <v>0.01</v>
      </c>
      <c r="AB212" s="229"/>
    </row>
    <row r="213" spans="1:28" x14ac:dyDescent="0.3">
      <c r="A213" s="229">
        <v>93</v>
      </c>
      <c r="B213" s="230" t="s">
        <v>4</v>
      </c>
      <c r="C213" s="229">
        <v>15233</v>
      </c>
      <c r="D213" s="229">
        <v>5</v>
      </c>
      <c r="E213" s="229">
        <v>0</v>
      </c>
      <c r="F213" s="229">
        <v>90</v>
      </c>
      <c r="G213" s="229">
        <v>1</v>
      </c>
      <c r="H213" s="511">
        <f>SUM((D213*400)+(E213*100)+F213)</f>
        <v>2090</v>
      </c>
      <c r="I213" s="229">
        <v>75</v>
      </c>
      <c r="J213" s="511">
        <f>SUM(H213*I213)</f>
        <v>156750</v>
      </c>
      <c r="K213" s="229"/>
      <c r="L213" s="229"/>
      <c r="M213" s="502"/>
      <c r="N213" s="502"/>
      <c r="O213" s="229"/>
      <c r="P213" s="229"/>
      <c r="Q213" s="229"/>
      <c r="R213" s="511"/>
      <c r="S213" s="493">
        <f>SUM(O213*R213)</f>
        <v>0</v>
      </c>
      <c r="T213" s="229"/>
      <c r="U213" s="486"/>
      <c r="V213" s="493">
        <f>SUM(S213-(S213*U213/100))</f>
        <v>0</v>
      </c>
      <c r="W213" s="493">
        <f>SUM(J213+V213)</f>
        <v>156750</v>
      </c>
      <c r="X213" s="493">
        <f>W213</f>
        <v>156750</v>
      </c>
      <c r="Y213" s="229">
        <v>50</v>
      </c>
      <c r="Z213" s="229">
        <v>0</v>
      </c>
      <c r="AA213" s="229">
        <v>0.01</v>
      </c>
      <c r="AB213" s="229"/>
    </row>
    <row r="214" spans="1:28" x14ac:dyDescent="0.3">
      <c r="A214" s="229">
        <v>94</v>
      </c>
      <c r="B214" s="230" t="s">
        <v>4</v>
      </c>
      <c r="C214" s="229">
        <v>15319</v>
      </c>
      <c r="D214" s="229">
        <v>2</v>
      </c>
      <c r="E214" s="229">
        <v>1</v>
      </c>
      <c r="F214" s="229">
        <v>84</v>
      </c>
      <c r="G214" s="229">
        <v>1</v>
      </c>
      <c r="H214" s="511">
        <f>SUM((D214*400)+(E214*100)+F214)</f>
        <v>984</v>
      </c>
      <c r="I214" s="229">
        <v>75</v>
      </c>
      <c r="J214" s="511">
        <f>SUM(H214*I214)</f>
        <v>73800</v>
      </c>
      <c r="K214" s="229"/>
      <c r="L214" s="229"/>
      <c r="M214" s="502"/>
      <c r="N214" s="502"/>
      <c r="O214" s="229"/>
      <c r="P214" s="229"/>
      <c r="Q214" s="229"/>
      <c r="R214" s="511"/>
      <c r="S214" s="493">
        <f>SUM(O214*R214)</f>
        <v>0</v>
      </c>
      <c r="T214" s="229"/>
      <c r="U214" s="486"/>
      <c r="V214" s="493">
        <f>SUM(S214-(S214*U214/100))</f>
        <v>0</v>
      </c>
      <c r="W214" s="493">
        <f>SUM(J214+V214)</f>
        <v>73800</v>
      </c>
      <c r="X214" s="493">
        <f>W214</f>
        <v>73800</v>
      </c>
      <c r="Y214" s="229">
        <v>50</v>
      </c>
      <c r="Z214" s="229">
        <v>0</v>
      </c>
      <c r="AA214" s="229">
        <v>0.01</v>
      </c>
      <c r="AB214" s="229"/>
    </row>
    <row r="215" spans="1:28" x14ac:dyDescent="0.3">
      <c r="A215" s="229">
        <v>95</v>
      </c>
      <c r="B215" s="230" t="s">
        <v>4</v>
      </c>
      <c r="C215" s="229">
        <v>15100</v>
      </c>
      <c r="D215" s="229">
        <v>24</v>
      </c>
      <c r="E215" s="229">
        <v>1</v>
      </c>
      <c r="F215" s="229">
        <v>60</v>
      </c>
      <c r="G215" s="229">
        <v>1</v>
      </c>
      <c r="H215" s="511">
        <f>SUM((D215*400)+(E215*100)+F215)</f>
        <v>9760</v>
      </c>
      <c r="I215" s="229">
        <v>75</v>
      </c>
      <c r="J215" s="511">
        <f>SUM(H215*I215)</f>
        <v>732000</v>
      </c>
      <c r="K215" s="229"/>
      <c r="L215" s="229"/>
      <c r="M215" s="502"/>
      <c r="N215" s="502"/>
      <c r="O215" s="229"/>
      <c r="P215" s="229"/>
      <c r="Q215" s="229"/>
      <c r="R215" s="511"/>
      <c r="S215" s="493">
        <f>SUM(O215*R215)</f>
        <v>0</v>
      </c>
      <c r="T215" s="229"/>
      <c r="U215" s="486"/>
      <c r="V215" s="493">
        <f>SUM(S215-(S215*U215/100))</f>
        <v>0</v>
      </c>
      <c r="W215" s="493">
        <f>SUM(J215+V215)</f>
        <v>732000</v>
      </c>
      <c r="X215" s="493">
        <f>W215</f>
        <v>732000</v>
      </c>
      <c r="Y215" s="229">
        <v>50</v>
      </c>
      <c r="Z215" s="229">
        <v>0</v>
      </c>
      <c r="AA215" s="229">
        <v>0.01</v>
      </c>
      <c r="AB215" s="229"/>
    </row>
    <row r="216" spans="1:28" x14ac:dyDescent="0.3">
      <c r="A216" s="229">
        <v>96</v>
      </c>
      <c r="B216" s="230" t="s">
        <v>4</v>
      </c>
      <c r="C216" s="229">
        <v>14343</v>
      </c>
      <c r="D216" s="229">
        <v>5</v>
      </c>
      <c r="E216" s="229">
        <v>0</v>
      </c>
      <c r="F216" s="229">
        <v>0</v>
      </c>
      <c r="G216" s="229">
        <v>1</v>
      </c>
      <c r="H216" s="511">
        <f>SUM((D216*400)+(E216*100)+F216)</f>
        <v>2000</v>
      </c>
      <c r="I216" s="229">
        <v>75</v>
      </c>
      <c r="J216" s="511">
        <f>SUM(H216*I216)</f>
        <v>150000</v>
      </c>
      <c r="K216" s="229"/>
      <c r="L216" s="229"/>
      <c r="M216" s="502"/>
      <c r="N216" s="502"/>
      <c r="O216" s="229"/>
      <c r="P216" s="229"/>
      <c r="Q216" s="229"/>
      <c r="R216" s="511"/>
      <c r="S216" s="493">
        <f>SUM(O216*R216)</f>
        <v>0</v>
      </c>
      <c r="T216" s="229"/>
      <c r="U216" s="486"/>
      <c r="V216" s="493">
        <f>SUM(S216-(S216*U216/100))</f>
        <v>0</v>
      </c>
      <c r="W216" s="493">
        <f>SUM(J216+V216)</f>
        <v>150000</v>
      </c>
      <c r="X216" s="493">
        <f>W216</f>
        <v>150000</v>
      </c>
      <c r="Y216" s="229">
        <v>50</v>
      </c>
      <c r="Z216" s="229">
        <v>0</v>
      </c>
      <c r="AA216" s="229">
        <v>0.01</v>
      </c>
      <c r="AB216" s="229"/>
    </row>
    <row r="217" spans="1:28" x14ac:dyDescent="0.3">
      <c r="A217" s="229">
        <v>97</v>
      </c>
      <c r="B217" s="230" t="s">
        <v>4</v>
      </c>
      <c r="C217" s="229">
        <v>24463</v>
      </c>
      <c r="D217" s="229">
        <v>12</v>
      </c>
      <c r="E217" s="229">
        <v>0</v>
      </c>
      <c r="F217" s="229">
        <v>0</v>
      </c>
      <c r="G217" s="229">
        <v>1</v>
      </c>
      <c r="H217" s="511">
        <f>SUM((D217*400)+(E217*100)+F217)</f>
        <v>4800</v>
      </c>
      <c r="I217" s="229">
        <v>75</v>
      </c>
      <c r="J217" s="511">
        <f>SUM(H217*I217)</f>
        <v>360000</v>
      </c>
      <c r="K217" s="229"/>
      <c r="L217" s="229"/>
      <c r="M217" s="502"/>
      <c r="N217" s="502"/>
      <c r="O217" s="229"/>
      <c r="P217" s="229"/>
      <c r="Q217" s="229"/>
      <c r="R217" s="511"/>
      <c r="S217" s="493">
        <f>SUM(O217*R217)</f>
        <v>0</v>
      </c>
      <c r="T217" s="229"/>
      <c r="U217" s="486"/>
      <c r="V217" s="493">
        <f>SUM(S217-(S217*U217/100))</f>
        <v>0</v>
      </c>
      <c r="W217" s="493">
        <f>SUM(J217+V217)</f>
        <v>360000</v>
      </c>
      <c r="X217" s="493">
        <f>W217</f>
        <v>360000</v>
      </c>
      <c r="Y217" s="229">
        <v>50</v>
      </c>
      <c r="Z217" s="229">
        <v>0</v>
      </c>
      <c r="AA217" s="229">
        <v>0.01</v>
      </c>
      <c r="AB217" s="229"/>
    </row>
    <row r="218" spans="1:28" x14ac:dyDescent="0.3">
      <c r="A218" s="229">
        <v>98</v>
      </c>
      <c r="B218" s="230" t="s">
        <v>4</v>
      </c>
      <c r="C218" s="229">
        <v>5041</v>
      </c>
      <c r="D218" s="229">
        <v>0</v>
      </c>
      <c r="E218" s="229">
        <v>2</v>
      </c>
      <c r="F218" s="229">
        <v>15</v>
      </c>
      <c r="G218" s="229">
        <v>1</v>
      </c>
      <c r="H218" s="511">
        <f>SUM((D218*400)+(E218*100)+F218)</f>
        <v>215</v>
      </c>
      <c r="I218" s="229">
        <v>75</v>
      </c>
      <c r="J218" s="511">
        <f>SUM(H218*I218)</f>
        <v>16125</v>
      </c>
      <c r="K218" s="229"/>
      <c r="L218" s="229"/>
      <c r="M218" s="502"/>
      <c r="N218" s="502"/>
      <c r="O218" s="229"/>
      <c r="P218" s="229"/>
      <c r="Q218" s="229"/>
      <c r="R218" s="511"/>
      <c r="S218" s="493">
        <f>SUM(O218*R218)</f>
        <v>0</v>
      </c>
      <c r="T218" s="229"/>
      <c r="U218" s="486"/>
      <c r="V218" s="493">
        <f>SUM(S218-(S218*U218/100))</f>
        <v>0</v>
      </c>
      <c r="W218" s="493">
        <f>SUM(J218+V218)</f>
        <v>16125</v>
      </c>
      <c r="X218" s="493">
        <f>W218</f>
        <v>16125</v>
      </c>
      <c r="Y218" s="229">
        <v>50</v>
      </c>
      <c r="Z218" s="229">
        <v>0</v>
      </c>
      <c r="AA218" s="229">
        <v>0.01</v>
      </c>
      <c r="AB218" s="229"/>
    </row>
    <row r="219" spans="1:28" x14ac:dyDescent="0.3">
      <c r="A219" s="229">
        <v>99</v>
      </c>
      <c r="B219" s="230" t="s">
        <v>4</v>
      </c>
      <c r="C219" s="229">
        <v>24443</v>
      </c>
      <c r="D219" s="229">
        <v>13</v>
      </c>
      <c r="E219" s="229">
        <v>1</v>
      </c>
      <c r="F219" s="229">
        <v>13</v>
      </c>
      <c r="G219" s="229">
        <v>1</v>
      </c>
      <c r="H219" s="511">
        <f>SUM((D219*400)+(E219*100)+F219)</f>
        <v>5313</v>
      </c>
      <c r="I219" s="229">
        <v>130</v>
      </c>
      <c r="J219" s="511">
        <f>SUM(H219*I219)</f>
        <v>690690</v>
      </c>
      <c r="K219" s="229"/>
      <c r="L219" s="229"/>
      <c r="M219" s="502"/>
      <c r="N219" s="502"/>
      <c r="O219" s="229"/>
      <c r="P219" s="229"/>
      <c r="Q219" s="229"/>
      <c r="R219" s="511"/>
      <c r="S219" s="493">
        <f>SUM(O219*R219)</f>
        <v>0</v>
      </c>
      <c r="T219" s="229"/>
      <c r="U219" s="486"/>
      <c r="V219" s="493">
        <f>SUM(S219-(S219*U219/100))</f>
        <v>0</v>
      </c>
      <c r="W219" s="493">
        <f>SUM(J219+V219)</f>
        <v>690690</v>
      </c>
      <c r="X219" s="493">
        <f>W219</f>
        <v>690690</v>
      </c>
      <c r="Y219" s="229">
        <v>50</v>
      </c>
      <c r="Z219" s="229">
        <v>0</v>
      </c>
      <c r="AA219" s="229">
        <v>0.01</v>
      </c>
      <c r="AB219" s="229"/>
    </row>
    <row r="220" spans="1:28" x14ac:dyDescent="0.3">
      <c r="A220" s="229">
        <v>100</v>
      </c>
      <c r="B220" s="230" t="s">
        <v>4</v>
      </c>
      <c r="C220" s="229">
        <v>111</v>
      </c>
      <c r="D220" s="229">
        <v>0</v>
      </c>
      <c r="E220" s="229">
        <v>3</v>
      </c>
      <c r="F220" s="229">
        <v>32</v>
      </c>
      <c r="G220" s="229">
        <v>1</v>
      </c>
      <c r="H220" s="511">
        <f>SUM((D220*400)+(E220*100)+F220)</f>
        <v>332</v>
      </c>
      <c r="I220" s="229">
        <v>200</v>
      </c>
      <c r="J220" s="511">
        <f>SUM(H220*I220)</f>
        <v>66400</v>
      </c>
      <c r="K220" s="229"/>
      <c r="L220" s="229"/>
      <c r="M220" s="502"/>
      <c r="N220" s="502"/>
      <c r="O220" s="229"/>
      <c r="P220" s="229"/>
      <c r="Q220" s="229"/>
      <c r="R220" s="511"/>
      <c r="S220" s="493">
        <f>SUM(O220*R220)</f>
        <v>0</v>
      </c>
      <c r="T220" s="229"/>
      <c r="U220" s="486"/>
      <c r="V220" s="493">
        <f>SUM(S220-(S220*U220/100))</f>
        <v>0</v>
      </c>
      <c r="W220" s="493">
        <f>SUM(J220+V220)</f>
        <v>66400</v>
      </c>
      <c r="X220" s="493">
        <f>W220</f>
        <v>66400</v>
      </c>
      <c r="Y220" s="229">
        <v>50</v>
      </c>
      <c r="Z220" s="229">
        <v>0</v>
      </c>
      <c r="AA220" s="229">
        <v>0.01</v>
      </c>
      <c r="AB220" s="229"/>
    </row>
    <row r="221" spans="1:28" x14ac:dyDescent="0.3">
      <c r="A221" s="229">
        <v>101</v>
      </c>
      <c r="B221" s="230" t="s">
        <v>4</v>
      </c>
      <c r="C221" s="229">
        <v>15214</v>
      </c>
      <c r="D221" s="229">
        <v>2</v>
      </c>
      <c r="E221" s="229">
        <v>1</v>
      </c>
      <c r="F221" s="229">
        <v>72</v>
      </c>
      <c r="G221" s="229">
        <v>1</v>
      </c>
      <c r="H221" s="511">
        <f>SUM((D221*400)+(E221*100)+F221)</f>
        <v>972</v>
      </c>
      <c r="I221" s="229">
        <v>75</v>
      </c>
      <c r="J221" s="511">
        <f>SUM(H221*I221)</f>
        <v>72900</v>
      </c>
      <c r="K221" s="229"/>
      <c r="L221" s="229"/>
      <c r="M221" s="502"/>
      <c r="N221" s="502"/>
      <c r="O221" s="229"/>
      <c r="P221" s="229"/>
      <c r="Q221" s="229"/>
      <c r="R221" s="511"/>
      <c r="S221" s="493">
        <f>SUM(O221*R221)</f>
        <v>0</v>
      </c>
      <c r="T221" s="229"/>
      <c r="U221" s="486"/>
      <c r="V221" s="493">
        <f>SUM(S221-(S221*U221/100))</f>
        <v>0</v>
      </c>
      <c r="W221" s="493">
        <f>SUM(J221+V221)</f>
        <v>72900</v>
      </c>
      <c r="X221" s="493">
        <f>W221</f>
        <v>72900</v>
      </c>
      <c r="Y221" s="229">
        <v>50</v>
      </c>
      <c r="Z221" s="229">
        <v>0</v>
      </c>
      <c r="AA221" s="229">
        <v>0.01</v>
      </c>
      <c r="AB221" s="229"/>
    </row>
    <row r="222" spans="1:28" x14ac:dyDescent="0.3">
      <c r="A222" s="229">
        <v>102</v>
      </c>
      <c r="B222" s="230" t="s">
        <v>4</v>
      </c>
      <c r="C222" s="229">
        <v>14745</v>
      </c>
      <c r="D222" s="229">
        <v>0</v>
      </c>
      <c r="E222" s="229">
        <v>0</v>
      </c>
      <c r="F222" s="229">
        <v>87</v>
      </c>
      <c r="G222" s="229">
        <v>2</v>
      </c>
      <c r="H222" s="511">
        <f>SUM((D222*400)+(E222*100)+F222)</f>
        <v>87</v>
      </c>
      <c r="I222" s="229">
        <v>75</v>
      </c>
      <c r="J222" s="511">
        <f>SUM(H222*I222)</f>
        <v>6525</v>
      </c>
      <c r="K222" s="229"/>
      <c r="L222" s="229">
        <v>23</v>
      </c>
      <c r="M222" s="230" t="s">
        <v>10</v>
      </c>
      <c r="N222" s="230" t="s">
        <v>9</v>
      </c>
      <c r="O222" s="229">
        <v>239</v>
      </c>
      <c r="P222" s="229"/>
      <c r="Q222" s="229"/>
      <c r="R222" s="511">
        <v>6500</v>
      </c>
      <c r="S222" s="493">
        <f>SUM(O222*R222)</f>
        <v>1553500</v>
      </c>
      <c r="T222" s="229">
        <v>20</v>
      </c>
      <c r="U222" s="486">
        <v>75</v>
      </c>
      <c r="V222" s="493">
        <f>SUM(S222-(S222*U222/100))</f>
        <v>388375</v>
      </c>
      <c r="W222" s="493">
        <f>SUM(J222+V222)</f>
        <v>394900</v>
      </c>
      <c r="X222" s="493">
        <f>W222</f>
        <v>394900</v>
      </c>
      <c r="Y222" s="229">
        <v>10</v>
      </c>
      <c r="Z222" s="229">
        <v>0</v>
      </c>
      <c r="AA222" s="229">
        <v>0.02</v>
      </c>
      <c r="AB222" s="229"/>
    </row>
    <row r="223" spans="1:28" x14ac:dyDescent="0.3">
      <c r="A223" s="229"/>
      <c r="B223" s="230"/>
      <c r="C223" s="229"/>
      <c r="D223" s="229"/>
      <c r="E223" s="229"/>
      <c r="F223" s="229"/>
      <c r="G223" s="229"/>
      <c r="H223" s="511">
        <f>SUM((D223*400)+(E223*100)+F223)</f>
        <v>0</v>
      </c>
      <c r="I223" s="229"/>
      <c r="J223" s="511">
        <f>SUM(H223*I223)</f>
        <v>0</v>
      </c>
      <c r="K223" s="229"/>
      <c r="L223" s="229"/>
      <c r="M223" s="230"/>
      <c r="N223" s="230" t="s">
        <v>393</v>
      </c>
      <c r="O223" s="229">
        <v>143</v>
      </c>
      <c r="P223" s="229"/>
      <c r="Q223" s="229"/>
      <c r="R223" s="511"/>
      <c r="S223" s="493">
        <f>SUM(O223*R223)</f>
        <v>0</v>
      </c>
      <c r="T223" s="229"/>
      <c r="U223" s="486"/>
      <c r="V223" s="493">
        <f>SUM(S223-(S223*U223/100))</f>
        <v>0</v>
      </c>
      <c r="W223" s="493">
        <f>SUM(J223+V223)</f>
        <v>0</v>
      </c>
      <c r="X223" s="493">
        <f>W223</f>
        <v>0</v>
      </c>
      <c r="Y223" s="229"/>
      <c r="Z223" s="229"/>
      <c r="AA223" s="229"/>
      <c r="AB223" s="229"/>
    </row>
    <row r="224" spans="1:28" x14ac:dyDescent="0.3">
      <c r="A224" s="229"/>
      <c r="B224" s="230"/>
      <c r="C224" s="229"/>
      <c r="D224" s="229"/>
      <c r="E224" s="229"/>
      <c r="F224" s="229"/>
      <c r="G224" s="229"/>
      <c r="H224" s="511">
        <f>SUM((D224*400)+(E224*100)+F224)</f>
        <v>0</v>
      </c>
      <c r="I224" s="229"/>
      <c r="J224" s="511">
        <f>SUM(H224*I224)</f>
        <v>0</v>
      </c>
      <c r="K224" s="229"/>
      <c r="L224" s="229"/>
      <c r="M224" s="230"/>
      <c r="N224" s="230" t="s">
        <v>391</v>
      </c>
      <c r="O224" s="229">
        <v>96</v>
      </c>
      <c r="P224" s="229"/>
      <c r="Q224" s="229"/>
      <c r="R224" s="511"/>
      <c r="S224" s="493">
        <f>SUM(O224*R224)</f>
        <v>0</v>
      </c>
      <c r="T224" s="229"/>
      <c r="U224" s="486"/>
      <c r="V224" s="493">
        <f>SUM(S224-(S224*U224/100))</f>
        <v>0</v>
      </c>
      <c r="W224" s="493">
        <f>SUM(J224+V224)</f>
        <v>0</v>
      </c>
      <c r="X224" s="493">
        <f>W224</f>
        <v>0</v>
      </c>
      <c r="Y224" s="229"/>
      <c r="Z224" s="229"/>
      <c r="AA224" s="229"/>
      <c r="AB224" s="229"/>
    </row>
    <row r="225" spans="1:28" x14ac:dyDescent="0.3">
      <c r="A225" s="229"/>
      <c r="B225" s="230"/>
      <c r="C225" s="229"/>
      <c r="D225" s="229"/>
      <c r="E225" s="229"/>
      <c r="F225" s="229"/>
      <c r="G225" s="229"/>
      <c r="H225" s="511">
        <f>SUM((D225*400)+(E225*100)+F225)</f>
        <v>0</v>
      </c>
      <c r="I225" s="229"/>
      <c r="J225" s="511">
        <f>SUM(H225*I225)</f>
        <v>0</v>
      </c>
      <c r="K225" s="229"/>
      <c r="L225" s="229"/>
      <c r="M225" s="230" t="s">
        <v>71</v>
      </c>
      <c r="N225" s="230" t="s">
        <v>0</v>
      </c>
      <c r="O225" s="229">
        <v>45</v>
      </c>
      <c r="P225" s="229"/>
      <c r="Q225" s="229"/>
      <c r="R225" s="511">
        <v>5400</v>
      </c>
      <c r="S225" s="493">
        <f>SUM(O225*R225)</f>
        <v>243000</v>
      </c>
      <c r="T225" s="229">
        <v>20</v>
      </c>
      <c r="U225" s="486">
        <v>93</v>
      </c>
      <c r="V225" s="493">
        <f>SUM(S225-(S225*U225/100))</f>
        <v>17010</v>
      </c>
      <c r="W225" s="493">
        <f>SUM(J225+V225)</f>
        <v>17010</v>
      </c>
      <c r="X225" s="493">
        <f>W225</f>
        <v>17010</v>
      </c>
      <c r="Y225" s="229">
        <v>50</v>
      </c>
      <c r="Z225" s="229">
        <v>0</v>
      </c>
      <c r="AA225" s="229">
        <v>0.01</v>
      </c>
      <c r="AB225" s="229"/>
    </row>
    <row r="226" spans="1:28" x14ac:dyDescent="0.3">
      <c r="A226" s="229">
        <v>103</v>
      </c>
      <c r="B226" s="230" t="s">
        <v>4</v>
      </c>
      <c r="C226" s="229">
        <v>1564</v>
      </c>
      <c r="D226" s="229">
        <v>8</v>
      </c>
      <c r="E226" s="229">
        <v>0</v>
      </c>
      <c r="F226" s="229">
        <v>84</v>
      </c>
      <c r="G226" s="229">
        <v>1</v>
      </c>
      <c r="H226" s="511">
        <f>SUM((D226*400)+(E226*100)+F226)</f>
        <v>3284</v>
      </c>
      <c r="I226" s="229">
        <v>75</v>
      </c>
      <c r="J226" s="511">
        <f>SUM(H226*I226)</f>
        <v>246300</v>
      </c>
      <c r="K226" s="229"/>
      <c r="L226" s="229"/>
      <c r="M226" s="502"/>
      <c r="N226" s="502"/>
      <c r="O226" s="229"/>
      <c r="P226" s="229"/>
      <c r="Q226" s="229"/>
      <c r="R226" s="511"/>
      <c r="S226" s="493">
        <f>SUM(O226*R226)</f>
        <v>0</v>
      </c>
      <c r="T226" s="229"/>
      <c r="U226" s="486"/>
      <c r="V226" s="493">
        <f>SUM(S226-(S226*U226/100))</f>
        <v>0</v>
      </c>
      <c r="W226" s="493">
        <f>SUM(J226+V226)</f>
        <v>246300</v>
      </c>
      <c r="X226" s="493">
        <f>W226</f>
        <v>246300</v>
      </c>
      <c r="Y226" s="229">
        <v>50</v>
      </c>
      <c r="Z226" s="229">
        <v>0</v>
      </c>
      <c r="AA226" s="229">
        <v>0.01</v>
      </c>
      <c r="AB226" s="229"/>
    </row>
    <row r="227" spans="1:28" x14ac:dyDescent="0.3">
      <c r="A227" s="229">
        <v>104</v>
      </c>
      <c r="B227" s="230" t="s">
        <v>4</v>
      </c>
      <c r="C227" s="229">
        <v>16790</v>
      </c>
      <c r="D227" s="229">
        <v>1</v>
      </c>
      <c r="E227" s="229">
        <v>2</v>
      </c>
      <c r="F227" s="229">
        <v>81</v>
      </c>
      <c r="G227" s="229">
        <v>1</v>
      </c>
      <c r="H227" s="511">
        <f>SUM((D227*400)+(E227*100)+F227)</f>
        <v>681</v>
      </c>
      <c r="I227" s="229">
        <v>75</v>
      </c>
      <c r="J227" s="511">
        <f>SUM(H227*I227)</f>
        <v>51075</v>
      </c>
      <c r="K227" s="229"/>
      <c r="L227" s="229"/>
      <c r="M227" s="532"/>
      <c r="N227" s="532"/>
      <c r="O227" s="229"/>
      <c r="P227" s="229"/>
      <c r="Q227" s="229"/>
      <c r="R227" s="511"/>
      <c r="S227" s="493">
        <f>SUM(O227*R227)</f>
        <v>0</v>
      </c>
      <c r="T227" s="229"/>
      <c r="U227" s="486"/>
      <c r="V227" s="493">
        <f>SUM(S227-(S227*U227/100))</f>
        <v>0</v>
      </c>
      <c r="W227" s="493">
        <f>SUM(J227+V227)</f>
        <v>51075</v>
      </c>
      <c r="X227" s="493">
        <f>W227</f>
        <v>51075</v>
      </c>
      <c r="Y227" s="229">
        <v>50</v>
      </c>
      <c r="Z227" s="229">
        <v>0</v>
      </c>
      <c r="AA227" s="229">
        <v>0.01</v>
      </c>
      <c r="AB227" s="229"/>
    </row>
    <row r="228" spans="1:28" x14ac:dyDescent="0.3">
      <c r="A228" s="229">
        <v>105</v>
      </c>
      <c r="B228" s="230" t="s">
        <v>4</v>
      </c>
      <c r="C228" s="229">
        <v>16785</v>
      </c>
      <c r="D228" s="229">
        <v>0</v>
      </c>
      <c r="E228" s="229">
        <v>1</v>
      </c>
      <c r="F228" s="229">
        <v>54</v>
      </c>
      <c r="G228" s="229">
        <v>2</v>
      </c>
      <c r="H228" s="511">
        <f>SUM((D228*400)+(E228*100)+F228)</f>
        <v>154</v>
      </c>
      <c r="I228" s="229">
        <v>75</v>
      </c>
      <c r="J228" s="511">
        <f>SUM(H228*I228)</f>
        <v>11550</v>
      </c>
      <c r="K228" s="229"/>
      <c r="L228" s="229">
        <v>96</v>
      </c>
      <c r="M228" s="230" t="s">
        <v>1250</v>
      </c>
      <c r="N228" s="230" t="s">
        <v>2</v>
      </c>
      <c r="O228" s="229">
        <v>108</v>
      </c>
      <c r="P228" s="229"/>
      <c r="Q228" s="229"/>
      <c r="R228" s="511">
        <v>6500</v>
      </c>
      <c r="S228" s="493">
        <f>SUM(O228*R228)</f>
        <v>702000</v>
      </c>
      <c r="T228" s="229">
        <v>18</v>
      </c>
      <c r="U228" s="486">
        <v>26</v>
      </c>
      <c r="V228" s="493">
        <f>SUM(S228-(S228*U228/100))</f>
        <v>519480</v>
      </c>
      <c r="W228" s="493">
        <f>SUM(J228+V228)</f>
        <v>531030</v>
      </c>
      <c r="X228" s="493">
        <f>W228</f>
        <v>531030</v>
      </c>
      <c r="Y228" s="229">
        <v>10</v>
      </c>
      <c r="Z228" s="229">
        <v>0</v>
      </c>
      <c r="AA228" s="229">
        <v>0.02</v>
      </c>
      <c r="AB228" s="229"/>
    </row>
    <row r="229" spans="1:28" x14ac:dyDescent="0.3">
      <c r="A229" s="229"/>
      <c r="B229" s="230"/>
      <c r="C229" s="229"/>
      <c r="D229" s="229"/>
      <c r="E229" s="229"/>
      <c r="F229" s="229"/>
      <c r="G229" s="229"/>
      <c r="H229" s="511">
        <f>SUM((D229*400)+(E229*100)+F229)</f>
        <v>0</v>
      </c>
      <c r="I229" s="229"/>
      <c r="J229" s="511">
        <f>SUM(H229*I229)</f>
        <v>0</v>
      </c>
      <c r="K229" s="229"/>
      <c r="L229" s="229"/>
      <c r="M229" s="230" t="s">
        <v>42</v>
      </c>
      <c r="N229" s="230" t="s">
        <v>0</v>
      </c>
      <c r="O229" s="229">
        <v>21</v>
      </c>
      <c r="P229" s="229"/>
      <c r="Q229" s="229"/>
      <c r="R229" s="511">
        <v>5400</v>
      </c>
      <c r="S229" s="493">
        <f>SUM(O229*R229)</f>
        <v>113400</v>
      </c>
      <c r="T229" s="229">
        <v>3</v>
      </c>
      <c r="U229" s="486">
        <v>9</v>
      </c>
      <c r="V229" s="493">
        <f>SUM(S229-(S229*U229/100))</f>
        <v>103194</v>
      </c>
      <c r="W229" s="493">
        <f>SUM(J229+V229)</f>
        <v>103194</v>
      </c>
      <c r="X229" s="493">
        <f>W229</f>
        <v>103194</v>
      </c>
      <c r="Y229" s="229">
        <v>10</v>
      </c>
      <c r="Z229" s="229">
        <v>0</v>
      </c>
      <c r="AA229" s="229">
        <v>0.02</v>
      </c>
      <c r="AB229" s="229"/>
    </row>
    <row r="230" spans="1:28" x14ac:dyDescent="0.3">
      <c r="A230" s="229">
        <v>106</v>
      </c>
      <c r="B230" s="230" t="s">
        <v>4</v>
      </c>
      <c r="C230" s="229">
        <v>2474</v>
      </c>
      <c r="D230" s="229">
        <v>26</v>
      </c>
      <c r="E230" s="229">
        <v>1</v>
      </c>
      <c r="F230" s="229">
        <v>8</v>
      </c>
      <c r="G230" s="229">
        <v>1</v>
      </c>
      <c r="H230" s="511">
        <f>SUM((D230*400)+(E230*100)+F230)</f>
        <v>10508</v>
      </c>
      <c r="I230" s="229">
        <v>75</v>
      </c>
      <c r="J230" s="511">
        <f>SUM(H230*I230)</f>
        <v>788100</v>
      </c>
      <c r="K230" s="229"/>
      <c r="L230" s="229"/>
      <c r="M230" s="230"/>
      <c r="N230" s="230"/>
      <c r="O230" s="229"/>
      <c r="P230" s="229"/>
      <c r="Q230" s="229"/>
      <c r="R230" s="511"/>
      <c r="S230" s="493">
        <f>SUM(O230*R230)</f>
        <v>0</v>
      </c>
      <c r="T230" s="229"/>
      <c r="U230" s="486"/>
      <c r="V230" s="493">
        <f>SUM(S230-(S230*U230/100))</f>
        <v>0</v>
      </c>
      <c r="W230" s="493">
        <f>SUM(J230+V230)</f>
        <v>788100</v>
      </c>
      <c r="X230" s="493">
        <f>W230</f>
        <v>788100</v>
      </c>
      <c r="Y230" s="229">
        <v>50</v>
      </c>
      <c r="Z230" s="229">
        <v>0</v>
      </c>
      <c r="AA230" s="229">
        <v>0.01</v>
      </c>
      <c r="AB230" s="229"/>
    </row>
    <row r="231" spans="1:28" x14ac:dyDescent="0.3">
      <c r="A231" s="229">
        <v>107</v>
      </c>
      <c r="B231" s="230" t="s">
        <v>4</v>
      </c>
      <c r="C231" s="229">
        <v>16801</v>
      </c>
      <c r="D231" s="229">
        <v>0</v>
      </c>
      <c r="E231" s="229">
        <v>2</v>
      </c>
      <c r="F231" s="229">
        <v>73</v>
      </c>
      <c r="G231" s="229">
        <v>2</v>
      </c>
      <c r="H231" s="511">
        <f>SUM((D231*400)+(E231*100)+F231)</f>
        <v>273</v>
      </c>
      <c r="I231" s="229">
        <v>75</v>
      </c>
      <c r="J231" s="511">
        <f>SUM(H231*I231)</f>
        <v>20475</v>
      </c>
      <c r="K231" s="229"/>
      <c r="L231" s="229" t="s">
        <v>955</v>
      </c>
      <c r="M231" s="230" t="s">
        <v>1250</v>
      </c>
      <c r="N231" s="230" t="s">
        <v>2</v>
      </c>
      <c r="O231" s="229">
        <v>170</v>
      </c>
      <c r="P231" s="229"/>
      <c r="Q231" s="229"/>
      <c r="R231" s="511">
        <v>6500</v>
      </c>
      <c r="S231" s="493">
        <f>SUM(O231*R231)</f>
        <v>1105000</v>
      </c>
      <c r="T231" s="229">
        <v>15</v>
      </c>
      <c r="U231" s="486">
        <v>20</v>
      </c>
      <c r="V231" s="493">
        <f>SUM(S231-(S231*U231/100))</f>
        <v>884000</v>
      </c>
      <c r="W231" s="493">
        <f>SUM(J231+V231)</f>
        <v>904475</v>
      </c>
      <c r="X231" s="493">
        <f>W231</f>
        <v>904475</v>
      </c>
      <c r="Y231" s="229">
        <v>10</v>
      </c>
      <c r="Z231" s="229">
        <v>0</v>
      </c>
      <c r="AA231" s="229">
        <v>0.02</v>
      </c>
      <c r="AB231" s="229"/>
    </row>
    <row r="232" spans="1:28" x14ac:dyDescent="0.3">
      <c r="A232" s="229"/>
      <c r="B232" s="230"/>
      <c r="C232" s="229"/>
      <c r="D232" s="229"/>
      <c r="E232" s="229"/>
      <c r="F232" s="229"/>
      <c r="G232" s="229"/>
      <c r="H232" s="511">
        <f>SUM((D232*400)+(E232*100)+F232)</f>
        <v>0</v>
      </c>
      <c r="I232" s="229"/>
      <c r="J232" s="511">
        <f>SUM(H232*I232)</f>
        <v>0</v>
      </c>
      <c r="K232" s="229"/>
      <c r="L232" s="229"/>
      <c r="M232" s="230" t="s">
        <v>71</v>
      </c>
      <c r="N232" s="230" t="s">
        <v>0</v>
      </c>
      <c r="O232" s="229">
        <v>12</v>
      </c>
      <c r="P232" s="229"/>
      <c r="Q232" s="229"/>
      <c r="R232" s="511">
        <v>5400</v>
      </c>
      <c r="S232" s="493">
        <f>SUM(O232*R232)</f>
        <v>64800</v>
      </c>
      <c r="T232" s="229">
        <v>15</v>
      </c>
      <c r="U232" s="486">
        <v>65</v>
      </c>
      <c r="V232" s="493">
        <f>SUM(S232-(S232*U232/100))</f>
        <v>22680</v>
      </c>
      <c r="W232" s="493">
        <f>SUM(J232+V232)</f>
        <v>22680</v>
      </c>
      <c r="X232" s="493">
        <f>W232</f>
        <v>22680</v>
      </c>
      <c r="Y232" s="229">
        <v>50</v>
      </c>
      <c r="Z232" s="229">
        <v>0</v>
      </c>
      <c r="AA232" s="229">
        <v>0.01</v>
      </c>
      <c r="AB232" s="229"/>
    </row>
    <row r="233" spans="1:28" x14ac:dyDescent="0.3">
      <c r="A233" s="229">
        <v>108</v>
      </c>
      <c r="B233" s="230" t="s">
        <v>4</v>
      </c>
      <c r="C233" s="229">
        <v>15259</v>
      </c>
      <c r="D233" s="229">
        <v>8</v>
      </c>
      <c r="E233" s="229">
        <v>3</v>
      </c>
      <c r="F233" s="229">
        <v>54</v>
      </c>
      <c r="G233" s="229">
        <v>3</v>
      </c>
      <c r="H233" s="511">
        <f>SUM((D233*400)+(E233*100)+F233)</f>
        <v>3554</v>
      </c>
      <c r="I233" s="229">
        <v>75</v>
      </c>
      <c r="J233" s="511">
        <f>SUM(H233*I233)</f>
        <v>266550</v>
      </c>
      <c r="K233" s="229"/>
      <c r="L233" s="229"/>
      <c r="M233" s="230" t="s">
        <v>1266</v>
      </c>
      <c r="N233" s="230" t="s">
        <v>0</v>
      </c>
      <c r="O233" s="229">
        <v>24</v>
      </c>
      <c r="P233" s="229"/>
      <c r="Q233" s="229"/>
      <c r="R233" s="511">
        <v>6500</v>
      </c>
      <c r="S233" s="493">
        <f>SUM(O233*R233)</f>
        <v>156000</v>
      </c>
      <c r="T233" s="229">
        <v>15</v>
      </c>
      <c r="U233" s="486">
        <v>65</v>
      </c>
      <c r="V233" s="493">
        <f>SUM(S233-(S233*U233/100))</f>
        <v>54600</v>
      </c>
      <c r="W233" s="493">
        <f>SUM(J233+V233)</f>
        <v>321150</v>
      </c>
      <c r="X233" s="493">
        <f>W233</f>
        <v>321150</v>
      </c>
      <c r="Y233" s="229">
        <v>10</v>
      </c>
      <c r="Z233" s="229">
        <v>0</v>
      </c>
      <c r="AA233" s="229">
        <v>0.02</v>
      </c>
      <c r="AB233" s="229"/>
    </row>
    <row r="234" spans="1:28" x14ac:dyDescent="0.3">
      <c r="A234" s="229"/>
      <c r="B234" s="230"/>
      <c r="C234" s="229"/>
      <c r="D234" s="229"/>
      <c r="E234" s="229"/>
      <c r="F234" s="229"/>
      <c r="G234" s="229"/>
      <c r="H234" s="511">
        <f>SUM((D234*400)+(E234*100)+F234)</f>
        <v>0</v>
      </c>
      <c r="I234" s="229"/>
      <c r="J234" s="511">
        <f>SUM(H234*I234)</f>
        <v>0</v>
      </c>
      <c r="K234" s="229"/>
      <c r="L234" s="229"/>
      <c r="M234" s="230" t="s">
        <v>22</v>
      </c>
      <c r="N234" s="230" t="s">
        <v>0</v>
      </c>
      <c r="O234" s="229">
        <v>112</v>
      </c>
      <c r="P234" s="229"/>
      <c r="Q234" s="229"/>
      <c r="R234" s="511">
        <v>2050</v>
      </c>
      <c r="S234" s="493">
        <f>SUM(O234*R234)</f>
        <v>229600</v>
      </c>
      <c r="T234" s="229">
        <v>15</v>
      </c>
      <c r="U234" s="486">
        <v>65</v>
      </c>
      <c r="V234" s="493">
        <f>SUM(S234-(S234*U234/100))</f>
        <v>80360</v>
      </c>
      <c r="W234" s="493">
        <f>SUM(J234+V234)</f>
        <v>80360</v>
      </c>
      <c r="X234" s="493">
        <f>W234</f>
        <v>80360</v>
      </c>
      <c r="Y234" s="229">
        <v>50</v>
      </c>
      <c r="Z234" s="229">
        <v>0</v>
      </c>
      <c r="AA234" s="229">
        <v>0.01</v>
      </c>
      <c r="AB234" s="229"/>
    </row>
    <row r="235" spans="1:28" x14ac:dyDescent="0.3">
      <c r="A235" s="229">
        <v>109</v>
      </c>
      <c r="B235" s="230" t="s">
        <v>4</v>
      </c>
      <c r="C235" s="229">
        <v>18719</v>
      </c>
      <c r="D235" s="229">
        <v>22</v>
      </c>
      <c r="E235" s="229">
        <v>3</v>
      </c>
      <c r="F235" s="229">
        <v>35</v>
      </c>
      <c r="G235" s="229">
        <v>1</v>
      </c>
      <c r="H235" s="511">
        <f>SUM((D235*400)+(E235*100)+F235)</f>
        <v>9135</v>
      </c>
      <c r="I235" s="229">
        <v>75</v>
      </c>
      <c r="J235" s="511">
        <f>SUM(H235*I235)</f>
        <v>685125</v>
      </c>
      <c r="K235" s="229"/>
      <c r="L235" s="229"/>
      <c r="M235" s="502"/>
      <c r="N235" s="502"/>
      <c r="O235" s="229"/>
      <c r="P235" s="229"/>
      <c r="Q235" s="229"/>
      <c r="R235" s="511"/>
      <c r="S235" s="493">
        <f>SUM(O235*R235)</f>
        <v>0</v>
      </c>
      <c r="T235" s="229"/>
      <c r="U235" s="486"/>
      <c r="V235" s="493">
        <f>SUM(S235-(S235*U235/100))</f>
        <v>0</v>
      </c>
      <c r="W235" s="493">
        <f>SUM(J235+V235)</f>
        <v>685125</v>
      </c>
      <c r="X235" s="493">
        <f>W235</f>
        <v>685125</v>
      </c>
      <c r="Y235" s="229">
        <v>50</v>
      </c>
      <c r="Z235" s="229">
        <v>0</v>
      </c>
      <c r="AA235" s="229">
        <v>0.01</v>
      </c>
      <c r="AB235" s="229"/>
    </row>
    <row r="236" spans="1:28" x14ac:dyDescent="0.3">
      <c r="A236" s="229">
        <v>110</v>
      </c>
      <c r="B236" s="230" t="s">
        <v>4</v>
      </c>
      <c r="C236" s="229">
        <v>9230</v>
      </c>
      <c r="D236" s="229">
        <v>0</v>
      </c>
      <c r="E236" s="229">
        <v>1</v>
      </c>
      <c r="F236" s="229">
        <v>48</v>
      </c>
      <c r="G236" s="229">
        <v>2</v>
      </c>
      <c r="H236" s="511">
        <f>SUM((D236*400)+(E236*100)+F236)</f>
        <v>148</v>
      </c>
      <c r="I236" s="229">
        <v>200</v>
      </c>
      <c r="J236" s="511">
        <f>SUM(H236*I236)</f>
        <v>29600</v>
      </c>
      <c r="K236" s="229"/>
      <c r="L236" s="229">
        <v>125</v>
      </c>
      <c r="M236" s="230" t="s">
        <v>1250</v>
      </c>
      <c r="N236" s="230" t="s">
        <v>2</v>
      </c>
      <c r="O236" s="229">
        <v>105</v>
      </c>
      <c r="P236" s="229"/>
      <c r="Q236" s="229"/>
      <c r="R236" s="511">
        <v>6500</v>
      </c>
      <c r="S236" s="493">
        <f>SUM(O236*R236)</f>
        <v>682500</v>
      </c>
      <c r="T236" s="229">
        <v>6</v>
      </c>
      <c r="U236" s="486">
        <v>6</v>
      </c>
      <c r="V236" s="493">
        <f>SUM(S236-(S236*U236/100))</f>
        <v>641550</v>
      </c>
      <c r="W236" s="493">
        <f>SUM(J236+V236)</f>
        <v>671150</v>
      </c>
      <c r="X236" s="493">
        <f>W236</f>
        <v>671150</v>
      </c>
      <c r="Y236" s="229">
        <v>10</v>
      </c>
      <c r="Z236" s="229">
        <v>0</v>
      </c>
      <c r="AA236" s="229">
        <v>0.02</v>
      </c>
      <c r="AB236" s="229"/>
    </row>
    <row r="237" spans="1:28" x14ac:dyDescent="0.3">
      <c r="A237" s="229" t="s">
        <v>131</v>
      </c>
      <c r="B237" s="230"/>
      <c r="C237" s="229"/>
      <c r="D237" s="229"/>
      <c r="E237" s="229"/>
      <c r="F237" s="229"/>
      <c r="G237" s="229"/>
      <c r="H237" s="511">
        <f>SUM((D237*400)+(E237*100)+F237)</f>
        <v>0</v>
      </c>
      <c r="I237" s="229"/>
      <c r="J237" s="511">
        <f>SUM(H237*I237)</f>
        <v>0</v>
      </c>
      <c r="K237" s="229"/>
      <c r="L237" s="229"/>
      <c r="M237" s="230" t="s">
        <v>11</v>
      </c>
      <c r="N237" s="230" t="s">
        <v>0</v>
      </c>
      <c r="O237" s="229">
        <v>40</v>
      </c>
      <c r="P237" s="229"/>
      <c r="Q237" s="229"/>
      <c r="R237" s="511">
        <v>2050</v>
      </c>
      <c r="S237" s="493">
        <f>SUM(O237*R237)</f>
        <v>82000</v>
      </c>
      <c r="T237" s="229">
        <v>3</v>
      </c>
      <c r="U237" s="486">
        <v>9</v>
      </c>
      <c r="V237" s="493">
        <f>SUM(S237-(S237*U237/100))</f>
        <v>74620</v>
      </c>
      <c r="W237" s="493">
        <f>SUM(J237+V237)</f>
        <v>74620</v>
      </c>
      <c r="X237" s="493">
        <f>W237</f>
        <v>74620</v>
      </c>
      <c r="Y237" s="229">
        <v>50</v>
      </c>
      <c r="Z237" s="229">
        <v>0</v>
      </c>
      <c r="AA237" s="229">
        <v>0.01</v>
      </c>
      <c r="AB237" s="229"/>
    </row>
    <row r="238" spans="1:28" x14ac:dyDescent="0.3">
      <c r="A238" s="229"/>
      <c r="B238" s="230"/>
      <c r="C238" s="229"/>
      <c r="D238" s="229"/>
      <c r="E238" s="229"/>
      <c r="F238" s="229"/>
      <c r="G238" s="229"/>
      <c r="H238" s="511">
        <f>SUM((D238*400)+(E238*100)+F238)</f>
        <v>0</v>
      </c>
      <c r="I238" s="229"/>
      <c r="J238" s="511">
        <f>SUM(H238*I238)</f>
        <v>0</v>
      </c>
      <c r="K238" s="229"/>
      <c r="L238" s="229"/>
      <c r="M238" s="230" t="s">
        <v>1269</v>
      </c>
      <c r="N238" s="230" t="s">
        <v>0</v>
      </c>
      <c r="O238" s="229">
        <v>10</v>
      </c>
      <c r="P238" s="229"/>
      <c r="Q238" s="229"/>
      <c r="R238" s="511">
        <v>5400</v>
      </c>
      <c r="S238" s="493">
        <f>SUM(O238*R238)</f>
        <v>54000</v>
      </c>
      <c r="T238" s="229">
        <v>1</v>
      </c>
      <c r="U238" s="486">
        <v>3</v>
      </c>
      <c r="V238" s="493">
        <f>SUM(S238-(S238*U238/100))</f>
        <v>52380</v>
      </c>
      <c r="W238" s="493">
        <f>SUM(J238+V238)</f>
        <v>52380</v>
      </c>
      <c r="X238" s="493">
        <f>W238</f>
        <v>52380</v>
      </c>
      <c r="Y238" s="229">
        <v>10</v>
      </c>
      <c r="Z238" s="229">
        <v>0</v>
      </c>
      <c r="AA238" s="229">
        <v>0.02</v>
      </c>
      <c r="AB238" s="229"/>
    </row>
    <row r="239" spans="1:28" x14ac:dyDescent="0.3">
      <c r="A239" s="229">
        <v>111</v>
      </c>
      <c r="B239" s="230" t="s">
        <v>4</v>
      </c>
      <c r="C239" s="229">
        <v>7662</v>
      </c>
      <c r="D239" s="229">
        <v>10</v>
      </c>
      <c r="E239" s="229">
        <v>1</v>
      </c>
      <c r="F239" s="229">
        <v>4</v>
      </c>
      <c r="G239" s="229">
        <v>1</v>
      </c>
      <c r="H239" s="511">
        <f>SUM((D239*400)+(E239*100)+F239)</f>
        <v>4104</v>
      </c>
      <c r="I239" s="229">
        <v>75</v>
      </c>
      <c r="J239" s="511">
        <f>SUM(H239*I239)</f>
        <v>307800</v>
      </c>
      <c r="K239" s="229"/>
      <c r="L239" s="229"/>
      <c r="M239" s="502"/>
      <c r="N239" s="502"/>
      <c r="O239" s="229"/>
      <c r="P239" s="229"/>
      <c r="Q239" s="229"/>
      <c r="R239" s="511"/>
      <c r="S239" s="493">
        <f>SUM(O239*R239)</f>
        <v>0</v>
      </c>
      <c r="T239" s="229"/>
      <c r="U239" s="486"/>
      <c r="V239" s="493">
        <f>SUM(S239-(S239*U239/100))</f>
        <v>0</v>
      </c>
      <c r="W239" s="493">
        <f>SUM(J239+V239)</f>
        <v>307800</v>
      </c>
      <c r="X239" s="493">
        <f>W239</f>
        <v>307800</v>
      </c>
      <c r="Y239" s="229">
        <v>50</v>
      </c>
      <c r="Z239" s="229">
        <v>0</v>
      </c>
      <c r="AA239" s="229">
        <v>0.01</v>
      </c>
      <c r="AB239" s="229"/>
    </row>
    <row r="240" spans="1:28" x14ac:dyDescent="0.3">
      <c r="A240" s="229">
        <v>112</v>
      </c>
      <c r="B240" s="230" t="s">
        <v>4</v>
      </c>
      <c r="C240" s="229">
        <v>15316</v>
      </c>
      <c r="D240" s="229">
        <v>1</v>
      </c>
      <c r="E240" s="229">
        <v>3</v>
      </c>
      <c r="F240" s="229">
        <v>96</v>
      </c>
      <c r="G240" s="229">
        <v>1</v>
      </c>
      <c r="H240" s="511">
        <f>SUM((D240*400)+(E240*100)+F240)</f>
        <v>796</v>
      </c>
      <c r="I240" s="229">
        <v>130</v>
      </c>
      <c r="J240" s="511">
        <f>SUM(H240*I240)</f>
        <v>103480</v>
      </c>
      <c r="K240" s="229"/>
      <c r="L240" s="229"/>
      <c r="M240" s="502"/>
      <c r="N240" s="502"/>
      <c r="O240" s="229"/>
      <c r="P240" s="229"/>
      <c r="Q240" s="229"/>
      <c r="R240" s="511"/>
      <c r="S240" s="493">
        <f>SUM(O240*R240)</f>
        <v>0</v>
      </c>
      <c r="T240" s="229"/>
      <c r="U240" s="486"/>
      <c r="V240" s="493">
        <f>SUM(S240-(S240*U240/100))</f>
        <v>0</v>
      </c>
      <c r="W240" s="493">
        <f>SUM(J240+V240)</f>
        <v>103480</v>
      </c>
      <c r="X240" s="493">
        <f>W240</f>
        <v>103480</v>
      </c>
      <c r="Y240" s="229">
        <v>50</v>
      </c>
      <c r="Z240" s="229">
        <v>0</v>
      </c>
      <c r="AA240" s="229">
        <v>0.01</v>
      </c>
      <c r="AB240" s="229"/>
    </row>
    <row r="241" spans="1:28" x14ac:dyDescent="0.3">
      <c r="A241" s="229">
        <v>113</v>
      </c>
      <c r="B241" s="230" t="s">
        <v>4</v>
      </c>
      <c r="C241" s="229">
        <v>117</v>
      </c>
      <c r="D241" s="229">
        <v>0</v>
      </c>
      <c r="E241" s="229">
        <v>2</v>
      </c>
      <c r="F241" s="229">
        <v>92</v>
      </c>
      <c r="G241" s="229">
        <v>2</v>
      </c>
      <c r="H241" s="511">
        <f>SUM((D241*400)+(E241*100)+F241)</f>
        <v>292</v>
      </c>
      <c r="I241" s="229">
        <v>180</v>
      </c>
      <c r="J241" s="511">
        <f>SUM(H241*I241)</f>
        <v>52560</v>
      </c>
      <c r="K241" s="229"/>
      <c r="L241" s="229">
        <v>21</v>
      </c>
      <c r="M241" s="230" t="s">
        <v>10</v>
      </c>
      <c r="N241" s="230" t="s">
        <v>9</v>
      </c>
      <c r="O241" s="229">
        <v>216</v>
      </c>
      <c r="P241" s="229"/>
      <c r="Q241" s="229"/>
      <c r="R241" s="511">
        <v>6500</v>
      </c>
      <c r="S241" s="493">
        <f>SUM(O241*R241)</f>
        <v>1404000</v>
      </c>
      <c r="T241" s="229">
        <v>37</v>
      </c>
      <c r="U241" s="486">
        <v>85</v>
      </c>
      <c r="V241" s="493">
        <f>SUM(S241-(S241*U241/100))</f>
        <v>210600</v>
      </c>
      <c r="W241" s="493">
        <f>SUM(J241+V241)</f>
        <v>263160</v>
      </c>
      <c r="X241" s="493">
        <f>W241</f>
        <v>263160</v>
      </c>
      <c r="Y241" s="229">
        <v>10</v>
      </c>
      <c r="Z241" s="229">
        <v>0</v>
      </c>
      <c r="AA241" s="229">
        <v>0.02</v>
      </c>
      <c r="AB241" s="229"/>
    </row>
    <row r="242" spans="1:28" x14ac:dyDescent="0.3">
      <c r="A242" s="229"/>
      <c r="B242" s="230"/>
      <c r="C242" s="229"/>
      <c r="D242" s="229"/>
      <c r="E242" s="229"/>
      <c r="F242" s="229"/>
      <c r="G242" s="229"/>
      <c r="H242" s="511"/>
      <c r="I242" s="229"/>
      <c r="J242" s="511">
        <f>SUM(H242*I242)</f>
        <v>0</v>
      </c>
      <c r="K242" s="229"/>
      <c r="L242" s="229"/>
      <c r="M242" s="230"/>
      <c r="N242" s="230" t="s">
        <v>393</v>
      </c>
      <c r="O242" s="229">
        <v>135</v>
      </c>
      <c r="P242" s="229"/>
      <c r="Q242" s="229"/>
      <c r="R242" s="511"/>
      <c r="S242" s="493">
        <f>SUM(O242*R242)</f>
        <v>0</v>
      </c>
      <c r="T242" s="229"/>
      <c r="U242" s="486"/>
      <c r="V242" s="493">
        <f>SUM(S242-(S242*U242/100))</f>
        <v>0</v>
      </c>
      <c r="W242" s="493">
        <f>SUM(J242+V242)</f>
        <v>0</v>
      </c>
      <c r="X242" s="493">
        <f>W242</f>
        <v>0</v>
      </c>
      <c r="Y242" s="229"/>
      <c r="Z242" s="229"/>
      <c r="AA242" s="229"/>
      <c r="AB242" s="229"/>
    </row>
    <row r="243" spans="1:28" x14ac:dyDescent="0.3">
      <c r="A243" s="229"/>
      <c r="B243" s="230"/>
      <c r="C243" s="229"/>
      <c r="D243" s="229"/>
      <c r="E243" s="229"/>
      <c r="F243" s="229"/>
      <c r="G243" s="229"/>
      <c r="H243" s="511"/>
      <c r="I243" s="229"/>
      <c r="J243" s="511">
        <f>SUM(H243*I243)</f>
        <v>0</v>
      </c>
      <c r="K243" s="229"/>
      <c r="L243" s="229"/>
      <c r="M243" s="230"/>
      <c r="N243" s="230" t="s">
        <v>391</v>
      </c>
      <c r="O243" s="229">
        <v>81</v>
      </c>
      <c r="P243" s="229"/>
      <c r="Q243" s="229"/>
      <c r="R243" s="511"/>
      <c r="S243" s="493">
        <f>SUM(O243*R243)</f>
        <v>0</v>
      </c>
      <c r="T243" s="229"/>
      <c r="U243" s="486"/>
      <c r="V243" s="493">
        <f>SUM(S243-(S243*U243/100))</f>
        <v>0</v>
      </c>
      <c r="W243" s="493">
        <f>SUM(J243+V243)</f>
        <v>0</v>
      </c>
      <c r="X243" s="493">
        <f>W243</f>
        <v>0</v>
      </c>
      <c r="Y243" s="229"/>
      <c r="Z243" s="229"/>
      <c r="AA243" s="229"/>
      <c r="AB243" s="229"/>
    </row>
    <row r="244" spans="1:28" x14ac:dyDescent="0.3">
      <c r="A244" s="229"/>
      <c r="B244" s="230"/>
      <c r="C244" s="229"/>
      <c r="D244" s="229"/>
      <c r="E244" s="229"/>
      <c r="F244" s="229"/>
      <c r="G244" s="229"/>
      <c r="H244" s="511"/>
      <c r="I244" s="229"/>
      <c r="J244" s="511">
        <f>SUM(H244*I244)</f>
        <v>0</v>
      </c>
      <c r="K244" s="229"/>
      <c r="L244" s="229"/>
      <c r="M244" s="230" t="s">
        <v>22</v>
      </c>
      <c r="N244" s="230" t="s">
        <v>0</v>
      </c>
      <c r="O244" s="229">
        <v>35</v>
      </c>
      <c r="P244" s="229"/>
      <c r="Q244" s="229"/>
      <c r="R244" s="511">
        <v>2050</v>
      </c>
      <c r="S244" s="493">
        <f>SUM(O244*R244)</f>
        <v>71750</v>
      </c>
      <c r="T244" s="229">
        <v>4</v>
      </c>
      <c r="U244" s="486">
        <v>12</v>
      </c>
      <c r="V244" s="493">
        <f>SUM(S244-(S244*U244/100))</f>
        <v>63140</v>
      </c>
      <c r="W244" s="493">
        <f>SUM(J244+V244)</f>
        <v>63140</v>
      </c>
      <c r="X244" s="493">
        <f>W244</f>
        <v>63140</v>
      </c>
      <c r="Y244" s="229">
        <v>50</v>
      </c>
      <c r="Z244" s="229">
        <v>0</v>
      </c>
      <c r="AA244" s="229">
        <v>0.01</v>
      </c>
      <c r="AB244" s="229"/>
    </row>
    <row r="245" spans="1:28" x14ac:dyDescent="0.3">
      <c r="A245" s="229"/>
      <c r="B245" s="230"/>
      <c r="C245" s="229"/>
      <c r="D245" s="229"/>
      <c r="E245" s="229"/>
      <c r="F245" s="229"/>
      <c r="G245" s="229"/>
      <c r="H245" s="511"/>
      <c r="I245" s="229"/>
      <c r="J245" s="511">
        <f>SUM(H245*I245)</f>
        <v>0</v>
      </c>
      <c r="K245" s="229"/>
      <c r="L245" s="229">
        <v>20</v>
      </c>
      <c r="M245" s="230" t="s">
        <v>10</v>
      </c>
      <c r="N245" s="230" t="s">
        <v>9</v>
      </c>
      <c r="O245" s="229">
        <v>145</v>
      </c>
      <c r="P245" s="229"/>
      <c r="Q245" s="229"/>
      <c r="R245" s="511">
        <v>6500</v>
      </c>
      <c r="S245" s="493">
        <f>SUM(O245*R245)</f>
        <v>942500</v>
      </c>
      <c r="T245" s="229">
        <v>23</v>
      </c>
      <c r="U245" s="486">
        <v>85</v>
      </c>
      <c r="V245" s="493">
        <f>SUM(S245-(S245*U245/100))</f>
        <v>141375</v>
      </c>
      <c r="W245" s="493">
        <f>SUM(J245+V245)</f>
        <v>141375</v>
      </c>
      <c r="X245" s="493">
        <f>W245</f>
        <v>141375</v>
      </c>
      <c r="Y245" s="229">
        <v>10</v>
      </c>
      <c r="Z245" s="229">
        <v>0</v>
      </c>
      <c r="AA245" s="229">
        <v>0.02</v>
      </c>
      <c r="AB245" s="229"/>
    </row>
    <row r="246" spans="1:28" x14ac:dyDescent="0.3">
      <c r="A246" s="229"/>
      <c r="B246" s="230"/>
      <c r="C246" s="229"/>
      <c r="D246" s="229"/>
      <c r="E246" s="229"/>
      <c r="F246" s="229"/>
      <c r="G246" s="229"/>
      <c r="H246" s="511"/>
      <c r="I246" s="229"/>
      <c r="J246" s="511">
        <f>SUM(H246*I246)</f>
        <v>0</v>
      </c>
      <c r="K246" s="229"/>
      <c r="L246" s="229"/>
      <c r="M246" s="230"/>
      <c r="N246" s="230" t="s">
        <v>393</v>
      </c>
      <c r="O246" s="229">
        <v>81</v>
      </c>
      <c r="P246" s="229"/>
      <c r="Q246" s="229"/>
      <c r="R246" s="511"/>
      <c r="S246" s="493">
        <f>SUM(O246*R246)</f>
        <v>0</v>
      </c>
      <c r="T246" s="229"/>
      <c r="U246" s="486"/>
      <c r="V246" s="493">
        <f>SUM(S246-(S246*U246/100))</f>
        <v>0</v>
      </c>
      <c r="W246" s="493">
        <f>SUM(J246+V246)</f>
        <v>0</v>
      </c>
      <c r="X246" s="493">
        <f>W246</f>
        <v>0</v>
      </c>
      <c r="Y246" s="229"/>
      <c r="Z246" s="229"/>
      <c r="AA246" s="229"/>
      <c r="AB246" s="229"/>
    </row>
    <row r="247" spans="1:28" x14ac:dyDescent="0.3">
      <c r="A247" s="229"/>
      <c r="B247" s="230"/>
      <c r="C247" s="229"/>
      <c r="D247" s="229"/>
      <c r="E247" s="229"/>
      <c r="F247" s="229"/>
      <c r="G247" s="229"/>
      <c r="H247" s="511"/>
      <c r="I247" s="229"/>
      <c r="J247" s="511">
        <f>SUM(H247*I247)</f>
        <v>0</v>
      </c>
      <c r="K247" s="229"/>
      <c r="L247" s="229"/>
      <c r="M247" s="230"/>
      <c r="N247" s="230" t="s">
        <v>391</v>
      </c>
      <c r="O247" s="229">
        <v>64</v>
      </c>
      <c r="P247" s="229"/>
      <c r="Q247" s="229"/>
      <c r="R247" s="511"/>
      <c r="S247" s="493">
        <f>SUM(O247*R247)</f>
        <v>0</v>
      </c>
      <c r="T247" s="229"/>
      <c r="U247" s="486"/>
      <c r="V247" s="493">
        <f>SUM(S247-(S247*U247/100))</f>
        <v>0</v>
      </c>
      <c r="W247" s="493">
        <f>SUM(J247+V247)</f>
        <v>0</v>
      </c>
      <c r="X247" s="493">
        <f>W247</f>
        <v>0</v>
      </c>
      <c r="Y247" s="229"/>
      <c r="Z247" s="229"/>
      <c r="AA247" s="229"/>
      <c r="AB247" s="229"/>
    </row>
    <row r="248" spans="1:28" x14ac:dyDescent="0.3">
      <c r="A248" s="229">
        <v>114</v>
      </c>
      <c r="B248" s="230" t="s">
        <v>4</v>
      </c>
      <c r="C248" s="229">
        <v>1808</v>
      </c>
      <c r="D248" s="229">
        <v>10</v>
      </c>
      <c r="E248" s="229">
        <v>1</v>
      </c>
      <c r="F248" s="229">
        <v>44</v>
      </c>
      <c r="G248" s="229">
        <v>1</v>
      </c>
      <c r="H248" s="511">
        <f>SUM((D248*400)+(E248*100)+F248)</f>
        <v>4144</v>
      </c>
      <c r="I248" s="229">
        <v>75</v>
      </c>
      <c r="J248" s="511">
        <f>SUM(H248*I248)</f>
        <v>310800</v>
      </c>
      <c r="K248" s="229"/>
      <c r="L248" s="229"/>
      <c r="M248" s="502"/>
      <c r="N248" s="502"/>
      <c r="O248" s="229"/>
      <c r="P248" s="229"/>
      <c r="Q248" s="229"/>
      <c r="R248" s="511"/>
      <c r="S248" s="493">
        <f>SUM(O248*R248)</f>
        <v>0</v>
      </c>
      <c r="T248" s="229"/>
      <c r="U248" s="486"/>
      <c r="V248" s="493">
        <f>SUM(S248-(S248*U248/100))</f>
        <v>0</v>
      </c>
      <c r="W248" s="493">
        <f>SUM(J248+V248)</f>
        <v>310800</v>
      </c>
      <c r="X248" s="493">
        <f>W248</f>
        <v>310800</v>
      </c>
      <c r="Y248" s="229">
        <v>50</v>
      </c>
      <c r="Z248" s="229">
        <v>0</v>
      </c>
      <c r="AA248" s="229">
        <v>0.01</v>
      </c>
      <c r="AB248" s="229"/>
    </row>
    <row r="249" spans="1:28" x14ac:dyDescent="0.3">
      <c r="A249" s="229">
        <v>115</v>
      </c>
      <c r="B249" s="230" t="s">
        <v>4</v>
      </c>
      <c r="C249" s="229">
        <v>5082</v>
      </c>
      <c r="D249" s="229">
        <v>0</v>
      </c>
      <c r="E249" s="229">
        <v>2</v>
      </c>
      <c r="F249" s="229">
        <v>94</v>
      </c>
      <c r="G249" s="229">
        <v>2</v>
      </c>
      <c r="H249" s="511">
        <f>SUM((D249*400)+(E249*100)+F249)</f>
        <v>294</v>
      </c>
      <c r="I249" s="229">
        <v>200</v>
      </c>
      <c r="J249" s="511">
        <f>SUM(H249*I249)</f>
        <v>58800</v>
      </c>
      <c r="K249" s="229"/>
      <c r="L249" s="229">
        <v>22</v>
      </c>
      <c r="M249" s="230" t="s">
        <v>10</v>
      </c>
      <c r="N249" s="230" t="s">
        <v>9</v>
      </c>
      <c r="O249" s="229">
        <v>209</v>
      </c>
      <c r="P249" s="229"/>
      <c r="Q249" s="229"/>
      <c r="R249" s="511">
        <v>6500</v>
      </c>
      <c r="S249" s="493">
        <f>SUM(O249*R249)</f>
        <v>1358500</v>
      </c>
      <c r="T249" s="229">
        <v>20</v>
      </c>
      <c r="U249" s="486">
        <v>75</v>
      </c>
      <c r="V249" s="493">
        <f>SUM(S249-(S249*U249/100))</f>
        <v>339625</v>
      </c>
      <c r="W249" s="493">
        <f>SUM(J249+V249)</f>
        <v>398425</v>
      </c>
      <c r="X249" s="493">
        <f>W249</f>
        <v>398425</v>
      </c>
      <c r="Y249" s="229">
        <v>10</v>
      </c>
      <c r="Z249" s="229">
        <v>0</v>
      </c>
      <c r="AA249" s="229">
        <v>0.02</v>
      </c>
      <c r="AB249" s="229"/>
    </row>
    <row r="250" spans="1:28" x14ac:dyDescent="0.3">
      <c r="A250" s="229"/>
      <c r="B250" s="230"/>
      <c r="C250" s="229"/>
      <c r="D250" s="229"/>
      <c r="E250" s="229"/>
      <c r="F250" s="229"/>
      <c r="G250" s="229"/>
      <c r="H250" s="511"/>
      <c r="I250" s="229"/>
      <c r="J250" s="511">
        <f>SUM(H250*I250)</f>
        <v>0</v>
      </c>
      <c r="K250" s="229"/>
      <c r="L250" s="229"/>
      <c r="M250" s="230"/>
      <c r="N250" s="230" t="s">
        <v>393</v>
      </c>
      <c r="O250" s="229">
        <v>136</v>
      </c>
      <c r="P250" s="229"/>
      <c r="Q250" s="229"/>
      <c r="R250" s="511"/>
      <c r="S250" s="493">
        <f>SUM(O250*R250)</f>
        <v>0</v>
      </c>
      <c r="T250" s="229"/>
      <c r="U250" s="486"/>
      <c r="V250" s="493">
        <f>SUM(S250-(S250*U250/100))</f>
        <v>0</v>
      </c>
      <c r="W250" s="493">
        <f>SUM(J250+V250)</f>
        <v>0</v>
      </c>
      <c r="X250" s="493">
        <f>W250</f>
        <v>0</v>
      </c>
      <c r="Y250" s="229"/>
      <c r="Z250" s="229"/>
      <c r="AA250" s="229"/>
      <c r="AB250" s="229"/>
    </row>
    <row r="251" spans="1:28" x14ac:dyDescent="0.3">
      <c r="A251" s="229"/>
      <c r="B251" s="230"/>
      <c r="C251" s="229"/>
      <c r="D251" s="229"/>
      <c r="E251" s="229"/>
      <c r="F251" s="229"/>
      <c r="G251" s="229"/>
      <c r="H251" s="511"/>
      <c r="I251" s="229"/>
      <c r="J251" s="511">
        <f>SUM(H251*I251)</f>
        <v>0</v>
      </c>
      <c r="K251" s="229"/>
      <c r="L251" s="229"/>
      <c r="M251" s="230"/>
      <c r="N251" s="230" t="s">
        <v>391</v>
      </c>
      <c r="O251" s="229">
        <v>72</v>
      </c>
      <c r="P251" s="229"/>
      <c r="Q251" s="229"/>
      <c r="R251" s="511"/>
      <c r="S251" s="493">
        <f>SUM(O251*R251)</f>
        <v>0</v>
      </c>
      <c r="T251" s="229"/>
      <c r="U251" s="486"/>
      <c r="V251" s="493">
        <f>SUM(S251-(S251*U251/100))</f>
        <v>0</v>
      </c>
      <c r="W251" s="493">
        <f>SUM(J251+V251)</f>
        <v>0</v>
      </c>
      <c r="X251" s="493">
        <f>W251</f>
        <v>0</v>
      </c>
      <c r="Y251" s="229"/>
      <c r="Z251" s="229"/>
      <c r="AA251" s="229"/>
      <c r="AB251" s="229"/>
    </row>
    <row r="252" spans="1:28" x14ac:dyDescent="0.3">
      <c r="A252" s="229"/>
      <c r="B252" s="230"/>
      <c r="C252" s="229"/>
      <c r="D252" s="229"/>
      <c r="E252" s="229"/>
      <c r="F252" s="229"/>
      <c r="G252" s="229"/>
      <c r="H252" s="511"/>
      <c r="I252" s="229"/>
      <c r="J252" s="511">
        <f>SUM(H252*I252)</f>
        <v>0</v>
      </c>
      <c r="K252" s="229"/>
      <c r="L252" s="229"/>
      <c r="M252" s="230" t="s">
        <v>71</v>
      </c>
      <c r="N252" s="230" t="s">
        <v>0</v>
      </c>
      <c r="O252" s="229">
        <v>10</v>
      </c>
      <c r="P252" s="229"/>
      <c r="Q252" s="229"/>
      <c r="R252" s="511">
        <v>5400</v>
      </c>
      <c r="S252" s="493">
        <f>SUM(O252*R252)</f>
        <v>54000</v>
      </c>
      <c r="T252" s="229">
        <v>20</v>
      </c>
      <c r="U252" s="486">
        <v>93</v>
      </c>
      <c r="V252" s="493">
        <f>SUM(S252-(S252*U252/100))</f>
        <v>3780</v>
      </c>
      <c r="W252" s="493">
        <f>SUM(J252+V252)</f>
        <v>3780</v>
      </c>
      <c r="X252" s="493">
        <f>W252</f>
        <v>3780</v>
      </c>
      <c r="Y252" s="229">
        <v>50</v>
      </c>
      <c r="Z252" s="229">
        <v>0</v>
      </c>
      <c r="AA252" s="229">
        <v>0.01</v>
      </c>
      <c r="AB252" s="229"/>
    </row>
    <row r="253" spans="1:28" x14ac:dyDescent="0.3">
      <c r="A253" s="229"/>
      <c r="B253" s="230"/>
      <c r="C253" s="229"/>
      <c r="D253" s="229"/>
      <c r="E253" s="229"/>
      <c r="F253" s="229"/>
      <c r="G253" s="229"/>
      <c r="H253" s="511"/>
      <c r="I253" s="229"/>
      <c r="J253" s="511">
        <f>SUM(H253*I253)</f>
        <v>0</v>
      </c>
      <c r="K253" s="229"/>
      <c r="L253" s="229"/>
      <c r="M253" s="230" t="s">
        <v>1268</v>
      </c>
      <c r="N253" s="230" t="s">
        <v>0</v>
      </c>
      <c r="O253" s="229">
        <v>21</v>
      </c>
      <c r="P253" s="229"/>
      <c r="Q253" s="229"/>
      <c r="R253" s="511">
        <v>5400</v>
      </c>
      <c r="S253" s="493">
        <f>SUM(O253*R253)</f>
        <v>113400</v>
      </c>
      <c r="T253" s="229">
        <v>20</v>
      </c>
      <c r="U253" s="486">
        <v>93</v>
      </c>
      <c r="V253" s="493">
        <f>SUM(S253-(S253*U253/100))</f>
        <v>7938</v>
      </c>
      <c r="W253" s="493">
        <f>SUM(J253+V253)</f>
        <v>7938</v>
      </c>
      <c r="X253" s="493">
        <f>W253</f>
        <v>7938</v>
      </c>
      <c r="Y253" s="229">
        <v>10</v>
      </c>
      <c r="Z253" s="229">
        <v>0</v>
      </c>
      <c r="AA253" s="229">
        <v>0.02</v>
      </c>
      <c r="AB253" s="229"/>
    </row>
    <row r="254" spans="1:28" x14ac:dyDescent="0.3">
      <c r="A254" s="229">
        <v>116</v>
      </c>
      <c r="B254" s="230" t="s">
        <v>4</v>
      </c>
      <c r="C254" s="229">
        <v>1525</v>
      </c>
      <c r="D254" s="229">
        <v>4</v>
      </c>
      <c r="E254" s="229">
        <v>0</v>
      </c>
      <c r="F254" s="229">
        <v>25</v>
      </c>
      <c r="G254" s="229">
        <v>1</v>
      </c>
      <c r="H254" s="511">
        <f>SUM((D254*400)+(E254*100)+F254)</f>
        <v>1625</v>
      </c>
      <c r="I254" s="229">
        <v>75</v>
      </c>
      <c r="J254" s="511">
        <f>SUM(H254*I254)</f>
        <v>121875</v>
      </c>
      <c r="K254" s="229"/>
      <c r="L254" s="229"/>
      <c r="M254" s="502"/>
      <c r="N254" s="502"/>
      <c r="O254" s="229"/>
      <c r="P254" s="229"/>
      <c r="Q254" s="229"/>
      <c r="R254" s="511"/>
      <c r="S254" s="493">
        <f>SUM(O254*R254)</f>
        <v>0</v>
      </c>
      <c r="T254" s="229"/>
      <c r="U254" s="486"/>
      <c r="V254" s="493">
        <f>SUM(S254-(S254*U254/100))</f>
        <v>0</v>
      </c>
      <c r="W254" s="493">
        <f>SUM(J254+V254)</f>
        <v>121875</v>
      </c>
      <c r="X254" s="493">
        <f>W254</f>
        <v>121875</v>
      </c>
      <c r="Y254" s="229">
        <v>50</v>
      </c>
      <c r="Z254" s="229">
        <v>0</v>
      </c>
      <c r="AA254" s="229">
        <v>0.01</v>
      </c>
      <c r="AB254" s="229"/>
    </row>
    <row r="255" spans="1:28" x14ac:dyDescent="0.3">
      <c r="A255" s="229">
        <v>117</v>
      </c>
      <c r="B255" s="230" t="s">
        <v>4</v>
      </c>
      <c r="C255" s="229">
        <v>1874</v>
      </c>
      <c r="D255" s="229">
        <v>1</v>
      </c>
      <c r="E255" s="229">
        <v>0</v>
      </c>
      <c r="F255" s="229">
        <v>4</v>
      </c>
      <c r="G255" s="229">
        <v>2</v>
      </c>
      <c r="H255" s="511">
        <f>SUM((D255*400)+(E255*100)+F255)</f>
        <v>404</v>
      </c>
      <c r="I255" s="229">
        <v>75</v>
      </c>
      <c r="J255" s="511">
        <f>SUM(H255*I255)</f>
        <v>30300</v>
      </c>
      <c r="K255" s="229"/>
      <c r="L255" s="229"/>
      <c r="M255" s="230" t="s">
        <v>1250</v>
      </c>
      <c r="N255" s="230" t="s">
        <v>2</v>
      </c>
      <c r="O255" s="229">
        <v>96</v>
      </c>
      <c r="P255" s="229"/>
      <c r="Q255" s="229"/>
      <c r="R255" s="511">
        <v>6500</v>
      </c>
      <c r="S255" s="493">
        <f>SUM(O255*R255)</f>
        <v>624000</v>
      </c>
      <c r="T255" s="229">
        <v>20</v>
      </c>
      <c r="U255" s="486">
        <v>30</v>
      </c>
      <c r="V255" s="493">
        <f>SUM(S255-(S255*U255/100))</f>
        <v>436800</v>
      </c>
      <c r="W255" s="493">
        <f>SUM(J255+V255)</f>
        <v>467100</v>
      </c>
      <c r="X255" s="493">
        <f>W255</f>
        <v>467100</v>
      </c>
      <c r="Y255" s="229">
        <v>10</v>
      </c>
      <c r="Z255" s="229">
        <v>0</v>
      </c>
      <c r="AA255" s="229">
        <v>0.02</v>
      </c>
      <c r="AB255" s="229"/>
    </row>
    <row r="256" spans="1:28" x14ac:dyDescent="0.3">
      <c r="A256" s="229"/>
      <c r="B256" s="230"/>
      <c r="C256" s="229"/>
      <c r="D256" s="229"/>
      <c r="E256" s="229"/>
      <c r="F256" s="229"/>
      <c r="G256" s="229"/>
      <c r="H256" s="511"/>
      <c r="I256" s="229"/>
      <c r="J256" s="511">
        <f>SUM(H256*I256)</f>
        <v>0</v>
      </c>
      <c r="K256" s="229"/>
      <c r="L256" s="229"/>
      <c r="M256" s="230" t="s">
        <v>71</v>
      </c>
      <c r="N256" s="230" t="s">
        <v>0</v>
      </c>
      <c r="O256" s="229">
        <v>12</v>
      </c>
      <c r="P256" s="229"/>
      <c r="Q256" s="229"/>
      <c r="R256" s="511">
        <v>5400</v>
      </c>
      <c r="S256" s="493">
        <f>SUM(O256*R256)</f>
        <v>64800</v>
      </c>
      <c r="T256" s="229">
        <v>20</v>
      </c>
      <c r="U256" s="486">
        <v>93</v>
      </c>
      <c r="V256" s="493">
        <f>SUM(S256-(S256*U256/100))</f>
        <v>4536</v>
      </c>
      <c r="W256" s="493">
        <f>SUM(J256+V256)</f>
        <v>4536</v>
      </c>
      <c r="X256" s="493">
        <f>W256</f>
        <v>4536</v>
      </c>
      <c r="Y256" s="229">
        <v>50</v>
      </c>
      <c r="Z256" s="229">
        <v>0</v>
      </c>
      <c r="AA256" s="229">
        <v>0.01</v>
      </c>
      <c r="AB256" s="229"/>
    </row>
    <row r="257" spans="1:28" x14ac:dyDescent="0.3">
      <c r="A257" s="229"/>
      <c r="B257" s="230"/>
      <c r="C257" s="229"/>
      <c r="D257" s="229"/>
      <c r="E257" s="229"/>
      <c r="F257" s="229"/>
      <c r="G257" s="229"/>
      <c r="H257" s="511"/>
      <c r="I257" s="229"/>
      <c r="J257" s="511">
        <f>SUM(H257*I257)</f>
        <v>0</v>
      </c>
      <c r="K257" s="229"/>
      <c r="L257" s="229"/>
      <c r="M257" s="230" t="s">
        <v>10</v>
      </c>
      <c r="N257" s="230" t="s">
        <v>9</v>
      </c>
      <c r="O257" s="229">
        <v>179</v>
      </c>
      <c r="P257" s="229"/>
      <c r="Q257" s="229"/>
      <c r="R257" s="511">
        <v>6500</v>
      </c>
      <c r="S257" s="493">
        <f>SUM(O257*R257)</f>
        <v>1163500</v>
      </c>
      <c r="T257" s="229">
        <v>30</v>
      </c>
      <c r="U257" s="486">
        <v>85</v>
      </c>
      <c r="V257" s="493">
        <f>SUM(S257-(S257*U257/100))</f>
        <v>174525</v>
      </c>
      <c r="W257" s="493">
        <f>SUM(J257+V257)</f>
        <v>174525</v>
      </c>
      <c r="X257" s="493">
        <f>W257</f>
        <v>174525</v>
      </c>
      <c r="Y257" s="229">
        <v>10</v>
      </c>
      <c r="Z257" s="229">
        <v>0</v>
      </c>
      <c r="AA257" s="229">
        <v>0.02</v>
      </c>
      <c r="AB257" s="229"/>
    </row>
    <row r="258" spans="1:28" x14ac:dyDescent="0.3">
      <c r="A258" s="229"/>
      <c r="B258" s="230"/>
      <c r="C258" s="229"/>
      <c r="D258" s="229"/>
      <c r="E258" s="229"/>
      <c r="F258" s="229"/>
      <c r="G258" s="229"/>
      <c r="H258" s="511"/>
      <c r="I258" s="229"/>
      <c r="J258" s="511">
        <f>SUM(H258*I258)</f>
        <v>0</v>
      </c>
      <c r="K258" s="229"/>
      <c r="L258" s="229"/>
      <c r="M258" s="230"/>
      <c r="N258" s="230" t="s">
        <v>393</v>
      </c>
      <c r="O258" s="229">
        <v>115</v>
      </c>
      <c r="P258" s="229"/>
      <c r="Q258" s="229"/>
      <c r="R258" s="511"/>
      <c r="S258" s="493">
        <f>SUM(O258*R258)</f>
        <v>0</v>
      </c>
      <c r="T258" s="229"/>
      <c r="U258" s="486"/>
      <c r="V258" s="493">
        <f>SUM(S258-(S258*U258/100))</f>
        <v>0</v>
      </c>
      <c r="W258" s="493">
        <f>SUM(J258+V258)</f>
        <v>0</v>
      </c>
      <c r="X258" s="493">
        <f>W258</f>
        <v>0</v>
      </c>
      <c r="Y258" s="229"/>
      <c r="Z258" s="229"/>
      <c r="AA258" s="229"/>
      <c r="AB258" s="229"/>
    </row>
    <row r="259" spans="1:28" x14ac:dyDescent="0.3">
      <c r="A259" s="229"/>
      <c r="B259" s="230"/>
      <c r="C259" s="229"/>
      <c r="D259" s="229"/>
      <c r="E259" s="229"/>
      <c r="F259" s="229"/>
      <c r="G259" s="229"/>
      <c r="H259" s="511"/>
      <c r="I259" s="229"/>
      <c r="J259" s="511">
        <f>SUM(H259*I259)</f>
        <v>0</v>
      </c>
      <c r="K259" s="229"/>
      <c r="L259" s="229"/>
      <c r="M259" s="230"/>
      <c r="N259" s="230" t="s">
        <v>391</v>
      </c>
      <c r="O259" s="229">
        <v>64</v>
      </c>
      <c r="P259" s="229"/>
      <c r="Q259" s="229"/>
      <c r="R259" s="511"/>
      <c r="S259" s="493">
        <f>SUM(O259*R259)</f>
        <v>0</v>
      </c>
      <c r="T259" s="229"/>
      <c r="U259" s="486"/>
      <c r="V259" s="493">
        <f>SUM(S259-(S259*U259/100))</f>
        <v>0</v>
      </c>
      <c r="W259" s="493">
        <f>SUM(J259+V259)</f>
        <v>0</v>
      </c>
      <c r="X259" s="493">
        <f>W259</f>
        <v>0</v>
      </c>
      <c r="Y259" s="229"/>
      <c r="Z259" s="229"/>
      <c r="AA259" s="229"/>
      <c r="AB259" s="229"/>
    </row>
    <row r="260" spans="1:28" x14ac:dyDescent="0.3">
      <c r="A260" s="229"/>
      <c r="B260" s="230"/>
      <c r="C260" s="229"/>
      <c r="D260" s="229"/>
      <c r="E260" s="229"/>
      <c r="F260" s="229"/>
      <c r="G260" s="229"/>
      <c r="H260" s="511"/>
      <c r="I260" s="229"/>
      <c r="J260" s="511">
        <f>SUM(H260*I260)</f>
        <v>0</v>
      </c>
      <c r="K260" s="229"/>
      <c r="L260" s="229"/>
      <c r="M260" s="230" t="s">
        <v>71</v>
      </c>
      <c r="N260" s="230" t="s">
        <v>0</v>
      </c>
      <c r="O260" s="229">
        <v>15</v>
      </c>
      <c r="P260" s="229"/>
      <c r="Q260" s="229"/>
      <c r="R260" s="511">
        <v>5400</v>
      </c>
      <c r="S260" s="493">
        <f>SUM(O260*R260)</f>
        <v>81000</v>
      </c>
      <c r="T260" s="229">
        <v>30</v>
      </c>
      <c r="U260" s="486">
        <v>93</v>
      </c>
      <c r="V260" s="493">
        <f>SUM(S260-(S260*U260/100))</f>
        <v>5670</v>
      </c>
      <c r="W260" s="493">
        <f>SUM(J260+V260)</f>
        <v>5670</v>
      </c>
      <c r="X260" s="493">
        <f>W260</f>
        <v>5670</v>
      </c>
      <c r="Y260" s="229">
        <v>50</v>
      </c>
      <c r="Z260" s="229">
        <v>0</v>
      </c>
      <c r="AA260" s="229">
        <v>0.01</v>
      </c>
      <c r="AB260" s="229"/>
    </row>
    <row r="261" spans="1:28" x14ac:dyDescent="0.3">
      <c r="A261" s="229"/>
      <c r="B261" s="230"/>
      <c r="C261" s="229"/>
      <c r="D261" s="229"/>
      <c r="E261" s="229"/>
      <c r="F261" s="229"/>
      <c r="G261" s="229"/>
      <c r="H261" s="511"/>
      <c r="I261" s="229"/>
      <c r="J261" s="511">
        <f>SUM(H261*I261)</f>
        <v>0</v>
      </c>
      <c r="K261" s="229"/>
      <c r="L261" s="229"/>
      <c r="M261" s="230" t="s">
        <v>71</v>
      </c>
      <c r="N261" s="230" t="s">
        <v>0</v>
      </c>
      <c r="O261" s="229">
        <v>15</v>
      </c>
      <c r="P261" s="229"/>
      <c r="Q261" s="229"/>
      <c r="R261" s="511">
        <v>5400</v>
      </c>
      <c r="S261" s="493">
        <f>SUM(O261*R261)</f>
        <v>81000</v>
      </c>
      <c r="T261" s="229">
        <v>30</v>
      </c>
      <c r="U261" s="486">
        <v>93</v>
      </c>
      <c r="V261" s="493">
        <f>SUM(S261-(S261*U261/100))</f>
        <v>5670</v>
      </c>
      <c r="W261" s="493">
        <f>SUM(J261+V261)</f>
        <v>5670</v>
      </c>
      <c r="X261" s="493">
        <f>W261</f>
        <v>5670</v>
      </c>
      <c r="Y261" s="229">
        <v>50</v>
      </c>
      <c r="Z261" s="229">
        <v>0</v>
      </c>
      <c r="AA261" s="229">
        <v>0.01</v>
      </c>
      <c r="AB261" s="229"/>
    </row>
    <row r="262" spans="1:28" x14ac:dyDescent="0.3">
      <c r="A262" s="229">
        <v>118</v>
      </c>
      <c r="B262" s="230" t="s">
        <v>4</v>
      </c>
      <c r="C262" s="229">
        <v>1574</v>
      </c>
      <c r="D262" s="229">
        <v>4</v>
      </c>
      <c r="E262" s="229">
        <v>0</v>
      </c>
      <c r="F262" s="229">
        <v>25</v>
      </c>
      <c r="G262" s="229">
        <v>1</v>
      </c>
      <c r="H262" s="511">
        <f>SUM((D262*400)+(E262*100)+F262)</f>
        <v>1625</v>
      </c>
      <c r="I262" s="229">
        <v>75</v>
      </c>
      <c r="J262" s="511">
        <f>SUM(H262*I262)</f>
        <v>121875</v>
      </c>
      <c r="K262" s="229"/>
      <c r="L262" s="229"/>
      <c r="M262" s="502"/>
      <c r="N262" s="502"/>
      <c r="O262" s="229"/>
      <c r="P262" s="229"/>
      <c r="Q262" s="229"/>
      <c r="R262" s="511"/>
      <c r="S262" s="493">
        <f>SUM(O262*R262)</f>
        <v>0</v>
      </c>
      <c r="T262" s="229"/>
      <c r="U262" s="486"/>
      <c r="V262" s="493">
        <f>SUM(S262-(S262*U262/100))</f>
        <v>0</v>
      </c>
      <c r="W262" s="493">
        <f>SUM(J262+V262)</f>
        <v>121875</v>
      </c>
      <c r="X262" s="493">
        <f>W262</f>
        <v>121875</v>
      </c>
      <c r="Y262" s="229">
        <v>50</v>
      </c>
      <c r="Z262" s="229">
        <v>0</v>
      </c>
      <c r="AA262" s="229">
        <v>0.01</v>
      </c>
      <c r="AB262" s="229"/>
    </row>
    <row r="263" spans="1:28" x14ac:dyDescent="0.3">
      <c r="A263" s="229">
        <v>119</v>
      </c>
      <c r="B263" s="230" t="s">
        <v>4</v>
      </c>
      <c r="C263" s="229">
        <v>2499</v>
      </c>
      <c r="D263" s="229">
        <v>10</v>
      </c>
      <c r="E263" s="229">
        <v>1</v>
      </c>
      <c r="F263" s="229">
        <v>68</v>
      </c>
      <c r="G263" s="229">
        <v>1</v>
      </c>
      <c r="H263" s="511">
        <f>SUM((D263*400)+(E263*100)+F263)</f>
        <v>4168</v>
      </c>
      <c r="I263" s="229">
        <v>75</v>
      </c>
      <c r="J263" s="511">
        <f>SUM(H263*I263)</f>
        <v>312600</v>
      </c>
      <c r="K263" s="229"/>
      <c r="L263" s="229"/>
      <c r="M263" s="502"/>
      <c r="N263" s="502"/>
      <c r="O263" s="229"/>
      <c r="P263" s="229"/>
      <c r="Q263" s="229"/>
      <c r="R263" s="511"/>
      <c r="S263" s="493">
        <f>SUM(O263*R263)</f>
        <v>0</v>
      </c>
      <c r="T263" s="229"/>
      <c r="U263" s="486"/>
      <c r="V263" s="493">
        <f>SUM(S263-(S263*U263/100))</f>
        <v>0</v>
      </c>
      <c r="W263" s="493">
        <f>SUM(J263+V263)</f>
        <v>312600</v>
      </c>
      <c r="X263" s="493">
        <f>W263</f>
        <v>312600</v>
      </c>
      <c r="Y263" s="229">
        <v>50</v>
      </c>
      <c r="Z263" s="229">
        <v>0</v>
      </c>
      <c r="AA263" s="229">
        <v>0.01</v>
      </c>
      <c r="AB263" s="229"/>
    </row>
    <row r="264" spans="1:28" x14ac:dyDescent="0.3">
      <c r="A264" s="229">
        <v>120</v>
      </c>
      <c r="B264" s="230" t="s">
        <v>4</v>
      </c>
      <c r="C264" s="229">
        <v>15204</v>
      </c>
      <c r="D264" s="229">
        <v>0</v>
      </c>
      <c r="E264" s="229">
        <v>2</v>
      </c>
      <c r="F264" s="229">
        <v>49</v>
      </c>
      <c r="G264" s="229">
        <v>2</v>
      </c>
      <c r="H264" s="511">
        <f>SUM((D264*400)+(E264*100)+F264)</f>
        <v>249</v>
      </c>
      <c r="I264" s="229">
        <v>75</v>
      </c>
      <c r="J264" s="511">
        <f>SUM(H264*I264)</f>
        <v>18675</v>
      </c>
      <c r="K264" s="229"/>
      <c r="L264" s="229">
        <v>52</v>
      </c>
      <c r="M264" s="230" t="s">
        <v>1250</v>
      </c>
      <c r="N264" s="230" t="s">
        <v>2</v>
      </c>
      <c r="O264" s="229">
        <v>144</v>
      </c>
      <c r="P264" s="229"/>
      <c r="Q264" s="229"/>
      <c r="R264" s="511">
        <v>6500</v>
      </c>
      <c r="S264" s="493">
        <f>SUM(O264*R264)</f>
        <v>936000</v>
      </c>
      <c r="T264" s="229">
        <v>20</v>
      </c>
      <c r="U264" s="486">
        <v>30</v>
      </c>
      <c r="V264" s="493">
        <f>SUM(S264-(S264*U264/100))</f>
        <v>655200</v>
      </c>
      <c r="W264" s="493">
        <f>SUM(J264+V264)</f>
        <v>673875</v>
      </c>
      <c r="X264" s="493">
        <f>W264</f>
        <v>673875</v>
      </c>
      <c r="Y264" s="229">
        <v>10</v>
      </c>
      <c r="Z264" s="229">
        <v>0</v>
      </c>
      <c r="AA264" s="229">
        <v>0.02</v>
      </c>
      <c r="AB264" s="229"/>
    </row>
    <row r="265" spans="1:28" x14ac:dyDescent="0.3">
      <c r="A265" s="229"/>
      <c r="B265" s="230"/>
      <c r="C265" s="229"/>
      <c r="D265" s="229"/>
      <c r="E265" s="229"/>
      <c r="F265" s="229"/>
      <c r="G265" s="229"/>
      <c r="H265" s="511">
        <f>SUM((D265*400)+(E265*100)+F265)</f>
        <v>0</v>
      </c>
      <c r="I265" s="229"/>
      <c r="J265" s="511">
        <f>SUM(H265*I265)</f>
        <v>0</v>
      </c>
      <c r="K265" s="229"/>
      <c r="L265" s="229"/>
      <c r="M265" s="230" t="s">
        <v>17</v>
      </c>
      <c r="N265" s="230" t="s">
        <v>2</v>
      </c>
      <c r="O265" s="229">
        <v>64.989999999999995</v>
      </c>
      <c r="P265" s="229"/>
      <c r="Q265" s="229"/>
      <c r="R265" s="511">
        <v>6500</v>
      </c>
      <c r="S265" s="493">
        <f>SUM(O265*R265)</f>
        <v>422434.99999999994</v>
      </c>
      <c r="T265" s="229">
        <v>20</v>
      </c>
      <c r="U265" s="486">
        <v>30</v>
      </c>
      <c r="V265" s="493">
        <f>SUM(S265-(S265*U265/100))</f>
        <v>295704.49999999994</v>
      </c>
      <c r="W265" s="493">
        <f>SUM(J265+V265)</f>
        <v>295704.49999999994</v>
      </c>
      <c r="X265" s="493">
        <f>W265</f>
        <v>295704.49999999994</v>
      </c>
      <c r="Y265" s="229">
        <v>10</v>
      </c>
      <c r="Z265" s="229">
        <v>0</v>
      </c>
      <c r="AA265" s="229">
        <v>0.02</v>
      </c>
      <c r="AB265" s="229"/>
    </row>
    <row r="266" spans="1:28" x14ac:dyDescent="0.3">
      <c r="A266" s="229">
        <v>121</v>
      </c>
      <c r="B266" s="230" t="s">
        <v>4</v>
      </c>
      <c r="C266" s="229">
        <v>1812</v>
      </c>
      <c r="D266" s="229">
        <v>1</v>
      </c>
      <c r="E266" s="229">
        <v>2</v>
      </c>
      <c r="F266" s="229">
        <v>11</v>
      </c>
      <c r="G266" s="229">
        <v>2</v>
      </c>
      <c r="H266" s="511">
        <f>SUM((D266*400)+(E266*100)+F266)</f>
        <v>611</v>
      </c>
      <c r="I266" s="229">
        <v>75</v>
      </c>
      <c r="J266" s="511">
        <f>SUM(H266*I266)</f>
        <v>45825</v>
      </c>
      <c r="K266" s="229"/>
      <c r="L266" s="229">
        <v>67</v>
      </c>
      <c r="M266" s="230" t="s">
        <v>1250</v>
      </c>
      <c r="N266" s="230" t="s">
        <v>2</v>
      </c>
      <c r="O266" s="229">
        <v>66</v>
      </c>
      <c r="P266" s="229"/>
      <c r="Q266" s="229"/>
      <c r="R266" s="511">
        <v>6500</v>
      </c>
      <c r="S266" s="493">
        <f>SUM(O266*R266)</f>
        <v>429000</v>
      </c>
      <c r="T266" s="229">
        <v>20</v>
      </c>
      <c r="U266" s="486">
        <v>30</v>
      </c>
      <c r="V266" s="493">
        <f>SUM(S266-(S266*U266/100))</f>
        <v>300300</v>
      </c>
      <c r="W266" s="493">
        <f>SUM(J266+V266)</f>
        <v>346125</v>
      </c>
      <c r="X266" s="493">
        <f>W266</f>
        <v>346125</v>
      </c>
      <c r="Y266" s="229">
        <v>10</v>
      </c>
      <c r="Z266" s="229">
        <v>0</v>
      </c>
      <c r="AA266" s="229">
        <v>0.02</v>
      </c>
      <c r="AB266" s="229"/>
    </row>
    <row r="267" spans="1:28" x14ac:dyDescent="0.3">
      <c r="A267" s="229"/>
      <c r="B267" s="230"/>
      <c r="C267" s="229"/>
      <c r="D267" s="229"/>
      <c r="E267" s="229"/>
      <c r="F267" s="229"/>
      <c r="G267" s="229"/>
      <c r="H267" s="511"/>
      <c r="I267" s="229"/>
      <c r="J267" s="511">
        <f>SUM(H267*I267)</f>
        <v>0</v>
      </c>
      <c r="K267" s="229"/>
      <c r="L267" s="229"/>
      <c r="M267" s="230" t="s">
        <v>17</v>
      </c>
      <c r="N267" s="230" t="s">
        <v>2</v>
      </c>
      <c r="O267" s="229">
        <v>38.5</v>
      </c>
      <c r="P267" s="229"/>
      <c r="Q267" s="229"/>
      <c r="R267" s="511">
        <v>6500</v>
      </c>
      <c r="S267" s="493">
        <f>SUM(O267*R267)</f>
        <v>250250</v>
      </c>
      <c r="T267" s="229">
        <v>20</v>
      </c>
      <c r="U267" s="486">
        <v>30</v>
      </c>
      <c r="V267" s="493">
        <f>SUM(S267-(S267*U267/100))</f>
        <v>175175</v>
      </c>
      <c r="W267" s="493">
        <f>SUM(J267+V267)</f>
        <v>175175</v>
      </c>
      <c r="X267" s="493">
        <f>W267</f>
        <v>175175</v>
      </c>
      <c r="Y267" s="229">
        <v>10</v>
      </c>
      <c r="Z267" s="229">
        <v>0</v>
      </c>
      <c r="AA267" s="229">
        <v>0.02</v>
      </c>
      <c r="AB267" s="229"/>
    </row>
    <row r="268" spans="1:28" x14ac:dyDescent="0.3">
      <c r="A268" s="229"/>
      <c r="B268" s="230"/>
      <c r="C268" s="229"/>
      <c r="D268" s="229"/>
      <c r="E268" s="229"/>
      <c r="F268" s="229"/>
      <c r="G268" s="229"/>
      <c r="H268" s="511"/>
      <c r="I268" s="229"/>
      <c r="J268" s="511">
        <f>SUM(H268*I268)</f>
        <v>0</v>
      </c>
      <c r="K268" s="229"/>
      <c r="L268" s="229"/>
      <c r="M268" s="230" t="s">
        <v>71</v>
      </c>
      <c r="N268" s="230" t="s">
        <v>0</v>
      </c>
      <c r="O268" s="229">
        <v>7</v>
      </c>
      <c r="P268" s="229"/>
      <c r="Q268" s="229"/>
      <c r="R268" s="511">
        <v>5400</v>
      </c>
      <c r="S268" s="493">
        <f>SUM(O268*R268)</f>
        <v>37800</v>
      </c>
      <c r="T268" s="229">
        <v>20</v>
      </c>
      <c r="U268" s="486">
        <v>93</v>
      </c>
      <c r="V268" s="493">
        <f>SUM(S268-(S268*U268/100))</f>
        <v>2646</v>
      </c>
      <c r="W268" s="493">
        <f>SUM(J268+V268)</f>
        <v>2646</v>
      </c>
      <c r="X268" s="493">
        <f>W268</f>
        <v>2646</v>
      </c>
      <c r="Y268" s="229">
        <v>50</v>
      </c>
      <c r="Z268" s="229">
        <v>0</v>
      </c>
      <c r="AA268" s="229">
        <v>0.01</v>
      </c>
      <c r="AB268" s="229"/>
    </row>
    <row r="269" spans="1:28" x14ac:dyDescent="0.3">
      <c r="A269" s="229"/>
      <c r="B269" s="230"/>
      <c r="C269" s="229"/>
      <c r="D269" s="229"/>
      <c r="E269" s="229"/>
      <c r="F269" s="229"/>
      <c r="G269" s="229"/>
      <c r="H269" s="511"/>
      <c r="I269" s="229"/>
      <c r="J269" s="511">
        <f>SUM(H269*I269)</f>
        <v>0</v>
      </c>
      <c r="K269" s="229"/>
      <c r="L269" s="229">
        <v>79</v>
      </c>
      <c r="M269" s="230" t="s">
        <v>1250</v>
      </c>
      <c r="N269" s="230" t="s">
        <v>2</v>
      </c>
      <c r="O269" s="229">
        <v>105</v>
      </c>
      <c r="P269" s="229"/>
      <c r="Q269" s="229"/>
      <c r="R269" s="511">
        <v>6500</v>
      </c>
      <c r="S269" s="493">
        <f>SUM(O269*R269)</f>
        <v>682500</v>
      </c>
      <c r="T269" s="229">
        <v>30</v>
      </c>
      <c r="U269" s="486">
        <v>50</v>
      </c>
      <c r="V269" s="493">
        <f>SUM(S269-(S269*U269/100))</f>
        <v>341250</v>
      </c>
      <c r="W269" s="493">
        <f>SUM(J269+V269)</f>
        <v>341250</v>
      </c>
      <c r="X269" s="493">
        <f>W269</f>
        <v>341250</v>
      </c>
      <c r="Y269" s="229">
        <v>10</v>
      </c>
      <c r="Z269" s="229">
        <v>0</v>
      </c>
      <c r="AA269" s="229">
        <v>0.02</v>
      </c>
      <c r="AB269" s="229"/>
    </row>
    <row r="270" spans="1:28" x14ac:dyDescent="0.3">
      <c r="A270" s="229"/>
      <c r="B270" s="230"/>
      <c r="C270" s="229"/>
      <c r="D270" s="229"/>
      <c r="E270" s="229"/>
      <c r="F270" s="229"/>
      <c r="G270" s="229"/>
      <c r="H270" s="511"/>
      <c r="I270" s="229"/>
      <c r="J270" s="511">
        <f>SUM(H270*I270)</f>
        <v>0</v>
      </c>
      <c r="K270" s="229"/>
      <c r="L270" s="229"/>
      <c r="M270" s="230" t="s">
        <v>1250</v>
      </c>
      <c r="N270" s="230" t="s">
        <v>2</v>
      </c>
      <c r="O270" s="229">
        <v>83.68</v>
      </c>
      <c r="P270" s="229"/>
      <c r="Q270" s="229"/>
      <c r="R270" s="511">
        <v>6500</v>
      </c>
      <c r="S270" s="493">
        <f>SUM(O270*R270)</f>
        <v>543920</v>
      </c>
      <c r="T270" s="229">
        <v>3</v>
      </c>
      <c r="U270" s="486">
        <v>3</v>
      </c>
      <c r="V270" s="493">
        <f>SUM(S270-(S270*U270/100))</f>
        <v>527602.4</v>
      </c>
      <c r="W270" s="493">
        <f>SUM(J270+V270)</f>
        <v>527602.4</v>
      </c>
      <c r="X270" s="493">
        <f>W270</f>
        <v>527602.4</v>
      </c>
      <c r="Y270" s="229">
        <v>10</v>
      </c>
      <c r="Z270" s="229">
        <v>0</v>
      </c>
      <c r="AA270" s="229">
        <v>0.02</v>
      </c>
      <c r="AB270" s="229"/>
    </row>
    <row r="271" spans="1:28" x14ac:dyDescent="0.3">
      <c r="A271" s="229"/>
      <c r="B271" s="230"/>
      <c r="C271" s="229"/>
      <c r="D271" s="229"/>
      <c r="E271" s="229"/>
      <c r="F271" s="229"/>
      <c r="G271" s="229"/>
      <c r="H271" s="511"/>
      <c r="I271" s="229"/>
      <c r="J271" s="511"/>
      <c r="K271" s="229"/>
      <c r="L271" s="229"/>
      <c r="M271" s="230" t="s">
        <v>27</v>
      </c>
      <c r="N271" s="230" t="s">
        <v>2</v>
      </c>
      <c r="O271" s="229">
        <v>12</v>
      </c>
      <c r="P271" s="229"/>
      <c r="Q271" s="229"/>
      <c r="R271" s="511">
        <v>6500</v>
      </c>
      <c r="S271" s="493">
        <f>SUM(O271*R271)</f>
        <v>78000</v>
      </c>
      <c r="T271" s="229">
        <v>3</v>
      </c>
      <c r="U271" s="486">
        <v>3</v>
      </c>
      <c r="V271" s="493">
        <f>SUM(S271-(S271*U271/100))</f>
        <v>75660</v>
      </c>
      <c r="W271" s="493">
        <f>SUM(J271+V271)</f>
        <v>75660</v>
      </c>
      <c r="X271" s="493">
        <f>W271</f>
        <v>75660</v>
      </c>
      <c r="Y271" s="229">
        <v>10</v>
      </c>
      <c r="Z271" s="229">
        <v>0</v>
      </c>
      <c r="AA271" s="229">
        <v>0.02</v>
      </c>
      <c r="AB271" s="229"/>
    </row>
    <row r="272" spans="1:28" x14ac:dyDescent="0.3">
      <c r="A272" s="229"/>
      <c r="B272" s="230"/>
      <c r="C272" s="229"/>
      <c r="D272" s="229"/>
      <c r="E272" s="229"/>
      <c r="F272" s="229"/>
      <c r="G272" s="229"/>
      <c r="H272" s="511"/>
      <c r="I272" s="229"/>
      <c r="J272" s="511">
        <f>SUM(H272*I272)</f>
        <v>0</v>
      </c>
      <c r="K272" s="229"/>
      <c r="L272" s="229"/>
      <c r="M272" s="230" t="s">
        <v>13</v>
      </c>
      <c r="N272" s="230" t="s">
        <v>0</v>
      </c>
      <c r="O272" s="229">
        <v>64.38</v>
      </c>
      <c r="P272" s="229"/>
      <c r="Q272" s="229"/>
      <c r="R272" s="511">
        <v>2050</v>
      </c>
      <c r="S272" s="493">
        <f>SUM(O272*R272)</f>
        <v>131979</v>
      </c>
      <c r="T272" s="229">
        <v>3</v>
      </c>
      <c r="U272" s="486">
        <v>9</v>
      </c>
      <c r="V272" s="493">
        <f>SUM(S272-(S272*U272/100))</f>
        <v>120100.89</v>
      </c>
      <c r="W272" s="493">
        <f>SUM(J272+V272)</f>
        <v>120100.89</v>
      </c>
      <c r="X272" s="493">
        <f>W272</f>
        <v>120100.89</v>
      </c>
      <c r="Y272" s="229">
        <v>50</v>
      </c>
      <c r="Z272" s="229">
        <v>0</v>
      </c>
      <c r="AA272" s="229">
        <v>0.01</v>
      </c>
      <c r="AB272" s="229"/>
    </row>
    <row r="273" spans="1:28" x14ac:dyDescent="0.3">
      <c r="A273" s="229">
        <v>122</v>
      </c>
      <c r="B273" s="230" t="s">
        <v>4</v>
      </c>
      <c r="C273" s="229">
        <v>1426</v>
      </c>
      <c r="D273" s="229">
        <v>4</v>
      </c>
      <c r="E273" s="229">
        <v>0</v>
      </c>
      <c r="F273" s="229">
        <v>25</v>
      </c>
      <c r="G273" s="229">
        <v>1</v>
      </c>
      <c r="H273" s="511">
        <f>SUM((D273*400)+(E273*100)+F273)</f>
        <v>1625</v>
      </c>
      <c r="I273" s="229">
        <v>75</v>
      </c>
      <c r="J273" s="511">
        <f>SUM(H273*I273)</f>
        <v>121875</v>
      </c>
      <c r="K273" s="229"/>
      <c r="L273" s="229"/>
      <c r="M273" s="502"/>
      <c r="N273" s="502"/>
      <c r="O273" s="229"/>
      <c r="P273" s="229"/>
      <c r="Q273" s="229"/>
      <c r="R273" s="511"/>
      <c r="S273" s="493">
        <f>SUM(O273*R273)</f>
        <v>0</v>
      </c>
      <c r="T273" s="229"/>
      <c r="U273" s="486"/>
      <c r="V273" s="493">
        <f>SUM(S273-(S273*U273/100))</f>
        <v>0</v>
      </c>
      <c r="W273" s="493">
        <f>SUM(J273+V273)</f>
        <v>121875</v>
      </c>
      <c r="X273" s="493">
        <f>W273</f>
        <v>121875</v>
      </c>
      <c r="Y273" s="229">
        <v>50</v>
      </c>
      <c r="Z273" s="229">
        <v>0</v>
      </c>
      <c r="AA273" s="229">
        <v>0.01</v>
      </c>
      <c r="AB273" s="229"/>
    </row>
    <row r="274" spans="1:28" x14ac:dyDescent="0.3">
      <c r="A274" s="229">
        <v>123</v>
      </c>
      <c r="B274" s="230" t="s">
        <v>4</v>
      </c>
      <c r="C274" s="229">
        <v>8175</v>
      </c>
      <c r="D274" s="229">
        <v>11</v>
      </c>
      <c r="E274" s="229">
        <v>1</v>
      </c>
      <c r="F274" s="229">
        <v>10</v>
      </c>
      <c r="G274" s="229">
        <v>2</v>
      </c>
      <c r="H274" s="511">
        <f>SUM((D274*400)+(E274*100)+F274)</f>
        <v>4510</v>
      </c>
      <c r="I274" s="229">
        <v>75</v>
      </c>
      <c r="J274" s="511">
        <f>SUM(H274*I274)</f>
        <v>338250</v>
      </c>
      <c r="K274" s="229"/>
      <c r="L274" s="229">
        <v>123</v>
      </c>
      <c r="M274" s="230" t="s">
        <v>10</v>
      </c>
      <c r="N274" s="230" t="s">
        <v>9</v>
      </c>
      <c r="O274" s="229">
        <v>189</v>
      </c>
      <c r="P274" s="229"/>
      <c r="Q274" s="229"/>
      <c r="R274" s="511">
        <v>6500</v>
      </c>
      <c r="S274" s="493">
        <f>SUM(O274*R274)</f>
        <v>1228500</v>
      </c>
      <c r="T274" s="229">
        <v>20</v>
      </c>
      <c r="U274" s="486">
        <v>75</v>
      </c>
      <c r="V274" s="493">
        <f>SUM(S274-(S274*U274/100))</f>
        <v>307125</v>
      </c>
      <c r="W274" s="493">
        <f>SUM(J274+V274)</f>
        <v>645375</v>
      </c>
      <c r="X274" s="493">
        <f>W274</f>
        <v>645375</v>
      </c>
      <c r="Y274" s="229">
        <v>10</v>
      </c>
      <c r="Z274" s="229">
        <v>0</v>
      </c>
      <c r="AA274" s="229">
        <v>0.02</v>
      </c>
      <c r="AB274" s="229"/>
    </row>
    <row r="275" spans="1:28" x14ac:dyDescent="0.3">
      <c r="A275" s="229"/>
      <c r="B275" s="230"/>
      <c r="C275" s="229"/>
      <c r="D275" s="229"/>
      <c r="E275" s="229"/>
      <c r="F275" s="229"/>
      <c r="G275" s="229"/>
      <c r="H275" s="511"/>
      <c r="I275" s="229"/>
      <c r="J275" s="511">
        <f>SUM(H275*I275)</f>
        <v>0</v>
      </c>
      <c r="K275" s="229"/>
      <c r="L275" s="229"/>
      <c r="M275" s="230"/>
      <c r="N275" s="230" t="s">
        <v>393</v>
      </c>
      <c r="O275" s="229">
        <v>108</v>
      </c>
      <c r="P275" s="229"/>
      <c r="Q275" s="229"/>
      <c r="R275" s="511"/>
      <c r="S275" s="493">
        <f>SUM(O275*R275)</f>
        <v>0</v>
      </c>
      <c r="T275" s="229"/>
      <c r="U275" s="486"/>
      <c r="V275" s="493">
        <f>SUM(S275-(S275*U275/100))</f>
        <v>0</v>
      </c>
      <c r="W275" s="493">
        <f>SUM(J275+V275)</f>
        <v>0</v>
      </c>
      <c r="X275" s="493">
        <f>W275</f>
        <v>0</v>
      </c>
      <c r="Y275" s="229"/>
      <c r="Z275" s="229"/>
      <c r="AA275" s="229"/>
      <c r="AB275" s="229"/>
    </row>
    <row r="276" spans="1:28" x14ac:dyDescent="0.3">
      <c r="A276" s="229"/>
      <c r="B276" s="230"/>
      <c r="C276" s="229"/>
      <c r="D276" s="229"/>
      <c r="E276" s="229"/>
      <c r="F276" s="229"/>
      <c r="G276" s="229"/>
      <c r="H276" s="511"/>
      <c r="I276" s="229"/>
      <c r="J276" s="511">
        <f>SUM(H276*I276)</f>
        <v>0</v>
      </c>
      <c r="K276" s="229"/>
      <c r="L276" s="229"/>
      <c r="M276" s="230"/>
      <c r="N276" s="230" t="s">
        <v>391</v>
      </c>
      <c r="O276" s="229">
        <v>81</v>
      </c>
      <c r="P276" s="229"/>
      <c r="Q276" s="229"/>
      <c r="R276" s="511"/>
      <c r="S276" s="493">
        <f>SUM(O276*R276)</f>
        <v>0</v>
      </c>
      <c r="T276" s="229"/>
      <c r="U276" s="486"/>
      <c r="V276" s="493">
        <f>SUM(S276-(S276*U276/100))</f>
        <v>0</v>
      </c>
      <c r="W276" s="493">
        <f>SUM(J276+V276)</f>
        <v>0</v>
      </c>
      <c r="X276" s="493">
        <f>W276</f>
        <v>0</v>
      </c>
      <c r="Y276" s="229"/>
      <c r="Z276" s="229"/>
      <c r="AA276" s="229"/>
      <c r="AB276" s="229"/>
    </row>
    <row r="277" spans="1:28" x14ac:dyDescent="0.3">
      <c r="A277" s="229"/>
      <c r="B277" s="230"/>
      <c r="C277" s="229"/>
      <c r="D277" s="229"/>
      <c r="E277" s="229"/>
      <c r="F277" s="229"/>
      <c r="G277" s="229"/>
      <c r="H277" s="511"/>
      <c r="I277" s="229"/>
      <c r="J277" s="511">
        <f>SUM(H277*I277)</f>
        <v>0</v>
      </c>
      <c r="K277" s="229"/>
      <c r="L277" s="229"/>
      <c r="M277" s="230" t="s">
        <v>71</v>
      </c>
      <c r="N277" s="230" t="s">
        <v>0</v>
      </c>
      <c r="O277" s="229">
        <v>15</v>
      </c>
      <c r="P277" s="229"/>
      <c r="Q277" s="229"/>
      <c r="R277" s="511">
        <v>5400</v>
      </c>
      <c r="S277" s="493">
        <f>SUM(O277*R277)</f>
        <v>81000</v>
      </c>
      <c r="T277" s="229">
        <v>20</v>
      </c>
      <c r="U277" s="486">
        <v>93</v>
      </c>
      <c r="V277" s="493">
        <f>SUM(S277-(S277*U277/100))</f>
        <v>5670</v>
      </c>
      <c r="W277" s="493">
        <f>SUM(J277+V277)</f>
        <v>5670</v>
      </c>
      <c r="X277" s="493">
        <f>W277</f>
        <v>5670</v>
      </c>
      <c r="Y277" s="229">
        <v>50</v>
      </c>
      <c r="Z277" s="229">
        <v>0</v>
      </c>
      <c r="AA277" s="229">
        <v>0.01</v>
      </c>
      <c r="AB277" s="229"/>
    </row>
    <row r="278" spans="1:28" x14ac:dyDescent="0.3">
      <c r="A278" s="229"/>
      <c r="B278" s="230"/>
      <c r="C278" s="229"/>
      <c r="D278" s="229"/>
      <c r="E278" s="229"/>
      <c r="F278" s="229"/>
      <c r="G278" s="229"/>
      <c r="H278" s="511"/>
      <c r="I278" s="229"/>
      <c r="J278" s="511">
        <f>SUM(H278*I278)</f>
        <v>0</v>
      </c>
      <c r="K278" s="229"/>
      <c r="L278" s="229"/>
      <c r="M278" s="230" t="s">
        <v>218</v>
      </c>
      <c r="N278" s="230" t="s">
        <v>0</v>
      </c>
      <c r="O278" s="229">
        <v>56</v>
      </c>
      <c r="P278" s="229"/>
      <c r="Q278" s="229"/>
      <c r="R278" s="511">
        <v>2050</v>
      </c>
      <c r="S278" s="493">
        <f>SUM(O278*R278)</f>
        <v>114800</v>
      </c>
      <c r="T278" s="229">
        <v>20</v>
      </c>
      <c r="U278" s="486">
        <v>93</v>
      </c>
      <c r="V278" s="493">
        <f>SUM(S278-(S278*U278/100))</f>
        <v>8036</v>
      </c>
      <c r="W278" s="493">
        <f>SUM(J278+V278)</f>
        <v>8036</v>
      </c>
      <c r="X278" s="493">
        <f>W278</f>
        <v>8036</v>
      </c>
      <c r="Y278" s="229">
        <v>50</v>
      </c>
      <c r="Z278" s="229">
        <v>0</v>
      </c>
      <c r="AA278" s="229">
        <v>0.01</v>
      </c>
      <c r="AB278" s="229"/>
    </row>
    <row r="279" spans="1:28" x14ac:dyDescent="0.3">
      <c r="A279" s="229"/>
      <c r="B279" s="230"/>
      <c r="C279" s="229"/>
      <c r="D279" s="229"/>
      <c r="E279" s="229"/>
      <c r="F279" s="229"/>
      <c r="G279" s="229"/>
      <c r="H279" s="511"/>
      <c r="I279" s="229"/>
      <c r="J279" s="511">
        <f>SUM(H279*I279)</f>
        <v>0</v>
      </c>
      <c r="K279" s="229"/>
      <c r="L279" s="229"/>
      <c r="M279" s="230" t="s">
        <v>22</v>
      </c>
      <c r="N279" s="230" t="s">
        <v>0</v>
      </c>
      <c r="O279" s="229">
        <v>15</v>
      </c>
      <c r="P279" s="229"/>
      <c r="Q279" s="229"/>
      <c r="R279" s="511">
        <v>2050</v>
      </c>
      <c r="S279" s="493">
        <f>SUM(O279*R279)</f>
        <v>30750</v>
      </c>
      <c r="T279" s="229">
        <v>20</v>
      </c>
      <c r="U279" s="486">
        <v>93</v>
      </c>
      <c r="V279" s="493">
        <f>SUM(S279-(S279*U279/100))</f>
        <v>2152.5</v>
      </c>
      <c r="W279" s="493">
        <f>SUM(J279+V279)</f>
        <v>2152.5</v>
      </c>
      <c r="X279" s="493">
        <f>W279</f>
        <v>2152.5</v>
      </c>
      <c r="Y279" s="229">
        <v>50</v>
      </c>
      <c r="Z279" s="229">
        <v>0</v>
      </c>
      <c r="AA279" s="229">
        <v>0.01</v>
      </c>
      <c r="AB279" s="229"/>
    </row>
    <row r="280" spans="1:28" x14ac:dyDescent="0.3">
      <c r="A280" s="229">
        <v>124</v>
      </c>
      <c r="B280" s="230" t="s">
        <v>4</v>
      </c>
      <c r="C280" s="229">
        <v>2828</v>
      </c>
      <c r="D280" s="229">
        <v>14</v>
      </c>
      <c r="E280" s="229">
        <v>0</v>
      </c>
      <c r="F280" s="229">
        <v>67</v>
      </c>
      <c r="G280" s="229">
        <v>1</v>
      </c>
      <c r="H280" s="511">
        <f>SUM((D280*400)+(E280*100)+F280)</f>
        <v>5667</v>
      </c>
      <c r="I280" s="229">
        <v>75</v>
      </c>
      <c r="J280" s="511">
        <f>SUM(H280*I280)</f>
        <v>425025</v>
      </c>
      <c r="K280" s="229"/>
      <c r="L280" s="229"/>
      <c r="M280" s="230"/>
      <c r="N280" s="230"/>
      <c r="O280" s="229"/>
      <c r="P280" s="229"/>
      <c r="Q280" s="229"/>
      <c r="R280" s="511"/>
      <c r="S280" s="493">
        <f>SUM(O280*R280)</f>
        <v>0</v>
      </c>
      <c r="T280" s="229"/>
      <c r="U280" s="486"/>
      <c r="V280" s="493">
        <f>SUM(S280-(S280*U280/100))</f>
        <v>0</v>
      </c>
      <c r="W280" s="493">
        <f>SUM(J280+V280)</f>
        <v>425025</v>
      </c>
      <c r="X280" s="493">
        <f>W280</f>
        <v>425025</v>
      </c>
      <c r="Y280" s="229">
        <v>50</v>
      </c>
      <c r="Z280" s="229">
        <v>0</v>
      </c>
      <c r="AA280" s="229">
        <v>0.01</v>
      </c>
      <c r="AB280" s="229"/>
    </row>
    <row r="281" spans="1:28" x14ac:dyDescent="0.3">
      <c r="A281" s="229">
        <v>125</v>
      </c>
      <c r="B281" s="230" t="s">
        <v>4</v>
      </c>
      <c r="C281" s="229">
        <v>105</v>
      </c>
      <c r="D281" s="229">
        <v>0</v>
      </c>
      <c r="E281" s="229">
        <v>1</v>
      </c>
      <c r="F281" s="229">
        <v>92</v>
      </c>
      <c r="G281" s="229">
        <v>2</v>
      </c>
      <c r="H281" s="511">
        <f>SUM((D281*400)+(E281*100)+F281)</f>
        <v>192</v>
      </c>
      <c r="I281" s="229">
        <v>200</v>
      </c>
      <c r="J281" s="511">
        <f>SUM(H281*I281)</f>
        <v>38400</v>
      </c>
      <c r="K281" s="229"/>
      <c r="L281" s="229">
        <v>28</v>
      </c>
      <c r="M281" s="230" t="s">
        <v>10</v>
      </c>
      <c r="N281" s="230" t="s">
        <v>9</v>
      </c>
      <c r="O281" s="229">
        <v>311</v>
      </c>
      <c r="P281" s="229"/>
      <c r="Q281" s="229"/>
      <c r="R281" s="511">
        <v>6500</v>
      </c>
      <c r="S281" s="493">
        <f>SUM(O281*R281)</f>
        <v>2021500</v>
      </c>
      <c r="T281" s="229">
        <v>29</v>
      </c>
      <c r="U281" s="486">
        <v>85</v>
      </c>
      <c r="V281" s="493">
        <f>SUM(S281-(S281*U281/100))</f>
        <v>303225</v>
      </c>
      <c r="W281" s="493">
        <f>SUM(J281+V281)</f>
        <v>341625</v>
      </c>
      <c r="X281" s="493">
        <f>W281</f>
        <v>341625</v>
      </c>
      <c r="Y281" s="229">
        <v>50</v>
      </c>
      <c r="Z281" s="229">
        <v>0</v>
      </c>
      <c r="AA281" s="229">
        <v>0.01</v>
      </c>
      <c r="AB281" s="229"/>
    </row>
    <row r="282" spans="1:28" x14ac:dyDescent="0.3">
      <c r="A282" s="229"/>
      <c r="B282" s="230"/>
      <c r="C282" s="229"/>
      <c r="D282" s="229"/>
      <c r="E282" s="229"/>
      <c r="F282" s="229"/>
      <c r="G282" s="229"/>
      <c r="H282" s="511"/>
      <c r="I282" s="229"/>
      <c r="J282" s="511">
        <f>SUM(H282*I282)</f>
        <v>0</v>
      </c>
      <c r="K282" s="229"/>
      <c r="L282" s="229"/>
      <c r="M282" s="230"/>
      <c r="N282" s="230" t="s">
        <v>393</v>
      </c>
      <c r="O282" s="229">
        <v>230</v>
      </c>
      <c r="P282" s="229"/>
      <c r="Q282" s="229"/>
      <c r="R282" s="511"/>
      <c r="S282" s="493">
        <f>SUM(O282*R282)</f>
        <v>0</v>
      </c>
      <c r="T282" s="229"/>
      <c r="U282" s="486"/>
      <c r="V282" s="493">
        <f>SUM(S282-(S282*U282/100))</f>
        <v>0</v>
      </c>
      <c r="W282" s="493">
        <f>SUM(J282+V282)</f>
        <v>0</v>
      </c>
      <c r="X282" s="493">
        <f>W282</f>
        <v>0</v>
      </c>
      <c r="Y282" s="229"/>
      <c r="Z282" s="229"/>
      <c r="AA282" s="229"/>
      <c r="AB282" s="229"/>
    </row>
    <row r="283" spans="1:28" x14ac:dyDescent="0.3">
      <c r="A283" s="229"/>
      <c r="B283" s="230"/>
      <c r="C283" s="229"/>
      <c r="D283" s="229"/>
      <c r="E283" s="229"/>
      <c r="F283" s="229"/>
      <c r="G283" s="229"/>
      <c r="H283" s="511"/>
      <c r="I283" s="229"/>
      <c r="J283" s="511">
        <f>SUM(H283*I283)</f>
        <v>0</v>
      </c>
      <c r="K283" s="229"/>
      <c r="L283" s="229"/>
      <c r="M283" s="230"/>
      <c r="N283" s="230" t="s">
        <v>391</v>
      </c>
      <c r="O283" s="229">
        <v>81</v>
      </c>
      <c r="P283" s="229"/>
      <c r="Q283" s="229"/>
      <c r="R283" s="511"/>
      <c r="S283" s="493">
        <f>SUM(O283*R283)</f>
        <v>0</v>
      </c>
      <c r="T283" s="229"/>
      <c r="U283" s="486"/>
      <c r="V283" s="493">
        <f>SUM(S283-(S283*U283/100))</f>
        <v>0</v>
      </c>
      <c r="W283" s="493">
        <f>SUM(J283+V283)</f>
        <v>0</v>
      </c>
      <c r="X283" s="493">
        <f>W283</f>
        <v>0</v>
      </c>
      <c r="Y283" s="229"/>
      <c r="Z283" s="229"/>
      <c r="AA283" s="229"/>
      <c r="AB283" s="229"/>
    </row>
    <row r="284" spans="1:28" x14ac:dyDescent="0.3">
      <c r="A284" s="229"/>
      <c r="B284" s="230"/>
      <c r="C284" s="229"/>
      <c r="D284" s="229"/>
      <c r="E284" s="229"/>
      <c r="F284" s="229"/>
      <c r="G284" s="229"/>
      <c r="H284" s="511"/>
      <c r="I284" s="229"/>
      <c r="J284" s="511">
        <f>SUM(H284*I284)</f>
        <v>0</v>
      </c>
      <c r="K284" s="229"/>
      <c r="L284" s="229"/>
      <c r="M284" s="230" t="s">
        <v>71</v>
      </c>
      <c r="N284" s="230" t="s">
        <v>0</v>
      </c>
      <c r="O284" s="229">
        <v>7</v>
      </c>
      <c r="P284" s="229"/>
      <c r="Q284" s="229"/>
      <c r="R284" s="511">
        <v>5400</v>
      </c>
      <c r="S284" s="493">
        <f>SUM(O284*R284)</f>
        <v>37800</v>
      </c>
      <c r="T284" s="229">
        <v>10</v>
      </c>
      <c r="U284" s="486">
        <v>40</v>
      </c>
      <c r="V284" s="493">
        <f>SUM(S284-(S284*U284/100))</f>
        <v>22680</v>
      </c>
      <c r="W284" s="493">
        <f>SUM(J284+V284)</f>
        <v>22680</v>
      </c>
      <c r="X284" s="493">
        <f>W284</f>
        <v>22680</v>
      </c>
      <c r="Y284" s="229">
        <v>50</v>
      </c>
      <c r="Z284" s="229">
        <v>0</v>
      </c>
      <c r="AA284" s="229">
        <v>0.01</v>
      </c>
      <c r="AB284" s="229"/>
    </row>
    <row r="285" spans="1:28" x14ac:dyDescent="0.3">
      <c r="A285" s="229"/>
      <c r="B285" s="230"/>
      <c r="C285" s="229"/>
      <c r="D285" s="229"/>
      <c r="E285" s="229"/>
      <c r="F285" s="229"/>
      <c r="G285" s="229"/>
      <c r="H285" s="511"/>
      <c r="I285" s="229"/>
      <c r="J285" s="511">
        <f>SUM(H285*I285)</f>
        <v>0</v>
      </c>
      <c r="K285" s="229"/>
      <c r="L285" s="229"/>
      <c r="M285" s="230" t="s">
        <v>71</v>
      </c>
      <c r="N285" s="230" t="s">
        <v>0</v>
      </c>
      <c r="O285" s="229">
        <v>14</v>
      </c>
      <c r="P285" s="229"/>
      <c r="Q285" s="229"/>
      <c r="R285" s="511">
        <v>5400</v>
      </c>
      <c r="S285" s="493">
        <f>SUM(O285*R285)</f>
        <v>75600</v>
      </c>
      <c r="T285" s="229">
        <v>10</v>
      </c>
      <c r="U285" s="486">
        <v>40</v>
      </c>
      <c r="V285" s="493">
        <f>SUM(S285-(S285*U285/100))</f>
        <v>45360</v>
      </c>
      <c r="W285" s="493">
        <f>SUM(J285+V285)</f>
        <v>45360</v>
      </c>
      <c r="X285" s="493">
        <f>W285</f>
        <v>45360</v>
      </c>
      <c r="Y285" s="229">
        <v>50</v>
      </c>
      <c r="Z285" s="229">
        <v>0</v>
      </c>
      <c r="AA285" s="229">
        <v>0.01</v>
      </c>
      <c r="AB285" s="229"/>
    </row>
    <row r="286" spans="1:28" x14ac:dyDescent="0.3">
      <c r="A286" s="229">
        <v>126</v>
      </c>
      <c r="B286" s="230" t="s">
        <v>4</v>
      </c>
      <c r="C286" s="229">
        <v>13839</v>
      </c>
      <c r="D286" s="229">
        <v>15</v>
      </c>
      <c r="E286" s="229">
        <v>0</v>
      </c>
      <c r="F286" s="229">
        <v>29</v>
      </c>
      <c r="G286" s="229">
        <v>1</v>
      </c>
      <c r="H286" s="511">
        <f>SUM((D286*400)+(E286*100)+F286)</f>
        <v>6029</v>
      </c>
      <c r="I286" s="229">
        <v>100</v>
      </c>
      <c r="J286" s="511">
        <f>SUM(H286*I286)</f>
        <v>602900</v>
      </c>
      <c r="K286" s="229"/>
      <c r="L286" s="229"/>
      <c r="M286" s="532"/>
      <c r="N286" s="532"/>
      <c r="O286" s="229"/>
      <c r="P286" s="229"/>
      <c r="Q286" s="229"/>
      <c r="R286" s="511"/>
      <c r="S286" s="493">
        <f>SUM(O286*R286)</f>
        <v>0</v>
      </c>
      <c r="T286" s="229"/>
      <c r="U286" s="486"/>
      <c r="V286" s="493">
        <f>SUM(S286-(S286*U286/100))</f>
        <v>0</v>
      </c>
      <c r="W286" s="493">
        <f>SUM(J286+V286)</f>
        <v>602900</v>
      </c>
      <c r="X286" s="493">
        <f>W286</f>
        <v>602900</v>
      </c>
      <c r="Y286" s="229">
        <v>50</v>
      </c>
      <c r="Z286" s="229">
        <v>0</v>
      </c>
      <c r="AA286" s="229">
        <v>0.01</v>
      </c>
      <c r="AB286" s="229"/>
    </row>
    <row r="287" spans="1:28" x14ac:dyDescent="0.3">
      <c r="A287" s="229">
        <v>127</v>
      </c>
      <c r="B287" s="230" t="s">
        <v>4</v>
      </c>
      <c r="C287" s="229">
        <v>13840</v>
      </c>
      <c r="D287" s="229">
        <v>2</v>
      </c>
      <c r="E287" s="229">
        <v>1</v>
      </c>
      <c r="F287" s="229">
        <v>89</v>
      </c>
      <c r="G287" s="229">
        <v>2</v>
      </c>
      <c r="H287" s="511">
        <f>SUM((D287*400)+(E287*100)+F287)</f>
        <v>989</v>
      </c>
      <c r="I287" s="229">
        <v>130</v>
      </c>
      <c r="J287" s="511">
        <f>SUM(H287*I287)</f>
        <v>128570</v>
      </c>
      <c r="K287" s="229"/>
      <c r="L287" s="229"/>
      <c r="M287" s="230" t="s">
        <v>1250</v>
      </c>
      <c r="N287" s="230" t="s">
        <v>0</v>
      </c>
      <c r="O287" s="229">
        <v>188.5</v>
      </c>
      <c r="P287" s="229"/>
      <c r="Q287" s="229"/>
      <c r="R287" s="511">
        <v>6500</v>
      </c>
      <c r="S287" s="493">
        <f>SUM(O287*R287)</f>
        <v>1225250</v>
      </c>
      <c r="T287" s="229">
        <v>1</v>
      </c>
      <c r="U287" s="486">
        <v>3</v>
      </c>
      <c r="V287" s="493">
        <f>SUM(S287-(S287*U287/100))</f>
        <v>1188492.5</v>
      </c>
      <c r="W287" s="493">
        <f>SUM(J287+V287)</f>
        <v>1317062.5</v>
      </c>
      <c r="X287" s="493">
        <f>W287</f>
        <v>1317062.5</v>
      </c>
      <c r="Y287" s="229">
        <v>10</v>
      </c>
      <c r="Z287" s="229">
        <v>0</v>
      </c>
      <c r="AA287" s="229">
        <v>0.02</v>
      </c>
      <c r="AB287" s="229"/>
    </row>
    <row r="288" spans="1:28" x14ac:dyDescent="0.3">
      <c r="A288" s="229">
        <v>128</v>
      </c>
      <c r="B288" s="230" t="s">
        <v>4</v>
      </c>
      <c r="C288" s="229">
        <v>16788</v>
      </c>
      <c r="D288" s="229">
        <v>1</v>
      </c>
      <c r="E288" s="229">
        <v>2</v>
      </c>
      <c r="F288" s="229">
        <v>81</v>
      </c>
      <c r="G288" s="229">
        <v>1</v>
      </c>
      <c r="H288" s="511">
        <f>SUM((D288*400)+(E288*100)+F288)</f>
        <v>681</v>
      </c>
      <c r="I288" s="229">
        <v>75</v>
      </c>
      <c r="J288" s="511">
        <f>SUM(H288*I288)</f>
        <v>51075</v>
      </c>
      <c r="K288" s="229"/>
      <c r="L288" s="229"/>
      <c r="M288" s="502"/>
      <c r="N288" s="502"/>
      <c r="O288" s="229"/>
      <c r="P288" s="229"/>
      <c r="Q288" s="229"/>
      <c r="R288" s="511"/>
      <c r="S288" s="493">
        <f>SUM(O288*R288)</f>
        <v>0</v>
      </c>
      <c r="T288" s="229"/>
      <c r="U288" s="486"/>
      <c r="V288" s="493">
        <f>SUM(S288-(S288*U288/100))</f>
        <v>0</v>
      </c>
      <c r="W288" s="493">
        <f>SUM(J288+V288)</f>
        <v>51075</v>
      </c>
      <c r="X288" s="493">
        <f>W288</f>
        <v>51075</v>
      </c>
      <c r="Y288" s="229">
        <v>50</v>
      </c>
      <c r="Z288" s="229">
        <v>0</v>
      </c>
      <c r="AA288" s="229">
        <v>0.01</v>
      </c>
      <c r="AB288" s="229"/>
    </row>
    <row r="289" spans="1:28" x14ac:dyDescent="0.3">
      <c r="A289" s="229">
        <v>129</v>
      </c>
      <c r="B289" s="230" t="s">
        <v>4</v>
      </c>
      <c r="C289" s="229">
        <v>16127</v>
      </c>
      <c r="D289" s="229">
        <v>6</v>
      </c>
      <c r="E289" s="229">
        <v>2</v>
      </c>
      <c r="F289" s="229">
        <v>48</v>
      </c>
      <c r="G289" s="229">
        <v>1</v>
      </c>
      <c r="H289" s="511">
        <f>SUM((D289*400)+(E289*100)+F289)</f>
        <v>2648</v>
      </c>
      <c r="I289" s="229">
        <v>75</v>
      </c>
      <c r="J289" s="511">
        <f>SUM(H289*I289)</f>
        <v>198600</v>
      </c>
      <c r="K289" s="229"/>
      <c r="L289" s="229"/>
      <c r="M289" s="502"/>
      <c r="N289" s="502"/>
      <c r="O289" s="229"/>
      <c r="P289" s="229"/>
      <c r="Q289" s="229"/>
      <c r="R289" s="511"/>
      <c r="S289" s="493">
        <f>SUM(O289*R289)</f>
        <v>0</v>
      </c>
      <c r="T289" s="229"/>
      <c r="U289" s="486"/>
      <c r="V289" s="493">
        <f>SUM(S289-(S289*U289/100))</f>
        <v>0</v>
      </c>
      <c r="W289" s="493">
        <f>SUM(J289+V289)</f>
        <v>198600</v>
      </c>
      <c r="X289" s="493">
        <f>W289</f>
        <v>198600</v>
      </c>
      <c r="Y289" s="229">
        <v>50</v>
      </c>
      <c r="Z289" s="229">
        <v>0</v>
      </c>
      <c r="AA289" s="229">
        <v>0.01</v>
      </c>
      <c r="AB289" s="229"/>
    </row>
    <row r="290" spans="1:28" x14ac:dyDescent="0.3">
      <c r="A290" s="229">
        <v>130</v>
      </c>
      <c r="B290" s="230" t="s">
        <v>4</v>
      </c>
      <c r="C290" s="229">
        <v>16787</v>
      </c>
      <c r="D290" s="229">
        <v>0</v>
      </c>
      <c r="E290" s="229">
        <v>1</v>
      </c>
      <c r="F290" s="229">
        <v>58</v>
      </c>
      <c r="G290" s="229">
        <v>2</v>
      </c>
      <c r="H290" s="511">
        <f>SUM((D290*400)+(E290*100)+F290)</f>
        <v>158</v>
      </c>
      <c r="I290" s="229">
        <v>75</v>
      </c>
      <c r="J290" s="511">
        <f>SUM(H290*I290)</f>
        <v>11850</v>
      </c>
      <c r="K290" s="229"/>
      <c r="L290" s="229"/>
      <c r="M290" s="230" t="s">
        <v>10</v>
      </c>
      <c r="N290" s="230" t="s">
        <v>9</v>
      </c>
      <c r="O290" s="229">
        <v>288</v>
      </c>
      <c r="P290" s="229"/>
      <c r="Q290" s="229"/>
      <c r="R290" s="511">
        <v>6500</v>
      </c>
      <c r="S290" s="493">
        <f>SUM(O290*R290)</f>
        <v>1872000</v>
      </c>
      <c r="T290" s="229">
        <v>10</v>
      </c>
      <c r="U290" s="486">
        <v>30</v>
      </c>
      <c r="V290" s="493">
        <f>SUM(S290-(S290*U290/100))</f>
        <v>1310400</v>
      </c>
      <c r="W290" s="493">
        <f>SUM(J290+V290)</f>
        <v>1322250</v>
      </c>
      <c r="X290" s="493">
        <f>W290</f>
        <v>1322250</v>
      </c>
      <c r="Y290" s="229">
        <v>10</v>
      </c>
      <c r="Z290" s="229">
        <v>0</v>
      </c>
      <c r="AA290" s="229">
        <v>0.02</v>
      </c>
      <c r="AB290" s="229"/>
    </row>
    <row r="291" spans="1:28" x14ac:dyDescent="0.3">
      <c r="A291" s="229"/>
      <c r="B291" s="230"/>
      <c r="C291" s="229"/>
      <c r="D291" s="229"/>
      <c r="E291" s="229"/>
      <c r="F291" s="229"/>
      <c r="G291" s="229"/>
      <c r="H291" s="511"/>
      <c r="I291" s="229"/>
      <c r="J291" s="511">
        <f>SUM(H291*I291)</f>
        <v>0</v>
      </c>
      <c r="K291" s="229"/>
      <c r="L291" s="229"/>
      <c r="M291" s="230"/>
      <c r="N291" s="230" t="s">
        <v>393</v>
      </c>
      <c r="O291" s="229">
        <v>192</v>
      </c>
      <c r="P291" s="229"/>
      <c r="Q291" s="229"/>
      <c r="R291" s="511"/>
      <c r="S291" s="493">
        <f>SUM(O291*R291)</f>
        <v>0</v>
      </c>
      <c r="T291" s="229"/>
      <c r="U291" s="486"/>
      <c r="V291" s="493">
        <f>SUM(S291-(S291*U291/100))</f>
        <v>0</v>
      </c>
      <c r="W291" s="493">
        <f>SUM(J291+V291)</f>
        <v>0</v>
      </c>
      <c r="X291" s="493">
        <f>W291</f>
        <v>0</v>
      </c>
      <c r="Y291" s="229"/>
      <c r="Z291" s="229"/>
      <c r="AA291" s="229"/>
      <c r="AB291" s="229"/>
    </row>
    <row r="292" spans="1:28" x14ac:dyDescent="0.3">
      <c r="A292" s="229"/>
      <c r="B292" s="230"/>
      <c r="C292" s="229"/>
      <c r="D292" s="229"/>
      <c r="E292" s="229"/>
      <c r="F292" s="229"/>
      <c r="G292" s="229"/>
      <c r="H292" s="511"/>
      <c r="I292" s="229"/>
      <c r="J292" s="511">
        <f>SUM(H292*I292)</f>
        <v>0</v>
      </c>
      <c r="K292" s="229"/>
      <c r="L292" s="229"/>
      <c r="M292" s="230"/>
      <c r="N292" s="230" t="s">
        <v>391</v>
      </c>
      <c r="O292" s="229">
        <v>96</v>
      </c>
      <c r="P292" s="229"/>
      <c r="Q292" s="229"/>
      <c r="R292" s="511"/>
      <c r="S292" s="493">
        <f>SUM(O292*R292)</f>
        <v>0</v>
      </c>
      <c r="T292" s="229"/>
      <c r="U292" s="486"/>
      <c r="V292" s="493">
        <f>SUM(S292-(S292*U292/100))</f>
        <v>0</v>
      </c>
      <c r="W292" s="493">
        <f>SUM(J292+V292)</f>
        <v>0</v>
      </c>
      <c r="X292" s="493">
        <f>W292</f>
        <v>0</v>
      </c>
      <c r="Y292" s="229"/>
      <c r="Z292" s="229"/>
      <c r="AA292" s="229"/>
      <c r="AB292" s="229"/>
    </row>
    <row r="293" spans="1:28" x14ac:dyDescent="0.3">
      <c r="A293" s="229"/>
      <c r="B293" s="230"/>
      <c r="C293" s="229"/>
      <c r="D293" s="229"/>
      <c r="E293" s="229"/>
      <c r="F293" s="229"/>
      <c r="G293" s="229"/>
      <c r="H293" s="511"/>
      <c r="I293" s="229"/>
      <c r="J293" s="511">
        <f>SUM(H293*I293)</f>
        <v>0</v>
      </c>
      <c r="K293" s="229"/>
      <c r="L293" s="229"/>
      <c r="M293" s="230" t="s">
        <v>71</v>
      </c>
      <c r="N293" s="230" t="s">
        <v>0</v>
      </c>
      <c r="O293" s="229">
        <v>11.25</v>
      </c>
      <c r="P293" s="229"/>
      <c r="Q293" s="229"/>
      <c r="R293" s="511">
        <v>5400</v>
      </c>
      <c r="S293" s="493">
        <f>SUM(O293*R293)</f>
        <v>60750</v>
      </c>
      <c r="T293" s="229">
        <v>10</v>
      </c>
      <c r="U293" s="486">
        <v>40</v>
      </c>
      <c r="V293" s="493">
        <f>SUM(S293-(S293*U293/100))</f>
        <v>36450</v>
      </c>
      <c r="W293" s="493">
        <f>SUM(J293+V293)</f>
        <v>36450</v>
      </c>
      <c r="X293" s="493">
        <f>W293</f>
        <v>36450</v>
      </c>
      <c r="Y293" s="229">
        <v>50</v>
      </c>
      <c r="Z293" s="229">
        <v>0</v>
      </c>
      <c r="AA293" s="229">
        <v>0.01</v>
      </c>
      <c r="AB293" s="229"/>
    </row>
    <row r="294" spans="1:28" x14ac:dyDescent="0.3">
      <c r="A294" s="229">
        <v>131</v>
      </c>
      <c r="B294" s="230" t="s">
        <v>4</v>
      </c>
      <c r="C294" s="229">
        <v>16129</v>
      </c>
      <c r="D294" s="229">
        <v>6</v>
      </c>
      <c r="E294" s="229">
        <v>2</v>
      </c>
      <c r="F294" s="229">
        <v>48</v>
      </c>
      <c r="G294" s="229">
        <v>1</v>
      </c>
      <c r="H294" s="511">
        <f>SUM((D294*400)+(E294*100)+F294)</f>
        <v>2648</v>
      </c>
      <c r="I294" s="229">
        <v>75</v>
      </c>
      <c r="J294" s="511">
        <f>SUM(H294*I294)</f>
        <v>198600</v>
      </c>
      <c r="K294" s="229"/>
      <c r="L294" s="229"/>
      <c r="M294" s="502"/>
      <c r="N294" s="502"/>
      <c r="O294" s="229"/>
      <c r="P294" s="229"/>
      <c r="Q294" s="229"/>
      <c r="R294" s="511"/>
      <c r="S294" s="493">
        <f>SUM(O294*R294)</f>
        <v>0</v>
      </c>
      <c r="T294" s="229"/>
      <c r="U294" s="486"/>
      <c r="V294" s="493">
        <f>SUM(S294-(S294*U294/100))</f>
        <v>0</v>
      </c>
      <c r="W294" s="493">
        <f>SUM(J294+V294)</f>
        <v>198600</v>
      </c>
      <c r="X294" s="493">
        <f>W294</f>
        <v>198600</v>
      </c>
      <c r="Y294" s="229">
        <v>50</v>
      </c>
      <c r="Z294" s="229">
        <v>0</v>
      </c>
      <c r="AA294" s="229">
        <v>0.01</v>
      </c>
      <c r="AB294" s="229"/>
    </row>
    <row r="295" spans="1:28" x14ac:dyDescent="0.3">
      <c r="A295" s="229">
        <v>132</v>
      </c>
      <c r="B295" s="230" t="s">
        <v>4</v>
      </c>
      <c r="C295" s="229">
        <v>16719</v>
      </c>
      <c r="D295" s="229">
        <v>1</v>
      </c>
      <c r="E295" s="229">
        <v>2</v>
      </c>
      <c r="F295" s="229">
        <v>81</v>
      </c>
      <c r="G295" s="229">
        <v>1</v>
      </c>
      <c r="H295" s="511">
        <f>SUM((D295*400)+(E295*100)+F295)</f>
        <v>681</v>
      </c>
      <c r="I295" s="229">
        <v>75</v>
      </c>
      <c r="J295" s="511">
        <f>SUM(H295*I295)</f>
        <v>51075</v>
      </c>
      <c r="K295" s="229"/>
      <c r="L295" s="229"/>
      <c r="M295" s="502"/>
      <c r="N295" s="502"/>
      <c r="O295" s="229"/>
      <c r="P295" s="229"/>
      <c r="Q295" s="229"/>
      <c r="R295" s="511"/>
      <c r="S295" s="493">
        <f>SUM(O295*R295)</f>
        <v>0</v>
      </c>
      <c r="T295" s="229"/>
      <c r="U295" s="486"/>
      <c r="V295" s="493">
        <f>SUM(S295-(S295*U295/100))</f>
        <v>0</v>
      </c>
      <c r="W295" s="493">
        <f>SUM(J295+V295)</f>
        <v>51075</v>
      </c>
      <c r="X295" s="493">
        <f>W295</f>
        <v>51075</v>
      </c>
      <c r="Y295" s="229">
        <v>50</v>
      </c>
      <c r="Z295" s="229">
        <v>0</v>
      </c>
      <c r="AA295" s="229">
        <v>0.01</v>
      </c>
      <c r="AB295" s="229"/>
    </row>
    <row r="296" spans="1:28" x14ac:dyDescent="0.3">
      <c r="A296" s="229">
        <v>133</v>
      </c>
      <c r="B296" s="230" t="s">
        <v>4</v>
      </c>
      <c r="C296" s="229">
        <v>4280</v>
      </c>
      <c r="D296" s="229">
        <v>3</v>
      </c>
      <c r="E296" s="229">
        <v>3</v>
      </c>
      <c r="F296" s="229">
        <v>0</v>
      </c>
      <c r="G296" s="229">
        <v>1</v>
      </c>
      <c r="H296" s="511">
        <f>SUM((D296*400)+(E296*100)+F296)</f>
        <v>1500</v>
      </c>
      <c r="I296" s="229">
        <v>75</v>
      </c>
      <c r="J296" s="511">
        <f>SUM(H296*I296)</f>
        <v>112500</v>
      </c>
      <c r="K296" s="229"/>
      <c r="L296" s="229"/>
      <c r="M296" s="502"/>
      <c r="N296" s="502"/>
      <c r="O296" s="229"/>
      <c r="P296" s="229"/>
      <c r="Q296" s="229"/>
      <c r="R296" s="511"/>
      <c r="S296" s="493">
        <f>SUM(O296*R296)</f>
        <v>0</v>
      </c>
      <c r="T296" s="229"/>
      <c r="U296" s="486"/>
      <c r="V296" s="493">
        <f>SUM(S296-(S296*U296/100))</f>
        <v>0</v>
      </c>
      <c r="W296" s="493">
        <f>SUM(J296+V296)</f>
        <v>112500</v>
      </c>
      <c r="X296" s="493">
        <f>W296</f>
        <v>112500</v>
      </c>
      <c r="Y296" s="229">
        <v>50</v>
      </c>
      <c r="Z296" s="229">
        <v>0</v>
      </c>
      <c r="AA296" s="229">
        <v>0.01</v>
      </c>
      <c r="AB296" s="229"/>
    </row>
    <row r="297" spans="1:28" x14ac:dyDescent="0.3">
      <c r="A297" s="229">
        <v>134</v>
      </c>
      <c r="B297" s="230" t="s">
        <v>4</v>
      </c>
      <c r="C297" s="229">
        <v>16789</v>
      </c>
      <c r="D297" s="229">
        <v>1</v>
      </c>
      <c r="E297" s="229">
        <v>2</v>
      </c>
      <c r="F297" s="229">
        <v>81</v>
      </c>
      <c r="G297" s="229">
        <v>1</v>
      </c>
      <c r="H297" s="511">
        <f>SUM((D297*400)+(E297*100)+F297)</f>
        <v>681</v>
      </c>
      <c r="I297" s="229">
        <v>75</v>
      </c>
      <c r="J297" s="511">
        <f>SUM(H297*I297)</f>
        <v>51075</v>
      </c>
      <c r="K297" s="229"/>
      <c r="L297" s="229"/>
      <c r="M297" s="502"/>
      <c r="N297" s="502"/>
      <c r="O297" s="229"/>
      <c r="P297" s="229"/>
      <c r="Q297" s="229"/>
      <c r="R297" s="511"/>
      <c r="S297" s="493">
        <f>SUM(O297*R297)</f>
        <v>0</v>
      </c>
      <c r="T297" s="229"/>
      <c r="U297" s="486"/>
      <c r="V297" s="493">
        <f>SUM(S297-(S297*U297/100))</f>
        <v>0</v>
      </c>
      <c r="W297" s="493">
        <f>SUM(J297+V297)</f>
        <v>51075</v>
      </c>
      <c r="X297" s="493">
        <f>W297</f>
        <v>51075</v>
      </c>
      <c r="Y297" s="229">
        <v>50</v>
      </c>
      <c r="Z297" s="229">
        <v>0</v>
      </c>
      <c r="AA297" s="229">
        <v>0.01</v>
      </c>
      <c r="AB297" s="229"/>
    </row>
    <row r="298" spans="1:28" x14ac:dyDescent="0.3">
      <c r="A298" s="229">
        <v>135</v>
      </c>
      <c r="B298" s="230" t="s">
        <v>4</v>
      </c>
      <c r="C298" s="229">
        <v>15809</v>
      </c>
      <c r="D298" s="229">
        <v>0</v>
      </c>
      <c r="E298" s="229">
        <v>1</v>
      </c>
      <c r="F298" s="229">
        <v>54.8</v>
      </c>
      <c r="G298" s="229">
        <v>1</v>
      </c>
      <c r="H298" s="511">
        <f>SUM((D298*400)+(E298*100)+F298)</f>
        <v>154.80000000000001</v>
      </c>
      <c r="I298" s="229">
        <v>75</v>
      </c>
      <c r="J298" s="511">
        <f>SUM(H298*I298)</f>
        <v>11610</v>
      </c>
      <c r="K298" s="229"/>
      <c r="L298" s="229"/>
      <c r="M298" s="502"/>
      <c r="N298" s="502"/>
      <c r="O298" s="229"/>
      <c r="P298" s="229"/>
      <c r="Q298" s="229"/>
      <c r="R298" s="511"/>
      <c r="S298" s="493">
        <f>SUM(O298*R298)</f>
        <v>0</v>
      </c>
      <c r="T298" s="229"/>
      <c r="U298" s="486"/>
      <c r="V298" s="493">
        <f>SUM(S298-(S298*U298/100))</f>
        <v>0</v>
      </c>
      <c r="W298" s="493">
        <f>SUM(J298+V298)</f>
        <v>11610</v>
      </c>
      <c r="X298" s="493">
        <f>W298</f>
        <v>11610</v>
      </c>
      <c r="Y298" s="229">
        <v>50</v>
      </c>
      <c r="Z298" s="229">
        <v>0</v>
      </c>
      <c r="AA298" s="229">
        <v>0.01</v>
      </c>
      <c r="AB298" s="229"/>
    </row>
    <row r="299" spans="1:28" x14ac:dyDescent="0.3">
      <c r="A299" s="229">
        <v>136</v>
      </c>
      <c r="B299" s="230" t="s">
        <v>4</v>
      </c>
      <c r="C299" s="229">
        <v>16128</v>
      </c>
      <c r="D299" s="229">
        <v>6</v>
      </c>
      <c r="E299" s="229">
        <v>2</v>
      </c>
      <c r="F299" s="229">
        <v>48</v>
      </c>
      <c r="G299" s="229">
        <v>1</v>
      </c>
      <c r="H299" s="511">
        <f>SUM((D299*400)+(E299*100)+F299)</f>
        <v>2648</v>
      </c>
      <c r="I299" s="229">
        <v>75</v>
      </c>
      <c r="J299" s="511">
        <f>SUM(H299*I299)</f>
        <v>198600</v>
      </c>
      <c r="K299" s="229"/>
      <c r="L299" s="229"/>
      <c r="M299" s="502"/>
      <c r="N299" s="502"/>
      <c r="O299" s="229"/>
      <c r="P299" s="229"/>
      <c r="Q299" s="229"/>
      <c r="R299" s="511"/>
      <c r="S299" s="493">
        <f>SUM(O299*R299)</f>
        <v>0</v>
      </c>
      <c r="T299" s="229"/>
      <c r="U299" s="486"/>
      <c r="V299" s="493">
        <f>SUM(S299-(S299*U299/100))</f>
        <v>0</v>
      </c>
      <c r="W299" s="493">
        <f>SUM(J299+V299)</f>
        <v>198600</v>
      </c>
      <c r="X299" s="493">
        <f>W299</f>
        <v>198600</v>
      </c>
      <c r="Y299" s="229">
        <v>50</v>
      </c>
      <c r="Z299" s="229">
        <v>0</v>
      </c>
      <c r="AA299" s="229">
        <v>0.01</v>
      </c>
      <c r="AB299" s="229"/>
    </row>
    <row r="300" spans="1:28" x14ac:dyDescent="0.3">
      <c r="A300" s="229">
        <v>137</v>
      </c>
      <c r="B300" s="230" t="s">
        <v>4</v>
      </c>
      <c r="C300" s="229">
        <v>15209</v>
      </c>
      <c r="D300" s="229">
        <v>1</v>
      </c>
      <c r="E300" s="229">
        <v>0</v>
      </c>
      <c r="F300" s="229">
        <v>57</v>
      </c>
      <c r="G300" s="229">
        <v>1</v>
      </c>
      <c r="H300" s="511">
        <f>SUM((D300*400)+(E300*100)+F300)</f>
        <v>457</v>
      </c>
      <c r="I300" s="229">
        <v>75</v>
      </c>
      <c r="J300" s="511">
        <f>SUM(H300*I300)</f>
        <v>34275</v>
      </c>
      <c r="K300" s="229"/>
      <c r="L300" s="229"/>
      <c r="M300" s="502"/>
      <c r="N300" s="502"/>
      <c r="O300" s="229"/>
      <c r="P300" s="229"/>
      <c r="Q300" s="229"/>
      <c r="R300" s="511"/>
      <c r="S300" s="493">
        <f>SUM(O300*R300)</f>
        <v>0</v>
      </c>
      <c r="T300" s="229"/>
      <c r="U300" s="486"/>
      <c r="V300" s="493">
        <f>SUM(S300-(S300*U300/100))</f>
        <v>0</v>
      </c>
      <c r="W300" s="493">
        <f>SUM(J300+V300)</f>
        <v>34275</v>
      </c>
      <c r="X300" s="493">
        <f>W300</f>
        <v>34275</v>
      </c>
      <c r="Y300" s="229">
        <v>50</v>
      </c>
      <c r="Z300" s="229">
        <v>0</v>
      </c>
      <c r="AA300" s="229">
        <v>0.01</v>
      </c>
      <c r="AB300" s="229"/>
    </row>
    <row r="301" spans="1:28" x14ac:dyDescent="0.3">
      <c r="A301" s="229">
        <v>138</v>
      </c>
      <c r="B301" s="230" t="s">
        <v>4</v>
      </c>
      <c r="C301" s="229">
        <v>8808</v>
      </c>
      <c r="D301" s="229">
        <v>0</v>
      </c>
      <c r="E301" s="229">
        <v>2</v>
      </c>
      <c r="F301" s="229">
        <v>5</v>
      </c>
      <c r="G301" s="229">
        <v>2</v>
      </c>
      <c r="H301" s="511">
        <f>SUM((D301*400)+(E301*100)+F301)</f>
        <v>205</v>
      </c>
      <c r="I301" s="229">
        <v>250</v>
      </c>
      <c r="J301" s="511">
        <f>SUM(H301*I301)</f>
        <v>51250</v>
      </c>
      <c r="K301" s="229"/>
      <c r="L301" s="229">
        <v>87</v>
      </c>
      <c r="M301" s="230" t="s">
        <v>1250</v>
      </c>
      <c r="N301" s="230" t="s">
        <v>2</v>
      </c>
      <c r="O301" s="229">
        <v>285</v>
      </c>
      <c r="P301" s="229"/>
      <c r="Q301" s="229"/>
      <c r="R301" s="511">
        <v>6500</v>
      </c>
      <c r="S301" s="493">
        <f>SUM(O301*R301)</f>
        <v>1852500</v>
      </c>
      <c r="T301" s="229">
        <v>15</v>
      </c>
      <c r="U301" s="486">
        <v>20</v>
      </c>
      <c r="V301" s="493">
        <f>SUM(S301-(S301*U301/100))</f>
        <v>1482000</v>
      </c>
      <c r="W301" s="493">
        <f>SUM(J301+V301)</f>
        <v>1533250</v>
      </c>
      <c r="X301" s="493">
        <f>W301</f>
        <v>1533250</v>
      </c>
      <c r="Y301" s="229">
        <v>10</v>
      </c>
      <c r="Z301" s="229">
        <v>0</v>
      </c>
      <c r="AA301" s="229">
        <v>0.02</v>
      </c>
      <c r="AB301" s="229"/>
    </row>
    <row r="302" spans="1:28" x14ac:dyDescent="0.3">
      <c r="A302" s="229">
        <v>139</v>
      </c>
      <c r="B302" s="230" t="s">
        <v>4</v>
      </c>
      <c r="C302" s="229">
        <v>15242</v>
      </c>
      <c r="D302" s="229">
        <v>6</v>
      </c>
      <c r="E302" s="229">
        <v>1</v>
      </c>
      <c r="F302" s="229">
        <v>99</v>
      </c>
      <c r="G302" s="229">
        <v>1</v>
      </c>
      <c r="H302" s="511">
        <f>SUM((D302*400)+(E302*100)+F302)</f>
        <v>2599</v>
      </c>
      <c r="I302" s="229">
        <v>130</v>
      </c>
      <c r="J302" s="511">
        <f>SUM(H302*I302)</f>
        <v>337870</v>
      </c>
      <c r="K302" s="229"/>
      <c r="L302" s="229"/>
      <c r="M302" s="230"/>
      <c r="N302" s="230"/>
      <c r="O302" s="229"/>
      <c r="P302" s="229"/>
      <c r="Q302" s="229"/>
      <c r="R302" s="511"/>
      <c r="S302" s="493">
        <f>SUM(O302*R302)</f>
        <v>0</v>
      </c>
      <c r="T302" s="229"/>
      <c r="U302" s="486"/>
      <c r="V302" s="493">
        <f>SUM(S302-(S302*U302/100))</f>
        <v>0</v>
      </c>
      <c r="W302" s="493">
        <f>SUM(J302+V302)</f>
        <v>337870</v>
      </c>
      <c r="X302" s="493">
        <f>W302</f>
        <v>337870</v>
      </c>
      <c r="Y302" s="229">
        <v>50</v>
      </c>
      <c r="Z302" s="229">
        <v>0</v>
      </c>
      <c r="AA302" s="229">
        <v>0.01</v>
      </c>
      <c r="AB302" s="229"/>
    </row>
    <row r="303" spans="1:28" x14ac:dyDescent="0.3">
      <c r="A303" s="229">
        <v>140</v>
      </c>
      <c r="B303" s="230" t="s">
        <v>4</v>
      </c>
      <c r="C303" s="229">
        <v>4909</v>
      </c>
      <c r="D303" s="229">
        <v>0</v>
      </c>
      <c r="E303" s="229">
        <v>3</v>
      </c>
      <c r="F303" s="229">
        <v>74</v>
      </c>
      <c r="G303" s="229">
        <v>2</v>
      </c>
      <c r="H303" s="511">
        <f>SUM((D303*400)+(E303*100)+F303)</f>
        <v>374</v>
      </c>
      <c r="I303" s="229">
        <v>200</v>
      </c>
      <c r="J303" s="511">
        <f>SUM(H303*I303)</f>
        <v>74800</v>
      </c>
      <c r="K303" s="229"/>
      <c r="L303" s="229">
        <v>26</v>
      </c>
      <c r="M303" s="230" t="s">
        <v>10</v>
      </c>
      <c r="N303" s="230" t="s">
        <v>9</v>
      </c>
      <c r="O303" s="229">
        <v>240</v>
      </c>
      <c r="P303" s="229"/>
      <c r="Q303" s="229"/>
      <c r="R303" s="511">
        <v>6500</v>
      </c>
      <c r="S303" s="493">
        <f>SUM(O303*R303)</f>
        <v>1560000</v>
      </c>
      <c r="T303" s="229">
        <v>30</v>
      </c>
      <c r="U303" s="486">
        <v>85</v>
      </c>
      <c r="V303" s="493">
        <f>SUM(S303-(S303*U303/100))</f>
        <v>234000</v>
      </c>
      <c r="W303" s="493">
        <f>SUM(J303+V303)</f>
        <v>308800</v>
      </c>
      <c r="X303" s="493">
        <f>W303</f>
        <v>308800</v>
      </c>
      <c r="Y303" s="229">
        <v>10</v>
      </c>
      <c r="Z303" s="229">
        <v>0</v>
      </c>
      <c r="AA303" s="229">
        <v>0.02</v>
      </c>
      <c r="AB303" s="229"/>
    </row>
    <row r="304" spans="1:28" x14ac:dyDescent="0.3">
      <c r="A304" s="229"/>
      <c r="B304" s="230"/>
      <c r="C304" s="229"/>
      <c r="D304" s="229"/>
      <c r="E304" s="229"/>
      <c r="F304" s="229"/>
      <c r="G304" s="229"/>
      <c r="H304" s="511"/>
      <c r="I304" s="229"/>
      <c r="J304" s="511">
        <f>SUM(H304*I304)</f>
        <v>0</v>
      </c>
      <c r="K304" s="229"/>
      <c r="L304" s="229"/>
      <c r="M304" s="230"/>
      <c r="N304" s="230" t="s">
        <v>393</v>
      </c>
      <c r="O304" s="229">
        <v>144</v>
      </c>
      <c r="P304" s="229"/>
      <c r="Q304" s="229"/>
      <c r="R304" s="511"/>
      <c r="S304" s="493">
        <f>SUM(O304*R304)</f>
        <v>0</v>
      </c>
      <c r="T304" s="229"/>
      <c r="U304" s="486"/>
      <c r="V304" s="493">
        <f>SUM(S304-(S304*U304/100))</f>
        <v>0</v>
      </c>
      <c r="W304" s="493">
        <f>SUM(J304+V304)</f>
        <v>0</v>
      </c>
      <c r="X304" s="493">
        <f>W304</f>
        <v>0</v>
      </c>
      <c r="Y304" s="229"/>
      <c r="Z304" s="229"/>
      <c r="AA304" s="229"/>
      <c r="AB304" s="229"/>
    </row>
    <row r="305" spans="1:28" x14ac:dyDescent="0.3">
      <c r="A305" s="229"/>
      <c r="B305" s="230"/>
      <c r="C305" s="229"/>
      <c r="D305" s="229"/>
      <c r="E305" s="229"/>
      <c r="F305" s="229"/>
      <c r="G305" s="229"/>
      <c r="H305" s="511"/>
      <c r="I305" s="229"/>
      <c r="J305" s="511">
        <f>SUM(H305*I305)</f>
        <v>0</v>
      </c>
      <c r="K305" s="229"/>
      <c r="L305" s="229"/>
      <c r="M305" s="230"/>
      <c r="N305" s="230" t="s">
        <v>391</v>
      </c>
      <c r="O305" s="229">
        <v>96</v>
      </c>
      <c r="P305" s="229"/>
      <c r="Q305" s="229"/>
      <c r="R305" s="511"/>
      <c r="S305" s="493">
        <f>SUM(O305*R305)</f>
        <v>0</v>
      </c>
      <c r="T305" s="229"/>
      <c r="U305" s="486"/>
      <c r="V305" s="493">
        <f>SUM(S305-(S305*U305/100))</f>
        <v>0</v>
      </c>
      <c r="W305" s="493">
        <f>SUM(J305+V305)</f>
        <v>0</v>
      </c>
      <c r="X305" s="493">
        <f>W305</f>
        <v>0</v>
      </c>
      <c r="Y305" s="229"/>
      <c r="Z305" s="229"/>
      <c r="AA305" s="229"/>
      <c r="AB305" s="229"/>
    </row>
    <row r="306" spans="1:28" x14ac:dyDescent="0.3">
      <c r="A306" s="229"/>
      <c r="B306" s="230"/>
      <c r="C306" s="229"/>
      <c r="D306" s="229"/>
      <c r="E306" s="229"/>
      <c r="F306" s="229"/>
      <c r="G306" s="229"/>
      <c r="H306" s="511"/>
      <c r="I306" s="229"/>
      <c r="J306" s="511">
        <f>SUM(H306*I306)</f>
        <v>0</v>
      </c>
      <c r="K306" s="229"/>
      <c r="L306" s="229"/>
      <c r="M306" s="230" t="s">
        <v>71</v>
      </c>
      <c r="N306" s="230" t="s">
        <v>0</v>
      </c>
      <c r="O306" s="229">
        <v>12.5</v>
      </c>
      <c r="P306" s="229"/>
      <c r="Q306" s="229"/>
      <c r="R306" s="511">
        <v>5400</v>
      </c>
      <c r="S306" s="493">
        <f>SUM(O306*R306)</f>
        <v>67500</v>
      </c>
      <c r="T306" s="229">
        <v>30</v>
      </c>
      <c r="U306" s="486">
        <v>93</v>
      </c>
      <c r="V306" s="493">
        <f>SUM(S306-(S306*U306/100))</f>
        <v>4725</v>
      </c>
      <c r="W306" s="493">
        <f>SUM(J306+V306)</f>
        <v>4725</v>
      </c>
      <c r="X306" s="493">
        <f>W306</f>
        <v>4725</v>
      </c>
      <c r="Y306" s="229">
        <v>50</v>
      </c>
      <c r="Z306" s="229">
        <v>0</v>
      </c>
      <c r="AA306" s="229">
        <v>0.01</v>
      </c>
      <c r="AB306" s="229"/>
    </row>
    <row r="307" spans="1:28" x14ac:dyDescent="0.3">
      <c r="A307" s="229"/>
      <c r="B307" s="230"/>
      <c r="C307" s="229"/>
      <c r="D307" s="229"/>
      <c r="E307" s="229"/>
      <c r="F307" s="229"/>
      <c r="G307" s="229"/>
      <c r="H307" s="511"/>
      <c r="I307" s="229"/>
      <c r="J307" s="511">
        <f>SUM(H307*I307)</f>
        <v>0</v>
      </c>
      <c r="K307" s="229"/>
      <c r="L307" s="229"/>
      <c r="M307" s="230" t="s">
        <v>527</v>
      </c>
      <c r="N307" s="230" t="s">
        <v>0</v>
      </c>
      <c r="O307" s="229">
        <v>144</v>
      </c>
      <c r="P307" s="229"/>
      <c r="Q307" s="229"/>
      <c r="R307" s="511">
        <v>6500</v>
      </c>
      <c r="S307" s="493">
        <f>SUM(O307*R307)</f>
        <v>936000</v>
      </c>
      <c r="T307" s="229">
        <v>10</v>
      </c>
      <c r="U307" s="486">
        <v>40</v>
      </c>
      <c r="V307" s="493">
        <f>SUM(S307-(S307*U307/100))</f>
        <v>561600</v>
      </c>
      <c r="W307" s="493">
        <f>SUM(J307+V307)</f>
        <v>561600</v>
      </c>
      <c r="X307" s="493">
        <f>W307</f>
        <v>561600</v>
      </c>
      <c r="Y307" s="229">
        <v>10</v>
      </c>
      <c r="Z307" s="229">
        <v>0</v>
      </c>
      <c r="AA307" s="229">
        <v>0.02</v>
      </c>
      <c r="AB307" s="229"/>
    </row>
    <row r="308" spans="1:28" x14ac:dyDescent="0.3">
      <c r="A308" s="229"/>
      <c r="B308" s="230"/>
      <c r="C308" s="229"/>
      <c r="D308" s="229"/>
      <c r="E308" s="229"/>
      <c r="F308" s="229"/>
      <c r="G308" s="229"/>
      <c r="H308" s="511"/>
      <c r="I308" s="229"/>
      <c r="J308" s="511">
        <f>SUM(H308*I308)</f>
        <v>0</v>
      </c>
      <c r="K308" s="229"/>
      <c r="L308" s="229">
        <v>110</v>
      </c>
      <c r="M308" s="230" t="s">
        <v>10</v>
      </c>
      <c r="N308" s="230" t="s">
        <v>9</v>
      </c>
      <c r="O308" s="229">
        <v>133.80000000000001</v>
      </c>
      <c r="P308" s="229"/>
      <c r="Q308" s="229"/>
      <c r="R308" s="511">
        <v>6500</v>
      </c>
      <c r="S308" s="493">
        <f>SUM(O308*R308)</f>
        <v>869700.00000000012</v>
      </c>
      <c r="T308" s="229">
        <v>33</v>
      </c>
      <c r="U308" s="486">
        <v>85</v>
      </c>
      <c r="V308" s="493">
        <f>SUM(S308-(S308*U308/100))</f>
        <v>130455</v>
      </c>
      <c r="W308" s="493">
        <f>SUM(J308+V308)</f>
        <v>130455</v>
      </c>
      <c r="X308" s="493">
        <f>W308</f>
        <v>130455</v>
      </c>
      <c r="Y308" s="229">
        <v>10</v>
      </c>
      <c r="Z308" s="229">
        <v>0</v>
      </c>
      <c r="AA308" s="229">
        <v>0.02</v>
      </c>
      <c r="AB308" s="229"/>
    </row>
    <row r="309" spans="1:28" x14ac:dyDescent="0.3">
      <c r="A309" s="229"/>
      <c r="B309" s="230"/>
      <c r="C309" s="229"/>
      <c r="D309" s="229"/>
      <c r="E309" s="229"/>
      <c r="F309" s="229"/>
      <c r="G309" s="229"/>
      <c r="H309" s="511"/>
      <c r="I309" s="229"/>
      <c r="J309" s="511">
        <f>SUM(H309*I309)</f>
        <v>0</v>
      </c>
      <c r="K309" s="229"/>
      <c r="L309" s="229"/>
      <c r="M309" s="230"/>
      <c r="N309" s="230" t="s">
        <v>393</v>
      </c>
      <c r="O309" s="229">
        <v>97.8</v>
      </c>
      <c r="P309" s="229"/>
      <c r="Q309" s="229"/>
      <c r="R309" s="511"/>
      <c r="S309" s="493">
        <f>SUM(O309*R309)</f>
        <v>0</v>
      </c>
      <c r="T309" s="229"/>
      <c r="U309" s="486"/>
      <c r="V309" s="493">
        <f>SUM(S309-(S309*U309/100))</f>
        <v>0</v>
      </c>
      <c r="W309" s="493">
        <f>SUM(J309+V309)</f>
        <v>0</v>
      </c>
      <c r="X309" s="493">
        <f>W309</f>
        <v>0</v>
      </c>
      <c r="Y309" s="229"/>
      <c r="Z309" s="229"/>
      <c r="AA309" s="229"/>
      <c r="AB309" s="229"/>
    </row>
    <row r="310" spans="1:28" x14ac:dyDescent="0.3">
      <c r="A310" s="229"/>
      <c r="B310" s="230"/>
      <c r="C310" s="229"/>
      <c r="D310" s="229"/>
      <c r="E310" s="229"/>
      <c r="F310" s="229"/>
      <c r="G310" s="229"/>
      <c r="H310" s="511"/>
      <c r="I310" s="229"/>
      <c r="J310" s="511">
        <f>SUM(H310*I310)</f>
        <v>0</v>
      </c>
      <c r="K310" s="229"/>
      <c r="L310" s="229"/>
      <c r="M310" s="230"/>
      <c r="N310" s="230" t="s">
        <v>391</v>
      </c>
      <c r="O310" s="229">
        <v>36</v>
      </c>
      <c r="P310" s="229"/>
      <c r="Q310" s="229"/>
      <c r="R310" s="511"/>
      <c r="S310" s="493">
        <f>SUM(O310*R310)</f>
        <v>0</v>
      </c>
      <c r="T310" s="229"/>
      <c r="U310" s="486"/>
      <c r="V310" s="493">
        <f>SUM(S310-(S310*U310/100))</f>
        <v>0</v>
      </c>
      <c r="W310" s="493">
        <f>SUM(J310+V310)</f>
        <v>0</v>
      </c>
      <c r="X310" s="493">
        <f>W310</f>
        <v>0</v>
      </c>
      <c r="Y310" s="229"/>
      <c r="Z310" s="229"/>
      <c r="AA310" s="229"/>
      <c r="AB310" s="229"/>
    </row>
    <row r="311" spans="1:28" x14ac:dyDescent="0.3">
      <c r="A311" s="229"/>
      <c r="B311" s="230"/>
      <c r="C311" s="229"/>
      <c r="D311" s="229"/>
      <c r="E311" s="229"/>
      <c r="F311" s="229"/>
      <c r="G311" s="229"/>
      <c r="H311" s="511"/>
      <c r="I311" s="229"/>
      <c r="J311" s="511">
        <f>SUM(H311*I311)</f>
        <v>0</v>
      </c>
      <c r="K311" s="229"/>
      <c r="L311" s="229"/>
      <c r="M311" s="230" t="s">
        <v>3</v>
      </c>
      <c r="N311" s="230" t="s">
        <v>2</v>
      </c>
      <c r="O311" s="229">
        <v>180</v>
      </c>
      <c r="P311" s="229"/>
      <c r="Q311" s="229"/>
      <c r="R311" s="511">
        <v>6500</v>
      </c>
      <c r="S311" s="493">
        <f>SUM(O311*R311)</f>
        <v>1170000</v>
      </c>
      <c r="T311" s="229">
        <v>12</v>
      </c>
      <c r="U311" s="486">
        <v>14</v>
      </c>
      <c r="V311" s="493">
        <f>SUM(S311-(S311*U311/100))</f>
        <v>1006200</v>
      </c>
      <c r="W311" s="493">
        <f>SUM(J311+V311)</f>
        <v>1006200</v>
      </c>
      <c r="X311" s="493">
        <f>W311</f>
        <v>1006200</v>
      </c>
      <c r="Y311" s="229">
        <v>10</v>
      </c>
      <c r="Z311" s="229">
        <v>0</v>
      </c>
      <c r="AA311" s="229">
        <v>0.02</v>
      </c>
      <c r="AB311" s="229"/>
    </row>
    <row r="312" spans="1:28" x14ac:dyDescent="0.3">
      <c r="A312" s="229"/>
      <c r="B312" s="230"/>
      <c r="C312" s="229"/>
      <c r="D312" s="229"/>
      <c r="E312" s="229"/>
      <c r="F312" s="229"/>
      <c r="G312" s="229"/>
      <c r="H312" s="511"/>
      <c r="I312" s="229"/>
      <c r="J312" s="511">
        <f>SUM(H312*I312)</f>
        <v>0</v>
      </c>
      <c r="K312" s="229"/>
      <c r="L312" s="229"/>
      <c r="M312" s="230" t="s">
        <v>22</v>
      </c>
      <c r="N312" s="230" t="s">
        <v>0</v>
      </c>
      <c r="O312" s="229">
        <v>30</v>
      </c>
      <c r="P312" s="229"/>
      <c r="Q312" s="229"/>
      <c r="R312" s="511">
        <v>2050</v>
      </c>
      <c r="S312" s="493">
        <f>SUM(O312*R312)</f>
        <v>61500</v>
      </c>
      <c r="T312" s="229">
        <v>1</v>
      </c>
      <c r="U312" s="486">
        <v>3</v>
      </c>
      <c r="V312" s="493">
        <f>SUM(S312-(S312*U312/100))</f>
        <v>59655</v>
      </c>
      <c r="W312" s="493">
        <f>SUM(J312+V312)</f>
        <v>59655</v>
      </c>
      <c r="X312" s="493">
        <f>W312</f>
        <v>59655</v>
      </c>
      <c r="Y312" s="229">
        <v>50</v>
      </c>
      <c r="Z312" s="229">
        <v>0</v>
      </c>
      <c r="AA312" s="229">
        <v>0.01</v>
      </c>
      <c r="AB312" s="229"/>
    </row>
    <row r="313" spans="1:28" x14ac:dyDescent="0.3">
      <c r="A313" s="229">
        <v>141</v>
      </c>
      <c r="B313" s="230" t="s">
        <v>4</v>
      </c>
      <c r="C313" s="229">
        <v>1806</v>
      </c>
      <c r="D313" s="229">
        <v>12</v>
      </c>
      <c r="E313" s="229">
        <v>2</v>
      </c>
      <c r="F313" s="229">
        <v>69</v>
      </c>
      <c r="G313" s="229">
        <v>1</v>
      </c>
      <c r="H313" s="511">
        <f>SUM((D313*400)+(E313*100)+F313)</f>
        <v>5069</v>
      </c>
      <c r="I313" s="229">
        <v>100</v>
      </c>
      <c r="J313" s="511">
        <f>SUM(H313*I313)</f>
        <v>506900</v>
      </c>
      <c r="K313" s="229"/>
      <c r="L313" s="229"/>
      <c r="M313" s="502"/>
      <c r="N313" s="502"/>
      <c r="O313" s="229"/>
      <c r="P313" s="229"/>
      <c r="Q313" s="229"/>
      <c r="R313" s="511"/>
      <c r="S313" s="493">
        <f>SUM(O313*R313)</f>
        <v>0</v>
      </c>
      <c r="T313" s="229"/>
      <c r="U313" s="486"/>
      <c r="V313" s="493">
        <f>SUM(S313-(S313*U313/100))</f>
        <v>0</v>
      </c>
      <c r="W313" s="493">
        <f>SUM(J313+V313)</f>
        <v>506900</v>
      </c>
      <c r="X313" s="493">
        <f>W313</f>
        <v>506900</v>
      </c>
      <c r="Y313" s="229">
        <v>50</v>
      </c>
      <c r="Z313" s="229">
        <v>0</v>
      </c>
      <c r="AA313" s="229">
        <v>0.01</v>
      </c>
      <c r="AB313" s="229"/>
    </row>
    <row r="314" spans="1:28" x14ac:dyDescent="0.3">
      <c r="A314" s="229">
        <v>142</v>
      </c>
      <c r="B314" s="230" t="s">
        <v>4</v>
      </c>
      <c r="C314" s="229">
        <v>15321</v>
      </c>
      <c r="D314" s="229">
        <v>1</v>
      </c>
      <c r="E314" s="229">
        <v>0</v>
      </c>
      <c r="F314" s="229">
        <v>75</v>
      </c>
      <c r="G314" s="229">
        <v>1</v>
      </c>
      <c r="H314" s="511">
        <f>SUM((D314*400)+(E314*100)+F314)</f>
        <v>475</v>
      </c>
      <c r="I314" s="229">
        <v>150</v>
      </c>
      <c r="J314" s="511">
        <f>SUM(H314*I314)</f>
        <v>71250</v>
      </c>
      <c r="K314" s="229"/>
      <c r="L314" s="229"/>
      <c r="M314" s="502"/>
      <c r="N314" s="502"/>
      <c r="O314" s="229"/>
      <c r="P314" s="229"/>
      <c r="Q314" s="229"/>
      <c r="R314" s="511"/>
      <c r="S314" s="493">
        <f>SUM(O314*R314)</f>
        <v>0</v>
      </c>
      <c r="T314" s="229"/>
      <c r="U314" s="486"/>
      <c r="V314" s="493">
        <f>SUM(S314-(S314*U314/100))</f>
        <v>0</v>
      </c>
      <c r="W314" s="493">
        <f>SUM(J314+V314)</f>
        <v>71250</v>
      </c>
      <c r="X314" s="493">
        <f>W314</f>
        <v>71250</v>
      </c>
      <c r="Y314" s="229">
        <v>50</v>
      </c>
      <c r="Z314" s="229">
        <v>0</v>
      </c>
      <c r="AA314" s="229">
        <v>0.01</v>
      </c>
      <c r="AB314" s="229"/>
    </row>
    <row r="315" spans="1:28" x14ac:dyDescent="0.3">
      <c r="A315" s="229">
        <v>143</v>
      </c>
      <c r="B315" s="230" t="s">
        <v>4</v>
      </c>
      <c r="C315" s="229">
        <v>15211</v>
      </c>
      <c r="D315" s="229">
        <v>3</v>
      </c>
      <c r="E315" s="229">
        <v>3</v>
      </c>
      <c r="F315" s="229">
        <v>15</v>
      </c>
      <c r="G315" s="229">
        <v>1</v>
      </c>
      <c r="H315" s="511">
        <f>SUM((D315*400)+(E315*100)+F315)</f>
        <v>1515</v>
      </c>
      <c r="I315" s="229">
        <v>75</v>
      </c>
      <c r="J315" s="511">
        <f>SUM(H315*I315)</f>
        <v>113625</v>
      </c>
      <c r="K315" s="229"/>
      <c r="L315" s="229"/>
      <c r="M315" s="502"/>
      <c r="N315" s="502"/>
      <c r="O315" s="229"/>
      <c r="P315" s="229"/>
      <c r="Q315" s="229"/>
      <c r="R315" s="511"/>
      <c r="S315" s="493">
        <f>SUM(O315*R315)</f>
        <v>0</v>
      </c>
      <c r="T315" s="229"/>
      <c r="U315" s="486"/>
      <c r="V315" s="493">
        <f>SUM(S315-(S315*U315/100))</f>
        <v>0</v>
      </c>
      <c r="W315" s="493">
        <f>SUM(J315+V315)</f>
        <v>113625</v>
      </c>
      <c r="X315" s="493">
        <f>W315</f>
        <v>113625</v>
      </c>
      <c r="Y315" s="229">
        <v>50</v>
      </c>
      <c r="Z315" s="229">
        <v>0</v>
      </c>
      <c r="AA315" s="229">
        <v>0.01</v>
      </c>
      <c r="AB315" s="229"/>
    </row>
    <row r="316" spans="1:28" x14ac:dyDescent="0.3">
      <c r="A316" s="229">
        <v>144</v>
      </c>
      <c r="B316" s="230" t="s">
        <v>4</v>
      </c>
      <c r="C316" s="229">
        <v>15267</v>
      </c>
      <c r="D316" s="229">
        <v>6</v>
      </c>
      <c r="E316" s="229">
        <v>1</v>
      </c>
      <c r="F316" s="229">
        <v>8</v>
      </c>
      <c r="G316" s="229">
        <v>1</v>
      </c>
      <c r="H316" s="511">
        <f>SUM((D316*400)+(E316*100)+F316)</f>
        <v>2508</v>
      </c>
      <c r="I316" s="229">
        <v>75</v>
      </c>
      <c r="J316" s="511">
        <f>SUM(H316*I316)</f>
        <v>188100</v>
      </c>
      <c r="K316" s="229"/>
      <c r="L316" s="229"/>
      <c r="M316" s="502"/>
      <c r="N316" s="502"/>
      <c r="O316" s="229"/>
      <c r="P316" s="229"/>
      <c r="Q316" s="229"/>
      <c r="R316" s="511"/>
      <c r="S316" s="493">
        <f>SUM(O316*R316)</f>
        <v>0</v>
      </c>
      <c r="T316" s="229"/>
      <c r="U316" s="486"/>
      <c r="V316" s="493">
        <f>SUM(S316-(S316*U316/100))</f>
        <v>0</v>
      </c>
      <c r="W316" s="493">
        <f>SUM(J316+V316)</f>
        <v>188100</v>
      </c>
      <c r="X316" s="493">
        <f>W316</f>
        <v>188100</v>
      </c>
      <c r="Y316" s="229">
        <v>50</v>
      </c>
      <c r="Z316" s="229">
        <v>0</v>
      </c>
      <c r="AA316" s="229">
        <v>0.01</v>
      </c>
      <c r="AB316" s="229"/>
    </row>
    <row r="317" spans="1:28" x14ac:dyDescent="0.3">
      <c r="A317" s="229">
        <v>145</v>
      </c>
      <c r="B317" s="230" t="s">
        <v>4</v>
      </c>
      <c r="C317" s="229">
        <v>15654</v>
      </c>
      <c r="D317" s="229">
        <v>29</v>
      </c>
      <c r="E317" s="229">
        <v>1</v>
      </c>
      <c r="F317" s="229">
        <v>88</v>
      </c>
      <c r="G317" s="229">
        <v>1</v>
      </c>
      <c r="H317" s="511">
        <f>SUM((D317*400)+(E317*100)+F317)</f>
        <v>11788</v>
      </c>
      <c r="I317" s="229">
        <v>75</v>
      </c>
      <c r="J317" s="511">
        <f>SUM(H317*I317)</f>
        <v>884100</v>
      </c>
      <c r="K317" s="229"/>
      <c r="L317" s="229"/>
      <c r="M317" s="502"/>
      <c r="N317" s="502"/>
      <c r="O317" s="229"/>
      <c r="P317" s="229"/>
      <c r="Q317" s="229"/>
      <c r="R317" s="511"/>
      <c r="S317" s="493">
        <f>SUM(O317*R317)</f>
        <v>0</v>
      </c>
      <c r="T317" s="229"/>
      <c r="U317" s="486"/>
      <c r="V317" s="493">
        <f>SUM(S317-(S317*U317/100))</f>
        <v>0</v>
      </c>
      <c r="W317" s="493">
        <f>SUM(J317+V317)</f>
        <v>884100</v>
      </c>
      <c r="X317" s="493">
        <f>W317</f>
        <v>884100</v>
      </c>
      <c r="Y317" s="229">
        <v>50</v>
      </c>
      <c r="Z317" s="229">
        <v>0</v>
      </c>
      <c r="AA317" s="229">
        <v>0.01</v>
      </c>
      <c r="AB317" s="229"/>
    </row>
    <row r="318" spans="1:28" x14ac:dyDescent="0.3">
      <c r="A318" s="229">
        <v>146</v>
      </c>
      <c r="B318" s="230" t="s">
        <v>4</v>
      </c>
      <c r="C318" s="229">
        <v>15184</v>
      </c>
      <c r="D318" s="229">
        <v>12</v>
      </c>
      <c r="E318" s="229">
        <v>1</v>
      </c>
      <c r="F318" s="229">
        <v>90</v>
      </c>
      <c r="G318" s="229">
        <v>1</v>
      </c>
      <c r="H318" s="511">
        <f>SUM((D318*400)+(E318*100)+F318)</f>
        <v>4990</v>
      </c>
      <c r="I318" s="229">
        <v>75</v>
      </c>
      <c r="J318" s="511">
        <f>SUM(H318*I318)</f>
        <v>374250</v>
      </c>
      <c r="K318" s="229"/>
      <c r="L318" s="229"/>
      <c r="M318" s="502"/>
      <c r="N318" s="502"/>
      <c r="O318" s="229"/>
      <c r="P318" s="229"/>
      <c r="Q318" s="229"/>
      <c r="R318" s="511"/>
      <c r="S318" s="493">
        <f>SUM(O318*R318)</f>
        <v>0</v>
      </c>
      <c r="T318" s="229"/>
      <c r="U318" s="486"/>
      <c r="V318" s="493">
        <f>SUM(S318-(S318*U318/100))</f>
        <v>0</v>
      </c>
      <c r="W318" s="493">
        <f>SUM(J318+V318)</f>
        <v>374250</v>
      </c>
      <c r="X318" s="493">
        <f>W318</f>
        <v>374250</v>
      </c>
      <c r="Y318" s="229">
        <v>50</v>
      </c>
      <c r="Z318" s="229">
        <v>0</v>
      </c>
      <c r="AA318" s="229">
        <v>0.01</v>
      </c>
      <c r="AB318" s="229"/>
    </row>
    <row r="319" spans="1:28" x14ac:dyDescent="0.3">
      <c r="A319" s="229">
        <v>147</v>
      </c>
      <c r="B319" s="230" t="s">
        <v>4</v>
      </c>
      <c r="C319" s="229">
        <v>110</v>
      </c>
      <c r="D319" s="229">
        <v>0</v>
      </c>
      <c r="E319" s="229">
        <v>1</v>
      </c>
      <c r="F319" s="229">
        <v>3</v>
      </c>
      <c r="G319" s="229">
        <v>1</v>
      </c>
      <c r="H319" s="511">
        <f>SUM((D319*400)+(E319*100)+F319)</f>
        <v>103</v>
      </c>
      <c r="I319" s="229">
        <v>75</v>
      </c>
      <c r="J319" s="511">
        <f>SUM(H319*I319)</f>
        <v>7725</v>
      </c>
      <c r="K319" s="229"/>
      <c r="L319" s="229"/>
      <c r="M319" s="502"/>
      <c r="N319" s="502"/>
      <c r="O319" s="229"/>
      <c r="P319" s="229"/>
      <c r="Q319" s="229"/>
      <c r="R319" s="511"/>
      <c r="S319" s="493">
        <f>SUM(O319*R319)</f>
        <v>0</v>
      </c>
      <c r="T319" s="229"/>
      <c r="U319" s="486"/>
      <c r="V319" s="493">
        <f>SUM(S319-(S319*U319/100))</f>
        <v>0</v>
      </c>
      <c r="W319" s="493">
        <f>SUM(J319+V319)</f>
        <v>7725</v>
      </c>
      <c r="X319" s="493">
        <f>W319</f>
        <v>7725</v>
      </c>
      <c r="Y319" s="229">
        <v>50</v>
      </c>
      <c r="Z319" s="229">
        <v>0</v>
      </c>
      <c r="AA319" s="229">
        <v>0.01</v>
      </c>
      <c r="AB319" s="229"/>
    </row>
    <row r="320" spans="1:28" x14ac:dyDescent="0.3">
      <c r="A320" s="229">
        <v>148</v>
      </c>
      <c r="B320" s="230" t="s">
        <v>4</v>
      </c>
      <c r="C320" s="229">
        <v>14983</v>
      </c>
      <c r="D320" s="229">
        <v>19</v>
      </c>
      <c r="E320" s="229">
        <v>0</v>
      </c>
      <c r="F320" s="229">
        <v>36</v>
      </c>
      <c r="G320" s="229">
        <v>1</v>
      </c>
      <c r="H320" s="511">
        <f>SUM((D320*400)+(E320*100)+F320)</f>
        <v>7636</v>
      </c>
      <c r="I320" s="229">
        <v>75</v>
      </c>
      <c r="J320" s="511">
        <f>SUM(H320*I320)</f>
        <v>572700</v>
      </c>
      <c r="K320" s="229"/>
      <c r="L320" s="229"/>
      <c r="M320" s="502"/>
      <c r="N320" s="502"/>
      <c r="O320" s="229"/>
      <c r="P320" s="229"/>
      <c r="Q320" s="229"/>
      <c r="R320" s="511"/>
      <c r="S320" s="493">
        <f>SUM(O320*R320)</f>
        <v>0</v>
      </c>
      <c r="T320" s="229"/>
      <c r="U320" s="486"/>
      <c r="V320" s="493">
        <f>SUM(S320-(S320*U320/100))</f>
        <v>0</v>
      </c>
      <c r="W320" s="493">
        <f>SUM(J320+V320)</f>
        <v>572700</v>
      </c>
      <c r="X320" s="493">
        <f>W320</f>
        <v>572700</v>
      </c>
      <c r="Y320" s="229">
        <v>50</v>
      </c>
      <c r="Z320" s="229">
        <v>0</v>
      </c>
      <c r="AA320" s="229">
        <v>0.01</v>
      </c>
      <c r="AB320" s="229"/>
    </row>
    <row r="321" spans="1:28" x14ac:dyDescent="0.3">
      <c r="A321" s="494">
        <v>149</v>
      </c>
      <c r="B321" s="498" t="s">
        <v>1267</v>
      </c>
      <c r="C321" s="494"/>
      <c r="D321" s="494">
        <v>13</v>
      </c>
      <c r="E321" s="494">
        <v>0</v>
      </c>
      <c r="F321" s="494">
        <v>0</v>
      </c>
      <c r="G321" s="494">
        <v>1</v>
      </c>
      <c r="H321" s="511">
        <f>SUM((D321*400)+(E321*100)+F321)</f>
        <v>5200</v>
      </c>
      <c r="I321" s="229">
        <v>75</v>
      </c>
      <c r="J321" s="511">
        <f>SUM(H321*I321)</f>
        <v>390000</v>
      </c>
      <c r="K321" s="229"/>
      <c r="L321" s="494"/>
      <c r="M321" s="530"/>
      <c r="N321" s="530"/>
      <c r="O321" s="494"/>
      <c r="P321" s="494"/>
      <c r="Q321" s="229"/>
      <c r="R321" s="511"/>
      <c r="S321" s="493">
        <f>SUM(O321*R321)</f>
        <v>0</v>
      </c>
      <c r="T321" s="494"/>
      <c r="U321" s="486"/>
      <c r="V321" s="493">
        <f>SUM(S321-(S321*U321/100))</f>
        <v>0</v>
      </c>
      <c r="W321" s="493">
        <f>SUM(J321+V321)</f>
        <v>390000</v>
      </c>
      <c r="X321" s="493">
        <f>W321</f>
        <v>390000</v>
      </c>
      <c r="Y321" s="229">
        <v>50</v>
      </c>
      <c r="Z321" s="229">
        <v>0</v>
      </c>
      <c r="AA321" s="229">
        <v>0.01</v>
      </c>
      <c r="AB321" s="494"/>
    </row>
    <row r="322" spans="1:28" x14ac:dyDescent="0.3">
      <c r="A322" s="229">
        <v>150</v>
      </c>
      <c r="B322" s="230" t="s">
        <v>4</v>
      </c>
      <c r="C322" s="229">
        <v>103</v>
      </c>
      <c r="D322" s="229">
        <v>0</v>
      </c>
      <c r="E322" s="229">
        <v>1</v>
      </c>
      <c r="F322" s="229">
        <v>76</v>
      </c>
      <c r="G322" s="229">
        <v>2</v>
      </c>
      <c r="H322" s="511">
        <f>SUM((D322*400)+(E322*100)+F322)</f>
        <v>176</v>
      </c>
      <c r="I322" s="229">
        <v>75</v>
      </c>
      <c r="J322" s="511">
        <f>SUM(H322*I322)</f>
        <v>13200</v>
      </c>
      <c r="K322" s="229"/>
      <c r="L322" s="229">
        <v>36</v>
      </c>
      <c r="M322" s="230" t="s">
        <v>10</v>
      </c>
      <c r="N322" s="230" t="s">
        <v>9</v>
      </c>
      <c r="O322" s="229">
        <v>216</v>
      </c>
      <c r="P322" s="229"/>
      <c r="Q322" s="229"/>
      <c r="R322" s="511">
        <v>6500</v>
      </c>
      <c r="S322" s="493">
        <f>SUM(O322*R322)</f>
        <v>1404000</v>
      </c>
      <c r="T322" s="229">
        <v>50</v>
      </c>
      <c r="U322" s="486">
        <v>85</v>
      </c>
      <c r="V322" s="493">
        <f>SUM(S322-(S322*U322/100))</f>
        <v>210600</v>
      </c>
      <c r="W322" s="493">
        <f>SUM(J322+V322)</f>
        <v>223800</v>
      </c>
      <c r="X322" s="493">
        <f>W322</f>
        <v>223800</v>
      </c>
      <c r="Y322" s="229">
        <v>10</v>
      </c>
      <c r="Z322" s="229">
        <v>0</v>
      </c>
      <c r="AA322" s="229">
        <v>0.02</v>
      </c>
      <c r="AB322" s="229"/>
    </row>
    <row r="323" spans="1:28" x14ac:dyDescent="0.3">
      <c r="A323" s="229"/>
      <c r="B323" s="230"/>
      <c r="C323" s="229"/>
      <c r="D323" s="229"/>
      <c r="E323" s="229"/>
      <c r="F323" s="229"/>
      <c r="G323" s="229"/>
      <c r="H323" s="511">
        <f>SUM((D323*400)+(E323*100)+F323)</f>
        <v>0</v>
      </c>
      <c r="I323" s="229"/>
      <c r="J323" s="511">
        <f>SUM(H323*I323)</f>
        <v>0</v>
      </c>
      <c r="K323" s="229"/>
      <c r="L323" s="229"/>
      <c r="M323" s="230"/>
      <c r="N323" s="230" t="s">
        <v>393</v>
      </c>
      <c r="O323" s="229">
        <v>135</v>
      </c>
      <c r="P323" s="229"/>
      <c r="Q323" s="229"/>
      <c r="R323" s="511"/>
      <c r="S323" s="493">
        <f>SUM(O323*R323)</f>
        <v>0</v>
      </c>
      <c r="T323" s="229"/>
      <c r="U323" s="486"/>
      <c r="V323" s="493">
        <f>SUM(S323-(S323*U323/100))</f>
        <v>0</v>
      </c>
      <c r="W323" s="493">
        <f>SUM(J323+V323)</f>
        <v>0</v>
      </c>
      <c r="X323" s="493">
        <f>W323</f>
        <v>0</v>
      </c>
      <c r="Y323" s="229"/>
      <c r="Z323" s="229"/>
      <c r="AA323" s="229"/>
      <c r="AB323" s="229"/>
    </row>
    <row r="324" spans="1:28" x14ac:dyDescent="0.3">
      <c r="A324" s="229"/>
      <c r="B324" s="230"/>
      <c r="C324" s="229"/>
      <c r="D324" s="229"/>
      <c r="E324" s="229"/>
      <c r="F324" s="229"/>
      <c r="G324" s="229"/>
      <c r="H324" s="511">
        <f>SUM((D324*400)+(E324*100)+F324)</f>
        <v>0</v>
      </c>
      <c r="I324" s="229"/>
      <c r="J324" s="511">
        <f>SUM(H324*I324)</f>
        <v>0</v>
      </c>
      <c r="K324" s="229"/>
      <c r="L324" s="229"/>
      <c r="M324" s="230"/>
      <c r="N324" s="230" t="s">
        <v>391</v>
      </c>
      <c r="O324" s="229">
        <v>81</v>
      </c>
      <c r="P324" s="229"/>
      <c r="Q324" s="229"/>
      <c r="R324" s="511"/>
      <c r="S324" s="493">
        <f>SUM(O324*R324)</f>
        <v>0</v>
      </c>
      <c r="T324" s="229"/>
      <c r="U324" s="486"/>
      <c r="V324" s="493">
        <f>SUM(S324-(S324*U324/100))</f>
        <v>0</v>
      </c>
      <c r="W324" s="493">
        <f>SUM(J324+V324)</f>
        <v>0</v>
      </c>
      <c r="X324" s="493">
        <f>W324</f>
        <v>0</v>
      </c>
      <c r="Y324" s="229"/>
      <c r="Z324" s="229"/>
      <c r="AA324" s="229"/>
      <c r="AB324" s="229"/>
    </row>
    <row r="325" spans="1:28" x14ac:dyDescent="0.3">
      <c r="A325" s="229"/>
      <c r="B325" s="230"/>
      <c r="C325" s="229"/>
      <c r="D325" s="229"/>
      <c r="E325" s="229"/>
      <c r="F325" s="229"/>
      <c r="G325" s="229"/>
      <c r="H325" s="511">
        <f>SUM((D325*400)+(E325*100)+F325)</f>
        <v>0</v>
      </c>
      <c r="I325" s="229"/>
      <c r="J325" s="511">
        <f>SUM(H325*I325)</f>
        <v>0</v>
      </c>
      <c r="K325" s="229"/>
      <c r="L325" s="229"/>
      <c r="M325" s="230" t="s">
        <v>71</v>
      </c>
      <c r="N325" s="230" t="s">
        <v>0</v>
      </c>
      <c r="O325" s="229">
        <v>15</v>
      </c>
      <c r="P325" s="229"/>
      <c r="Q325" s="229"/>
      <c r="R325" s="511">
        <v>5400</v>
      </c>
      <c r="S325" s="493">
        <f>SUM(O325*R325)</f>
        <v>81000</v>
      </c>
      <c r="T325" s="229">
        <v>1</v>
      </c>
      <c r="U325" s="486">
        <v>3</v>
      </c>
      <c r="V325" s="493">
        <f>SUM(S325-(S325*U325/100))</f>
        <v>78570</v>
      </c>
      <c r="W325" s="493">
        <f>SUM(J325+V325)</f>
        <v>78570</v>
      </c>
      <c r="X325" s="493">
        <f>W325</f>
        <v>78570</v>
      </c>
      <c r="Y325" s="229">
        <v>50</v>
      </c>
      <c r="Z325" s="229">
        <v>0</v>
      </c>
      <c r="AA325" s="229">
        <v>0.01</v>
      </c>
      <c r="AB325" s="229"/>
    </row>
    <row r="326" spans="1:28" x14ac:dyDescent="0.3">
      <c r="A326" s="229"/>
      <c r="B326" s="230"/>
      <c r="C326" s="229"/>
      <c r="D326" s="229"/>
      <c r="E326" s="229"/>
      <c r="F326" s="229"/>
      <c r="G326" s="229"/>
      <c r="H326" s="511">
        <f>SUM((D326*400)+(E326*100)+F326)</f>
        <v>0</v>
      </c>
      <c r="I326" s="229"/>
      <c r="J326" s="511">
        <f>SUM(H326*I326)</f>
        <v>0</v>
      </c>
      <c r="K326" s="229"/>
      <c r="L326" s="229"/>
      <c r="M326" s="230" t="s">
        <v>22</v>
      </c>
      <c r="N326" s="230" t="s">
        <v>1233</v>
      </c>
      <c r="O326" s="229">
        <v>156</v>
      </c>
      <c r="P326" s="229"/>
      <c r="Q326" s="229"/>
      <c r="R326" s="511">
        <v>2050</v>
      </c>
      <c r="S326" s="493">
        <f>SUM(O326*R326)</f>
        <v>319800</v>
      </c>
      <c r="T326" s="229">
        <v>1</v>
      </c>
      <c r="U326" s="486">
        <v>1</v>
      </c>
      <c r="V326" s="493">
        <f>SUM(S326-(S326*U326/100))</f>
        <v>316602</v>
      </c>
      <c r="W326" s="493">
        <f>SUM(J326+V326)</f>
        <v>316602</v>
      </c>
      <c r="X326" s="493">
        <f>W326</f>
        <v>316602</v>
      </c>
      <c r="Y326" s="229">
        <v>50</v>
      </c>
      <c r="Z326" s="229">
        <v>0</v>
      </c>
      <c r="AA326" s="229">
        <v>0.01</v>
      </c>
      <c r="AB326" s="229"/>
    </row>
    <row r="327" spans="1:28" x14ac:dyDescent="0.3">
      <c r="A327" s="229">
        <v>151</v>
      </c>
      <c r="B327" s="230" t="s">
        <v>4</v>
      </c>
      <c r="C327" s="229">
        <v>15807</v>
      </c>
      <c r="D327" s="229">
        <v>1</v>
      </c>
      <c r="E327" s="229">
        <v>2</v>
      </c>
      <c r="F327" s="229">
        <v>81</v>
      </c>
      <c r="G327" s="229">
        <v>1</v>
      </c>
      <c r="H327" s="511">
        <f>SUM((D327*400)+(E327*100)+F327)</f>
        <v>681</v>
      </c>
      <c r="I327" s="229">
        <v>75</v>
      </c>
      <c r="J327" s="511">
        <f>SUM(H327*I327)</f>
        <v>51075</v>
      </c>
      <c r="K327" s="229"/>
      <c r="L327" s="229"/>
      <c r="M327" s="230"/>
      <c r="N327" s="230"/>
      <c r="O327" s="229"/>
      <c r="P327" s="229"/>
      <c r="Q327" s="229"/>
      <c r="R327" s="511"/>
      <c r="S327" s="493">
        <f>SUM(O327*R327)</f>
        <v>0</v>
      </c>
      <c r="T327" s="229"/>
      <c r="U327" s="486"/>
      <c r="V327" s="493">
        <f>SUM(S327-(S327*U327/100))</f>
        <v>0</v>
      </c>
      <c r="W327" s="493">
        <f>SUM(J327+V327)</f>
        <v>51075</v>
      </c>
      <c r="X327" s="493">
        <f>W327</f>
        <v>51075</v>
      </c>
      <c r="Y327" s="229">
        <v>50</v>
      </c>
      <c r="Z327" s="229">
        <v>0</v>
      </c>
      <c r="AA327" s="229">
        <v>0.01</v>
      </c>
      <c r="AB327" s="229"/>
    </row>
    <row r="328" spans="1:28" x14ac:dyDescent="0.3">
      <c r="A328" s="229">
        <v>152</v>
      </c>
      <c r="B328" s="230" t="s">
        <v>4</v>
      </c>
      <c r="C328" s="229">
        <v>16792</v>
      </c>
      <c r="D328" s="229">
        <v>1</v>
      </c>
      <c r="E328" s="229">
        <v>2</v>
      </c>
      <c r="F328" s="229">
        <v>81</v>
      </c>
      <c r="G328" s="229">
        <v>1</v>
      </c>
      <c r="H328" s="511">
        <f>SUM((D328*400)+(E328*100)+F328)</f>
        <v>681</v>
      </c>
      <c r="I328" s="229">
        <v>75</v>
      </c>
      <c r="J328" s="511">
        <f>SUM(H328*I328)</f>
        <v>51075</v>
      </c>
      <c r="K328" s="229"/>
      <c r="L328" s="229"/>
      <c r="M328" s="502"/>
      <c r="N328" s="502"/>
      <c r="O328" s="229"/>
      <c r="P328" s="229"/>
      <c r="Q328" s="229"/>
      <c r="R328" s="511"/>
      <c r="S328" s="493">
        <f>SUM(O328*R328)</f>
        <v>0</v>
      </c>
      <c r="T328" s="229"/>
      <c r="U328" s="486"/>
      <c r="V328" s="493">
        <f>SUM(S328-(S328*U328/100))</f>
        <v>0</v>
      </c>
      <c r="W328" s="493">
        <f>SUM(J328+V328)</f>
        <v>51075</v>
      </c>
      <c r="X328" s="493">
        <f>W328</f>
        <v>51075</v>
      </c>
      <c r="Y328" s="229">
        <v>50</v>
      </c>
      <c r="Z328" s="229">
        <v>0</v>
      </c>
      <c r="AA328" s="229">
        <v>0.01</v>
      </c>
      <c r="AB328" s="229"/>
    </row>
    <row r="329" spans="1:28" x14ac:dyDescent="0.3">
      <c r="A329" s="229">
        <v>153</v>
      </c>
      <c r="B329" s="230" t="s">
        <v>4</v>
      </c>
      <c r="C329" s="229">
        <v>16130</v>
      </c>
      <c r="D329" s="229">
        <v>6</v>
      </c>
      <c r="E329" s="229">
        <v>2</v>
      </c>
      <c r="F329" s="229">
        <v>48</v>
      </c>
      <c r="G329" s="229">
        <v>1</v>
      </c>
      <c r="H329" s="511">
        <f>SUM((D329*400)+(E329*100)+F329)</f>
        <v>2648</v>
      </c>
      <c r="I329" s="229">
        <v>75</v>
      </c>
      <c r="J329" s="511">
        <f>SUM(H329*I329)</f>
        <v>198600</v>
      </c>
      <c r="K329" s="229"/>
      <c r="L329" s="229"/>
      <c r="M329" s="502"/>
      <c r="N329" s="502"/>
      <c r="O329" s="229"/>
      <c r="P329" s="229"/>
      <c r="Q329" s="229"/>
      <c r="R329" s="511"/>
      <c r="S329" s="493">
        <f>SUM(O329*R329)</f>
        <v>0</v>
      </c>
      <c r="T329" s="229"/>
      <c r="U329" s="486"/>
      <c r="V329" s="493">
        <f>SUM(S329-(S329*U329/100))</f>
        <v>0</v>
      </c>
      <c r="W329" s="493">
        <f>SUM(J329+V329)</f>
        <v>198600</v>
      </c>
      <c r="X329" s="493">
        <f>W329</f>
        <v>198600</v>
      </c>
      <c r="Y329" s="229">
        <v>50</v>
      </c>
      <c r="Z329" s="229">
        <v>0</v>
      </c>
      <c r="AA329" s="229">
        <v>0.01</v>
      </c>
      <c r="AB329" s="229"/>
    </row>
    <row r="330" spans="1:28" x14ac:dyDescent="0.3">
      <c r="A330" s="229">
        <v>154</v>
      </c>
      <c r="B330" s="230" t="s">
        <v>4</v>
      </c>
      <c r="C330" s="229">
        <v>16131</v>
      </c>
      <c r="D330" s="229">
        <v>4</v>
      </c>
      <c r="E330" s="229">
        <v>1</v>
      </c>
      <c r="F330" s="229">
        <v>22</v>
      </c>
      <c r="G330" s="229">
        <v>1</v>
      </c>
      <c r="H330" s="511">
        <f>SUM((D330*400)+(E330*100)+F330)</f>
        <v>1722</v>
      </c>
      <c r="I330" s="229">
        <v>75</v>
      </c>
      <c r="J330" s="511">
        <f>SUM(H330*I330)</f>
        <v>129150</v>
      </c>
      <c r="K330" s="229"/>
      <c r="L330" s="229"/>
      <c r="M330" s="502"/>
      <c r="N330" s="502"/>
      <c r="O330" s="229"/>
      <c r="P330" s="229"/>
      <c r="Q330" s="229"/>
      <c r="R330" s="511"/>
      <c r="S330" s="493">
        <f>SUM(O330*R330)</f>
        <v>0</v>
      </c>
      <c r="T330" s="229"/>
      <c r="U330" s="486"/>
      <c r="V330" s="493">
        <f>SUM(S330-(S330*U330/100))</f>
        <v>0</v>
      </c>
      <c r="W330" s="493">
        <f>SUM(J330+V330)</f>
        <v>129150</v>
      </c>
      <c r="X330" s="493">
        <f>W330</f>
        <v>129150</v>
      </c>
      <c r="Y330" s="229">
        <v>50</v>
      </c>
      <c r="Z330" s="229">
        <v>0</v>
      </c>
      <c r="AA330" s="229">
        <v>0.01</v>
      </c>
      <c r="AB330" s="229"/>
    </row>
    <row r="331" spans="1:28" x14ac:dyDescent="0.3">
      <c r="A331" s="229">
        <v>155</v>
      </c>
      <c r="B331" s="230" t="s">
        <v>4</v>
      </c>
      <c r="C331" s="229">
        <v>10200</v>
      </c>
      <c r="D331" s="229">
        <v>6</v>
      </c>
      <c r="E331" s="229">
        <v>2</v>
      </c>
      <c r="F331" s="229">
        <v>48</v>
      </c>
      <c r="G331" s="229">
        <v>1</v>
      </c>
      <c r="H331" s="511">
        <f>SUM((D331*400)+(E331*100)+F331)</f>
        <v>2648</v>
      </c>
      <c r="I331" s="229">
        <v>75</v>
      </c>
      <c r="J331" s="511">
        <f>SUM(H331*I331)</f>
        <v>198600</v>
      </c>
      <c r="K331" s="229"/>
      <c r="L331" s="229"/>
      <c r="M331" s="502"/>
      <c r="N331" s="502"/>
      <c r="O331" s="229"/>
      <c r="P331" s="229"/>
      <c r="Q331" s="229"/>
      <c r="R331" s="511"/>
      <c r="S331" s="493">
        <f>SUM(O331*R331)</f>
        <v>0</v>
      </c>
      <c r="T331" s="229"/>
      <c r="U331" s="486"/>
      <c r="V331" s="493">
        <f>SUM(S331-(S331*U331/100))</f>
        <v>0</v>
      </c>
      <c r="W331" s="493">
        <f>SUM(J331+V331)</f>
        <v>198600</v>
      </c>
      <c r="X331" s="493">
        <f>W331</f>
        <v>198600</v>
      </c>
      <c r="Y331" s="229">
        <v>50</v>
      </c>
      <c r="Z331" s="229">
        <v>0</v>
      </c>
      <c r="AA331" s="229">
        <v>0.01</v>
      </c>
      <c r="AB331" s="229"/>
    </row>
    <row r="332" spans="1:28" x14ac:dyDescent="0.3">
      <c r="A332" s="229">
        <v>156</v>
      </c>
      <c r="B332" s="230" t="s">
        <v>4</v>
      </c>
      <c r="C332" s="229">
        <v>15808</v>
      </c>
      <c r="D332" s="229">
        <v>0</v>
      </c>
      <c r="E332" s="229">
        <v>1</v>
      </c>
      <c r="F332" s="229">
        <v>58</v>
      </c>
      <c r="G332" s="229">
        <v>2</v>
      </c>
      <c r="H332" s="511">
        <f>SUM((D332*400)+(E332*100)+F332)</f>
        <v>158</v>
      </c>
      <c r="I332" s="229">
        <v>75</v>
      </c>
      <c r="J332" s="511">
        <f>SUM(H332*I332)</f>
        <v>11850</v>
      </c>
      <c r="K332" s="229"/>
      <c r="L332" s="229" t="s">
        <v>1008</v>
      </c>
      <c r="M332" s="230" t="s">
        <v>1250</v>
      </c>
      <c r="N332" s="230" t="s">
        <v>2</v>
      </c>
      <c r="O332" s="229">
        <v>49</v>
      </c>
      <c r="P332" s="229"/>
      <c r="Q332" s="229"/>
      <c r="R332" s="511">
        <v>6500</v>
      </c>
      <c r="S332" s="493">
        <f>SUM(O332*R332)</f>
        <v>318500</v>
      </c>
      <c r="T332" s="229">
        <v>2</v>
      </c>
      <c r="U332" s="486">
        <v>2</v>
      </c>
      <c r="V332" s="493">
        <f>SUM(S332-(S332*U332/100))</f>
        <v>312130</v>
      </c>
      <c r="W332" s="493">
        <f>SUM(J332+V332)</f>
        <v>323980</v>
      </c>
      <c r="X332" s="493">
        <f>W332</f>
        <v>323980</v>
      </c>
      <c r="Y332" s="229">
        <v>10</v>
      </c>
      <c r="Z332" s="229">
        <v>0</v>
      </c>
      <c r="AA332" s="229">
        <v>0.02</v>
      </c>
      <c r="AB332" s="229"/>
    </row>
    <row r="333" spans="1:28" x14ac:dyDescent="0.3">
      <c r="A333" s="229">
        <v>157</v>
      </c>
      <c r="B333" s="230" t="s">
        <v>4</v>
      </c>
      <c r="C333" s="229">
        <v>15806</v>
      </c>
      <c r="D333" s="229">
        <v>1</v>
      </c>
      <c r="E333" s="229">
        <v>3</v>
      </c>
      <c r="F333" s="229">
        <v>1</v>
      </c>
      <c r="G333" s="229">
        <v>2</v>
      </c>
      <c r="H333" s="511">
        <f>SUM((D333*400)+(E333*100)+F333)</f>
        <v>701</v>
      </c>
      <c r="I333" s="229">
        <v>75</v>
      </c>
      <c r="J333" s="511">
        <f>SUM(H333*I333)</f>
        <v>52575</v>
      </c>
      <c r="K333" s="229"/>
      <c r="L333" s="229"/>
      <c r="M333" s="230" t="s">
        <v>1266</v>
      </c>
      <c r="N333" s="230" t="s">
        <v>0</v>
      </c>
      <c r="O333" s="229">
        <v>15</v>
      </c>
      <c r="P333" s="229"/>
      <c r="Q333" s="229"/>
      <c r="R333" s="511">
        <v>6500</v>
      </c>
      <c r="S333" s="493">
        <f>SUM(O333*R333)</f>
        <v>97500</v>
      </c>
      <c r="T333" s="229">
        <v>2</v>
      </c>
      <c r="U333" s="486">
        <v>6</v>
      </c>
      <c r="V333" s="493">
        <f>SUM(S333-(S333*U333/100))</f>
        <v>91650</v>
      </c>
      <c r="W333" s="493">
        <f>SUM(J333+V333)</f>
        <v>144225</v>
      </c>
      <c r="X333" s="493">
        <f>W333</f>
        <v>144225</v>
      </c>
      <c r="Y333" s="229">
        <v>10</v>
      </c>
      <c r="Z333" s="229">
        <v>0</v>
      </c>
      <c r="AA333" s="229">
        <v>0.02</v>
      </c>
      <c r="AB333" s="229"/>
    </row>
    <row r="334" spans="1:28" x14ac:dyDescent="0.3">
      <c r="A334" s="229"/>
      <c r="B334" s="230"/>
      <c r="C334" s="229"/>
      <c r="D334" s="229"/>
      <c r="E334" s="229"/>
      <c r="F334" s="229"/>
      <c r="G334" s="229"/>
      <c r="H334" s="511">
        <f>SUM((D334*400)+(E334*100)+F334)</f>
        <v>0</v>
      </c>
      <c r="I334" s="229"/>
      <c r="J334" s="511">
        <f>SUM(H334*I334)</f>
        <v>0</v>
      </c>
      <c r="K334" s="229"/>
      <c r="L334" s="229"/>
      <c r="M334" s="230" t="s">
        <v>11</v>
      </c>
      <c r="N334" s="230" t="s">
        <v>0</v>
      </c>
      <c r="O334" s="229">
        <v>49</v>
      </c>
      <c r="P334" s="229"/>
      <c r="Q334" s="229"/>
      <c r="R334" s="511">
        <v>2050</v>
      </c>
      <c r="S334" s="493">
        <f>SUM(O334*R334)</f>
        <v>100450</v>
      </c>
      <c r="T334" s="229">
        <v>2</v>
      </c>
      <c r="U334" s="486">
        <v>6</v>
      </c>
      <c r="V334" s="493">
        <f>SUM(S334-(S334*U334/100))</f>
        <v>94423</v>
      </c>
      <c r="W334" s="493">
        <f>SUM(J334+V334)</f>
        <v>94423</v>
      </c>
      <c r="X334" s="493">
        <f>W334</f>
        <v>94423</v>
      </c>
      <c r="Y334" s="229">
        <v>50</v>
      </c>
      <c r="Z334" s="229">
        <v>0</v>
      </c>
      <c r="AA334" s="229">
        <v>0.01</v>
      </c>
      <c r="AB334" s="229"/>
    </row>
    <row r="335" spans="1:28" x14ac:dyDescent="0.3">
      <c r="A335" s="229"/>
      <c r="B335" s="230"/>
      <c r="C335" s="229"/>
      <c r="D335" s="229"/>
      <c r="E335" s="229"/>
      <c r="F335" s="229"/>
      <c r="G335" s="229"/>
      <c r="H335" s="511">
        <f>SUM((D335*400)+(E335*100)+F335)</f>
        <v>0</v>
      </c>
      <c r="I335" s="229"/>
      <c r="J335" s="511">
        <f>SUM(H335*I335)</f>
        <v>0</v>
      </c>
      <c r="K335" s="229"/>
      <c r="L335" s="229"/>
      <c r="M335" s="230" t="s">
        <v>1256</v>
      </c>
      <c r="N335" s="230" t="s">
        <v>0</v>
      </c>
      <c r="O335" s="229">
        <v>4</v>
      </c>
      <c r="P335" s="229"/>
      <c r="Q335" s="229"/>
      <c r="R335" s="511">
        <v>2050</v>
      </c>
      <c r="S335" s="493">
        <f>SUM(O335*R335)</f>
        <v>8200</v>
      </c>
      <c r="T335" s="229">
        <v>2</v>
      </c>
      <c r="U335" s="486">
        <v>6</v>
      </c>
      <c r="V335" s="493">
        <f>SUM(S335-(S335*U335/100))</f>
        <v>7708</v>
      </c>
      <c r="W335" s="493">
        <f>SUM(J335+V335)</f>
        <v>7708</v>
      </c>
      <c r="X335" s="493">
        <f>W335</f>
        <v>7708</v>
      </c>
      <c r="Y335" s="229">
        <v>50</v>
      </c>
      <c r="Z335" s="229">
        <v>0</v>
      </c>
      <c r="AA335" s="229">
        <v>0.01</v>
      </c>
      <c r="AB335" s="229"/>
    </row>
    <row r="336" spans="1:28" x14ac:dyDescent="0.3">
      <c r="A336" s="229">
        <v>158</v>
      </c>
      <c r="B336" s="230" t="s">
        <v>4</v>
      </c>
      <c r="C336" s="229">
        <v>8880</v>
      </c>
      <c r="D336" s="229">
        <v>10</v>
      </c>
      <c r="E336" s="229">
        <v>0</v>
      </c>
      <c r="F336" s="229">
        <v>0</v>
      </c>
      <c r="G336" s="229">
        <v>1</v>
      </c>
      <c r="H336" s="511">
        <f>SUM((D336*400)+(E336*100)+F336)</f>
        <v>4000</v>
      </c>
      <c r="I336" s="229">
        <v>75</v>
      </c>
      <c r="J336" s="511">
        <f>SUM(H336*I336)</f>
        <v>300000</v>
      </c>
      <c r="K336" s="229"/>
      <c r="L336" s="229"/>
      <c r="M336" s="502"/>
      <c r="N336" s="502"/>
      <c r="O336" s="229"/>
      <c r="P336" s="229"/>
      <c r="Q336" s="229"/>
      <c r="R336" s="511"/>
      <c r="S336" s="493">
        <f>SUM(O336*R336)</f>
        <v>0</v>
      </c>
      <c r="T336" s="229"/>
      <c r="U336" s="486"/>
      <c r="V336" s="493">
        <f>SUM(S336-(S336*U336/100))</f>
        <v>0</v>
      </c>
      <c r="W336" s="493">
        <f>SUM(J336+V336)</f>
        <v>300000</v>
      </c>
      <c r="X336" s="493">
        <f>W336</f>
        <v>300000</v>
      </c>
      <c r="Y336" s="229">
        <v>50</v>
      </c>
      <c r="Z336" s="229">
        <v>0</v>
      </c>
      <c r="AA336" s="229">
        <v>0.01</v>
      </c>
      <c r="AB336" s="229"/>
    </row>
    <row r="337" spans="1:28" x14ac:dyDescent="0.3">
      <c r="A337" s="229">
        <v>159</v>
      </c>
      <c r="B337" s="230" t="s">
        <v>4</v>
      </c>
      <c r="C337" s="229">
        <v>6862</v>
      </c>
      <c r="D337" s="229">
        <v>7</v>
      </c>
      <c r="E337" s="229">
        <v>2</v>
      </c>
      <c r="F337" s="229">
        <v>38</v>
      </c>
      <c r="G337" s="229">
        <v>1</v>
      </c>
      <c r="H337" s="511">
        <f>SUM((D337*400)+(E337*100)+F337)</f>
        <v>3038</v>
      </c>
      <c r="I337" s="229">
        <v>75</v>
      </c>
      <c r="J337" s="511">
        <f>SUM(H337*I337)</f>
        <v>227850</v>
      </c>
      <c r="K337" s="229"/>
      <c r="L337" s="229"/>
      <c r="M337" s="502"/>
      <c r="N337" s="502"/>
      <c r="O337" s="229"/>
      <c r="P337" s="229"/>
      <c r="Q337" s="229"/>
      <c r="R337" s="511"/>
      <c r="S337" s="493">
        <f>SUM(O337*R337)</f>
        <v>0</v>
      </c>
      <c r="T337" s="229"/>
      <c r="U337" s="486"/>
      <c r="V337" s="493">
        <f>SUM(S337-(S337*U337/100))</f>
        <v>0</v>
      </c>
      <c r="W337" s="493">
        <f>SUM(J337+V337)</f>
        <v>227850</v>
      </c>
      <c r="X337" s="493">
        <f>W337</f>
        <v>227850</v>
      </c>
      <c r="Y337" s="229">
        <v>50</v>
      </c>
      <c r="Z337" s="229">
        <v>0</v>
      </c>
      <c r="AA337" s="229">
        <v>0.01</v>
      </c>
      <c r="AB337" s="229"/>
    </row>
    <row r="338" spans="1:28" x14ac:dyDescent="0.3">
      <c r="A338" s="229">
        <v>160</v>
      </c>
      <c r="B338" s="230" t="s">
        <v>4</v>
      </c>
      <c r="C338" s="229">
        <v>11666</v>
      </c>
      <c r="D338" s="229">
        <v>6</v>
      </c>
      <c r="E338" s="229">
        <v>2</v>
      </c>
      <c r="F338" s="229">
        <v>74</v>
      </c>
      <c r="G338" s="229">
        <v>1</v>
      </c>
      <c r="H338" s="511">
        <f>SUM((D338*400)+(E338*100)+F338)</f>
        <v>2674</v>
      </c>
      <c r="I338" s="229">
        <v>75</v>
      </c>
      <c r="J338" s="511">
        <f>SUM(H338*I338)</f>
        <v>200550</v>
      </c>
      <c r="K338" s="229"/>
      <c r="L338" s="229"/>
      <c r="M338" s="502"/>
      <c r="N338" s="502"/>
      <c r="O338" s="229"/>
      <c r="P338" s="229"/>
      <c r="Q338" s="229"/>
      <c r="R338" s="511"/>
      <c r="S338" s="493">
        <f>SUM(O338*R338)</f>
        <v>0</v>
      </c>
      <c r="T338" s="229"/>
      <c r="U338" s="486"/>
      <c r="V338" s="493">
        <f>SUM(S338-(S338*U338/100))</f>
        <v>0</v>
      </c>
      <c r="W338" s="493">
        <f>SUM(J338+V338)</f>
        <v>200550</v>
      </c>
      <c r="X338" s="493">
        <f>W338</f>
        <v>200550</v>
      </c>
      <c r="Y338" s="229">
        <v>50</v>
      </c>
      <c r="Z338" s="229">
        <v>0</v>
      </c>
      <c r="AA338" s="229">
        <v>0.01</v>
      </c>
      <c r="AB338" s="229"/>
    </row>
    <row r="339" spans="1:28" x14ac:dyDescent="0.3">
      <c r="A339" s="229">
        <v>161</v>
      </c>
      <c r="B339" s="230" t="s">
        <v>4</v>
      </c>
      <c r="C339" s="229">
        <v>18702</v>
      </c>
      <c r="D339" s="229">
        <v>16</v>
      </c>
      <c r="E339" s="229">
        <v>0</v>
      </c>
      <c r="F339" s="229">
        <v>5</v>
      </c>
      <c r="G339" s="229">
        <v>1</v>
      </c>
      <c r="H339" s="511">
        <f>SUM((D339*400)+(E339*100)+F339)</f>
        <v>6405</v>
      </c>
      <c r="I339" s="229">
        <v>75</v>
      </c>
      <c r="J339" s="511">
        <f>SUM(H339*I339)</f>
        <v>480375</v>
      </c>
      <c r="K339" s="229"/>
      <c r="L339" s="229"/>
      <c r="M339" s="502"/>
      <c r="N339" s="502"/>
      <c r="O339" s="229"/>
      <c r="P339" s="229"/>
      <c r="Q339" s="229"/>
      <c r="R339" s="511"/>
      <c r="S339" s="493">
        <f>SUM(O339*R339)</f>
        <v>0</v>
      </c>
      <c r="T339" s="229"/>
      <c r="U339" s="486"/>
      <c r="V339" s="493">
        <f>SUM(S339-(S339*U339/100))</f>
        <v>0</v>
      </c>
      <c r="W339" s="493">
        <f>SUM(J339+V339)</f>
        <v>480375</v>
      </c>
      <c r="X339" s="493">
        <f>W339</f>
        <v>480375</v>
      </c>
      <c r="Y339" s="229">
        <v>50</v>
      </c>
      <c r="Z339" s="229">
        <v>0</v>
      </c>
      <c r="AA339" s="229">
        <v>0.01</v>
      </c>
      <c r="AB339" s="229"/>
    </row>
    <row r="340" spans="1:28" x14ac:dyDescent="0.3">
      <c r="A340" s="229">
        <v>162</v>
      </c>
      <c r="B340" s="230" t="s">
        <v>4</v>
      </c>
      <c r="C340" s="229">
        <v>11665</v>
      </c>
      <c r="D340" s="229">
        <v>6</v>
      </c>
      <c r="E340" s="229">
        <v>2</v>
      </c>
      <c r="F340" s="229">
        <v>74</v>
      </c>
      <c r="G340" s="229">
        <v>1</v>
      </c>
      <c r="H340" s="511">
        <f>SUM((D340*400)+(E340*100)+F340)</f>
        <v>2674</v>
      </c>
      <c r="I340" s="229">
        <v>75</v>
      </c>
      <c r="J340" s="511">
        <f>SUM(H340*I340)</f>
        <v>200550</v>
      </c>
      <c r="K340" s="229"/>
      <c r="L340" s="229"/>
      <c r="M340" s="502"/>
      <c r="N340" s="502"/>
      <c r="O340" s="229"/>
      <c r="P340" s="229"/>
      <c r="Q340" s="229"/>
      <c r="R340" s="511"/>
      <c r="S340" s="493">
        <f>SUM(O340*R340)</f>
        <v>0</v>
      </c>
      <c r="T340" s="229"/>
      <c r="U340" s="486"/>
      <c r="V340" s="493">
        <f>SUM(S340-(S340*U340/100))</f>
        <v>0</v>
      </c>
      <c r="W340" s="493">
        <f>SUM(J340+V340)</f>
        <v>200550</v>
      </c>
      <c r="X340" s="493">
        <f>W340</f>
        <v>200550</v>
      </c>
      <c r="Y340" s="229">
        <v>50</v>
      </c>
      <c r="Z340" s="229">
        <v>0</v>
      </c>
      <c r="AA340" s="229">
        <v>0.01</v>
      </c>
      <c r="AB340" s="229"/>
    </row>
    <row r="341" spans="1:28" x14ac:dyDescent="0.3">
      <c r="A341" s="229">
        <v>163</v>
      </c>
      <c r="B341" s="230" t="s">
        <v>4</v>
      </c>
      <c r="C341" s="229">
        <v>2325</v>
      </c>
      <c r="D341" s="229">
        <v>1</v>
      </c>
      <c r="E341" s="229">
        <v>0</v>
      </c>
      <c r="F341" s="229">
        <v>0</v>
      </c>
      <c r="G341" s="229">
        <v>1</v>
      </c>
      <c r="H341" s="511">
        <f>SUM((D341*400)+(E341*100)+F341)</f>
        <v>400</v>
      </c>
      <c r="I341" s="229">
        <v>75</v>
      </c>
      <c r="J341" s="511">
        <f>SUM(H341*I341)</f>
        <v>30000</v>
      </c>
      <c r="K341" s="229"/>
      <c r="L341" s="229"/>
      <c r="M341" s="230" t="s">
        <v>11</v>
      </c>
      <c r="N341" s="230" t="s">
        <v>0</v>
      </c>
      <c r="O341" s="229">
        <v>49</v>
      </c>
      <c r="P341" s="229"/>
      <c r="Q341" s="229"/>
      <c r="R341" s="511">
        <v>2050</v>
      </c>
      <c r="S341" s="493">
        <f>SUM(O341*R341)</f>
        <v>100450</v>
      </c>
      <c r="T341" s="229">
        <v>5</v>
      </c>
      <c r="U341" s="486">
        <v>15</v>
      </c>
      <c r="V341" s="493">
        <f>SUM(S341-(S341*U341/100))</f>
        <v>85382.5</v>
      </c>
      <c r="W341" s="493">
        <f>SUM(J341+V341)</f>
        <v>115382.5</v>
      </c>
      <c r="X341" s="493">
        <f>W341</f>
        <v>115382.5</v>
      </c>
      <c r="Y341" s="229">
        <v>50</v>
      </c>
      <c r="Z341" s="229">
        <v>0</v>
      </c>
      <c r="AA341" s="229">
        <v>0.01</v>
      </c>
      <c r="AB341" s="229"/>
    </row>
    <row r="342" spans="1:28" x14ac:dyDescent="0.3">
      <c r="A342" s="229">
        <v>164</v>
      </c>
      <c r="B342" s="230" t="s">
        <v>4</v>
      </c>
      <c r="C342" s="229">
        <v>15101</v>
      </c>
      <c r="D342" s="229">
        <v>29</v>
      </c>
      <c r="E342" s="229">
        <v>2</v>
      </c>
      <c r="F342" s="229">
        <v>73</v>
      </c>
      <c r="G342" s="229">
        <v>1</v>
      </c>
      <c r="H342" s="511">
        <f>SUM((D342*400)+(E342*100)+F342)</f>
        <v>11873</v>
      </c>
      <c r="I342" s="229">
        <v>75</v>
      </c>
      <c r="J342" s="511">
        <f>SUM(H342*I342)</f>
        <v>890475</v>
      </c>
      <c r="K342" s="229"/>
      <c r="L342" s="229"/>
      <c r="M342" s="502"/>
      <c r="N342" s="502"/>
      <c r="O342" s="229"/>
      <c r="P342" s="229"/>
      <c r="Q342" s="229"/>
      <c r="R342" s="511"/>
      <c r="S342" s="493">
        <f>SUM(O342*R342)</f>
        <v>0</v>
      </c>
      <c r="T342" s="229"/>
      <c r="U342" s="486"/>
      <c r="V342" s="493">
        <f>SUM(S342-(S342*U342/100))</f>
        <v>0</v>
      </c>
      <c r="W342" s="493">
        <f>SUM(J342+V342)</f>
        <v>890475</v>
      </c>
      <c r="X342" s="493">
        <f>W342</f>
        <v>890475</v>
      </c>
      <c r="Y342" s="229">
        <v>50</v>
      </c>
      <c r="Z342" s="229">
        <v>0</v>
      </c>
      <c r="AA342" s="229">
        <v>0.01</v>
      </c>
      <c r="AB342" s="229"/>
    </row>
    <row r="343" spans="1:28" x14ac:dyDescent="0.3">
      <c r="A343" s="229">
        <v>165</v>
      </c>
      <c r="B343" s="230" t="s">
        <v>4</v>
      </c>
      <c r="C343" s="229">
        <v>16458</v>
      </c>
      <c r="D343" s="229">
        <v>6</v>
      </c>
      <c r="E343" s="229">
        <v>1</v>
      </c>
      <c r="F343" s="229">
        <v>82</v>
      </c>
      <c r="G343" s="229">
        <v>1</v>
      </c>
      <c r="H343" s="511">
        <f>SUM((D343*400)+(E343*100)+F343)</f>
        <v>2582</v>
      </c>
      <c r="I343" s="229">
        <v>75</v>
      </c>
      <c r="J343" s="511">
        <f>SUM(H343*I343)</f>
        <v>193650</v>
      </c>
      <c r="K343" s="229"/>
      <c r="L343" s="229"/>
      <c r="M343" s="502"/>
      <c r="N343" s="502"/>
      <c r="O343" s="229"/>
      <c r="P343" s="229"/>
      <c r="Q343" s="229"/>
      <c r="R343" s="511"/>
      <c r="S343" s="493">
        <f>SUM(O343*R343)</f>
        <v>0</v>
      </c>
      <c r="T343" s="229"/>
      <c r="U343" s="486"/>
      <c r="V343" s="493">
        <f>SUM(S343-(S343*U343/100))</f>
        <v>0</v>
      </c>
      <c r="W343" s="493">
        <f>SUM(J343+V343)</f>
        <v>193650</v>
      </c>
      <c r="X343" s="493">
        <f>W343</f>
        <v>193650</v>
      </c>
      <c r="Y343" s="229">
        <v>50</v>
      </c>
      <c r="Z343" s="229">
        <v>0</v>
      </c>
      <c r="AA343" s="229">
        <v>0.01</v>
      </c>
      <c r="AB343" s="229"/>
    </row>
    <row r="344" spans="1:28" x14ac:dyDescent="0.3">
      <c r="A344" s="229">
        <v>166</v>
      </c>
      <c r="B344" s="230" t="s">
        <v>4</v>
      </c>
      <c r="C344" s="229">
        <v>120</v>
      </c>
      <c r="D344" s="229">
        <v>0</v>
      </c>
      <c r="E344" s="229">
        <v>2</v>
      </c>
      <c r="F344" s="229">
        <v>44</v>
      </c>
      <c r="G344" s="229">
        <v>1</v>
      </c>
      <c r="H344" s="511">
        <f>SUM((D344*400)+(E344*100)+F344)</f>
        <v>244</v>
      </c>
      <c r="I344" s="229">
        <v>180</v>
      </c>
      <c r="J344" s="511">
        <f>SUM(H344*I344)</f>
        <v>43920</v>
      </c>
      <c r="K344" s="229"/>
      <c r="L344" s="229"/>
      <c r="M344" s="502"/>
      <c r="N344" s="502"/>
      <c r="O344" s="229"/>
      <c r="P344" s="229"/>
      <c r="Q344" s="229"/>
      <c r="R344" s="511"/>
      <c r="S344" s="493">
        <f>SUM(O344*R344)</f>
        <v>0</v>
      </c>
      <c r="T344" s="229"/>
      <c r="U344" s="486"/>
      <c r="V344" s="493">
        <f>SUM(S344-(S344*U344/100))</f>
        <v>0</v>
      </c>
      <c r="W344" s="493">
        <f>SUM(J344+V344)</f>
        <v>43920</v>
      </c>
      <c r="X344" s="493">
        <f>W344</f>
        <v>43920</v>
      </c>
      <c r="Y344" s="229">
        <v>50</v>
      </c>
      <c r="Z344" s="229">
        <v>0</v>
      </c>
      <c r="AA344" s="229">
        <v>0.01</v>
      </c>
      <c r="AB344" s="229"/>
    </row>
    <row r="345" spans="1:28" x14ac:dyDescent="0.3">
      <c r="A345" s="229">
        <v>167</v>
      </c>
      <c r="B345" s="230" t="s">
        <v>4</v>
      </c>
      <c r="C345" s="229">
        <v>15312</v>
      </c>
      <c r="D345" s="229">
        <v>1</v>
      </c>
      <c r="E345" s="229">
        <v>2</v>
      </c>
      <c r="F345" s="229">
        <v>4</v>
      </c>
      <c r="G345" s="229">
        <v>1</v>
      </c>
      <c r="H345" s="511">
        <f>SUM((D345*400)+(E345*100)+F345)</f>
        <v>604</v>
      </c>
      <c r="I345" s="229">
        <v>110</v>
      </c>
      <c r="J345" s="511">
        <f>SUM(H345*I345)</f>
        <v>66440</v>
      </c>
      <c r="K345" s="229"/>
      <c r="L345" s="229"/>
      <c r="M345" s="502"/>
      <c r="N345" s="502"/>
      <c r="O345" s="229"/>
      <c r="P345" s="229"/>
      <c r="Q345" s="229"/>
      <c r="R345" s="511"/>
      <c r="S345" s="493">
        <f>SUM(O345*R345)</f>
        <v>0</v>
      </c>
      <c r="T345" s="229"/>
      <c r="U345" s="486"/>
      <c r="V345" s="493">
        <f>SUM(S345-(S345*U345/100))</f>
        <v>0</v>
      </c>
      <c r="W345" s="493">
        <f>SUM(J345+V345)</f>
        <v>66440</v>
      </c>
      <c r="X345" s="493">
        <f>W345</f>
        <v>66440</v>
      </c>
      <c r="Y345" s="229">
        <v>50</v>
      </c>
      <c r="Z345" s="229">
        <v>0</v>
      </c>
      <c r="AA345" s="229">
        <v>0.01</v>
      </c>
      <c r="AB345" s="229" t="s">
        <v>1263</v>
      </c>
    </row>
    <row r="346" spans="1:28" x14ac:dyDescent="0.3">
      <c r="A346" s="229">
        <v>168</v>
      </c>
      <c r="B346" s="230" t="s">
        <v>4</v>
      </c>
      <c r="C346" s="229">
        <v>102</v>
      </c>
      <c r="D346" s="229">
        <v>0</v>
      </c>
      <c r="E346" s="229">
        <v>0</v>
      </c>
      <c r="F346" s="229">
        <v>66</v>
      </c>
      <c r="G346" s="229">
        <v>1</v>
      </c>
      <c r="H346" s="511">
        <f>SUM((D346*400)+(E346*100)+F346)</f>
        <v>66</v>
      </c>
      <c r="I346" s="229">
        <v>250</v>
      </c>
      <c r="J346" s="511">
        <f>SUM(H346*I346)</f>
        <v>16500</v>
      </c>
      <c r="K346" s="229"/>
      <c r="L346" s="229"/>
      <c r="M346" s="502"/>
      <c r="N346" s="502"/>
      <c r="O346" s="229"/>
      <c r="P346" s="229"/>
      <c r="Q346" s="229"/>
      <c r="R346" s="511"/>
      <c r="S346" s="493">
        <f>SUM(O346*R346)</f>
        <v>0</v>
      </c>
      <c r="T346" s="229"/>
      <c r="U346" s="486"/>
      <c r="V346" s="493">
        <f>SUM(S346-(S346*U346/100))</f>
        <v>0</v>
      </c>
      <c r="W346" s="493">
        <f>SUM(J346+V346)</f>
        <v>16500</v>
      </c>
      <c r="X346" s="493">
        <f>W346</f>
        <v>16500</v>
      </c>
      <c r="Y346" s="229">
        <v>50</v>
      </c>
      <c r="Z346" s="229">
        <v>0</v>
      </c>
      <c r="AA346" s="229">
        <v>0.01</v>
      </c>
      <c r="AB346" s="229"/>
    </row>
    <row r="347" spans="1:28" x14ac:dyDescent="0.3">
      <c r="A347" s="229">
        <v>169</v>
      </c>
      <c r="B347" s="230" t="s">
        <v>4</v>
      </c>
      <c r="C347" s="229">
        <v>15310</v>
      </c>
      <c r="D347" s="229">
        <v>2</v>
      </c>
      <c r="E347" s="229">
        <v>0</v>
      </c>
      <c r="F347" s="229">
        <v>38</v>
      </c>
      <c r="G347" s="229">
        <v>3</v>
      </c>
      <c r="H347" s="511">
        <f>SUM((D347*400)+(E347*100)+F347)</f>
        <v>838</v>
      </c>
      <c r="I347" s="229">
        <v>220</v>
      </c>
      <c r="J347" s="511">
        <f>SUM(H347*I347)</f>
        <v>184360</v>
      </c>
      <c r="K347" s="229"/>
      <c r="L347" s="229"/>
      <c r="M347" s="230" t="s">
        <v>1265</v>
      </c>
      <c r="N347" s="230" t="s">
        <v>1264</v>
      </c>
      <c r="O347" s="229">
        <v>110</v>
      </c>
      <c r="P347" s="229"/>
      <c r="Q347" s="229"/>
      <c r="R347" s="511"/>
      <c r="S347" s="493">
        <f>SUM(O347*R347)</f>
        <v>0</v>
      </c>
      <c r="T347" s="229">
        <v>5</v>
      </c>
      <c r="U347" s="486"/>
      <c r="V347" s="493">
        <f>SUM(S347-(S347*U347/100))</f>
        <v>0</v>
      </c>
      <c r="W347" s="493">
        <f>SUM(J347+V347)</f>
        <v>184360</v>
      </c>
      <c r="X347" s="493">
        <f>W347</f>
        <v>184360</v>
      </c>
      <c r="Y347" s="229">
        <v>50</v>
      </c>
      <c r="Z347" s="229">
        <v>0</v>
      </c>
      <c r="AA347" s="229">
        <v>0.01</v>
      </c>
      <c r="AB347" s="229"/>
    </row>
    <row r="348" spans="1:28" x14ac:dyDescent="0.3">
      <c r="A348" s="229">
        <v>170</v>
      </c>
      <c r="B348" s="230" t="s">
        <v>4</v>
      </c>
      <c r="C348" s="229">
        <v>15309</v>
      </c>
      <c r="D348" s="229">
        <v>0</v>
      </c>
      <c r="E348" s="229">
        <v>2</v>
      </c>
      <c r="F348" s="229">
        <v>46</v>
      </c>
      <c r="G348" s="229">
        <v>1</v>
      </c>
      <c r="H348" s="511">
        <f>SUM((D348*400)+(E348*100)+F348)</f>
        <v>246</v>
      </c>
      <c r="I348" s="229">
        <v>250</v>
      </c>
      <c r="J348" s="511">
        <f>SUM(H348*I348)</f>
        <v>61500</v>
      </c>
      <c r="K348" s="229"/>
      <c r="L348" s="229"/>
      <c r="M348" s="502"/>
      <c r="N348" s="502"/>
      <c r="O348" s="229"/>
      <c r="P348" s="229"/>
      <c r="Q348" s="229"/>
      <c r="R348" s="511"/>
      <c r="S348" s="493">
        <f>SUM(O348*R348)</f>
        <v>0</v>
      </c>
      <c r="T348" s="229"/>
      <c r="U348" s="486"/>
      <c r="V348" s="493">
        <f>SUM(S348-(S348*U348/100))</f>
        <v>0</v>
      </c>
      <c r="W348" s="493">
        <f>SUM(J348+V348)</f>
        <v>61500</v>
      </c>
      <c r="X348" s="493">
        <f>W348</f>
        <v>61500</v>
      </c>
      <c r="Y348" s="229">
        <v>50</v>
      </c>
      <c r="Z348" s="229">
        <v>0</v>
      </c>
      <c r="AA348" s="229">
        <v>0.01</v>
      </c>
      <c r="AB348" s="229" t="s">
        <v>1263</v>
      </c>
    </row>
    <row r="349" spans="1:28" x14ac:dyDescent="0.3">
      <c r="A349" s="229">
        <v>171</v>
      </c>
      <c r="B349" s="230" t="s">
        <v>4</v>
      </c>
      <c r="C349" s="229">
        <v>2462</v>
      </c>
      <c r="D349" s="229">
        <v>10</v>
      </c>
      <c r="E349" s="229">
        <v>0</v>
      </c>
      <c r="F349" s="229">
        <v>93</v>
      </c>
      <c r="G349" s="229">
        <v>1</v>
      </c>
      <c r="H349" s="511">
        <f>SUM((D349*400)+(E349*100)+F349)</f>
        <v>4093</v>
      </c>
      <c r="I349" s="229">
        <v>100</v>
      </c>
      <c r="J349" s="511">
        <f>SUM(H349*I349)</f>
        <v>409300</v>
      </c>
      <c r="K349" s="229"/>
      <c r="L349" s="229"/>
      <c r="M349" s="502"/>
      <c r="N349" s="502"/>
      <c r="O349" s="229"/>
      <c r="P349" s="229"/>
      <c r="Q349" s="229"/>
      <c r="R349" s="511"/>
      <c r="S349" s="493">
        <f>SUM(O349*R349)</f>
        <v>0</v>
      </c>
      <c r="T349" s="229"/>
      <c r="U349" s="486"/>
      <c r="V349" s="493">
        <f>SUM(S349-(S349*U349/100))</f>
        <v>0</v>
      </c>
      <c r="W349" s="493">
        <f>SUM(J349+V349)</f>
        <v>409300</v>
      </c>
      <c r="X349" s="493">
        <f>W349</f>
        <v>409300</v>
      </c>
      <c r="Y349" s="229">
        <v>50</v>
      </c>
      <c r="Z349" s="229">
        <v>0</v>
      </c>
      <c r="AA349" s="229">
        <v>0.01</v>
      </c>
      <c r="AB349" s="229"/>
    </row>
    <row r="350" spans="1:28" x14ac:dyDescent="0.3">
      <c r="A350" s="229">
        <v>172</v>
      </c>
      <c r="B350" s="230" t="s">
        <v>4</v>
      </c>
      <c r="C350" s="229">
        <v>2464</v>
      </c>
      <c r="D350" s="229">
        <v>11</v>
      </c>
      <c r="E350" s="229">
        <v>2</v>
      </c>
      <c r="F350" s="229">
        <v>42</v>
      </c>
      <c r="G350" s="229">
        <v>1</v>
      </c>
      <c r="H350" s="511">
        <f>SUM((D350*400)+(E350*100)+F350)</f>
        <v>4642</v>
      </c>
      <c r="I350" s="229">
        <v>100</v>
      </c>
      <c r="J350" s="511">
        <f>SUM(H350*I350)</f>
        <v>464200</v>
      </c>
      <c r="K350" s="229"/>
      <c r="L350" s="229"/>
      <c r="M350" s="502"/>
      <c r="N350" s="502"/>
      <c r="O350" s="229"/>
      <c r="P350" s="229"/>
      <c r="Q350" s="229"/>
      <c r="R350" s="511"/>
      <c r="S350" s="493">
        <f>SUM(O350*R350)</f>
        <v>0</v>
      </c>
      <c r="T350" s="229"/>
      <c r="U350" s="486"/>
      <c r="V350" s="493">
        <f>SUM(S350-(S350*U350/100))</f>
        <v>0</v>
      </c>
      <c r="W350" s="493">
        <f>SUM(J350+V350)</f>
        <v>464200</v>
      </c>
      <c r="X350" s="493">
        <f>W350</f>
        <v>464200</v>
      </c>
      <c r="Y350" s="229">
        <v>50</v>
      </c>
      <c r="Z350" s="229">
        <v>0</v>
      </c>
      <c r="AA350" s="229">
        <v>0.01</v>
      </c>
      <c r="AB350" s="229"/>
    </row>
    <row r="351" spans="1:28" x14ac:dyDescent="0.3">
      <c r="A351" s="229">
        <v>173</v>
      </c>
      <c r="B351" s="230" t="s">
        <v>4</v>
      </c>
      <c r="C351" s="229">
        <v>16456</v>
      </c>
      <c r="D351" s="229">
        <v>5</v>
      </c>
      <c r="E351" s="229">
        <v>1</v>
      </c>
      <c r="F351" s="229">
        <v>70</v>
      </c>
      <c r="G351" s="229">
        <v>1</v>
      </c>
      <c r="H351" s="511">
        <f>SUM((D351*400)+(E351*100)+F351)</f>
        <v>2170</v>
      </c>
      <c r="I351" s="229">
        <v>45</v>
      </c>
      <c r="J351" s="511">
        <f>SUM(H351*I351)</f>
        <v>97650</v>
      </c>
      <c r="K351" s="229"/>
      <c r="L351" s="229"/>
      <c r="M351" s="502"/>
      <c r="N351" s="502"/>
      <c r="O351" s="229"/>
      <c r="P351" s="229"/>
      <c r="Q351" s="229"/>
      <c r="R351" s="511"/>
      <c r="S351" s="493">
        <f>SUM(O351*R351)</f>
        <v>0</v>
      </c>
      <c r="T351" s="229"/>
      <c r="U351" s="486"/>
      <c r="V351" s="493">
        <f>SUM(S351-(S351*U351/100))</f>
        <v>0</v>
      </c>
      <c r="W351" s="493">
        <f>SUM(J351+V351)</f>
        <v>97650</v>
      </c>
      <c r="X351" s="493">
        <f>W351</f>
        <v>97650</v>
      </c>
      <c r="Y351" s="229">
        <v>50</v>
      </c>
      <c r="Z351" s="229">
        <v>0</v>
      </c>
      <c r="AA351" s="229">
        <v>0.01</v>
      </c>
      <c r="AB351" s="229"/>
    </row>
    <row r="352" spans="1:28" x14ac:dyDescent="0.3">
      <c r="A352" s="229">
        <v>174</v>
      </c>
      <c r="B352" s="230" t="s">
        <v>4</v>
      </c>
      <c r="C352" s="229">
        <v>16457</v>
      </c>
      <c r="D352" s="229">
        <v>5</v>
      </c>
      <c r="E352" s="229">
        <v>1</v>
      </c>
      <c r="F352" s="229">
        <v>39</v>
      </c>
      <c r="G352" s="229">
        <v>1</v>
      </c>
      <c r="H352" s="511">
        <f>SUM((D352*400)+(E352*100)+F352)</f>
        <v>2139</v>
      </c>
      <c r="I352" s="229">
        <v>75</v>
      </c>
      <c r="J352" s="511">
        <f>SUM(H352*I352)</f>
        <v>160425</v>
      </c>
      <c r="K352" s="229"/>
      <c r="L352" s="229"/>
      <c r="M352" s="502"/>
      <c r="N352" s="502"/>
      <c r="O352" s="229"/>
      <c r="P352" s="229"/>
      <c r="Q352" s="229"/>
      <c r="R352" s="511"/>
      <c r="S352" s="493">
        <f>SUM(O352*R352)</f>
        <v>0</v>
      </c>
      <c r="T352" s="229"/>
      <c r="U352" s="486"/>
      <c r="V352" s="493">
        <f>SUM(S352-(S352*U352/100))</f>
        <v>0</v>
      </c>
      <c r="W352" s="493">
        <f>SUM(J352+V352)</f>
        <v>160425</v>
      </c>
      <c r="X352" s="493">
        <f>W352</f>
        <v>160425</v>
      </c>
      <c r="Y352" s="229">
        <v>50</v>
      </c>
      <c r="Z352" s="229">
        <v>0</v>
      </c>
      <c r="AA352" s="229">
        <v>0.01</v>
      </c>
      <c r="AB352" s="229"/>
    </row>
    <row r="353" spans="1:28" x14ac:dyDescent="0.3">
      <c r="A353" s="229">
        <v>175</v>
      </c>
      <c r="B353" s="230" t="s">
        <v>4</v>
      </c>
      <c r="C353" s="229">
        <v>12706</v>
      </c>
      <c r="D353" s="229">
        <v>11</v>
      </c>
      <c r="E353" s="229">
        <v>1</v>
      </c>
      <c r="F353" s="229">
        <v>45</v>
      </c>
      <c r="G353" s="229">
        <v>1</v>
      </c>
      <c r="H353" s="511">
        <f>SUM((D353*400)+(E353*100)+F353)</f>
        <v>4545</v>
      </c>
      <c r="I353" s="229">
        <v>75</v>
      </c>
      <c r="J353" s="511">
        <f>SUM(H353*I353)</f>
        <v>340875</v>
      </c>
      <c r="K353" s="229"/>
      <c r="L353" s="229"/>
      <c r="M353" s="502"/>
      <c r="N353" s="502"/>
      <c r="O353" s="229"/>
      <c r="P353" s="229"/>
      <c r="Q353" s="229"/>
      <c r="R353" s="511"/>
      <c r="S353" s="493">
        <f>SUM(O353*R353)</f>
        <v>0</v>
      </c>
      <c r="T353" s="229"/>
      <c r="U353" s="486"/>
      <c r="V353" s="493">
        <f>SUM(S353-(S353*U353/100))</f>
        <v>0</v>
      </c>
      <c r="W353" s="493">
        <f>SUM(J353+V353)</f>
        <v>340875</v>
      </c>
      <c r="X353" s="493">
        <f>W353</f>
        <v>340875</v>
      </c>
      <c r="Y353" s="229">
        <v>50</v>
      </c>
      <c r="Z353" s="229">
        <v>0</v>
      </c>
      <c r="AA353" s="229">
        <v>0.01</v>
      </c>
      <c r="AB353" s="229"/>
    </row>
    <row r="354" spans="1:28" x14ac:dyDescent="0.3">
      <c r="A354" s="229">
        <v>176</v>
      </c>
      <c r="B354" s="230" t="s">
        <v>4</v>
      </c>
      <c r="C354" s="229">
        <v>104</v>
      </c>
      <c r="D354" s="229">
        <v>0</v>
      </c>
      <c r="E354" s="229">
        <v>3</v>
      </c>
      <c r="F354" s="229">
        <v>35</v>
      </c>
      <c r="G354" s="229">
        <v>2</v>
      </c>
      <c r="H354" s="511">
        <f>SUM((D354*400)+(E354*100)+F354)</f>
        <v>335</v>
      </c>
      <c r="I354" s="229">
        <v>200</v>
      </c>
      <c r="J354" s="511">
        <f>SUM(H354*I354)</f>
        <v>67000</v>
      </c>
      <c r="K354" s="229"/>
      <c r="L354" s="229">
        <v>16</v>
      </c>
      <c r="M354" s="230" t="s">
        <v>10</v>
      </c>
      <c r="N354" s="230" t="s">
        <v>9</v>
      </c>
      <c r="O354" s="229">
        <v>239</v>
      </c>
      <c r="P354" s="229"/>
      <c r="Q354" s="229"/>
      <c r="R354" s="511">
        <v>6500</v>
      </c>
      <c r="S354" s="493">
        <f>SUM(O354*R354)</f>
        <v>1553500</v>
      </c>
      <c r="T354" s="229">
        <v>16</v>
      </c>
      <c r="U354" s="486">
        <v>55</v>
      </c>
      <c r="V354" s="493">
        <f>SUM(S354-(S354*U354/100))</f>
        <v>699075</v>
      </c>
      <c r="W354" s="493">
        <f>SUM(J354+V354)</f>
        <v>766075</v>
      </c>
      <c r="X354" s="493">
        <f>W354</f>
        <v>766075</v>
      </c>
      <c r="Y354" s="229">
        <v>10</v>
      </c>
      <c r="Z354" s="229">
        <v>0</v>
      </c>
      <c r="AA354" s="229">
        <v>0.02</v>
      </c>
      <c r="AB354" s="229"/>
    </row>
    <row r="355" spans="1:28" x14ac:dyDescent="0.3">
      <c r="A355" s="229"/>
      <c r="B355" s="230"/>
      <c r="C355" s="229"/>
      <c r="D355" s="229"/>
      <c r="E355" s="229"/>
      <c r="F355" s="229"/>
      <c r="G355" s="229"/>
      <c r="H355" s="511">
        <f>SUM((D355*400)+(E355*100)+F355)</f>
        <v>0</v>
      </c>
      <c r="I355" s="229"/>
      <c r="J355" s="511">
        <f>SUM(H355*I355)</f>
        <v>0</v>
      </c>
      <c r="K355" s="229"/>
      <c r="L355" s="229"/>
      <c r="M355" s="230"/>
      <c r="N355" s="230" t="s">
        <v>393</v>
      </c>
      <c r="O355" s="229">
        <v>203</v>
      </c>
      <c r="P355" s="229"/>
      <c r="Q355" s="229"/>
      <c r="R355" s="511"/>
      <c r="S355" s="493">
        <f>SUM(O355*R355)</f>
        <v>0</v>
      </c>
      <c r="T355" s="229"/>
      <c r="U355" s="486"/>
      <c r="V355" s="493">
        <f>SUM(S355-(S355*U355/100))</f>
        <v>0</v>
      </c>
      <c r="W355" s="493">
        <f>SUM(J355+V355)</f>
        <v>0</v>
      </c>
      <c r="X355" s="493">
        <f>W355</f>
        <v>0</v>
      </c>
      <c r="Y355" s="229"/>
      <c r="Z355" s="229"/>
      <c r="AA355" s="229"/>
      <c r="AB355" s="229"/>
    </row>
    <row r="356" spans="1:28" x14ac:dyDescent="0.3">
      <c r="A356" s="229"/>
      <c r="B356" s="230"/>
      <c r="C356" s="229"/>
      <c r="D356" s="229"/>
      <c r="E356" s="229"/>
      <c r="F356" s="229"/>
      <c r="G356" s="229"/>
      <c r="H356" s="511">
        <f>SUM((D356*400)+(E356*100)+F356)</f>
        <v>0</v>
      </c>
      <c r="I356" s="229"/>
      <c r="J356" s="511">
        <f>SUM(H356*I356)</f>
        <v>0</v>
      </c>
      <c r="K356" s="229"/>
      <c r="L356" s="229"/>
      <c r="M356" s="230"/>
      <c r="N356" s="230" t="s">
        <v>391</v>
      </c>
      <c r="O356" s="229">
        <v>36</v>
      </c>
      <c r="P356" s="229"/>
      <c r="Q356" s="229"/>
      <c r="R356" s="511"/>
      <c r="S356" s="493">
        <f>SUM(O356*R356)</f>
        <v>0</v>
      </c>
      <c r="T356" s="229"/>
      <c r="U356" s="486"/>
      <c r="V356" s="493">
        <f>SUM(S356-(S356*U356/100))</f>
        <v>0</v>
      </c>
      <c r="W356" s="493">
        <f>SUM(J356+V356)</f>
        <v>0</v>
      </c>
      <c r="X356" s="493">
        <f>W356</f>
        <v>0</v>
      </c>
      <c r="Y356" s="229"/>
      <c r="Z356" s="229"/>
      <c r="AA356" s="229"/>
      <c r="AB356" s="229"/>
    </row>
    <row r="357" spans="1:28" x14ac:dyDescent="0.3">
      <c r="A357" s="229"/>
      <c r="B357" s="230"/>
      <c r="C357" s="229"/>
      <c r="D357" s="229"/>
      <c r="E357" s="229"/>
      <c r="F357" s="229"/>
      <c r="G357" s="229"/>
      <c r="H357" s="511">
        <f>SUM((D357*400)+(E357*100)+F357)</f>
        <v>0</v>
      </c>
      <c r="I357" s="229"/>
      <c r="J357" s="511">
        <f>SUM(H357*I357)</f>
        <v>0</v>
      </c>
      <c r="K357" s="229"/>
      <c r="L357" s="229"/>
      <c r="M357" s="230" t="s">
        <v>71</v>
      </c>
      <c r="N357" s="230" t="s">
        <v>0</v>
      </c>
      <c r="O357" s="229">
        <v>48</v>
      </c>
      <c r="P357" s="229"/>
      <c r="Q357" s="229"/>
      <c r="R357" s="511">
        <v>5400</v>
      </c>
      <c r="S357" s="493">
        <f>SUM(O357*R357)</f>
        <v>259200</v>
      </c>
      <c r="T357" s="229">
        <v>4</v>
      </c>
      <c r="U357" s="486">
        <v>12</v>
      </c>
      <c r="V357" s="493">
        <f>SUM(S357-(S357*U357/100))</f>
        <v>228096</v>
      </c>
      <c r="W357" s="493">
        <f>SUM(J357+V357)</f>
        <v>228096</v>
      </c>
      <c r="X357" s="493">
        <f>W357</f>
        <v>228096</v>
      </c>
      <c r="Y357" s="229">
        <v>50</v>
      </c>
      <c r="Z357" s="229">
        <v>0</v>
      </c>
      <c r="AA357" s="229">
        <v>0.01</v>
      </c>
      <c r="AB357" s="229"/>
    </row>
    <row r="358" spans="1:28" x14ac:dyDescent="0.3">
      <c r="A358" s="229"/>
      <c r="B358" s="230"/>
      <c r="C358" s="229"/>
      <c r="D358" s="229"/>
      <c r="E358" s="229"/>
      <c r="F358" s="229"/>
      <c r="G358" s="229"/>
      <c r="H358" s="511">
        <f>SUM((D358*400)+(E358*100)+F358)</f>
        <v>0</v>
      </c>
      <c r="I358" s="229"/>
      <c r="J358" s="511">
        <f>SUM(H358*I358)</f>
        <v>0</v>
      </c>
      <c r="K358" s="229"/>
      <c r="L358" s="229"/>
      <c r="M358" s="230" t="s">
        <v>22</v>
      </c>
      <c r="N358" s="230" t="s">
        <v>0</v>
      </c>
      <c r="O358" s="229">
        <v>16</v>
      </c>
      <c r="P358" s="229"/>
      <c r="Q358" s="229"/>
      <c r="R358" s="511">
        <v>2050</v>
      </c>
      <c r="S358" s="493">
        <f>SUM(O358*R358)</f>
        <v>32800</v>
      </c>
      <c r="T358" s="229">
        <v>4</v>
      </c>
      <c r="U358" s="486">
        <v>12</v>
      </c>
      <c r="V358" s="493">
        <f>SUM(S358-(S358*U358/100))</f>
        <v>28864</v>
      </c>
      <c r="W358" s="493">
        <f>SUM(J358+V358)</f>
        <v>28864</v>
      </c>
      <c r="X358" s="493">
        <f>W358</f>
        <v>28864</v>
      </c>
      <c r="Y358" s="229">
        <v>50</v>
      </c>
      <c r="Z358" s="229">
        <v>0</v>
      </c>
      <c r="AA358" s="229">
        <v>0.01</v>
      </c>
      <c r="AB358" s="229"/>
    </row>
    <row r="359" spans="1:28" x14ac:dyDescent="0.3">
      <c r="A359" s="494">
        <v>177</v>
      </c>
      <c r="B359" s="498" t="s">
        <v>1253</v>
      </c>
      <c r="C359" s="494"/>
      <c r="D359" s="494">
        <v>6</v>
      </c>
      <c r="E359" s="494">
        <v>0</v>
      </c>
      <c r="F359" s="494">
        <v>0</v>
      </c>
      <c r="G359" s="494">
        <v>1</v>
      </c>
      <c r="H359" s="511">
        <f>SUM((D359*400)+(E359*100)+F359)</f>
        <v>2400</v>
      </c>
      <c r="I359" s="229">
        <v>75</v>
      </c>
      <c r="J359" s="511">
        <f>SUM(H359*I359)</f>
        <v>180000</v>
      </c>
      <c r="K359" s="229"/>
      <c r="L359" s="494"/>
      <c r="M359" s="530"/>
      <c r="N359" s="530"/>
      <c r="O359" s="494"/>
      <c r="P359" s="494"/>
      <c r="Q359" s="229"/>
      <c r="R359" s="511"/>
      <c r="S359" s="493">
        <f>SUM(O359*R359)</f>
        <v>0</v>
      </c>
      <c r="T359" s="494"/>
      <c r="U359" s="486"/>
      <c r="V359" s="493">
        <f>SUM(S359-(S359*U359/100))</f>
        <v>0</v>
      </c>
      <c r="W359" s="493">
        <f>SUM(J359+V359)</f>
        <v>180000</v>
      </c>
      <c r="X359" s="493">
        <f>W359</f>
        <v>180000</v>
      </c>
      <c r="Y359" s="229">
        <v>50</v>
      </c>
      <c r="Z359" s="229">
        <v>0</v>
      </c>
      <c r="AA359" s="229">
        <v>0.01</v>
      </c>
      <c r="AB359" s="494"/>
    </row>
    <row r="360" spans="1:28" x14ac:dyDescent="0.3">
      <c r="A360" s="229">
        <v>178</v>
      </c>
      <c r="B360" s="230" t="s">
        <v>4</v>
      </c>
      <c r="C360" s="229">
        <v>1486</v>
      </c>
      <c r="D360" s="229">
        <v>0</v>
      </c>
      <c r="E360" s="229">
        <v>3</v>
      </c>
      <c r="F360" s="229">
        <v>59</v>
      </c>
      <c r="G360" s="229">
        <v>2</v>
      </c>
      <c r="H360" s="511">
        <f>SUM((D360*400)+(E360*100)+F360)</f>
        <v>359</v>
      </c>
      <c r="I360" s="229">
        <v>75</v>
      </c>
      <c r="J360" s="511">
        <f>SUM(H360*I360)</f>
        <v>26925</v>
      </c>
      <c r="K360" s="229"/>
      <c r="L360" s="229">
        <v>8</v>
      </c>
      <c r="M360" s="230" t="s">
        <v>1250</v>
      </c>
      <c r="N360" s="230" t="s">
        <v>2</v>
      </c>
      <c r="O360" s="229">
        <v>62.7</v>
      </c>
      <c r="P360" s="229"/>
      <c r="Q360" s="229"/>
      <c r="R360" s="511">
        <v>6500</v>
      </c>
      <c r="S360" s="493">
        <f>SUM(O360*R360)</f>
        <v>407550</v>
      </c>
      <c r="T360" s="229">
        <v>12</v>
      </c>
      <c r="U360" s="486">
        <v>14</v>
      </c>
      <c r="V360" s="493">
        <f>SUM(S360-(S360*U360/100))</f>
        <v>350493</v>
      </c>
      <c r="W360" s="493">
        <f>SUM(J360+V360)</f>
        <v>377418</v>
      </c>
      <c r="X360" s="493">
        <f>W360</f>
        <v>377418</v>
      </c>
      <c r="Y360" s="229">
        <v>10</v>
      </c>
      <c r="Z360" s="229">
        <v>0</v>
      </c>
      <c r="AA360" s="229">
        <v>0.02</v>
      </c>
      <c r="AB360" s="229"/>
    </row>
    <row r="361" spans="1:28" x14ac:dyDescent="0.3">
      <c r="A361" s="229"/>
      <c r="B361" s="230"/>
      <c r="C361" s="229"/>
      <c r="D361" s="229"/>
      <c r="E361" s="229"/>
      <c r="F361" s="229"/>
      <c r="G361" s="229"/>
      <c r="H361" s="511">
        <f>SUM((D361*400)+(E361*100)+F361)</f>
        <v>0</v>
      </c>
      <c r="I361" s="229"/>
      <c r="J361" s="511">
        <f>SUM(H361*I361)</f>
        <v>0</v>
      </c>
      <c r="K361" s="229"/>
      <c r="L361" s="229"/>
      <c r="M361" s="230" t="s">
        <v>1261</v>
      </c>
      <c r="N361" s="230" t="s">
        <v>0</v>
      </c>
      <c r="O361" s="229">
        <v>33</v>
      </c>
      <c r="P361" s="229"/>
      <c r="Q361" s="229"/>
      <c r="R361" s="511">
        <v>6500</v>
      </c>
      <c r="S361" s="493">
        <f>SUM(O361*R361)</f>
        <v>214500</v>
      </c>
      <c r="T361" s="229">
        <v>5</v>
      </c>
      <c r="U361" s="486">
        <v>15</v>
      </c>
      <c r="V361" s="493">
        <f>SUM(S361-(S361*U361/100))</f>
        <v>182325</v>
      </c>
      <c r="W361" s="493">
        <f>SUM(J361+V361)</f>
        <v>182325</v>
      </c>
      <c r="X361" s="493">
        <f>W361</f>
        <v>182325</v>
      </c>
      <c r="Y361" s="229">
        <v>10</v>
      </c>
      <c r="Z361" s="229">
        <v>0</v>
      </c>
      <c r="AA361" s="229">
        <v>0.02</v>
      </c>
      <c r="AB361" s="229"/>
    </row>
    <row r="362" spans="1:28" x14ac:dyDescent="0.3">
      <c r="A362" s="229">
        <v>179</v>
      </c>
      <c r="B362" s="230" t="s">
        <v>4</v>
      </c>
      <c r="C362" s="229">
        <v>96</v>
      </c>
      <c r="D362" s="229">
        <v>1</v>
      </c>
      <c r="E362" s="229">
        <v>0</v>
      </c>
      <c r="F362" s="229">
        <v>0</v>
      </c>
      <c r="G362" s="229">
        <v>2</v>
      </c>
      <c r="H362" s="511">
        <f>SUM((D362*400)+(E362*100)+F362)</f>
        <v>400</v>
      </c>
      <c r="I362" s="229">
        <v>75</v>
      </c>
      <c r="J362" s="511">
        <f>SUM(H362*I362)</f>
        <v>30000</v>
      </c>
      <c r="K362" s="229"/>
      <c r="L362" s="229">
        <v>61</v>
      </c>
      <c r="M362" s="230" t="s">
        <v>10</v>
      </c>
      <c r="N362" s="230" t="s">
        <v>9</v>
      </c>
      <c r="O362" s="229">
        <v>148</v>
      </c>
      <c r="P362" s="229"/>
      <c r="Q362" s="229"/>
      <c r="R362" s="511">
        <v>6500</v>
      </c>
      <c r="S362" s="493">
        <f>SUM(O362*R362)</f>
        <v>962000</v>
      </c>
      <c r="T362" s="229">
        <v>9</v>
      </c>
      <c r="U362" s="486">
        <v>35</v>
      </c>
      <c r="V362" s="493">
        <f>SUM(S362-(S362*U362/100))</f>
        <v>625300</v>
      </c>
      <c r="W362" s="493">
        <f>SUM(J362+V362)</f>
        <v>655300</v>
      </c>
      <c r="X362" s="493">
        <f>W362</f>
        <v>655300</v>
      </c>
      <c r="Y362" s="229">
        <v>10</v>
      </c>
      <c r="Z362" s="229">
        <v>0</v>
      </c>
      <c r="AA362" s="229">
        <v>0.02</v>
      </c>
      <c r="AB362" s="229"/>
    </row>
    <row r="363" spans="1:28" x14ac:dyDescent="0.3">
      <c r="A363" s="229"/>
      <c r="B363" s="230"/>
      <c r="C363" s="229"/>
      <c r="D363" s="229"/>
      <c r="E363" s="229"/>
      <c r="F363" s="229"/>
      <c r="G363" s="229"/>
      <c r="H363" s="511">
        <f>SUM((D363*400)+(E363*100)+F363)</f>
        <v>0</v>
      </c>
      <c r="I363" s="229"/>
      <c r="J363" s="511">
        <f>SUM(H363*I363)</f>
        <v>0</v>
      </c>
      <c r="K363" s="229"/>
      <c r="L363" s="229"/>
      <c r="M363" s="230"/>
      <c r="N363" s="230" t="s">
        <v>393</v>
      </c>
      <c r="O363" s="229">
        <v>112</v>
      </c>
      <c r="P363" s="229"/>
      <c r="Q363" s="229"/>
      <c r="R363" s="511"/>
      <c r="S363" s="493">
        <f>SUM(O363*R363)</f>
        <v>0</v>
      </c>
      <c r="T363" s="229"/>
      <c r="U363" s="486"/>
      <c r="V363" s="493">
        <f>SUM(S363-(S363*U363/100))</f>
        <v>0</v>
      </c>
      <c r="W363" s="493">
        <f>SUM(J363+V363)</f>
        <v>0</v>
      </c>
      <c r="X363" s="493">
        <f>W363</f>
        <v>0</v>
      </c>
      <c r="Y363" s="229"/>
      <c r="Z363" s="229"/>
      <c r="AA363" s="229"/>
      <c r="AB363" s="229"/>
    </row>
    <row r="364" spans="1:28" x14ac:dyDescent="0.3">
      <c r="A364" s="229"/>
      <c r="B364" s="230"/>
      <c r="C364" s="229"/>
      <c r="D364" s="229"/>
      <c r="E364" s="229"/>
      <c r="F364" s="229"/>
      <c r="G364" s="229"/>
      <c r="H364" s="511">
        <f>SUM((D364*400)+(E364*100)+F364)</f>
        <v>0</v>
      </c>
      <c r="I364" s="229"/>
      <c r="J364" s="511">
        <f>SUM(H364*I364)</f>
        <v>0</v>
      </c>
      <c r="K364" s="229"/>
      <c r="L364" s="229"/>
      <c r="M364" s="230"/>
      <c r="N364" s="230" t="s">
        <v>391</v>
      </c>
      <c r="O364" s="229">
        <v>36</v>
      </c>
      <c r="P364" s="229"/>
      <c r="Q364" s="229"/>
      <c r="R364" s="511"/>
      <c r="S364" s="493">
        <f>SUM(O364*R364)</f>
        <v>0</v>
      </c>
      <c r="T364" s="229"/>
      <c r="U364" s="486"/>
      <c r="V364" s="493">
        <f>SUM(S364-(S364*U364/100))</f>
        <v>0</v>
      </c>
      <c r="W364" s="493">
        <f>SUM(J364+V364)</f>
        <v>0</v>
      </c>
      <c r="X364" s="493">
        <f>W364</f>
        <v>0</v>
      </c>
      <c r="Y364" s="229"/>
      <c r="Z364" s="229"/>
      <c r="AA364" s="229"/>
      <c r="AB364" s="229"/>
    </row>
    <row r="365" spans="1:28" x14ac:dyDescent="0.3">
      <c r="A365" s="229"/>
      <c r="B365" s="230"/>
      <c r="C365" s="229"/>
      <c r="D365" s="229"/>
      <c r="E365" s="229"/>
      <c r="F365" s="229"/>
      <c r="G365" s="229"/>
      <c r="H365" s="511"/>
      <c r="I365" s="229"/>
      <c r="J365" s="511"/>
      <c r="K365" s="229"/>
      <c r="L365" s="229"/>
      <c r="M365" s="230" t="s">
        <v>1262</v>
      </c>
      <c r="N365" s="230" t="s">
        <v>2</v>
      </c>
      <c r="O365" s="229">
        <v>15</v>
      </c>
      <c r="P365" s="229"/>
      <c r="Q365" s="229"/>
      <c r="R365" s="511">
        <v>6500</v>
      </c>
      <c r="S365" s="493">
        <f>SUM(O365*R365)</f>
        <v>97500</v>
      </c>
      <c r="T365" s="229">
        <v>7</v>
      </c>
      <c r="U365" s="486">
        <v>25</v>
      </c>
      <c r="V365" s="493">
        <f>SUM(S365-(S365*U365/100))</f>
        <v>73125</v>
      </c>
      <c r="W365" s="493">
        <f>SUM(J365+V365)</f>
        <v>73125</v>
      </c>
      <c r="X365" s="493">
        <f>W365</f>
        <v>73125</v>
      </c>
      <c r="Y365" s="229">
        <v>0</v>
      </c>
      <c r="Z365" s="493">
        <f>X365</f>
        <v>73125</v>
      </c>
      <c r="AA365" s="229">
        <v>0.03</v>
      </c>
      <c r="AB365" s="229"/>
    </row>
    <row r="366" spans="1:28" x14ac:dyDescent="0.3">
      <c r="A366" s="229"/>
      <c r="B366" s="230"/>
      <c r="C366" s="229"/>
      <c r="D366" s="229"/>
      <c r="E366" s="229"/>
      <c r="F366" s="229"/>
      <c r="G366" s="229"/>
      <c r="H366" s="511">
        <f>SUM((D366*400)+(E366*100)+F366)</f>
        <v>0</v>
      </c>
      <c r="I366" s="229"/>
      <c r="J366" s="511">
        <f>SUM(H366*I366)</f>
        <v>0</v>
      </c>
      <c r="K366" s="229"/>
      <c r="L366" s="229"/>
      <c r="M366" s="230" t="s">
        <v>71</v>
      </c>
      <c r="N366" s="230" t="s">
        <v>0</v>
      </c>
      <c r="O366" s="229">
        <v>10</v>
      </c>
      <c r="P366" s="229"/>
      <c r="Q366" s="229"/>
      <c r="R366" s="511">
        <v>5400</v>
      </c>
      <c r="S366" s="493">
        <f>SUM(O366*R366)</f>
        <v>54000</v>
      </c>
      <c r="T366" s="229">
        <v>7</v>
      </c>
      <c r="U366" s="486">
        <v>25</v>
      </c>
      <c r="V366" s="493">
        <f>SUM(S366-(S366*U366/100))</f>
        <v>40500</v>
      </c>
      <c r="W366" s="493">
        <f>SUM(J366+V366)</f>
        <v>40500</v>
      </c>
      <c r="X366" s="493">
        <f>W366</f>
        <v>40500</v>
      </c>
      <c r="Y366" s="229">
        <v>50</v>
      </c>
      <c r="Z366" s="229">
        <v>0</v>
      </c>
      <c r="AA366" s="229">
        <v>0.01</v>
      </c>
      <c r="AB366" s="229"/>
    </row>
    <row r="367" spans="1:28" x14ac:dyDescent="0.3">
      <c r="A367" s="229"/>
      <c r="B367" s="230"/>
      <c r="C367" s="229"/>
      <c r="D367" s="229"/>
      <c r="E367" s="229"/>
      <c r="F367" s="229"/>
      <c r="G367" s="229"/>
      <c r="H367" s="511">
        <f>SUM((D367*400)+(E367*100)+F367)</f>
        <v>0</v>
      </c>
      <c r="I367" s="229"/>
      <c r="J367" s="511">
        <f>SUM(H367*I367)</f>
        <v>0</v>
      </c>
      <c r="K367" s="229"/>
      <c r="L367" s="229"/>
      <c r="M367" s="230" t="s">
        <v>17</v>
      </c>
      <c r="N367" s="230" t="s">
        <v>0</v>
      </c>
      <c r="O367" s="229">
        <v>24</v>
      </c>
      <c r="P367" s="229"/>
      <c r="Q367" s="229"/>
      <c r="R367" s="511">
        <v>6500</v>
      </c>
      <c r="S367" s="493">
        <f>SUM(O367*R367)</f>
        <v>156000</v>
      </c>
      <c r="T367" s="229">
        <v>7</v>
      </c>
      <c r="U367" s="486">
        <v>25</v>
      </c>
      <c r="V367" s="493">
        <f>SUM(S367-(S367*U367/100))</f>
        <v>117000</v>
      </c>
      <c r="W367" s="493">
        <f>SUM(J367+V367)</f>
        <v>117000</v>
      </c>
      <c r="X367" s="493">
        <f>W367</f>
        <v>117000</v>
      </c>
      <c r="Y367" s="229">
        <v>10</v>
      </c>
      <c r="Z367" s="229">
        <v>0</v>
      </c>
      <c r="AA367" s="229">
        <v>0.02</v>
      </c>
      <c r="AB367" s="229"/>
    </row>
    <row r="368" spans="1:28" x14ac:dyDescent="0.3">
      <c r="A368" s="229">
        <v>180</v>
      </c>
      <c r="B368" s="230" t="s">
        <v>4</v>
      </c>
      <c r="C368" s="229">
        <v>12324</v>
      </c>
      <c r="D368" s="229">
        <v>14</v>
      </c>
      <c r="E368" s="229">
        <v>0</v>
      </c>
      <c r="F368" s="229">
        <v>17</v>
      </c>
      <c r="G368" s="229">
        <v>1</v>
      </c>
      <c r="H368" s="511">
        <f>SUM((D368*400)+(E368*100)+F368)</f>
        <v>5617</v>
      </c>
      <c r="I368" s="229">
        <v>100</v>
      </c>
      <c r="J368" s="511">
        <f>SUM(H368*I368)</f>
        <v>561700</v>
      </c>
      <c r="K368" s="229"/>
      <c r="L368" s="229"/>
      <c r="M368" s="502"/>
      <c r="N368" s="502"/>
      <c r="O368" s="229"/>
      <c r="P368" s="229"/>
      <c r="Q368" s="229"/>
      <c r="R368" s="511"/>
      <c r="S368" s="493">
        <f>SUM(O368*R368)</f>
        <v>0</v>
      </c>
      <c r="T368" s="229"/>
      <c r="U368" s="486"/>
      <c r="V368" s="493">
        <f>SUM(S368-(S368*U368/100))</f>
        <v>0</v>
      </c>
      <c r="W368" s="493">
        <f>SUM(J368+V368)</f>
        <v>561700</v>
      </c>
      <c r="X368" s="493">
        <f>W368</f>
        <v>561700</v>
      </c>
      <c r="Y368" s="229">
        <v>50</v>
      </c>
      <c r="Z368" s="229">
        <v>0</v>
      </c>
      <c r="AA368" s="229">
        <v>0.01</v>
      </c>
      <c r="AB368" s="229"/>
    </row>
    <row r="369" spans="1:28" x14ac:dyDescent="0.3">
      <c r="A369" s="229">
        <v>181</v>
      </c>
      <c r="B369" s="230" t="s">
        <v>4</v>
      </c>
      <c r="C369" s="229">
        <v>3391</v>
      </c>
      <c r="D369" s="229">
        <v>12</v>
      </c>
      <c r="E369" s="229">
        <v>3</v>
      </c>
      <c r="F369" s="229">
        <v>99</v>
      </c>
      <c r="G369" s="229">
        <v>1</v>
      </c>
      <c r="H369" s="511">
        <f>SUM((D369*400)+(E369*100)+F369)</f>
        <v>5199</v>
      </c>
      <c r="I369" s="229">
        <v>75</v>
      </c>
      <c r="J369" s="511">
        <f>SUM(H369*I369)</f>
        <v>389925</v>
      </c>
      <c r="K369" s="229"/>
      <c r="L369" s="229"/>
      <c r="M369" s="502"/>
      <c r="N369" s="502"/>
      <c r="O369" s="229"/>
      <c r="P369" s="229"/>
      <c r="Q369" s="229"/>
      <c r="R369" s="511"/>
      <c r="S369" s="493">
        <f>SUM(O369*R369)</f>
        <v>0</v>
      </c>
      <c r="T369" s="229"/>
      <c r="U369" s="486"/>
      <c r="V369" s="493">
        <f>SUM(S369-(S369*U369/100))</f>
        <v>0</v>
      </c>
      <c r="W369" s="493">
        <f>SUM(J369+V369)</f>
        <v>389925</v>
      </c>
      <c r="X369" s="493">
        <f>W369</f>
        <v>389925</v>
      </c>
      <c r="Y369" s="229">
        <v>50</v>
      </c>
      <c r="Z369" s="229">
        <v>0</v>
      </c>
      <c r="AA369" s="229">
        <v>0.01</v>
      </c>
      <c r="AB369" s="229"/>
    </row>
    <row r="370" spans="1:28" x14ac:dyDescent="0.3">
      <c r="A370" s="229">
        <v>182</v>
      </c>
      <c r="B370" s="230" t="s">
        <v>4</v>
      </c>
      <c r="C370" s="229">
        <v>1813</v>
      </c>
      <c r="D370" s="229">
        <v>0</v>
      </c>
      <c r="E370" s="229">
        <v>3</v>
      </c>
      <c r="F370" s="229">
        <v>40</v>
      </c>
      <c r="G370" s="229">
        <v>2</v>
      </c>
      <c r="H370" s="511">
        <f>SUM((D370*400)+(E370*100)+F370)</f>
        <v>340</v>
      </c>
      <c r="I370" s="229">
        <v>75</v>
      </c>
      <c r="J370" s="511">
        <f>SUM(H370*I370)</f>
        <v>25500</v>
      </c>
      <c r="K370" s="229"/>
      <c r="L370" s="229">
        <v>94</v>
      </c>
      <c r="M370" s="230" t="s">
        <v>10</v>
      </c>
      <c r="N370" s="230" t="s">
        <v>9</v>
      </c>
      <c r="O370" s="229">
        <v>144</v>
      </c>
      <c r="P370" s="229"/>
      <c r="Q370" s="229"/>
      <c r="R370" s="511">
        <v>6500</v>
      </c>
      <c r="S370" s="493">
        <f>SUM(O370*R370)</f>
        <v>936000</v>
      </c>
      <c r="T370" s="229">
        <v>20</v>
      </c>
      <c r="U370" s="486">
        <v>75</v>
      </c>
      <c r="V370" s="493">
        <f>SUM(S370-(S370*U370/100))</f>
        <v>234000</v>
      </c>
      <c r="W370" s="493">
        <f>SUM(J370+V370)</f>
        <v>259500</v>
      </c>
      <c r="X370" s="493">
        <f>W370</f>
        <v>259500</v>
      </c>
      <c r="Y370" s="229">
        <v>10</v>
      </c>
      <c r="Z370" s="229">
        <v>0</v>
      </c>
      <c r="AA370" s="229">
        <v>0.02</v>
      </c>
      <c r="AB370" s="229"/>
    </row>
    <row r="371" spans="1:28" x14ac:dyDescent="0.3">
      <c r="A371" s="229"/>
      <c r="B371" s="230"/>
      <c r="C371" s="229"/>
      <c r="D371" s="229"/>
      <c r="E371" s="229"/>
      <c r="F371" s="229"/>
      <c r="G371" s="229"/>
      <c r="H371" s="511">
        <f>SUM((D371*400)+(E371*100)+F371)</f>
        <v>0</v>
      </c>
      <c r="I371" s="229"/>
      <c r="J371" s="511">
        <f>SUM(H371*I371)</f>
        <v>0</v>
      </c>
      <c r="K371" s="229"/>
      <c r="L371" s="229"/>
      <c r="M371" s="230"/>
      <c r="N371" s="230" t="s">
        <v>393</v>
      </c>
      <c r="O371" s="229">
        <v>96</v>
      </c>
      <c r="P371" s="229"/>
      <c r="Q371" s="229"/>
      <c r="R371" s="511"/>
      <c r="S371" s="493">
        <f>SUM(O371*R371)</f>
        <v>0</v>
      </c>
      <c r="T371" s="229"/>
      <c r="U371" s="486"/>
      <c r="V371" s="493">
        <f>SUM(S371-(S371*U371/100))</f>
        <v>0</v>
      </c>
      <c r="W371" s="493">
        <f>SUM(J371+V371)</f>
        <v>0</v>
      </c>
      <c r="X371" s="493">
        <f>W371</f>
        <v>0</v>
      </c>
      <c r="Y371" s="229"/>
      <c r="Z371" s="229"/>
      <c r="AA371" s="229"/>
      <c r="AB371" s="229"/>
    </row>
    <row r="372" spans="1:28" x14ac:dyDescent="0.3">
      <c r="A372" s="229"/>
      <c r="B372" s="230"/>
      <c r="C372" s="229"/>
      <c r="D372" s="229"/>
      <c r="E372" s="229"/>
      <c r="F372" s="229"/>
      <c r="G372" s="229"/>
      <c r="H372" s="511">
        <f>SUM((D372*400)+(E372*100)+F372)</f>
        <v>0</v>
      </c>
      <c r="I372" s="229"/>
      <c r="J372" s="511">
        <f>SUM(H372*I372)</f>
        <v>0</v>
      </c>
      <c r="K372" s="229"/>
      <c r="L372" s="229"/>
      <c r="M372" s="230"/>
      <c r="N372" s="230" t="s">
        <v>391</v>
      </c>
      <c r="O372" s="229">
        <v>48</v>
      </c>
      <c r="P372" s="229"/>
      <c r="Q372" s="229"/>
      <c r="R372" s="511"/>
      <c r="S372" s="493">
        <f>SUM(O372*R372)</f>
        <v>0</v>
      </c>
      <c r="T372" s="229"/>
      <c r="U372" s="486"/>
      <c r="V372" s="493">
        <f>SUM(S372-(S372*U372/100))</f>
        <v>0</v>
      </c>
      <c r="W372" s="493">
        <f>SUM(J372+V372)</f>
        <v>0</v>
      </c>
      <c r="X372" s="493">
        <f>W372</f>
        <v>0</v>
      </c>
      <c r="Y372" s="229"/>
      <c r="Z372" s="229"/>
      <c r="AA372" s="229"/>
      <c r="AB372" s="229"/>
    </row>
    <row r="373" spans="1:28" x14ac:dyDescent="0.3">
      <c r="A373" s="229"/>
      <c r="B373" s="230"/>
      <c r="C373" s="229"/>
      <c r="D373" s="229"/>
      <c r="E373" s="229"/>
      <c r="F373" s="229"/>
      <c r="G373" s="229"/>
      <c r="H373" s="511">
        <f>SUM((D373*400)+(E373*100)+F373)</f>
        <v>0</v>
      </c>
      <c r="I373" s="229"/>
      <c r="J373" s="511">
        <f>SUM(H373*I373)</f>
        <v>0</v>
      </c>
      <c r="K373" s="229"/>
      <c r="L373" s="229"/>
      <c r="M373" s="230" t="s">
        <v>71</v>
      </c>
      <c r="N373" s="230" t="s">
        <v>0</v>
      </c>
      <c r="O373" s="229">
        <v>8</v>
      </c>
      <c r="P373" s="229"/>
      <c r="Q373" s="229"/>
      <c r="R373" s="511">
        <v>5400</v>
      </c>
      <c r="S373" s="493">
        <f>SUM(O373*R373)</f>
        <v>43200</v>
      </c>
      <c r="T373" s="229">
        <v>6</v>
      </c>
      <c r="U373" s="486">
        <v>30</v>
      </c>
      <c r="V373" s="493">
        <f>SUM(S373-(S373*U373/100))</f>
        <v>30240</v>
      </c>
      <c r="W373" s="493">
        <f>SUM(J373+V373)</f>
        <v>30240</v>
      </c>
      <c r="X373" s="493">
        <f>W373</f>
        <v>30240</v>
      </c>
      <c r="Y373" s="229">
        <v>50</v>
      </c>
      <c r="Z373" s="229">
        <v>0</v>
      </c>
      <c r="AA373" s="229">
        <v>0.01</v>
      </c>
      <c r="AB373" s="229"/>
    </row>
    <row r="374" spans="1:28" x14ac:dyDescent="0.3">
      <c r="A374" s="229">
        <v>183</v>
      </c>
      <c r="B374" s="230" t="s">
        <v>4</v>
      </c>
      <c r="C374" s="229">
        <v>5620</v>
      </c>
      <c r="D374" s="229">
        <v>0</v>
      </c>
      <c r="E374" s="229">
        <v>1</v>
      </c>
      <c r="F374" s="229">
        <v>42</v>
      </c>
      <c r="G374" s="229">
        <v>1</v>
      </c>
      <c r="H374" s="511">
        <f>SUM((D374*400)+(E374*100)+F374)</f>
        <v>142</v>
      </c>
      <c r="I374" s="229">
        <v>75</v>
      </c>
      <c r="J374" s="511">
        <f>SUM(H374*I374)</f>
        <v>10650</v>
      </c>
      <c r="K374" s="229"/>
      <c r="L374" s="229"/>
      <c r="M374" s="502"/>
      <c r="N374" s="502"/>
      <c r="O374" s="229"/>
      <c r="P374" s="229"/>
      <c r="Q374" s="229"/>
      <c r="R374" s="511"/>
      <c r="S374" s="493">
        <f>SUM(O374*R374)</f>
        <v>0</v>
      </c>
      <c r="T374" s="229"/>
      <c r="U374" s="486"/>
      <c r="V374" s="493">
        <f>SUM(S374-(S374*U374/100))</f>
        <v>0</v>
      </c>
      <c r="W374" s="493">
        <f>SUM(J374+V374)</f>
        <v>10650</v>
      </c>
      <c r="X374" s="493">
        <f>W374</f>
        <v>10650</v>
      </c>
      <c r="Y374" s="229">
        <v>50</v>
      </c>
      <c r="Z374" s="229">
        <v>0</v>
      </c>
      <c r="AA374" s="229">
        <v>0.01</v>
      </c>
      <c r="AB374" s="229"/>
    </row>
    <row r="375" spans="1:28" x14ac:dyDescent="0.3">
      <c r="A375" s="229">
        <v>184</v>
      </c>
      <c r="B375" s="230" t="s">
        <v>4</v>
      </c>
      <c r="C375" s="229">
        <v>1423</v>
      </c>
      <c r="D375" s="229">
        <v>4</v>
      </c>
      <c r="E375" s="229">
        <v>0</v>
      </c>
      <c r="F375" s="229">
        <v>24</v>
      </c>
      <c r="G375" s="229">
        <v>1</v>
      </c>
      <c r="H375" s="511">
        <f>SUM((D375*400)+(E375*100)+F375)</f>
        <v>1624</v>
      </c>
      <c r="I375" s="229">
        <v>110</v>
      </c>
      <c r="J375" s="511">
        <f>SUM(H375*I375)</f>
        <v>178640</v>
      </c>
      <c r="K375" s="229"/>
      <c r="L375" s="229"/>
      <c r="M375" s="502"/>
      <c r="N375" s="502"/>
      <c r="O375" s="229"/>
      <c r="P375" s="229"/>
      <c r="Q375" s="229"/>
      <c r="R375" s="511"/>
      <c r="S375" s="493">
        <f>SUM(O375*R375)</f>
        <v>0</v>
      </c>
      <c r="T375" s="229"/>
      <c r="U375" s="486"/>
      <c r="V375" s="493">
        <f>SUM(S375-(S375*U375/100))</f>
        <v>0</v>
      </c>
      <c r="W375" s="493">
        <f>SUM(J375+V375)</f>
        <v>178640</v>
      </c>
      <c r="X375" s="493">
        <f>W375</f>
        <v>178640</v>
      </c>
      <c r="Y375" s="229">
        <v>50</v>
      </c>
      <c r="Z375" s="229">
        <v>0</v>
      </c>
      <c r="AA375" s="229">
        <v>0.01</v>
      </c>
      <c r="AB375" s="229"/>
    </row>
    <row r="376" spans="1:28" x14ac:dyDescent="0.3">
      <c r="A376" s="229">
        <v>185</v>
      </c>
      <c r="B376" s="230" t="s">
        <v>4</v>
      </c>
      <c r="C376" s="229">
        <v>1812</v>
      </c>
      <c r="D376" s="229">
        <v>1</v>
      </c>
      <c r="E376" s="229">
        <v>2</v>
      </c>
      <c r="F376" s="229">
        <v>11</v>
      </c>
      <c r="G376" s="229">
        <v>2</v>
      </c>
      <c r="H376" s="511">
        <f>SUM((D376*400)+(E376*100)+F376)</f>
        <v>611</v>
      </c>
      <c r="I376" s="229">
        <v>75</v>
      </c>
      <c r="J376" s="511">
        <f>SUM(H376*I376)</f>
        <v>45825</v>
      </c>
      <c r="K376" s="229"/>
      <c r="L376" s="229">
        <v>58</v>
      </c>
      <c r="M376" s="230" t="s">
        <v>3</v>
      </c>
      <c r="N376" s="230" t="s">
        <v>2</v>
      </c>
      <c r="O376" s="229">
        <v>180</v>
      </c>
      <c r="P376" s="229"/>
      <c r="Q376" s="229"/>
      <c r="R376" s="511">
        <v>6500</v>
      </c>
      <c r="S376" s="493">
        <f>SUM(O376*R376)</f>
        <v>1170000</v>
      </c>
      <c r="T376" s="229">
        <v>30</v>
      </c>
      <c r="U376" s="486">
        <v>50</v>
      </c>
      <c r="V376" s="493">
        <f>SUM(S376-(S376*U376/100))</f>
        <v>585000</v>
      </c>
      <c r="W376" s="493">
        <f>SUM(J376+V376)</f>
        <v>630825</v>
      </c>
      <c r="X376" s="493">
        <f>W376</f>
        <v>630825</v>
      </c>
      <c r="Y376" s="229">
        <v>50</v>
      </c>
      <c r="Z376" s="229">
        <v>0</v>
      </c>
      <c r="AA376" s="229">
        <v>0.01</v>
      </c>
      <c r="AB376" s="229"/>
    </row>
    <row r="377" spans="1:28" x14ac:dyDescent="0.3">
      <c r="A377" s="229"/>
      <c r="B377" s="230"/>
      <c r="C377" s="229"/>
      <c r="D377" s="229"/>
      <c r="E377" s="229"/>
      <c r="F377" s="229"/>
      <c r="G377" s="229"/>
      <c r="H377" s="511">
        <f>SUM((D377*400)+(E377*100)+F377)</f>
        <v>0</v>
      </c>
      <c r="I377" s="229"/>
      <c r="J377" s="511">
        <f>SUM(H377*I377)</f>
        <v>0</v>
      </c>
      <c r="K377" s="229"/>
      <c r="L377" s="229"/>
      <c r="M377" s="230" t="s">
        <v>71</v>
      </c>
      <c r="N377" s="230" t="s">
        <v>0</v>
      </c>
      <c r="O377" s="229">
        <v>24</v>
      </c>
      <c r="P377" s="229"/>
      <c r="Q377" s="229"/>
      <c r="R377" s="511">
        <v>5400</v>
      </c>
      <c r="S377" s="493">
        <f>SUM(O377*R377)</f>
        <v>129600</v>
      </c>
      <c r="T377" s="229">
        <v>25</v>
      </c>
      <c r="U377" s="486">
        <v>93</v>
      </c>
      <c r="V377" s="493">
        <f>SUM(S377-(S377*U377/100))</f>
        <v>9072</v>
      </c>
      <c r="W377" s="493">
        <f>SUM(J377+V377)</f>
        <v>9072</v>
      </c>
      <c r="X377" s="493">
        <f>W377</f>
        <v>9072</v>
      </c>
      <c r="Y377" s="229">
        <v>50</v>
      </c>
      <c r="Z377" s="229">
        <v>0</v>
      </c>
      <c r="AA377" s="229">
        <v>0.01</v>
      </c>
      <c r="AB377" s="229"/>
    </row>
    <row r="378" spans="1:28" x14ac:dyDescent="0.3">
      <c r="A378" s="229">
        <v>186</v>
      </c>
      <c r="B378" s="230" t="s">
        <v>4</v>
      </c>
      <c r="C378" s="229">
        <v>15182</v>
      </c>
      <c r="D378" s="229">
        <v>7</v>
      </c>
      <c r="E378" s="229">
        <v>0</v>
      </c>
      <c r="F378" s="229">
        <v>40</v>
      </c>
      <c r="G378" s="229">
        <v>1</v>
      </c>
      <c r="H378" s="511">
        <f>SUM((D378*400)+(E378*100)+F378)</f>
        <v>2840</v>
      </c>
      <c r="I378" s="229">
        <v>75</v>
      </c>
      <c r="J378" s="511">
        <f>SUM(H378*I378)</f>
        <v>213000</v>
      </c>
      <c r="K378" s="229"/>
      <c r="L378" s="229"/>
      <c r="M378" s="502"/>
      <c r="N378" s="502"/>
      <c r="O378" s="229"/>
      <c r="P378" s="229"/>
      <c r="Q378" s="229"/>
      <c r="R378" s="511"/>
      <c r="S378" s="493">
        <f>SUM(O378*R378)</f>
        <v>0</v>
      </c>
      <c r="T378" s="229"/>
      <c r="U378" s="486"/>
      <c r="V378" s="493">
        <f>SUM(S378-(S378*U378/100))</f>
        <v>0</v>
      </c>
      <c r="W378" s="493">
        <f>SUM(J378+V378)</f>
        <v>213000</v>
      </c>
      <c r="X378" s="493">
        <f>W378</f>
        <v>213000</v>
      </c>
      <c r="Y378" s="229">
        <v>10</v>
      </c>
      <c r="Z378" s="229">
        <v>0</v>
      </c>
      <c r="AA378" s="229">
        <v>0.01</v>
      </c>
      <c r="AB378" s="229"/>
    </row>
    <row r="379" spans="1:28" x14ac:dyDescent="0.3">
      <c r="A379" s="229">
        <v>187</v>
      </c>
      <c r="B379" s="230" t="s">
        <v>4</v>
      </c>
      <c r="C379" s="229">
        <v>15244</v>
      </c>
      <c r="D379" s="229">
        <v>10</v>
      </c>
      <c r="E379" s="229">
        <v>0</v>
      </c>
      <c r="F379" s="229">
        <v>11</v>
      </c>
      <c r="G379" s="229">
        <v>2</v>
      </c>
      <c r="H379" s="511">
        <f>SUM((D379*400)+(E379*100)+F379)</f>
        <v>4011</v>
      </c>
      <c r="I379" s="229">
        <v>75</v>
      </c>
      <c r="J379" s="511">
        <f>SUM(H379*I379)</f>
        <v>300825</v>
      </c>
      <c r="K379" s="229"/>
      <c r="L379" s="229"/>
      <c r="M379" s="230" t="s">
        <v>1261</v>
      </c>
      <c r="N379" s="230" t="s">
        <v>0</v>
      </c>
      <c r="O379" s="229">
        <v>20.25</v>
      </c>
      <c r="P379" s="229"/>
      <c r="Q379" s="229"/>
      <c r="R379" s="511">
        <v>6500</v>
      </c>
      <c r="S379" s="493">
        <f>SUM(O379*R379)</f>
        <v>131625</v>
      </c>
      <c r="T379" s="229">
        <v>7</v>
      </c>
      <c r="U379" s="486">
        <v>25</v>
      </c>
      <c r="V379" s="493">
        <f>SUM(S379-(S379*U379/100))</f>
        <v>98718.75</v>
      </c>
      <c r="W379" s="493">
        <f>SUM(J379+V379)</f>
        <v>399543.75</v>
      </c>
      <c r="X379" s="493">
        <f>W379</f>
        <v>399543.75</v>
      </c>
      <c r="Y379" s="229">
        <v>50</v>
      </c>
      <c r="Z379" s="229">
        <v>0</v>
      </c>
      <c r="AA379" s="229">
        <v>0.01</v>
      </c>
      <c r="AB379" s="229"/>
    </row>
    <row r="380" spans="1:28" x14ac:dyDescent="0.3">
      <c r="A380" s="229"/>
      <c r="B380" s="230"/>
      <c r="C380" s="229"/>
      <c r="D380" s="229"/>
      <c r="E380" s="229"/>
      <c r="F380" s="229"/>
      <c r="G380" s="229"/>
      <c r="H380" s="511">
        <f>SUM((D380*400)+(E380*100)+F380)</f>
        <v>0</v>
      </c>
      <c r="I380" s="229"/>
      <c r="J380" s="511">
        <f>SUM(H380*I380)</f>
        <v>0</v>
      </c>
      <c r="K380" s="229"/>
      <c r="L380" s="229"/>
      <c r="M380" s="230" t="s">
        <v>1256</v>
      </c>
      <c r="N380" s="230" t="s">
        <v>0</v>
      </c>
      <c r="O380" s="229">
        <v>28</v>
      </c>
      <c r="P380" s="229"/>
      <c r="Q380" s="229"/>
      <c r="R380" s="511">
        <v>2050</v>
      </c>
      <c r="S380" s="493">
        <f>SUM(O380*R380)</f>
        <v>57400</v>
      </c>
      <c r="T380" s="229">
        <v>3</v>
      </c>
      <c r="U380" s="486">
        <v>9</v>
      </c>
      <c r="V380" s="493">
        <f>SUM(S380-(S380*U380/100))</f>
        <v>52234</v>
      </c>
      <c r="W380" s="493">
        <f>SUM(J380+V380)</f>
        <v>52234</v>
      </c>
      <c r="X380" s="493">
        <f>W380</f>
        <v>52234</v>
      </c>
      <c r="Y380" s="229">
        <v>50</v>
      </c>
      <c r="Z380" s="229">
        <v>0</v>
      </c>
      <c r="AA380" s="229">
        <v>0.01</v>
      </c>
      <c r="AB380" s="229"/>
    </row>
    <row r="381" spans="1:28" x14ac:dyDescent="0.3">
      <c r="A381" s="229"/>
      <c r="B381" s="230"/>
      <c r="C381" s="229"/>
      <c r="D381" s="229"/>
      <c r="E381" s="229"/>
      <c r="F381" s="229"/>
      <c r="G381" s="229"/>
      <c r="H381" s="511">
        <f>SUM((D381*400)+(E381*100)+F381)</f>
        <v>0</v>
      </c>
      <c r="I381" s="229"/>
      <c r="J381" s="511">
        <f>SUM(H381*I381)</f>
        <v>0</v>
      </c>
      <c r="K381" s="229"/>
      <c r="L381" s="229"/>
      <c r="M381" s="230" t="s">
        <v>11</v>
      </c>
      <c r="N381" s="230" t="s">
        <v>0</v>
      </c>
      <c r="O381" s="229">
        <v>60</v>
      </c>
      <c r="P381" s="229"/>
      <c r="Q381" s="229"/>
      <c r="R381" s="511">
        <v>2050</v>
      </c>
      <c r="S381" s="493">
        <f>SUM(O381*R381)</f>
        <v>123000</v>
      </c>
      <c r="T381" s="229">
        <v>6</v>
      </c>
      <c r="U381" s="486">
        <v>20</v>
      </c>
      <c r="V381" s="493">
        <f>SUM(S381-(S381*U381/100))</f>
        <v>98400</v>
      </c>
      <c r="W381" s="493">
        <f>SUM(J381+V381)</f>
        <v>98400</v>
      </c>
      <c r="X381" s="493">
        <f>W381</f>
        <v>98400</v>
      </c>
      <c r="Y381" s="229">
        <v>50</v>
      </c>
      <c r="Z381" s="229">
        <v>0</v>
      </c>
      <c r="AA381" s="229">
        <v>0.01</v>
      </c>
      <c r="AB381" s="229"/>
    </row>
    <row r="382" spans="1:28" x14ac:dyDescent="0.3">
      <c r="A382" s="229"/>
      <c r="B382" s="230"/>
      <c r="C382" s="229"/>
      <c r="D382" s="229"/>
      <c r="E382" s="229"/>
      <c r="F382" s="229"/>
      <c r="G382" s="229"/>
      <c r="H382" s="511">
        <f>SUM((D382*400)+(E382*100)+F382)</f>
        <v>0</v>
      </c>
      <c r="I382" s="229"/>
      <c r="J382" s="511">
        <f>SUM(H382*I382)</f>
        <v>0</v>
      </c>
      <c r="K382" s="229"/>
      <c r="L382" s="229"/>
      <c r="M382" s="230" t="s">
        <v>218</v>
      </c>
      <c r="N382" s="230" t="s">
        <v>1233</v>
      </c>
      <c r="O382" s="229">
        <v>126</v>
      </c>
      <c r="P382" s="229"/>
      <c r="Q382" s="229"/>
      <c r="R382" s="511">
        <v>2050</v>
      </c>
      <c r="S382" s="493">
        <f>SUM(O382*R382)</f>
        <v>258300</v>
      </c>
      <c r="T382" s="229">
        <v>5</v>
      </c>
      <c r="U382" s="486">
        <v>5</v>
      </c>
      <c r="V382" s="493">
        <f>SUM(S382-(S382*U382/100))</f>
        <v>245385</v>
      </c>
      <c r="W382" s="493">
        <f>SUM(J382+V382)</f>
        <v>245385</v>
      </c>
      <c r="X382" s="493">
        <f>W382</f>
        <v>245385</v>
      </c>
      <c r="Y382" s="229">
        <v>50</v>
      </c>
      <c r="Z382" s="229">
        <v>0</v>
      </c>
      <c r="AA382" s="229">
        <v>0.01</v>
      </c>
      <c r="AB382" s="229"/>
    </row>
    <row r="383" spans="1:28" x14ac:dyDescent="0.3">
      <c r="A383" s="229">
        <v>188</v>
      </c>
      <c r="B383" s="230" t="s">
        <v>4</v>
      </c>
      <c r="C383" s="229">
        <v>3541</v>
      </c>
      <c r="D383" s="229">
        <v>0</v>
      </c>
      <c r="E383" s="229">
        <v>1</v>
      </c>
      <c r="F383" s="229">
        <v>31</v>
      </c>
      <c r="G383" s="229">
        <v>2</v>
      </c>
      <c r="H383" s="511">
        <f>SUM((D383*400)+(E383*100)+F383)</f>
        <v>131</v>
      </c>
      <c r="I383" s="229">
        <v>75</v>
      </c>
      <c r="J383" s="511">
        <f>SUM(H383*I383)</f>
        <v>9825</v>
      </c>
      <c r="K383" s="229"/>
      <c r="L383" s="229">
        <v>63</v>
      </c>
      <c r="M383" s="230" t="s">
        <v>10</v>
      </c>
      <c r="N383" s="230" t="s">
        <v>9</v>
      </c>
      <c r="O383" s="229">
        <v>205.5</v>
      </c>
      <c r="P383" s="229"/>
      <c r="Q383" s="229"/>
      <c r="R383" s="511">
        <v>6500</v>
      </c>
      <c r="S383" s="493">
        <f>SUM(O383*R383)</f>
        <v>1335750</v>
      </c>
      <c r="T383" s="229">
        <v>25</v>
      </c>
      <c r="U383" s="486">
        <v>85</v>
      </c>
      <c r="V383" s="493">
        <f>SUM(S383-(S383*U383/100))</f>
        <v>200362.5</v>
      </c>
      <c r="W383" s="493">
        <f>SUM(J383+V383)</f>
        <v>210187.5</v>
      </c>
      <c r="X383" s="493">
        <f>W383</f>
        <v>210187.5</v>
      </c>
      <c r="Y383" s="229">
        <v>10</v>
      </c>
      <c r="Z383" s="229">
        <v>0</v>
      </c>
      <c r="AA383" s="229">
        <v>0.02</v>
      </c>
      <c r="AB383" s="229"/>
    </row>
    <row r="384" spans="1:28" x14ac:dyDescent="0.3">
      <c r="A384" s="229"/>
      <c r="B384" s="230"/>
      <c r="C384" s="229"/>
      <c r="D384" s="229"/>
      <c r="E384" s="229"/>
      <c r="F384" s="229"/>
      <c r="G384" s="229"/>
      <c r="H384" s="511">
        <f>SUM((D384*400)+(E384*100)+F384)</f>
        <v>0</v>
      </c>
      <c r="I384" s="229"/>
      <c r="J384" s="511">
        <f>SUM(H384*I384)</f>
        <v>0</v>
      </c>
      <c r="K384" s="229"/>
      <c r="L384" s="229"/>
      <c r="M384" s="230"/>
      <c r="N384" s="230" t="s">
        <v>393</v>
      </c>
      <c r="O384" s="229">
        <v>157.5</v>
      </c>
      <c r="P384" s="229"/>
      <c r="Q384" s="229"/>
      <c r="R384" s="511"/>
      <c r="S384" s="493">
        <f>SUM(O384*R384)</f>
        <v>0</v>
      </c>
      <c r="T384" s="229"/>
      <c r="U384" s="486"/>
      <c r="V384" s="493">
        <f>SUM(S384-(S384*U384/100))</f>
        <v>0</v>
      </c>
      <c r="W384" s="493">
        <f>SUM(J384+V384)</f>
        <v>0</v>
      </c>
      <c r="X384" s="493">
        <f>W384</f>
        <v>0</v>
      </c>
      <c r="Y384" s="229"/>
      <c r="Z384" s="229"/>
      <c r="AA384" s="229"/>
      <c r="AB384" s="229"/>
    </row>
    <row r="385" spans="1:28" x14ac:dyDescent="0.3">
      <c r="A385" s="229"/>
      <c r="B385" s="230"/>
      <c r="C385" s="229"/>
      <c r="D385" s="229"/>
      <c r="E385" s="229"/>
      <c r="F385" s="229"/>
      <c r="G385" s="229"/>
      <c r="H385" s="511">
        <f>SUM((D385*400)+(E385*100)+F385)</f>
        <v>0</v>
      </c>
      <c r="I385" s="229"/>
      <c r="J385" s="511">
        <f>SUM(H385*I385)</f>
        <v>0</v>
      </c>
      <c r="K385" s="229"/>
      <c r="L385" s="229"/>
      <c r="M385" s="230"/>
      <c r="N385" s="230" t="s">
        <v>391</v>
      </c>
      <c r="O385" s="229">
        <v>48</v>
      </c>
      <c r="P385" s="229"/>
      <c r="Q385" s="229"/>
      <c r="R385" s="511"/>
      <c r="S385" s="493">
        <f>SUM(O385*R385)</f>
        <v>0</v>
      </c>
      <c r="T385" s="229"/>
      <c r="U385" s="486"/>
      <c r="V385" s="493">
        <f>SUM(S385-(S385*U385/100))</f>
        <v>0</v>
      </c>
      <c r="W385" s="493">
        <f>SUM(J385+V385)</f>
        <v>0</v>
      </c>
      <c r="X385" s="493">
        <f>W385</f>
        <v>0</v>
      </c>
      <c r="Y385" s="229"/>
      <c r="Z385" s="229"/>
      <c r="AA385" s="229"/>
      <c r="AB385" s="229"/>
    </row>
    <row r="386" spans="1:28" x14ac:dyDescent="0.3">
      <c r="A386" s="229"/>
      <c r="B386" s="230"/>
      <c r="C386" s="229"/>
      <c r="D386" s="229"/>
      <c r="E386" s="229"/>
      <c r="F386" s="229"/>
      <c r="G386" s="229"/>
      <c r="H386" s="511">
        <f>SUM((D386*400)+(E386*100)+F386)</f>
        <v>0</v>
      </c>
      <c r="I386" s="229"/>
      <c r="J386" s="511">
        <f>SUM(H386*I386)</f>
        <v>0</v>
      </c>
      <c r="K386" s="229"/>
      <c r="L386" s="229"/>
      <c r="M386" s="230" t="s">
        <v>71</v>
      </c>
      <c r="N386" s="230" t="s">
        <v>0</v>
      </c>
      <c r="O386" s="229">
        <v>31.5</v>
      </c>
      <c r="P386" s="229"/>
      <c r="Q386" s="229"/>
      <c r="R386" s="511">
        <v>5400</v>
      </c>
      <c r="S386" s="493">
        <f>SUM(O386*R386)</f>
        <v>170100</v>
      </c>
      <c r="T386" s="229">
        <v>25</v>
      </c>
      <c r="U386" s="486">
        <v>93</v>
      </c>
      <c r="V386" s="493">
        <f>SUM(S386-(S386*U386/100))</f>
        <v>11907</v>
      </c>
      <c r="W386" s="493">
        <f>SUM(J386+V386)</f>
        <v>11907</v>
      </c>
      <c r="X386" s="493">
        <f>W386</f>
        <v>11907</v>
      </c>
      <c r="Y386" s="229">
        <v>50</v>
      </c>
      <c r="Z386" s="229">
        <v>0</v>
      </c>
      <c r="AA386" s="229">
        <v>0.01</v>
      </c>
      <c r="AB386" s="229"/>
    </row>
    <row r="387" spans="1:28" x14ac:dyDescent="0.3">
      <c r="A387" s="229">
        <v>189</v>
      </c>
      <c r="B387" s="230" t="s">
        <v>4</v>
      </c>
      <c r="C387" s="229">
        <v>2452</v>
      </c>
      <c r="D387" s="229">
        <v>4</v>
      </c>
      <c r="E387" s="229">
        <v>0</v>
      </c>
      <c r="F387" s="229">
        <v>62</v>
      </c>
      <c r="G387" s="229">
        <v>1</v>
      </c>
      <c r="H387" s="511">
        <f>SUM((D387*400)+(E387*100)+F387)</f>
        <v>1662</v>
      </c>
      <c r="I387" s="229">
        <v>75</v>
      </c>
      <c r="J387" s="511">
        <f>SUM(H387*I387)</f>
        <v>124650</v>
      </c>
      <c r="K387" s="229"/>
      <c r="L387" s="229"/>
      <c r="M387" s="502"/>
      <c r="N387" s="502"/>
      <c r="O387" s="229"/>
      <c r="P387" s="229"/>
      <c r="Q387" s="229"/>
      <c r="R387" s="511"/>
      <c r="S387" s="493">
        <f>SUM(O387*R387)</f>
        <v>0</v>
      </c>
      <c r="T387" s="229"/>
      <c r="U387" s="486"/>
      <c r="V387" s="493">
        <f>SUM(S387-(S387*U387/100))</f>
        <v>0</v>
      </c>
      <c r="W387" s="493">
        <f>SUM(J387+V387)</f>
        <v>124650</v>
      </c>
      <c r="X387" s="493">
        <f>W387</f>
        <v>124650</v>
      </c>
      <c r="Y387" s="229">
        <v>50</v>
      </c>
      <c r="Z387" s="229">
        <v>0</v>
      </c>
      <c r="AA387" s="229">
        <v>0.01</v>
      </c>
      <c r="AB387" s="229"/>
    </row>
    <row r="388" spans="1:28" x14ac:dyDescent="0.3">
      <c r="A388" s="229">
        <v>190</v>
      </c>
      <c r="B388" s="230" t="s">
        <v>4</v>
      </c>
      <c r="C388" s="229">
        <v>15250</v>
      </c>
      <c r="D388" s="229">
        <v>1</v>
      </c>
      <c r="E388" s="229">
        <v>2</v>
      </c>
      <c r="F388" s="229">
        <v>26</v>
      </c>
      <c r="G388" s="229">
        <v>1</v>
      </c>
      <c r="H388" s="511">
        <f>SUM((D388*400)+(E388*100)+F388)</f>
        <v>626</v>
      </c>
      <c r="I388" s="229">
        <v>150</v>
      </c>
      <c r="J388" s="511">
        <f>SUM(H388*I388)</f>
        <v>93900</v>
      </c>
      <c r="K388" s="229"/>
      <c r="L388" s="229"/>
      <c r="M388" s="502"/>
      <c r="N388" s="502"/>
      <c r="O388" s="229"/>
      <c r="P388" s="229"/>
      <c r="Q388" s="229"/>
      <c r="R388" s="511"/>
      <c r="S388" s="493">
        <f>SUM(O388*R388)</f>
        <v>0</v>
      </c>
      <c r="T388" s="229"/>
      <c r="U388" s="486"/>
      <c r="V388" s="493">
        <f>SUM(S388-(S388*U388/100))</f>
        <v>0</v>
      </c>
      <c r="W388" s="493">
        <f>SUM(J388+V388)</f>
        <v>93900</v>
      </c>
      <c r="X388" s="493">
        <f>W388</f>
        <v>93900</v>
      </c>
      <c r="Y388" s="229">
        <v>50</v>
      </c>
      <c r="Z388" s="229">
        <v>0</v>
      </c>
      <c r="AA388" s="229">
        <v>0.01</v>
      </c>
      <c r="AB388" s="229"/>
    </row>
    <row r="389" spans="1:28" x14ac:dyDescent="0.3">
      <c r="A389" s="229">
        <v>191</v>
      </c>
      <c r="B389" s="230" t="s">
        <v>4</v>
      </c>
      <c r="C389" s="229">
        <v>7522</v>
      </c>
      <c r="D389" s="229">
        <v>6</v>
      </c>
      <c r="E389" s="229">
        <v>3</v>
      </c>
      <c r="F389" s="229">
        <v>53</v>
      </c>
      <c r="G389" s="229">
        <v>1</v>
      </c>
      <c r="H389" s="511">
        <f>SUM((D389*400)+(E389*100)+F389)</f>
        <v>2753</v>
      </c>
      <c r="I389" s="229">
        <v>75</v>
      </c>
      <c r="J389" s="511">
        <f>SUM(H389*I389)</f>
        <v>206475</v>
      </c>
      <c r="K389" s="229"/>
      <c r="L389" s="229"/>
      <c r="M389" s="502"/>
      <c r="N389" s="502"/>
      <c r="O389" s="229"/>
      <c r="P389" s="229"/>
      <c r="Q389" s="229"/>
      <c r="R389" s="511"/>
      <c r="S389" s="493">
        <f>SUM(O389*R389)</f>
        <v>0</v>
      </c>
      <c r="T389" s="229"/>
      <c r="U389" s="486"/>
      <c r="V389" s="493">
        <f>SUM(S389-(S389*U389/100))</f>
        <v>0</v>
      </c>
      <c r="W389" s="493">
        <f>SUM(J389+V389)</f>
        <v>206475</v>
      </c>
      <c r="X389" s="493">
        <f>W389</f>
        <v>206475</v>
      </c>
      <c r="Y389" s="229">
        <v>50</v>
      </c>
      <c r="Z389" s="229">
        <v>0</v>
      </c>
      <c r="AA389" s="229">
        <v>0.01</v>
      </c>
      <c r="AB389" s="229"/>
    </row>
    <row r="390" spans="1:28" x14ac:dyDescent="0.3">
      <c r="A390" s="229">
        <v>192</v>
      </c>
      <c r="B390" s="230" t="s">
        <v>4</v>
      </c>
      <c r="C390" s="229">
        <v>9571</v>
      </c>
      <c r="D390" s="229">
        <v>1</v>
      </c>
      <c r="E390" s="229">
        <v>2</v>
      </c>
      <c r="F390" s="229">
        <v>64</v>
      </c>
      <c r="G390" s="229">
        <v>2</v>
      </c>
      <c r="H390" s="511">
        <f>SUM((D390*400)+(E390*100)+F390)</f>
        <v>664</v>
      </c>
      <c r="I390" s="229">
        <v>75</v>
      </c>
      <c r="J390" s="511">
        <f>SUM(H390*I390)</f>
        <v>49800</v>
      </c>
      <c r="K390" s="229"/>
      <c r="L390" s="229">
        <v>34</v>
      </c>
      <c r="M390" s="230" t="s">
        <v>1250</v>
      </c>
      <c r="N390" s="230" t="s">
        <v>2</v>
      </c>
      <c r="O390" s="229">
        <v>124.8</v>
      </c>
      <c r="P390" s="229"/>
      <c r="Q390" s="229"/>
      <c r="R390" s="511">
        <v>6500</v>
      </c>
      <c r="S390" s="493">
        <f>SUM(O390*R390)</f>
        <v>811200</v>
      </c>
      <c r="T390" s="229">
        <v>25</v>
      </c>
      <c r="U390" s="486">
        <v>40</v>
      </c>
      <c r="V390" s="493">
        <f>SUM(S390-(S390*U390/100))</f>
        <v>486720</v>
      </c>
      <c r="W390" s="493">
        <f>SUM(J390+V390)</f>
        <v>536520</v>
      </c>
      <c r="X390" s="493">
        <f>W390</f>
        <v>536520</v>
      </c>
      <c r="Y390" s="229">
        <v>10</v>
      </c>
      <c r="Z390" s="229">
        <v>0</v>
      </c>
      <c r="AA390" s="229">
        <v>0.02</v>
      </c>
      <c r="AB390" s="229"/>
    </row>
    <row r="391" spans="1:28" x14ac:dyDescent="0.3">
      <c r="A391" s="229"/>
      <c r="B391" s="230"/>
      <c r="C391" s="229"/>
      <c r="D391" s="229"/>
      <c r="E391" s="229"/>
      <c r="F391" s="229"/>
      <c r="G391" s="229"/>
      <c r="H391" s="511">
        <f>SUM((D391*400)+(E391*100)+F391)</f>
        <v>0</v>
      </c>
      <c r="I391" s="229"/>
      <c r="J391" s="511">
        <f>SUM(H391*I391)</f>
        <v>0</v>
      </c>
      <c r="K391" s="229"/>
      <c r="L391" s="229"/>
      <c r="M391" s="230" t="s">
        <v>71</v>
      </c>
      <c r="N391" s="230" t="s">
        <v>0</v>
      </c>
      <c r="O391" s="229">
        <v>25</v>
      </c>
      <c r="P391" s="229"/>
      <c r="Q391" s="229"/>
      <c r="R391" s="511">
        <v>5400</v>
      </c>
      <c r="S391" s="493">
        <f>SUM(O391*R391)</f>
        <v>135000</v>
      </c>
      <c r="T391" s="229">
        <v>25</v>
      </c>
      <c r="U391" s="486">
        <v>93</v>
      </c>
      <c r="V391" s="493">
        <f>SUM(S391-(S391*U391/100))</f>
        <v>9450</v>
      </c>
      <c r="W391" s="493">
        <f>SUM(J391+V391)</f>
        <v>9450</v>
      </c>
      <c r="X391" s="493">
        <f>W391</f>
        <v>9450</v>
      </c>
      <c r="Y391" s="229">
        <v>50</v>
      </c>
      <c r="Z391" s="229">
        <v>0</v>
      </c>
      <c r="AA391" s="229">
        <v>0.01</v>
      </c>
      <c r="AB391" s="229"/>
    </row>
    <row r="392" spans="1:28" x14ac:dyDescent="0.3">
      <c r="A392" s="229"/>
      <c r="B392" s="230"/>
      <c r="C392" s="229"/>
      <c r="D392" s="229"/>
      <c r="E392" s="229"/>
      <c r="F392" s="229"/>
      <c r="G392" s="229"/>
      <c r="H392" s="511">
        <f>SUM((D392*400)+(E392*100)+F392)</f>
        <v>0</v>
      </c>
      <c r="I392" s="229"/>
      <c r="J392" s="511">
        <f>SUM(H392*I392)</f>
        <v>0</v>
      </c>
      <c r="K392" s="229"/>
      <c r="L392" s="229">
        <v>100</v>
      </c>
      <c r="M392" s="230" t="s">
        <v>1250</v>
      </c>
      <c r="N392" s="230" t="s">
        <v>2</v>
      </c>
      <c r="O392" s="229">
        <v>112.5</v>
      </c>
      <c r="P392" s="229"/>
      <c r="Q392" s="229"/>
      <c r="R392" s="511">
        <v>6500</v>
      </c>
      <c r="S392" s="493">
        <f>SUM(O392*R392)</f>
        <v>731250</v>
      </c>
      <c r="T392" s="229">
        <v>25</v>
      </c>
      <c r="U392" s="486">
        <v>40</v>
      </c>
      <c r="V392" s="493">
        <f>SUM(S392-(S392*U392/100))</f>
        <v>438750</v>
      </c>
      <c r="W392" s="493">
        <f>SUM(J392+V392)</f>
        <v>438750</v>
      </c>
      <c r="X392" s="493">
        <f>W392</f>
        <v>438750</v>
      </c>
      <c r="Y392" s="229">
        <v>10</v>
      </c>
      <c r="Z392" s="229">
        <v>0</v>
      </c>
      <c r="AA392" s="229">
        <v>0.02</v>
      </c>
      <c r="AB392" s="229"/>
    </row>
    <row r="393" spans="1:28" x14ac:dyDescent="0.3">
      <c r="A393" s="229"/>
      <c r="B393" s="230"/>
      <c r="C393" s="229"/>
      <c r="D393" s="229"/>
      <c r="E393" s="229"/>
      <c r="F393" s="229"/>
      <c r="G393" s="229"/>
      <c r="H393" s="511">
        <f>SUM((D393*400)+(E393*100)+F393)</f>
        <v>0</v>
      </c>
      <c r="I393" s="229"/>
      <c r="J393" s="511">
        <f>SUM(H393*I393)</f>
        <v>0</v>
      </c>
      <c r="K393" s="229"/>
      <c r="L393" s="229"/>
      <c r="M393" s="230" t="s">
        <v>71</v>
      </c>
      <c r="N393" s="230" t="s">
        <v>0</v>
      </c>
      <c r="O393" s="229">
        <v>40</v>
      </c>
      <c r="P393" s="229"/>
      <c r="Q393" s="229"/>
      <c r="R393" s="511">
        <v>5400</v>
      </c>
      <c r="S393" s="493">
        <f>SUM(O393*R393)</f>
        <v>216000</v>
      </c>
      <c r="T393" s="229">
        <v>25</v>
      </c>
      <c r="U393" s="486">
        <v>93</v>
      </c>
      <c r="V393" s="493">
        <f>SUM(S393-(S393*U393/100))</f>
        <v>15120</v>
      </c>
      <c r="W393" s="493">
        <f>SUM(J393+V393)</f>
        <v>15120</v>
      </c>
      <c r="X393" s="493">
        <f>W393</f>
        <v>15120</v>
      </c>
      <c r="Y393" s="229">
        <v>50</v>
      </c>
      <c r="Z393" s="229">
        <v>0</v>
      </c>
      <c r="AA393" s="229">
        <v>0.01</v>
      </c>
      <c r="AB393" s="229"/>
    </row>
    <row r="394" spans="1:28" x14ac:dyDescent="0.3">
      <c r="A394" s="229"/>
      <c r="B394" s="230"/>
      <c r="C394" s="229"/>
      <c r="D394" s="229"/>
      <c r="E394" s="229"/>
      <c r="F394" s="229"/>
      <c r="G394" s="229"/>
      <c r="H394" s="511">
        <f>SUM((D394*400)+(E394*100)+F394)</f>
        <v>0</v>
      </c>
      <c r="I394" s="229"/>
      <c r="J394" s="511">
        <f>SUM(H394*I394)</f>
        <v>0</v>
      </c>
      <c r="K394" s="229"/>
      <c r="L394" s="229">
        <v>104</v>
      </c>
      <c r="M394" s="230" t="s">
        <v>1250</v>
      </c>
      <c r="N394" s="230" t="s">
        <v>2</v>
      </c>
      <c r="O394" s="229">
        <v>36</v>
      </c>
      <c r="P394" s="229"/>
      <c r="Q394" s="229"/>
      <c r="R394" s="511">
        <v>6500</v>
      </c>
      <c r="S394" s="493">
        <f>SUM(O394*R394)</f>
        <v>234000</v>
      </c>
      <c r="T394" s="229">
        <v>10</v>
      </c>
      <c r="U394" s="486">
        <v>10</v>
      </c>
      <c r="V394" s="493">
        <f>SUM(S394-(S394*U394/100))</f>
        <v>210600</v>
      </c>
      <c r="W394" s="493">
        <f>SUM(J394+V394)</f>
        <v>210600</v>
      </c>
      <c r="X394" s="493">
        <f>W394</f>
        <v>210600</v>
      </c>
      <c r="Y394" s="229">
        <v>10</v>
      </c>
      <c r="Z394" s="229">
        <v>0</v>
      </c>
      <c r="AA394" s="229">
        <v>0.02</v>
      </c>
      <c r="AB394" s="229"/>
    </row>
    <row r="395" spans="1:28" x14ac:dyDescent="0.3">
      <c r="A395" s="229"/>
      <c r="B395" s="230"/>
      <c r="C395" s="229"/>
      <c r="D395" s="229"/>
      <c r="E395" s="229"/>
      <c r="F395" s="229"/>
      <c r="G395" s="229"/>
      <c r="H395" s="511">
        <f>SUM((D395*400)+(E395*100)+F395)</f>
        <v>0</v>
      </c>
      <c r="I395" s="229"/>
      <c r="J395" s="511">
        <f>SUM(H395*I395)</f>
        <v>0</v>
      </c>
      <c r="K395" s="229"/>
      <c r="L395" s="229"/>
      <c r="M395" s="230" t="s">
        <v>71</v>
      </c>
      <c r="N395" s="230" t="s">
        <v>0</v>
      </c>
      <c r="O395" s="229">
        <v>3.6</v>
      </c>
      <c r="P395" s="229"/>
      <c r="Q395" s="229"/>
      <c r="R395" s="511">
        <v>5400</v>
      </c>
      <c r="S395" s="493">
        <f>SUM(O395*R395)</f>
        <v>19440</v>
      </c>
      <c r="T395" s="229">
        <v>5</v>
      </c>
      <c r="U395" s="486">
        <v>15</v>
      </c>
      <c r="V395" s="493">
        <f>SUM(S395-(S395*U395/100))</f>
        <v>16524</v>
      </c>
      <c r="W395" s="493">
        <f>SUM(J395+V395)</f>
        <v>16524</v>
      </c>
      <c r="X395" s="493">
        <f>W395</f>
        <v>16524</v>
      </c>
      <c r="Y395" s="229">
        <v>50</v>
      </c>
      <c r="Z395" s="229">
        <v>0</v>
      </c>
      <c r="AA395" s="229">
        <v>0.01</v>
      </c>
      <c r="AB395" s="229"/>
    </row>
    <row r="396" spans="1:28" x14ac:dyDescent="0.3">
      <c r="A396" s="229">
        <v>193</v>
      </c>
      <c r="B396" s="230" t="s">
        <v>4</v>
      </c>
      <c r="C396" s="229">
        <v>99</v>
      </c>
      <c r="D396" s="229">
        <v>0</v>
      </c>
      <c r="E396" s="229">
        <v>1</v>
      </c>
      <c r="F396" s="229">
        <v>2</v>
      </c>
      <c r="G396" s="229">
        <v>2</v>
      </c>
      <c r="H396" s="511">
        <f>SUM((D396*400)+(E396*100)+F396)</f>
        <v>102</v>
      </c>
      <c r="I396" s="229">
        <v>250</v>
      </c>
      <c r="J396" s="511">
        <f>SUM(H396*I396)</f>
        <v>25500</v>
      </c>
      <c r="K396" s="229"/>
      <c r="L396" s="229">
        <v>46</v>
      </c>
      <c r="M396" s="230" t="s">
        <v>1250</v>
      </c>
      <c r="N396" s="230" t="s">
        <v>0</v>
      </c>
      <c r="O396" s="229">
        <v>60</v>
      </c>
      <c r="P396" s="229"/>
      <c r="Q396" s="229"/>
      <c r="R396" s="511">
        <v>6500</v>
      </c>
      <c r="S396" s="493">
        <f>SUM(O396*R396)</f>
        <v>390000</v>
      </c>
      <c r="T396" s="229">
        <v>30</v>
      </c>
      <c r="U396" s="486">
        <v>93</v>
      </c>
      <c r="V396" s="493">
        <f>SUM(S396-(S396*U396/100))</f>
        <v>27300</v>
      </c>
      <c r="W396" s="493">
        <f>SUM(J396+V396)</f>
        <v>52800</v>
      </c>
      <c r="X396" s="493">
        <f>W396</f>
        <v>52800</v>
      </c>
      <c r="Y396" s="229">
        <v>10</v>
      </c>
      <c r="Z396" s="229">
        <v>0</v>
      </c>
      <c r="AA396" s="229">
        <v>0.02</v>
      </c>
      <c r="AB396" s="229"/>
    </row>
    <row r="397" spans="1:28" x14ac:dyDescent="0.3">
      <c r="A397" s="229">
        <v>194</v>
      </c>
      <c r="B397" s="230" t="s">
        <v>4</v>
      </c>
      <c r="C397" s="229">
        <v>98</v>
      </c>
      <c r="D397" s="229">
        <v>0</v>
      </c>
      <c r="E397" s="229">
        <v>1</v>
      </c>
      <c r="F397" s="229">
        <v>26</v>
      </c>
      <c r="G397" s="229">
        <v>2</v>
      </c>
      <c r="H397" s="511">
        <f>SUM((D397*400)+(E397*100)+F397)</f>
        <v>126</v>
      </c>
      <c r="I397" s="229">
        <v>250</v>
      </c>
      <c r="J397" s="511">
        <f>SUM(H397*I397)</f>
        <v>31500</v>
      </c>
      <c r="K397" s="229"/>
      <c r="L397" s="229">
        <v>101</v>
      </c>
      <c r="M397" s="230" t="s">
        <v>1250</v>
      </c>
      <c r="N397" s="230" t="s">
        <v>2</v>
      </c>
      <c r="O397" s="229">
        <v>100</v>
      </c>
      <c r="P397" s="229"/>
      <c r="Q397" s="229"/>
      <c r="R397" s="511">
        <v>6500</v>
      </c>
      <c r="S397" s="493">
        <f>SUM(O397*R397)</f>
        <v>650000</v>
      </c>
      <c r="T397" s="229">
        <v>30</v>
      </c>
      <c r="U397" s="486">
        <v>50</v>
      </c>
      <c r="V397" s="493">
        <f>SUM(S397-(S397*U397/100))</f>
        <v>325000</v>
      </c>
      <c r="W397" s="493">
        <f>SUM(J397+V397)</f>
        <v>356500</v>
      </c>
      <c r="X397" s="493">
        <f>W397</f>
        <v>356500</v>
      </c>
      <c r="Y397" s="229">
        <v>10</v>
      </c>
      <c r="Z397" s="229">
        <v>0</v>
      </c>
      <c r="AA397" s="229">
        <v>0.02</v>
      </c>
      <c r="AB397" s="229"/>
    </row>
    <row r="398" spans="1:28" x14ac:dyDescent="0.3">
      <c r="A398" s="229"/>
      <c r="B398" s="230"/>
      <c r="C398" s="229"/>
      <c r="D398" s="229"/>
      <c r="E398" s="229"/>
      <c r="F398" s="229"/>
      <c r="G398" s="229"/>
      <c r="H398" s="511">
        <f>SUM((D398*400)+(E398*100)+F398)</f>
        <v>0</v>
      </c>
      <c r="I398" s="229"/>
      <c r="J398" s="511">
        <f>SUM(H398*I398)</f>
        <v>0</v>
      </c>
      <c r="K398" s="229"/>
      <c r="L398" s="229"/>
      <c r="M398" s="230" t="s">
        <v>22</v>
      </c>
      <c r="N398" s="230" t="s">
        <v>0</v>
      </c>
      <c r="O398" s="229">
        <v>24</v>
      </c>
      <c r="P398" s="229"/>
      <c r="Q398" s="229"/>
      <c r="R398" s="511">
        <v>2050</v>
      </c>
      <c r="S398" s="493">
        <f>SUM(O398*R398)</f>
        <v>49200</v>
      </c>
      <c r="T398" s="229">
        <v>30</v>
      </c>
      <c r="U398" s="486">
        <v>93</v>
      </c>
      <c r="V398" s="493">
        <f>SUM(S398-(S398*U398/100))</f>
        <v>3444</v>
      </c>
      <c r="W398" s="493">
        <f>SUM(J398+V398)</f>
        <v>3444</v>
      </c>
      <c r="X398" s="493">
        <f>W398</f>
        <v>3444</v>
      </c>
      <c r="Y398" s="229">
        <v>50</v>
      </c>
      <c r="Z398" s="229">
        <v>0</v>
      </c>
      <c r="AA398" s="229">
        <v>0.01</v>
      </c>
      <c r="AB398" s="229"/>
    </row>
    <row r="399" spans="1:28" x14ac:dyDescent="0.3">
      <c r="A399" s="229"/>
      <c r="B399" s="230"/>
      <c r="C399" s="229"/>
      <c r="D399" s="229"/>
      <c r="E399" s="229"/>
      <c r="F399" s="229"/>
      <c r="G399" s="229"/>
      <c r="H399" s="511">
        <f>SUM((D399*400)+(E399*100)+F399)</f>
        <v>0</v>
      </c>
      <c r="I399" s="229"/>
      <c r="J399" s="511">
        <f>SUM(H399*I399)</f>
        <v>0</v>
      </c>
      <c r="K399" s="229"/>
      <c r="L399" s="229">
        <v>48</v>
      </c>
      <c r="M399" s="230" t="s">
        <v>1250</v>
      </c>
      <c r="N399" s="230" t="s">
        <v>2</v>
      </c>
      <c r="O399" s="229">
        <v>12</v>
      </c>
      <c r="P399" s="229"/>
      <c r="Q399" s="229"/>
      <c r="R399" s="511">
        <v>6500</v>
      </c>
      <c r="S399" s="493">
        <f>SUM(O399*R399)</f>
        <v>78000</v>
      </c>
      <c r="T399" s="229">
        <v>1</v>
      </c>
      <c r="U399" s="486">
        <v>1</v>
      </c>
      <c r="V399" s="493">
        <f>SUM(S399-(S399*U399/100))</f>
        <v>77220</v>
      </c>
      <c r="W399" s="493">
        <f>SUM(J399+V399)</f>
        <v>77220</v>
      </c>
      <c r="X399" s="493">
        <f>W399</f>
        <v>77220</v>
      </c>
      <c r="Y399" s="229">
        <v>10</v>
      </c>
      <c r="Z399" s="229">
        <v>0</v>
      </c>
      <c r="AA399" s="229">
        <v>0.02</v>
      </c>
      <c r="AB399" s="229"/>
    </row>
    <row r="400" spans="1:28" x14ac:dyDescent="0.3">
      <c r="A400" s="229">
        <v>195</v>
      </c>
      <c r="B400" s="230" t="s">
        <v>4</v>
      </c>
      <c r="C400" s="229">
        <v>11008</v>
      </c>
      <c r="D400" s="229">
        <v>0</v>
      </c>
      <c r="E400" s="229">
        <v>3</v>
      </c>
      <c r="F400" s="229">
        <v>85</v>
      </c>
      <c r="G400" s="229">
        <v>1</v>
      </c>
      <c r="H400" s="511">
        <f>SUM((D400*400)+(E400*100)+F400)</f>
        <v>385</v>
      </c>
      <c r="I400" s="229">
        <v>75</v>
      </c>
      <c r="J400" s="511">
        <f>SUM(H400*I400)</f>
        <v>28875</v>
      </c>
      <c r="K400" s="229"/>
      <c r="L400" s="229"/>
      <c r="M400" s="230" t="s">
        <v>22</v>
      </c>
      <c r="N400" s="230" t="s">
        <v>0</v>
      </c>
      <c r="O400" s="229">
        <v>208</v>
      </c>
      <c r="P400" s="229"/>
      <c r="Q400" s="229"/>
      <c r="R400" s="511">
        <v>2050</v>
      </c>
      <c r="S400" s="493">
        <f>SUM(O400*R400)</f>
        <v>426400</v>
      </c>
      <c r="T400" s="229">
        <v>2</v>
      </c>
      <c r="U400" s="486">
        <v>6</v>
      </c>
      <c r="V400" s="493">
        <f>SUM(S400-(S400*U400/100))</f>
        <v>400816</v>
      </c>
      <c r="W400" s="493">
        <f>SUM(J400+V400)</f>
        <v>429691</v>
      </c>
      <c r="X400" s="493">
        <f>W400</f>
        <v>429691</v>
      </c>
      <c r="Y400" s="229">
        <v>50</v>
      </c>
      <c r="Z400" s="229">
        <v>0</v>
      </c>
      <c r="AA400" s="229">
        <v>0.01</v>
      </c>
      <c r="AB400" s="229"/>
    </row>
    <row r="401" spans="1:28" x14ac:dyDescent="0.3">
      <c r="A401" s="229"/>
      <c r="B401" s="230"/>
      <c r="C401" s="229"/>
      <c r="D401" s="229"/>
      <c r="E401" s="229"/>
      <c r="F401" s="229"/>
      <c r="G401" s="229"/>
      <c r="H401" s="511">
        <f>SUM((D401*400)+(E401*100)+F401)</f>
        <v>0</v>
      </c>
      <c r="I401" s="229"/>
      <c r="J401" s="511">
        <f>SUM(H401*I401)</f>
        <v>0</v>
      </c>
      <c r="K401" s="229"/>
      <c r="L401" s="229"/>
      <c r="M401" s="230" t="s">
        <v>218</v>
      </c>
      <c r="N401" s="230" t="s">
        <v>1233</v>
      </c>
      <c r="O401" s="229">
        <v>132</v>
      </c>
      <c r="P401" s="229"/>
      <c r="Q401" s="229"/>
      <c r="R401" s="511">
        <v>2050</v>
      </c>
      <c r="S401" s="493">
        <f>SUM(O401*R401)</f>
        <v>270600</v>
      </c>
      <c r="T401" s="229">
        <v>5</v>
      </c>
      <c r="U401" s="486">
        <v>5</v>
      </c>
      <c r="V401" s="493">
        <f>SUM(S401-(S401*U401/100))</f>
        <v>257070</v>
      </c>
      <c r="W401" s="493">
        <f>SUM(J401+V401)</f>
        <v>257070</v>
      </c>
      <c r="X401" s="493">
        <f>W401</f>
        <v>257070</v>
      </c>
      <c r="Y401" s="229">
        <v>50</v>
      </c>
      <c r="Z401" s="229">
        <v>0</v>
      </c>
      <c r="AA401" s="229">
        <v>0.01</v>
      </c>
      <c r="AB401" s="229"/>
    </row>
    <row r="402" spans="1:28" x14ac:dyDescent="0.3">
      <c r="A402" s="229">
        <v>196</v>
      </c>
      <c r="B402" s="230" t="s">
        <v>4</v>
      </c>
      <c r="C402" s="229">
        <v>10144</v>
      </c>
      <c r="D402" s="229">
        <v>0</v>
      </c>
      <c r="E402" s="229">
        <v>0</v>
      </c>
      <c r="F402" s="229">
        <v>98</v>
      </c>
      <c r="G402" s="229">
        <v>1</v>
      </c>
      <c r="H402" s="511">
        <f>SUM((D402*400)+(E402*100)+F402)</f>
        <v>98</v>
      </c>
      <c r="I402" s="229">
        <v>75</v>
      </c>
      <c r="J402" s="511">
        <f>SUM(H402*I402)</f>
        <v>7350</v>
      </c>
      <c r="K402" s="229"/>
      <c r="L402" s="229">
        <v>45</v>
      </c>
      <c r="M402" s="230" t="s">
        <v>1250</v>
      </c>
      <c r="N402" s="230" t="s">
        <v>2</v>
      </c>
      <c r="O402" s="229">
        <v>156</v>
      </c>
      <c r="P402" s="229"/>
      <c r="Q402" s="229"/>
      <c r="R402" s="511">
        <v>6500</v>
      </c>
      <c r="S402" s="493">
        <f>SUM(O402*R402)</f>
        <v>1014000</v>
      </c>
      <c r="T402" s="229">
        <v>20</v>
      </c>
      <c r="U402" s="486">
        <v>30</v>
      </c>
      <c r="V402" s="493">
        <f>SUM(S402-(S402*U402/100))</f>
        <v>709800</v>
      </c>
      <c r="W402" s="493">
        <f>SUM(J402+V402)</f>
        <v>717150</v>
      </c>
      <c r="X402" s="493">
        <f>W402</f>
        <v>717150</v>
      </c>
      <c r="Y402" s="229">
        <v>10</v>
      </c>
      <c r="Z402" s="229">
        <v>0</v>
      </c>
      <c r="AA402" s="229">
        <v>0.02</v>
      </c>
      <c r="AB402" s="229"/>
    </row>
    <row r="403" spans="1:28" x14ac:dyDescent="0.3">
      <c r="A403" s="229"/>
      <c r="B403" s="230"/>
      <c r="C403" s="229"/>
      <c r="D403" s="229"/>
      <c r="E403" s="229"/>
      <c r="F403" s="229"/>
      <c r="G403" s="229"/>
      <c r="H403" s="511"/>
      <c r="I403" s="229"/>
      <c r="J403" s="511"/>
      <c r="K403" s="229"/>
      <c r="L403" s="229"/>
      <c r="M403" s="230" t="s">
        <v>27</v>
      </c>
      <c r="N403" s="230" t="s">
        <v>2</v>
      </c>
      <c r="O403" s="229">
        <v>24</v>
      </c>
      <c r="P403" s="229"/>
      <c r="Q403" s="229"/>
      <c r="R403" s="511">
        <v>6500</v>
      </c>
      <c r="S403" s="493">
        <f>SUM(O403*R403)</f>
        <v>156000</v>
      </c>
      <c r="T403" s="229">
        <v>20</v>
      </c>
      <c r="U403" s="486">
        <v>30</v>
      </c>
      <c r="V403" s="493">
        <f>SUM(S403-(S403*U403/100))</f>
        <v>109200</v>
      </c>
      <c r="W403" s="493">
        <f>SUM(J403+V403)</f>
        <v>109200</v>
      </c>
      <c r="X403" s="493">
        <f>W403</f>
        <v>109200</v>
      </c>
      <c r="Y403" s="229">
        <v>10</v>
      </c>
      <c r="Z403" s="229">
        <v>0</v>
      </c>
      <c r="AA403" s="229">
        <v>0.02</v>
      </c>
      <c r="AB403" s="229"/>
    </row>
    <row r="404" spans="1:28" x14ac:dyDescent="0.3">
      <c r="A404" s="229"/>
      <c r="B404" s="230"/>
      <c r="C404" s="229"/>
      <c r="D404" s="229"/>
      <c r="E404" s="229"/>
      <c r="F404" s="229"/>
      <c r="G404" s="229"/>
      <c r="H404" s="511">
        <f>SUM((D404*400)+(E404*100)+F404)</f>
        <v>0</v>
      </c>
      <c r="I404" s="229"/>
      <c r="J404" s="511">
        <f>SUM(H404*I404)</f>
        <v>0</v>
      </c>
      <c r="K404" s="229"/>
      <c r="L404" s="229"/>
      <c r="M404" s="230" t="s">
        <v>1256</v>
      </c>
      <c r="N404" s="230" t="s">
        <v>0</v>
      </c>
      <c r="O404" s="229">
        <v>24</v>
      </c>
      <c r="P404" s="229"/>
      <c r="Q404" s="229"/>
      <c r="R404" s="511">
        <v>2050</v>
      </c>
      <c r="S404" s="493">
        <f>SUM(O404*R404)</f>
        <v>49200</v>
      </c>
      <c r="T404" s="229">
        <v>3</v>
      </c>
      <c r="U404" s="486">
        <v>9</v>
      </c>
      <c r="V404" s="493">
        <f>SUM(S404-(S404*U404/100))</f>
        <v>44772</v>
      </c>
      <c r="W404" s="493">
        <f>SUM(J404+V404)</f>
        <v>44772</v>
      </c>
      <c r="X404" s="493">
        <f>W404</f>
        <v>44772</v>
      </c>
      <c r="Y404" s="229">
        <v>50</v>
      </c>
      <c r="Z404" s="229">
        <v>0</v>
      </c>
      <c r="AA404" s="229">
        <v>0.01</v>
      </c>
      <c r="AB404" s="229"/>
    </row>
    <row r="405" spans="1:28" x14ac:dyDescent="0.3">
      <c r="A405" s="229">
        <v>197</v>
      </c>
      <c r="B405" s="230" t="s">
        <v>4</v>
      </c>
      <c r="C405" s="229">
        <v>15290</v>
      </c>
      <c r="D405" s="229">
        <v>2</v>
      </c>
      <c r="E405" s="229">
        <v>0</v>
      </c>
      <c r="F405" s="229">
        <v>13</v>
      </c>
      <c r="G405" s="229">
        <v>1</v>
      </c>
      <c r="H405" s="511">
        <f>SUM((D405*400)+(E405*100)+F405)</f>
        <v>813</v>
      </c>
      <c r="I405" s="229">
        <v>75</v>
      </c>
      <c r="J405" s="511">
        <f>SUM(H405*I405)</f>
        <v>60975</v>
      </c>
      <c r="K405" s="229"/>
      <c r="L405" s="229"/>
      <c r="M405" s="230"/>
      <c r="N405" s="230"/>
      <c r="O405" s="229"/>
      <c r="P405" s="229"/>
      <c r="Q405" s="229"/>
      <c r="R405" s="511"/>
      <c r="S405" s="493">
        <f>SUM(O405*R405)</f>
        <v>0</v>
      </c>
      <c r="T405" s="229"/>
      <c r="U405" s="486"/>
      <c r="V405" s="493">
        <f>SUM(S405-(S405*U405/100))</f>
        <v>0</v>
      </c>
      <c r="W405" s="493">
        <f>SUM(J405+V405)</f>
        <v>60975</v>
      </c>
      <c r="X405" s="493">
        <f>W405</f>
        <v>60975</v>
      </c>
      <c r="Y405" s="229">
        <v>50</v>
      </c>
      <c r="Z405" s="229">
        <v>0</v>
      </c>
      <c r="AA405" s="229">
        <v>0.01</v>
      </c>
      <c r="AB405" s="229"/>
    </row>
    <row r="406" spans="1:28" x14ac:dyDescent="0.3">
      <c r="A406" s="229">
        <v>198</v>
      </c>
      <c r="B406" s="230" t="s">
        <v>4</v>
      </c>
      <c r="C406" s="229">
        <v>4907</v>
      </c>
      <c r="D406" s="229">
        <v>0</v>
      </c>
      <c r="E406" s="229">
        <v>1</v>
      </c>
      <c r="F406" s="229">
        <v>15</v>
      </c>
      <c r="G406" s="229">
        <v>2</v>
      </c>
      <c r="H406" s="511">
        <f>SUM((D406*400)+(E406*100)+F406)</f>
        <v>115</v>
      </c>
      <c r="I406" s="229">
        <v>75</v>
      </c>
      <c r="J406" s="511">
        <f>SUM(H406*I406)</f>
        <v>8625</v>
      </c>
      <c r="K406" s="229"/>
      <c r="L406" s="229" t="s">
        <v>1260</v>
      </c>
      <c r="M406" s="230" t="s">
        <v>1250</v>
      </c>
      <c r="N406" s="230" t="s">
        <v>2</v>
      </c>
      <c r="O406" s="229">
        <v>35.64</v>
      </c>
      <c r="P406" s="229"/>
      <c r="Q406" s="229"/>
      <c r="R406" s="511">
        <v>6500</v>
      </c>
      <c r="S406" s="493">
        <f>SUM(O406*R406)</f>
        <v>231660</v>
      </c>
      <c r="T406" s="229">
        <v>20</v>
      </c>
      <c r="U406" s="486">
        <v>30</v>
      </c>
      <c r="V406" s="493">
        <f>SUM(S406-(S406*U406/100))</f>
        <v>162162</v>
      </c>
      <c r="W406" s="493">
        <f>SUM(J406+V406)</f>
        <v>170787</v>
      </c>
      <c r="X406" s="493">
        <f>W406</f>
        <v>170787</v>
      </c>
      <c r="Y406" s="229">
        <v>10</v>
      </c>
      <c r="Z406" s="229">
        <v>0</v>
      </c>
      <c r="AA406" s="229">
        <v>0.02</v>
      </c>
      <c r="AB406" s="229"/>
    </row>
    <row r="407" spans="1:28" x14ac:dyDescent="0.3">
      <c r="A407" s="229"/>
      <c r="B407" s="230"/>
      <c r="C407" s="229"/>
      <c r="D407" s="229"/>
      <c r="E407" s="229"/>
      <c r="F407" s="229"/>
      <c r="G407" s="229"/>
      <c r="H407" s="511">
        <f>SUM((D407*400)+(E407*100)+F407)</f>
        <v>0</v>
      </c>
      <c r="I407" s="229"/>
      <c r="J407" s="511">
        <f>SUM(H407*I407)</f>
        <v>0</v>
      </c>
      <c r="K407" s="229"/>
      <c r="L407" s="229"/>
      <c r="M407" s="230" t="s">
        <v>22</v>
      </c>
      <c r="N407" s="230" t="s">
        <v>0</v>
      </c>
      <c r="O407" s="229">
        <v>25.9</v>
      </c>
      <c r="P407" s="229"/>
      <c r="Q407" s="229"/>
      <c r="R407" s="511">
        <v>2050</v>
      </c>
      <c r="S407" s="493">
        <f>SUM(O407*R407)</f>
        <v>53095</v>
      </c>
      <c r="T407" s="229">
        <v>10</v>
      </c>
      <c r="U407" s="486">
        <v>40</v>
      </c>
      <c r="V407" s="493">
        <f>SUM(S407-(S407*U407/100))</f>
        <v>31857</v>
      </c>
      <c r="W407" s="493">
        <f>SUM(J407+V407)</f>
        <v>31857</v>
      </c>
      <c r="X407" s="493">
        <f>W407</f>
        <v>31857</v>
      </c>
      <c r="Y407" s="229">
        <v>50</v>
      </c>
      <c r="Z407" s="229">
        <v>0</v>
      </c>
      <c r="AA407" s="229">
        <v>0.01</v>
      </c>
      <c r="AB407" s="229"/>
    </row>
    <row r="408" spans="1:28" x14ac:dyDescent="0.3">
      <c r="A408" s="229"/>
      <c r="B408" s="230"/>
      <c r="C408" s="229"/>
      <c r="D408" s="229"/>
      <c r="E408" s="229"/>
      <c r="F408" s="229"/>
      <c r="G408" s="229"/>
      <c r="H408" s="511">
        <f>SUM((D408*400)+(E408*100)+F408)</f>
        <v>0</v>
      </c>
      <c r="I408" s="229"/>
      <c r="J408" s="511">
        <f>SUM(H408*I408)</f>
        <v>0</v>
      </c>
      <c r="K408" s="229"/>
      <c r="L408" s="229">
        <v>73</v>
      </c>
      <c r="M408" s="230" t="s">
        <v>1250</v>
      </c>
      <c r="N408" s="230" t="s">
        <v>2</v>
      </c>
      <c r="O408" s="229">
        <v>58.1</v>
      </c>
      <c r="P408" s="229"/>
      <c r="Q408" s="229"/>
      <c r="R408" s="511">
        <v>6500</v>
      </c>
      <c r="S408" s="493">
        <f>SUM(O408*R408)</f>
        <v>377650</v>
      </c>
      <c r="T408" s="229">
        <v>10</v>
      </c>
      <c r="U408" s="486">
        <v>10</v>
      </c>
      <c r="V408" s="493">
        <f>SUM(S408-(S408*U408/100))</f>
        <v>339885</v>
      </c>
      <c r="W408" s="493">
        <f>SUM(J408+V408)</f>
        <v>339885</v>
      </c>
      <c r="X408" s="493">
        <f>W408</f>
        <v>339885</v>
      </c>
      <c r="Y408" s="229">
        <v>10</v>
      </c>
      <c r="Z408" s="229">
        <v>0</v>
      </c>
      <c r="AA408" s="229">
        <v>0.02</v>
      </c>
      <c r="AB408" s="229"/>
    </row>
    <row r="409" spans="1:28" x14ac:dyDescent="0.3">
      <c r="A409" s="229">
        <v>199</v>
      </c>
      <c r="B409" s="230" t="s">
        <v>4</v>
      </c>
      <c r="C409" s="229">
        <v>4908</v>
      </c>
      <c r="D409" s="229">
        <v>0</v>
      </c>
      <c r="E409" s="229">
        <v>1</v>
      </c>
      <c r="F409" s="229">
        <v>44</v>
      </c>
      <c r="G409" s="229">
        <v>2</v>
      </c>
      <c r="H409" s="511">
        <f>SUM((D409*400)+(E409*100)+F409)</f>
        <v>144</v>
      </c>
      <c r="I409" s="229">
        <v>75</v>
      </c>
      <c r="J409" s="511">
        <f>SUM(H409*I409)</f>
        <v>10800</v>
      </c>
      <c r="K409" s="229"/>
      <c r="L409" s="229">
        <v>85</v>
      </c>
      <c r="M409" s="230" t="s">
        <v>1250</v>
      </c>
      <c r="N409" s="230" t="s">
        <v>2</v>
      </c>
      <c r="O409" s="229">
        <v>154</v>
      </c>
      <c r="P409" s="229"/>
      <c r="Q409" s="229"/>
      <c r="R409" s="511">
        <v>6500</v>
      </c>
      <c r="S409" s="493">
        <f>SUM(O409*R409)</f>
        <v>1001000</v>
      </c>
      <c r="T409" s="229">
        <v>30</v>
      </c>
      <c r="U409" s="486">
        <v>50</v>
      </c>
      <c r="V409" s="493">
        <f>SUM(S409-(S409*U409/100))</f>
        <v>500500</v>
      </c>
      <c r="W409" s="493">
        <f>SUM(J409+V409)</f>
        <v>511300</v>
      </c>
      <c r="X409" s="493">
        <f>W409</f>
        <v>511300</v>
      </c>
      <c r="Y409" s="229">
        <v>10</v>
      </c>
      <c r="Z409" s="229">
        <v>0</v>
      </c>
      <c r="AA409" s="229">
        <v>0.02</v>
      </c>
      <c r="AB409" s="229"/>
    </row>
    <row r="410" spans="1:28" x14ac:dyDescent="0.3">
      <c r="A410" s="229"/>
      <c r="B410" s="230"/>
      <c r="C410" s="229"/>
      <c r="D410" s="229"/>
      <c r="E410" s="229"/>
      <c r="F410" s="229"/>
      <c r="G410" s="229"/>
      <c r="H410" s="511">
        <f>SUM((D410*400)+(E410*100)+F410)</f>
        <v>0</v>
      </c>
      <c r="I410" s="229"/>
      <c r="J410" s="511">
        <f>SUM(H410*I410)</f>
        <v>0</v>
      </c>
      <c r="K410" s="229"/>
      <c r="L410" s="229"/>
      <c r="M410" s="230" t="s">
        <v>16</v>
      </c>
      <c r="N410" s="230" t="s">
        <v>0</v>
      </c>
      <c r="O410" s="229">
        <v>57.4</v>
      </c>
      <c r="P410" s="229"/>
      <c r="Q410" s="229"/>
      <c r="R410" s="511">
        <v>2400</v>
      </c>
      <c r="S410" s="493">
        <f>SUM(O410*R410)</f>
        <v>137760</v>
      </c>
      <c r="T410" s="229">
        <v>30</v>
      </c>
      <c r="U410" s="486">
        <v>93</v>
      </c>
      <c r="V410" s="493">
        <f>SUM(S410-(S410*U410/100))</f>
        <v>9643.1999999999971</v>
      </c>
      <c r="W410" s="493">
        <f>SUM(J410+V410)</f>
        <v>9643.1999999999971</v>
      </c>
      <c r="X410" s="493">
        <f>W410</f>
        <v>9643.1999999999971</v>
      </c>
      <c r="Y410" s="229">
        <v>0</v>
      </c>
      <c r="Z410" s="493">
        <f>X410</f>
        <v>9643.1999999999971</v>
      </c>
      <c r="AA410" s="229">
        <v>0.03</v>
      </c>
      <c r="AB410" s="229"/>
    </row>
    <row r="411" spans="1:28" x14ac:dyDescent="0.3">
      <c r="A411" s="229"/>
      <c r="B411" s="230"/>
      <c r="C411" s="229"/>
      <c r="D411" s="229"/>
      <c r="E411" s="229"/>
      <c r="F411" s="229"/>
      <c r="G411" s="229"/>
      <c r="H411" s="511">
        <f>SUM((D411*400)+(E411*100)+F411)</f>
        <v>0</v>
      </c>
      <c r="I411" s="229"/>
      <c r="J411" s="511">
        <f>SUM(H411*I411)</f>
        <v>0</v>
      </c>
      <c r="K411" s="229"/>
      <c r="L411" s="229"/>
      <c r="M411" s="230" t="s">
        <v>415</v>
      </c>
      <c r="N411" s="230" t="s">
        <v>0</v>
      </c>
      <c r="O411" s="229">
        <v>84</v>
      </c>
      <c r="P411" s="229"/>
      <c r="Q411" s="229"/>
      <c r="R411" s="511">
        <v>2050</v>
      </c>
      <c r="S411" s="493">
        <f>SUM(O411*R411)</f>
        <v>172200</v>
      </c>
      <c r="T411" s="229">
        <v>30</v>
      </c>
      <c r="U411" s="486">
        <v>93</v>
      </c>
      <c r="V411" s="493">
        <f>SUM(S411-(S411*U411/100))</f>
        <v>12054</v>
      </c>
      <c r="W411" s="493">
        <f>SUM(J411+V411)</f>
        <v>12054</v>
      </c>
      <c r="X411" s="493">
        <f>W411</f>
        <v>12054</v>
      </c>
      <c r="Y411" s="229">
        <v>50</v>
      </c>
      <c r="Z411" s="229">
        <v>0</v>
      </c>
      <c r="AA411" s="229">
        <v>0.01</v>
      </c>
      <c r="AB411" s="229"/>
    </row>
    <row r="412" spans="1:28" x14ac:dyDescent="0.3">
      <c r="A412" s="229"/>
      <c r="B412" s="230"/>
      <c r="C412" s="229"/>
      <c r="D412" s="229"/>
      <c r="E412" s="229"/>
      <c r="F412" s="229"/>
      <c r="G412" s="229"/>
      <c r="H412" s="511">
        <f>SUM((D412*400)+(E412*100)+F412)</f>
        <v>0</v>
      </c>
      <c r="I412" s="229"/>
      <c r="J412" s="511">
        <f>SUM(H412*I412)</f>
        <v>0</v>
      </c>
      <c r="K412" s="229"/>
      <c r="L412" s="229"/>
      <c r="M412" s="230" t="s">
        <v>1259</v>
      </c>
      <c r="N412" s="230" t="s">
        <v>0</v>
      </c>
      <c r="O412" s="229">
        <v>15</v>
      </c>
      <c r="P412" s="229"/>
      <c r="Q412" s="229"/>
      <c r="R412" s="511">
        <v>5400</v>
      </c>
      <c r="S412" s="493">
        <f>SUM(O412*R412)</f>
        <v>81000</v>
      </c>
      <c r="T412" s="229">
        <v>10</v>
      </c>
      <c r="U412" s="486">
        <v>40</v>
      </c>
      <c r="V412" s="493">
        <f>SUM(S412-(S412*U412/100))</f>
        <v>48600</v>
      </c>
      <c r="W412" s="493">
        <f>SUM(J412+V412)</f>
        <v>48600</v>
      </c>
      <c r="X412" s="493">
        <f>W412</f>
        <v>48600</v>
      </c>
      <c r="Y412" s="229">
        <v>10</v>
      </c>
      <c r="Z412" s="229">
        <v>0</v>
      </c>
      <c r="AA412" s="229">
        <v>0.02</v>
      </c>
      <c r="AB412" s="229"/>
    </row>
    <row r="413" spans="1:28" x14ac:dyDescent="0.3">
      <c r="A413" s="229">
        <v>200</v>
      </c>
      <c r="B413" s="230" t="s">
        <v>4</v>
      </c>
      <c r="C413" s="229">
        <v>15264</v>
      </c>
      <c r="D413" s="229">
        <v>5</v>
      </c>
      <c r="E413" s="229">
        <v>3</v>
      </c>
      <c r="F413" s="229">
        <v>64</v>
      </c>
      <c r="G413" s="229">
        <v>1</v>
      </c>
      <c r="H413" s="511">
        <f>SUM((D413*400)+(E413*100)+F413)</f>
        <v>2364</v>
      </c>
      <c r="I413" s="229">
        <v>75</v>
      </c>
      <c r="J413" s="511">
        <f>SUM(H413*I413)</f>
        <v>177300</v>
      </c>
      <c r="K413" s="229"/>
      <c r="L413" s="229"/>
      <c r="M413" s="502"/>
      <c r="N413" s="502"/>
      <c r="O413" s="229"/>
      <c r="P413" s="229"/>
      <c r="Q413" s="229"/>
      <c r="R413" s="511"/>
      <c r="S413" s="493">
        <f>SUM(O413*R413)</f>
        <v>0</v>
      </c>
      <c r="T413" s="229"/>
      <c r="U413" s="486"/>
      <c r="V413" s="493">
        <f>SUM(S413-(S413*U413/100))</f>
        <v>0</v>
      </c>
      <c r="W413" s="493">
        <f>SUM(J413+V413)</f>
        <v>177300</v>
      </c>
      <c r="X413" s="493">
        <f>W413</f>
        <v>177300</v>
      </c>
      <c r="Y413" s="229">
        <v>50</v>
      </c>
      <c r="Z413" s="229">
        <v>0</v>
      </c>
      <c r="AA413" s="229">
        <v>0.01</v>
      </c>
      <c r="AB413" s="229"/>
    </row>
    <row r="414" spans="1:28" x14ac:dyDescent="0.3">
      <c r="A414" s="500">
        <v>201</v>
      </c>
      <c r="B414" s="501" t="s">
        <v>4</v>
      </c>
      <c r="C414" s="500">
        <v>2468</v>
      </c>
      <c r="D414" s="500">
        <v>22</v>
      </c>
      <c r="E414" s="500">
        <v>1</v>
      </c>
      <c r="F414" s="500">
        <v>3</v>
      </c>
      <c r="G414" s="500">
        <v>1</v>
      </c>
      <c r="H414" s="511">
        <f>SUM((D414*400)+(E414*100)+F414)</f>
        <v>8903</v>
      </c>
      <c r="I414" s="229">
        <v>75</v>
      </c>
      <c r="J414" s="511">
        <f>SUM(H414*I414)</f>
        <v>667725</v>
      </c>
      <c r="K414" s="229"/>
      <c r="L414" s="500"/>
      <c r="M414" s="531"/>
      <c r="N414" s="531"/>
      <c r="O414" s="500"/>
      <c r="P414" s="500"/>
      <c r="Q414" s="229"/>
      <c r="R414" s="511"/>
      <c r="S414" s="493">
        <f>SUM(O414*R414)</f>
        <v>0</v>
      </c>
      <c r="T414" s="500"/>
      <c r="U414" s="486"/>
      <c r="V414" s="493">
        <f>SUM(S414-(S414*U414/100))</f>
        <v>0</v>
      </c>
      <c r="W414" s="493">
        <f>SUM(J414+V414)</f>
        <v>667725</v>
      </c>
      <c r="X414" s="493">
        <f>W414</f>
        <v>667725</v>
      </c>
      <c r="Y414" s="229">
        <v>50</v>
      </c>
      <c r="Z414" s="229">
        <v>0</v>
      </c>
      <c r="AA414" s="229">
        <v>0.01</v>
      </c>
      <c r="AB414" s="500"/>
    </row>
    <row r="415" spans="1:28" x14ac:dyDescent="0.3">
      <c r="A415" s="500">
        <v>202</v>
      </c>
      <c r="B415" s="501" t="s">
        <v>4</v>
      </c>
      <c r="C415" s="500">
        <v>15259</v>
      </c>
      <c r="D415" s="500">
        <v>4</v>
      </c>
      <c r="E415" s="500">
        <v>1</v>
      </c>
      <c r="F415" s="500">
        <v>62</v>
      </c>
      <c r="G415" s="500">
        <v>1</v>
      </c>
      <c r="H415" s="511">
        <f>SUM((D415*400)+(E415*100)+F415)</f>
        <v>1762</v>
      </c>
      <c r="I415" s="229">
        <v>75</v>
      </c>
      <c r="J415" s="511">
        <f>SUM(H415*I415)</f>
        <v>132150</v>
      </c>
      <c r="K415" s="229"/>
      <c r="L415" s="500"/>
      <c r="M415" s="531"/>
      <c r="N415" s="531"/>
      <c r="O415" s="500"/>
      <c r="P415" s="500"/>
      <c r="Q415" s="229"/>
      <c r="R415" s="511"/>
      <c r="S415" s="493">
        <f>SUM(O415*R415)</f>
        <v>0</v>
      </c>
      <c r="T415" s="500"/>
      <c r="U415" s="486"/>
      <c r="V415" s="493">
        <f>SUM(S415-(S415*U415/100))</f>
        <v>0</v>
      </c>
      <c r="W415" s="493">
        <f>SUM(J415+V415)</f>
        <v>132150</v>
      </c>
      <c r="X415" s="493">
        <f>W415</f>
        <v>132150</v>
      </c>
      <c r="Y415" s="229">
        <v>50</v>
      </c>
      <c r="Z415" s="229">
        <v>0</v>
      </c>
      <c r="AA415" s="229">
        <v>0.01</v>
      </c>
      <c r="AB415" s="500"/>
    </row>
    <row r="416" spans="1:28" x14ac:dyDescent="0.3">
      <c r="A416" s="229">
        <v>203</v>
      </c>
      <c r="B416" s="230" t="s">
        <v>4</v>
      </c>
      <c r="C416" s="229">
        <v>766</v>
      </c>
      <c r="D416" s="229">
        <v>0</v>
      </c>
      <c r="E416" s="229">
        <v>0</v>
      </c>
      <c r="F416" s="229">
        <v>82</v>
      </c>
      <c r="G416" s="229">
        <v>1</v>
      </c>
      <c r="H416" s="511">
        <f>SUM((D416*400)+(E416*100)+F416)</f>
        <v>82</v>
      </c>
      <c r="I416" s="229">
        <v>250</v>
      </c>
      <c r="J416" s="511">
        <f>SUM(H416*I416)</f>
        <v>20500</v>
      </c>
      <c r="K416" s="229"/>
      <c r="L416" s="229"/>
      <c r="M416" s="502"/>
      <c r="N416" s="502"/>
      <c r="O416" s="229"/>
      <c r="P416" s="229"/>
      <c r="Q416" s="229"/>
      <c r="R416" s="511"/>
      <c r="S416" s="493">
        <f>SUM(O416*R416)</f>
        <v>0</v>
      </c>
      <c r="T416" s="229"/>
      <c r="U416" s="486"/>
      <c r="V416" s="493">
        <f>SUM(S416-(S416*U416/100))</f>
        <v>0</v>
      </c>
      <c r="W416" s="493">
        <f>SUM(J416+V416)</f>
        <v>20500</v>
      </c>
      <c r="X416" s="493">
        <f>W416</f>
        <v>20500</v>
      </c>
      <c r="Y416" s="229">
        <v>50</v>
      </c>
      <c r="Z416" s="229">
        <v>0</v>
      </c>
      <c r="AA416" s="229">
        <v>0.01</v>
      </c>
      <c r="AB416" s="229"/>
    </row>
    <row r="417" spans="1:28" x14ac:dyDescent="0.3">
      <c r="A417" s="229">
        <v>204</v>
      </c>
      <c r="B417" s="230" t="s">
        <v>4</v>
      </c>
      <c r="C417" s="229">
        <v>12720</v>
      </c>
      <c r="D417" s="229">
        <v>0</v>
      </c>
      <c r="E417" s="229">
        <v>3</v>
      </c>
      <c r="F417" s="229">
        <v>36</v>
      </c>
      <c r="G417" s="229">
        <v>1</v>
      </c>
      <c r="H417" s="511">
        <f>SUM((D417*400)+(E417*100)+F417)</f>
        <v>336</v>
      </c>
      <c r="I417" s="229">
        <v>130</v>
      </c>
      <c r="J417" s="511">
        <f>SUM(H417*I417)</f>
        <v>43680</v>
      </c>
      <c r="K417" s="229"/>
      <c r="L417" s="229"/>
      <c r="M417" s="230" t="s">
        <v>1250</v>
      </c>
      <c r="N417" s="230" t="s">
        <v>0</v>
      </c>
      <c r="O417" s="229">
        <v>45.36</v>
      </c>
      <c r="P417" s="229"/>
      <c r="Q417" s="229"/>
      <c r="R417" s="511">
        <v>6500</v>
      </c>
      <c r="S417" s="493">
        <f>SUM(O417*R417)</f>
        <v>294840</v>
      </c>
      <c r="T417" s="229">
        <v>10</v>
      </c>
      <c r="U417" s="486">
        <v>40</v>
      </c>
      <c r="V417" s="493">
        <f>SUM(S417-(S417*U417/100))</f>
        <v>176904</v>
      </c>
      <c r="W417" s="493">
        <f>SUM(J417+V417)</f>
        <v>220584</v>
      </c>
      <c r="X417" s="493">
        <f>W417</f>
        <v>220584</v>
      </c>
      <c r="Y417" s="229">
        <v>10</v>
      </c>
      <c r="Z417" s="229">
        <v>0</v>
      </c>
      <c r="AA417" s="229">
        <v>0.02</v>
      </c>
      <c r="AB417" s="229"/>
    </row>
    <row r="418" spans="1:28" x14ac:dyDescent="0.3">
      <c r="A418" s="229"/>
      <c r="B418" s="230"/>
      <c r="C418" s="229"/>
      <c r="D418" s="229"/>
      <c r="E418" s="229"/>
      <c r="F418" s="229"/>
      <c r="G418" s="229"/>
      <c r="H418" s="511"/>
      <c r="I418" s="229"/>
      <c r="J418" s="511">
        <f>SUM(H418*I418)</f>
        <v>0</v>
      </c>
      <c r="K418" s="229"/>
      <c r="L418" s="229"/>
      <c r="M418" s="230" t="s">
        <v>22</v>
      </c>
      <c r="N418" s="230" t="s">
        <v>0</v>
      </c>
      <c r="O418" s="229">
        <v>42</v>
      </c>
      <c r="P418" s="229"/>
      <c r="Q418" s="229"/>
      <c r="R418" s="511">
        <v>2050</v>
      </c>
      <c r="S418" s="493">
        <f>SUM(O418*R418)</f>
        <v>86100</v>
      </c>
      <c r="T418" s="229">
        <v>10</v>
      </c>
      <c r="U418" s="486">
        <v>40</v>
      </c>
      <c r="V418" s="493">
        <f>SUM(S418-(S418*U418/100))</f>
        <v>51660</v>
      </c>
      <c r="W418" s="493">
        <f>SUM(J418+V418)</f>
        <v>51660</v>
      </c>
      <c r="X418" s="493">
        <f>W418</f>
        <v>51660</v>
      </c>
      <c r="Y418" s="229">
        <v>50</v>
      </c>
      <c r="Z418" s="229">
        <v>0</v>
      </c>
      <c r="AA418" s="229">
        <v>0.01</v>
      </c>
      <c r="AB418" s="229"/>
    </row>
    <row r="419" spans="1:28" x14ac:dyDescent="0.3">
      <c r="A419" s="229"/>
      <c r="B419" s="230"/>
      <c r="C419" s="229"/>
      <c r="D419" s="229"/>
      <c r="E419" s="229"/>
      <c r="F419" s="229"/>
      <c r="G419" s="229"/>
      <c r="H419" s="511"/>
      <c r="I419" s="229"/>
      <c r="J419" s="511">
        <f>SUM(H419*I419)</f>
        <v>0</v>
      </c>
      <c r="K419" s="229"/>
      <c r="L419" s="229"/>
      <c r="M419" s="230" t="s">
        <v>1256</v>
      </c>
      <c r="N419" s="230" t="s">
        <v>0</v>
      </c>
      <c r="O419" s="229">
        <v>20</v>
      </c>
      <c r="P419" s="229"/>
      <c r="Q419" s="229"/>
      <c r="R419" s="511">
        <v>2050</v>
      </c>
      <c r="S419" s="493">
        <f>SUM(O419*R419)</f>
        <v>41000</v>
      </c>
      <c r="T419" s="229">
        <v>10</v>
      </c>
      <c r="U419" s="486">
        <v>40</v>
      </c>
      <c r="V419" s="493">
        <f>SUM(S419-(S419*U419/100))</f>
        <v>24600</v>
      </c>
      <c r="W419" s="493">
        <f>SUM(J419+V419)</f>
        <v>24600</v>
      </c>
      <c r="X419" s="493">
        <f>W419</f>
        <v>24600</v>
      </c>
      <c r="Y419" s="229">
        <v>50</v>
      </c>
      <c r="Z419" s="229">
        <v>0</v>
      </c>
      <c r="AA419" s="229">
        <v>0.01</v>
      </c>
      <c r="AB419" s="229"/>
    </row>
    <row r="420" spans="1:28" x14ac:dyDescent="0.3">
      <c r="A420" s="229"/>
      <c r="B420" s="230"/>
      <c r="C420" s="229"/>
      <c r="D420" s="229"/>
      <c r="E420" s="229"/>
      <c r="F420" s="229"/>
      <c r="G420" s="229"/>
      <c r="H420" s="511"/>
      <c r="I420" s="229"/>
      <c r="J420" s="511">
        <f>SUM(H420*I420)</f>
        <v>0</v>
      </c>
      <c r="K420" s="229"/>
      <c r="L420" s="229"/>
      <c r="M420" s="230" t="s">
        <v>1250</v>
      </c>
      <c r="N420" s="230" t="s">
        <v>2</v>
      </c>
      <c r="O420" s="229">
        <v>54</v>
      </c>
      <c r="P420" s="229"/>
      <c r="Q420" s="229"/>
      <c r="R420" s="511">
        <v>6500</v>
      </c>
      <c r="S420" s="493">
        <f>SUM(O420*R420)</f>
        <v>351000</v>
      </c>
      <c r="T420" s="229">
        <v>6</v>
      </c>
      <c r="U420" s="486">
        <v>6</v>
      </c>
      <c r="V420" s="493">
        <f>SUM(S420-(S420*U420/100))</f>
        <v>329940</v>
      </c>
      <c r="W420" s="493">
        <f>SUM(J420+V420)</f>
        <v>329940</v>
      </c>
      <c r="X420" s="493">
        <f>W420</f>
        <v>329940</v>
      </c>
      <c r="Y420" s="229">
        <v>10</v>
      </c>
      <c r="Z420" s="229">
        <v>0</v>
      </c>
      <c r="AA420" s="229">
        <v>0.02</v>
      </c>
      <c r="AB420" s="229"/>
    </row>
    <row r="421" spans="1:28" x14ac:dyDescent="0.3">
      <c r="A421" s="229">
        <v>205</v>
      </c>
      <c r="B421" s="230" t="s">
        <v>4</v>
      </c>
      <c r="C421" s="229">
        <v>15278</v>
      </c>
      <c r="D421" s="229">
        <v>3</v>
      </c>
      <c r="E421" s="229">
        <v>0</v>
      </c>
      <c r="F421" s="229">
        <v>15</v>
      </c>
      <c r="G421" s="229">
        <v>1</v>
      </c>
      <c r="H421" s="511">
        <f>SUM((D421*400)+(E421*100)+F421)</f>
        <v>1215</v>
      </c>
      <c r="I421" s="229">
        <v>130</v>
      </c>
      <c r="J421" s="511">
        <f>SUM(H421*I421)</f>
        <v>157950</v>
      </c>
      <c r="K421" s="229"/>
      <c r="L421" s="229"/>
      <c r="M421" s="230"/>
      <c r="N421" s="230"/>
      <c r="O421" s="229"/>
      <c r="P421" s="229"/>
      <c r="Q421" s="229"/>
      <c r="R421" s="511"/>
      <c r="S421" s="493">
        <f>SUM(O421*R421)</f>
        <v>0</v>
      </c>
      <c r="T421" s="229"/>
      <c r="U421" s="486"/>
      <c r="V421" s="493">
        <f>SUM(S421-(S421*U421/100))</f>
        <v>0</v>
      </c>
      <c r="W421" s="493">
        <f>SUM(J421+V421)</f>
        <v>157950</v>
      </c>
      <c r="X421" s="493">
        <f>W421</f>
        <v>157950</v>
      </c>
      <c r="Y421" s="229">
        <v>50</v>
      </c>
      <c r="Z421" s="229">
        <v>0</v>
      </c>
      <c r="AA421" s="229">
        <v>0.01</v>
      </c>
      <c r="AB421" s="229"/>
    </row>
    <row r="422" spans="1:28" x14ac:dyDescent="0.3">
      <c r="A422" s="229">
        <v>206</v>
      </c>
      <c r="B422" s="230" t="s">
        <v>4</v>
      </c>
      <c r="C422" s="229">
        <v>15257</v>
      </c>
      <c r="D422" s="229">
        <v>5</v>
      </c>
      <c r="E422" s="229">
        <v>0</v>
      </c>
      <c r="F422" s="229">
        <v>82</v>
      </c>
      <c r="G422" s="229">
        <v>2</v>
      </c>
      <c r="H422" s="511">
        <f>SUM((D422*400)+(E422*100)+F422)</f>
        <v>2082</v>
      </c>
      <c r="I422" s="229">
        <v>75</v>
      </c>
      <c r="J422" s="511">
        <f>SUM(H422*I422)</f>
        <v>156150</v>
      </c>
      <c r="K422" s="229"/>
      <c r="L422" s="229">
        <v>69</v>
      </c>
      <c r="M422" s="230" t="s">
        <v>1250</v>
      </c>
      <c r="N422" s="230" t="s">
        <v>2</v>
      </c>
      <c r="O422" s="229">
        <v>225</v>
      </c>
      <c r="P422" s="229"/>
      <c r="Q422" s="229"/>
      <c r="R422" s="511">
        <v>6500</v>
      </c>
      <c r="S422" s="493">
        <f>SUM(O422*R422)</f>
        <v>1462500</v>
      </c>
      <c r="T422" s="229">
        <v>3</v>
      </c>
      <c r="U422" s="486">
        <v>3</v>
      </c>
      <c r="V422" s="493">
        <f>SUM(S422-(S422*U422/100))</f>
        <v>1418625</v>
      </c>
      <c r="W422" s="493">
        <f>SUM(J422+V422)</f>
        <v>1574775</v>
      </c>
      <c r="X422" s="493">
        <f>W422</f>
        <v>1574775</v>
      </c>
      <c r="Y422" s="229">
        <v>10</v>
      </c>
      <c r="Z422" s="229">
        <v>0</v>
      </c>
      <c r="AA422" s="229">
        <v>0.02</v>
      </c>
      <c r="AB422" s="229" t="s">
        <v>1258</v>
      </c>
    </row>
    <row r="423" spans="1:28" x14ac:dyDescent="0.3">
      <c r="A423" s="229"/>
      <c r="B423" s="230"/>
      <c r="C423" s="229"/>
      <c r="D423" s="229"/>
      <c r="E423" s="229"/>
      <c r="F423" s="229"/>
      <c r="G423" s="229"/>
      <c r="H423" s="511">
        <f>SUM((D423*400)+(E423*100)+F423)</f>
        <v>0</v>
      </c>
      <c r="I423" s="229"/>
      <c r="J423" s="511">
        <f>SUM(H423*I423)</f>
        <v>0</v>
      </c>
      <c r="K423" s="229"/>
      <c r="L423" s="229"/>
      <c r="M423" s="230" t="s">
        <v>22</v>
      </c>
      <c r="N423" s="230" t="s">
        <v>0</v>
      </c>
      <c r="O423" s="229">
        <v>58.22</v>
      </c>
      <c r="P423" s="229"/>
      <c r="Q423" s="229"/>
      <c r="R423" s="511">
        <v>2050</v>
      </c>
      <c r="S423" s="493">
        <f>SUM(O423*R423)</f>
        <v>119351</v>
      </c>
      <c r="T423" s="229">
        <v>3</v>
      </c>
      <c r="U423" s="486">
        <v>9</v>
      </c>
      <c r="V423" s="493">
        <f>SUM(S423-(S423*U423/100))</f>
        <v>108609.41</v>
      </c>
      <c r="W423" s="493">
        <f>SUM(J423+V423)</f>
        <v>108609.41</v>
      </c>
      <c r="X423" s="493">
        <f>W423</f>
        <v>108609.41</v>
      </c>
      <c r="Y423" s="229">
        <v>50</v>
      </c>
      <c r="Z423" s="229">
        <v>0</v>
      </c>
      <c r="AA423" s="229">
        <v>0.01</v>
      </c>
      <c r="AB423" s="229"/>
    </row>
    <row r="424" spans="1:28" x14ac:dyDescent="0.3">
      <c r="A424" s="229">
        <v>207</v>
      </c>
      <c r="B424" s="230" t="s">
        <v>4</v>
      </c>
      <c r="C424" s="229">
        <v>15208</v>
      </c>
      <c r="D424" s="229">
        <v>1</v>
      </c>
      <c r="E424" s="229">
        <v>3</v>
      </c>
      <c r="F424" s="229">
        <v>79</v>
      </c>
      <c r="G424" s="229">
        <v>2</v>
      </c>
      <c r="H424" s="511">
        <f>SUM((D424*400)+(E424*100)+F424)</f>
        <v>779</v>
      </c>
      <c r="I424" s="229">
        <v>130</v>
      </c>
      <c r="J424" s="511">
        <f>SUM(H424*I424)</f>
        <v>101270</v>
      </c>
      <c r="K424" s="229"/>
      <c r="L424" s="229">
        <v>130</v>
      </c>
      <c r="M424" s="230" t="s">
        <v>1250</v>
      </c>
      <c r="N424" s="230" t="s">
        <v>0</v>
      </c>
      <c r="O424" s="229">
        <v>51</v>
      </c>
      <c r="P424" s="229"/>
      <c r="Q424" s="229"/>
      <c r="R424" s="511">
        <v>6500</v>
      </c>
      <c r="S424" s="493">
        <f>SUM(O424*R424)</f>
        <v>331500</v>
      </c>
      <c r="T424" s="229">
        <v>1</v>
      </c>
      <c r="U424" s="486">
        <v>3</v>
      </c>
      <c r="V424" s="493">
        <f>SUM(S424-(S424*U424/100))</f>
        <v>321555</v>
      </c>
      <c r="W424" s="493">
        <f>SUM(J424+V424)</f>
        <v>422825</v>
      </c>
      <c r="X424" s="493">
        <f>W424</f>
        <v>422825</v>
      </c>
      <c r="Y424" s="229">
        <v>10</v>
      </c>
      <c r="Z424" s="229">
        <v>0</v>
      </c>
      <c r="AA424" s="229">
        <v>0.02</v>
      </c>
      <c r="AB424" s="229"/>
    </row>
    <row r="425" spans="1:28" x14ac:dyDescent="0.3">
      <c r="A425" s="229">
        <v>208</v>
      </c>
      <c r="B425" s="230" t="s">
        <v>4</v>
      </c>
      <c r="C425" s="229">
        <v>3540</v>
      </c>
      <c r="D425" s="229">
        <v>0</v>
      </c>
      <c r="E425" s="229">
        <v>1</v>
      </c>
      <c r="F425" s="229">
        <v>19</v>
      </c>
      <c r="G425" s="229">
        <v>2</v>
      </c>
      <c r="H425" s="511">
        <f>SUM((D425*400)+(E425*100)+F425)</f>
        <v>119</v>
      </c>
      <c r="I425" s="229">
        <v>75</v>
      </c>
      <c r="J425" s="511">
        <f>SUM(H425*I425)</f>
        <v>8925</v>
      </c>
      <c r="K425" s="229"/>
      <c r="L425" s="229">
        <v>50</v>
      </c>
      <c r="M425" s="230" t="s">
        <v>10</v>
      </c>
      <c r="N425" s="230" t="s">
        <v>9</v>
      </c>
      <c r="O425" s="229">
        <v>201</v>
      </c>
      <c r="P425" s="229"/>
      <c r="Q425" s="229"/>
      <c r="R425" s="511">
        <v>6500</v>
      </c>
      <c r="S425" s="493">
        <f>SUM(O425*R425)</f>
        <v>1306500</v>
      </c>
      <c r="T425" s="229">
        <v>21</v>
      </c>
      <c r="U425" s="486">
        <v>80</v>
      </c>
      <c r="V425" s="493">
        <f>SUM(S425-(S425*U425/100))</f>
        <v>261300</v>
      </c>
      <c r="W425" s="493">
        <f>SUM(J425+V425)</f>
        <v>270225</v>
      </c>
      <c r="X425" s="493">
        <f>W425</f>
        <v>270225</v>
      </c>
      <c r="Y425" s="229">
        <v>10</v>
      </c>
      <c r="Z425" s="229">
        <v>0</v>
      </c>
      <c r="AA425" s="229">
        <v>0.02</v>
      </c>
      <c r="AB425" s="229" t="s">
        <v>1257</v>
      </c>
    </row>
    <row r="426" spans="1:28" x14ac:dyDescent="0.3">
      <c r="A426" s="229"/>
      <c r="B426" s="230"/>
      <c r="C426" s="229"/>
      <c r="D426" s="229"/>
      <c r="E426" s="229"/>
      <c r="F426" s="229"/>
      <c r="G426" s="229"/>
      <c r="H426" s="511"/>
      <c r="I426" s="229"/>
      <c r="J426" s="511">
        <f>SUM(H426*I426)</f>
        <v>0</v>
      </c>
      <c r="K426" s="229"/>
      <c r="L426" s="229"/>
      <c r="M426" s="230"/>
      <c r="N426" s="230" t="s">
        <v>393</v>
      </c>
      <c r="O426" s="229">
        <v>120</v>
      </c>
      <c r="P426" s="229"/>
      <c r="Q426" s="229"/>
      <c r="R426" s="511"/>
      <c r="S426" s="493">
        <f>SUM(O426*R426)</f>
        <v>0</v>
      </c>
      <c r="T426" s="229"/>
      <c r="U426" s="486"/>
      <c r="V426" s="493">
        <f>SUM(S426-(S426*U426/100))</f>
        <v>0</v>
      </c>
      <c r="W426" s="493">
        <f>SUM(J426+V426)</f>
        <v>0</v>
      </c>
      <c r="X426" s="493">
        <f>W426</f>
        <v>0</v>
      </c>
      <c r="Y426" s="229"/>
      <c r="Z426" s="229"/>
      <c r="AA426" s="229"/>
      <c r="AB426" s="229"/>
    </row>
    <row r="427" spans="1:28" x14ac:dyDescent="0.3">
      <c r="A427" s="229"/>
      <c r="B427" s="230"/>
      <c r="C427" s="229"/>
      <c r="D427" s="229"/>
      <c r="E427" s="229"/>
      <c r="F427" s="229"/>
      <c r="G427" s="229"/>
      <c r="H427" s="511"/>
      <c r="I427" s="229"/>
      <c r="J427" s="511">
        <f>SUM(H427*I427)</f>
        <v>0</v>
      </c>
      <c r="K427" s="229"/>
      <c r="L427" s="229"/>
      <c r="M427" s="230"/>
      <c r="N427" s="230" t="s">
        <v>391</v>
      </c>
      <c r="O427" s="229">
        <v>81</v>
      </c>
      <c r="P427" s="229"/>
      <c r="Q427" s="229"/>
      <c r="R427" s="511"/>
      <c r="S427" s="493">
        <f>SUM(O427*R427)</f>
        <v>0</v>
      </c>
      <c r="T427" s="229"/>
      <c r="U427" s="486"/>
      <c r="V427" s="493">
        <f>SUM(S427-(S427*U427/100))</f>
        <v>0</v>
      </c>
      <c r="W427" s="493">
        <f>SUM(J427+V427)</f>
        <v>0</v>
      </c>
      <c r="X427" s="493">
        <f>W427</f>
        <v>0</v>
      </c>
      <c r="Y427" s="229"/>
      <c r="Z427" s="229"/>
      <c r="AA427" s="229"/>
      <c r="AB427" s="229"/>
    </row>
    <row r="428" spans="1:28" x14ac:dyDescent="0.3">
      <c r="A428" s="229"/>
      <c r="B428" s="230"/>
      <c r="C428" s="229"/>
      <c r="D428" s="229"/>
      <c r="E428" s="229"/>
      <c r="F428" s="229"/>
      <c r="G428" s="229"/>
      <c r="H428" s="511"/>
      <c r="I428" s="229"/>
      <c r="J428" s="511">
        <f>SUM(H428*I428)</f>
        <v>0</v>
      </c>
      <c r="K428" s="229"/>
      <c r="L428" s="229">
        <v>39</v>
      </c>
      <c r="M428" s="230" t="s">
        <v>10</v>
      </c>
      <c r="N428" s="230" t="s">
        <v>9</v>
      </c>
      <c r="O428" s="229">
        <v>197.6</v>
      </c>
      <c r="P428" s="229"/>
      <c r="Q428" s="229"/>
      <c r="R428" s="511">
        <v>6500</v>
      </c>
      <c r="S428" s="493">
        <f>SUM(O428*R428)</f>
        <v>1284400</v>
      </c>
      <c r="T428" s="229">
        <v>20</v>
      </c>
      <c r="U428" s="486">
        <v>75</v>
      </c>
      <c r="V428" s="493">
        <f>SUM(S428-(S428*U428/100))</f>
        <v>321100</v>
      </c>
      <c r="W428" s="493">
        <f>SUM(J428+V428)</f>
        <v>321100</v>
      </c>
      <c r="X428" s="493">
        <f>W428</f>
        <v>321100</v>
      </c>
      <c r="Y428" s="229">
        <v>10</v>
      </c>
      <c r="Z428" s="229">
        <v>0</v>
      </c>
      <c r="AA428" s="229">
        <v>0.02</v>
      </c>
      <c r="AB428" s="229"/>
    </row>
    <row r="429" spans="1:28" x14ac:dyDescent="0.3">
      <c r="A429" s="229"/>
      <c r="B429" s="230"/>
      <c r="C429" s="229"/>
      <c r="D429" s="229"/>
      <c r="E429" s="229"/>
      <c r="F429" s="229"/>
      <c r="G429" s="229"/>
      <c r="H429" s="511"/>
      <c r="I429" s="229"/>
      <c r="J429" s="511">
        <f>SUM(H429*I429)</f>
        <v>0</v>
      </c>
      <c r="K429" s="229"/>
      <c r="L429" s="229"/>
      <c r="M429" s="230"/>
      <c r="N429" s="230" t="s">
        <v>393</v>
      </c>
      <c r="O429" s="229">
        <v>116.6</v>
      </c>
      <c r="P429" s="229"/>
      <c r="Q429" s="229"/>
      <c r="R429" s="511"/>
      <c r="S429" s="493">
        <f>SUM(O429*R429)</f>
        <v>0</v>
      </c>
      <c r="T429" s="229"/>
      <c r="U429" s="486"/>
      <c r="V429" s="493">
        <f>SUM(S429-(S429*U429/100))</f>
        <v>0</v>
      </c>
      <c r="W429" s="493">
        <f>SUM(J429+V429)</f>
        <v>0</v>
      </c>
      <c r="X429" s="493">
        <f>W429</f>
        <v>0</v>
      </c>
      <c r="Y429" s="229"/>
      <c r="Z429" s="229"/>
      <c r="AA429" s="229"/>
      <c r="AB429" s="229"/>
    </row>
    <row r="430" spans="1:28" x14ac:dyDescent="0.3">
      <c r="A430" s="229"/>
      <c r="B430" s="230"/>
      <c r="C430" s="229"/>
      <c r="D430" s="229"/>
      <c r="E430" s="229"/>
      <c r="F430" s="229"/>
      <c r="G430" s="229"/>
      <c r="H430" s="511"/>
      <c r="I430" s="229"/>
      <c r="J430" s="511">
        <f>SUM(H430*I430)</f>
        <v>0</v>
      </c>
      <c r="K430" s="229"/>
      <c r="L430" s="229"/>
      <c r="M430" s="230"/>
      <c r="N430" s="230" t="s">
        <v>391</v>
      </c>
      <c r="O430" s="229">
        <v>81</v>
      </c>
      <c r="P430" s="229"/>
      <c r="Q430" s="229"/>
      <c r="R430" s="511"/>
      <c r="S430" s="493">
        <f>SUM(O430*R430)</f>
        <v>0</v>
      </c>
      <c r="T430" s="229"/>
      <c r="U430" s="486"/>
      <c r="V430" s="493">
        <f>SUM(S430-(S430*U430/100))</f>
        <v>0</v>
      </c>
      <c r="W430" s="493">
        <f>SUM(J430+V430)</f>
        <v>0</v>
      </c>
      <c r="X430" s="493">
        <f>W430</f>
        <v>0</v>
      </c>
      <c r="Y430" s="229"/>
      <c r="Z430" s="229"/>
      <c r="AA430" s="229"/>
      <c r="AB430" s="229"/>
    </row>
    <row r="431" spans="1:28" x14ac:dyDescent="0.3">
      <c r="A431" s="229"/>
      <c r="B431" s="230"/>
      <c r="C431" s="229"/>
      <c r="D431" s="229"/>
      <c r="E431" s="229"/>
      <c r="F431" s="229"/>
      <c r="G431" s="229"/>
      <c r="H431" s="511"/>
      <c r="I431" s="229"/>
      <c r="J431" s="511">
        <f>SUM(H431*I431)</f>
        <v>0</v>
      </c>
      <c r="K431" s="229"/>
      <c r="L431" s="229"/>
      <c r="M431" s="230" t="s">
        <v>71</v>
      </c>
      <c r="N431" s="230" t="s">
        <v>0</v>
      </c>
      <c r="O431" s="229">
        <v>18</v>
      </c>
      <c r="P431" s="229"/>
      <c r="Q431" s="229"/>
      <c r="R431" s="511">
        <v>5400</v>
      </c>
      <c r="S431" s="493">
        <f>SUM(O431*R431)</f>
        <v>97200</v>
      </c>
      <c r="T431" s="229">
        <v>15</v>
      </c>
      <c r="U431" s="486">
        <v>65</v>
      </c>
      <c r="V431" s="493">
        <f>SUM(S431-(S431*U431/100))</f>
        <v>34020</v>
      </c>
      <c r="W431" s="493">
        <f>SUM(J431+V431)</f>
        <v>34020</v>
      </c>
      <c r="X431" s="493">
        <f>W431</f>
        <v>34020</v>
      </c>
      <c r="Y431" s="229">
        <v>50</v>
      </c>
      <c r="Z431" s="229">
        <v>0</v>
      </c>
      <c r="AA431" s="229">
        <v>0.01</v>
      </c>
      <c r="AB431" s="229"/>
    </row>
    <row r="432" spans="1:28" x14ac:dyDescent="0.3">
      <c r="A432" s="229"/>
      <c r="B432" s="230"/>
      <c r="C432" s="229"/>
      <c r="D432" s="229"/>
      <c r="E432" s="229"/>
      <c r="F432" s="229"/>
      <c r="G432" s="229"/>
      <c r="H432" s="511"/>
      <c r="I432" s="229"/>
      <c r="J432" s="511">
        <f>SUM(H432*I432)</f>
        <v>0</v>
      </c>
      <c r="K432" s="229"/>
      <c r="L432" s="229"/>
      <c r="M432" s="230" t="s">
        <v>17</v>
      </c>
      <c r="N432" s="230" t="s">
        <v>1233</v>
      </c>
      <c r="O432" s="229">
        <v>7.5</v>
      </c>
      <c r="P432" s="229"/>
      <c r="Q432" s="229"/>
      <c r="R432" s="511">
        <v>6500</v>
      </c>
      <c r="S432" s="493">
        <f>SUM(O432*R432)</f>
        <v>48750</v>
      </c>
      <c r="T432" s="229">
        <v>5</v>
      </c>
      <c r="U432" s="486">
        <v>5</v>
      </c>
      <c r="V432" s="493">
        <f>SUM(S432-(S432*U432/100))</f>
        <v>46312.5</v>
      </c>
      <c r="W432" s="493">
        <f>SUM(J432+V432)</f>
        <v>46312.5</v>
      </c>
      <c r="X432" s="493">
        <f>W432</f>
        <v>46312.5</v>
      </c>
      <c r="Y432" s="229">
        <v>10</v>
      </c>
      <c r="Z432" s="229">
        <v>0</v>
      </c>
      <c r="AA432" s="229">
        <v>0.02</v>
      </c>
      <c r="AB432" s="229"/>
    </row>
    <row r="433" spans="1:28" x14ac:dyDescent="0.3">
      <c r="A433" s="229">
        <v>209</v>
      </c>
      <c r="B433" s="230" t="s">
        <v>4</v>
      </c>
      <c r="C433" s="229">
        <v>9093</v>
      </c>
      <c r="D433" s="229">
        <v>2</v>
      </c>
      <c r="E433" s="229">
        <v>0</v>
      </c>
      <c r="F433" s="229">
        <v>93</v>
      </c>
      <c r="G433" s="229">
        <v>2</v>
      </c>
      <c r="H433" s="511">
        <f>SUM((D433*400)+(E433*100)+F433)</f>
        <v>893</v>
      </c>
      <c r="I433" s="229">
        <v>150</v>
      </c>
      <c r="J433" s="511">
        <f>SUM(H433*I433)</f>
        <v>133950</v>
      </c>
      <c r="K433" s="229"/>
      <c r="L433" s="229">
        <v>129</v>
      </c>
      <c r="M433" s="230" t="s">
        <v>1250</v>
      </c>
      <c r="N433" s="230" t="s">
        <v>0</v>
      </c>
      <c r="O433" s="229">
        <v>27.04</v>
      </c>
      <c r="P433" s="229"/>
      <c r="Q433" s="229"/>
      <c r="R433" s="511">
        <v>6500</v>
      </c>
      <c r="S433" s="493">
        <f>SUM(O433*R433)</f>
        <v>175760</v>
      </c>
      <c r="T433" s="229">
        <v>5</v>
      </c>
      <c r="U433" s="486">
        <v>15</v>
      </c>
      <c r="V433" s="493">
        <f>SUM(S433-(S433*U433/100))</f>
        <v>149396</v>
      </c>
      <c r="W433" s="493">
        <f>SUM(J433+V433)</f>
        <v>283346</v>
      </c>
      <c r="X433" s="493">
        <f>W433</f>
        <v>283346</v>
      </c>
      <c r="Y433" s="229">
        <v>10</v>
      </c>
      <c r="Z433" s="229">
        <v>0</v>
      </c>
      <c r="AA433" s="229">
        <v>0.02</v>
      </c>
      <c r="AB433" s="229"/>
    </row>
    <row r="434" spans="1:28" x14ac:dyDescent="0.3">
      <c r="A434" s="229"/>
      <c r="B434" s="230"/>
      <c r="C434" s="229"/>
      <c r="D434" s="229"/>
      <c r="E434" s="229"/>
      <c r="F434" s="229"/>
      <c r="G434" s="229"/>
      <c r="H434" s="511"/>
      <c r="I434" s="229"/>
      <c r="J434" s="511">
        <f>SUM(H434*I434)</f>
        <v>0</v>
      </c>
      <c r="K434" s="229"/>
      <c r="L434" s="229"/>
      <c r="M434" s="230" t="s">
        <v>218</v>
      </c>
      <c r="N434" s="230" t="s">
        <v>1233</v>
      </c>
      <c r="O434" s="229">
        <v>5.76</v>
      </c>
      <c r="P434" s="229"/>
      <c r="Q434" s="229"/>
      <c r="R434" s="511">
        <v>2050</v>
      </c>
      <c r="S434" s="493">
        <f>SUM(O434*R434)</f>
        <v>11808</v>
      </c>
      <c r="T434" s="229">
        <v>2</v>
      </c>
      <c r="U434" s="486">
        <v>2</v>
      </c>
      <c r="V434" s="493">
        <f>SUM(S434-(S434*U434/100))</f>
        <v>11571.84</v>
      </c>
      <c r="W434" s="493">
        <f>SUM(J434+V434)</f>
        <v>11571.84</v>
      </c>
      <c r="X434" s="493">
        <f>W434</f>
        <v>11571.84</v>
      </c>
      <c r="Y434" s="229">
        <v>50</v>
      </c>
      <c r="Z434" s="229">
        <v>0</v>
      </c>
      <c r="AA434" s="229">
        <v>0.01</v>
      </c>
      <c r="AB434" s="229"/>
    </row>
    <row r="435" spans="1:28" x14ac:dyDescent="0.3">
      <c r="A435" s="229"/>
      <c r="B435" s="230"/>
      <c r="C435" s="229"/>
      <c r="D435" s="229"/>
      <c r="E435" s="229"/>
      <c r="F435" s="229"/>
      <c r="G435" s="229"/>
      <c r="H435" s="511"/>
      <c r="I435" s="229"/>
      <c r="J435" s="511">
        <f>SUM(H435*I435)</f>
        <v>0</v>
      </c>
      <c r="K435" s="229"/>
      <c r="L435" s="229"/>
      <c r="M435" s="230" t="s">
        <v>22</v>
      </c>
      <c r="N435" s="230" t="s">
        <v>0</v>
      </c>
      <c r="O435" s="229">
        <v>19.2</v>
      </c>
      <c r="P435" s="229"/>
      <c r="Q435" s="229"/>
      <c r="R435" s="511">
        <v>2050</v>
      </c>
      <c r="S435" s="493">
        <f>SUM(O435*R435)</f>
        <v>39360</v>
      </c>
      <c r="T435" s="229">
        <v>7</v>
      </c>
      <c r="U435" s="486">
        <v>25</v>
      </c>
      <c r="V435" s="493">
        <f>SUM(S435-(S435*U435/100))</f>
        <v>29520</v>
      </c>
      <c r="W435" s="493">
        <f>SUM(J435+V435)</f>
        <v>29520</v>
      </c>
      <c r="X435" s="493">
        <f>W435</f>
        <v>29520</v>
      </c>
      <c r="Y435" s="229">
        <v>50</v>
      </c>
      <c r="Z435" s="229">
        <v>0</v>
      </c>
      <c r="AA435" s="229">
        <v>0.01</v>
      </c>
      <c r="AB435" s="229"/>
    </row>
    <row r="436" spans="1:28" x14ac:dyDescent="0.3">
      <c r="A436" s="229"/>
      <c r="B436" s="230"/>
      <c r="C436" s="229"/>
      <c r="D436" s="229"/>
      <c r="E436" s="229"/>
      <c r="F436" s="229"/>
      <c r="G436" s="229"/>
      <c r="H436" s="511"/>
      <c r="I436" s="229"/>
      <c r="J436" s="511">
        <f>SUM(H436*I436)</f>
        <v>0</v>
      </c>
      <c r="K436" s="229"/>
      <c r="L436" s="229"/>
      <c r="M436" s="230" t="s">
        <v>22</v>
      </c>
      <c r="N436" s="230" t="s">
        <v>0</v>
      </c>
      <c r="O436" s="229">
        <v>7.5</v>
      </c>
      <c r="P436" s="229"/>
      <c r="Q436" s="229"/>
      <c r="R436" s="511">
        <v>2050</v>
      </c>
      <c r="S436" s="493">
        <f>SUM(O436*R436)</f>
        <v>15375</v>
      </c>
      <c r="T436" s="229">
        <v>1</v>
      </c>
      <c r="U436" s="486">
        <v>3</v>
      </c>
      <c r="V436" s="493">
        <f>SUM(S436-(S436*U436/100))</f>
        <v>14913.75</v>
      </c>
      <c r="W436" s="493">
        <f>SUM(J436+V436)</f>
        <v>14913.75</v>
      </c>
      <c r="X436" s="493">
        <f>W436</f>
        <v>14913.75</v>
      </c>
      <c r="Y436" s="229">
        <v>50</v>
      </c>
      <c r="Z436" s="229">
        <v>0</v>
      </c>
      <c r="AA436" s="229">
        <v>0.01</v>
      </c>
      <c r="AB436" s="229"/>
    </row>
    <row r="437" spans="1:28" x14ac:dyDescent="0.3">
      <c r="A437" s="229"/>
      <c r="B437" s="230"/>
      <c r="C437" s="229"/>
      <c r="D437" s="229"/>
      <c r="E437" s="229"/>
      <c r="F437" s="229"/>
      <c r="G437" s="229"/>
      <c r="H437" s="511"/>
      <c r="I437" s="229"/>
      <c r="J437" s="511">
        <f>SUM(H437*I437)</f>
        <v>0</v>
      </c>
      <c r="K437" s="229"/>
      <c r="L437" s="229"/>
      <c r="M437" s="230" t="s">
        <v>22</v>
      </c>
      <c r="N437" s="230" t="s">
        <v>0</v>
      </c>
      <c r="O437" s="229">
        <v>87.3</v>
      </c>
      <c r="P437" s="229"/>
      <c r="Q437" s="229"/>
      <c r="R437" s="511">
        <v>2050</v>
      </c>
      <c r="S437" s="493">
        <f>SUM(O437*R437)</f>
        <v>178965</v>
      </c>
      <c r="T437" s="229">
        <v>2</v>
      </c>
      <c r="U437" s="486">
        <v>6</v>
      </c>
      <c r="V437" s="493">
        <f>SUM(S437-(S437*U437/100))</f>
        <v>168227.1</v>
      </c>
      <c r="W437" s="493">
        <f>SUM(J437+V437)</f>
        <v>168227.1</v>
      </c>
      <c r="X437" s="493">
        <f>W437</f>
        <v>168227.1</v>
      </c>
      <c r="Y437" s="229">
        <v>50</v>
      </c>
      <c r="Z437" s="229">
        <v>0</v>
      </c>
      <c r="AA437" s="229">
        <v>0.01</v>
      </c>
      <c r="AB437" s="229"/>
    </row>
    <row r="438" spans="1:28" x14ac:dyDescent="0.3">
      <c r="A438" s="229"/>
      <c r="B438" s="230"/>
      <c r="C438" s="229"/>
      <c r="D438" s="229"/>
      <c r="E438" s="229"/>
      <c r="F438" s="229"/>
      <c r="G438" s="229"/>
      <c r="H438" s="511"/>
      <c r="I438" s="229"/>
      <c r="J438" s="511">
        <f>SUM(H438*I438)</f>
        <v>0</v>
      </c>
      <c r="K438" s="229"/>
      <c r="L438" s="229"/>
      <c r="M438" s="230" t="s">
        <v>1256</v>
      </c>
      <c r="N438" s="230" t="s">
        <v>0</v>
      </c>
      <c r="O438" s="229">
        <v>28.35</v>
      </c>
      <c r="P438" s="229"/>
      <c r="Q438" s="229"/>
      <c r="R438" s="511">
        <v>2050</v>
      </c>
      <c r="S438" s="493">
        <f>SUM(O438*R438)</f>
        <v>58117.5</v>
      </c>
      <c r="T438" s="229">
        <v>7</v>
      </c>
      <c r="U438" s="486">
        <v>25</v>
      </c>
      <c r="V438" s="493">
        <f>SUM(S438-(S438*U438/100))</f>
        <v>43588.125</v>
      </c>
      <c r="W438" s="493">
        <f>SUM(J438+V438)</f>
        <v>43588.125</v>
      </c>
      <c r="X438" s="493">
        <f>W438</f>
        <v>43588.125</v>
      </c>
      <c r="Y438" s="229">
        <v>50</v>
      </c>
      <c r="Z438" s="229">
        <v>0</v>
      </c>
      <c r="AA438" s="229">
        <v>0.01</v>
      </c>
      <c r="AB438" s="229"/>
    </row>
    <row r="439" spans="1:28" x14ac:dyDescent="0.3">
      <c r="A439" s="229">
        <v>210</v>
      </c>
      <c r="B439" s="230" t="s">
        <v>4</v>
      </c>
      <c r="C439" s="229">
        <v>3542</v>
      </c>
      <c r="D439" s="229">
        <v>0</v>
      </c>
      <c r="E439" s="229">
        <v>1</v>
      </c>
      <c r="F439" s="229">
        <v>38</v>
      </c>
      <c r="G439" s="229">
        <v>2</v>
      </c>
      <c r="H439" s="511">
        <f>SUM((D439*400)+(E439*100)+F439)</f>
        <v>138</v>
      </c>
      <c r="I439" s="229">
        <v>75</v>
      </c>
      <c r="J439" s="511">
        <f>SUM(H439*I439)</f>
        <v>10350</v>
      </c>
      <c r="K439" s="229"/>
      <c r="L439" s="229">
        <v>53</v>
      </c>
      <c r="M439" s="230" t="s">
        <v>1250</v>
      </c>
      <c r="N439" s="230" t="s">
        <v>2</v>
      </c>
      <c r="O439" s="229">
        <v>115.8</v>
      </c>
      <c r="P439" s="229"/>
      <c r="Q439" s="229"/>
      <c r="R439" s="511">
        <v>6500</v>
      </c>
      <c r="S439" s="493">
        <f>SUM(O439*R439)</f>
        <v>752700</v>
      </c>
      <c r="T439" s="229">
        <v>15</v>
      </c>
      <c r="U439" s="486">
        <v>20</v>
      </c>
      <c r="V439" s="493">
        <f>SUM(S439-(S439*U439/100))</f>
        <v>602160</v>
      </c>
      <c r="W439" s="493">
        <f>SUM(J439+V439)</f>
        <v>612510</v>
      </c>
      <c r="X439" s="493">
        <f>W439</f>
        <v>612510</v>
      </c>
      <c r="Y439" s="229">
        <v>10</v>
      </c>
      <c r="Z439" s="229">
        <v>0</v>
      </c>
      <c r="AA439" s="229">
        <v>0.02</v>
      </c>
      <c r="AB439" s="229"/>
    </row>
    <row r="440" spans="1:28" x14ac:dyDescent="0.3">
      <c r="A440" s="500">
        <v>211</v>
      </c>
      <c r="B440" s="501" t="s">
        <v>4</v>
      </c>
      <c r="C440" s="500">
        <v>2475</v>
      </c>
      <c r="D440" s="500">
        <v>11</v>
      </c>
      <c r="E440" s="500">
        <v>0</v>
      </c>
      <c r="F440" s="500">
        <v>95</v>
      </c>
      <c r="G440" s="500">
        <v>1</v>
      </c>
      <c r="H440" s="511">
        <f>SUM((D440*400)+(E440*100)+F440)</f>
        <v>4495</v>
      </c>
      <c r="I440" s="229">
        <v>75</v>
      </c>
      <c r="J440" s="511">
        <f>SUM(H440*I440)</f>
        <v>337125</v>
      </c>
      <c r="K440" s="229"/>
      <c r="L440" s="500"/>
      <c r="M440" s="531"/>
      <c r="N440" s="531"/>
      <c r="O440" s="500"/>
      <c r="P440" s="500"/>
      <c r="Q440" s="229"/>
      <c r="R440" s="511"/>
      <c r="S440" s="493">
        <f>SUM(O440*R440)</f>
        <v>0</v>
      </c>
      <c r="T440" s="500"/>
      <c r="U440" s="486"/>
      <c r="V440" s="493">
        <f>SUM(S440-(S440*U440/100))</f>
        <v>0</v>
      </c>
      <c r="W440" s="493">
        <f>SUM(J440+V440)</f>
        <v>337125</v>
      </c>
      <c r="X440" s="493">
        <f>W440</f>
        <v>337125</v>
      </c>
      <c r="Y440" s="229">
        <v>50</v>
      </c>
      <c r="Z440" s="229">
        <v>0</v>
      </c>
      <c r="AA440" s="229">
        <v>0.01</v>
      </c>
      <c r="AB440" s="500"/>
    </row>
    <row r="441" spans="1:28" x14ac:dyDescent="0.3">
      <c r="A441" s="229">
        <v>212</v>
      </c>
      <c r="B441" s="230" t="s">
        <v>4</v>
      </c>
      <c r="C441" s="229">
        <v>94</v>
      </c>
      <c r="D441" s="229">
        <v>0</v>
      </c>
      <c r="E441" s="229">
        <v>3</v>
      </c>
      <c r="F441" s="229">
        <v>3</v>
      </c>
      <c r="G441" s="229">
        <v>2</v>
      </c>
      <c r="H441" s="511">
        <f>SUM((D441*400)+(E441*100)+F441)</f>
        <v>303</v>
      </c>
      <c r="I441" s="229">
        <v>200</v>
      </c>
      <c r="J441" s="511">
        <f>SUM(H441*I441)</f>
        <v>60600</v>
      </c>
      <c r="K441" s="229"/>
      <c r="L441" s="229">
        <v>37</v>
      </c>
      <c r="M441" s="230" t="s">
        <v>1250</v>
      </c>
      <c r="N441" s="230" t="s">
        <v>2</v>
      </c>
      <c r="O441" s="229">
        <v>25.5</v>
      </c>
      <c r="P441" s="229"/>
      <c r="Q441" s="229"/>
      <c r="R441" s="511">
        <v>6500</v>
      </c>
      <c r="S441" s="493">
        <f>SUM(O441*R441)</f>
        <v>165750</v>
      </c>
      <c r="T441" s="229">
        <v>15</v>
      </c>
      <c r="U441" s="486">
        <v>20</v>
      </c>
      <c r="V441" s="493">
        <f>SUM(S441-(S441*U441/100))</f>
        <v>132600</v>
      </c>
      <c r="W441" s="493">
        <f>SUM(J441+V441)</f>
        <v>193200</v>
      </c>
      <c r="X441" s="493">
        <f>W441</f>
        <v>193200</v>
      </c>
      <c r="Y441" s="229">
        <v>10</v>
      </c>
      <c r="Z441" s="229">
        <v>0</v>
      </c>
      <c r="AA441" s="229">
        <v>0.02</v>
      </c>
      <c r="AB441" s="229" t="s">
        <v>1255</v>
      </c>
    </row>
    <row r="442" spans="1:28" x14ac:dyDescent="0.3">
      <c r="A442" s="229"/>
      <c r="B442" s="230"/>
      <c r="C442" s="229"/>
      <c r="D442" s="229"/>
      <c r="E442" s="229"/>
      <c r="F442" s="229"/>
      <c r="G442" s="229"/>
      <c r="H442" s="511"/>
      <c r="I442" s="229"/>
      <c r="J442" s="511">
        <f>SUM(H442*I442)</f>
        <v>0</v>
      </c>
      <c r="K442" s="229"/>
      <c r="L442" s="229"/>
      <c r="M442" s="230" t="s">
        <v>16</v>
      </c>
      <c r="N442" s="230" t="s">
        <v>0</v>
      </c>
      <c r="O442" s="229">
        <v>58.2</v>
      </c>
      <c r="P442" s="229"/>
      <c r="Q442" s="229"/>
      <c r="R442" s="511">
        <v>2400</v>
      </c>
      <c r="S442" s="493">
        <f>SUM(O442*R442)</f>
        <v>139680</v>
      </c>
      <c r="T442" s="229">
        <v>15</v>
      </c>
      <c r="U442" s="486">
        <v>65</v>
      </c>
      <c r="V442" s="493">
        <f>SUM(S442-(S442*U442/100))</f>
        <v>48888</v>
      </c>
      <c r="W442" s="493">
        <f>SUM(J442+V442)</f>
        <v>48888</v>
      </c>
      <c r="X442" s="493">
        <f>W442</f>
        <v>48888</v>
      </c>
      <c r="Y442" s="229">
        <v>0</v>
      </c>
      <c r="Z442" s="493">
        <f>X442</f>
        <v>48888</v>
      </c>
      <c r="AA442" s="229">
        <v>0.03</v>
      </c>
      <c r="AB442" s="229"/>
    </row>
    <row r="443" spans="1:28" x14ac:dyDescent="0.3">
      <c r="A443" s="229"/>
      <c r="B443" s="230"/>
      <c r="C443" s="229"/>
      <c r="D443" s="229"/>
      <c r="E443" s="229"/>
      <c r="F443" s="229"/>
      <c r="G443" s="229"/>
      <c r="H443" s="511"/>
      <c r="I443" s="229"/>
      <c r="J443" s="511">
        <f>SUM(H443*I443)</f>
        <v>0</v>
      </c>
      <c r="K443" s="229"/>
      <c r="L443" s="229"/>
      <c r="M443" s="230" t="s">
        <v>71</v>
      </c>
      <c r="N443" s="230" t="s">
        <v>0</v>
      </c>
      <c r="O443" s="229">
        <v>12.6</v>
      </c>
      <c r="P443" s="229"/>
      <c r="Q443" s="229"/>
      <c r="R443" s="511">
        <v>5400</v>
      </c>
      <c r="S443" s="493">
        <f>SUM(O443*R443)</f>
        <v>68040</v>
      </c>
      <c r="T443" s="229">
        <v>15</v>
      </c>
      <c r="U443" s="486">
        <v>65</v>
      </c>
      <c r="V443" s="493">
        <f>SUM(S443-(S443*U443/100))</f>
        <v>23814</v>
      </c>
      <c r="W443" s="493">
        <f>SUM(J443+V443)</f>
        <v>23814</v>
      </c>
      <c r="X443" s="493">
        <f>W443</f>
        <v>23814</v>
      </c>
      <c r="Y443" s="229">
        <v>50</v>
      </c>
      <c r="Z443" s="229">
        <v>0</v>
      </c>
      <c r="AA443" s="229">
        <v>0.01</v>
      </c>
      <c r="AB443" s="229"/>
    </row>
    <row r="444" spans="1:28" x14ac:dyDescent="0.3">
      <c r="A444" s="229"/>
      <c r="B444" s="230"/>
      <c r="C444" s="229"/>
      <c r="D444" s="229"/>
      <c r="E444" s="229"/>
      <c r="F444" s="229"/>
      <c r="G444" s="229"/>
      <c r="H444" s="511"/>
      <c r="I444" s="229"/>
      <c r="J444" s="511">
        <f>SUM(H444*I444)</f>
        <v>0</v>
      </c>
      <c r="K444" s="229"/>
      <c r="L444" s="229"/>
      <c r="M444" s="230" t="s">
        <v>1250</v>
      </c>
      <c r="N444" s="230" t="s">
        <v>2</v>
      </c>
      <c r="O444" s="229">
        <v>10.5</v>
      </c>
      <c r="P444" s="229"/>
      <c r="Q444" s="229"/>
      <c r="R444" s="511">
        <v>6500</v>
      </c>
      <c r="S444" s="493">
        <f>SUM(O444*R444)</f>
        <v>68250</v>
      </c>
      <c r="T444" s="229">
        <v>15</v>
      </c>
      <c r="U444" s="486">
        <v>20</v>
      </c>
      <c r="V444" s="493">
        <f>SUM(S444-(S444*U444/100))</f>
        <v>54600</v>
      </c>
      <c r="W444" s="493">
        <f>SUM(J444+V444)</f>
        <v>54600</v>
      </c>
      <c r="X444" s="493">
        <f>W444</f>
        <v>54600</v>
      </c>
      <c r="Y444" s="229">
        <v>10</v>
      </c>
      <c r="Z444" s="229">
        <v>0</v>
      </c>
      <c r="AA444" s="229">
        <v>0.02</v>
      </c>
      <c r="AB444" s="229"/>
    </row>
    <row r="445" spans="1:28" x14ac:dyDescent="0.3">
      <c r="A445" s="229"/>
      <c r="B445" s="230"/>
      <c r="C445" s="229"/>
      <c r="D445" s="229"/>
      <c r="E445" s="229"/>
      <c r="F445" s="229"/>
      <c r="G445" s="229"/>
      <c r="H445" s="511"/>
      <c r="I445" s="229"/>
      <c r="J445" s="511">
        <f>SUM(H445*I445)</f>
        <v>0</v>
      </c>
      <c r="K445" s="229"/>
      <c r="L445" s="229"/>
      <c r="M445" s="230" t="s">
        <v>1254</v>
      </c>
      <c r="N445" s="230" t="s">
        <v>2</v>
      </c>
      <c r="O445" s="229">
        <v>94.6</v>
      </c>
      <c r="P445" s="229"/>
      <c r="Q445" s="229"/>
      <c r="R445" s="511">
        <v>2050</v>
      </c>
      <c r="S445" s="493">
        <f>SUM(O445*R445)</f>
        <v>193930</v>
      </c>
      <c r="T445" s="229">
        <v>15</v>
      </c>
      <c r="U445" s="486">
        <v>20</v>
      </c>
      <c r="V445" s="493">
        <f>SUM(S445-(S445*U445/100))</f>
        <v>155144</v>
      </c>
      <c r="W445" s="493">
        <f>SUM(J445+V445)</f>
        <v>155144</v>
      </c>
      <c r="X445" s="493">
        <f>W445</f>
        <v>155144</v>
      </c>
      <c r="Y445" s="229">
        <v>50</v>
      </c>
      <c r="Z445" s="229">
        <v>0</v>
      </c>
      <c r="AA445" s="229">
        <v>0.01</v>
      </c>
      <c r="AB445" s="229"/>
    </row>
    <row r="446" spans="1:28" x14ac:dyDescent="0.3">
      <c r="A446" s="229">
        <v>213</v>
      </c>
      <c r="B446" s="230" t="s">
        <v>4</v>
      </c>
      <c r="C446" s="229">
        <v>2505</v>
      </c>
      <c r="D446" s="229">
        <v>14</v>
      </c>
      <c r="E446" s="229">
        <v>1</v>
      </c>
      <c r="F446" s="229">
        <v>37</v>
      </c>
      <c r="G446" s="229">
        <v>1</v>
      </c>
      <c r="H446" s="511">
        <f>SUM((D446*400)+(E446*100)+F446)</f>
        <v>5737</v>
      </c>
      <c r="I446" s="229">
        <v>75</v>
      </c>
      <c r="J446" s="511">
        <f>SUM(H446*I446)</f>
        <v>430275</v>
      </c>
      <c r="K446" s="229"/>
      <c r="L446" s="229"/>
      <c r="M446" s="502"/>
      <c r="N446" s="502"/>
      <c r="O446" s="229"/>
      <c r="P446" s="229"/>
      <c r="Q446" s="229"/>
      <c r="R446" s="511"/>
      <c r="S446" s="493">
        <f>SUM(O446*R446)</f>
        <v>0</v>
      </c>
      <c r="T446" s="229"/>
      <c r="U446" s="486"/>
      <c r="V446" s="493">
        <f>SUM(S446-(S446*U446/100))</f>
        <v>0</v>
      </c>
      <c r="W446" s="493">
        <f>SUM(J446+V446)</f>
        <v>430275</v>
      </c>
      <c r="X446" s="493">
        <f>W446</f>
        <v>430275</v>
      </c>
      <c r="Y446" s="229">
        <v>50</v>
      </c>
      <c r="Z446" s="229">
        <v>0</v>
      </c>
      <c r="AA446" s="229">
        <v>0.01</v>
      </c>
      <c r="AB446" s="229"/>
    </row>
    <row r="447" spans="1:28" x14ac:dyDescent="0.3">
      <c r="A447" s="229">
        <v>214</v>
      </c>
      <c r="B447" s="230" t="s">
        <v>4</v>
      </c>
      <c r="C447" s="229">
        <v>21135</v>
      </c>
      <c r="D447" s="229">
        <v>12</v>
      </c>
      <c r="E447" s="229">
        <v>0</v>
      </c>
      <c r="F447" s="229">
        <v>16</v>
      </c>
      <c r="G447" s="229">
        <v>1</v>
      </c>
      <c r="H447" s="511">
        <f>SUM((D447*400)+(E447*100)+F447)</f>
        <v>4816</v>
      </c>
      <c r="I447" s="229">
        <v>100</v>
      </c>
      <c r="J447" s="511">
        <f>SUM(H447*I447)</f>
        <v>481600</v>
      </c>
      <c r="K447" s="229"/>
      <c r="L447" s="229"/>
      <c r="M447" s="502"/>
      <c r="N447" s="502"/>
      <c r="O447" s="229"/>
      <c r="P447" s="229"/>
      <c r="Q447" s="229"/>
      <c r="R447" s="511"/>
      <c r="S447" s="493">
        <f>SUM(O447*R447)</f>
        <v>0</v>
      </c>
      <c r="T447" s="229"/>
      <c r="U447" s="486"/>
      <c r="V447" s="493">
        <f>SUM(S447-(S447*U447/100))</f>
        <v>0</v>
      </c>
      <c r="W447" s="493">
        <f>SUM(J447+V447)</f>
        <v>481600</v>
      </c>
      <c r="X447" s="493">
        <f>W447</f>
        <v>481600</v>
      </c>
      <c r="Y447" s="229">
        <v>50</v>
      </c>
      <c r="Z447" s="229">
        <v>0</v>
      </c>
      <c r="AA447" s="229">
        <v>0.01</v>
      </c>
      <c r="AB447" s="229"/>
    </row>
    <row r="448" spans="1:28" x14ac:dyDescent="0.3">
      <c r="A448" s="229">
        <v>215</v>
      </c>
      <c r="B448" s="230" t="s">
        <v>4</v>
      </c>
      <c r="C448" s="229">
        <v>15207</v>
      </c>
      <c r="D448" s="229">
        <v>3</v>
      </c>
      <c r="E448" s="229">
        <v>0</v>
      </c>
      <c r="F448" s="229">
        <v>90</v>
      </c>
      <c r="G448" s="229">
        <v>2</v>
      </c>
      <c r="H448" s="511">
        <f>SUM((D448*400)+(E448*100)+F448)</f>
        <v>1290</v>
      </c>
      <c r="I448" s="229">
        <v>130</v>
      </c>
      <c r="J448" s="511">
        <f>SUM(H448*I448)</f>
        <v>167700</v>
      </c>
      <c r="K448" s="229"/>
      <c r="L448" s="229">
        <v>33</v>
      </c>
      <c r="M448" s="230" t="s">
        <v>10</v>
      </c>
      <c r="N448" s="230" t="s">
        <v>9</v>
      </c>
      <c r="O448" s="229">
        <v>246</v>
      </c>
      <c r="P448" s="229"/>
      <c r="Q448" s="229"/>
      <c r="R448" s="511">
        <v>6500</v>
      </c>
      <c r="S448" s="493">
        <f>SUM(O448*R448)</f>
        <v>1599000</v>
      </c>
      <c r="T448" s="229">
        <v>14</v>
      </c>
      <c r="U448" s="486">
        <v>46</v>
      </c>
      <c r="V448" s="493">
        <f>SUM(S448-(S448*U448/100))</f>
        <v>863460</v>
      </c>
      <c r="W448" s="493">
        <f>SUM(J448+V448)</f>
        <v>1031160</v>
      </c>
      <c r="X448" s="493">
        <f>W448</f>
        <v>1031160</v>
      </c>
      <c r="Y448" s="229">
        <v>10</v>
      </c>
      <c r="Z448" s="229">
        <v>0</v>
      </c>
      <c r="AA448" s="229">
        <v>0.02</v>
      </c>
      <c r="AB448" s="229"/>
    </row>
    <row r="449" spans="1:28" x14ac:dyDescent="0.3">
      <c r="A449" s="229"/>
      <c r="B449" s="230"/>
      <c r="C449" s="229"/>
      <c r="D449" s="229"/>
      <c r="E449" s="229"/>
      <c r="F449" s="229"/>
      <c r="G449" s="229"/>
      <c r="H449" s="511"/>
      <c r="I449" s="229"/>
      <c r="J449" s="511">
        <f>SUM(H449*I449)</f>
        <v>0</v>
      </c>
      <c r="K449" s="229"/>
      <c r="L449" s="229"/>
      <c r="M449" s="230"/>
      <c r="N449" s="230" t="s">
        <v>393</v>
      </c>
      <c r="O449" s="229">
        <v>198</v>
      </c>
      <c r="P449" s="229"/>
      <c r="Q449" s="229"/>
      <c r="R449" s="511"/>
      <c r="S449" s="493">
        <f>SUM(O449*R449)</f>
        <v>0</v>
      </c>
      <c r="T449" s="229"/>
      <c r="U449" s="486"/>
      <c r="V449" s="493">
        <f>SUM(S449-(S449*U449/100))</f>
        <v>0</v>
      </c>
      <c r="W449" s="493">
        <f>SUM(J449+V449)</f>
        <v>0</v>
      </c>
      <c r="X449" s="493">
        <f>W449</f>
        <v>0</v>
      </c>
      <c r="Y449" s="229"/>
      <c r="Z449" s="229"/>
      <c r="AA449" s="229"/>
      <c r="AB449" s="229"/>
    </row>
    <row r="450" spans="1:28" x14ac:dyDescent="0.3">
      <c r="A450" s="229"/>
      <c r="B450" s="230"/>
      <c r="C450" s="229"/>
      <c r="D450" s="229"/>
      <c r="E450" s="229"/>
      <c r="F450" s="229"/>
      <c r="G450" s="229"/>
      <c r="H450" s="511"/>
      <c r="I450" s="229"/>
      <c r="J450" s="511">
        <f>SUM(H450*I450)</f>
        <v>0</v>
      </c>
      <c r="K450" s="229"/>
      <c r="L450" s="229"/>
      <c r="M450" s="230"/>
      <c r="N450" s="230" t="s">
        <v>391</v>
      </c>
      <c r="O450" s="229">
        <v>48</v>
      </c>
      <c r="P450" s="229"/>
      <c r="Q450" s="229"/>
      <c r="R450" s="511"/>
      <c r="S450" s="493">
        <f>SUM(O450*R450)</f>
        <v>0</v>
      </c>
      <c r="T450" s="229"/>
      <c r="U450" s="486"/>
      <c r="V450" s="493">
        <f>SUM(S450-(S450*U450/100))</f>
        <v>0</v>
      </c>
      <c r="W450" s="493">
        <f>SUM(J450+V450)</f>
        <v>0</v>
      </c>
      <c r="X450" s="493">
        <f>W450</f>
        <v>0</v>
      </c>
      <c r="Y450" s="229"/>
      <c r="Z450" s="229"/>
      <c r="AA450" s="229"/>
      <c r="AB450" s="229"/>
    </row>
    <row r="451" spans="1:28" x14ac:dyDescent="0.3">
      <c r="A451" s="229"/>
      <c r="B451" s="230"/>
      <c r="C451" s="229"/>
      <c r="D451" s="229"/>
      <c r="E451" s="229"/>
      <c r="F451" s="229"/>
      <c r="G451" s="229"/>
      <c r="H451" s="511"/>
      <c r="I451" s="229"/>
      <c r="J451" s="511">
        <f>SUM(H451*I451)</f>
        <v>0</v>
      </c>
      <c r="K451" s="229"/>
      <c r="L451" s="229"/>
      <c r="M451" s="230" t="s">
        <v>71</v>
      </c>
      <c r="N451" s="230" t="s">
        <v>0</v>
      </c>
      <c r="O451" s="229">
        <v>36</v>
      </c>
      <c r="P451" s="229"/>
      <c r="Q451" s="229"/>
      <c r="R451" s="511">
        <v>5400</v>
      </c>
      <c r="S451" s="493">
        <f>SUM(O451*R451)</f>
        <v>194400</v>
      </c>
      <c r="T451" s="229">
        <v>14</v>
      </c>
      <c r="U451" s="486">
        <v>60</v>
      </c>
      <c r="V451" s="493">
        <f>SUM(S451-(S451*U451/100))</f>
        <v>77760</v>
      </c>
      <c r="W451" s="493">
        <f>SUM(J451+V451)</f>
        <v>77760</v>
      </c>
      <c r="X451" s="493">
        <f>W451</f>
        <v>77760</v>
      </c>
      <c r="Y451" s="229">
        <v>50</v>
      </c>
      <c r="Z451" s="229">
        <v>0</v>
      </c>
      <c r="AA451" s="229">
        <v>0.01</v>
      </c>
      <c r="AB451" s="229"/>
    </row>
    <row r="452" spans="1:28" x14ac:dyDescent="0.3">
      <c r="A452" s="229"/>
      <c r="B452" s="230"/>
      <c r="C452" s="229"/>
      <c r="D452" s="229"/>
      <c r="E452" s="229"/>
      <c r="F452" s="229"/>
      <c r="G452" s="229"/>
      <c r="H452" s="511"/>
      <c r="I452" s="229"/>
      <c r="J452" s="511">
        <f>SUM(H452*I452)</f>
        <v>0</v>
      </c>
      <c r="K452" s="229"/>
      <c r="L452" s="229"/>
      <c r="M452" s="230" t="s">
        <v>415</v>
      </c>
      <c r="N452" s="230" t="s">
        <v>0</v>
      </c>
      <c r="O452" s="229">
        <v>24</v>
      </c>
      <c r="P452" s="229"/>
      <c r="Q452" s="229"/>
      <c r="R452" s="511">
        <v>2050</v>
      </c>
      <c r="S452" s="493">
        <f>SUM(O452*R452)</f>
        <v>49200</v>
      </c>
      <c r="T452" s="229">
        <v>14</v>
      </c>
      <c r="U452" s="486">
        <v>60</v>
      </c>
      <c r="V452" s="493">
        <f>SUM(S452-(S452*U452/100))</f>
        <v>19680</v>
      </c>
      <c r="W452" s="493">
        <f>SUM(J452+V452)</f>
        <v>19680</v>
      </c>
      <c r="X452" s="493">
        <f>W452</f>
        <v>19680</v>
      </c>
      <c r="Y452" s="229">
        <v>50</v>
      </c>
      <c r="Z452" s="229">
        <v>0</v>
      </c>
      <c r="AA452" s="229">
        <v>0.01</v>
      </c>
      <c r="AB452" s="229"/>
    </row>
    <row r="453" spans="1:28" x14ac:dyDescent="0.3">
      <c r="A453" s="229"/>
      <c r="B453" s="230"/>
      <c r="C453" s="229"/>
      <c r="D453" s="229"/>
      <c r="E453" s="229"/>
      <c r="F453" s="229"/>
      <c r="G453" s="229"/>
      <c r="H453" s="511"/>
      <c r="I453" s="229"/>
      <c r="J453" s="511">
        <f>SUM(H453*I453)</f>
        <v>0</v>
      </c>
      <c r="K453" s="229"/>
      <c r="L453" s="229">
        <v>95</v>
      </c>
      <c r="M453" s="230" t="s">
        <v>1250</v>
      </c>
      <c r="N453" s="230" t="s">
        <v>2</v>
      </c>
      <c r="O453" s="229">
        <v>90</v>
      </c>
      <c r="P453" s="229"/>
      <c r="Q453" s="229"/>
      <c r="R453" s="511">
        <v>6500</v>
      </c>
      <c r="S453" s="493">
        <f>SUM(O453*R453)</f>
        <v>585000</v>
      </c>
      <c r="T453" s="229">
        <v>18</v>
      </c>
      <c r="U453" s="486">
        <v>26</v>
      </c>
      <c r="V453" s="493">
        <f>SUM(S453-(S453*U453/100))</f>
        <v>432900</v>
      </c>
      <c r="W453" s="493">
        <f>SUM(J453+V453)</f>
        <v>432900</v>
      </c>
      <c r="X453" s="493">
        <f>W453</f>
        <v>432900</v>
      </c>
      <c r="Y453" s="229">
        <v>10</v>
      </c>
      <c r="Z453" s="229">
        <v>0</v>
      </c>
      <c r="AA453" s="229">
        <v>0.02</v>
      </c>
      <c r="AB453" s="229"/>
    </row>
    <row r="454" spans="1:28" x14ac:dyDescent="0.3">
      <c r="A454" s="229"/>
      <c r="B454" s="230"/>
      <c r="C454" s="229"/>
      <c r="D454" s="229"/>
      <c r="E454" s="229"/>
      <c r="F454" s="229"/>
      <c r="G454" s="229"/>
      <c r="H454" s="511"/>
      <c r="I454" s="229"/>
      <c r="J454" s="511">
        <f>SUM(H454*I454)</f>
        <v>0</v>
      </c>
      <c r="K454" s="229"/>
      <c r="L454" s="229"/>
      <c r="M454" s="230" t="s">
        <v>22</v>
      </c>
      <c r="N454" s="230" t="s">
        <v>0</v>
      </c>
      <c r="O454" s="229">
        <v>15</v>
      </c>
      <c r="P454" s="229"/>
      <c r="Q454" s="229"/>
      <c r="R454" s="511">
        <v>2050</v>
      </c>
      <c r="S454" s="493">
        <f>SUM(O454*R454)</f>
        <v>30750</v>
      </c>
      <c r="T454" s="229">
        <v>5</v>
      </c>
      <c r="U454" s="486">
        <v>15</v>
      </c>
      <c r="V454" s="493">
        <f>SUM(S454-(S454*U454/100))</f>
        <v>26137.5</v>
      </c>
      <c r="W454" s="493">
        <f>SUM(J454+V454)</f>
        <v>26137.5</v>
      </c>
      <c r="X454" s="493">
        <f>W454</f>
        <v>26137.5</v>
      </c>
      <c r="Y454" s="229">
        <v>10</v>
      </c>
      <c r="Z454" s="229">
        <v>0</v>
      </c>
      <c r="AA454" s="229">
        <v>0.02</v>
      </c>
      <c r="AB454" s="229"/>
    </row>
    <row r="455" spans="1:28" x14ac:dyDescent="0.3">
      <c r="A455" s="229"/>
      <c r="B455" s="230"/>
      <c r="C455" s="229"/>
      <c r="D455" s="229"/>
      <c r="E455" s="229"/>
      <c r="F455" s="229"/>
      <c r="G455" s="229"/>
      <c r="H455" s="511"/>
      <c r="I455" s="229"/>
      <c r="J455" s="511">
        <f>SUM(H455*I455)</f>
        <v>0</v>
      </c>
      <c r="K455" s="229"/>
      <c r="L455" s="229">
        <v>31</v>
      </c>
      <c r="M455" s="230" t="s">
        <v>1250</v>
      </c>
      <c r="N455" s="230" t="s">
        <v>2</v>
      </c>
      <c r="O455" s="229">
        <v>178.5</v>
      </c>
      <c r="P455" s="229"/>
      <c r="Q455" s="229"/>
      <c r="R455" s="511">
        <v>6500</v>
      </c>
      <c r="S455" s="493">
        <f>SUM(O455*R455)</f>
        <v>1160250</v>
      </c>
      <c r="T455" s="229">
        <v>2</v>
      </c>
      <c r="U455" s="486">
        <v>2</v>
      </c>
      <c r="V455" s="493">
        <f>SUM(S455-(S455*U455/100))</f>
        <v>1137045</v>
      </c>
      <c r="W455" s="493">
        <f>SUM(J455+V455)</f>
        <v>1137045</v>
      </c>
      <c r="X455" s="493">
        <f>W455</f>
        <v>1137045</v>
      </c>
      <c r="Y455" s="229">
        <v>10</v>
      </c>
      <c r="Z455" s="229">
        <v>0</v>
      </c>
      <c r="AA455" s="229">
        <v>0.02</v>
      </c>
      <c r="AB455" s="229"/>
    </row>
    <row r="456" spans="1:28" x14ac:dyDescent="0.3">
      <c r="A456" s="229"/>
      <c r="B456" s="230"/>
      <c r="C456" s="229"/>
      <c r="D456" s="229"/>
      <c r="E456" s="229"/>
      <c r="F456" s="229"/>
      <c r="G456" s="229"/>
      <c r="H456" s="511"/>
      <c r="I456" s="229"/>
      <c r="J456" s="511">
        <f>SUM(H456*I456)</f>
        <v>0</v>
      </c>
      <c r="K456" s="229"/>
      <c r="L456" s="229"/>
      <c r="M456" s="230" t="s">
        <v>22</v>
      </c>
      <c r="N456" s="230" t="s">
        <v>0</v>
      </c>
      <c r="O456" s="229">
        <v>16.45</v>
      </c>
      <c r="P456" s="229"/>
      <c r="Q456" s="229"/>
      <c r="R456" s="511">
        <v>2050</v>
      </c>
      <c r="S456" s="493">
        <f>SUM(O456*R456)</f>
        <v>33722.5</v>
      </c>
      <c r="T456" s="229">
        <v>8</v>
      </c>
      <c r="U456" s="486">
        <v>30</v>
      </c>
      <c r="V456" s="493">
        <f>SUM(S456-(S456*U456/100))</f>
        <v>23605.75</v>
      </c>
      <c r="W456" s="493">
        <f>SUM(J456+V456)</f>
        <v>23605.75</v>
      </c>
      <c r="X456" s="493">
        <f>W456</f>
        <v>23605.75</v>
      </c>
      <c r="Y456" s="229">
        <v>50</v>
      </c>
      <c r="Z456" s="229">
        <v>0</v>
      </c>
      <c r="AA456" s="229">
        <v>0.01</v>
      </c>
      <c r="AB456" s="229"/>
    </row>
    <row r="457" spans="1:28" x14ac:dyDescent="0.3">
      <c r="A457" s="229"/>
      <c r="B457" s="230"/>
      <c r="C457" s="229"/>
      <c r="D457" s="229"/>
      <c r="E457" s="229"/>
      <c r="F457" s="229"/>
      <c r="G457" s="229"/>
      <c r="H457" s="511"/>
      <c r="I457" s="229"/>
      <c r="J457" s="511">
        <f>SUM(H457*I457)</f>
        <v>0</v>
      </c>
      <c r="K457" s="229"/>
      <c r="L457" s="229"/>
      <c r="M457" s="230" t="s">
        <v>415</v>
      </c>
      <c r="N457" s="230" t="s">
        <v>0</v>
      </c>
      <c r="O457" s="229">
        <v>30.1</v>
      </c>
      <c r="P457" s="229"/>
      <c r="Q457" s="229"/>
      <c r="R457" s="511">
        <v>2050</v>
      </c>
      <c r="S457" s="493">
        <f>SUM(O457*R457)</f>
        <v>61705</v>
      </c>
      <c r="T457" s="229">
        <v>8</v>
      </c>
      <c r="U457" s="486">
        <v>30</v>
      </c>
      <c r="V457" s="493">
        <f>SUM(S457-(S457*U457/100))</f>
        <v>43193.5</v>
      </c>
      <c r="W457" s="493">
        <f>SUM(J457+V457)</f>
        <v>43193.5</v>
      </c>
      <c r="X457" s="493">
        <f>W457</f>
        <v>43193.5</v>
      </c>
      <c r="Y457" s="229">
        <v>50</v>
      </c>
      <c r="Z457" s="229">
        <v>0</v>
      </c>
      <c r="AA457" s="229">
        <v>0.01</v>
      </c>
      <c r="AB457" s="229"/>
    </row>
    <row r="458" spans="1:28" x14ac:dyDescent="0.3">
      <c r="A458" s="494">
        <v>216</v>
      </c>
      <c r="B458" s="498" t="s">
        <v>1253</v>
      </c>
      <c r="C458" s="494"/>
      <c r="D458" s="494">
        <v>7</v>
      </c>
      <c r="E458" s="494">
        <v>0</v>
      </c>
      <c r="F458" s="494">
        <v>0</v>
      </c>
      <c r="G458" s="494">
        <v>1</v>
      </c>
      <c r="H458" s="511">
        <f>SUM((D458*400)+(E458*100)+F458)</f>
        <v>2800</v>
      </c>
      <c r="I458" s="229">
        <v>75</v>
      </c>
      <c r="J458" s="511">
        <f>SUM(H458*I458)</f>
        <v>210000</v>
      </c>
      <c r="K458" s="229"/>
      <c r="L458" s="494"/>
      <c r="M458" s="530"/>
      <c r="N458" s="530"/>
      <c r="O458" s="494"/>
      <c r="P458" s="494"/>
      <c r="Q458" s="229"/>
      <c r="R458" s="511"/>
      <c r="S458" s="493">
        <f>SUM(O458*R458)</f>
        <v>0</v>
      </c>
      <c r="T458" s="494"/>
      <c r="U458" s="486"/>
      <c r="V458" s="493">
        <f>SUM(S458-(S458*U458/100))</f>
        <v>0</v>
      </c>
      <c r="W458" s="493">
        <f>SUM(J458+V458)</f>
        <v>210000</v>
      </c>
      <c r="X458" s="493">
        <f>W458</f>
        <v>210000</v>
      </c>
      <c r="Y458" s="229">
        <v>50</v>
      </c>
      <c r="Z458" s="229">
        <v>0</v>
      </c>
      <c r="AA458" s="229">
        <v>0.01</v>
      </c>
      <c r="AB458" s="494"/>
    </row>
    <row r="459" spans="1:28" x14ac:dyDescent="0.3">
      <c r="A459" s="229">
        <v>217</v>
      </c>
      <c r="B459" s="230" t="s">
        <v>4</v>
      </c>
      <c r="C459" s="229">
        <v>9094</v>
      </c>
      <c r="D459" s="229">
        <v>9</v>
      </c>
      <c r="E459" s="229">
        <v>1</v>
      </c>
      <c r="F459" s="229">
        <v>58</v>
      </c>
      <c r="G459" s="229">
        <v>1</v>
      </c>
      <c r="H459" s="511">
        <f>SUM((D459*400)+(E459*100)+F459)</f>
        <v>3758</v>
      </c>
      <c r="I459" s="229">
        <v>110</v>
      </c>
      <c r="J459" s="511">
        <f>SUM(H459*I459)</f>
        <v>413380</v>
      </c>
      <c r="K459" s="229"/>
      <c r="L459" s="229"/>
      <c r="M459" s="502"/>
      <c r="N459" s="502"/>
      <c r="O459" s="229"/>
      <c r="P459" s="229"/>
      <c r="Q459" s="229"/>
      <c r="R459" s="511"/>
      <c r="S459" s="493">
        <f>SUM(O459*R459)</f>
        <v>0</v>
      </c>
      <c r="T459" s="229"/>
      <c r="U459" s="486"/>
      <c r="V459" s="493">
        <f>SUM(S459-(S459*U459/100))</f>
        <v>0</v>
      </c>
      <c r="W459" s="493">
        <f>SUM(J459+V459)</f>
        <v>413380</v>
      </c>
      <c r="X459" s="493">
        <f>W459</f>
        <v>413380</v>
      </c>
      <c r="Y459" s="229">
        <v>50</v>
      </c>
      <c r="Z459" s="229">
        <v>0</v>
      </c>
      <c r="AA459" s="229">
        <v>0.01</v>
      </c>
      <c r="AB459" s="229"/>
    </row>
    <row r="460" spans="1:28" x14ac:dyDescent="0.3">
      <c r="A460" s="229">
        <v>218</v>
      </c>
      <c r="B460" s="230" t="s">
        <v>4</v>
      </c>
      <c r="C460" s="229">
        <v>7438</v>
      </c>
      <c r="D460" s="229">
        <v>6</v>
      </c>
      <c r="E460" s="229">
        <v>0</v>
      </c>
      <c r="F460" s="229">
        <v>82</v>
      </c>
      <c r="G460" s="229">
        <v>1</v>
      </c>
      <c r="H460" s="511">
        <f>SUM((D460*400)+(E460*100)+F460)</f>
        <v>2482</v>
      </c>
      <c r="I460" s="229">
        <v>75</v>
      </c>
      <c r="J460" s="511">
        <f>SUM(H460*I460)</f>
        <v>186150</v>
      </c>
      <c r="K460" s="229"/>
      <c r="L460" s="229"/>
      <c r="M460" s="502"/>
      <c r="N460" s="502"/>
      <c r="O460" s="229"/>
      <c r="P460" s="229"/>
      <c r="Q460" s="229"/>
      <c r="R460" s="511"/>
      <c r="S460" s="493">
        <f>SUM(O460*R460)</f>
        <v>0</v>
      </c>
      <c r="T460" s="229"/>
      <c r="U460" s="486"/>
      <c r="V460" s="493">
        <f>SUM(S460-(S460*U460/100))</f>
        <v>0</v>
      </c>
      <c r="W460" s="493">
        <f>SUM(J460+V460)</f>
        <v>186150</v>
      </c>
      <c r="X460" s="493">
        <f>W460</f>
        <v>186150</v>
      </c>
      <c r="Y460" s="229">
        <v>50</v>
      </c>
      <c r="Z460" s="229">
        <v>0</v>
      </c>
      <c r="AA460" s="229">
        <v>0.01</v>
      </c>
      <c r="AB460" s="229"/>
    </row>
    <row r="461" spans="1:28" x14ac:dyDescent="0.3">
      <c r="A461" s="229">
        <v>219</v>
      </c>
      <c r="B461" s="230" t="s">
        <v>4</v>
      </c>
      <c r="C461" s="229">
        <v>15186</v>
      </c>
      <c r="D461" s="229">
        <v>11</v>
      </c>
      <c r="E461" s="229">
        <v>2</v>
      </c>
      <c r="F461" s="229">
        <v>89</v>
      </c>
      <c r="G461" s="229">
        <v>1</v>
      </c>
      <c r="H461" s="511">
        <f>SUM((D461*400)+(E461*100)+F461)</f>
        <v>4689</v>
      </c>
      <c r="I461" s="229">
        <v>75</v>
      </c>
      <c r="J461" s="511">
        <f>SUM(H461*I461)</f>
        <v>351675</v>
      </c>
      <c r="K461" s="229"/>
      <c r="L461" s="229"/>
      <c r="M461" s="502"/>
      <c r="N461" s="502"/>
      <c r="O461" s="229"/>
      <c r="P461" s="229"/>
      <c r="Q461" s="229"/>
      <c r="R461" s="511"/>
      <c r="S461" s="493">
        <f>SUM(O461*R461)</f>
        <v>0</v>
      </c>
      <c r="T461" s="229"/>
      <c r="U461" s="486"/>
      <c r="V461" s="493">
        <f>SUM(S461-(S461*U461/100))</f>
        <v>0</v>
      </c>
      <c r="W461" s="493">
        <f>SUM(J461+V461)</f>
        <v>351675</v>
      </c>
      <c r="X461" s="493">
        <f>W461</f>
        <v>351675</v>
      </c>
      <c r="Y461" s="229">
        <v>50</v>
      </c>
      <c r="Z461" s="229">
        <v>0</v>
      </c>
      <c r="AA461" s="229">
        <v>0.01</v>
      </c>
      <c r="AB461" s="229"/>
    </row>
    <row r="462" spans="1:28" x14ac:dyDescent="0.3">
      <c r="A462" s="229">
        <v>220</v>
      </c>
      <c r="B462" s="230" t="s">
        <v>4</v>
      </c>
      <c r="C462" s="229">
        <v>15154</v>
      </c>
      <c r="D462" s="229">
        <v>8</v>
      </c>
      <c r="E462" s="229">
        <v>2</v>
      </c>
      <c r="F462" s="229">
        <v>78</v>
      </c>
      <c r="G462" s="229">
        <v>1</v>
      </c>
      <c r="H462" s="511">
        <f>SUM((D462*400)+(E462*100)+F462)</f>
        <v>3478</v>
      </c>
      <c r="I462" s="229">
        <v>75</v>
      </c>
      <c r="J462" s="511">
        <f>SUM(H462*I462)</f>
        <v>260850</v>
      </c>
      <c r="K462" s="229"/>
      <c r="L462" s="229"/>
      <c r="M462" s="502"/>
      <c r="N462" s="502"/>
      <c r="O462" s="229"/>
      <c r="P462" s="229"/>
      <c r="Q462" s="229"/>
      <c r="R462" s="511"/>
      <c r="S462" s="493">
        <f>SUM(O462*R462)</f>
        <v>0</v>
      </c>
      <c r="T462" s="229"/>
      <c r="U462" s="486"/>
      <c r="V462" s="493">
        <f>SUM(S462-(S462*U462/100))</f>
        <v>0</v>
      </c>
      <c r="W462" s="493">
        <f>SUM(J462+V462)</f>
        <v>260850</v>
      </c>
      <c r="X462" s="493">
        <f>W462</f>
        <v>260850</v>
      </c>
      <c r="Y462" s="229">
        <v>50</v>
      </c>
      <c r="Z462" s="229">
        <v>0</v>
      </c>
      <c r="AA462" s="229">
        <v>0.01</v>
      </c>
      <c r="AB462" s="229"/>
    </row>
    <row r="463" spans="1:28" x14ac:dyDescent="0.3">
      <c r="A463" s="229">
        <v>221</v>
      </c>
      <c r="B463" s="230" t="s">
        <v>4</v>
      </c>
      <c r="C463" s="229">
        <v>15066</v>
      </c>
      <c r="D463" s="229">
        <v>10</v>
      </c>
      <c r="E463" s="229">
        <v>0</v>
      </c>
      <c r="F463" s="229">
        <v>9</v>
      </c>
      <c r="G463" s="229">
        <v>1</v>
      </c>
      <c r="H463" s="511">
        <f>SUM((D463*400)+(E463*100)+F463)</f>
        <v>4009</v>
      </c>
      <c r="I463" s="229">
        <v>75</v>
      </c>
      <c r="J463" s="511">
        <f>SUM(H463*I463)</f>
        <v>300675</v>
      </c>
      <c r="K463" s="229"/>
      <c r="L463" s="229"/>
      <c r="M463" s="502"/>
      <c r="N463" s="502"/>
      <c r="O463" s="229"/>
      <c r="P463" s="229"/>
      <c r="Q463" s="229"/>
      <c r="R463" s="511"/>
      <c r="S463" s="493">
        <f>SUM(O463*R463)</f>
        <v>0</v>
      </c>
      <c r="T463" s="229"/>
      <c r="U463" s="486"/>
      <c r="V463" s="493">
        <f>SUM(S463-(S463*U463/100))</f>
        <v>0</v>
      </c>
      <c r="W463" s="493">
        <f>SUM(J463+V463)</f>
        <v>300675</v>
      </c>
      <c r="X463" s="493">
        <f>W463</f>
        <v>300675</v>
      </c>
      <c r="Y463" s="229">
        <v>50</v>
      </c>
      <c r="Z463" s="229">
        <v>0</v>
      </c>
      <c r="AA463" s="229">
        <v>0.01</v>
      </c>
      <c r="AB463" s="229"/>
    </row>
    <row r="464" spans="1:28" x14ac:dyDescent="0.3">
      <c r="A464" s="229">
        <v>222</v>
      </c>
      <c r="B464" s="230" t="s">
        <v>4</v>
      </c>
      <c r="C464" s="229">
        <v>2476</v>
      </c>
      <c r="D464" s="229">
        <v>10</v>
      </c>
      <c r="E464" s="229">
        <v>0</v>
      </c>
      <c r="F464" s="229">
        <v>9</v>
      </c>
      <c r="G464" s="229">
        <v>1</v>
      </c>
      <c r="H464" s="511">
        <f>SUM((D464*400)+(E464*100)+F464)</f>
        <v>4009</v>
      </c>
      <c r="I464" s="229">
        <v>75</v>
      </c>
      <c r="J464" s="511">
        <f>SUM(H464*I464)</f>
        <v>300675</v>
      </c>
      <c r="K464" s="229"/>
      <c r="L464" s="229"/>
      <c r="M464" s="502"/>
      <c r="N464" s="502"/>
      <c r="O464" s="229"/>
      <c r="P464" s="229"/>
      <c r="Q464" s="229"/>
      <c r="R464" s="511"/>
      <c r="S464" s="493">
        <f>SUM(O464*R464)</f>
        <v>0</v>
      </c>
      <c r="T464" s="229"/>
      <c r="U464" s="486"/>
      <c r="V464" s="493">
        <f>SUM(S464-(S464*U464/100))</f>
        <v>0</v>
      </c>
      <c r="W464" s="493">
        <f>SUM(J464+V464)</f>
        <v>300675</v>
      </c>
      <c r="X464" s="493">
        <f>W464</f>
        <v>300675</v>
      </c>
      <c r="Y464" s="229">
        <v>50</v>
      </c>
      <c r="Z464" s="229">
        <v>0</v>
      </c>
      <c r="AA464" s="229">
        <v>0.01</v>
      </c>
      <c r="AB464" s="229"/>
    </row>
    <row r="465" spans="1:28" x14ac:dyDescent="0.3">
      <c r="A465" s="229">
        <v>223</v>
      </c>
      <c r="B465" s="230" t="s">
        <v>4</v>
      </c>
      <c r="C465" s="229">
        <v>14091</v>
      </c>
      <c r="D465" s="229">
        <v>11</v>
      </c>
      <c r="E465" s="229">
        <v>2</v>
      </c>
      <c r="F465" s="229">
        <v>68</v>
      </c>
      <c r="G465" s="229">
        <v>1</v>
      </c>
      <c r="H465" s="511">
        <f>SUM((D465*400)+(E465*100)+F465)</f>
        <v>4668</v>
      </c>
      <c r="I465" s="229">
        <v>75</v>
      </c>
      <c r="J465" s="511">
        <f>SUM(H465*I465)</f>
        <v>350100</v>
      </c>
      <c r="K465" s="229"/>
      <c r="L465" s="229"/>
      <c r="M465" s="502"/>
      <c r="N465" s="502"/>
      <c r="O465" s="229"/>
      <c r="P465" s="229"/>
      <c r="Q465" s="229"/>
      <c r="R465" s="511"/>
      <c r="S465" s="493">
        <f>SUM(O465*R465)</f>
        <v>0</v>
      </c>
      <c r="T465" s="229"/>
      <c r="U465" s="486"/>
      <c r="V465" s="493">
        <f>SUM(S465-(S465*U465/100))</f>
        <v>0</v>
      </c>
      <c r="W465" s="493">
        <f>SUM(J465+V465)</f>
        <v>350100</v>
      </c>
      <c r="X465" s="493">
        <f>W465</f>
        <v>350100</v>
      </c>
      <c r="Y465" s="229">
        <v>50</v>
      </c>
      <c r="Z465" s="229">
        <v>0</v>
      </c>
      <c r="AA465" s="229">
        <v>0.01</v>
      </c>
      <c r="AB465" s="229"/>
    </row>
    <row r="466" spans="1:28" x14ac:dyDescent="0.3">
      <c r="A466" s="229">
        <v>224</v>
      </c>
      <c r="B466" s="230" t="s">
        <v>4</v>
      </c>
      <c r="C466" s="229">
        <v>14990</v>
      </c>
      <c r="D466" s="229">
        <v>5</v>
      </c>
      <c r="E466" s="229">
        <v>0</v>
      </c>
      <c r="F466" s="229">
        <v>65</v>
      </c>
      <c r="G466" s="229">
        <v>1</v>
      </c>
      <c r="H466" s="511">
        <f>SUM((D466*400)+(E466*100)+F466)</f>
        <v>2065</v>
      </c>
      <c r="I466" s="229">
        <v>75</v>
      </c>
      <c r="J466" s="511">
        <f>SUM(H466*I466)</f>
        <v>154875</v>
      </c>
      <c r="K466" s="229"/>
      <c r="L466" s="229"/>
      <c r="M466" s="502"/>
      <c r="N466" s="502"/>
      <c r="O466" s="229"/>
      <c r="P466" s="229"/>
      <c r="Q466" s="229"/>
      <c r="R466" s="511"/>
      <c r="S466" s="493">
        <f>SUM(O466*R466)</f>
        <v>0</v>
      </c>
      <c r="T466" s="229"/>
      <c r="U466" s="486"/>
      <c r="V466" s="493">
        <f>SUM(S466-(S466*U466/100))</f>
        <v>0</v>
      </c>
      <c r="W466" s="493">
        <f>SUM(J466+V466)</f>
        <v>154875</v>
      </c>
      <c r="X466" s="493">
        <f>W466</f>
        <v>154875</v>
      </c>
      <c r="Y466" s="229">
        <v>50</v>
      </c>
      <c r="Z466" s="229">
        <v>0</v>
      </c>
      <c r="AA466" s="229">
        <v>0.01</v>
      </c>
      <c r="AB466" s="229"/>
    </row>
    <row r="467" spans="1:28" x14ac:dyDescent="0.3">
      <c r="A467" s="229">
        <v>225</v>
      </c>
      <c r="B467" s="230" t="s">
        <v>4</v>
      </c>
      <c r="C467" s="229">
        <v>15242</v>
      </c>
      <c r="D467" s="229">
        <v>6</v>
      </c>
      <c r="E467" s="229">
        <v>1</v>
      </c>
      <c r="F467" s="229">
        <v>99</v>
      </c>
      <c r="G467" s="229">
        <v>1</v>
      </c>
      <c r="H467" s="511">
        <f>SUM((D467*400)+(E467*100)+F467)</f>
        <v>2599</v>
      </c>
      <c r="I467" s="229">
        <v>130</v>
      </c>
      <c r="J467" s="511">
        <f>SUM(H467*I467)</f>
        <v>337870</v>
      </c>
      <c r="K467" s="229"/>
      <c r="L467" s="229"/>
      <c r="M467" s="502"/>
      <c r="N467" s="502"/>
      <c r="O467" s="229"/>
      <c r="P467" s="229"/>
      <c r="Q467" s="229"/>
      <c r="R467" s="511"/>
      <c r="S467" s="493">
        <f>SUM(O467*R467)</f>
        <v>0</v>
      </c>
      <c r="T467" s="229"/>
      <c r="U467" s="486"/>
      <c r="V467" s="493">
        <f>SUM(S467-(S467*U467/100))</f>
        <v>0</v>
      </c>
      <c r="W467" s="493">
        <f>SUM(J467+V467)</f>
        <v>337870</v>
      </c>
      <c r="X467" s="493">
        <f>W467</f>
        <v>337870</v>
      </c>
      <c r="Y467" s="229">
        <v>50</v>
      </c>
      <c r="Z467" s="229">
        <v>0</v>
      </c>
      <c r="AA467" s="229">
        <v>0.01</v>
      </c>
      <c r="AB467" s="229"/>
    </row>
    <row r="468" spans="1:28" x14ac:dyDescent="0.3">
      <c r="A468" s="229">
        <v>226</v>
      </c>
      <c r="B468" s="230" t="s">
        <v>4</v>
      </c>
      <c r="C468" s="229">
        <v>15205</v>
      </c>
      <c r="D468" s="229">
        <v>1</v>
      </c>
      <c r="E468" s="229">
        <v>0</v>
      </c>
      <c r="F468" s="229">
        <v>26</v>
      </c>
      <c r="G468" s="229">
        <v>1</v>
      </c>
      <c r="H468" s="511">
        <f>SUM((D468*400)+(E468*100)+F468)</f>
        <v>426</v>
      </c>
      <c r="I468" s="229">
        <v>250</v>
      </c>
      <c r="J468" s="511">
        <f>SUM(H468*I468)</f>
        <v>106500</v>
      </c>
      <c r="K468" s="229"/>
      <c r="L468" s="229">
        <v>77</v>
      </c>
      <c r="M468" s="230" t="s">
        <v>10</v>
      </c>
      <c r="N468" s="230" t="s">
        <v>9</v>
      </c>
      <c r="O468" s="229">
        <v>337</v>
      </c>
      <c r="P468" s="229"/>
      <c r="Q468" s="229"/>
      <c r="R468" s="511">
        <v>6500</v>
      </c>
      <c r="S468" s="493">
        <f>SUM(O468*R468)</f>
        <v>2190500</v>
      </c>
      <c r="T468" s="229">
        <v>27</v>
      </c>
      <c r="U468" s="486">
        <v>85</v>
      </c>
      <c r="V468" s="493">
        <f>SUM(S468-(S468*U468/100))</f>
        <v>328575</v>
      </c>
      <c r="W468" s="493">
        <f>SUM(J468+V468)</f>
        <v>435075</v>
      </c>
      <c r="X468" s="493">
        <f>W468</f>
        <v>435075</v>
      </c>
      <c r="Y468" s="229">
        <v>10</v>
      </c>
      <c r="Z468" s="229">
        <v>0</v>
      </c>
      <c r="AA468" s="229">
        <v>0.02</v>
      </c>
      <c r="AB468" s="229"/>
    </row>
    <row r="469" spans="1:28" x14ac:dyDescent="0.3">
      <c r="A469" s="229"/>
      <c r="B469" s="230"/>
      <c r="C469" s="229"/>
      <c r="D469" s="229"/>
      <c r="E469" s="229"/>
      <c r="F469" s="229"/>
      <c r="G469" s="229"/>
      <c r="H469" s="511"/>
      <c r="I469" s="229"/>
      <c r="J469" s="511">
        <f>SUM(H469*I469)</f>
        <v>0</v>
      </c>
      <c r="K469" s="229"/>
      <c r="L469" s="229"/>
      <c r="M469" s="230"/>
      <c r="N469" s="230" t="s">
        <v>393</v>
      </c>
      <c r="O469" s="229">
        <v>241</v>
      </c>
      <c r="P469" s="229"/>
      <c r="Q469" s="229"/>
      <c r="R469" s="511"/>
      <c r="S469" s="493">
        <f>SUM(O469*R469)</f>
        <v>0</v>
      </c>
      <c r="T469" s="229"/>
      <c r="U469" s="486"/>
      <c r="V469" s="493">
        <f>SUM(S469-(S469*U469/100))</f>
        <v>0</v>
      </c>
      <c r="W469" s="493">
        <f>SUM(J469+V469)</f>
        <v>0</v>
      </c>
      <c r="X469" s="493">
        <f>W469</f>
        <v>0</v>
      </c>
      <c r="Y469" s="229"/>
      <c r="Z469" s="229"/>
      <c r="AA469" s="229"/>
      <c r="AB469" s="229"/>
    </row>
    <row r="470" spans="1:28" x14ac:dyDescent="0.3">
      <c r="A470" s="229"/>
      <c r="B470" s="230"/>
      <c r="C470" s="229"/>
      <c r="D470" s="229"/>
      <c r="E470" s="229"/>
      <c r="F470" s="229"/>
      <c r="G470" s="229"/>
      <c r="H470" s="511"/>
      <c r="I470" s="229"/>
      <c r="J470" s="511">
        <f>SUM(H470*I470)</f>
        <v>0</v>
      </c>
      <c r="K470" s="229"/>
      <c r="L470" s="229"/>
      <c r="M470" s="230"/>
      <c r="N470" s="230" t="s">
        <v>391</v>
      </c>
      <c r="O470" s="229">
        <v>96</v>
      </c>
      <c r="P470" s="229"/>
      <c r="Q470" s="229"/>
      <c r="R470" s="511"/>
      <c r="S470" s="493">
        <f>SUM(O470*R470)</f>
        <v>0</v>
      </c>
      <c r="T470" s="229"/>
      <c r="U470" s="486"/>
      <c r="V470" s="493">
        <f>SUM(S470-(S470*U470/100))</f>
        <v>0</v>
      </c>
      <c r="W470" s="493">
        <f>SUM(J470+V470)</f>
        <v>0</v>
      </c>
      <c r="X470" s="493">
        <f>W470</f>
        <v>0</v>
      </c>
      <c r="Y470" s="229"/>
      <c r="Z470" s="229"/>
      <c r="AA470" s="229"/>
      <c r="AB470" s="229"/>
    </row>
    <row r="471" spans="1:28" x14ac:dyDescent="0.3">
      <c r="A471" s="229"/>
      <c r="B471" s="230"/>
      <c r="C471" s="229"/>
      <c r="D471" s="229"/>
      <c r="E471" s="229"/>
      <c r="F471" s="229"/>
      <c r="G471" s="229"/>
      <c r="H471" s="511"/>
      <c r="I471" s="229"/>
      <c r="J471" s="511"/>
      <c r="K471" s="229"/>
      <c r="L471" s="229"/>
      <c r="M471" s="230" t="s">
        <v>27</v>
      </c>
      <c r="N471" s="230" t="s">
        <v>2</v>
      </c>
      <c r="O471" s="229">
        <v>24</v>
      </c>
      <c r="P471" s="229"/>
      <c r="Q471" s="229"/>
      <c r="R471" s="511">
        <v>6500</v>
      </c>
      <c r="S471" s="493">
        <f>SUM(O471*R471)</f>
        <v>156000</v>
      </c>
      <c r="T471" s="229">
        <v>27</v>
      </c>
      <c r="U471" s="486">
        <v>44</v>
      </c>
      <c r="V471" s="493">
        <f>SUM(S471-(S471*U471/100))</f>
        <v>87360</v>
      </c>
      <c r="W471" s="493">
        <f>SUM(J471+V471)</f>
        <v>87360</v>
      </c>
      <c r="X471" s="493">
        <f>W471</f>
        <v>87360</v>
      </c>
      <c r="Y471" s="229">
        <v>10</v>
      </c>
      <c r="Z471" s="229">
        <v>0</v>
      </c>
      <c r="AA471" s="229">
        <v>0.02</v>
      </c>
      <c r="AB471" s="229"/>
    </row>
    <row r="472" spans="1:28" x14ac:dyDescent="0.3">
      <c r="A472" s="229"/>
      <c r="B472" s="230"/>
      <c r="C472" s="229"/>
      <c r="D472" s="229"/>
      <c r="E472" s="229"/>
      <c r="F472" s="229"/>
      <c r="G472" s="229"/>
      <c r="H472" s="511"/>
      <c r="I472" s="229"/>
      <c r="J472" s="511">
        <f>SUM(H472*I472)</f>
        <v>0</v>
      </c>
      <c r="K472" s="229"/>
      <c r="L472" s="229">
        <v>111</v>
      </c>
      <c r="M472" s="230" t="s">
        <v>1250</v>
      </c>
      <c r="N472" s="230" t="s">
        <v>2</v>
      </c>
      <c r="O472" s="229">
        <v>128.74</v>
      </c>
      <c r="P472" s="229"/>
      <c r="Q472" s="229"/>
      <c r="R472" s="511">
        <v>6500</v>
      </c>
      <c r="S472" s="493">
        <f>SUM(O472*R472)</f>
        <v>836810.00000000012</v>
      </c>
      <c r="T472" s="229">
        <v>2</v>
      </c>
      <c r="U472" s="486">
        <v>2</v>
      </c>
      <c r="V472" s="493">
        <f>SUM(S472-(S472*U472/100))</f>
        <v>820073.80000000016</v>
      </c>
      <c r="W472" s="493">
        <f>SUM(J472+V472)</f>
        <v>820073.80000000016</v>
      </c>
      <c r="X472" s="493">
        <f>W472</f>
        <v>820073.80000000016</v>
      </c>
      <c r="Y472" s="229">
        <v>10</v>
      </c>
      <c r="Z472" s="229">
        <v>0</v>
      </c>
      <c r="AA472" s="229">
        <v>0.02</v>
      </c>
      <c r="AB472" s="229"/>
    </row>
    <row r="473" spans="1:28" x14ac:dyDescent="0.3">
      <c r="A473" s="229"/>
      <c r="B473" s="230"/>
      <c r="C473" s="229"/>
      <c r="D473" s="229"/>
      <c r="E473" s="229"/>
      <c r="F473" s="229"/>
      <c r="G473" s="229"/>
      <c r="H473" s="511"/>
      <c r="I473" s="229"/>
      <c r="J473" s="511">
        <f>SUM(H473*I473)</f>
        <v>0</v>
      </c>
      <c r="K473" s="229"/>
      <c r="L473" s="229">
        <v>91</v>
      </c>
      <c r="M473" s="230" t="s">
        <v>1250</v>
      </c>
      <c r="N473" s="230" t="s">
        <v>2</v>
      </c>
      <c r="O473" s="229">
        <v>167.4</v>
      </c>
      <c r="P473" s="229"/>
      <c r="Q473" s="229"/>
      <c r="R473" s="511">
        <v>6500</v>
      </c>
      <c r="S473" s="493">
        <f>SUM(O473*R473)</f>
        <v>1088100</v>
      </c>
      <c r="T473" s="229">
        <v>20</v>
      </c>
      <c r="U473" s="486">
        <v>30</v>
      </c>
      <c r="V473" s="493">
        <f>SUM(S473-(S473*U473/100))</f>
        <v>761670</v>
      </c>
      <c r="W473" s="493">
        <f>SUM(J473+V473)</f>
        <v>761670</v>
      </c>
      <c r="X473" s="493">
        <f>W473</f>
        <v>761670</v>
      </c>
      <c r="Y473" s="229">
        <v>10</v>
      </c>
      <c r="Z473" s="229">
        <v>0</v>
      </c>
      <c r="AA473" s="229">
        <v>0.02</v>
      </c>
      <c r="AB473" s="229"/>
    </row>
    <row r="474" spans="1:28" x14ac:dyDescent="0.3">
      <c r="A474" s="229"/>
      <c r="B474" s="230"/>
      <c r="C474" s="229"/>
      <c r="D474" s="229"/>
      <c r="E474" s="229"/>
      <c r="F474" s="229"/>
      <c r="G474" s="229"/>
      <c r="H474" s="511"/>
      <c r="I474" s="229"/>
      <c r="J474" s="511"/>
      <c r="K474" s="229"/>
      <c r="L474" s="229"/>
      <c r="M474" s="230" t="s">
        <v>38</v>
      </c>
      <c r="N474" s="230" t="s">
        <v>2</v>
      </c>
      <c r="O474" s="229">
        <v>24</v>
      </c>
      <c r="P474" s="229"/>
      <c r="Q474" s="229"/>
      <c r="R474" s="511">
        <v>5350</v>
      </c>
      <c r="S474" s="493">
        <f>SUM(O474*R474)</f>
        <v>128400</v>
      </c>
      <c r="T474" s="229">
        <v>20</v>
      </c>
      <c r="U474" s="486">
        <v>30</v>
      </c>
      <c r="V474" s="493">
        <f>SUM(S474-(S474*U474/100))</f>
        <v>89880</v>
      </c>
      <c r="W474" s="493">
        <f>SUM(J474+V474)</f>
        <v>89880</v>
      </c>
      <c r="X474" s="493">
        <f>W474</f>
        <v>89880</v>
      </c>
      <c r="Y474" s="229">
        <v>10</v>
      </c>
      <c r="Z474" s="229">
        <v>0</v>
      </c>
      <c r="AA474" s="229">
        <v>0.02</v>
      </c>
      <c r="AB474" s="229"/>
    </row>
    <row r="475" spans="1:28" x14ac:dyDescent="0.3">
      <c r="A475" s="229">
        <v>227</v>
      </c>
      <c r="B475" s="230" t="s">
        <v>4</v>
      </c>
      <c r="C475" s="229">
        <v>15160</v>
      </c>
      <c r="D475" s="229">
        <v>33</v>
      </c>
      <c r="E475" s="229">
        <v>0</v>
      </c>
      <c r="F475" s="229">
        <v>69</v>
      </c>
      <c r="G475" s="229">
        <v>1</v>
      </c>
      <c r="H475" s="511">
        <f>SUM((D475*400)+(E475*100)+F475)</f>
        <v>13269</v>
      </c>
      <c r="I475" s="229">
        <v>75</v>
      </c>
      <c r="J475" s="511">
        <f>SUM(H475*I475)</f>
        <v>995175</v>
      </c>
      <c r="K475" s="229"/>
      <c r="L475" s="229"/>
      <c r="M475" s="230"/>
      <c r="N475" s="230"/>
      <c r="O475" s="229"/>
      <c r="P475" s="229"/>
      <c r="Q475" s="229"/>
      <c r="R475" s="511"/>
      <c r="S475" s="493">
        <f>SUM(O475*R475)</f>
        <v>0</v>
      </c>
      <c r="T475" s="229"/>
      <c r="U475" s="486"/>
      <c r="V475" s="493">
        <f>SUM(S475-(S475*U475/100))</f>
        <v>0</v>
      </c>
      <c r="W475" s="493">
        <f>SUM(J475+V475)</f>
        <v>995175</v>
      </c>
      <c r="X475" s="493">
        <f>W475</f>
        <v>995175</v>
      </c>
      <c r="Y475" s="229">
        <v>50</v>
      </c>
      <c r="Z475" s="229">
        <v>0</v>
      </c>
      <c r="AA475" s="229">
        <v>0.01</v>
      </c>
      <c r="AB475" s="229"/>
    </row>
    <row r="476" spans="1:28" x14ac:dyDescent="0.3">
      <c r="A476" s="229">
        <v>228</v>
      </c>
      <c r="B476" s="230" t="s">
        <v>4</v>
      </c>
      <c r="C476" s="229">
        <v>18718</v>
      </c>
      <c r="D476" s="229">
        <v>18</v>
      </c>
      <c r="E476" s="229">
        <v>0</v>
      </c>
      <c r="F476" s="229">
        <v>86</v>
      </c>
      <c r="G476" s="229">
        <v>1</v>
      </c>
      <c r="H476" s="511">
        <f>SUM((D476*400)+(E476*100)+F476)</f>
        <v>7286</v>
      </c>
      <c r="I476" s="229">
        <v>75</v>
      </c>
      <c r="J476" s="511">
        <f>SUM(H476*I476)</f>
        <v>546450</v>
      </c>
      <c r="K476" s="229"/>
      <c r="L476" s="229"/>
      <c r="M476" s="230"/>
      <c r="N476" s="230"/>
      <c r="O476" s="229"/>
      <c r="P476" s="229"/>
      <c r="Q476" s="229"/>
      <c r="R476" s="511"/>
      <c r="S476" s="493">
        <f>SUM(O476*R476)</f>
        <v>0</v>
      </c>
      <c r="T476" s="229"/>
      <c r="U476" s="486"/>
      <c r="V476" s="493">
        <f>SUM(S476-(S476*U476/100))</f>
        <v>0</v>
      </c>
      <c r="W476" s="493">
        <f>SUM(J476+V476)</f>
        <v>546450</v>
      </c>
      <c r="X476" s="493">
        <f>W476</f>
        <v>546450</v>
      </c>
      <c r="Y476" s="229">
        <v>50</v>
      </c>
      <c r="Z476" s="229">
        <v>0</v>
      </c>
      <c r="AA476" s="229">
        <v>0.01</v>
      </c>
      <c r="AB476" s="229"/>
    </row>
    <row r="477" spans="1:28" x14ac:dyDescent="0.3">
      <c r="A477" s="229">
        <v>229</v>
      </c>
      <c r="B477" s="230" t="s">
        <v>4</v>
      </c>
      <c r="C477" s="229">
        <v>6635</v>
      </c>
      <c r="D477" s="229">
        <v>2</v>
      </c>
      <c r="E477" s="229">
        <v>1</v>
      </c>
      <c r="F477" s="229">
        <v>69</v>
      </c>
      <c r="G477" s="229">
        <v>1</v>
      </c>
      <c r="H477" s="511">
        <f>SUM((D477*400)+(E477*100)+F477)</f>
        <v>969</v>
      </c>
      <c r="I477" s="229">
        <v>75</v>
      </c>
      <c r="J477" s="511">
        <f>SUM(H477*I477)</f>
        <v>72675</v>
      </c>
      <c r="K477" s="229"/>
      <c r="L477" s="229"/>
      <c r="M477" s="502"/>
      <c r="N477" s="502"/>
      <c r="O477" s="229"/>
      <c r="P477" s="229"/>
      <c r="Q477" s="229"/>
      <c r="R477" s="511"/>
      <c r="S477" s="493">
        <f>SUM(O477*R477)</f>
        <v>0</v>
      </c>
      <c r="T477" s="229"/>
      <c r="U477" s="486"/>
      <c r="V477" s="493">
        <f>SUM(S477-(S477*U477/100))</f>
        <v>0</v>
      </c>
      <c r="W477" s="493">
        <f>SUM(J477+V477)</f>
        <v>72675</v>
      </c>
      <c r="X477" s="493">
        <f>W477</f>
        <v>72675</v>
      </c>
      <c r="Y477" s="229">
        <v>50</v>
      </c>
      <c r="Z477" s="229">
        <v>0</v>
      </c>
      <c r="AA477" s="229">
        <v>0.01</v>
      </c>
      <c r="AB477" s="229"/>
    </row>
    <row r="478" spans="1:28" x14ac:dyDescent="0.3">
      <c r="A478" s="229">
        <v>230</v>
      </c>
      <c r="B478" s="230" t="s">
        <v>4</v>
      </c>
      <c r="C478" s="229">
        <v>12555</v>
      </c>
      <c r="D478" s="229">
        <v>6</v>
      </c>
      <c r="E478" s="229">
        <v>0</v>
      </c>
      <c r="F478" s="229">
        <v>99</v>
      </c>
      <c r="G478" s="229">
        <v>1</v>
      </c>
      <c r="H478" s="511">
        <f>SUM((D478*400)+(E478*100)+F478)</f>
        <v>2499</v>
      </c>
      <c r="I478" s="229">
        <v>75</v>
      </c>
      <c r="J478" s="511">
        <f>SUM(H478*I478)</f>
        <v>187425</v>
      </c>
      <c r="K478" s="229"/>
      <c r="L478" s="229"/>
      <c r="M478" s="502"/>
      <c r="N478" s="502"/>
      <c r="O478" s="229"/>
      <c r="P478" s="229"/>
      <c r="Q478" s="229"/>
      <c r="R478" s="511"/>
      <c r="S478" s="493">
        <f>SUM(O478*R478)</f>
        <v>0</v>
      </c>
      <c r="T478" s="229"/>
      <c r="U478" s="486"/>
      <c r="V478" s="493">
        <f>SUM(S478-(S478*U478/100))</f>
        <v>0</v>
      </c>
      <c r="W478" s="493">
        <f>SUM(J478+V478)</f>
        <v>187425</v>
      </c>
      <c r="X478" s="493">
        <f>W478</f>
        <v>187425</v>
      </c>
      <c r="Y478" s="229">
        <v>50</v>
      </c>
      <c r="Z478" s="229">
        <v>0</v>
      </c>
      <c r="AA478" s="229">
        <v>0.01</v>
      </c>
      <c r="AB478" s="229"/>
    </row>
    <row r="479" spans="1:28" x14ac:dyDescent="0.3">
      <c r="A479" s="229">
        <v>231</v>
      </c>
      <c r="B479" s="230" t="s">
        <v>4</v>
      </c>
      <c r="C479" s="229">
        <v>5247</v>
      </c>
      <c r="D479" s="229">
        <v>1</v>
      </c>
      <c r="E479" s="229">
        <v>0</v>
      </c>
      <c r="F479" s="229">
        <v>0</v>
      </c>
      <c r="G479" s="229">
        <v>1</v>
      </c>
      <c r="H479" s="511">
        <f>SUM((D479*400)+(E479*100)+F479)</f>
        <v>400</v>
      </c>
      <c r="I479" s="229">
        <v>190</v>
      </c>
      <c r="J479" s="511">
        <f>SUM(H479*I479)</f>
        <v>76000</v>
      </c>
      <c r="K479" s="229"/>
      <c r="L479" s="229"/>
      <c r="M479" s="502"/>
      <c r="N479" s="502"/>
      <c r="O479" s="229"/>
      <c r="P479" s="229"/>
      <c r="Q479" s="229"/>
      <c r="R479" s="511"/>
      <c r="S479" s="493">
        <f>SUM(O479*R479)</f>
        <v>0</v>
      </c>
      <c r="T479" s="229"/>
      <c r="U479" s="486"/>
      <c r="V479" s="493">
        <f>SUM(S479-(S479*U479/100))</f>
        <v>0</v>
      </c>
      <c r="W479" s="493">
        <f>SUM(J479+V479)</f>
        <v>76000</v>
      </c>
      <c r="X479" s="493">
        <f>W479</f>
        <v>76000</v>
      </c>
      <c r="Y479" s="229">
        <v>50</v>
      </c>
      <c r="Z479" s="229">
        <v>0</v>
      </c>
      <c r="AA479" s="229">
        <v>0.01</v>
      </c>
      <c r="AB479" s="229"/>
    </row>
    <row r="480" spans="1:28" x14ac:dyDescent="0.3">
      <c r="A480" s="229">
        <v>232</v>
      </c>
      <c r="B480" s="230" t="s">
        <v>4</v>
      </c>
      <c r="C480" s="229">
        <v>9139</v>
      </c>
      <c r="D480" s="229">
        <v>1</v>
      </c>
      <c r="E480" s="229">
        <v>0</v>
      </c>
      <c r="F480" s="229">
        <v>2</v>
      </c>
      <c r="G480" s="229">
        <v>2</v>
      </c>
      <c r="H480" s="511">
        <f>SUM((D480*400)+(E480*100)+F480)</f>
        <v>402</v>
      </c>
      <c r="I480" s="229">
        <v>200</v>
      </c>
      <c r="J480" s="511">
        <f>SUM(H480*I480)</f>
        <v>80400</v>
      </c>
      <c r="K480" s="229"/>
      <c r="L480" s="229">
        <v>27</v>
      </c>
      <c r="M480" s="230" t="s">
        <v>10</v>
      </c>
      <c r="N480" s="230" t="s">
        <v>9</v>
      </c>
      <c r="O480" s="229">
        <v>348</v>
      </c>
      <c r="P480" s="229"/>
      <c r="Q480" s="229"/>
      <c r="R480" s="511">
        <v>6500</v>
      </c>
      <c r="S480" s="493">
        <f>SUM(O480*R480)</f>
        <v>2262000</v>
      </c>
      <c r="T480" s="229">
        <v>34</v>
      </c>
      <c r="U480" s="486">
        <v>85</v>
      </c>
      <c r="V480" s="493">
        <f>SUM(S480-(S480*U480/100))</f>
        <v>339300</v>
      </c>
      <c r="W480" s="493">
        <f>SUM(J480+V480)</f>
        <v>419700</v>
      </c>
      <c r="X480" s="493">
        <f>W480</f>
        <v>419700</v>
      </c>
      <c r="Y480" s="229">
        <v>10</v>
      </c>
      <c r="Z480" s="229">
        <v>0</v>
      </c>
      <c r="AA480" s="229">
        <v>0.02</v>
      </c>
      <c r="AB480" s="229"/>
    </row>
    <row r="481" spans="1:28" x14ac:dyDescent="0.3">
      <c r="A481" s="229"/>
      <c r="B481" s="230"/>
      <c r="C481" s="229"/>
      <c r="D481" s="229"/>
      <c r="E481" s="229"/>
      <c r="F481" s="229"/>
      <c r="G481" s="229"/>
      <c r="H481" s="511"/>
      <c r="I481" s="229"/>
      <c r="J481" s="511">
        <f>SUM(H481*I481)</f>
        <v>0</v>
      </c>
      <c r="K481" s="229"/>
      <c r="L481" s="229"/>
      <c r="M481" s="230"/>
      <c r="N481" s="230" t="s">
        <v>393</v>
      </c>
      <c r="O481" s="229">
        <v>252</v>
      </c>
      <c r="P481" s="229"/>
      <c r="Q481" s="229"/>
      <c r="R481" s="511"/>
      <c r="S481" s="493">
        <f>SUM(O481*R481)</f>
        <v>0</v>
      </c>
      <c r="T481" s="229"/>
      <c r="U481" s="486"/>
      <c r="V481" s="493">
        <f>SUM(S481-(S481*U481/100))</f>
        <v>0</v>
      </c>
      <c r="W481" s="493">
        <f>SUM(J481+V481)</f>
        <v>0</v>
      </c>
      <c r="X481" s="493">
        <f>W481</f>
        <v>0</v>
      </c>
      <c r="Y481" s="229"/>
      <c r="Z481" s="229"/>
      <c r="AA481" s="229"/>
      <c r="AB481" s="229"/>
    </row>
    <row r="482" spans="1:28" x14ac:dyDescent="0.3">
      <c r="A482" s="229"/>
      <c r="B482" s="230"/>
      <c r="C482" s="229"/>
      <c r="D482" s="229"/>
      <c r="E482" s="229"/>
      <c r="F482" s="229"/>
      <c r="G482" s="229"/>
      <c r="H482" s="511"/>
      <c r="I482" s="229"/>
      <c r="J482" s="511">
        <f>SUM(H482*I482)</f>
        <v>0</v>
      </c>
      <c r="K482" s="229"/>
      <c r="L482" s="229"/>
      <c r="M482" s="230"/>
      <c r="N482" s="230" t="s">
        <v>391</v>
      </c>
      <c r="O482" s="229">
        <v>96</v>
      </c>
      <c r="P482" s="229"/>
      <c r="Q482" s="229"/>
      <c r="R482" s="511"/>
      <c r="S482" s="493">
        <f>SUM(O482*R482)</f>
        <v>0</v>
      </c>
      <c r="T482" s="229"/>
      <c r="U482" s="486"/>
      <c r="V482" s="493">
        <f>SUM(S482-(S482*U482/100))</f>
        <v>0</v>
      </c>
      <c r="W482" s="493">
        <f>SUM(J482+V482)</f>
        <v>0</v>
      </c>
      <c r="X482" s="493">
        <f>W482</f>
        <v>0</v>
      </c>
      <c r="Y482" s="229"/>
      <c r="Z482" s="229"/>
      <c r="AA482" s="229"/>
      <c r="AB482" s="229"/>
    </row>
    <row r="483" spans="1:28" x14ac:dyDescent="0.3">
      <c r="A483" s="229"/>
      <c r="B483" s="230"/>
      <c r="C483" s="229"/>
      <c r="D483" s="229"/>
      <c r="E483" s="229"/>
      <c r="F483" s="229"/>
      <c r="G483" s="229"/>
      <c r="H483" s="511"/>
      <c r="I483" s="229"/>
      <c r="J483" s="511">
        <f>SUM(H483*I483)</f>
        <v>0</v>
      </c>
      <c r="K483" s="229"/>
      <c r="L483" s="229"/>
      <c r="M483" s="230" t="s">
        <v>71</v>
      </c>
      <c r="N483" s="230" t="s">
        <v>0</v>
      </c>
      <c r="O483" s="229">
        <v>27.09</v>
      </c>
      <c r="P483" s="229"/>
      <c r="Q483" s="229"/>
      <c r="R483" s="511">
        <v>5400</v>
      </c>
      <c r="S483" s="493">
        <f>SUM(O483*R483)</f>
        <v>146286</v>
      </c>
      <c r="T483" s="229">
        <v>20</v>
      </c>
      <c r="U483" s="486">
        <v>93</v>
      </c>
      <c r="V483" s="493">
        <f>SUM(S483-(S483*U483/100))</f>
        <v>10240.01999999999</v>
      </c>
      <c r="W483" s="493">
        <f>SUM(J483+V483)</f>
        <v>10240.01999999999</v>
      </c>
      <c r="X483" s="493">
        <f>W483</f>
        <v>10240.01999999999</v>
      </c>
      <c r="Y483" s="229">
        <v>50</v>
      </c>
      <c r="Z483" s="229">
        <v>0</v>
      </c>
      <c r="AA483" s="229">
        <v>0.01</v>
      </c>
      <c r="AB483" s="229"/>
    </row>
    <row r="484" spans="1:28" x14ac:dyDescent="0.3">
      <c r="A484" s="229"/>
      <c r="B484" s="230"/>
      <c r="C484" s="229"/>
      <c r="D484" s="229"/>
      <c r="E484" s="229"/>
      <c r="F484" s="229"/>
      <c r="G484" s="229"/>
      <c r="H484" s="511"/>
      <c r="I484" s="229"/>
      <c r="J484" s="511">
        <f>SUM(H484*I484)</f>
        <v>0</v>
      </c>
      <c r="K484" s="229"/>
      <c r="L484" s="229"/>
      <c r="M484" s="230" t="s">
        <v>200</v>
      </c>
      <c r="N484" s="230" t="s">
        <v>0</v>
      </c>
      <c r="O484" s="229">
        <v>121.8</v>
      </c>
      <c r="P484" s="229"/>
      <c r="Q484" s="229"/>
      <c r="R484" s="511">
        <v>5900</v>
      </c>
      <c r="S484" s="493">
        <f>SUM(O484*R484)</f>
        <v>718620</v>
      </c>
      <c r="T484" s="229">
        <v>40</v>
      </c>
      <c r="U484" s="486">
        <v>93</v>
      </c>
      <c r="V484" s="493">
        <f>SUM(S484-(S484*U484/100))</f>
        <v>50303.400000000023</v>
      </c>
      <c r="W484" s="493">
        <f>SUM(J484+V484)</f>
        <v>50303.400000000023</v>
      </c>
      <c r="X484" s="493">
        <f>W484</f>
        <v>50303.400000000023</v>
      </c>
      <c r="Y484" s="229">
        <v>10</v>
      </c>
      <c r="Z484" s="229">
        <v>0</v>
      </c>
      <c r="AA484" s="229">
        <v>0.02</v>
      </c>
      <c r="AB484" s="229"/>
    </row>
    <row r="485" spans="1:28" x14ac:dyDescent="0.3">
      <c r="A485" s="229"/>
      <c r="B485" s="230"/>
      <c r="C485" s="229"/>
      <c r="D485" s="229"/>
      <c r="E485" s="229"/>
      <c r="F485" s="229"/>
      <c r="G485" s="229"/>
      <c r="H485" s="511"/>
      <c r="I485" s="229"/>
      <c r="J485" s="511">
        <f>SUM(H485*I485)</f>
        <v>0</v>
      </c>
      <c r="K485" s="229"/>
      <c r="L485" s="229" t="s">
        <v>1252</v>
      </c>
      <c r="M485" s="230" t="s">
        <v>1250</v>
      </c>
      <c r="N485" s="230" t="s">
        <v>2</v>
      </c>
      <c r="O485" s="229">
        <v>114.1</v>
      </c>
      <c r="P485" s="229"/>
      <c r="Q485" s="229"/>
      <c r="R485" s="511">
        <v>6500</v>
      </c>
      <c r="S485" s="493">
        <f>SUM(O485*R485)</f>
        <v>741650</v>
      </c>
      <c r="T485" s="229">
        <v>15</v>
      </c>
      <c r="U485" s="486">
        <v>20</v>
      </c>
      <c r="V485" s="493">
        <f>SUM(S485-(S485*U485/100))</f>
        <v>593320</v>
      </c>
      <c r="W485" s="493">
        <f>SUM(J485+V485)</f>
        <v>593320</v>
      </c>
      <c r="X485" s="493">
        <f>W485</f>
        <v>593320</v>
      </c>
      <c r="Y485" s="229">
        <v>10</v>
      </c>
      <c r="Z485" s="229">
        <v>0</v>
      </c>
      <c r="AA485" s="229">
        <v>0.02</v>
      </c>
      <c r="AB485" s="229"/>
    </row>
    <row r="486" spans="1:28" x14ac:dyDescent="0.3">
      <c r="A486" s="229">
        <v>234</v>
      </c>
      <c r="B486" s="230" t="s">
        <v>4</v>
      </c>
      <c r="C486" s="229">
        <v>93</v>
      </c>
      <c r="D486" s="229">
        <v>1</v>
      </c>
      <c r="E486" s="229">
        <v>2</v>
      </c>
      <c r="F486" s="229">
        <v>77</v>
      </c>
      <c r="G486" s="229">
        <v>2</v>
      </c>
      <c r="H486" s="511">
        <f>SUM((D486*400)+(E486*100)+F486)</f>
        <v>677</v>
      </c>
      <c r="I486" s="229">
        <v>75</v>
      </c>
      <c r="J486" s="511">
        <f>SUM(H486*I486)</f>
        <v>50775</v>
      </c>
      <c r="K486" s="229"/>
      <c r="L486" s="229">
        <v>107</v>
      </c>
      <c r="M486" s="230" t="s">
        <v>1250</v>
      </c>
      <c r="N486" s="230" t="s">
        <v>2</v>
      </c>
      <c r="O486" s="229">
        <v>116.9</v>
      </c>
      <c r="P486" s="229"/>
      <c r="Q486" s="229"/>
      <c r="R486" s="511">
        <v>6500</v>
      </c>
      <c r="S486" s="493">
        <f>SUM(O486*R486)</f>
        <v>759850</v>
      </c>
      <c r="T486" s="229">
        <v>10</v>
      </c>
      <c r="U486" s="486">
        <v>10</v>
      </c>
      <c r="V486" s="493">
        <f>SUM(S486-(S486*U486/100))</f>
        <v>683865</v>
      </c>
      <c r="W486" s="493">
        <f>SUM(J486+V486)</f>
        <v>734640</v>
      </c>
      <c r="X486" s="493">
        <f>W486</f>
        <v>734640</v>
      </c>
      <c r="Y486" s="229">
        <v>10</v>
      </c>
      <c r="Z486" s="229">
        <v>0</v>
      </c>
      <c r="AA486" s="229">
        <v>0.02</v>
      </c>
      <c r="AB486" s="229" t="s">
        <v>1251</v>
      </c>
    </row>
    <row r="487" spans="1:28" x14ac:dyDescent="0.3">
      <c r="A487" s="229"/>
      <c r="B487" s="230"/>
      <c r="C487" s="229"/>
      <c r="D487" s="229"/>
      <c r="E487" s="229"/>
      <c r="F487" s="229"/>
      <c r="G487" s="229"/>
      <c r="H487" s="511"/>
      <c r="I487" s="229"/>
      <c r="J487" s="511">
        <f>SUM(H487*I487)</f>
        <v>0</v>
      </c>
      <c r="K487" s="229"/>
      <c r="L487" s="229"/>
      <c r="M487" s="230" t="s">
        <v>71</v>
      </c>
      <c r="N487" s="230" t="s">
        <v>0</v>
      </c>
      <c r="O487" s="229">
        <v>8.8800000000000008</v>
      </c>
      <c r="P487" s="229"/>
      <c r="Q487" s="229"/>
      <c r="R487" s="511">
        <v>5400</v>
      </c>
      <c r="S487" s="493">
        <f>SUM(O487*R487)</f>
        <v>47952.000000000007</v>
      </c>
      <c r="T487" s="229">
        <v>6</v>
      </c>
      <c r="U487" s="486">
        <v>20</v>
      </c>
      <c r="V487" s="493">
        <f>SUM(S487-(S487*U487/100))</f>
        <v>38361.600000000006</v>
      </c>
      <c r="W487" s="493">
        <f>SUM(J487+V487)</f>
        <v>38361.600000000006</v>
      </c>
      <c r="X487" s="493">
        <f>W487</f>
        <v>38361.600000000006</v>
      </c>
      <c r="Y487" s="229">
        <v>50</v>
      </c>
      <c r="Z487" s="229">
        <v>0</v>
      </c>
      <c r="AA487" s="229">
        <v>0.01</v>
      </c>
      <c r="AB487" s="229"/>
    </row>
    <row r="488" spans="1:28" x14ac:dyDescent="0.3">
      <c r="A488" s="229"/>
      <c r="B488" s="230"/>
      <c r="C488" s="229"/>
      <c r="D488" s="229"/>
      <c r="E488" s="229"/>
      <c r="F488" s="229"/>
      <c r="G488" s="229"/>
      <c r="H488" s="511"/>
      <c r="I488" s="229"/>
      <c r="J488" s="511">
        <f>SUM(H488*I488)</f>
        <v>0</v>
      </c>
      <c r="K488" s="229"/>
      <c r="L488" s="229"/>
      <c r="M488" s="230" t="s">
        <v>22</v>
      </c>
      <c r="N488" s="230" t="s">
        <v>0</v>
      </c>
      <c r="O488" s="229">
        <v>34.200000000000003</v>
      </c>
      <c r="P488" s="229"/>
      <c r="Q488" s="229"/>
      <c r="R488" s="511">
        <v>2050</v>
      </c>
      <c r="S488" s="493">
        <f>SUM(O488*R488)</f>
        <v>70110</v>
      </c>
      <c r="T488" s="229">
        <v>1</v>
      </c>
      <c r="U488" s="486">
        <v>3</v>
      </c>
      <c r="V488" s="493">
        <f>SUM(S488-(S488*U488/100))</f>
        <v>68006.7</v>
      </c>
      <c r="W488" s="493">
        <f>SUM(J488+V488)</f>
        <v>68006.7</v>
      </c>
      <c r="X488" s="493">
        <f>W488</f>
        <v>68006.7</v>
      </c>
      <c r="Y488" s="229">
        <v>50</v>
      </c>
      <c r="Z488" s="229">
        <v>0</v>
      </c>
      <c r="AA488" s="229">
        <v>0.01</v>
      </c>
      <c r="AB488" s="229"/>
    </row>
    <row r="489" spans="1:28" x14ac:dyDescent="0.3">
      <c r="A489" s="229"/>
      <c r="B489" s="230"/>
      <c r="C489" s="229"/>
      <c r="D489" s="229"/>
      <c r="E489" s="229"/>
      <c r="F489" s="229"/>
      <c r="G489" s="229"/>
      <c r="H489" s="511"/>
      <c r="I489" s="229"/>
      <c r="J489" s="511">
        <f>SUM(H489*I489)</f>
        <v>0</v>
      </c>
      <c r="K489" s="229"/>
      <c r="L489" s="229">
        <v>41</v>
      </c>
      <c r="M489" s="230" t="s">
        <v>10</v>
      </c>
      <c r="N489" s="230" t="s">
        <v>9</v>
      </c>
      <c r="O489" s="229">
        <v>152</v>
      </c>
      <c r="P489" s="229"/>
      <c r="Q489" s="229"/>
      <c r="R489" s="511">
        <v>6500</v>
      </c>
      <c r="S489" s="493">
        <f>SUM(O489*R489)</f>
        <v>988000</v>
      </c>
      <c r="T489" s="229">
        <v>30</v>
      </c>
      <c r="U489" s="486">
        <v>85</v>
      </c>
      <c r="V489" s="493">
        <f>SUM(S489-(S489*U489/100))</f>
        <v>148200</v>
      </c>
      <c r="W489" s="493">
        <f>SUM(J489+V489)</f>
        <v>148200</v>
      </c>
      <c r="X489" s="493">
        <f>W489</f>
        <v>148200</v>
      </c>
      <c r="Y489" s="229">
        <v>10</v>
      </c>
      <c r="Z489" s="229">
        <v>0</v>
      </c>
      <c r="AA489" s="229">
        <v>0.02</v>
      </c>
      <c r="AB489" s="229"/>
    </row>
    <row r="490" spans="1:28" x14ac:dyDescent="0.3">
      <c r="A490" s="229"/>
      <c r="B490" s="230"/>
      <c r="C490" s="229"/>
      <c r="D490" s="229"/>
      <c r="E490" s="229"/>
      <c r="F490" s="229"/>
      <c r="G490" s="229"/>
      <c r="H490" s="511"/>
      <c r="I490" s="229"/>
      <c r="J490" s="511">
        <f>SUM(H490*I490)</f>
        <v>0</v>
      </c>
      <c r="K490" s="229"/>
      <c r="L490" s="229"/>
      <c r="M490" s="230"/>
      <c r="N490" s="230" t="s">
        <v>393</v>
      </c>
      <c r="O490" s="229">
        <v>112</v>
      </c>
      <c r="P490" s="229"/>
      <c r="Q490" s="229"/>
      <c r="R490" s="511"/>
      <c r="S490" s="493">
        <f>SUM(O490*R490)</f>
        <v>0</v>
      </c>
      <c r="T490" s="229"/>
      <c r="U490" s="486"/>
      <c r="V490" s="493">
        <f>SUM(S490-(S490*U490/100))</f>
        <v>0</v>
      </c>
      <c r="W490" s="493">
        <f>SUM(J490+V490)</f>
        <v>0</v>
      </c>
      <c r="X490" s="493">
        <f>W490</f>
        <v>0</v>
      </c>
      <c r="Y490" s="229"/>
      <c r="Z490" s="229"/>
      <c r="AA490" s="229"/>
      <c r="AB490" s="229"/>
    </row>
    <row r="491" spans="1:28" x14ac:dyDescent="0.3">
      <c r="A491" s="229"/>
      <c r="B491" s="230"/>
      <c r="C491" s="229"/>
      <c r="D491" s="229"/>
      <c r="E491" s="229"/>
      <c r="F491" s="229"/>
      <c r="G491" s="229"/>
      <c r="H491" s="511"/>
      <c r="I491" s="229"/>
      <c r="J491" s="511">
        <f>SUM(H491*I491)</f>
        <v>0</v>
      </c>
      <c r="K491" s="229"/>
      <c r="L491" s="229"/>
      <c r="M491" s="230"/>
      <c r="N491" s="230" t="s">
        <v>391</v>
      </c>
      <c r="O491" s="229">
        <v>40</v>
      </c>
      <c r="P491" s="229"/>
      <c r="Q491" s="229"/>
      <c r="R491" s="511"/>
      <c r="S491" s="493">
        <f>SUM(O491*R491)</f>
        <v>0</v>
      </c>
      <c r="T491" s="229"/>
      <c r="U491" s="486"/>
      <c r="V491" s="493">
        <f>SUM(S491-(S491*U491/100))</f>
        <v>0</v>
      </c>
      <c r="W491" s="493">
        <f>SUM(J491+V491)</f>
        <v>0</v>
      </c>
      <c r="X491" s="493">
        <f>W491</f>
        <v>0</v>
      </c>
      <c r="Y491" s="229"/>
      <c r="Z491" s="229"/>
      <c r="AA491" s="229"/>
      <c r="AB491" s="229"/>
    </row>
    <row r="492" spans="1:28" x14ac:dyDescent="0.3">
      <c r="A492" s="229"/>
      <c r="B492" s="230"/>
      <c r="C492" s="229"/>
      <c r="D492" s="229"/>
      <c r="E492" s="229"/>
      <c r="F492" s="229"/>
      <c r="G492" s="229"/>
      <c r="H492" s="511"/>
      <c r="I492" s="229"/>
      <c r="J492" s="511">
        <f>SUM(H492*I492)</f>
        <v>0</v>
      </c>
      <c r="K492" s="229"/>
      <c r="L492" s="229" t="s">
        <v>951</v>
      </c>
      <c r="M492" s="230" t="s">
        <v>10</v>
      </c>
      <c r="N492" s="230" t="s">
        <v>9</v>
      </c>
      <c r="O492" s="229">
        <v>346</v>
      </c>
      <c r="P492" s="229"/>
      <c r="Q492" s="229"/>
      <c r="R492" s="511">
        <v>6500</v>
      </c>
      <c r="S492" s="493">
        <f>SUM(O492*R492)</f>
        <v>2249000</v>
      </c>
      <c r="T492" s="229">
        <v>25</v>
      </c>
      <c r="U492" s="486">
        <v>85</v>
      </c>
      <c r="V492" s="493">
        <f>SUM(S492-(S492*U492/100))</f>
        <v>337350</v>
      </c>
      <c r="W492" s="493">
        <f>SUM(J492+V492)</f>
        <v>337350</v>
      </c>
      <c r="X492" s="493">
        <f>W492</f>
        <v>337350</v>
      </c>
      <c r="Y492" s="229">
        <v>10</v>
      </c>
      <c r="Z492" s="229">
        <v>0</v>
      </c>
      <c r="AA492" s="229">
        <v>0.02</v>
      </c>
      <c r="AB492" s="229"/>
    </row>
    <row r="493" spans="1:28" x14ac:dyDescent="0.3">
      <c r="A493" s="229"/>
      <c r="B493" s="230"/>
      <c r="C493" s="229"/>
      <c r="D493" s="229"/>
      <c r="E493" s="229"/>
      <c r="F493" s="229"/>
      <c r="G493" s="229"/>
      <c r="H493" s="511"/>
      <c r="I493" s="229"/>
      <c r="J493" s="511">
        <f>SUM(H493*I493)</f>
        <v>0</v>
      </c>
      <c r="K493" s="229"/>
      <c r="L493" s="229"/>
      <c r="M493" s="230"/>
      <c r="N493" s="230" t="s">
        <v>393</v>
      </c>
      <c r="O493" s="229">
        <v>250</v>
      </c>
      <c r="P493" s="229"/>
      <c r="Q493" s="229"/>
      <c r="R493" s="511"/>
      <c r="S493" s="493">
        <f>SUM(O493*R493)</f>
        <v>0</v>
      </c>
      <c r="T493" s="229"/>
      <c r="U493" s="486"/>
      <c r="V493" s="493">
        <f>SUM(S493-(S493*U493/100))</f>
        <v>0</v>
      </c>
      <c r="W493" s="493">
        <f>SUM(J493+V493)</f>
        <v>0</v>
      </c>
      <c r="X493" s="493">
        <f>W493</f>
        <v>0</v>
      </c>
      <c r="Y493" s="229"/>
      <c r="Z493" s="229"/>
      <c r="AA493" s="229"/>
      <c r="AB493" s="229"/>
    </row>
    <row r="494" spans="1:28" x14ac:dyDescent="0.3">
      <c r="A494" s="229"/>
      <c r="B494" s="230"/>
      <c r="C494" s="229"/>
      <c r="D494" s="229"/>
      <c r="E494" s="229"/>
      <c r="F494" s="229"/>
      <c r="G494" s="229"/>
      <c r="H494" s="511"/>
      <c r="I494" s="229"/>
      <c r="J494" s="511">
        <f>SUM(H494*I494)</f>
        <v>0</v>
      </c>
      <c r="K494" s="229"/>
      <c r="L494" s="229"/>
      <c r="M494" s="230"/>
      <c r="N494" s="230" t="s">
        <v>391</v>
      </c>
      <c r="O494" s="229">
        <v>96</v>
      </c>
      <c r="P494" s="229"/>
      <c r="Q494" s="229"/>
      <c r="R494" s="511"/>
      <c r="S494" s="493">
        <f>SUM(O494*R494)</f>
        <v>0</v>
      </c>
      <c r="T494" s="229"/>
      <c r="U494" s="486"/>
      <c r="V494" s="493">
        <f>SUM(S494-(S494*U494/100))</f>
        <v>0</v>
      </c>
      <c r="W494" s="493">
        <f>SUM(J494+V494)</f>
        <v>0</v>
      </c>
      <c r="X494" s="493">
        <f>W494</f>
        <v>0</v>
      </c>
      <c r="Y494" s="229"/>
      <c r="Z494" s="229"/>
      <c r="AA494" s="229"/>
      <c r="AB494" s="229"/>
    </row>
    <row r="495" spans="1:28" x14ac:dyDescent="0.3">
      <c r="A495" s="229"/>
      <c r="B495" s="230"/>
      <c r="C495" s="229"/>
      <c r="D495" s="229"/>
      <c r="E495" s="229"/>
      <c r="F495" s="229"/>
      <c r="G495" s="229"/>
      <c r="H495" s="511"/>
      <c r="I495" s="229"/>
      <c r="J495" s="511">
        <f>SUM(H495*I495)</f>
        <v>0</v>
      </c>
      <c r="K495" s="229"/>
      <c r="L495" s="229">
        <v>93</v>
      </c>
      <c r="M495" s="230" t="s">
        <v>1250</v>
      </c>
      <c r="N495" s="230" t="s">
        <v>2</v>
      </c>
      <c r="O495" s="229">
        <v>136.5</v>
      </c>
      <c r="P495" s="229"/>
      <c r="Q495" s="229"/>
      <c r="R495" s="511">
        <v>6500</v>
      </c>
      <c r="S495" s="493">
        <f>SUM(O495*R495)</f>
        <v>887250</v>
      </c>
      <c r="T495" s="229">
        <v>10</v>
      </c>
      <c r="U495" s="486">
        <v>10</v>
      </c>
      <c r="V495" s="493">
        <f>SUM(S495-(S495*U495/100))</f>
        <v>798525</v>
      </c>
      <c r="W495" s="493">
        <f>SUM(J495+V495)</f>
        <v>798525</v>
      </c>
      <c r="X495" s="493">
        <f>W495</f>
        <v>798525</v>
      </c>
      <c r="Y495" s="229">
        <v>10</v>
      </c>
      <c r="Z495" s="229">
        <v>0</v>
      </c>
      <c r="AA495" s="229">
        <v>0.02</v>
      </c>
      <c r="AB495" s="229"/>
    </row>
    <row r="496" spans="1:28" x14ac:dyDescent="0.3">
      <c r="A496" s="229"/>
      <c r="B496" s="230"/>
      <c r="C496" s="229"/>
      <c r="D496" s="229"/>
      <c r="E496" s="229"/>
      <c r="F496" s="229"/>
      <c r="G496" s="229"/>
      <c r="H496" s="511"/>
      <c r="I496" s="229"/>
      <c r="J496" s="511">
        <f>SUM(H496*I496)</f>
        <v>0</v>
      </c>
      <c r="K496" s="229"/>
      <c r="L496" s="229">
        <v>90</v>
      </c>
      <c r="M496" s="230" t="s">
        <v>1250</v>
      </c>
      <c r="N496" s="230" t="s">
        <v>2</v>
      </c>
      <c r="O496" s="229">
        <v>91.5</v>
      </c>
      <c r="P496" s="229"/>
      <c r="Q496" s="229"/>
      <c r="R496" s="511">
        <v>6500</v>
      </c>
      <c r="S496" s="493">
        <f>SUM(O496*R496)</f>
        <v>594750</v>
      </c>
      <c r="T496" s="229">
        <v>10</v>
      </c>
      <c r="U496" s="486">
        <v>10</v>
      </c>
      <c r="V496" s="493">
        <f>SUM(S496-(S496*U496/100))</f>
        <v>535275</v>
      </c>
      <c r="W496" s="493">
        <f>SUM(J496+V496)</f>
        <v>535275</v>
      </c>
      <c r="X496" s="493">
        <f>W496</f>
        <v>535275</v>
      </c>
      <c r="Y496" s="229">
        <v>10</v>
      </c>
      <c r="Z496" s="229">
        <v>0</v>
      </c>
      <c r="AA496" s="229">
        <v>0.02</v>
      </c>
      <c r="AB496" s="229"/>
    </row>
    <row r="497" spans="1:28" x14ac:dyDescent="0.3">
      <c r="A497" s="229"/>
      <c r="B497" s="230"/>
      <c r="C497" s="229"/>
      <c r="D497" s="229"/>
      <c r="E497" s="229"/>
      <c r="F497" s="229"/>
      <c r="G497" s="229"/>
      <c r="H497" s="511"/>
      <c r="I497" s="229"/>
      <c r="J497" s="511">
        <f>SUM(H497*I497)</f>
        <v>0</v>
      </c>
      <c r="K497" s="229"/>
      <c r="L497" s="229">
        <v>55</v>
      </c>
      <c r="M497" s="230" t="s">
        <v>1250</v>
      </c>
      <c r="N497" s="230" t="s">
        <v>2</v>
      </c>
      <c r="O497" s="229">
        <v>60.5</v>
      </c>
      <c r="P497" s="229"/>
      <c r="Q497" s="229"/>
      <c r="R497" s="511">
        <v>6500</v>
      </c>
      <c r="S497" s="493">
        <f>SUM(O497*R497)</f>
        <v>393250</v>
      </c>
      <c r="T497" s="229">
        <v>10</v>
      </c>
      <c r="U497" s="486">
        <v>10</v>
      </c>
      <c r="V497" s="493">
        <f>SUM(S497-(S497*U497/100))</f>
        <v>353925</v>
      </c>
      <c r="W497" s="493">
        <f>SUM(J497+V497)</f>
        <v>353925</v>
      </c>
      <c r="X497" s="493">
        <f>W497</f>
        <v>353925</v>
      </c>
      <c r="Y497" s="229">
        <v>10</v>
      </c>
      <c r="Z497" s="229">
        <v>0</v>
      </c>
      <c r="AA497" s="229">
        <v>0.02</v>
      </c>
      <c r="AB497" s="229"/>
    </row>
    <row r="498" spans="1:28" x14ac:dyDescent="0.3">
      <c r="A498" s="229"/>
      <c r="B498" s="230"/>
      <c r="C498" s="229"/>
      <c r="D498" s="229"/>
      <c r="E498" s="229"/>
      <c r="F498" s="229"/>
      <c r="G498" s="229"/>
      <c r="H498" s="511"/>
      <c r="I498" s="229"/>
      <c r="J498" s="511">
        <f>SUM(H498*I498)</f>
        <v>0</v>
      </c>
      <c r="K498" s="229"/>
      <c r="L498" s="229"/>
      <c r="M498" s="230" t="s">
        <v>71</v>
      </c>
      <c r="N498" s="230" t="s">
        <v>0</v>
      </c>
      <c r="O498" s="229">
        <v>10.4</v>
      </c>
      <c r="P498" s="229"/>
      <c r="Q498" s="229"/>
      <c r="R498" s="511">
        <v>5400</v>
      </c>
      <c r="S498" s="493">
        <f>SUM(O498*R498)</f>
        <v>56160</v>
      </c>
      <c r="T498" s="229">
        <v>10</v>
      </c>
      <c r="U498" s="486">
        <v>40</v>
      </c>
      <c r="V498" s="493">
        <f>SUM(S498-(S498*U498/100))</f>
        <v>33696</v>
      </c>
      <c r="W498" s="493">
        <f>SUM(J498+V498)</f>
        <v>33696</v>
      </c>
      <c r="X498" s="493">
        <f>W498</f>
        <v>33696</v>
      </c>
      <c r="Y498" s="229">
        <v>50</v>
      </c>
      <c r="Z498" s="229">
        <v>0</v>
      </c>
      <c r="AA498" s="229">
        <v>0.01</v>
      </c>
      <c r="AB498" s="229"/>
    </row>
    <row r="499" spans="1:28" x14ac:dyDescent="0.3">
      <c r="A499" s="229"/>
      <c r="B499" s="230"/>
      <c r="C499" s="229"/>
      <c r="D499" s="229"/>
      <c r="E499" s="229"/>
      <c r="F499" s="229"/>
      <c r="G499" s="229"/>
      <c r="H499" s="511"/>
      <c r="I499" s="229"/>
      <c r="J499" s="511">
        <f>SUM(H499*I499)</f>
        <v>0</v>
      </c>
      <c r="K499" s="229"/>
      <c r="L499" s="229"/>
      <c r="M499" s="230" t="s">
        <v>1250</v>
      </c>
      <c r="N499" s="230" t="s">
        <v>2</v>
      </c>
      <c r="O499" s="229">
        <v>96</v>
      </c>
      <c r="P499" s="229"/>
      <c r="Q499" s="229"/>
      <c r="R499" s="511">
        <v>6500</v>
      </c>
      <c r="S499" s="493">
        <f>SUM(O499*R499)</f>
        <v>624000</v>
      </c>
      <c r="T499" s="229">
        <v>10</v>
      </c>
      <c r="U499" s="486">
        <v>10</v>
      </c>
      <c r="V499" s="493">
        <f>SUM(S499-(S499*U499/100))</f>
        <v>561600</v>
      </c>
      <c r="W499" s="493">
        <f>SUM(J499+V499)</f>
        <v>561600</v>
      </c>
      <c r="X499" s="493">
        <f>W499</f>
        <v>561600</v>
      </c>
      <c r="Y499" s="229">
        <v>10</v>
      </c>
      <c r="Z499" s="229">
        <v>0</v>
      </c>
      <c r="AA499" s="229">
        <v>0.02</v>
      </c>
      <c r="AB499" s="229"/>
    </row>
    <row r="500" spans="1:28" x14ac:dyDescent="0.3">
      <c r="A500" s="229"/>
      <c r="B500" s="230"/>
      <c r="C500" s="229"/>
      <c r="D500" s="229"/>
      <c r="E500" s="229"/>
      <c r="F500" s="229"/>
      <c r="G500" s="229"/>
      <c r="H500" s="511"/>
      <c r="I500" s="229"/>
      <c r="J500" s="511">
        <f>SUM(H500*I500)</f>
        <v>0</v>
      </c>
      <c r="K500" s="229"/>
      <c r="L500" s="229"/>
      <c r="M500" s="230" t="s">
        <v>71</v>
      </c>
      <c r="N500" s="230" t="s">
        <v>0</v>
      </c>
      <c r="O500" s="229">
        <v>11.2</v>
      </c>
      <c r="P500" s="229"/>
      <c r="Q500" s="229"/>
      <c r="R500" s="511">
        <v>5400</v>
      </c>
      <c r="S500" s="493">
        <f>SUM(O500*R500)</f>
        <v>60479.999999999993</v>
      </c>
      <c r="T500" s="229">
        <v>10</v>
      </c>
      <c r="U500" s="486">
        <v>40</v>
      </c>
      <c r="V500" s="493">
        <f>SUM(S500-(S500*U500/100))</f>
        <v>36288</v>
      </c>
      <c r="W500" s="493">
        <f>SUM(J500+V500)</f>
        <v>36288</v>
      </c>
      <c r="X500" s="493">
        <f>W500</f>
        <v>36288</v>
      </c>
      <c r="Y500" s="229">
        <v>50</v>
      </c>
      <c r="Z500" s="229">
        <v>0</v>
      </c>
      <c r="AA500" s="229">
        <v>0.01</v>
      </c>
      <c r="AB500" s="229"/>
    </row>
    <row r="501" spans="1:28" x14ac:dyDescent="0.3">
      <c r="A501" s="229">
        <v>235</v>
      </c>
      <c r="B501" s="230" t="s">
        <v>4</v>
      </c>
      <c r="C501" s="230">
        <v>24555</v>
      </c>
      <c r="D501" s="229">
        <v>16</v>
      </c>
      <c r="E501" s="229">
        <v>3</v>
      </c>
      <c r="F501" s="229">
        <v>69</v>
      </c>
      <c r="G501" s="229">
        <v>1</v>
      </c>
      <c r="H501" s="511">
        <f>SUM((D501*400)+(E501*100)+F501)</f>
        <v>6769</v>
      </c>
      <c r="I501" s="229">
        <v>75</v>
      </c>
      <c r="J501" s="511">
        <f>SUM(H501*I501)</f>
        <v>507675</v>
      </c>
      <c r="K501" s="229"/>
      <c r="L501" s="229"/>
      <c r="M501" s="502"/>
      <c r="N501" s="502"/>
      <c r="O501" s="229"/>
      <c r="P501" s="229"/>
      <c r="Q501" s="229"/>
      <c r="R501" s="511"/>
      <c r="S501" s="493">
        <f>SUM(O501*R501)</f>
        <v>0</v>
      </c>
      <c r="T501" s="229"/>
      <c r="U501" s="486"/>
      <c r="V501" s="493">
        <f>SUM(S501-(S501*U501/100))</f>
        <v>0</v>
      </c>
      <c r="W501" s="493">
        <f>SUM(J501+V501)</f>
        <v>507675</v>
      </c>
      <c r="X501" s="493">
        <f>W501</f>
        <v>507675</v>
      </c>
      <c r="Y501" s="229">
        <v>50</v>
      </c>
      <c r="Z501" s="229">
        <v>0</v>
      </c>
      <c r="AA501" s="229">
        <v>0.01</v>
      </c>
      <c r="AB501" s="229"/>
    </row>
    <row r="502" spans="1:28" x14ac:dyDescent="0.3">
      <c r="A502" s="229">
        <v>236</v>
      </c>
      <c r="B502" s="230" t="s">
        <v>4</v>
      </c>
      <c r="C502" s="229">
        <v>17218</v>
      </c>
      <c r="D502" s="229">
        <v>3</v>
      </c>
      <c r="E502" s="229">
        <v>1</v>
      </c>
      <c r="F502" s="229">
        <v>17</v>
      </c>
      <c r="G502" s="229">
        <v>1</v>
      </c>
      <c r="H502" s="511">
        <f>SUM((D502*400)+(E502*100)+F502)</f>
        <v>1317</v>
      </c>
      <c r="I502" s="229">
        <v>75</v>
      </c>
      <c r="J502" s="511">
        <f>SUM(H502*I502)</f>
        <v>98775</v>
      </c>
      <c r="K502" s="229"/>
      <c r="L502" s="229"/>
      <c r="M502" s="502"/>
      <c r="N502" s="502"/>
      <c r="O502" s="229"/>
      <c r="P502" s="229"/>
      <c r="Q502" s="229"/>
      <c r="R502" s="511"/>
      <c r="S502" s="493">
        <f>SUM(O502*R502)</f>
        <v>0</v>
      </c>
      <c r="T502" s="229"/>
      <c r="U502" s="486"/>
      <c r="V502" s="493">
        <f>SUM(S502-(S502*U502/100))</f>
        <v>0</v>
      </c>
      <c r="W502" s="493">
        <f>SUM(J502+V502)</f>
        <v>98775</v>
      </c>
      <c r="X502" s="493">
        <f>W502</f>
        <v>98775</v>
      </c>
      <c r="Y502" s="229">
        <v>50</v>
      </c>
      <c r="Z502" s="229">
        <v>0</v>
      </c>
      <c r="AA502" s="229">
        <v>0.01</v>
      </c>
      <c r="AB502" s="229"/>
    </row>
    <row r="503" spans="1:28" x14ac:dyDescent="0.3">
      <c r="A503" s="229">
        <v>237</v>
      </c>
      <c r="B503" s="230" t="s">
        <v>4</v>
      </c>
      <c r="C503" s="229">
        <v>2502</v>
      </c>
      <c r="D503" s="229">
        <v>10</v>
      </c>
      <c r="E503" s="229">
        <v>2</v>
      </c>
      <c r="F503" s="229">
        <v>85</v>
      </c>
      <c r="G503" s="229">
        <v>1</v>
      </c>
      <c r="H503" s="511">
        <f>SUM((D503*400)+(E503*100)+F503)</f>
        <v>4285</v>
      </c>
      <c r="I503" s="229">
        <v>75</v>
      </c>
      <c r="J503" s="511">
        <f>SUM(H503*I503)</f>
        <v>321375</v>
      </c>
      <c r="K503" s="229"/>
      <c r="L503" s="229"/>
      <c r="M503" s="502"/>
      <c r="N503" s="502"/>
      <c r="O503" s="229"/>
      <c r="P503" s="229"/>
      <c r="Q503" s="229"/>
      <c r="R503" s="511"/>
      <c r="S503" s="493">
        <f>SUM(O503*R503)</f>
        <v>0</v>
      </c>
      <c r="T503" s="229"/>
      <c r="U503" s="486"/>
      <c r="V503" s="493">
        <f>SUM(S503-(S503*U503/100))</f>
        <v>0</v>
      </c>
      <c r="W503" s="493">
        <f>SUM(J503+V503)</f>
        <v>321375</v>
      </c>
      <c r="X503" s="493">
        <f>W503</f>
        <v>321375</v>
      </c>
      <c r="Y503" s="229">
        <v>50</v>
      </c>
      <c r="Z503" s="229">
        <v>0</v>
      </c>
      <c r="AA503" s="229">
        <v>0.01</v>
      </c>
      <c r="AB503" s="229"/>
    </row>
    <row r="504" spans="1:28" x14ac:dyDescent="0.3">
      <c r="A504" s="229">
        <v>238</v>
      </c>
      <c r="B504" s="230" t="s">
        <v>4</v>
      </c>
      <c r="C504" s="229">
        <v>16786</v>
      </c>
      <c r="D504" s="229">
        <v>0</v>
      </c>
      <c r="E504" s="229">
        <v>0</v>
      </c>
      <c r="F504" s="229">
        <v>19</v>
      </c>
      <c r="G504" s="229">
        <v>1</v>
      </c>
      <c r="H504" s="511">
        <f>SUM((D504*400)+(E504*100)+F504)</f>
        <v>19</v>
      </c>
      <c r="I504" s="229">
        <v>75</v>
      </c>
      <c r="J504" s="511">
        <f>SUM(H504*I504)</f>
        <v>1425</v>
      </c>
      <c r="K504" s="229"/>
      <c r="L504" s="229"/>
      <c r="M504" s="502"/>
      <c r="N504" s="502"/>
      <c r="O504" s="229"/>
      <c r="P504" s="229"/>
      <c r="Q504" s="229"/>
      <c r="R504" s="511"/>
      <c r="S504" s="493">
        <f>SUM(O504*R504)</f>
        <v>0</v>
      </c>
      <c r="T504" s="229"/>
      <c r="U504" s="486"/>
      <c r="V504" s="493">
        <f>SUM(S504-(S504*U504/100))</f>
        <v>0</v>
      </c>
      <c r="W504" s="493">
        <f>SUM(J504+V504)</f>
        <v>1425</v>
      </c>
      <c r="X504" s="493">
        <f>W504</f>
        <v>1425</v>
      </c>
      <c r="Y504" s="229">
        <v>50</v>
      </c>
      <c r="Z504" s="229">
        <v>0</v>
      </c>
      <c r="AA504" s="229">
        <v>0.01</v>
      </c>
      <c r="AB504" s="229"/>
    </row>
    <row r="505" spans="1:28" x14ac:dyDescent="0.3">
      <c r="A505" s="229">
        <v>239</v>
      </c>
      <c r="B505" s="230" t="s">
        <v>4</v>
      </c>
      <c r="C505" s="229">
        <v>15304</v>
      </c>
      <c r="D505" s="229">
        <v>3</v>
      </c>
      <c r="E505" s="229">
        <v>2</v>
      </c>
      <c r="F505" s="229">
        <v>56</v>
      </c>
      <c r="G505" s="229">
        <v>1</v>
      </c>
      <c r="H505" s="511">
        <f>SUM((D505*400)+(E505*100)+F505)</f>
        <v>1456</v>
      </c>
      <c r="I505" s="229">
        <v>75</v>
      </c>
      <c r="J505" s="511">
        <f>SUM(H505*I505)</f>
        <v>109200</v>
      </c>
      <c r="K505" s="229"/>
      <c r="L505" s="229"/>
      <c r="M505" s="502"/>
      <c r="N505" s="502"/>
      <c r="O505" s="229"/>
      <c r="P505" s="229"/>
      <c r="Q505" s="229"/>
      <c r="R505" s="511"/>
      <c r="S505" s="493">
        <f>SUM(O505*R505)</f>
        <v>0</v>
      </c>
      <c r="T505" s="229"/>
      <c r="U505" s="486"/>
      <c r="V505" s="493">
        <f>SUM(S505-(S505*U505/100))</f>
        <v>0</v>
      </c>
      <c r="W505" s="493">
        <f>SUM(J505+V505)</f>
        <v>109200</v>
      </c>
      <c r="X505" s="493">
        <f>W505</f>
        <v>109200</v>
      </c>
      <c r="Y505" s="229">
        <v>50</v>
      </c>
      <c r="Z505" s="229">
        <v>0</v>
      </c>
      <c r="AA505" s="229">
        <v>0.01</v>
      </c>
      <c r="AB505" s="229"/>
    </row>
    <row r="506" spans="1:28" x14ac:dyDescent="0.3">
      <c r="A506" s="229">
        <v>240</v>
      </c>
      <c r="B506" s="230" t="s">
        <v>4</v>
      </c>
      <c r="C506" s="229">
        <v>15305</v>
      </c>
      <c r="D506" s="229">
        <v>3</v>
      </c>
      <c r="E506" s="229">
        <v>3</v>
      </c>
      <c r="F506" s="229">
        <v>53</v>
      </c>
      <c r="G506" s="229">
        <v>1</v>
      </c>
      <c r="H506" s="511">
        <f>SUM((D506*400)+(E506*100)+F506)</f>
        <v>1553</v>
      </c>
      <c r="I506" s="229">
        <v>75</v>
      </c>
      <c r="J506" s="511">
        <f>SUM(H506*I506)</f>
        <v>116475</v>
      </c>
      <c r="K506" s="229"/>
      <c r="L506" s="229"/>
      <c r="M506" s="502"/>
      <c r="N506" s="502"/>
      <c r="O506" s="229"/>
      <c r="P506" s="229"/>
      <c r="Q506" s="229"/>
      <c r="R506" s="511"/>
      <c r="S506" s="493">
        <f>SUM(O506*R506)</f>
        <v>0</v>
      </c>
      <c r="T506" s="229"/>
      <c r="U506" s="486"/>
      <c r="V506" s="493">
        <f>SUM(S506-(S506*U506/100))</f>
        <v>0</v>
      </c>
      <c r="W506" s="493">
        <f>SUM(J506+V506)</f>
        <v>116475</v>
      </c>
      <c r="X506" s="493">
        <f>W506</f>
        <v>116475</v>
      </c>
      <c r="Y506" s="229">
        <v>50</v>
      </c>
      <c r="Z506" s="229">
        <v>0</v>
      </c>
      <c r="AA506" s="229">
        <v>0.01</v>
      </c>
      <c r="AB506" s="229"/>
    </row>
    <row r="507" spans="1:28" x14ac:dyDescent="0.3">
      <c r="A507" s="229">
        <v>241</v>
      </c>
      <c r="B507" s="230" t="s">
        <v>4</v>
      </c>
      <c r="C507" s="229">
        <v>18699</v>
      </c>
      <c r="D507" s="229">
        <v>17</v>
      </c>
      <c r="E507" s="229">
        <v>2</v>
      </c>
      <c r="F507" s="229">
        <v>38</v>
      </c>
      <c r="G507" s="229">
        <v>1</v>
      </c>
      <c r="H507" s="511">
        <f>SUM((D507*400)+(E507*100)+F507)</f>
        <v>7038</v>
      </c>
      <c r="I507" s="229">
        <v>100</v>
      </c>
      <c r="J507" s="511">
        <f>SUM(H507*I507)</f>
        <v>703800</v>
      </c>
      <c r="K507" s="229"/>
      <c r="L507" s="229"/>
      <c r="M507" s="502"/>
      <c r="N507" s="502"/>
      <c r="O507" s="229"/>
      <c r="P507" s="229"/>
      <c r="Q507" s="229"/>
      <c r="R507" s="511"/>
      <c r="S507" s="493">
        <f>SUM(O507*R507)</f>
        <v>0</v>
      </c>
      <c r="T507" s="229"/>
      <c r="U507" s="486"/>
      <c r="V507" s="493">
        <f>SUM(S507-(S507*U507/100))</f>
        <v>0</v>
      </c>
      <c r="W507" s="493">
        <f>SUM(J507+V507)</f>
        <v>703800</v>
      </c>
      <c r="X507" s="493">
        <f>W507</f>
        <v>703800</v>
      </c>
      <c r="Y507" s="229">
        <v>50</v>
      </c>
      <c r="Z507" s="229">
        <v>0</v>
      </c>
      <c r="AA507" s="229">
        <v>0.01</v>
      </c>
      <c r="AB507" s="229"/>
    </row>
    <row r="508" spans="1:28" x14ac:dyDescent="0.3">
      <c r="A508" s="229">
        <v>242</v>
      </c>
      <c r="B508" s="230" t="s">
        <v>4</v>
      </c>
      <c r="C508" s="229">
        <v>15231</v>
      </c>
      <c r="D508" s="229">
        <v>1</v>
      </c>
      <c r="E508" s="229">
        <v>2</v>
      </c>
      <c r="F508" s="229">
        <v>35</v>
      </c>
      <c r="G508" s="229">
        <v>1</v>
      </c>
      <c r="H508" s="511">
        <f>SUM((D508*400)+(E508*100)+F508)</f>
        <v>635</v>
      </c>
      <c r="I508" s="229">
        <v>200</v>
      </c>
      <c r="J508" s="511">
        <f>SUM(H508*I508)</f>
        <v>127000</v>
      </c>
      <c r="K508" s="229"/>
      <c r="L508" s="229"/>
      <c r="M508" s="502"/>
      <c r="N508" s="502"/>
      <c r="O508" s="229"/>
      <c r="P508" s="229"/>
      <c r="Q508" s="229"/>
      <c r="R508" s="511"/>
      <c r="S508" s="493">
        <f>SUM(O508*R508)</f>
        <v>0</v>
      </c>
      <c r="T508" s="229"/>
      <c r="U508" s="486"/>
      <c r="V508" s="493">
        <f>SUM(S508-(S508*U508/100))</f>
        <v>0</v>
      </c>
      <c r="W508" s="493">
        <f>SUM(J508+V508)</f>
        <v>127000</v>
      </c>
      <c r="X508" s="493">
        <f>W508</f>
        <v>127000</v>
      </c>
      <c r="Y508" s="229">
        <v>50</v>
      </c>
      <c r="Z508" s="229">
        <v>0</v>
      </c>
      <c r="AA508" s="229">
        <v>0.01</v>
      </c>
      <c r="AB508" s="229"/>
    </row>
    <row r="509" spans="1:28" x14ac:dyDescent="0.3">
      <c r="A509" s="229">
        <v>243</v>
      </c>
      <c r="B509" s="230" t="s">
        <v>4</v>
      </c>
      <c r="C509" s="229">
        <v>10105</v>
      </c>
      <c r="D509" s="229">
        <v>1</v>
      </c>
      <c r="E509" s="229">
        <v>2</v>
      </c>
      <c r="F509" s="229">
        <v>58</v>
      </c>
      <c r="G509" s="229">
        <v>2</v>
      </c>
      <c r="H509" s="511">
        <f>SUM((D509*400)+(E509*100)+F509)</f>
        <v>658</v>
      </c>
      <c r="I509" s="229">
        <v>250</v>
      </c>
      <c r="J509" s="511">
        <f>SUM(H509*I509)</f>
        <v>164500</v>
      </c>
      <c r="K509" s="229"/>
      <c r="L509" s="229">
        <v>51</v>
      </c>
      <c r="M509" s="230" t="s">
        <v>10</v>
      </c>
      <c r="N509" s="230" t="s">
        <v>9</v>
      </c>
      <c r="O509" s="229">
        <v>231</v>
      </c>
      <c r="P509" s="229"/>
      <c r="Q509" s="229"/>
      <c r="R509" s="511">
        <v>6500</v>
      </c>
      <c r="S509" s="493">
        <f>SUM(O509*R509)</f>
        <v>1501500</v>
      </c>
      <c r="T509" s="229">
        <v>40</v>
      </c>
      <c r="U509" s="486">
        <v>85</v>
      </c>
      <c r="V509" s="493">
        <f>SUM(S509-(S509*U509/100))</f>
        <v>225225</v>
      </c>
      <c r="W509" s="493">
        <f>SUM(J509+V509)</f>
        <v>389725</v>
      </c>
      <c r="X509" s="493">
        <f>W509</f>
        <v>389725</v>
      </c>
      <c r="Y509" s="229">
        <v>10</v>
      </c>
      <c r="Z509" s="229">
        <v>0</v>
      </c>
      <c r="AA509" s="229">
        <v>0.02</v>
      </c>
      <c r="AB509" s="229"/>
    </row>
    <row r="510" spans="1:28" x14ac:dyDescent="0.3">
      <c r="A510" s="229"/>
      <c r="B510" s="230"/>
      <c r="C510" s="229"/>
      <c r="D510" s="229"/>
      <c r="E510" s="229"/>
      <c r="F510" s="229"/>
      <c r="G510" s="229"/>
      <c r="H510" s="511"/>
      <c r="I510" s="229"/>
      <c r="J510" s="511">
        <f>SUM(H510*I510)</f>
        <v>0</v>
      </c>
      <c r="K510" s="229"/>
      <c r="L510" s="229"/>
      <c r="M510" s="230"/>
      <c r="N510" s="230" t="s">
        <v>393</v>
      </c>
      <c r="O510" s="229">
        <v>150</v>
      </c>
      <c r="P510" s="229"/>
      <c r="Q510" s="229"/>
      <c r="R510" s="511"/>
      <c r="S510" s="493">
        <f>SUM(O510*R510)</f>
        <v>0</v>
      </c>
      <c r="T510" s="229"/>
      <c r="U510" s="486"/>
      <c r="V510" s="493">
        <f>SUM(S510-(S510*U510/100))</f>
        <v>0</v>
      </c>
      <c r="W510" s="493">
        <f>SUM(J510+V510)</f>
        <v>0</v>
      </c>
      <c r="X510" s="493">
        <f>W510</f>
        <v>0</v>
      </c>
      <c r="Y510" s="229"/>
      <c r="Z510" s="229"/>
      <c r="AA510" s="229"/>
      <c r="AB510" s="229"/>
    </row>
    <row r="511" spans="1:28" x14ac:dyDescent="0.3">
      <c r="A511" s="229"/>
      <c r="B511" s="230"/>
      <c r="C511" s="229"/>
      <c r="D511" s="229"/>
      <c r="E511" s="229"/>
      <c r="F511" s="229"/>
      <c r="G511" s="229"/>
      <c r="H511" s="511"/>
      <c r="I511" s="229"/>
      <c r="J511" s="511">
        <f>SUM(H511*I511)</f>
        <v>0</v>
      </c>
      <c r="K511" s="229"/>
      <c r="L511" s="229"/>
      <c r="M511" s="230"/>
      <c r="N511" s="230" t="s">
        <v>391</v>
      </c>
      <c r="O511" s="229">
        <v>81</v>
      </c>
      <c r="P511" s="229"/>
      <c r="Q511" s="229"/>
      <c r="R511" s="511"/>
      <c r="S511" s="493">
        <f>SUM(O511*R511)</f>
        <v>0</v>
      </c>
      <c r="T511" s="229"/>
      <c r="U511" s="486"/>
      <c r="V511" s="493">
        <f>SUM(S511-(S511*U511/100))</f>
        <v>0</v>
      </c>
      <c r="W511" s="493">
        <f>SUM(J511+V511)</f>
        <v>0</v>
      </c>
      <c r="X511" s="493">
        <f>W511</f>
        <v>0</v>
      </c>
      <c r="Y511" s="229"/>
      <c r="Z511" s="229"/>
      <c r="AA511" s="229"/>
      <c r="AB511" s="229"/>
    </row>
    <row r="512" spans="1:28" x14ac:dyDescent="0.3">
      <c r="A512" s="229"/>
      <c r="B512" s="230"/>
      <c r="C512" s="229"/>
      <c r="D512" s="229"/>
      <c r="E512" s="229"/>
      <c r="F512" s="229"/>
      <c r="G512" s="229"/>
      <c r="H512" s="511"/>
      <c r="I512" s="229"/>
      <c r="J512" s="511">
        <f>SUM(H512*I512)</f>
        <v>0</v>
      </c>
      <c r="K512" s="229"/>
      <c r="L512" s="229"/>
      <c r="M512" s="230" t="s">
        <v>71</v>
      </c>
      <c r="N512" s="230" t="s">
        <v>0</v>
      </c>
      <c r="O512" s="229">
        <v>28</v>
      </c>
      <c r="P512" s="229"/>
      <c r="Q512" s="229"/>
      <c r="R512" s="511">
        <v>5400</v>
      </c>
      <c r="S512" s="493">
        <f>SUM(O512*R512)</f>
        <v>151200</v>
      </c>
      <c r="T512" s="229">
        <v>40</v>
      </c>
      <c r="U512" s="486">
        <v>93</v>
      </c>
      <c r="V512" s="493">
        <f>SUM(S512-(S512*U512/100))</f>
        <v>10584</v>
      </c>
      <c r="W512" s="493">
        <f>SUM(J512+V512)</f>
        <v>10584</v>
      </c>
      <c r="X512" s="493">
        <f>W512</f>
        <v>10584</v>
      </c>
      <c r="Y512" s="229">
        <v>50</v>
      </c>
      <c r="Z512" s="229">
        <v>0</v>
      </c>
      <c r="AA512" s="229">
        <v>0.01</v>
      </c>
      <c r="AB512" s="229"/>
    </row>
    <row r="513" spans="1:28" x14ac:dyDescent="0.3">
      <c r="A513" s="229"/>
      <c r="B513" s="230"/>
      <c r="C513" s="229"/>
      <c r="D513" s="229"/>
      <c r="E513" s="229"/>
      <c r="F513" s="229"/>
      <c r="G513" s="229"/>
      <c r="H513" s="511"/>
      <c r="I513" s="229"/>
      <c r="J513" s="511">
        <f>SUM(H513*I513)</f>
        <v>0</v>
      </c>
      <c r="K513" s="229"/>
      <c r="L513" s="229"/>
      <c r="M513" s="230" t="s">
        <v>71</v>
      </c>
      <c r="N513" s="230" t="s">
        <v>0</v>
      </c>
      <c r="O513" s="229">
        <v>18</v>
      </c>
      <c r="P513" s="229"/>
      <c r="Q513" s="229"/>
      <c r="R513" s="511">
        <v>5400</v>
      </c>
      <c r="S513" s="493">
        <f>SUM(O513*R513)</f>
        <v>97200</v>
      </c>
      <c r="T513" s="229">
        <v>10</v>
      </c>
      <c r="U513" s="486">
        <v>40</v>
      </c>
      <c r="V513" s="493">
        <f>SUM(S513-(S513*U513/100))</f>
        <v>58320</v>
      </c>
      <c r="W513" s="493">
        <f>SUM(J513+V513)</f>
        <v>58320</v>
      </c>
      <c r="X513" s="493">
        <f>W513</f>
        <v>58320</v>
      </c>
      <c r="Y513" s="229">
        <v>50</v>
      </c>
      <c r="Z513" s="229">
        <v>0</v>
      </c>
      <c r="AA513" s="229">
        <v>0.01</v>
      </c>
      <c r="AB513" s="229"/>
    </row>
    <row r="514" spans="1:28" x14ac:dyDescent="0.3">
      <c r="A514" s="229"/>
      <c r="B514" s="230"/>
      <c r="C514" s="229"/>
      <c r="D514" s="229"/>
      <c r="E514" s="229"/>
      <c r="F514" s="229"/>
      <c r="G514" s="229"/>
      <c r="H514" s="511"/>
      <c r="I514" s="229"/>
      <c r="J514" s="511">
        <f>SUM(H514*I514)</f>
        <v>0</v>
      </c>
      <c r="K514" s="229"/>
      <c r="L514" s="229"/>
      <c r="M514" s="230" t="s">
        <v>22</v>
      </c>
      <c r="N514" s="230" t="s">
        <v>0</v>
      </c>
      <c r="O514" s="229">
        <v>216</v>
      </c>
      <c r="P514" s="229"/>
      <c r="Q514" s="229"/>
      <c r="R514" s="511">
        <v>2050</v>
      </c>
      <c r="S514" s="493">
        <f>SUM(O514*R514)</f>
        <v>442800</v>
      </c>
      <c r="T514" s="229">
        <v>2</v>
      </c>
      <c r="U514" s="486">
        <v>6</v>
      </c>
      <c r="V514" s="493">
        <f>SUM(S514-(S514*U514/100))</f>
        <v>416232</v>
      </c>
      <c r="W514" s="493">
        <f>SUM(J514+V514)</f>
        <v>416232</v>
      </c>
      <c r="X514" s="493">
        <f>W514</f>
        <v>416232</v>
      </c>
      <c r="Y514" s="229">
        <v>50</v>
      </c>
      <c r="Z514" s="229">
        <v>0</v>
      </c>
      <c r="AA514" s="229">
        <v>0.01</v>
      </c>
      <c r="AB514" s="229"/>
    </row>
    <row r="515" spans="1:28" x14ac:dyDescent="0.3">
      <c r="A515" s="229">
        <v>244</v>
      </c>
      <c r="B515" s="230" t="s">
        <v>4</v>
      </c>
      <c r="C515" s="229">
        <v>2597</v>
      </c>
      <c r="D515" s="229">
        <v>13</v>
      </c>
      <c r="E515" s="229">
        <v>3</v>
      </c>
      <c r="F515" s="229">
        <v>39</v>
      </c>
      <c r="G515" s="229">
        <v>1</v>
      </c>
      <c r="H515" s="511">
        <f>SUM((D515*400)+(E515*100)+F515)</f>
        <v>5539</v>
      </c>
      <c r="I515" s="229">
        <v>75</v>
      </c>
      <c r="J515" s="511">
        <f>SUM(H515*I515)</f>
        <v>415425</v>
      </c>
      <c r="K515" s="229"/>
      <c r="L515" s="229"/>
      <c r="M515" s="502"/>
      <c r="N515" s="502"/>
      <c r="O515" s="229"/>
      <c r="P515" s="229"/>
      <c r="Q515" s="229"/>
      <c r="R515" s="511"/>
      <c r="S515" s="493">
        <f>SUM(O515*R515)</f>
        <v>0</v>
      </c>
      <c r="T515" s="229"/>
      <c r="U515" s="486"/>
      <c r="V515" s="493">
        <f>SUM(S515-(S515*U515/100))</f>
        <v>0</v>
      </c>
      <c r="W515" s="493">
        <f>SUM(J515+V515)</f>
        <v>415425</v>
      </c>
      <c r="X515" s="493">
        <f>W515</f>
        <v>415425</v>
      </c>
      <c r="Y515" s="229">
        <v>50</v>
      </c>
      <c r="Z515" s="229">
        <v>0</v>
      </c>
      <c r="AA515" s="229">
        <v>0.01</v>
      </c>
      <c r="AB515" s="229"/>
    </row>
    <row r="516" spans="1:28" x14ac:dyDescent="0.3">
      <c r="A516" s="229">
        <v>245</v>
      </c>
      <c r="B516" s="230" t="s">
        <v>4</v>
      </c>
      <c r="C516" s="229">
        <v>29251</v>
      </c>
      <c r="D516" s="229">
        <v>12</v>
      </c>
      <c r="E516" s="229">
        <v>0</v>
      </c>
      <c r="F516" s="229">
        <v>0</v>
      </c>
      <c r="G516" s="229">
        <v>1</v>
      </c>
      <c r="H516" s="511">
        <f>SUM((D516*400)+(E516*100)+F516)</f>
        <v>4800</v>
      </c>
      <c r="I516" s="229">
        <v>75</v>
      </c>
      <c r="J516" s="511">
        <f>SUM(H516*I516)</f>
        <v>360000</v>
      </c>
      <c r="K516" s="229"/>
      <c r="L516" s="229"/>
      <c r="M516" s="502"/>
      <c r="N516" s="502"/>
      <c r="O516" s="229"/>
      <c r="P516" s="229"/>
      <c r="Q516" s="229"/>
      <c r="R516" s="511"/>
      <c r="S516" s="493">
        <f>SUM(O516*R516)</f>
        <v>0</v>
      </c>
      <c r="T516" s="229"/>
      <c r="U516" s="486"/>
      <c r="V516" s="493">
        <f>SUM(S516-(S516*U516/100))</f>
        <v>0</v>
      </c>
      <c r="W516" s="493">
        <f>SUM(J516+V516)</f>
        <v>360000</v>
      </c>
      <c r="X516" s="493">
        <f>W516</f>
        <v>360000</v>
      </c>
      <c r="Y516" s="229">
        <v>50</v>
      </c>
      <c r="Z516" s="229">
        <v>0</v>
      </c>
      <c r="AA516" s="229">
        <v>0.01</v>
      </c>
      <c r="AB516" s="229"/>
    </row>
    <row r="517" spans="1:28" x14ac:dyDescent="0.3">
      <c r="A517" s="229">
        <v>246</v>
      </c>
      <c r="B517" s="230" t="s">
        <v>4</v>
      </c>
      <c r="C517" s="229">
        <v>15216</v>
      </c>
      <c r="D517" s="229">
        <v>2</v>
      </c>
      <c r="E517" s="229">
        <v>2</v>
      </c>
      <c r="F517" s="229">
        <v>99</v>
      </c>
      <c r="G517" s="229">
        <v>1</v>
      </c>
      <c r="H517" s="511">
        <f>SUM((D517*400)+(E517*100)+F517)</f>
        <v>1099</v>
      </c>
      <c r="I517" s="229">
        <v>190</v>
      </c>
      <c r="J517" s="511">
        <f>SUM(H517*I517)</f>
        <v>208810</v>
      </c>
      <c r="K517" s="229"/>
      <c r="L517" s="229">
        <v>25</v>
      </c>
      <c r="M517" s="230" t="s">
        <v>10</v>
      </c>
      <c r="N517" s="230" t="s">
        <v>9</v>
      </c>
      <c r="O517" s="229">
        <v>284</v>
      </c>
      <c r="P517" s="229"/>
      <c r="Q517" s="229"/>
      <c r="R517" s="511">
        <v>6500</v>
      </c>
      <c r="S517" s="493">
        <f>SUM(O517*R517)</f>
        <v>1846000</v>
      </c>
      <c r="T517" s="229">
        <v>25</v>
      </c>
      <c r="U517" s="486">
        <v>85</v>
      </c>
      <c r="V517" s="493">
        <f>SUM(S517-(S517*U517/100))</f>
        <v>276900</v>
      </c>
      <c r="W517" s="493">
        <f>SUM(J517+V517)</f>
        <v>485710</v>
      </c>
      <c r="X517" s="493">
        <f>W517</f>
        <v>485710</v>
      </c>
      <c r="Y517" s="229">
        <v>10</v>
      </c>
      <c r="Z517" s="229">
        <v>0</v>
      </c>
      <c r="AA517" s="229">
        <v>0.02</v>
      </c>
      <c r="AB517" s="229"/>
    </row>
    <row r="518" spans="1:28" x14ac:dyDescent="0.3">
      <c r="A518" s="229"/>
      <c r="B518" s="230"/>
      <c r="C518" s="229"/>
      <c r="D518" s="229"/>
      <c r="E518" s="229"/>
      <c r="F518" s="229"/>
      <c r="G518" s="229"/>
      <c r="H518" s="511"/>
      <c r="I518" s="229"/>
      <c r="J518" s="511">
        <f>SUM(H518*I518)</f>
        <v>0</v>
      </c>
      <c r="K518" s="229"/>
      <c r="L518" s="229"/>
      <c r="M518" s="230"/>
      <c r="N518" s="230" t="s">
        <v>393</v>
      </c>
      <c r="O518" s="229">
        <v>203</v>
      </c>
      <c r="P518" s="229"/>
      <c r="Q518" s="229"/>
      <c r="R518" s="511"/>
      <c r="S518" s="493">
        <f>SUM(O518*R518)</f>
        <v>0</v>
      </c>
      <c r="T518" s="229"/>
      <c r="U518" s="486"/>
      <c r="V518" s="493">
        <f>SUM(S518-(S518*U518/100))</f>
        <v>0</v>
      </c>
      <c r="W518" s="493">
        <f>SUM(J518+V518)</f>
        <v>0</v>
      </c>
      <c r="X518" s="493">
        <f>W518</f>
        <v>0</v>
      </c>
      <c r="Y518" s="229"/>
      <c r="Z518" s="229"/>
      <c r="AA518" s="229"/>
      <c r="AB518" s="229"/>
    </row>
    <row r="519" spans="1:28" x14ac:dyDescent="0.3">
      <c r="A519" s="229"/>
      <c r="B519" s="230"/>
      <c r="C519" s="229"/>
      <c r="D519" s="229"/>
      <c r="E519" s="229"/>
      <c r="F519" s="229"/>
      <c r="G519" s="229"/>
      <c r="H519" s="511"/>
      <c r="I519" s="229"/>
      <c r="J519" s="511">
        <f>SUM(H519*I519)</f>
        <v>0</v>
      </c>
      <c r="K519" s="229"/>
      <c r="L519" s="229"/>
      <c r="M519" s="230"/>
      <c r="N519" s="230" t="s">
        <v>391</v>
      </c>
      <c r="O519" s="229">
        <v>81</v>
      </c>
      <c r="P519" s="229"/>
      <c r="Q519" s="229"/>
      <c r="R519" s="511"/>
      <c r="S519" s="493">
        <f>SUM(O519*R519)</f>
        <v>0</v>
      </c>
      <c r="T519" s="229"/>
      <c r="U519" s="486"/>
      <c r="V519" s="493">
        <f>SUM(S519-(S519*U519/100))</f>
        <v>0</v>
      </c>
      <c r="W519" s="493">
        <f>SUM(J519+V519)</f>
        <v>0</v>
      </c>
      <c r="X519" s="493">
        <f>W519</f>
        <v>0</v>
      </c>
      <c r="Y519" s="229"/>
      <c r="Z519" s="229"/>
      <c r="AA519" s="229"/>
      <c r="AB519" s="229"/>
    </row>
    <row r="520" spans="1:28" x14ac:dyDescent="0.3">
      <c r="A520" s="229"/>
      <c r="B520" s="230"/>
      <c r="C520" s="229"/>
      <c r="D520" s="229"/>
      <c r="E520" s="229"/>
      <c r="F520" s="229"/>
      <c r="G520" s="229"/>
      <c r="H520" s="511"/>
      <c r="I520" s="229"/>
      <c r="J520" s="511">
        <f>SUM(H520*I520)</f>
        <v>0</v>
      </c>
      <c r="K520" s="229"/>
      <c r="L520" s="229">
        <v>35</v>
      </c>
      <c r="M520" s="230" t="s">
        <v>10</v>
      </c>
      <c r="N520" s="230" t="s">
        <v>9</v>
      </c>
      <c r="O520" s="229">
        <v>282.69</v>
      </c>
      <c r="P520" s="229"/>
      <c r="Q520" s="229"/>
      <c r="R520" s="511">
        <v>6500</v>
      </c>
      <c r="S520" s="493">
        <f>SUM(O520*R520)</f>
        <v>1837485</v>
      </c>
      <c r="T520" s="229">
        <v>20</v>
      </c>
      <c r="U520" s="486">
        <v>75</v>
      </c>
      <c r="V520" s="493">
        <f>SUM(S520-(S520*U520/100))</f>
        <v>459371.25</v>
      </c>
      <c r="W520" s="493">
        <f>SUM(J520+V520)</f>
        <v>459371.25</v>
      </c>
      <c r="X520" s="493">
        <f>W520</f>
        <v>459371.25</v>
      </c>
      <c r="Y520" s="229">
        <v>10</v>
      </c>
      <c r="Z520" s="229">
        <v>0</v>
      </c>
      <c r="AA520" s="229">
        <v>0.02</v>
      </c>
      <c r="AB520" s="229"/>
    </row>
    <row r="521" spans="1:28" x14ac:dyDescent="0.3">
      <c r="A521" s="229"/>
      <c r="B521" s="230"/>
      <c r="C521" s="229"/>
      <c r="D521" s="229"/>
      <c r="E521" s="229"/>
      <c r="F521" s="229"/>
      <c r="G521" s="229"/>
      <c r="H521" s="511"/>
      <c r="I521" s="229"/>
      <c r="J521" s="511">
        <f>SUM(H521*I521)</f>
        <v>0</v>
      </c>
      <c r="K521" s="229"/>
      <c r="L521" s="229"/>
      <c r="M521" s="230"/>
      <c r="N521" s="230" t="s">
        <v>393</v>
      </c>
      <c r="O521" s="229">
        <v>186.69</v>
      </c>
      <c r="P521" s="229"/>
      <c r="Q521" s="229"/>
      <c r="R521" s="511"/>
      <c r="S521" s="493">
        <f>SUM(O521*R521)</f>
        <v>0</v>
      </c>
      <c r="T521" s="229"/>
      <c r="U521" s="486"/>
      <c r="V521" s="493">
        <f>SUM(S521-(S521*U521/100))</f>
        <v>0</v>
      </c>
      <c r="W521" s="493">
        <f>SUM(J521+V521)</f>
        <v>0</v>
      </c>
      <c r="X521" s="493">
        <f>W521</f>
        <v>0</v>
      </c>
      <c r="Y521" s="229"/>
      <c r="Z521" s="229"/>
      <c r="AA521" s="229"/>
      <c r="AB521" s="229"/>
    </row>
    <row r="522" spans="1:28" x14ac:dyDescent="0.3">
      <c r="A522" s="229"/>
      <c r="B522" s="230"/>
      <c r="C522" s="229"/>
      <c r="D522" s="229"/>
      <c r="E522" s="229"/>
      <c r="F522" s="229"/>
      <c r="G522" s="229"/>
      <c r="H522" s="511"/>
      <c r="I522" s="229"/>
      <c r="J522" s="511">
        <f>SUM(H522*I522)</f>
        <v>0</v>
      </c>
      <c r="K522" s="229"/>
      <c r="L522" s="229"/>
      <c r="M522" s="230"/>
      <c r="N522" s="230" t="s">
        <v>391</v>
      </c>
      <c r="O522" s="229">
        <v>96</v>
      </c>
      <c r="P522" s="229"/>
      <c r="Q522" s="229"/>
      <c r="R522" s="511"/>
      <c r="S522" s="493">
        <f>SUM(O522*R522)</f>
        <v>0</v>
      </c>
      <c r="T522" s="229"/>
      <c r="U522" s="486"/>
      <c r="V522" s="493">
        <f>SUM(S522-(S522*U522/100))</f>
        <v>0</v>
      </c>
      <c r="W522" s="493">
        <f>SUM(J522+V522)</f>
        <v>0</v>
      </c>
      <c r="X522" s="493">
        <f>W522</f>
        <v>0</v>
      </c>
      <c r="Y522" s="229"/>
      <c r="Z522" s="229"/>
      <c r="AA522" s="229"/>
      <c r="AB522" s="229"/>
    </row>
    <row r="523" spans="1:28" x14ac:dyDescent="0.3">
      <c r="A523" s="229"/>
      <c r="B523" s="230"/>
      <c r="C523" s="229"/>
      <c r="D523" s="229"/>
      <c r="E523" s="229"/>
      <c r="F523" s="229"/>
      <c r="G523" s="229"/>
      <c r="H523" s="511"/>
      <c r="I523" s="229"/>
      <c r="J523" s="511">
        <f>SUM(H523*I523)</f>
        <v>0</v>
      </c>
      <c r="K523" s="229"/>
      <c r="L523" s="229"/>
      <c r="M523" s="230" t="s">
        <v>22</v>
      </c>
      <c r="N523" s="230" t="s">
        <v>0</v>
      </c>
      <c r="O523" s="229">
        <v>79.8</v>
      </c>
      <c r="P523" s="229"/>
      <c r="Q523" s="229"/>
      <c r="R523" s="511">
        <v>2050</v>
      </c>
      <c r="S523" s="493">
        <f>SUM(O523*R523)</f>
        <v>163590</v>
      </c>
      <c r="T523" s="229">
        <v>20</v>
      </c>
      <c r="U523" s="486">
        <v>93</v>
      </c>
      <c r="V523" s="493">
        <f>SUM(S523-(S523*U523/100))</f>
        <v>11451.299999999988</v>
      </c>
      <c r="W523" s="493">
        <f>SUM(J523+V523)</f>
        <v>11451.299999999988</v>
      </c>
      <c r="X523" s="493">
        <f>W523</f>
        <v>11451.299999999988</v>
      </c>
      <c r="Y523" s="229">
        <v>50</v>
      </c>
      <c r="Z523" s="229">
        <v>0</v>
      </c>
      <c r="AA523" s="229">
        <v>0.01</v>
      </c>
      <c r="AB523" s="229"/>
    </row>
    <row r="524" spans="1:28" x14ac:dyDescent="0.3">
      <c r="A524" s="229">
        <v>247</v>
      </c>
      <c r="B524" s="230" t="s">
        <v>4</v>
      </c>
      <c r="C524" s="229">
        <v>6499</v>
      </c>
      <c r="D524" s="229">
        <v>0</v>
      </c>
      <c r="E524" s="229">
        <v>1</v>
      </c>
      <c r="F524" s="229">
        <v>1</v>
      </c>
      <c r="G524" s="229">
        <v>1</v>
      </c>
      <c r="H524" s="511">
        <f>SUM((D524*400)+(E524*100)+F524)</f>
        <v>101</v>
      </c>
      <c r="I524" s="229">
        <v>75</v>
      </c>
      <c r="J524" s="511">
        <f>SUM(H524*I524)</f>
        <v>7575</v>
      </c>
      <c r="K524" s="229"/>
      <c r="L524" s="229">
        <v>75</v>
      </c>
      <c r="M524" s="230" t="s">
        <v>1250</v>
      </c>
      <c r="N524" s="230" t="s">
        <v>2</v>
      </c>
      <c r="O524" s="229">
        <v>132</v>
      </c>
      <c r="P524" s="229"/>
      <c r="Q524" s="229"/>
      <c r="R524" s="511">
        <v>6500</v>
      </c>
      <c r="S524" s="493">
        <f>SUM(O524*R524)</f>
        <v>858000</v>
      </c>
      <c r="T524" s="229">
        <v>5</v>
      </c>
      <c r="U524" s="486">
        <v>5</v>
      </c>
      <c r="V524" s="493">
        <f>SUM(S524-(S524*U524/100))</f>
        <v>815100</v>
      </c>
      <c r="W524" s="493">
        <f>SUM(J524+V524)</f>
        <v>822675</v>
      </c>
      <c r="X524" s="493">
        <f>W524</f>
        <v>822675</v>
      </c>
      <c r="Y524" s="229">
        <v>10</v>
      </c>
      <c r="Z524" s="229">
        <v>0</v>
      </c>
      <c r="AA524" s="229">
        <v>0.02</v>
      </c>
      <c r="AB524" s="229"/>
    </row>
    <row r="525" spans="1:28" x14ac:dyDescent="0.3">
      <c r="A525" s="229"/>
      <c r="B525" s="230"/>
      <c r="C525" s="229"/>
      <c r="D525" s="229"/>
      <c r="E525" s="229"/>
      <c r="F525" s="229"/>
      <c r="G525" s="229"/>
      <c r="H525" s="511"/>
      <c r="I525" s="229"/>
      <c r="J525" s="511">
        <f>SUM(H525*I525)</f>
        <v>0</v>
      </c>
      <c r="K525" s="229"/>
      <c r="L525" s="229"/>
      <c r="M525" s="230" t="s">
        <v>1250</v>
      </c>
      <c r="N525" s="230" t="s">
        <v>2</v>
      </c>
      <c r="O525" s="229">
        <v>160</v>
      </c>
      <c r="P525" s="229"/>
      <c r="Q525" s="229"/>
      <c r="R525" s="511">
        <v>6500</v>
      </c>
      <c r="S525" s="493">
        <f>SUM(O525*R525)</f>
        <v>1040000</v>
      </c>
      <c r="T525" s="229">
        <v>20</v>
      </c>
      <c r="U525" s="486">
        <v>30</v>
      </c>
      <c r="V525" s="493">
        <f>SUM(S525-(S525*U525/100))</f>
        <v>728000</v>
      </c>
      <c r="W525" s="493">
        <f>SUM(J525+V525)</f>
        <v>728000</v>
      </c>
      <c r="X525" s="493">
        <f>W525</f>
        <v>728000</v>
      </c>
      <c r="Y525" s="229">
        <v>10</v>
      </c>
      <c r="Z525" s="229">
        <v>0</v>
      </c>
      <c r="AA525" s="229">
        <v>0.02</v>
      </c>
      <c r="AB525" s="229"/>
    </row>
    <row r="526" spans="1:28" x14ac:dyDescent="0.3">
      <c r="A526" s="229">
        <v>248</v>
      </c>
      <c r="B526" s="230" t="s">
        <v>4</v>
      </c>
      <c r="C526" s="229">
        <v>4511</v>
      </c>
      <c r="D526" s="229">
        <v>1</v>
      </c>
      <c r="E526" s="229">
        <v>2</v>
      </c>
      <c r="F526" s="229">
        <v>21</v>
      </c>
      <c r="G526" s="229">
        <v>1</v>
      </c>
      <c r="H526" s="511">
        <f>SUM((D526*400)+(E526*100)+F526)</f>
        <v>621</v>
      </c>
      <c r="I526" s="229">
        <v>150</v>
      </c>
      <c r="J526" s="511">
        <f>SUM(H526*I526)</f>
        <v>93150</v>
      </c>
      <c r="K526" s="229"/>
      <c r="L526" s="229"/>
      <c r="M526" s="230"/>
      <c r="N526" s="230"/>
      <c r="O526" s="229"/>
      <c r="P526" s="229"/>
      <c r="Q526" s="229"/>
      <c r="R526" s="511"/>
      <c r="S526" s="493">
        <f>SUM(O526*R526)</f>
        <v>0</v>
      </c>
      <c r="T526" s="229"/>
      <c r="U526" s="486"/>
      <c r="V526" s="493">
        <f>SUM(S526-(S526*U526/100))</f>
        <v>0</v>
      </c>
      <c r="W526" s="493">
        <f>SUM(J526+V526)</f>
        <v>93150</v>
      </c>
      <c r="X526" s="493">
        <f>W526</f>
        <v>93150</v>
      </c>
      <c r="Y526" s="229">
        <v>50</v>
      </c>
      <c r="Z526" s="229">
        <v>0</v>
      </c>
      <c r="AA526" s="229">
        <v>0.01</v>
      </c>
      <c r="AB526" s="229"/>
    </row>
    <row r="527" spans="1:28" x14ac:dyDescent="0.3">
      <c r="A527" s="494">
        <v>249</v>
      </c>
      <c r="B527" s="498" t="s">
        <v>47</v>
      </c>
      <c r="C527" s="494">
        <v>227</v>
      </c>
      <c r="D527" s="494">
        <v>10</v>
      </c>
      <c r="E527" s="494">
        <v>0</v>
      </c>
      <c r="F527" s="494">
        <v>0</v>
      </c>
      <c r="G527" s="494">
        <v>1</v>
      </c>
      <c r="H527" s="511">
        <f>SUM((D527*400)+(E527*100)+F527)</f>
        <v>4000</v>
      </c>
      <c r="I527" s="229">
        <v>75</v>
      </c>
      <c r="J527" s="511">
        <f>SUM(H527*I527)</f>
        <v>300000</v>
      </c>
      <c r="K527" s="229"/>
      <c r="L527" s="494"/>
      <c r="M527" s="498"/>
      <c r="N527" s="498"/>
      <c r="O527" s="494"/>
      <c r="P527" s="494"/>
      <c r="Q527" s="229"/>
      <c r="R527" s="511"/>
      <c r="S527" s="493">
        <f>SUM(O527*R527)</f>
        <v>0</v>
      </c>
      <c r="T527" s="494"/>
      <c r="U527" s="486"/>
      <c r="V527" s="493">
        <f>SUM(S527-(S527*U527/100))</f>
        <v>0</v>
      </c>
      <c r="W527" s="493">
        <f>SUM(J527+V527)</f>
        <v>300000</v>
      </c>
      <c r="X527" s="493">
        <f>W527</f>
        <v>300000</v>
      </c>
      <c r="Y527" s="229">
        <v>50</v>
      </c>
      <c r="Z527" s="229">
        <v>0</v>
      </c>
      <c r="AA527" s="229">
        <v>0.01</v>
      </c>
      <c r="AB527" s="494"/>
    </row>
    <row r="528" spans="1:28" x14ac:dyDescent="0.3">
      <c r="A528" s="229">
        <v>250</v>
      </c>
      <c r="B528" s="230" t="s">
        <v>4</v>
      </c>
      <c r="C528" s="229">
        <v>15302</v>
      </c>
      <c r="D528" s="229">
        <v>3</v>
      </c>
      <c r="E528" s="229">
        <v>0</v>
      </c>
      <c r="F528" s="229">
        <v>34</v>
      </c>
      <c r="G528" s="229">
        <v>1</v>
      </c>
      <c r="H528" s="511">
        <f>SUM((D528*400)+(E528*100)+F528)</f>
        <v>1234</v>
      </c>
      <c r="I528" s="229">
        <v>150</v>
      </c>
      <c r="J528" s="511">
        <f>SUM(H528*I528)</f>
        <v>185100</v>
      </c>
      <c r="K528" s="229"/>
      <c r="L528" s="229"/>
      <c r="M528" s="502"/>
      <c r="N528" s="502"/>
      <c r="O528" s="229"/>
      <c r="P528" s="229"/>
      <c r="Q528" s="229"/>
      <c r="R528" s="511"/>
      <c r="S528" s="493">
        <f>SUM(O528*R528)</f>
        <v>0</v>
      </c>
      <c r="T528" s="229"/>
      <c r="U528" s="486"/>
      <c r="V528" s="493">
        <f>SUM(S528-(S528*U528/100))</f>
        <v>0</v>
      </c>
      <c r="W528" s="493">
        <f>SUM(J528+V528)</f>
        <v>185100</v>
      </c>
      <c r="X528" s="493">
        <f>W528</f>
        <v>185100</v>
      </c>
      <c r="Y528" s="229">
        <v>50</v>
      </c>
      <c r="Z528" s="229">
        <v>0</v>
      </c>
      <c r="AA528" s="229">
        <v>0.01</v>
      </c>
      <c r="AB528" s="229"/>
    </row>
    <row r="529" spans="1:28" x14ac:dyDescent="0.3">
      <c r="A529" s="229">
        <v>251</v>
      </c>
      <c r="B529" s="230" t="s">
        <v>4</v>
      </c>
      <c r="C529" s="229">
        <v>15306</v>
      </c>
      <c r="D529" s="229">
        <v>2</v>
      </c>
      <c r="E529" s="229">
        <v>2</v>
      </c>
      <c r="F529" s="229">
        <v>20</v>
      </c>
      <c r="G529" s="229">
        <v>2</v>
      </c>
      <c r="H529" s="511">
        <f>SUM((D529*400)+(E529*100)+F529)</f>
        <v>1020</v>
      </c>
      <c r="I529" s="229">
        <v>220</v>
      </c>
      <c r="J529" s="511">
        <f>SUM(H529*I529)</f>
        <v>224400</v>
      </c>
      <c r="K529" s="229"/>
      <c r="L529" s="229">
        <v>71</v>
      </c>
      <c r="M529" s="230" t="s">
        <v>10</v>
      </c>
      <c r="N529" s="230" t="s">
        <v>9</v>
      </c>
      <c r="O529" s="229">
        <v>278</v>
      </c>
      <c r="P529" s="229"/>
      <c r="Q529" s="229"/>
      <c r="R529" s="511">
        <v>6500</v>
      </c>
      <c r="S529" s="493">
        <f>SUM(O529*R529)</f>
        <v>1807000</v>
      </c>
      <c r="T529" s="229">
        <v>7</v>
      </c>
      <c r="U529" s="486">
        <v>18</v>
      </c>
      <c r="V529" s="493">
        <f>SUM(S529-(S529*U529/100))</f>
        <v>1481740</v>
      </c>
      <c r="W529" s="493">
        <f>SUM(J529+V529)</f>
        <v>1706140</v>
      </c>
      <c r="X529" s="493">
        <f>W529</f>
        <v>1706140</v>
      </c>
      <c r="Y529" s="229">
        <v>10</v>
      </c>
      <c r="Z529" s="229">
        <v>0</v>
      </c>
      <c r="AA529" s="229">
        <v>0.02</v>
      </c>
      <c r="AB529" s="229"/>
    </row>
    <row r="530" spans="1:28" x14ac:dyDescent="0.3">
      <c r="A530" s="229"/>
      <c r="B530" s="230"/>
      <c r="C530" s="229"/>
      <c r="D530" s="229"/>
      <c r="E530" s="229"/>
      <c r="F530" s="229"/>
      <c r="G530" s="229"/>
      <c r="H530" s="511"/>
      <c r="I530" s="229"/>
      <c r="J530" s="511">
        <f>SUM(H530*I530)</f>
        <v>0</v>
      </c>
      <c r="K530" s="229"/>
      <c r="L530" s="229"/>
      <c r="M530" s="230"/>
      <c r="N530" s="230" t="s">
        <v>393</v>
      </c>
      <c r="O530" s="229">
        <v>182</v>
      </c>
      <c r="P530" s="229"/>
      <c r="Q530" s="229"/>
      <c r="R530" s="511"/>
      <c r="S530" s="493">
        <f>SUM(O530*R530)</f>
        <v>0</v>
      </c>
      <c r="T530" s="229"/>
      <c r="U530" s="486"/>
      <c r="V530" s="493">
        <f>SUM(S530-(S530*U530/100))</f>
        <v>0</v>
      </c>
      <c r="W530" s="493">
        <f>SUM(J530+V530)</f>
        <v>0</v>
      </c>
      <c r="X530" s="493">
        <f>W530</f>
        <v>0</v>
      </c>
      <c r="Y530" s="229"/>
      <c r="Z530" s="229"/>
      <c r="AA530" s="229"/>
      <c r="AB530" s="229"/>
    </row>
    <row r="531" spans="1:28" x14ac:dyDescent="0.3">
      <c r="A531" s="229"/>
      <c r="B531" s="230"/>
      <c r="C531" s="229"/>
      <c r="D531" s="229"/>
      <c r="E531" s="229"/>
      <c r="F531" s="229"/>
      <c r="G531" s="229"/>
      <c r="H531" s="511"/>
      <c r="I531" s="229"/>
      <c r="J531" s="511">
        <f>SUM(H531*I531)</f>
        <v>0</v>
      </c>
      <c r="K531" s="229"/>
      <c r="L531" s="229"/>
      <c r="M531" s="230"/>
      <c r="N531" s="230" t="s">
        <v>391</v>
      </c>
      <c r="O531" s="229">
        <v>96</v>
      </c>
      <c r="P531" s="229"/>
      <c r="Q531" s="229"/>
      <c r="R531" s="511"/>
      <c r="S531" s="493">
        <f>SUM(O531*R531)</f>
        <v>0</v>
      </c>
      <c r="T531" s="229"/>
      <c r="U531" s="486"/>
      <c r="V531" s="493">
        <f>SUM(S531-(S531*U531/100))</f>
        <v>0</v>
      </c>
      <c r="W531" s="493">
        <f>SUM(J531+V531)</f>
        <v>0</v>
      </c>
      <c r="X531" s="493">
        <f>W531</f>
        <v>0</v>
      </c>
      <c r="Y531" s="229"/>
      <c r="Z531" s="229"/>
      <c r="AA531" s="229"/>
      <c r="AB531" s="229"/>
    </row>
    <row r="532" spans="1:28" x14ac:dyDescent="0.3">
      <c r="A532" s="229"/>
      <c r="B532" s="230"/>
      <c r="C532" s="229"/>
      <c r="D532" s="229"/>
      <c r="E532" s="229"/>
      <c r="F532" s="229"/>
      <c r="G532" s="229"/>
      <c r="H532" s="511"/>
      <c r="I532" s="229"/>
      <c r="J532" s="511">
        <f>SUM(H532*I532)</f>
        <v>0</v>
      </c>
      <c r="K532" s="229"/>
      <c r="L532" s="229"/>
      <c r="M532" s="230" t="s">
        <v>71</v>
      </c>
      <c r="N532" s="230" t="s">
        <v>0</v>
      </c>
      <c r="O532" s="229">
        <v>48</v>
      </c>
      <c r="P532" s="229"/>
      <c r="Q532" s="229"/>
      <c r="R532" s="511">
        <v>5400</v>
      </c>
      <c r="S532" s="493">
        <f>SUM(O532*R532)</f>
        <v>259200</v>
      </c>
      <c r="T532" s="229">
        <v>10</v>
      </c>
      <c r="U532" s="486">
        <v>40</v>
      </c>
      <c r="V532" s="493">
        <f>SUM(S532-(S532*U532/100))</f>
        <v>155520</v>
      </c>
      <c r="W532" s="493">
        <f>SUM(J532+V532)</f>
        <v>155520</v>
      </c>
      <c r="X532" s="493">
        <f>W532</f>
        <v>155520</v>
      </c>
      <c r="Y532" s="229">
        <v>50</v>
      </c>
      <c r="Z532" s="229">
        <v>0</v>
      </c>
      <c r="AA532" s="229">
        <v>0.01</v>
      </c>
      <c r="AB532" s="229"/>
    </row>
    <row r="533" spans="1:28" x14ac:dyDescent="0.3">
      <c r="A533" s="229"/>
      <c r="B533" s="230"/>
      <c r="C533" s="229"/>
      <c r="D533" s="229"/>
      <c r="E533" s="229"/>
      <c r="F533" s="229"/>
      <c r="G533" s="229"/>
      <c r="H533" s="511"/>
      <c r="I533" s="229"/>
      <c r="J533" s="511">
        <f>SUM(H533*I533)</f>
        <v>0</v>
      </c>
      <c r="K533" s="229"/>
      <c r="L533" s="229"/>
      <c r="M533" s="230" t="s">
        <v>22</v>
      </c>
      <c r="N533" s="230" t="s">
        <v>0</v>
      </c>
      <c r="O533" s="229">
        <v>56</v>
      </c>
      <c r="P533" s="229"/>
      <c r="Q533" s="229"/>
      <c r="R533" s="511">
        <v>2050</v>
      </c>
      <c r="S533" s="493">
        <f>SUM(O533*R533)</f>
        <v>114800</v>
      </c>
      <c r="T533" s="229">
        <v>3</v>
      </c>
      <c r="U533" s="486">
        <v>9</v>
      </c>
      <c r="V533" s="493">
        <f>SUM(S533-(S533*U533/100))</f>
        <v>104468</v>
      </c>
      <c r="W533" s="493">
        <f>SUM(J533+V533)</f>
        <v>104468</v>
      </c>
      <c r="X533" s="493">
        <f>W533</f>
        <v>104468</v>
      </c>
      <c r="Y533" s="229">
        <v>50</v>
      </c>
      <c r="Z533" s="229">
        <v>0</v>
      </c>
      <c r="AA533" s="229">
        <v>0.01</v>
      </c>
      <c r="AB533" s="229"/>
    </row>
    <row r="534" spans="1:28" x14ac:dyDescent="0.3">
      <c r="A534" s="229">
        <v>252</v>
      </c>
      <c r="B534" s="230" t="s">
        <v>4</v>
      </c>
      <c r="C534" s="229">
        <v>15313</v>
      </c>
      <c r="D534" s="229">
        <v>3</v>
      </c>
      <c r="E534" s="229">
        <v>1</v>
      </c>
      <c r="F534" s="229">
        <v>17</v>
      </c>
      <c r="G534" s="229">
        <v>2</v>
      </c>
      <c r="H534" s="511">
        <f>SUM((D534*400)+(E534*100)+F534)</f>
        <v>1317</v>
      </c>
      <c r="I534" s="229">
        <v>130</v>
      </c>
      <c r="J534" s="511">
        <f>SUM(H534*I534)</f>
        <v>171210</v>
      </c>
      <c r="K534" s="229"/>
      <c r="L534" s="229">
        <v>20</v>
      </c>
      <c r="M534" s="230" t="s">
        <v>1250</v>
      </c>
      <c r="N534" s="230" t="s">
        <v>0</v>
      </c>
      <c r="O534" s="229">
        <v>42</v>
      </c>
      <c r="P534" s="229"/>
      <c r="Q534" s="229"/>
      <c r="R534" s="511">
        <v>6500</v>
      </c>
      <c r="S534" s="493">
        <f>SUM(O534*R534)</f>
        <v>273000</v>
      </c>
      <c r="T534" s="229">
        <v>10</v>
      </c>
      <c r="U534" s="486">
        <v>40</v>
      </c>
      <c r="V534" s="493">
        <f>SUM(S534-(S534*U534/100))</f>
        <v>163800</v>
      </c>
      <c r="W534" s="493">
        <f>SUM(J534+V534)</f>
        <v>335010</v>
      </c>
      <c r="X534" s="493">
        <f>W534</f>
        <v>335010</v>
      </c>
      <c r="Y534" s="229">
        <v>10</v>
      </c>
      <c r="Z534" s="229">
        <v>0</v>
      </c>
      <c r="AA534" s="229">
        <v>0.02</v>
      </c>
      <c r="AB534" s="229"/>
    </row>
    <row r="535" spans="1:28" x14ac:dyDescent="0.3">
      <c r="A535" s="229"/>
      <c r="B535" s="230"/>
      <c r="C535" s="229"/>
      <c r="D535" s="229"/>
      <c r="E535" s="229"/>
      <c r="F535" s="229"/>
      <c r="G535" s="229"/>
      <c r="H535" s="511"/>
      <c r="I535" s="229"/>
      <c r="J535" s="511">
        <f>SUM(H535*I535)</f>
        <v>0</v>
      </c>
      <c r="K535" s="229"/>
      <c r="L535" s="229"/>
      <c r="M535" s="230" t="s">
        <v>22</v>
      </c>
      <c r="N535" s="230" t="s">
        <v>0</v>
      </c>
      <c r="O535" s="229">
        <v>48</v>
      </c>
      <c r="P535" s="229"/>
      <c r="Q535" s="229"/>
      <c r="R535" s="511">
        <v>2050</v>
      </c>
      <c r="S535" s="493">
        <f>SUM(O535*R535)</f>
        <v>98400</v>
      </c>
      <c r="T535" s="229">
        <v>5</v>
      </c>
      <c r="U535" s="486">
        <v>15</v>
      </c>
      <c r="V535" s="493">
        <f>SUM(S535-(S535*U535/100))</f>
        <v>83640</v>
      </c>
      <c r="W535" s="493">
        <f>SUM(J535+V535)</f>
        <v>83640</v>
      </c>
      <c r="X535" s="493">
        <f>W535</f>
        <v>83640</v>
      </c>
      <c r="Y535" s="229">
        <v>50</v>
      </c>
      <c r="Z535" s="229">
        <v>0</v>
      </c>
      <c r="AA535" s="229">
        <v>0.01</v>
      </c>
      <c r="AB535" s="229"/>
    </row>
    <row r="536" spans="1:28" x14ac:dyDescent="0.3">
      <c r="A536" s="229"/>
      <c r="B536" s="230"/>
      <c r="C536" s="229"/>
      <c r="D536" s="229"/>
      <c r="E536" s="229"/>
      <c r="F536" s="229"/>
      <c r="G536" s="229"/>
      <c r="H536" s="511"/>
      <c r="I536" s="229"/>
      <c r="J536" s="511">
        <f>SUM(H536*I536)</f>
        <v>0</v>
      </c>
      <c r="K536" s="229"/>
      <c r="L536" s="229"/>
      <c r="M536" s="230" t="s">
        <v>71</v>
      </c>
      <c r="N536" s="230" t="s">
        <v>0</v>
      </c>
      <c r="O536" s="229">
        <v>15</v>
      </c>
      <c r="P536" s="229"/>
      <c r="Q536" s="229"/>
      <c r="R536" s="511">
        <v>5400</v>
      </c>
      <c r="S536" s="493">
        <f>SUM(O536*R536)</f>
        <v>81000</v>
      </c>
      <c r="T536" s="229">
        <v>10</v>
      </c>
      <c r="U536" s="486">
        <v>40</v>
      </c>
      <c r="V536" s="493">
        <f>SUM(S536-(S536*U536/100))</f>
        <v>48600</v>
      </c>
      <c r="W536" s="493">
        <f>SUM(J536+V536)</f>
        <v>48600</v>
      </c>
      <c r="X536" s="493">
        <f>W536</f>
        <v>48600</v>
      </c>
      <c r="Y536" s="229">
        <v>50</v>
      </c>
      <c r="Z536" s="229">
        <v>0</v>
      </c>
      <c r="AA536" s="229">
        <v>0.01</v>
      </c>
      <c r="AB536" s="229"/>
    </row>
    <row r="537" spans="1:28" x14ac:dyDescent="0.3">
      <c r="A537" s="229">
        <v>253</v>
      </c>
      <c r="B537" s="230" t="s">
        <v>4</v>
      </c>
      <c r="C537" s="229">
        <v>2502</v>
      </c>
      <c r="D537" s="229">
        <v>10</v>
      </c>
      <c r="E537" s="229">
        <v>2</v>
      </c>
      <c r="F537" s="229">
        <v>85</v>
      </c>
      <c r="G537" s="229">
        <v>1</v>
      </c>
      <c r="H537" s="511">
        <f>SUM((D537*400)+(E537*100)+F537)</f>
        <v>4285</v>
      </c>
      <c r="I537" s="229">
        <v>75</v>
      </c>
      <c r="J537" s="511">
        <f>SUM(H537*I537)</f>
        <v>321375</v>
      </c>
      <c r="K537" s="229"/>
      <c r="L537" s="229"/>
      <c r="M537" s="230"/>
      <c r="N537" s="230"/>
      <c r="O537" s="229"/>
      <c r="P537" s="229"/>
      <c r="Q537" s="229"/>
      <c r="R537" s="511"/>
      <c r="S537" s="493">
        <f>SUM(O537*R537)</f>
        <v>0</v>
      </c>
      <c r="T537" s="229"/>
      <c r="U537" s="486"/>
      <c r="V537" s="493">
        <f>SUM(S537-(S537*U537/100))</f>
        <v>0</v>
      </c>
      <c r="W537" s="493">
        <f>SUM(J537+V537)</f>
        <v>321375</v>
      </c>
      <c r="X537" s="493">
        <f>W537</f>
        <v>321375</v>
      </c>
      <c r="Y537" s="229">
        <v>50</v>
      </c>
      <c r="Z537" s="229">
        <v>0</v>
      </c>
      <c r="AA537" s="229">
        <v>0.01</v>
      </c>
      <c r="AB537" s="229"/>
    </row>
    <row r="538" spans="1:28" x14ac:dyDescent="0.3">
      <c r="A538" s="229">
        <v>254</v>
      </c>
      <c r="B538" s="230" t="s">
        <v>4</v>
      </c>
      <c r="C538" s="229">
        <v>9397</v>
      </c>
      <c r="D538" s="229">
        <v>1</v>
      </c>
      <c r="E538" s="229">
        <v>2</v>
      </c>
      <c r="F538" s="229">
        <v>21</v>
      </c>
      <c r="G538" s="229">
        <v>2</v>
      </c>
      <c r="H538" s="511">
        <f>SUM((D538*400)+(E538*100)+F538)</f>
        <v>621</v>
      </c>
      <c r="I538" s="229">
        <v>150</v>
      </c>
      <c r="J538" s="511">
        <f>SUM(H538*I538)</f>
        <v>93150</v>
      </c>
      <c r="K538" s="229"/>
      <c r="L538" s="229">
        <v>49</v>
      </c>
      <c r="M538" s="230" t="s">
        <v>1250</v>
      </c>
      <c r="N538" s="230" t="s">
        <v>2</v>
      </c>
      <c r="O538" s="229">
        <v>56.25</v>
      </c>
      <c r="P538" s="229"/>
      <c r="Q538" s="229"/>
      <c r="R538" s="511">
        <v>6500</v>
      </c>
      <c r="S538" s="493">
        <f>SUM(O538*R538)</f>
        <v>365625</v>
      </c>
      <c r="T538" s="229">
        <v>1</v>
      </c>
      <c r="U538" s="486">
        <v>1</v>
      </c>
      <c r="V538" s="493">
        <f>SUM(S538-(S538*U538/100))</f>
        <v>361968.75</v>
      </c>
      <c r="W538" s="493">
        <f>SUM(J538+V538)</f>
        <v>455118.75</v>
      </c>
      <c r="X538" s="493">
        <f>W538</f>
        <v>455118.75</v>
      </c>
      <c r="Y538" s="229">
        <v>10</v>
      </c>
      <c r="Z538" s="229">
        <v>0</v>
      </c>
      <c r="AA538" s="229">
        <v>0.02</v>
      </c>
      <c r="AB538" s="229"/>
    </row>
    <row r="539" spans="1:28" x14ac:dyDescent="0.3">
      <c r="A539" s="229">
        <v>255</v>
      </c>
      <c r="B539" s="230" t="s">
        <v>4</v>
      </c>
      <c r="C539" s="229">
        <v>15075</v>
      </c>
      <c r="D539" s="229">
        <v>21</v>
      </c>
      <c r="E539" s="229">
        <v>0</v>
      </c>
      <c r="F539" s="229">
        <v>43</v>
      </c>
      <c r="G539" s="229">
        <v>1</v>
      </c>
      <c r="H539" s="511">
        <f>SUM((D539*400)+(E539*100)+F539)</f>
        <v>8443</v>
      </c>
      <c r="I539" s="229">
        <v>100</v>
      </c>
      <c r="J539" s="511">
        <f>SUM(H539*I539)</f>
        <v>844300</v>
      </c>
      <c r="K539" s="229"/>
      <c r="L539" s="229"/>
      <c r="M539" s="502"/>
      <c r="N539" s="502"/>
      <c r="O539" s="229"/>
      <c r="P539" s="229"/>
      <c r="Q539" s="229"/>
      <c r="R539" s="511"/>
      <c r="S539" s="493">
        <f>SUM(O539*R539)</f>
        <v>0</v>
      </c>
      <c r="T539" s="229"/>
      <c r="U539" s="486"/>
      <c r="V539" s="493">
        <f>SUM(S539-(S539*U539/100))</f>
        <v>0</v>
      </c>
      <c r="W539" s="493">
        <f>SUM(J539+V539)</f>
        <v>844300</v>
      </c>
      <c r="X539" s="493">
        <f>W539</f>
        <v>844300</v>
      </c>
      <c r="Y539" s="229">
        <v>50</v>
      </c>
      <c r="Z539" s="229">
        <v>0</v>
      </c>
      <c r="AA539" s="229">
        <v>0.01</v>
      </c>
      <c r="AB539" s="229"/>
    </row>
    <row r="540" spans="1:28" x14ac:dyDescent="0.3">
      <c r="A540" s="229">
        <v>256</v>
      </c>
      <c r="B540" s="230" t="s">
        <v>4</v>
      </c>
      <c r="C540" s="229">
        <v>15308</v>
      </c>
      <c r="D540" s="229">
        <v>4</v>
      </c>
      <c r="E540" s="229">
        <v>0</v>
      </c>
      <c r="F540" s="229">
        <v>5</v>
      </c>
      <c r="G540" s="229">
        <v>2</v>
      </c>
      <c r="H540" s="511">
        <f>SUM((D540*400)+(E540*100)+F540)</f>
        <v>1605</v>
      </c>
      <c r="I540" s="229">
        <v>150</v>
      </c>
      <c r="J540" s="511">
        <f>SUM(H540*I540)</f>
        <v>240750</v>
      </c>
      <c r="K540" s="229"/>
      <c r="L540" s="229">
        <v>92</v>
      </c>
      <c r="M540" s="230" t="s">
        <v>1250</v>
      </c>
      <c r="N540" s="230" t="s">
        <v>2</v>
      </c>
      <c r="O540" s="229">
        <v>81</v>
      </c>
      <c r="P540" s="229"/>
      <c r="Q540" s="229"/>
      <c r="R540" s="511">
        <v>6500</v>
      </c>
      <c r="S540" s="493">
        <f>SUM(O540*R540)</f>
        <v>526500</v>
      </c>
      <c r="T540" s="229">
        <v>5</v>
      </c>
      <c r="U540" s="486">
        <v>5</v>
      </c>
      <c r="V540" s="493">
        <f>SUM(S540-(S540*U540/100))</f>
        <v>500175</v>
      </c>
      <c r="W540" s="493">
        <f>SUM(J540+V540)</f>
        <v>740925</v>
      </c>
      <c r="X540" s="493">
        <f>W540</f>
        <v>740925</v>
      </c>
      <c r="Y540" s="229">
        <v>10</v>
      </c>
      <c r="Z540" s="229">
        <v>0</v>
      </c>
      <c r="AA540" s="229">
        <v>0.02</v>
      </c>
      <c r="AB540" s="229"/>
    </row>
    <row r="541" spans="1:28" x14ac:dyDescent="0.3">
      <c r="A541" s="229"/>
      <c r="B541" s="230"/>
      <c r="C541" s="229"/>
      <c r="D541" s="229"/>
      <c r="E541" s="229"/>
      <c r="F541" s="229"/>
      <c r="G541" s="229"/>
      <c r="H541" s="511"/>
      <c r="I541" s="229"/>
      <c r="J541" s="511">
        <f>SUM(H541*I541)</f>
        <v>0</v>
      </c>
      <c r="K541" s="229"/>
      <c r="L541" s="229"/>
      <c r="M541" s="230" t="s">
        <v>71</v>
      </c>
      <c r="N541" s="230" t="s">
        <v>0</v>
      </c>
      <c r="O541" s="229">
        <v>10</v>
      </c>
      <c r="P541" s="229"/>
      <c r="Q541" s="229"/>
      <c r="R541" s="511">
        <v>5400</v>
      </c>
      <c r="S541" s="493">
        <f>SUM(O541*R541)</f>
        <v>54000</v>
      </c>
      <c r="T541" s="229">
        <v>5</v>
      </c>
      <c r="U541" s="486">
        <v>15</v>
      </c>
      <c r="V541" s="493">
        <f>SUM(S541-(S541*U541/100))</f>
        <v>45900</v>
      </c>
      <c r="W541" s="493">
        <f>SUM(J541+V541)</f>
        <v>45900</v>
      </c>
      <c r="X541" s="493">
        <f>W541</f>
        <v>45900</v>
      </c>
      <c r="Y541" s="229">
        <v>50</v>
      </c>
      <c r="Z541" s="229">
        <v>0</v>
      </c>
      <c r="AA541" s="229">
        <v>0.01</v>
      </c>
      <c r="AB541" s="229"/>
    </row>
    <row r="542" spans="1:28" x14ac:dyDescent="0.3">
      <c r="A542" s="229"/>
      <c r="B542" s="230"/>
      <c r="C542" s="229"/>
      <c r="D542" s="229"/>
      <c r="E542" s="229"/>
      <c r="F542" s="229"/>
      <c r="G542" s="229"/>
      <c r="H542" s="511"/>
      <c r="I542" s="229"/>
      <c r="J542" s="511">
        <f>SUM(H542*I542)</f>
        <v>0</v>
      </c>
      <c r="K542" s="229"/>
      <c r="L542" s="229"/>
      <c r="M542" s="230" t="s">
        <v>22</v>
      </c>
      <c r="N542" s="230" t="s">
        <v>0</v>
      </c>
      <c r="O542" s="229">
        <v>90</v>
      </c>
      <c r="P542" s="229"/>
      <c r="Q542" s="229"/>
      <c r="R542" s="511">
        <v>2050</v>
      </c>
      <c r="S542" s="493">
        <f>SUM(O542*R542)</f>
        <v>184500</v>
      </c>
      <c r="T542" s="229">
        <v>5</v>
      </c>
      <c r="U542" s="486">
        <v>15</v>
      </c>
      <c r="V542" s="493">
        <f>SUM(S542-(S542*U542/100))</f>
        <v>156825</v>
      </c>
      <c r="W542" s="493">
        <f>SUM(J542+V542)</f>
        <v>156825</v>
      </c>
      <c r="X542" s="493">
        <f>W542</f>
        <v>156825</v>
      </c>
      <c r="Y542" s="229">
        <v>50</v>
      </c>
      <c r="Z542" s="229">
        <v>0</v>
      </c>
      <c r="AA542" s="229">
        <v>0.01</v>
      </c>
      <c r="AB542" s="229"/>
    </row>
    <row r="543" spans="1:28" x14ac:dyDescent="0.3">
      <c r="A543" s="229"/>
      <c r="B543" s="230"/>
      <c r="C543" s="229"/>
      <c r="D543" s="229"/>
      <c r="E543" s="229"/>
      <c r="F543" s="229"/>
      <c r="G543" s="229"/>
      <c r="H543" s="511"/>
      <c r="I543" s="229"/>
      <c r="J543" s="511">
        <f>SUM(H543*I543)</f>
        <v>0</v>
      </c>
      <c r="K543" s="229"/>
      <c r="L543" s="229"/>
      <c r="M543" s="230" t="s">
        <v>200</v>
      </c>
      <c r="N543" s="230" t="s">
        <v>0</v>
      </c>
      <c r="O543" s="229">
        <v>54</v>
      </c>
      <c r="P543" s="229"/>
      <c r="Q543" s="229"/>
      <c r="R543" s="511">
        <v>5900</v>
      </c>
      <c r="S543" s="493">
        <f>SUM(O543*R543)</f>
        <v>318600</v>
      </c>
      <c r="T543" s="229">
        <v>5</v>
      </c>
      <c r="U543" s="486">
        <v>15</v>
      </c>
      <c r="V543" s="493">
        <f>SUM(S543-(S543*U543/100))</f>
        <v>270810</v>
      </c>
      <c r="W543" s="493">
        <f>SUM(J543+V543)</f>
        <v>270810</v>
      </c>
      <c r="X543" s="493">
        <f>W543</f>
        <v>270810</v>
      </c>
      <c r="Y543" s="229">
        <v>50</v>
      </c>
      <c r="Z543" s="229">
        <v>0</v>
      </c>
      <c r="AA543" s="229">
        <v>0.01</v>
      </c>
      <c r="AB543" s="229"/>
    </row>
    <row r="544" spans="1:28" x14ac:dyDescent="0.3">
      <c r="A544" s="229"/>
      <c r="B544" s="230"/>
      <c r="C544" s="229"/>
      <c r="D544" s="229"/>
      <c r="E544" s="229"/>
      <c r="F544" s="229"/>
      <c r="G544" s="229"/>
      <c r="H544" s="511"/>
      <c r="I544" s="229"/>
      <c r="J544" s="511">
        <f>SUM(H544*I544)</f>
        <v>0</v>
      </c>
      <c r="K544" s="229"/>
      <c r="L544" s="229">
        <v>124</v>
      </c>
      <c r="M544" s="230" t="s">
        <v>1250</v>
      </c>
      <c r="N544" s="230" t="s">
        <v>2</v>
      </c>
      <c r="O544" s="229">
        <v>90</v>
      </c>
      <c r="P544" s="229"/>
      <c r="Q544" s="229"/>
      <c r="R544" s="511">
        <v>6500</v>
      </c>
      <c r="S544" s="493">
        <f>SUM(O544*R544)</f>
        <v>585000</v>
      </c>
      <c r="T544" s="229">
        <v>1</v>
      </c>
      <c r="U544" s="486">
        <v>1</v>
      </c>
      <c r="V544" s="493">
        <f>SUM(S544-(S544*U544/100))</f>
        <v>579150</v>
      </c>
      <c r="W544" s="493">
        <f>SUM(J544+V544)</f>
        <v>579150</v>
      </c>
      <c r="X544" s="493">
        <f>W544</f>
        <v>579150</v>
      </c>
      <c r="Y544" s="229">
        <v>10</v>
      </c>
      <c r="Z544" s="229">
        <v>0</v>
      </c>
      <c r="AA544" s="229">
        <v>0.02</v>
      </c>
      <c r="AB544" s="229"/>
    </row>
    <row r="545" spans="1:28" x14ac:dyDescent="0.3">
      <c r="A545" s="229"/>
      <c r="B545" s="230"/>
      <c r="C545" s="229"/>
      <c r="D545" s="229"/>
      <c r="E545" s="229"/>
      <c r="F545" s="229"/>
      <c r="G545" s="229"/>
      <c r="H545" s="511"/>
      <c r="I545" s="229"/>
      <c r="J545" s="511">
        <f>SUM(H545*I545)</f>
        <v>0</v>
      </c>
      <c r="K545" s="229"/>
      <c r="L545" s="229">
        <v>98</v>
      </c>
      <c r="M545" s="230" t="s">
        <v>1250</v>
      </c>
      <c r="N545" s="230" t="s">
        <v>2</v>
      </c>
      <c r="O545" s="229">
        <v>120</v>
      </c>
      <c r="P545" s="229"/>
      <c r="Q545" s="229"/>
      <c r="R545" s="511">
        <v>6500</v>
      </c>
      <c r="S545" s="493">
        <f>SUM(O545*R545)</f>
        <v>780000</v>
      </c>
      <c r="T545" s="229">
        <v>5</v>
      </c>
      <c r="U545" s="486">
        <v>5</v>
      </c>
      <c r="V545" s="493">
        <f>SUM(S545-(S545*U545/100))</f>
        <v>741000</v>
      </c>
      <c r="W545" s="493">
        <f>SUM(J545+V545)</f>
        <v>741000</v>
      </c>
      <c r="X545" s="493">
        <f>W545</f>
        <v>741000</v>
      </c>
      <c r="Y545" s="229">
        <v>10</v>
      </c>
      <c r="Z545" s="229">
        <v>0</v>
      </c>
      <c r="AA545" s="229">
        <v>0.02</v>
      </c>
      <c r="AB545" s="229"/>
    </row>
    <row r="546" spans="1:28" x14ac:dyDescent="0.3">
      <c r="A546" s="229">
        <v>257</v>
      </c>
      <c r="B546" s="230" t="s">
        <v>4</v>
      </c>
      <c r="C546" s="229">
        <v>75148</v>
      </c>
      <c r="D546" s="229">
        <v>6</v>
      </c>
      <c r="E546" s="229">
        <v>3</v>
      </c>
      <c r="F546" s="229">
        <v>54</v>
      </c>
      <c r="G546" s="229">
        <v>1</v>
      </c>
      <c r="H546" s="511">
        <f>SUM((D546*400)+(E546*100)+F546)</f>
        <v>2754</v>
      </c>
      <c r="I546" s="229">
        <v>75</v>
      </c>
      <c r="J546" s="511">
        <f>SUM(H546*I546)</f>
        <v>206550</v>
      </c>
      <c r="K546" s="229"/>
      <c r="L546" s="229"/>
      <c r="M546" s="502"/>
      <c r="N546" s="502"/>
      <c r="O546" s="229"/>
      <c r="P546" s="229"/>
      <c r="Q546" s="229"/>
      <c r="R546" s="511"/>
      <c r="S546" s="493">
        <f>SUM(O546*R546)</f>
        <v>0</v>
      </c>
      <c r="T546" s="229"/>
      <c r="U546" s="486"/>
      <c r="V546" s="493">
        <f>SUM(S546-(S546*U546/100))</f>
        <v>0</v>
      </c>
      <c r="W546" s="493">
        <f>SUM(J546+V546)</f>
        <v>206550</v>
      </c>
      <c r="X546" s="493">
        <f>W546</f>
        <v>206550</v>
      </c>
      <c r="Y546" s="229">
        <v>50</v>
      </c>
      <c r="Z546" s="229">
        <v>0</v>
      </c>
      <c r="AA546" s="229">
        <v>0.01</v>
      </c>
      <c r="AB546" s="229"/>
    </row>
    <row r="547" spans="1:28" x14ac:dyDescent="0.3">
      <c r="A547" s="229">
        <v>258</v>
      </c>
      <c r="B547" s="230" t="s">
        <v>4</v>
      </c>
      <c r="C547" s="229"/>
      <c r="D547" s="229"/>
      <c r="E547" s="229"/>
      <c r="F547" s="229"/>
      <c r="G547" s="229"/>
      <c r="H547" s="511"/>
      <c r="I547" s="229"/>
      <c r="J547" s="511">
        <f>SUM(H547*I547)</f>
        <v>0</v>
      </c>
      <c r="K547" s="229"/>
      <c r="L547" s="229"/>
      <c r="M547" s="502"/>
      <c r="N547" s="502"/>
      <c r="O547" s="229"/>
      <c r="P547" s="229"/>
      <c r="Q547" s="229"/>
      <c r="R547" s="511"/>
      <c r="S547" s="493">
        <f>SUM(O547*R547)</f>
        <v>0</v>
      </c>
      <c r="T547" s="229"/>
      <c r="U547" s="486"/>
      <c r="V547" s="493">
        <f>SUM(S547-(S547*U547/100))</f>
        <v>0</v>
      </c>
      <c r="W547" s="493">
        <f>SUM(J547+V547)</f>
        <v>0</v>
      </c>
      <c r="X547" s="493">
        <f>W547</f>
        <v>0</v>
      </c>
      <c r="Y547" s="229"/>
      <c r="Z547" s="229"/>
      <c r="AA547" s="229"/>
      <c r="AB547" s="229"/>
    </row>
    <row r="548" spans="1:28" x14ac:dyDescent="0.3">
      <c r="A548" s="229"/>
      <c r="B548" s="230"/>
      <c r="C548" s="229"/>
      <c r="D548" s="229"/>
      <c r="E548" s="229"/>
      <c r="F548" s="229"/>
      <c r="G548" s="229"/>
      <c r="H548" s="511"/>
      <c r="I548" s="229"/>
      <c r="J548" s="511">
        <f>SUM(H548*I548)</f>
        <v>0</v>
      </c>
      <c r="K548" s="229"/>
      <c r="L548" s="229"/>
      <c r="M548" s="230" t="s">
        <v>39</v>
      </c>
      <c r="N548" s="502" t="s">
        <v>2</v>
      </c>
      <c r="O548" s="229">
        <v>180</v>
      </c>
      <c r="P548" s="229"/>
      <c r="Q548" s="229"/>
      <c r="R548" s="511">
        <v>6500</v>
      </c>
      <c r="S548" s="493">
        <f>SUM(O548*R548)</f>
        <v>1170000</v>
      </c>
      <c r="T548" s="229">
        <v>10</v>
      </c>
      <c r="U548" s="486">
        <v>10</v>
      </c>
      <c r="V548" s="493">
        <f>SUM(S548-(S548*U548/100))</f>
        <v>1053000</v>
      </c>
      <c r="W548" s="493">
        <f>SUM(J548+V548)</f>
        <v>1053000</v>
      </c>
      <c r="X548" s="493">
        <f>W548</f>
        <v>1053000</v>
      </c>
      <c r="Y548" s="229">
        <v>10</v>
      </c>
      <c r="Z548" s="229">
        <v>0</v>
      </c>
      <c r="AA548" s="229">
        <v>0.02</v>
      </c>
      <c r="AB548" s="229"/>
    </row>
    <row r="549" spans="1:28" x14ac:dyDescent="0.3">
      <c r="A549" s="229"/>
      <c r="B549" s="230"/>
      <c r="C549" s="229"/>
      <c r="D549" s="229"/>
      <c r="E549" s="229"/>
      <c r="F549" s="229"/>
      <c r="G549" s="229"/>
      <c r="H549" s="511"/>
      <c r="I549" s="229"/>
      <c r="J549" s="511">
        <f>SUM(H549*I549)</f>
        <v>0</v>
      </c>
      <c r="K549" s="229"/>
      <c r="L549" s="229"/>
      <c r="M549" s="230" t="s">
        <v>1249</v>
      </c>
      <c r="N549" s="502" t="s">
        <v>2</v>
      </c>
      <c r="O549" s="229">
        <v>50</v>
      </c>
      <c r="P549" s="229"/>
      <c r="Q549" s="229"/>
      <c r="R549" s="229">
        <v>5900</v>
      </c>
      <c r="S549" s="493">
        <f>SUM(O549*R549)</f>
        <v>295000</v>
      </c>
      <c r="T549" s="229">
        <v>10</v>
      </c>
      <c r="U549" s="486">
        <v>10</v>
      </c>
      <c r="V549" s="493">
        <f>SUM(S549-(S549*U549/100))</f>
        <v>265500</v>
      </c>
      <c r="W549" s="493">
        <f>SUM(J549+V549)</f>
        <v>265500</v>
      </c>
      <c r="X549" s="493">
        <f>W549</f>
        <v>265500</v>
      </c>
      <c r="Y549" s="229">
        <v>10</v>
      </c>
      <c r="Z549" s="229">
        <v>0</v>
      </c>
      <c r="AA549" s="229">
        <v>0.02</v>
      </c>
      <c r="AB549" s="229"/>
    </row>
    <row r="550" spans="1:28" x14ac:dyDescent="0.3">
      <c r="A550" s="229">
        <v>259</v>
      </c>
      <c r="B550" s="230" t="s">
        <v>4</v>
      </c>
      <c r="C550" s="229">
        <v>17070</v>
      </c>
      <c r="D550" s="229">
        <v>2</v>
      </c>
      <c r="E550" s="229">
        <v>3</v>
      </c>
      <c r="F550" s="229">
        <v>0</v>
      </c>
      <c r="G550" s="229">
        <v>1</v>
      </c>
      <c r="H550" s="511">
        <f>SUM((D550*400)+(E550*100)+F550)</f>
        <v>1100</v>
      </c>
      <c r="I550" s="229">
        <v>75</v>
      </c>
      <c r="J550" s="511">
        <f>SUM(H550*I550)</f>
        <v>82500</v>
      </c>
      <c r="K550" s="229"/>
      <c r="L550" s="229"/>
      <c r="M550" s="502"/>
      <c r="N550" s="502"/>
      <c r="O550" s="229"/>
      <c r="P550" s="229"/>
      <c r="Q550" s="229"/>
      <c r="R550" s="229"/>
      <c r="S550" s="493">
        <f>SUM(O550*R550)</f>
        <v>0</v>
      </c>
      <c r="T550" s="229"/>
      <c r="U550" s="486"/>
      <c r="V550" s="493">
        <f>SUM(S550-(S550*U550/100))</f>
        <v>0</v>
      </c>
      <c r="W550" s="493">
        <f>SUM(J550+V550)</f>
        <v>82500</v>
      </c>
      <c r="X550" s="493">
        <f>W550</f>
        <v>82500</v>
      </c>
      <c r="Y550" s="229">
        <v>50</v>
      </c>
      <c r="Z550" s="229">
        <v>0</v>
      </c>
      <c r="AA550" s="229">
        <v>0.01</v>
      </c>
      <c r="AB550" s="229"/>
    </row>
    <row r="551" spans="1:28" x14ac:dyDescent="0.3">
      <c r="A551" s="229">
        <v>260</v>
      </c>
      <c r="B551" s="230" t="s">
        <v>4</v>
      </c>
      <c r="C551" s="229">
        <v>15203</v>
      </c>
      <c r="D551" s="229">
        <v>0</v>
      </c>
      <c r="E551" s="229">
        <v>3</v>
      </c>
      <c r="F551" s="229">
        <v>59</v>
      </c>
      <c r="G551" s="229">
        <v>1</v>
      </c>
      <c r="H551" s="511">
        <f>SUM((D551*400)+(E551*100)+F551)</f>
        <v>359</v>
      </c>
      <c r="I551" s="229">
        <v>75</v>
      </c>
      <c r="J551" s="511">
        <f>SUM(H551*I551)</f>
        <v>26925</v>
      </c>
      <c r="K551" s="229"/>
      <c r="L551" s="229"/>
      <c r="M551" s="502"/>
      <c r="N551" s="502"/>
      <c r="O551" s="229"/>
      <c r="P551" s="229"/>
      <c r="Q551" s="229"/>
      <c r="R551" s="229"/>
      <c r="S551" s="493">
        <f>SUM(O551*R551)</f>
        <v>0</v>
      </c>
      <c r="T551" s="229"/>
      <c r="U551" s="486"/>
      <c r="V551" s="493">
        <f>SUM(S551-(S551*U551/100))</f>
        <v>0</v>
      </c>
      <c r="W551" s="493">
        <f>SUM(J551+V551)</f>
        <v>26925</v>
      </c>
      <c r="X551" s="493">
        <f>W551</f>
        <v>26925</v>
      </c>
      <c r="Y551" s="229">
        <v>50</v>
      </c>
      <c r="Z551" s="229">
        <v>0</v>
      </c>
      <c r="AA551" s="229">
        <v>0.01</v>
      </c>
      <c r="AB551" s="229"/>
    </row>
    <row r="552" spans="1:28" x14ac:dyDescent="0.3">
      <c r="A552" s="229">
        <v>261</v>
      </c>
      <c r="B552" s="230" t="s">
        <v>4</v>
      </c>
      <c r="C552" s="229">
        <v>24448</v>
      </c>
      <c r="D552" s="229">
        <v>9</v>
      </c>
      <c r="E552" s="229">
        <v>0</v>
      </c>
      <c r="F552" s="229">
        <v>25</v>
      </c>
      <c r="G552" s="229">
        <v>1</v>
      </c>
      <c r="H552" s="511">
        <f>SUM((D552*400)+(E552*100)+F552)</f>
        <v>3625</v>
      </c>
      <c r="I552" s="229">
        <v>75</v>
      </c>
      <c r="J552" s="511">
        <f>SUM(H552*I552)</f>
        <v>271875</v>
      </c>
      <c r="K552" s="229"/>
      <c r="L552" s="229"/>
      <c r="M552" s="502"/>
      <c r="N552" s="502"/>
      <c r="O552" s="229"/>
      <c r="P552" s="229"/>
      <c r="Q552" s="229"/>
      <c r="R552" s="229"/>
      <c r="S552" s="493">
        <f>SUM(O552*R552)</f>
        <v>0</v>
      </c>
      <c r="T552" s="229"/>
      <c r="U552" s="486"/>
      <c r="V552" s="493">
        <f>SUM(S552-(S552*U552/100))</f>
        <v>0</v>
      </c>
      <c r="W552" s="493">
        <f>SUM(J552+V552)</f>
        <v>271875</v>
      </c>
      <c r="X552" s="493">
        <f>W552</f>
        <v>271875</v>
      </c>
      <c r="Y552" s="229">
        <v>50</v>
      </c>
      <c r="Z552" s="229">
        <v>0</v>
      </c>
      <c r="AA552" s="229">
        <v>0.01</v>
      </c>
      <c r="AB552" s="229"/>
    </row>
    <row r="553" spans="1:28" x14ac:dyDescent="0.3">
      <c r="A553" s="229">
        <v>262</v>
      </c>
      <c r="B553" s="230" t="s">
        <v>4</v>
      </c>
      <c r="C553" s="229">
        <v>1868</v>
      </c>
      <c r="D553" s="229">
        <v>0</v>
      </c>
      <c r="E553" s="229">
        <v>1</v>
      </c>
      <c r="F553" s="229">
        <v>18</v>
      </c>
      <c r="G553" s="229">
        <v>1</v>
      </c>
      <c r="H553" s="511">
        <f>SUM((D553*400)+(E553*100)+F553)</f>
        <v>118</v>
      </c>
      <c r="I553" s="229">
        <v>200</v>
      </c>
      <c r="J553" s="511">
        <f>SUM(H553*I553)</f>
        <v>23600</v>
      </c>
      <c r="K553" s="229"/>
      <c r="L553" s="229"/>
      <c r="M553" s="502"/>
      <c r="N553" s="502"/>
      <c r="O553" s="229"/>
      <c r="P553" s="229"/>
      <c r="Q553" s="229"/>
      <c r="R553" s="229"/>
      <c r="S553" s="493">
        <f>SUM(O553*R553)</f>
        <v>0</v>
      </c>
      <c r="T553" s="229"/>
      <c r="U553" s="486"/>
      <c r="V553" s="493">
        <f>SUM(S553-(S553*U553/100))</f>
        <v>0</v>
      </c>
      <c r="W553" s="493">
        <f>SUM(J553+V553)</f>
        <v>23600</v>
      </c>
      <c r="X553" s="493">
        <f>W553</f>
        <v>23600</v>
      </c>
      <c r="Y553" s="229">
        <v>50</v>
      </c>
      <c r="Z553" s="229">
        <v>0</v>
      </c>
      <c r="AA553" s="229">
        <v>0.01</v>
      </c>
      <c r="AB553" s="229"/>
    </row>
    <row r="554" spans="1:28" x14ac:dyDescent="0.3">
      <c r="A554" s="229">
        <v>263</v>
      </c>
      <c r="B554" s="230" t="s">
        <v>4</v>
      </c>
      <c r="C554" s="229">
        <v>3542</v>
      </c>
      <c r="D554" s="229">
        <v>0</v>
      </c>
      <c r="E554" s="229">
        <v>1</v>
      </c>
      <c r="F554" s="229">
        <v>38</v>
      </c>
      <c r="G554" s="229">
        <v>1</v>
      </c>
      <c r="H554" s="511">
        <f>SUM((D554*400)+(E554*100)+F554)</f>
        <v>138</v>
      </c>
      <c r="I554" s="229">
        <v>75</v>
      </c>
      <c r="J554" s="511">
        <f>SUM(H554*I554)</f>
        <v>10350</v>
      </c>
      <c r="K554" s="229"/>
      <c r="L554" s="229"/>
      <c r="M554" s="502"/>
      <c r="N554" s="502"/>
      <c r="O554" s="229"/>
      <c r="P554" s="229"/>
      <c r="Q554" s="229"/>
      <c r="R554" s="229"/>
      <c r="S554" s="493">
        <f>SUM(O554*R554)</f>
        <v>0</v>
      </c>
      <c r="T554" s="229"/>
      <c r="U554" s="486"/>
      <c r="V554" s="493">
        <f>SUM(S554-(S554*U554/100))</f>
        <v>0</v>
      </c>
      <c r="W554" s="493">
        <f>SUM(J554+V554)</f>
        <v>10350</v>
      </c>
      <c r="X554" s="493">
        <f>W554</f>
        <v>10350</v>
      </c>
      <c r="Y554" s="229">
        <v>50</v>
      </c>
      <c r="Z554" s="229">
        <v>0</v>
      </c>
      <c r="AA554" s="229">
        <v>0.01</v>
      </c>
      <c r="AB554" s="229"/>
    </row>
    <row r="555" spans="1:28" x14ac:dyDescent="0.3">
      <c r="A555" s="229">
        <v>264</v>
      </c>
      <c r="B555" s="230" t="s">
        <v>4</v>
      </c>
      <c r="C555" s="229">
        <v>15280</v>
      </c>
      <c r="D555" s="229">
        <v>2</v>
      </c>
      <c r="E555" s="229">
        <v>0</v>
      </c>
      <c r="F555" s="229">
        <v>13</v>
      </c>
      <c r="G555" s="229">
        <v>1</v>
      </c>
      <c r="H555" s="511">
        <f>SUM((D555*400)+(E555*100)+F555)</f>
        <v>813</v>
      </c>
      <c r="I555" s="229">
        <v>150</v>
      </c>
      <c r="J555" s="511">
        <f>SUM(H555*I555)</f>
        <v>121950</v>
      </c>
      <c r="K555" s="229"/>
      <c r="L555" s="229"/>
      <c r="M555" s="502"/>
      <c r="N555" s="502"/>
      <c r="O555" s="229"/>
      <c r="P555" s="229"/>
      <c r="Q555" s="229"/>
      <c r="R555" s="229"/>
      <c r="S555" s="493">
        <f>SUM(O555*R555)</f>
        <v>0</v>
      </c>
      <c r="T555" s="229"/>
      <c r="U555" s="486"/>
      <c r="V555" s="493">
        <f>SUM(S555-(S555*U555/100))</f>
        <v>0</v>
      </c>
      <c r="W555" s="493">
        <f>SUM(J555+V555)</f>
        <v>121950</v>
      </c>
      <c r="X555" s="493">
        <f>W555</f>
        <v>121950</v>
      </c>
      <c r="Y555" s="229">
        <v>50</v>
      </c>
      <c r="Z555" s="229">
        <v>0</v>
      </c>
      <c r="AA555" s="229">
        <v>0.01</v>
      </c>
      <c r="AB555" s="229"/>
    </row>
    <row r="556" spans="1:28" x14ac:dyDescent="0.3">
      <c r="A556" s="229">
        <v>265</v>
      </c>
      <c r="B556" s="230" t="s">
        <v>4</v>
      </c>
      <c r="C556" s="229">
        <v>15075</v>
      </c>
      <c r="D556" s="229">
        <v>3</v>
      </c>
      <c r="E556" s="229">
        <v>0</v>
      </c>
      <c r="F556" s="229">
        <v>0</v>
      </c>
      <c r="G556" s="229">
        <v>1</v>
      </c>
      <c r="H556" s="511">
        <f>SUM((D556*400)+(E556*100)+F556)</f>
        <v>1200</v>
      </c>
      <c r="I556" s="229">
        <v>75</v>
      </c>
      <c r="J556" s="511">
        <f>SUM(H556*I556)</f>
        <v>90000</v>
      </c>
      <c r="K556" s="229"/>
      <c r="L556" s="229"/>
      <c r="M556" s="502"/>
      <c r="N556" s="502"/>
      <c r="O556" s="229"/>
      <c r="P556" s="229"/>
      <c r="Q556" s="229"/>
      <c r="R556" s="229"/>
      <c r="S556" s="493">
        <f>SUM(O556*R556)</f>
        <v>0</v>
      </c>
      <c r="T556" s="229"/>
      <c r="U556" s="486"/>
      <c r="V556" s="493">
        <f>SUM(S556-(S556*U556/100))</f>
        <v>0</v>
      </c>
      <c r="W556" s="493">
        <f>SUM(J556+V556)</f>
        <v>90000</v>
      </c>
      <c r="X556" s="493">
        <f>W556</f>
        <v>90000</v>
      </c>
      <c r="Y556" s="229">
        <v>50</v>
      </c>
      <c r="Z556" s="229">
        <v>0</v>
      </c>
      <c r="AA556" s="229">
        <v>0.01</v>
      </c>
      <c r="AB556" s="229"/>
    </row>
    <row r="557" spans="1:28" x14ac:dyDescent="0.3">
      <c r="A557" s="229">
        <v>266</v>
      </c>
      <c r="B557" s="230" t="s">
        <v>4</v>
      </c>
      <c r="C557" s="229">
        <v>15051</v>
      </c>
      <c r="D557" s="229">
        <v>13</v>
      </c>
      <c r="E557" s="229">
        <v>2</v>
      </c>
      <c r="F557" s="229">
        <v>38</v>
      </c>
      <c r="G557" s="229">
        <v>1</v>
      </c>
      <c r="H557" s="511">
        <f>SUM((D557*400)+(E557*100)+F557)</f>
        <v>5438</v>
      </c>
      <c r="I557" s="229">
        <v>75</v>
      </c>
      <c r="J557" s="511">
        <f>SUM(H557*I557)</f>
        <v>407850</v>
      </c>
      <c r="K557" s="229"/>
      <c r="L557" s="229"/>
      <c r="M557" s="502"/>
      <c r="N557" s="502"/>
      <c r="O557" s="229"/>
      <c r="P557" s="229"/>
      <c r="Q557" s="229"/>
      <c r="R557" s="229"/>
      <c r="S557" s="493">
        <f>SUM(O557*R557)</f>
        <v>0</v>
      </c>
      <c r="T557" s="229"/>
      <c r="U557" s="486"/>
      <c r="V557" s="493">
        <f>SUM(S557-(S557*U557/100))</f>
        <v>0</v>
      </c>
      <c r="W557" s="493">
        <f>SUM(J557+V557)</f>
        <v>407850</v>
      </c>
      <c r="X557" s="493">
        <f>W557</f>
        <v>407850</v>
      </c>
      <c r="Y557" s="229">
        <v>50</v>
      </c>
      <c r="Z557" s="229">
        <v>0</v>
      </c>
      <c r="AA557" s="229">
        <v>0.01</v>
      </c>
      <c r="AB557" s="229"/>
    </row>
    <row r="558" spans="1:28" x14ac:dyDescent="0.3">
      <c r="A558" s="229">
        <v>267</v>
      </c>
      <c r="B558" s="230" t="s">
        <v>4</v>
      </c>
      <c r="C558" s="229">
        <v>5756</v>
      </c>
      <c r="D558" s="229">
        <v>0</v>
      </c>
      <c r="E558" s="229">
        <v>0</v>
      </c>
      <c r="F558" s="229">
        <v>57</v>
      </c>
      <c r="G558" s="229">
        <v>1</v>
      </c>
      <c r="H558" s="511">
        <f>SUM((D558*400)+(E558*100)+F558)</f>
        <v>57</v>
      </c>
      <c r="I558" s="229">
        <v>200</v>
      </c>
      <c r="J558" s="511">
        <f>SUM(H558*I558)</f>
        <v>11400</v>
      </c>
      <c r="K558" s="229"/>
      <c r="L558" s="229"/>
      <c r="M558" s="502"/>
      <c r="N558" s="502"/>
      <c r="O558" s="229"/>
      <c r="P558" s="229"/>
      <c r="Q558" s="229"/>
      <c r="R558" s="229"/>
      <c r="S558" s="493">
        <f>SUM(O558*R558)</f>
        <v>0</v>
      </c>
      <c r="T558" s="229"/>
      <c r="U558" s="486"/>
      <c r="V558" s="493">
        <f>SUM(S558-(S558*U558/100))</f>
        <v>0</v>
      </c>
      <c r="W558" s="493">
        <f>SUM(J558+V558)</f>
        <v>11400</v>
      </c>
      <c r="X558" s="493">
        <f>W558</f>
        <v>11400</v>
      </c>
      <c r="Y558" s="229">
        <v>50</v>
      </c>
      <c r="Z558" s="229">
        <v>0</v>
      </c>
      <c r="AA558" s="229">
        <v>0.01</v>
      </c>
      <c r="AB558" s="229"/>
    </row>
    <row r="559" spans="1:28" x14ac:dyDescent="0.3">
      <c r="A559" s="229">
        <v>268</v>
      </c>
      <c r="B559" s="230" t="s">
        <v>4</v>
      </c>
      <c r="C559" s="229">
        <v>3541</v>
      </c>
      <c r="D559" s="229">
        <v>0</v>
      </c>
      <c r="E559" s="229">
        <v>1</v>
      </c>
      <c r="F559" s="229">
        <v>30</v>
      </c>
      <c r="G559" s="229">
        <v>1</v>
      </c>
      <c r="H559" s="511">
        <f>SUM((D559*400)+(E559*100)+F559)</f>
        <v>130</v>
      </c>
      <c r="I559" s="229">
        <v>75</v>
      </c>
      <c r="J559" s="511">
        <f>SUM(H559*I559)</f>
        <v>9750</v>
      </c>
      <c r="K559" s="229"/>
      <c r="L559" s="229"/>
      <c r="M559" s="502"/>
      <c r="N559" s="502"/>
      <c r="O559" s="229"/>
      <c r="P559" s="229"/>
      <c r="Q559" s="229"/>
      <c r="R559" s="229"/>
      <c r="S559" s="493">
        <f>SUM(O559*R559)</f>
        <v>0</v>
      </c>
      <c r="T559" s="229"/>
      <c r="U559" s="486"/>
      <c r="V559" s="493">
        <f>SUM(S559-(S559*U559/100))</f>
        <v>0</v>
      </c>
      <c r="W559" s="493">
        <f>SUM(J559+V559)</f>
        <v>9750</v>
      </c>
      <c r="X559" s="493">
        <f>W559</f>
        <v>9750</v>
      </c>
      <c r="Y559" s="229">
        <v>50</v>
      </c>
      <c r="Z559" s="229">
        <v>0</v>
      </c>
      <c r="AA559" s="229">
        <v>0.01</v>
      </c>
      <c r="AB559" s="229"/>
    </row>
    <row r="560" spans="1:28" x14ac:dyDescent="0.3">
      <c r="A560" s="229">
        <v>269</v>
      </c>
      <c r="B560" s="230" t="s">
        <v>4</v>
      </c>
      <c r="C560" s="229">
        <v>7905</v>
      </c>
      <c r="D560" s="229">
        <v>3</v>
      </c>
      <c r="E560" s="229">
        <v>1</v>
      </c>
      <c r="F560" s="229">
        <v>0</v>
      </c>
      <c r="G560" s="229">
        <v>1</v>
      </c>
      <c r="H560" s="511">
        <f>SUM((D560*400)+(E560*100)+F560)</f>
        <v>1300</v>
      </c>
      <c r="I560" s="229">
        <v>100</v>
      </c>
      <c r="J560" s="511">
        <f>SUM(H560*I560)</f>
        <v>130000</v>
      </c>
      <c r="K560" s="229"/>
      <c r="L560" s="229"/>
      <c r="M560" s="502"/>
      <c r="N560" s="502"/>
      <c r="O560" s="229"/>
      <c r="P560" s="229"/>
      <c r="Q560" s="229"/>
      <c r="R560" s="229"/>
      <c r="S560" s="493">
        <f>SUM(O560*R560)</f>
        <v>0</v>
      </c>
      <c r="T560" s="229"/>
      <c r="U560" s="486"/>
      <c r="V560" s="493">
        <f>SUM(S560-(S560*U560/100))</f>
        <v>0</v>
      </c>
      <c r="W560" s="493">
        <f>SUM(J560+V560)</f>
        <v>130000</v>
      </c>
      <c r="X560" s="493">
        <f>W560</f>
        <v>130000</v>
      </c>
      <c r="Y560" s="229">
        <v>50</v>
      </c>
      <c r="Z560" s="229">
        <v>0</v>
      </c>
      <c r="AA560" s="229">
        <v>0.01</v>
      </c>
      <c r="AB560" s="229"/>
    </row>
    <row r="561" spans="1:28" x14ac:dyDescent="0.3">
      <c r="A561" s="229">
        <v>270</v>
      </c>
      <c r="B561" s="230" t="s">
        <v>4</v>
      </c>
      <c r="C561" s="229">
        <v>2475</v>
      </c>
      <c r="D561" s="229">
        <v>4</v>
      </c>
      <c r="E561" s="229">
        <v>1</v>
      </c>
      <c r="F561" s="229">
        <v>64.7</v>
      </c>
      <c r="G561" s="229">
        <v>1</v>
      </c>
      <c r="H561" s="511">
        <f>SUM((D561*400)+(E561*100)+F561)</f>
        <v>1764.7</v>
      </c>
      <c r="I561" s="229">
        <v>75</v>
      </c>
      <c r="J561" s="511">
        <f>SUM(H561*I561)</f>
        <v>132352.5</v>
      </c>
      <c r="K561" s="229"/>
      <c r="L561" s="229"/>
      <c r="M561" s="502"/>
      <c r="N561" s="502"/>
      <c r="O561" s="229"/>
      <c r="P561" s="229"/>
      <c r="Q561" s="229"/>
      <c r="R561" s="229"/>
      <c r="S561" s="493">
        <f>SUM(O561*R561)</f>
        <v>0</v>
      </c>
      <c r="T561" s="229"/>
      <c r="U561" s="486"/>
      <c r="V561" s="493">
        <f>SUM(S561-(S561*U561/100))</f>
        <v>0</v>
      </c>
      <c r="W561" s="493">
        <f>SUM(J561+V561)</f>
        <v>132352.5</v>
      </c>
      <c r="X561" s="493">
        <f>W561</f>
        <v>132352.5</v>
      </c>
      <c r="Y561" s="229">
        <v>50</v>
      </c>
      <c r="Z561" s="229">
        <v>0</v>
      </c>
      <c r="AA561" s="229">
        <v>0.01</v>
      </c>
      <c r="AB561" s="229"/>
    </row>
    <row r="562" spans="1:28" x14ac:dyDescent="0.3">
      <c r="A562" s="229">
        <v>271</v>
      </c>
      <c r="B562" s="230" t="s">
        <v>4</v>
      </c>
      <c r="C562" s="229">
        <v>17342</v>
      </c>
      <c r="D562" s="229">
        <v>3</v>
      </c>
      <c r="E562" s="229">
        <v>0</v>
      </c>
      <c r="F562" s="229">
        <v>0</v>
      </c>
      <c r="G562" s="229">
        <v>1</v>
      </c>
      <c r="H562" s="511">
        <f>SUM((D562*400)+(E562*100)+F562)</f>
        <v>1200</v>
      </c>
      <c r="I562" s="229">
        <v>75</v>
      </c>
      <c r="J562" s="511">
        <f>SUM(H562*I562)</f>
        <v>90000</v>
      </c>
      <c r="K562" s="229"/>
      <c r="L562" s="229"/>
      <c r="M562" s="502"/>
      <c r="N562" s="502"/>
      <c r="O562" s="229"/>
      <c r="P562" s="229"/>
      <c r="Q562" s="229"/>
      <c r="R562" s="229"/>
      <c r="S562" s="493">
        <f>SUM(O562*R562)</f>
        <v>0</v>
      </c>
      <c r="T562" s="229"/>
      <c r="U562" s="486"/>
      <c r="V562" s="493">
        <f>SUM(S562-(S562*U562/100))</f>
        <v>0</v>
      </c>
      <c r="W562" s="493">
        <f>SUM(J562+V562)</f>
        <v>90000</v>
      </c>
      <c r="X562" s="493">
        <f>W562</f>
        <v>90000</v>
      </c>
      <c r="Y562" s="229">
        <v>50</v>
      </c>
      <c r="Z562" s="229">
        <v>0</v>
      </c>
      <c r="AA562" s="229">
        <v>0.01</v>
      </c>
      <c r="AB562" s="229"/>
    </row>
    <row r="563" spans="1:28" x14ac:dyDescent="0.3">
      <c r="A563" s="229">
        <v>272</v>
      </c>
      <c r="B563" s="230" t="s">
        <v>4</v>
      </c>
      <c r="C563" s="229">
        <v>17343</v>
      </c>
      <c r="D563" s="229">
        <v>3</v>
      </c>
      <c r="E563" s="229">
        <v>0</v>
      </c>
      <c r="F563" s="229">
        <v>0</v>
      </c>
      <c r="G563" s="229">
        <v>1</v>
      </c>
      <c r="H563" s="511">
        <f>SUM((D563*400)+(E563*100)+F563)</f>
        <v>1200</v>
      </c>
      <c r="I563" s="229">
        <v>75</v>
      </c>
      <c r="J563" s="511">
        <f>SUM(H563*I563)</f>
        <v>90000</v>
      </c>
      <c r="K563" s="229"/>
      <c r="L563" s="229"/>
      <c r="M563" s="502"/>
      <c r="N563" s="502"/>
      <c r="O563" s="229"/>
      <c r="P563" s="229"/>
      <c r="Q563" s="229"/>
      <c r="R563" s="229"/>
      <c r="S563" s="493">
        <f>SUM(O563*R563)</f>
        <v>0</v>
      </c>
      <c r="T563" s="229"/>
      <c r="U563" s="486"/>
      <c r="V563" s="493">
        <f>SUM(S563-(S563*U563/100))</f>
        <v>0</v>
      </c>
      <c r="W563" s="493">
        <f>SUM(J563+V563)</f>
        <v>90000</v>
      </c>
      <c r="X563" s="493">
        <f>W563</f>
        <v>90000</v>
      </c>
      <c r="Y563" s="229">
        <v>50</v>
      </c>
      <c r="Z563" s="229">
        <v>0</v>
      </c>
      <c r="AA563" s="229">
        <v>0.01</v>
      </c>
      <c r="AB563" s="229"/>
    </row>
    <row r="564" spans="1:28" x14ac:dyDescent="0.3">
      <c r="A564" s="494">
        <v>273</v>
      </c>
      <c r="B564" s="498" t="s">
        <v>5</v>
      </c>
      <c r="C564" s="494"/>
      <c r="D564" s="494">
        <v>4</v>
      </c>
      <c r="E564" s="494">
        <v>0</v>
      </c>
      <c r="F564" s="494">
        <v>0</v>
      </c>
      <c r="G564" s="494">
        <v>1</v>
      </c>
      <c r="H564" s="511">
        <f>SUM((D564*400)+(E564*100)+F564)</f>
        <v>1600</v>
      </c>
      <c r="I564" s="229">
        <v>75</v>
      </c>
      <c r="J564" s="511">
        <f>SUM(H564*I564)</f>
        <v>120000</v>
      </c>
      <c r="K564" s="229"/>
      <c r="L564" s="494"/>
      <c r="M564" s="530"/>
      <c r="N564" s="530"/>
      <c r="O564" s="494"/>
      <c r="P564" s="494"/>
      <c r="Q564" s="229"/>
      <c r="R564" s="229"/>
      <c r="S564" s="493">
        <f>SUM(O564*R564)</f>
        <v>0</v>
      </c>
      <c r="T564" s="494"/>
      <c r="U564" s="486"/>
      <c r="V564" s="493">
        <f>SUM(S564-(S564*U564/100))</f>
        <v>0</v>
      </c>
      <c r="W564" s="493">
        <f>SUM(J564+V564)</f>
        <v>120000</v>
      </c>
      <c r="X564" s="493">
        <f>W564</f>
        <v>120000</v>
      </c>
      <c r="Y564" s="229">
        <v>50</v>
      </c>
      <c r="Z564" s="229">
        <v>0</v>
      </c>
      <c r="AA564" s="229">
        <v>0.01</v>
      </c>
      <c r="AB564" s="494"/>
    </row>
    <row r="565" spans="1:28" x14ac:dyDescent="0.3">
      <c r="A565" s="494">
        <v>274</v>
      </c>
      <c r="B565" s="498" t="s">
        <v>7</v>
      </c>
      <c r="C565" s="494"/>
      <c r="D565" s="494">
        <v>27</v>
      </c>
      <c r="E565" s="494">
        <v>1</v>
      </c>
      <c r="F565" s="494">
        <v>31</v>
      </c>
      <c r="G565" s="494">
        <v>1</v>
      </c>
      <c r="H565" s="511">
        <f>SUM((D565*400)+(E565*100)+F565)</f>
        <v>10931</v>
      </c>
      <c r="I565" s="229">
        <v>75</v>
      </c>
      <c r="J565" s="511">
        <f>SUM(H565*I565)</f>
        <v>819825</v>
      </c>
      <c r="K565" s="229"/>
      <c r="L565" s="494"/>
      <c r="M565" s="530"/>
      <c r="N565" s="530"/>
      <c r="O565" s="494"/>
      <c r="P565" s="494"/>
      <c r="Q565" s="229"/>
      <c r="R565" s="229"/>
      <c r="S565" s="493">
        <f>SUM(O565*R565)</f>
        <v>0</v>
      </c>
      <c r="T565" s="494"/>
      <c r="U565" s="486"/>
      <c r="V565" s="493">
        <f>SUM(S565-(S565*U565/100))</f>
        <v>0</v>
      </c>
      <c r="W565" s="493">
        <f>SUM(J565+V565)</f>
        <v>819825</v>
      </c>
      <c r="X565" s="493">
        <f>W565</f>
        <v>819825</v>
      </c>
      <c r="Y565" s="229">
        <v>50</v>
      </c>
      <c r="Z565" s="229">
        <v>0</v>
      </c>
      <c r="AA565" s="229">
        <v>0.01</v>
      </c>
      <c r="AB565" s="494"/>
    </row>
    <row r="566" spans="1:28" x14ac:dyDescent="0.3">
      <c r="A566" s="229">
        <v>275</v>
      </c>
      <c r="B566" s="230" t="s">
        <v>4</v>
      </c>
      <c r="C566" s="229">
        <v>17066</v>
      </c>
      <c r="D566" s="229">
        <v>1</v>
      </c>
      <c r="E566" s="229">
        <v>2</v>
      </c>
      <c r="F566" s="229">
        <v>0</v>
      </c>
      <c r="G566" s="229">
        <v>1</v>
      </c>
      <c r="H566" s="511">
        <f>SUM((D566*400)+(E566*100)+F566)</f>
        <v>600</v>
      </c>
      <c r="I566" s="229">
        <v>75</v>
      </c>
      <c r="J566" s="511">
        <f>SUM(H566*I566)</f>
        <v>45000</v>
      </c>
      <c r="K566" s="229"/>
      <c r="L566" s="229">
        <v>42</v>
      </c>
      <c r="M566" s="502"/>
      <c r="N566" s="502"/>
      <c r="O566" s="229"/>
      <c r="P566" s="229"/>
      <c r="Q566" s="229"/>
      <c r="R566" s="229"/>
      <c r="S566" s="493">
        <f>SUM(O566*R566)</f>
        <v>0</v>
      </c>
      <c r="T566" s="229"/>
      <c r="U566" s="486"/>
      <c r="V566" s="493">
        <f>SUM(S566-(S566*U566/100))</f>
        <v>0</v>
      </c>
      <c r="W566" s="493">
        <f>SUM(J566+V566)</f>
        <v>45000</v>
      </c>
      <c r="X566" s="493">
        <f>W566</f>
        <v>45000</v>
      </c>
      <c r="Y566" s="229">
        <v>50</v>
      </c>
      <c r="Z566" s="229">
        <v>0</v>
      </c>
      <c r="AA566" s="229">
        <v>0.01</v>
      </c>
      <c r="AB566" s="229"/>
    </row>
    <row r="567" spans="1:28" x14ac:dyDescent="0.3">
      <c r="A567" s="229">
        <v>276</v>
      </c>
      <c r="B567" s="230" t="s">
        <v>4</v>
      </c>
      <c r="C567" s="229">
        <v>2468</v>
      </c>
      <c r="D567" s="229">
        <v>7</v>
      </c>
      <c r="E567" s="229">
        <v>3</v>
      </c>
      <c r="F567" s="229">
        <v>10.7</v>
      </c>
      <c r="G567" s="229">
        <v>1</v>
      </c>
      <c r="H567" s="511">
        <f>SUM((D567*400)+(E567*100)+F567)</f>
        <v>3110.7</v>
      </c>
      <c r="I567" s="229">
        <v>75</v>
      </c>
      <c r="J567" s="511">
        <f>SUM(H567*I567)</f>
        <v>233302.5</v>
      </c>
      <c r="K567" s="229"/>
      <c r="L567" s="229"/>
      <c r="M567" s="502"/>
      <c r="N567" s="502"/>
      <c r="O567" s="229"/>
      <c r="P567" s="229"/>
      <c r="Q567" s="229"/>
      <c r="R567" s="229"/>
      <c r="S567" s="493">
        <f>SUM(O567*R567)</f>
        <v>0</v>
      </c>
      <c r="T567" s="229"/>
      <c r="U567" s="486"/>
      <c r="V567" s="493">
        <f>SUM(S567-(S567*U567/100))</f>
        <v>0</v>
      </c>
      <c r="W567" s="493">
        <f>SUM(J567+V567)</f>
        <v>233302.5</v>
      </c>
      <c r="X567" s="493">
        <f>W567</f>
        <v>233302.5</v>
      </c>
      <c r="Y567" s="229">
        <v>50</v>
      </c>
      <c r="Z567" s="229">
        <v>0</v>
      </c>
      <c r="AA567" s="229">
        <v>0.01</v>
      </c>
      <c r="AB567" s="229"/>
    </row>
    <row r="568" spans="1:28" x14ac:dyDescent="0.3">
      <c r="A568" s="229">
        <v>277</v>
      </c>
      <c r="B568" s="230" t="s">
        <v>4</v>
      </c>
      <c r="C568" s="229">
        <v>17068</v>
      </c>
      <c r="D568" s="229">
        <v>5</v>
      </c>
      <c r="E568" s="229">
        <v>3</v>
      </c>
      <c r="F568" s="229">
        <v>0</v>
      </c>
      <c r="G568" s="229">
        <v>1</v>
      </c>
      <c r="H568" s="511">
        <f>SUM((D568*400)+(E568*100)+F568)</f>
        <v>2300</v>
      </c>
      <c r="I568" s="229">
        <v>75</v>
      </c>
      <c r="J568" s="511">
        <f>SUM(H568*I568)</f>
        <v>172500</v>
      </c>
      <c r="K568" s="229"/>
      <c r="L568" s="229"/>
      <c r="M568" s="502"/>
      <c r="N568" s="502"/>
      <c r="O568" s="229"/>
      <c r="P568" s="229"/>
      <c r="Q568" s="229"/>
      <c r="R568" s="229"/>
      <c r="S568" s="493">
        <f>SUM(O568*R568)</f>
        <v>0</v>
      </c>
      <c r="T568" s="229"/>
      <c r="U568" s="486"/>
      <c r="V568" s="493">
        <f>SUM(S568-(S568*U568/100))</f>
        <v>0</v>
      </c>
      <c r="W568" s="493">
        <f>SUM(J568+V568)</f>
        <v>172500</v>
      </c>
      <c r="X568" s="493">
        <f>W568</f>
        <v>172500</v>
      </c>
      <c r="Y568" s="229">
        <v>50</v>
      </c>
      <c r="Z568" s="229">
        <v>0</v>
      </c>
      <c r="AA568" s="229">
        <v>0.01</v>
      </c>
      <c r="AB568" s="229"/>
    </row>
    <row r="569" spans="1:28" x14ac:dyDescent="0.3">
      <c r="A569" s="229">
        <v>278</v>
      </c>
      <c r="B569" s="230" t="s">
        <v>4</v>
      </c>
      <c r="C569" s="229">
        <v>13062</v>
      </c>
      <c r="D569" s="229">
        <v>1</v>
      </c>
      <c r="E569" s="229">
        <v>1</v>
      </c>
      <c r="F569" s="229">
        <v>4.5999999999999996</v>
      </c>
      <c r="G569" s="229">
        <v>1</v>
      </c>
      <c r="H569" s="511">
        <f>SUM((D569*400)+(E569*100)+F569)</f>
        <v>504.6</v>
      </c>
      <c r="I569" s="229">
        <v>75</v>
      </c>
      <c r="J569" s="511">
        <f>SUM(H569*I569)</f>
        <v>37845</v>
      </c>
      <c r="K569" s="229"/>
      <c r="L569" s="229"/>
      <c r="M569" s="502"/>
      <c r="N569" s="502"/>
      <c r="O569" s="229"/>
      <c r="P569" s="229"/>
      <c r="Q569" s="229"/>
      <c r="R569" s="229"/>
      <c r="S569" s="493">
        <f>SUM(O569*R569)</f>
        <v>0</v>
      </c>
      <c r="T569" s="229"/>
      <c r="U569" s="486"/>
      <c r="V569" s="493">
        <f>SUM(S569-(S569*U569/100))</f>
        <v>0</v>
      </c>
      <c r="W569" s="493">
        <f>SUM(J569+V569)</f>
        <v>37845</v>
      </c>
      <c r="X569" s="493">
        <f>W569</f>
        <v>37845</v>
      </c>
      <c r="Y569" s="229">
        <v>50</v>
      </c>
      <c r="Z569" s="229">
        <v>0</v>
      </c>
      <c r="AA569" s="229">
        <v>0.01</v>
      </c>
      <c r="AB569" s="229"/>
    </row>
    <row r="570" spans="1:28" x14ac:dyDescent="0.3">
      <c r="A570" s="229">
        <v>279</v>
      </c>
      <c r="B570" s="230" t="s">
        <v>4</v>
      </c>
      <c r="C570" s="229">
        <v>4511</v>
      </c>
      <c r="D570" s="229">
        <v>1</v>
      </c>
      <c r="E570" s="229">
        <v>2</v>
      </c>
      <c r="F570" s="229">
        <v>21</v>
      </c>
      <c r="G570" s="229">
        <v>2</v>
      </c>
      <c r="H570" s="511">
        <f>SUM((D570*400)+(E570*100)+F570)</f>
        <v>621</v>
      </c>
      <c r="I570" s="229">
        <v>150</v>
      </c>
      <c r="J570" s="511">
        <f>SUM(H570*I570)</f>
        <v>93150</v>
      </c>
      <c r="K570" s="229"/>
      <c r="L570" s="229">
        <v>133</v>
      </c>
      <c r="M570" s="230" t="s">
        <v>3</v>
      </c>
      <c r="N570" s="230" t="s">
        <v>2</v>
      </c>
      <c r="O570" s="229">
        <v>180</v>
      </c>
      <c r="P570" s="229"/>
      <c r="Q570" s="229"/>
      <c r="R570" s="229">
        <v>6500</v>
      </c>
      <c r="S570" s="493">
        <f>SUM(O570*R570)</f>
        <v>1170000</v>
      </c>
      <c r="T570" s="229">
        <v>1</v>
      </c>
      <c r="U570" s="486">
        <v>1</v>
      </c>
      <c r="V570" s="493">
        <f>SUM(S570-(S570*U570/100))</f>
        <v>1158300</v>
      </c>
      <c r="W570" s="493">
        <f>SUM(J570+V570)</f>
        <v>1251450</v>
      </c>
      <c r="X570" s="493">
        <f>W570</f>
        <v>1251450</v>
      </c>
      <c r="Y570" s="229">
        <v>10</v>
      </c>
      <c r="Z570" s="229">
        <v>0</v>
      </c>
      <c r="AA570" s="229">
        <v>0.02</v>
      </c>
      <c r="AB570" s="229"/>
    </row>
    <row r="571" spans="1:28" x14ac:dyDescent="0.3">
      <c r="A571" s="229">
        <v>280</v>
      </c>
      <c r="B571" s="230" t="s">
        <v>4</v>
      </c>
      <c r="C571" s="229">
        <v>15048</v>
      </c>
      <c r="D571" s="229">
        <v>5</v>
      </c>
      <c r="E571" s="229">
        <v>0</v>
      </c>
      <c r="F571" s="229">
        <v>0</v>
      </c>
      <c r="G571" s="229">
        <v>1</v>
      </c>
      <c r="H571" s="511">
        <f>SUM((D571*400)+(E571*100)+F571)</f>
        <v>2000</v>
      </c>
      <c r="I571" s="229">
        <v>75</v>
      </c>
      <c r="J571" s="511">
        <f>SUM(H571*I571)</f>
        <v>150000</v>
      </c>
      <c r="K571" s="229"/>
      <c r="L571" s="229"/>
      <c r="M571" s="502"/>
      <c r="N571" s="502"/>
      <c r="O571" s="229"/>
      <c r="P571" s="229"/>
      <c r="Q571" s="229"/>
      <c r="R571" s="229"/>
      <c r="S571" s="493">
        <f>SUM(O571*R571)</f>
        <v>0</v>
      </c>
      <c r="T571" s="229"/>
      <c r="U571" s="486"/>
      <c r="V571" s="493">
        <f>SUM(S571-(S571*U571/100))</f>
        <v>0</v>
      </c>
      <c r="W571" s="493">
        <f>SUM(J571+V571)</f>
        <v>150000</v>
      </c>
      <c r="X571" s="493">
        <f>W571</f>
        <v>150000</v>
      </c>
      <c r="Y571" s="229">
        <v>50</v>
      </c>
      <c r="Z571" s="229">
        <v>0</v>
      </c>
      <c r="AA571" s="229">
        <v>0.01</v>
      </c>
      <c r="AB571" s="229"/>
    </row>
    <row r="572" spans="1:28" x14ac:dyDescent="0.3">
      <c r="A572" s="229">
        <v>281</v>
      </c>
      <c r="B572" s="230" t="s">
        <v>4</v>
      </c>
      <c r="C572" s="229">
        <v>15306</v>
      </c>
      <c r="D572" s="229">
        <v>0</v>
      </c>
      <c r="E572" s="229">
        <v>1</v>
      </c>
      <c r="F572" s="229">
        <v>50</v>
      </c>
      <c r="G572" s="229">
        <v>2</v>
      </c>
      <c r="H572" s="511">
        <f>SUM((D572*400)+(E572*100)+F572)</f>
        <v>150</v>
      </c>
      <c r="I572" s="229">
        <v>75</v>
      </c>
      <c r="J572" s="511">
        <f>SUM(H572*I572)</f>
        <v>11250</v>
      </c>
      <c r="K572" s="229"/>
      <c r="L572" s="229">
        <v>120</v>
      </c>
      <c r="M572" s="230" t="s">
        <v>3</v>
      </c>
      <c r="N572" s="230" t="s">
        <v>2</v>
      </c>
      <c r="O572" s="229">
        <v>180</v>
      </c>
      <c r="P572" s="229"/>
      <c r="Q572" s="229"/>
      <c r="R572" s="229">
        <v>6500</v>
      </c>
      <c r="S572" s="493">
        <f>SUM(O572*R572)</f>
        <v>1170000</v>
      </c>
      <c r="T572" s="229">
        <v>20</v>
      </c>
      <c r="U572" s="486">
        <v>30</v>
      </c>
      <c r="V572" s="493">
        <f>SUM(S572-(S572*U572/100))</f>
        <v>819000</v>
      </c>
      <c r="W572" s="493">
        <f>SUM(J572+V572)</f>
        <v>830250</v>
      </c>
      <c r="X572" s="493">
        <f>W572</f>
        <v>830250</v>
      </c>
      <c r="Y572" s="229">
        <v>10</v>
      </c>
      <c r="Z572" s="229">
        <v>0</v>
      </c>
      <c r="AA572" s="229">
        <v>0.02</v>
      </c>
      <c r="AB572" s="229" t="s">
        <v>1248</v>
      </c>
    </row>
    <row r="573" spans="1:28" x14ac:dyDescent="0.3">
      <c r="A573" s="229"/>
      <c r="B573" s="230"/>
      <c r="C573" s="229"/>
      <c r="D573" s="229"/>
      <c r="E573" s="229"/>
      <c r="F573" s="229"/>
      <c r="G573" s="229"/>
      <c r="H573" s="511"/>
      <c r="I573" s="229"/>
      <c r="J573" s="511">
        <f>SUM(H573*I573)</f>
        <v>0</v>
      </c>
      <c r="K573" s="229"/>
      <c r="L573" s="229"/>
      <c r="M573" s="230" t="s">
        <v>3</v>
      </c>
      <c r="N573" s="230" t="s">
        <v>2</v>
      </c>
      <c r="O573" s="229">
        <v>180</v>
      </c>
      <c r="P573" s="229"/>
      <c r="Q573" s="229"/>
      <c r="R573" s="229">
        <v>6500</v>
      </c>
      <c r="S573" s="493">
        <f>SUM(O573*R573)</f>
        <v>1170000</v>
      </c>
      <c r="T573" s="229">
        <v>20</v>
      </c>
      <c r="U573" s="486">
        <v>30</v>
      </c>
      <c r="V573" s="493">
        <f>SUM(S573-(S573*U573/100))</f>
        <v>819000</v>
      </c>
      <c r="W573" s="493">
        <f>SUM(J573+V573)</f>
        <v>819000</v>
      </c>
      <c r="X573" s="493">
        <f>W573</f>
        <v>819000</v>
      </c>
      <c r="Y573" s="229">
        <v>10</v>
      </c>
      <c r="Z573" s="229">
        <v>0</v>
      </c>
      <c r="AA573" s="229">
        <v>0.02</v>
      </c>
      <c r="AB573" s="229"/>
    </row>
    <row r="574" spans="1:28" x14ac:dyDescent="0.3">
      <c r="A574" s="229"/>
      <c r="B574" s="230"/>
      <c r="C574" s="229"/>
      <c r="D574" s="229"/>
      <c r="E574" s="229"/>
      <c r="F574" s="229"/>
      <c r="G574" s="229"/>
      <c r="H574" s="511"/>
      <c r="I574" s="229"/>
      <c r="J574" s="511">
        <f>SUM(H574*I574)</f>
        <v>0</v>
      </c>
      <c r="K574" s="229"/>
      <c r="L574" s="229" t="s">
        <v>1247</v>
      </c>
      <c r="M574" s="230" t="s">
        <v>10</v>
      </c>
      <c r="N574" s="230" t="s">
        <v>9</v>
      </c>
      <c r="O574" s="229">
        <v>285</v>
      </c>
      <c r="P574" s="229"/>
      <c r="Q574" s="229"/>
      <c r="R574" s="229">
        <v>6500</v>
      </c>
      <c r="S574" s="493">
        <f>SUM(O574*R574)</f>
        <v>1852500</v>
      </c>
      <c r="T574" s="229">
        <v>20</v>
      </c>
      <c r="U574" s="486">
        <v>75</v>
      </c>
      <c r="V574" s="493">
        <f>SUM(S574-(S574*U574/100))</f>
        <v>463125</v>
      </c>
      <c r="W574" s="493">
        <f>SUM(J574+V574)</f>
        <v>463125</v>
      </c>
      <c r="X574" s="493">
        <f>W574</f>
        <v>463125</v>
      </c>
      <c r="Y574" s="229">
        <v>10</v>
      </c>
      <c r="Z574" s="229">
        <v>0</v>
      </c>
      <c r="AA574" s="229">
        <v>0.02</v>
      </c>
      <c r="AB574" s="229"/>
    </row>
    <row r="575" spans="1:28" x14ac:dyDescent="0.3">
      <c r="A575" s="229"/>
      <c r="B575" s="230"/>
      <c r="C575" s="229"/>
      <c r="D575" s="229"/>
      <c r="E575" s="229"/>
      <c r="F575" s="229"/>
      <c r="G575" s="229"/>
      <c r="H575" s="511"/>
      <c r="I575" s="229"/>
      <c r="J575" s="511">
        <f>SUM(H575*I575)</f>
        <v>0</v>
      </c>
      <c r="K575" s="229"/>
      <c r="L575" s="229"/>
      <c r="M575" s="230" t="s">
        <v>8</v>
      </c>
      <c r="N575" s="230" t="s">
        <v>0</v>
      </c>
      <c r="O575" s="229">
        <v>30</v>
      </c>
      <c r="P575" s="229"/>
      <c r="Q575" s="229"/>
      <c r="R575" s="229">
        <v>5400</v>
      </c>
      <c r="S575" s="493">
        <f>SUM(O575*R575)</f>
        <v>162000</v>
      </c>
      <c r="T575" s="229">
        <v>20</v>
      </c>
      <c r="U575" s="486">
        <v>93</v>
      </c>
      <c r="V575" s="493">
        <f>SUM(S575-(S575*U575/100))</f>
        <v>11340</v>
      </c>
      <c r="W575" s="493">
        <f>SUM(J575+V575)</f>
        <v>11340</v>
      </c>
      <c r="X575" s="493">
        <f>W575</f>
        <v>11340</v>
      </c>
      <c r="Y575" s="229">
        <v>50</v>
      </c>
      <c r="Z575" s="229">
        <v>0</v>
      </c>
      <c r="AA575" s="229">
        <v>0.01</v>
      </c>
      <c r="AB575" s="229"/>
    </row>
    <row r="576" spans="1:28" x14ac:dyDescent="0.3">
      <c r="A576" s="229">
        <v>282</v>
      </c>
      <c r="B576" s="230" t="s">
        <v>4</v>
      </c>
      <c r="C576" s="229">
        <v>15075</v>
      </c>
      <c r="D576" s="229">
        <v>21</v>
      </c>
      <c r="E576" s="229">
        <v>0</v>
      </c>
      <c r="F576" s="229">
        <v>43</v>
      </c>
      <c r="G576" s="229">
        <v>1</v>
      </c>
      <c r="H576" s="511">
        <f>SUM((D576*400)+(E576*100)+F576)</f>
        <v>8443</v>
      </c>
      <c r="I576" s="229">
        <v>100</v>
      </c>
      <c r="J576" s="511">
        <f>SUM(H576*I576)</f>
        <v>844300</v>
      </c>
      <c r="K576" s="229"/>
      <c r="L576" s="229"/>
      <c r="M576" s="230"/>
      <c r="N576" s="230"/>
      <c r="O576" s="229"/>
      <c r="P576" s="229"/>
      <c r="Q576" s="229"/>
      <c r="R576" s="229"/>
      <c r="S576" s="493">
        <f>SUM(O576*R576)</f>
        <v>0</v>
      </c>
      <c r="T576" s="229"/>
      <c r="U576" s="486"/>
      <c r="V576" s="493">
        <f>SUM(S576-(S576*U576/100))</f>
        <v>0</v>
      </c>
      <c r="W576" s="493">
        <f>SUM(J576+V576)</f>
        <v>844300</v>
      </c>
      <c r="X576" s="493">
        <f>W576</f>
        <v>844300</v>
      </c>
      <c r="Y576" s="229">
        <v>50</v>
      </c>
      <c r="Z576" s="229">
        <v>0</v>
      </c>
      <c r="AA576" s="229">
        <v>0.01</v>
      </c>
      <c r="AB576" s="229"/>
    </row>
    <row r="577" spans="1:28" x14ac:dyDescent="0.3">
      <c r="A577" s="229">
        <v>283</v>
      </c>
      <c r="B577" s="230" t="s">
        <v>4</v>
      </c>
      <c r="C577" s="229">
        <v>16129</v>
      </c>
      <c r="D577" s="229">
        <v>6</v>
      </c>
      <c r="E577" s="229">
        <v>2</v>
      </c>
      <c r="F577" s="229">
        <v>48.3</v>
      </c>
      <c r="G577" s="229">
        <v>1</v>
      </c>
      <c r="H577" s="511">
        <f>SUM((D577*400)+(E577*100)+F577)</f>
        <v>2648.3</v>
      </c>
      <c r="I577" s="229">
        <v>75</v>
      </c>
      <c r="J577" s="511">
        <f>SUM(H577*I577)</f>
        <v>198622.5</v>
      </c>
      <c r="K577" s="229"/>
      <c r="L577" s="229"/>
      <c r="M577" s="230"/>
      <c r="N577" s="230"/>
      <c r="O577" s="229"/>
      <c r="P577" s="229"/>
      <c r="Q577" s="229"/>
      <c r="R577" s="229"/>
      <c r="S577" s="493">
        <f>SUM(O577*R577)</f>
        <v>0</v>
      </c>
      <c r="T577" s="229"/>
      <c r="U577" s="486"/>
      <c r="V577" s="493">
        <f>SUM(S577-(S577*U577/100))</f>
        <v>0</v>
      </c>
      <c r="W577" s="493">
        <f>SUM(J577+V577)</f>
        <v>198622.5</v>
      </c>
      <c r="X577" s="493">
        <f>W577</f>
        <v>198622.5</v>
      </c>
      <c r="Y577" s="229">
        <v>50</v>
      </c>
      <c r="Z577" s="229">
        <v>0</v>
      </c>
      <c r="AA577" s="229">
        <v>0.01</v>
      </c>
      <c r="AB577" s="229"/>
    </row>
    <row r="578" spans="1:28" x14ac:dyDescent="0.3">
      <c r="A578" s="229">
        <v>284</v>
      </c>
      <c r="B578" s="230" t="s">
        <v>4</v>
      </c>
      <c r="C578" s="229">
        <v>16791</v>
      </c>
      <c r="D578" s="229">
        <v>1</v>
      </c>
      <c r="E578" s="229">
        <v>2</v>
      </c>
      <c r="F578" s="229">
        <v>81.400000000000006</v>
      </c>
      <c r="G578" s="229">
        <v>1</v>
      </c>
      <c r="H578" s="511">
        <f>SUM((D578*400)+(E578*100)+F578)</f>
        <v>681.4</v>
      </c>
      <c r="I578" s="229">
        <v>75</v>
      </c>
      <c r="J578" s="511">
        <f>SUM(H578*I578)</f>
        <v>51105</v>
      </c>
      <c r="K578" s="229"/>
      <c r="L578" s="229"/>
      <c r="M578" s="230"/>
      <c r="N578" s="230"/>
      <c r="O578" s="229"/>
      <c r="P578" s="229"/>
      <c r="Q578" s="229"/>
      <c r="R578" s="229"/>
      <c r="S578" s="493">
        <f>SUM(O578*R578)</f>
        <v>0</v>
      </c>
      <c r="T578" s="229"/>
      <c r="U578" s="486"/>
      <c r="V578" s="493">
        <f>SUM(S578-(S578*U578/100))</f>
        <v>0</v>
      </c>
      <c r="W578" s="493">
        <f>SUM(J578+V578)</f>
        <v>51105</v>
      </c>
      <c r="X578" s="493">
        <f>W578</f>
        <v>51105</v>
      </c>
      <c r="Y578" s="229">
        <v>50</v>
      </c>
      <c r="Z578" s="229">
        <v>0</v>
      </c>
      <c r="AA578" s="229">
        <v>0.01</v>
      </c>
      <c r="AB578" s="229"/>
    </row>
    <row r="579" spans="1:28" x14ac:dyDescent="0.3">
      <c r="A579" s="229">
        <v>285</v>
      </c>
      <c r="B579" s="230" t="s">
        <v>4</v>
      </c>
      <c r="C579" s="229">
        <v>17069</v>
      </c>
      <c r="D579" s="229">
        <v>5</v>
      </c>
      <c r="E579" s="229">
        <v>3</v>
      </c>
      <c r="F579" s="229">
        <v>0</v>
      </c>
      <c r="G579" s="229">
        <v>1</v>
      </c>
      <c r="H579" s="511">
        <f>SUM((D579*400)+(E579*100)+F579)</f>
        <v>2300</v>
      </c>
      <c r="I579" s="229">
        <v>75</v>
      </c>
      <c r="J579" s="511">
        <f>SUM(H579*I579)</f>
        <v>172500</v>
      </c>
      <c r="K579" s="229"/>
      <c r="L579" s="229"/>
      <c r="M579" s="230"/>
      <c r="N579" s="230"/>
      <c r="O579" s="229"/>
      <c r="P579" s="229"/>
      <c r="Q579" s="229"/>
      <c r="R579" s="229"/>
      <c r="S579" s="493">
        <f>SUM(O579*R579)</f>
        <v>0</v>
      </c>
      <c r="T579" s="229"/>
      <c r="U579" s="486"/>
      <c r="V579" s="493">
        <f>SUM(S579-(S579*U579/100))</f>
        <v>0</v>
      </c>
      <c r="W579" s="493">
        <f>SUM(J579+V579)</f>
        <v>172500</v>
      </c>
      <c r="X579" s="493">
        <f>W579</f>
        <v>172500</v>
      </c>
      <c r="Y579" s="229">
        <v>50</v>
      </c>
      <c r="Z579" s="229">
        <v>0</v>
      </c>
      <c r="AA579" s="229">
        <v>0.01</v>
      </c>
      <c r="AB579" s="229"/>
    </row>
    <row r="580" spans="1:28" x14ac:dyDescent="0.3">
      <c r="A580" s="229">
        <v>286</v>
      </c>
      <c r="B580" s="230" t="s">
        <v>4</v>
      </c>
      <c r="C580" s="229">
        <v>17067</v>
      </c>
      <c r="D580" s="229">
        <v>1</v>
      </c>
      <c r="E580" s="229">
        <v>1</v>
      </c>
      <c r="F580" s="229">
        <v>4</v>
      </c>
      <c r="G580" s="229">
        <v>1</v>
      </c>
      <c r="H580" s="511">
        <f>SUM((D580*400)+(E580*100)+F580)</f>
        <v>504</v>
      </c>
      <c r="I580" s="229">
        <v>75</v>
      </c>
      <c r="J580" s="511">
        <f>SUM(H580*I580)</f>
        <v>37800</v>
      </c>
      <c r="K580" s="229"/>
      <c r="L580" s="229"/>
      <c r="M580" s="230"/>
      <c r="N580" s="230"/>
      <c r="O580" s="229"/>
      <c r="P580" s="229"/>
      <c r="Q580" s="229"/>
      <c r="R580" s="229"/>
      <c r="S580" s="493">
        <f>SUM(O580*R580)</f>
        <v>0</v>
      </c>
      <c r="T580" s="229"/>
      <c r="U580" s="486"/>
      <c r="V580" s="493">
        <f>SUM(S580-(S580*U580/100))</f>
        <v>0</v>
      </c>
      <c r="W580" s="493">
        <f>SUM(J580+V580)</f>
        <v>37800</v>
      </c>
      <c r="X580" s="493">
        <f>W580</f>
        <v>37800</v>
      </c>
      <c r="Y580" s="229">
        <v>50</v>
      </c>
      <c r="Z580" s="229">
        <v>0</v>
      </c>
      <c r="AA580" s="229">
        <v>0.01</v>
      </c>
      <c r="AB580" s="229"/>
    </row>
    <row r="581" spans="1:28" x14ac:dyDescent="0.3">
      <c r="A581" s="229">
        <v>287</v>
      </c>
      <c r="B581" s="230" t="s">
        <v>4</v>
      </c>
      <c r="C581" s="229">
        <v>29498</v>
      </c>
      <c r="D581" s="229">
        <v>10</v>
      </c>
      <c r="E581" s="229">
        <v>2</v>
      </c>
      <c r="F581" s="229">
        <v>48</v>
      </c>
      <c r="G581" s="229">
        <v>1</v>
      </c>
      <c r="H581" s="511">
        <f>SUM((D581*400)+(E581*100)+F581)</f>
        <v>4248</v>
      </c>
      <c r="I581" s="229">
        <v>75</v>
      </c>
      <c r="J581" s="511">
        <f>SUM(H581*I581)</f>
        <v>318600</v>
      </c>
      <c r="K581" s="229"/>
      <c r="L581" s="229"/>
      <c r="M581" s="230"/>
      <c r="N581" s="230"/>
      <c r="O581" s="229"/>
      <c r="P581" s="229"/>
      <c r="Q581" s="229"/>
      <c r="R581" s="229"/>
      <c r="S581" s="493">
        <f>SUM(O581*R581)</f>
        <v>0</v>
      </c>
      <c r="T581" s="229"/>
      <c r="U581" s="486"/>
      <c r="V581" s="493">
        <f>SUM(S581-(S581*U581/100))</f>
        <v>0</v>
      </c>
      <c r="W581" s="493">
        <f>SUM(J581+V581)</f>
        <v>318600</v>
      </c>
      <c r="X581" s="493">
        <f>W581</f>
        <v>318600</v>
      </c>
      <c r="Y581" s="229">
        <v>50</v>
      </c>
      <c r="Z581" s="229">
        <v>0</v>
      </c>
      <c r="AA581" s="229">
        <v>0.01</v>
      </c>
      <c r="AB581" s="229"/>
    </row>
    <row r="582" spans="1:28" x14ac:dyDescent="0.3">
      <c r="A582" s="494">
        <v>288</v>
      </c>
      <c r="B582" s="498" t="s">
        <v>14</v>
      </c>
      <c r="C582" s="494">
        <v>288</v>
      </c>
      <c r="D582" s="494">
        <v>24</v>
      </c>
      <c r="E582" s="494">
        <v>3</v>
      </c>
      <c r="F582" s="494">
        <v>23</v>
      </c>
      <c r="G582" s="494">
        <v>1</v>
      </c>
      <c r="H582" s="511">
        <f>SUM((D582*400)+(E582*100)+F582)</f>
        <v>9923</v>
      </c>
      <c r="I582" s="229">
        <v>75</v>
      </c>
      <c r="J582" s="511">
        <f>SUM(H582*I582)</f>
        <v>744225</v>
      </c>
      <c r="K582" s="229"/>
      <c r="L582" s="494"/>
      <c r="M582" s="498"/>
      <c r="N582" s="498"/>
      <c r="O582" s="494"/>
      <c r="P582" s="494"/>
      <c r="Q582" s="229"/>
      <c r="R582" s="229"/>
      <c r="S582" s="493">
        <f>SUM(O582*R582)</f>
        <v>0</v>
      </c>
      <c r="T582" s="494"/>
      <c r="U582" s="486"/>
      <c r="V582" s="493">
        <f>SUM(S582-(S582*U582/100))</f>
        <v>0</v>
      </c>
      <c r="W582" s="493">
        <f>SUM(J582+V582)</f>
        <v>744225</v>
      </c>
      <c r="X582" s="493">
        <f>W582</f>
        <v>744225</v>
      </c>
      <c r="Y582" s="229">
        <v>50</v>
      </c>
      <c r="Z582" s="229">
        <v>0</v>
      </c>
      <c r="AA582" s="229">
        <v>0.01</v>
      </c>
      <c r="AB582" s="494"/>
    </row>
    <row r="583" spans="1:28" x14ac:dyDescent="0.3">
      <c r="A583" s="229">
        <v>289</v>
      </c>
      <c r="B583" s="230" t="s">
        <v>4</v>
      </c>
      <c r="C583" s="229">
        <v>88</v>
      </c>
      <c r="D583" s="229">
        <v>0</v>
      </c>
      <c r="E583" s="229">
        <v>2</v>
      </c>
      <c r="F583" s="229">
        <v>88</v>
      </c>
      <c r="G583" s="229">
        <v>2</v>
      </c>
      <c r="H583" s="511">
        <f>SUM((D583*400)+(E583*100)+F583)</f>
        <v>288</v>
      </c>
      <c r="I583" s="229">
        <v>75</v>
      </c>
      <c r="J583" s="511">
        <f>SUM(H583*I583)</f>
        <v>21600</v>
      </c>
      <c r="K583" s="229"/>
      <c r="L583" s="229">
        <v>119</v>
      </c>
      <c r="M583" s="230" t="s">
        <v>3</v>
      </c>
      <c r="N583" s="230" t="s">
        <v>2</v>
      </c>
      <c r="O583" s="229">
        <v>70</v>
      </c>
      <c r="P583" s="229"/>
      <c r="Q583" s="229"/>
      <c r="R583" s="229">
        <v>6500</v>
      </c>
      <c r="S583" s="493">
        <f>SUM(O583*R583)</f>
        <v>455000</v>
      </c>
      <c r="T583" s="229">
        <v>10</v>
      </c>
      <c r="U583" s="486">
        <v>10</v>
      </c>
      <c r="V583" s="493">
        <f>SUM(S583-(S583*U583/100))</f>
        <v>409500</v>
      </c>
      <c r="W583" s="493">
        <f>SUM(J583+V583)</f>
        <v>431100</v>
      </c>
      <c r="X583" s="493">
        <f>W583</f>
        <v>431100</v>
      </c>
      <c r="Y583" s="229">
        <v>10</v>
      </c>
      <c r="Z583" s="229">
        <v>0</v>
      </c>
      <c r="AA583" s="229">
        <v>0.02</v>
      </c>
      <c r="AB583" s="229" t="s">
        <v>1246</v>
      </c>
    </row>
    <row r="584" spans="1:28" x14ac:dyDescent="0.3">
      <c r="A584" s="229">
        <v>290</v>
      </c>
      <c r="B584" s="230" t="s">
        <v>4</v>
      </c>
      <c r="C584" s="229">
        <v>107</v>
      </c>
      <c r="D584" s="229">
        <v>0</v>
      </c>
      <c r="E584" s="229">
        <v>1</v>
      </c>
      <c r="F584" s="229">
        <v>37</v>
      </c>
      <c r="G584" s="229">
        <v>2</v>
      </c>
      <c r="H584" s="511">
        <f>SUM((D584*400)+(E584*100)+F584)</f>
        <v>137</v>
      </c>
      <c r="I584" s="229">
        <v>250</v>
      </c>
      <c r="J584" s="511">
        <f>SUM(H584*I584)</f>
        <v>34250</v>
      </c>
      <c r="K584" s="229"/>
      <c r="L584" s="229">
        <v>1</v>
      </c>
      <c r="M584" s="230" t="s">
        <v>10</v>
      </c>
      <c r="N584" s="230" t="s">
        <v>9</v>
      </c>
      <c r="O584" s="229">
        <v>216</v>
      </c>
      <c r="P584" s="229"/>
      <c r="Q584" s="229"/>
      <c r="R584" s="229">
        <v>6500</v>
      </c>
      <c r="S584" s="493">
        <f>SUM(O584*R584)</f>
        <v>1404000</v>
      </c>
      <c r="T584" s="229">
        <v>10</v>
      </c>
      <c r="U584" s="486">
        <v>30</v>
      </c>
      <c r="V584" s="493">
        <f>SUM(S584-(S584*U584/100))</f>
        <v>982800</v>
      </c>
      <c r="W584" s="493">
        <f>SUM(J584+V584)</f>
        <v>1017050</v>
      </c>
      <c r="X584" s="493">
        <f>W584</f>
        <v>1017050</v>
      </c>
      <c r="Y584" s="229">
        <v>10</v>
      </c>
      <c r="Z584" s="229">
        <v>0</v>
      </c>
      <c r="AA584" s="229">
        <v>0.02</v>
      </c>
      <c r="AB584" s="229" t="s">
        <v>1245</v>
      </c>
    </row>
    <row r="585" spans="1:28" x14ac:dyDescent="0.3">
      <c r="A585" s="229"/>
      <c r="B585" s="230"/>
      <c r="C585" s="229"/>
      <c r="D585" s="229"/>
      <c r="E585" s="229"/>
      <c r="F585" s="229"/>
      <c r="G585" s="229"/>
      <c r="H585" s="511"/>
      <c r="I585" s="229"/>
      <c r="J585" s="511">
        <f>SUM(H585*I585)</f>
        <v>0</v>
      </c>
      <c r="K585" s="229"/>
      <c r="L585" s="229"/>
      <c r="M585" s="230"/>
      <c r="N585" s="230" t="s">
        <v>35</v>
      </c>
      <c r="O585" s="229">
        <v>120</v>
      </c>
      <c r="P585" s="229"/>
      <c r="Q585" s="229"/>
      <c r="R585" s="229"/>
      <c r="S585" s="493">
        <f>SUM(O585*R585)</f>
        <v>0</v>
      </c>
      <c r="T585" s="229"/>
      <c r="U585" s="486"/>
      <c r="V585" s="493">
        <f>SUM(S585-(S585*U585/100))</f>
        <v>0</v>
      </c>
      <c r="W585" s="493">
        <f>SUM(J585+V585)</f>
        <v>0</v>
      </c>
      <c r="X585" s="493">
        <f>W585</f>
        <v>0</v>
      </c>
      <c r="Y585" s="229"/>
      <c r="Z585" s="229"/>
      <c r="AA585" s="229"/>
      <c r="AB585" s="229"/>
    </row>
    <row r="586" spans="1:28" x14ac:dyDescent="0.3">
      <c r="A586" s="229"/>
      <c r="B586" s="230"/>
      <c r="C586" s="229"/>
      <c r="D586" s="229"/>
      <c r="E586" s="229"/>
      <c r="F586" s="229"/>
      <c r="G586" s="229"/>
      <c r="H586" s="511"/>
      <c r="I586" s="229"/>
      <c r="J586" s="511">
        <f>SUM(H586*I586)</f>
        <v>0</v>
      </c>
      <c r="K586" s="229"/>
      <c r="L586" s="229"/>
      <c r="M586" s="230"/>
      <c r="N586" s="230" t="s">
        <v>37</v>
      </c>
      <c r="O586" s="229">
        <v>96</v>
      </c>
      <c r="P586" s="229"/>
      <c r="Q586" s="229"/>
      <c r="R586" s="229"/>
      <c r="S586" s="493">
        <f>SUM(O586*R586)</f>
        <v>0</v>
      </c>
      <c r="T586" s="229"/>
      <c r="U586" s="486"/>
      <c r="V586" s="493">
        <f>SUM(S586-(S586*U586/100))</f>
        <v>0</v>
      </c>
      <c r="W586" s="493">
        <f>SUM(J586+V586)</f>
        <v>0</v>
      </c>
      <c r="X586" s="493">
        <f>W586</f>
        <v>0</v>
      </c>
      <c r="Y586" s="229"/>
      <c r="Z586" s="229"/>
      <c r="AA586" s="229"/>
      <c r="AB586" s="229"/>
    </row>
    <row r="587" spans="1:28" x14ac:dyDescent="0.3">
      <c r="A587" s="229">
        <v>291</v>
      </c>
      <c r="B587" s="230" t="s">
        <v>4</v>
      </c>
      <c r="C587" s="229">
        <v>11664</v>
      </c>
      <c r="D587" s="229">
        <v>6</v>
      </c>
      <c r="E587" s="229">
        <v>2</v>
      </c>
      <c r="F587" s="229">
        <v>73</v>
      </c>
      <c r="G587" s="229">
        <v>1</v>
      </c>
      <c r="H587" s="511">
        <f>SUM((D587*400)+(E587*100)+F587)</f>
        <v>2673</v>
      </c>
      <c r="I587" s="229">
        <v>75</v>
      </c>
      <c r="J587" s="511">
        <f>SUM(H587*I587)</f>
        <v>200475</v>
      </c>
      <c r="K587" s="229"/>
      <c r="L587" s="229"/>
      <c r="M587" s="230"/>
      <c r="N587" s="230"/>
      <c r="O587" s="229"/>
      <c r="P587" s="229"/>
      <c r="Q587" s="229"/>
      <c r="R587" s="229"/>
      <c r="S587" s="493">
        <f>SUM(O587*R587)</f>
        <v>0</v>
      </c>
      <c r="T587" s="229"/>
      <c r="U587" s="486"/>
      <c r="V587" s="493">
        <f>SUM(S587-(S587*U587/100))</f>
        <v>0</v>
      </c>
      <c r="W587" s="493">
        <f>SUM(J587+V587)</f>
        <v>200475</v>
      </c>
      <c r="X587" s="493">
        <f>W587</f>
        <v>200475</v>
      </c>
      <c r="Y587" s="229">
        <v>50</v>
      </c>
      <c r="Z587" s="229">
        <v>0</v>
      </c>
      <c r="AA587" s="229">
        <v>0.01</v>
      </c>
      <c r="AB587" s="229"/>
    </row>
    <row r="588" spans="1:28" x14ac:dyDescent="0.3">
      <c r="A588" s="494">
        <v>292</v>
      </c>
      <c r="B588" s="498" t="s">
        <v>5</v>
      </c>
      <c r="C588" s="494"/>
      <c r="D588" s="494">
        <v>14</v>
      </c>
      <c r="E588" s="494">
        <v>0</v>
      </c>
      <c r="F588" s="494">
        <v>0</v>
      </c>
      <c r="G588" s="494">
        <v>1</v>
      </c>
      <c r="H588" s="511">
        <f>SUM((D588*400)+(E588*100)+F588)</f>
        <v>5600</v>
      </c>
      <c r="I588" s="229">
        <v>75</v>
      </c>
      <c r="J588" s="511">
        <f>SUM(H588*I588)</f>
        <v>420000</v>
      </c>
      <c r="K588" s="229"/>
      <c r="L588" s="494"/>
      <c r="M588" s="498"/>
      <c r="N588" s="498"/>
      <c r="O588" s="494"/>
      <c r="P588" s="494"/>
      <c r="Q588" s="229"/>
      <c r="R588" s="229"/>
      <c r="S588" s="493">
        <f>SUM(O588*R588)</f>
        <v>0</v>
      </c>
      <c r="T588" s="494"/>
      <c r="U588" s="486"/>
      <c r="V588" s="493">
        <f>SUM(S588-(S588*U588/100))</f>
        <v>0</v>
      </c>
      <c r="W588" s="493">
        <f>SUM(J588+V588)</f>
        <v>420000</v>
      </c>
      <c r="X588" s="493">
        <f>W588</f>
        <v>420000</v>
      </c>
      <c r="Y588" s="229">
        <v>50</v>
      </c>
      <c r="Z588" s="229">
        <v>0</v>
      </c>
      <c r="AA588" s="229">
        <v>0.01</v>
      </c>
      <c r="AB588" s="494"/>
    </row>
    <row r="589" spans="1:28" x14ac:dyDescent="0.3">
      <c r="A589" s="229">
        <v>293</v>
      </c>
      <c r="B589" s="230" t="s">
        <v>4</v>
      </c>
      <c r="C589" s="229">
        <v>15308</v>
      </c>
      <c r="D589" s="229">
        <v>4</v>
      </c>
      <c r="E589" s="229">
        <v>0</v>
      </c>
      <c r="F589" s="229">
        <v>5</v>
      </c>
      <c r="G589" s="229">
        <v>2</v>
      </c>
      <c r="H589" s="511">
        <f>SUM((D589*400)+(E589*100)+F589)</f>
        <v>1605</v>
      </c>
      <c r="I589" s="229">
        <v>150</v>
      </c>
      <c r="J589" s="511">
        <f>SUM(H589*I589)</f>
        <v>240750</v>
      </c>
      <c r="K589" s="229"/>
      <c r="L589" s="229">
        <v>49</v>
      </c>
      <c r="M589" s="230" t="s">
        <v>3</v>
      </c>
      <c r="N589" s="230" t="s">
        <v>2</v>
      </c>
      <c r="O589" s="229">
        <v>180</v>
      </c>
      <c r="P589" s="229"/>
      <c r="Q589" s="229"/>
      <c r="R589" s="229">
        <v>6500</v>
      </c>
      <c r="S589" s="493">
        <f>SUM(O589*R589)</f>
        <v>1170000</v>
      </c>
      <c r="T589" s="229">
        <v>15</v>
      </c>
      <c r="U589" s="486">
        <v>20</v>
      </c>
      <c r="V589" s="493">
        <f>SUM(S589-(S589*U589/100))</f>
        <v>936000</v>
      </c>
      <c r="W589" s="493">
        <f>SUM(J589+V589)</f>
        <v>1176750</v>
      </c>
      <c r="X589" s="493">
        <f>W589</f>
        <v>1176750</v>
      </c>
      <c r="Y589" s="229">
        <v>10</v>
      </c>
      <c r="Z589" s="229">
        <v>0</v>
      </c>
      <c r="AA589" s="229">
        <v>0.02</v>
      </c>
      <c r="AB589" s="229" t="s">
        <v>1244</v>
      </c>
    </row>
    <row r="590" spans="1:28" x14ac:dyDescent="0.3">
      <c r="A590" s="229"/>
      <c r="B590" s="230"/>
      <c r="C590" s="229"/>
      <c r="D590" s="229"/>
      <c r="E590" s="229"/>
      <c r="F590" s="229"/>
      <c r="G590" s="229"/>
      <c r="H590" s="511"/>
      <c r="I590" s="229"/>
      <c r="J590" s="511">
        <f>SUM(H590*I590)</f>
        <v>0</v>
      </c>
      <c r="K590" s="229"/>
      <c r="L590" s="229"/>
      <c r="M590" s="230" t="s">
        <v>1</v>
      </c>
      <c r="N590" s="230" t="s">
        <v>0</v>
      </c>
      <c r="O590" s="229">
        <v>96</v>
      </c>
      <c r="P590" s="229"/>
      <c r="Q590" s="229"/>
      <c r="R590" s="229">
        <v>2050</v>
      </c>
      <c r="S590" s="493">
        <f>SUM(O590*R590)</f>
        <v>196800</v>
      </c>
      <c r="T590" s="229">
        <v>15</v>
      </c>
      <c r="U590" s="486">
        <v>65</v>
      </c>
      <c r="V590" s="493">
        <f>SUM(S590-(S590*U590/100))</f>
        <v>68880</v>
      </c>
      <c r="W590" s="493">
        <f>SUM(J590+V590)</f>
        <v>68880</v>
      </c>
      <c r="X590" s="493">
        <f>W590</f>
        <v>68880</v>
      </c>
      <c r="Y590" s="229">
        <v>50</v>
      </c>
      <c r="Z590" s="229">
        <v>0</v>
      </c>
      <c r="AA590" s="229">
        <v>0.01</v>
      </c>
      <c r="AB590" s="229"/>
    </row>
    <row r="591" spans="1:28" x14ac:dyDescent="0.3">
      <c r="A591" s="229">
        <v>294</v>
      </c>
      <c r="B591" s="230" t="s">
        <v>4</v>
      </c>
      <c r="C591" s="229">
        <v>9229</v>
      </c>
      <c r="D591" s="229">
        <v>0</v>
      </c>
      <c r="E591" s="229">
        <v>1</v>
      </c>
      <c r="F591" s="229">
        <v>45</v>
      </c>
      <c r="G591" s="229">
        <v>1</v>
      </c>
      <c r="H591" s="511">
        <f>SUM((D591*400)+(E591*100)+F591)</f>
        <v>145</v>
      </c>
      <c r="I591" s="229">
        <v>200</v>
      </c>
      <c r="J591" s="511">
        <f>SUM(H591*I591)</f>
        <v>29000</v>
      </c>
      <c r="K591" s="229"/>
      <c r="L591" s="229"/>
      <c r="M591" s="230" t="s">
        <v>8</v>
      </c>
      <c r="N591" s="230" t="s">
        <v>0</v>
      </c>
      <c r="O591" s="229">
        <v>24</v>
      </c>
      <c r="P591" s="229"/>
      <c r="Q591" s="229"/>
      <c r="R591" s="229">
        <v>5400</v>
      </c>
      <c r="S591" s="493">
        <f>SUM(O591*R591)</f>
        <v>129600</v>
      </c>
      <c r="T591" s="229">
        <v>13</v>
      </c>
      <c r="U591" s="486">
        <v>55</v>
      </c>
      <c r="V591" s="493">
        <f>SUM(S591-(S591*U591/100))</f>
        <v>58320</v>
      </c>
      <c r="W591" s="493">
        <f>SUM(J591+V591)</f>
        <v>87320</v>
      </c>
      <c r="X591" s="493">
        <f>W591</f>
        <v>87320</v>
      </c>
      <c r="Y591" s="229">
        <v>50</v>
      </c>
      <c r="Z591" s="229">
        <v>0</v>
      </c>
      <c r="AA591" s="229">
        <v>0.01</v>
      </c>
      <c r="AB591" s="229"/>
    </row>
    <row r="592" spans="1:28" x14ac:dyDescent="0.3">
      <c r="A592" s="229">
        <v>295</v>
      </c>
      <c r="B592" s="230" t="s">
        <v>4</v>
      </c>
      <c r="C592" s="229">
        <v>5993</v>
      </c>
      <c r="D592" s="229">
        <v>1</v>
      </c>
      <c r="E592" s="229">
        <v>0</v>
      </c>
      <c r="F592" s="229">
        <v>0</v>
      </c>
      <c r="G592" s="229">
        <v>1</v>
      </c>
      <c r="H592" s="511">
        <f>SUM((D592*400)+(E592*100)+F592)</f>
        <v>400</v>
      </c>
      <c r="I592" s="229">
        <v>220</v>
      </c>
      <c r="J592" s="511">
        <f>SUM(H592*I592)</f>
        <v>88000</v>
      </c>
      <c r="K592" s="229"/>
      <c r="L592" s="229"/>
      <c r="M592" s="230"/>
      <c r="N592" s="230"/>
      <c r="O592" s="229"/>
      <c r="P592" s="229"/>
      <c r="Q592" s="229"/>
      <c r="R592" s="229"/>
      <c r="S592" s="493">
        <f>SUM(O592*R592)</f>
        <v>0</v>
      </c>
      <c r="T592" s="229"/>
      <c r="U592" s="486"/>
      <c r="V592" s="493">
        <f>SUM(S592-(S592*U592/100))</f>
        <v>0</v>
      </c>
      <c r="W592" s="493">
        <f>SUM(J592+V592)</f>
        <v>88000</v>
      </c>
      <c r="X592" s="493">
        <f>W592</f>
        <v>88000</v>
      </c>
      <c r="Y592" s="229">
        <v>50</v>
      </c>
      <c r="Z592" s="229">
        <v>0</v>
      </c>
      <c r="AA592" s="229">
        <v>0.01</v>
      </c>
      <c r="AB592" s="229"/>
    </row>
    <row r="593" spans="1:28" x14ac:dyDescent="0.3">
      <c r="A593" s="229">
        <v>296</v>
      </c>
      <c r="B593" s="230" t="s">
        <v>4</v>
      </c>
      <c r="C593" s="229">
        <v>14027</v>
      </c>
      <c r="D593" s="229">
        <v>0</v>
      </c>
      <c r="E593" s="229">
        <v>1</v>
      </c>
      <c r="F593" s="229">
        <v>49</v>
      </c>
      <c r="G593" s="229">
        <v>2</v>
      </c>
      <c r="H593" s="511">
        <f>SUM((D593*400)+(E593*100)+F593)</f>
        <v>149</v>
      </c>
      <c r="I593" s="229">
        <v>75</v>
      </c>
      <c r="J593" s="511">
        <f>SUM(H593*I593)</f>
        <v>11175</v>
      </c>
      <c r="K593" s="229"/>
      <c r="L593" s="229">
        <v>14</v>
      </c>
      <c r="M593" s="230" t="s">
        <v>10</v>
      </c>
      <c r="N593" s="230" t="s">
        <v>9</v>
      </c>
      <c r="O593" s="229">
        <v>390</v>
      </c>
      <c r="P593" s="229"/>
      <c r="Q593" s="229"/>
      <c r="R593" s="229">
        <v>6500</v>
      </c>
      <c r="S593" s="493">
        <f>SUM(O593*R593)</f>
        <v>2535000</v>
      </c>
      <c r="T593" s="229">
        <v>25</v>
      </c>
      <c r="U593" s="486">
        <v>85</v>
      </c>
      <c r="V593" s="493">
        <f>SUM(S593-(S593*U593/100))</f>
        <v>380250</v>
      </c>
      <c r="W593" s="493">
        <f>SUM(J593+V593)</f>
        <v>391425</v>
      </c>
      <c r="X593" s="493">
        <f>W593</f>
        <v>391425</v>
      </c>
      <c r="Y593" s="229">
        <v>10</v>
      </c>
      <c r="Z593" s="229">
        <v>0</v>
      </c>
      <c r="AA593" s="229">
        <v>0.02</v>
      </c>
      <c r="AB593" s="229"/>
    </row>
    <row r="594" spans="1:28" x14ac:dyDescent="0.3">
      <c r="A594" s="229"/>
      <c r="B594" s="230"/>
      <c r="C594" s="229"/>
      <c r="D594" s="229"/>
      <c r="E594" s="229"/>
      <c r="F594" s="229"/>
      <c r="G594" s="229"/>
      <c r="H594" s="511"/>
      <c r="I594" s="229"/>
      <c r="J594" s="511">
        <f>SUM(H594*I594)</f>
        <v>0</v>
      </c>
      <c r="K594" s="229"/>
      <c r="L594" s="229">
        <v>101</v>
      </c>
      <c r="M594" s="230" t="s">
        <v>3</v>
      </c>
      <c r="N594" s="230" t="s">
        <v>2</v>
      </c>
      <c r="O594" s="229">
        <v>42.25</v>
      </c>
      <c r="P594" s="229"/>
      <c r="Q594" s="229"/>
      <c r="R594" s="229">
        <v>6500</v>
      </c>
      <c r="S594" s="493">
        <f>SUM(O594*R594)</f>
        <v>274625</v>
      </c>
      <c r="T594" s="229">
        <v>13</v>
      </c>
      <c r="U594" s="486">
        <v>16</v>
      </c>
      <c r="V594" s="493">
        <f>SUM(S594-(S594*U594/100))</f>
        <v>230685</v>
      </c>
      <c r="W594" s="493">
        <f>SUM(J594+V594)</f>
        <v>230685</v>
      </c>
      <c r="X594" s="493">
        <f>W594</f>
        <v>230685</v>
      </c>
      <c r="Y594" s="229">
        <v>10</v>
      </c>
      <c r="Z594" s="229">
        <v>0</v>
      </c>
      <c r="AA594" s="229">
        <v>0.02</v>
      </c>
      <c r="AB594" s="229"/>
    </row>
    <row r="595" spans="1:28" x14ac:dyDescent="0.3">
      <c r="A595" s="229"/>
      <c r="B595" s="230"/>
      <c r="C595" s="229"/>
      <c r="D595" s="229"/>
      <c r="E595" s="229"/>
      <c r="F595" s="229"/>
      <c r="G595" s="229"/>
      <c r="H595" s="511"/>
      <c r="I595" s="229"/>
      <c r="J595" s="511"/>
      <c r="K595" s="229"/>
      <c r="L595" s="229"/>
      <c r="M595" s="230" t="s">
        <v>27</v>
      </c>
      <c r="N595" s="230" t="s">
        <v>2</v>
      </c>
      <c r="O595" s="229">
        <v>47</v>
      </c>
      <c r="P595" s="229"/>
      <c r="Q595" s="229"/>
      <c r="R595" s="229">
        <v>6500</v>
      </c>
      <c r="S595" s="493">
        <f>SUM(O595*R595)</f>
        <v>305500</v>
      </c>
      <c r="T595" s="229">
        <v>13</v>
      </c>
      <c r="U595" s="486">
        <v>16</v>
      </c>
      <c r="V595" s="493">
        <f>SUM(S595-(S595*U595/100))</f>
        <v>256620</v>
      </c>
      <c r="W595" s="493">
        <f>SUM(J595+V595)</f>
        <v>256620</v>
      </c>
      <c r="X595" s="493">
        <f>W595</f>
        <v>256620</v>
      </c>
      <c r="Y595" s="229">
        <v>0</v>
      </c>
      <c r="Z595" s="493">
        <v>0.02</v>
      </c>
      <c r="AA595" s="229">
        <v>0.03</v>
      </c>
      <c r="AB595" s="229"/>
    </row>
    <row r="596" spans="1:28" x14ac:dyDescent="0.3">
      <c r="A596" s="229"/>
      <c r="B596" s="230"/>
      <c r="C596" s="229"/>
      <c r="D596" s="229"/>
      <c r="E596" s="229"/>
      <c r="F596" s="229"/>
      <c r="G596" s="229"/>
      <c r="H596" s="511"/>
      <c r="I596" s="229"/>
      <c r="J596" s="511">
        <f>SUM(H596*I596)</f>
        <v>0</v>
      </c>
      <c r="K596" s="229"/>
      <c r="L596" s="229"/>
      <c r="M596" s="230" t="s">
        <v>16</v>
      </c>
      <c r="N596" s="230" t="s">
        <v>0</v>
      </c>
      <c r="O596" s="229">
        <v>120</v>
      </c>
      <c r="P596" s="229"/>
      <c r="Q596" s="229"/>
      <c r="R596" s="229">
        <v>2400</v>
      </c>
      <c r="S596" s="493">
        <f>SUM(O596*R596)</f>
        <v>288000</v>
      </c>
      <c r="T596" s="229">
        <v>2</v>
      </c>
      <c r="U596" s="486">
        <v>6</v>
      </c>
      <c r="V596" s="493">
        <f>SUM(S596-(S596*U596/100))</f>
        <v>270720</v>
      </c>
      <c r="W596" s="493">
        <f>SUM(J596+V596)</f>
        <v>270720</v>
      </c>
      <c r="X596" s="493">
        <f>W596</f>
        <v>270720</v>
      </c>
      <c r="Y596" s="229">
        <v>0</v>
      </c>
      <c r="Z596" s="493">
        <f>X596</f>
        <v>270720</v>
      </c>
      <c r="AA596" s="229">
        <v>0.03</v>
      </c>
      <c r="AB596" s="229"/>
    </row>
    <row r="597" spans="1:28" x14ac:dyDescent="0.3">
      <c r="A597" s="229"/>
      <c r="B597" s="230"/>
      <c r="C597" s="229"/>
      <c r="D597" s="229"/>
      <c r="E597" s="229"/>
      <c r="F597" s="229"/>
      <c r="G597" s="229"/>
      <c r="H597" s="511"/>
      <c r="I597" s="229"/>
      <c r="J597" s="511">
        <f>SUM(H597*I597)</f>
        <v>0</v>
      </c>
      <c r="K597" s="229"/>
      <c r="L597" s="229"/>
      <c r="M597" s="230" t="s">
        <v>3</v>
      </c>
      <c r="N597" s="230" t="s">
        <v>2</v>
      </c>
      <c r="O597" s="229">
        <v>52</v>
      </c>
      <c r="P597" s="229"/>
      <c r="Q597" s="229"/>
      <c r="R597" s="229">
        <v>6500</v>
      </c>
      <c r="S597" s="493">
        <f>SUM(O597*R597)</f>
        <v>338000</v>
      </c>
      <c r="T597" s="229">
        <v>6</v>
      </c>
      <c r="U597" s="486">
        <v>6</v>
      </c>
      <c r="V597" s="493">
        <f>SUM(S597-(S597*U597/100))</f>
        <v>317720</v>
      </c>
      <c r="W597" s="493">
        <f>SUM(J597+V597)</f>
        <v>317720</v>
      </c>
      <c r="X597" s="493">
        <f>W597</f>
        <v>317720</v>
      </c>
      <c r="Y597" s="229">
        <v>10</v>
      </c>
      <c r="Z597" s="229">
        <v>0</v>
      </c>
      <c r="AA597" s="229">
        <v>0.02</v>
      </c>
      <c r="AB597" s="229"/>
    </row>
    <row r="598" spans="1:28" x14ac:dyDescent="0.3">
      <c r="A598" s="229">
        <v>297</v>
      </c>
      <c r="B598" s="230" t="s">
        <v>4</v>
      </c>
      <c r="C598" s="229">
        <v>6204</v>
      </c>
      <c r="D598" s="229">
        <v>1</v>
      </c>
      <c r="E598" s="229">
        <v>0</v>
      </c>
      <c r="F598" s="229">
        <v>85</v>
      </c>
      <c r="G598" s="229">
        <v>1</v>
      </c>
      <c r="H598" s="511">
        <f>SUM((D598*400)+(E598*100)+F598)</f>
        <v>485</v>
      </c>
      <c r="I598" s="229">
        <v>75</v>
      </c>
      <c r="J598" s="511">
        <f>SUM(H598*I598)</f>
        <v>36375</v>
      </c>
      <c r="K598" s="229"/>
      <c r="L598" s="229"/>
      <c r="M598" s="230"/>
      <c r="N598" s="230"/>
      <c r="O598" s="229"/>
      <c r="P598" s="229"/>
      <c r="Q598" s="229"/>
      <c r="R598" s="229"/>
      <c r="S598" s="229"/>
      <c r="T598" s="486"/>
      <c r="U598" s="486"/>
      <c r="V598" s="493">
        <f>SUM(S598-(S598*U598/100))</f>
        <v>0</v>
      </c>
      <c r="W598" s="493">
        <f>SUM(J598+V598)</f>
        <v>36375</v>
      </c>
      <c r="X598" s="493">
        <f>W598</f>
        <v>36375</v>
      </c>
      <c r="Y598" s="229">
        <v>50</v>
      </c>
      <c r="Z598" s="229">
        <v>0</v>
      </c>
      <c r="AA598" s="229">
        <v>0.01</v>
      </c>
      <c r="AB598" s="229"/>
    </row>
    <row r="599" spans="1:28" x14ac:dyDescent="0.3">
      <c r="A599" s="229">
        <v>298</v>
      </c>
      <c r="B599" s="230" t="s">
        <v>4</v>
      </c>
      <c r="C599" s="229">
        <v>15321</v>
      </c>
      <c r="D599" s="229">
        <v>2</v>
      </c>
      <c r="E599" s="229">
        <v>0</v>
      </c>
      <c r="F599" s="229">
        <v>3</v>
      </c>
      <c r="G599" s="229">
        <v>1</v>
      </c>
      <c r="H599" s="511">
        <f>SUM((D599*400)+(E599*100)+F599)</f>
        <v>803</v>
      </c>
      <c r="I599" s="229">
        <v>75</v>
      </c>
      <c r="J599" s="511">
        <f>SUM(H599*I599)</f>
        <v>60225</v>
      </c>
      <c r="K599" s="229"/>
      <c r="L599" s="229"/>
      <c r="M599" s="230"/>
      <c r="N599" s="230"/>
      <c r="O599" s="229"/>
      <c r="P599" s="229"/>
      <c r="Q599" s="229"/>
      <c r="R599" s="229"/>
      <c r="S599" s="229"/>
      <c r="T599" s="486"/>
      <c r="U599" s="486"/>
      <c r="V599" s="493">
        <f>SUM(S599-(S599*U599/100))</f>
        <v>0</v>
      </c>
      <c r="W599" s="493">
        <f>SUM(J599+V599)</f>
        <v>60225</v>
      </c>
      <c r="X599" s="493">
        <f>W599</f>
        <v>60225</v>
      </c>
      <c r="Y599" s="229">
        <v>50</v>
      </c>
      <c r="Z599" s="229">
        <v>0</v>
      </c>
      <c r="AA599" s="229">
        <v>0.01</v>
      </c>
      <c r="AB599" s="229"/>
    </row>
    <row r="600" spans="1:28" x14ac:dyDescent="0.3">
      <c r="A600" s="229">
        <v>299</v>
      </c>
      <c r="B600" s="230" t="s">
        <v>4</v>
      </c>
      <c r="C600" s="229">
        <v>20430</v>
      </c>
      <c r="D600" s="229">
        <v>17</v>
      </c>
      <c r="E600" s="229">
        <v>0</v>
      </c>
      <c r="F600" s="229">
        <v>90</v>
      </c>
      <c r="G600" s="229">
        <v>1</v>
      </c>
      <c r="H600" s="511">
        <f>SUM((D600*400)+(E600*100)+F600)</f>
        <v>6890</v>
      </c>
      <c r="I600" s="229">
        <v>75</v>
      </c>
      <c r="J600" s="511">
        <f>SUM(H600*I600)</f>
        <v>516750</v>
      </c>
      <c r="K600" s="229"/>
      <c r="L600" s="229"/>
      <c r="M600" s="230"/>
      <c r="N600" s="230"/>
      <c r="O600" s="229"/>
      <c r="P600" s="229"/>
      <c r="Q600" s="229"/>
      <c r="R600" s="229"/>
      <c r="S600" s="229"/>
      <c r="T600" s="486"/>
      <c r="U600" s="486"/>
      <c r="V600" s="493">
        <f>SUM(S600-(S600*U600/100))</f>
        <v>0</v>
      </c>
      <c r="W600" s="493">
        <f>SUM(J600+V600)</f>
        <v>516750</v>
      </c>
      <c r="X600" s="493">
        <f>W600</f>
        <v>516750</v>
      </c>
      <c r="Y600" s="229">
        <v>50</v>
      </c>
      <c r="Z600" s="229">
        <v>0</v>
      </c>
      <c r="AA600" s="229">
        <v>0.01</v>
      </c>
      <c r="AB600" s="229"/>
    </row>
    <row r="601" spans="1:28" x14ac:dyDescent="0.3">
      <c r="A601" s="229">
        <v>300</v>
      </c>
      <c r="B601" s="230" t="s">
        <v>4</v>
      </c>
      <c r="C601" s="229">
        <v>6365</v>
      </c>
      <c r="D601" s="229">
        <v>1</v>
      </c>
      <c r="E601" s="229">
        <v>1</v>
      </c>
      <c r="F601" s="229">
        <v>27</v>
      </c>
      <c r="G601" s="229">
        <v>1</v>
      </c>
      <c r="H601" s="511">
        <f>SUM((D601*400)+(E601*100)+F601)</f>
        <v>527</v>
      </c>
      <c r="I601" s="229">
        <v>130</v>
      </c>
      <c r="J601" s="511">
        <f>SUM(H601*I601)</f>
        <v>68510</v>
      </c>
      <c r="K601" s="229"/>
      <c r="L601" s="229"/>
      <c r="M601" s="230"/>
      <c r="N601" s="230"/>
      <c r="O601" s="229"/>
      <c r="P601" s="229"/>
      <c r="Q601" s="229"/>
      <c r="R601" s="229"/>
      <c r="S601" s="229"/>
      <c r="T601" s="486"/>
      <c r="U601" s="486"/>
      <c r="V601" s="493">
        <f>SUM(S601-(S601*U601/100))</f>
        <v>0</v>
      </c>
      <c r="W601" s="493">
        <f>SUM(J601+V601)</f>
        <v>68510</v>
      </c>
      <c r="X601" s="493">
        <f>W601</f>
        <v>68510</v>
      </c>
      <c r="Y601" s="229">
        <v>50</v>
      </c>
      <c r="Z601" s="229">
        <v>0</v>
      </c>
      <c r="AA601" s="229">
        <v>0.01</v>
      </c>
      <c r="AB601" s="229"/>
    </row>
    <row r="602" spans="1:28" x14ac:dyDescent="0.3">
      <c r="A602" s="229">
        <v>301</v>
      </c>
      <c r="B602" s="230" t="s">
        <v>4</v>
      </c>
      <c r="C602" s="229">
        <v>11023</v>
      </c>
      <c r="D602" s="229">
        <v>2</v>
      </c>
      <c r="E602" s="229">
        <v>1</v>
      </c>
      <c r="F602" s="229">
        <v>5</v>
      </c>
      <c r="G602" s="229">
        <v>1</v>
      </c>
      <c r="H602" s="511">
        <f>SUM((D602*400)+(E602*100)+F602)</f>
        <v>905</v>
      </c>
      <c r="I602" s="229">
        <v>110</v>
      </c>
      <c r="J602" s="511">
        <f>SUM(H602*I602)</f>
        <v>99550</v>
      </c>
      <c r="K602" s="229"/>
      <c r="L602" s="229"/>
      <c r="M602" s="230"/>
      <c r="N602" s="230"/>
      <c r="O602" s="229"/>
      <c r="P602" s="229"/>
      <c r="Q602" s="229"/>
      <c r="R602" s="229"/>
      <c r="S602" s="229"/>
      <c r="T602" s="486"/>
      <c r="U602" s="486"/>
      <c r="V602" s="493">
        <f>SUM(S602-(S602*U602/100))</f>
        <v>0</v>
      </c>
      <c r="W602" s="493">
        <f>SUM(J602+V602)</f>
        <v>99550</v>
      </c>
      <c r="X602" s="493">
        <f>W602</f>
        <v>99550</v>
      </c>
      <c r="Y602" s="229">
        <v>50</v>
      </c>
      <c r="Z602" s="229">
        <v>0</v>
      </c>
      <c r="AA602" s="229">
        <v>0.01</v>
      </c>
      <c r="AB602" s="229"/>
    </row>
    <row r="603" spans="1:28" x14ac:dyDescent="0.3">
      <c r="A603" s="229">
        <v>302</v>
      </c>
      <c r="B603" s="230" t="s">
        <v>4</v>
      </c>
      <c r="C603" s="229">
        <v>7520</v>
      </c>
      <c r="D603" s="229">
        <v>6</v>
      </c>
      <c r="E603" s="229">
        <v>3</v>
      </c>
      <c r="F603" s="229">
        <v>53</v>
      </c>
      <c r="G603" s="229">
        <v>1</v>
      </c>
      <c r="H603" s="511">
        <f>SUM((D603*400)+(E603*100)+F603)</f>
        <v>2753</v>
      </c>
      <c r="I603" s="229">
        <v>75</v>
      </c>
      <c r="J603" s="511">
        <f>SUM(H603*I603)</f>
        <v>206475</v>
      </c>
      <c r="K603" s="229"/>
      <c r="L603" s="229"/>
      <c r="M603" s="230"/>
      <c r="N603" s="230"/>
      <c r="O603" s="229"/>
      <c r="P603" s="229"/>
      <c r="Q603" s="229"/>
      <c r="R603" s="229"/>
      <c r="S603" s="229"/>
      <c r="T603" s="486"/>
      <c r="U603" s="486"/>
      <c r="V603" s="493">
        <f>SUM(S603-(S603*U603/100))</f>
        <v>0</v>
      </c>
      <c r="W603" s="493">
        <f>SUM(J603+V603)</f>
        <v>206475</v>
      </c>
      <c r="X603" s="493">
        <f>W603</f>
        <v>206475</v>
      </c>
      <c r="Y603" s="229">
        <v>50</v>
      </c>
      <c r="Z603" s="229">
        <v>0</v>
      </c>
      <c r="AA603" s="229">
        <v>0.01</v>
      </c>
      <c r="AB603" s="229"/>
    </row>
    <row r="604" spans="1:28" x14ac:dyDescent="0.3">
      <c r="A604" s="229">
        <v>303</v>
      </c>
      <c r="B604" s="230" t="s">
        <v>4</v>
      </c>
      <c r="C604" s="229">
        <v>15255</v>
      </c>
      <c r="D604" s="229">
        <v>5</v>
      </c>
      <c r="E604" s="229">
        <v>0</v>
      </c>
      <c r="F604" s="229">
        <v>64</v>
      </c>
      <c r="G604" s="229">
        <v>1</v>
      </c>
      <c r="H604" s="511">
        <f>SUM((D604*400)+(E604*100)+F604)</f>
        <v>2064</v>
      </c>
      <c r="I604" s="229">
        <v>110</v>
      </c>
      <c r="J604" s="511">
        <f>SUM(H604*I604)</f>
        <v>227040</v>
      </c>
      <c r="K604" s="229"/>
      <c r="L604" s="229"/>
      <c r="M604" s="230"/>
      <c r="N604" s="230"/>
      <c r="O604" s="229"/>
      <c r="P604" s="229"/>
      <c r="Q604" s="229"/>
      <c r="R604" s="229"/>
      <c r="S604" s="229"/>
      <c r="T604" s="486"/>
      <c r="U604" s="486"/>
      <c r="V604" s="493">
        <f>SUM(S604-(S604*U604/100))</f>
        <v>0</v>
      </c>
      <c r="W604" s="493">
        <f>SUM(J604+V604)</f>
        <v>227040</v>
      </c>
      <c r="X604" s="493">
        <f>W604</f>
        <v>227040</v>
      </c>
      <c r="Y604" s="229">
        <v>50</v>
      </c>
      <c r="Z604" s="229">
        <v>0</v>
      </c>
      <c r="AA604" s="229">
        <v>0.01</v>
      </c>
      <c r="AB604" s="229"/>
    </row>
    <row r="605" spans="1:28" x14ac:dyDescent="0.3">
      <c r="A605" s="229">
        <v>304</v>
      </c>
      <c r="B605" s="230" t="s">
        <v>4</v>
      </c>
      <c r="C605" s="229">
        <v>2207</v>
      </c>
      <c r="D605" s="229">
        <v>30</v>
      </c>
      <c r="E605" s="229">
        <v>2</v>
      </c>
      <c r="F605" s="229">
        <v>16</v>
      </c>
      <c r="G605" s="229">
        <v>1</v>
      </c>
      <c r="H605" s="511">
        <f>SUM((D605*400)+(E605*100)+F605)</f>
        <v>12216</v>
      </c>
      <c r="I605" s="229">
        <v>100</v>
      </c>
      <c r="J605" s="511">
        <f>SUM(H605*I605)</f>
        <v>1221600</v>
      </c>
      <c r="K605" s="229"/>
      <c r="L605" s="229"/>
      <c r="M605" s="230"/>
      <c r="N605" s="230"/>
      <c r="O605" s="229"/>
      <c r="P605" s="229"/>
      <c r="Q605" s="229"/>
      <c r="R605" s="229"/>
      <c r="S605" s="229"/>
      <c r="T605" s="486"/>
      <c r="U605" s="486"/>
      <c r="V605" s="493">
        <f>SUM(S605-(S605*U605/100))</f>
        <v>0</v>
      </c>
      <c r="W605" s="493">
        <f>SUM(J605+V605)</f>
        <v>1221600</v>
      </c>
      <c r="X605" s="493">
        <f>W605</f>
        <v>1221600</v>
      </c>
      <c r="Y605" s="229">
        <v>50</v>
      </c>
      <c r="Z605" s="229">
        <v>0</v>
      </c>
      <c r="AA605" s="229">
        <v>0.01</v>
      </c>
      <c r="AB605" s="229"/>
    </row>
    <row r="606" spans="1:28" x14ac:dyDescent="0.3">
      <c r="A606" s="229">
        <v>305</v>
      </c>
      <c r="B606" s="230" t="s">
        <v>4</v>
      </c>
      <c r="C606" s="229">
        <v>7519</v>
      </c>
      <c r="D606" s="229">
        <v>6</v>
      </c>
      <c r="E606" s="229">
        <v>3</v>
      </c>
      <c r="F606" s="229">
        <v>53</v>
      </c>
      <c r="G606" s="229">
        <v>1</v>
      </c>
      <c r="H606" s="511">
        <f>SUM((D606*400)+(E606*100)+F606)</f>
        <v>2753</v>
      </c>
      <c r="I606" s="229">
        <v>75</v>
      </c>
      <c r="J606" s="511">
        <f>SUM(H606*I606)</f>
        <v>206475</v>
      </c>
      <c r="K606" s="229"/>
      <c r="L606" s="229"/>
      <c r="M606" s="230"/>
      <c r="N606" s="230"/>
      <c r="O606" s="229"/>
      <c r="P606" s="229"/>
      <c r="Q606" s="229"/>
      <c r="R606" s="229"/>
      <c r="S606" s="229"/>
      <c r="T606" s="486"/>
      <c r="U606" s="486"/>
      <c r="V606" s="493">
        <f>SUM(S606-(S606*U606/100))</f>
        <v>0</v>
      </c>
      <c r="W606" s="493">
        <f>SUM(J606+V606)</f>
        <v>206475</v>
      </c>
      <c r="X606" s="493">
        <f>W606</f>
        <v>206475</v>
      </c>
      <c r="Y606" s="229">
        <v>50</v>
      </c>
      <c r="Z606" s="229">
        <v>0</v>
      </c>
      <c r="AA606" s="229">
        <v>0.01</v>
      </c>
      <c r="AB606" s="229"/>
    </row>
    <row r="607" spans="1:28" x14ac:dyDescent="0.3">
      <c r="A607" s="229">
        <v>306</v>
      </c>
      <c r="B607" s="230" t="s">
        <v>4</v>
      </c>
      <c r="C607" s="229">
        <v>3517</v>
      </c>
      <c r="D607" s="229">
        <v>6</v>
      </c>
      <c r="E607" s="229">
        <v>3</v>
      </c>
      <c r="F607" s="229">
        <v>54</v>
      </c>
      <c r="G607" s="229">
        <v>1</v>
      </c>
      <c r="H607" s="511">
        <f>SUM((D607*400)+(E607*100)+F607)</f>
        <v>2754</v>
      </c>
      <c r="I607" s="229">
        <v>75</v>
      </c>
      <c r="J607" s="511">
        <f>SUM(H607*I607)</f>
        <v>206550</v>
      </c>
      <c r="K607" s="229"/>
      <c r="L607" s="229"/>
      <c r="M607" s="230"/>
      <c r="N607" s="230"/>
      <c r="O607" s="229"/>
      <c r="P607" s="229"/>
      <c r="Q607" s="229"/>
      <c r="R607" s="229"/>
      <c r="S607" s="229"/>
      <c r="T607" s="486"/>
      <c r="U607" s="486"/>
      <c r="V607" s="493">
        <f>SUM(S607-(S607*U607/100))</f>
        <v>0</v>
      </c>
      <c r="W607" s="493">
        <f>SUM(J607+V607)</f>
        <v>206550</v>
      </c>
      <c r="X607" s="493">
        <f>W607</f>
        <v>206550</v>
      </c>
      <c r="Y607" s="229">
        <v>50</v>
      </c>
      <c r="Z607" s="229">
        <v>0</v>
      </c>
      <c r="AA607" s="229">
        <v>0.01</v>
      </c>
      <c r="AB607" s="229"/>
    </row>
    <row r="608" spans="1:28" x14ac:dyDescent="0.3">
      <c r="A608" s="229">
        <v>307</v>
      </c>
      <c r="B608" s="230" t="s">
        <v>4</v>
      </c>
      <c r="C608" s="229">
        <v>6170</v>
      </c>
      <c r="D608" s="229">
        <v>3</v>
      </c>
      <c r="E608" s="229">
        <v>3</v>
      </c>
      <c r="F608" s="229">
        <v>16</v>
      </c>
      <c r="G608" s="229">
        <v>1</v>
      </c>
      <c r="H608" s="511">
        <f>SUM((D608*400)+(E608*100)+F608)</f>
        <v>1516</v>
      </c>
      <c r="I608" s="229">
        <v>100</v>
      </c>
      <c r="J608" s="511">
        <f>SUM(H608*I608)</f>
        <v>151600</v>
      </c>
      <c r="K608" s="229"/>
      <c r="L608" s="229"/>
      <c r="M608" s="230"/>
      <c r="N608" s="230"/>
      <c r="O608" s="229"/>
      <c r="P608" s="229"/>
      <c r="Q608" s="229"/>
      <c r="R608" s="229"/>
      <c r="S608" s="229"/>
      <c r="T608" s="486"/>
      <c r="U608" s="486"/>
      <c r="V608" s="493">
        <f>SUM(S608-(S608*U608/100))</f>
        <v>0</v>
      </c>
      <c r="W608" s="493">
        <f>SUM(J608+V608)</f>
        <v>151600</v>
      </c>
      <c r="X608" s="493">
        <f>W608</f>
        <v>151600</v>
      </c>
      <c r="Y608" s="229">
        <v>50</v>
      </c>
      <c r="Z608" s="229">
        <v>0</v>
      </c>
      <c r="AA608" s="229">
        <v>0.01</v>
      </c>
      <c r="AB608" s="229"/>
    </row>
    <row r="609" spans="1:28" x14ac:dyDescent="0.3">
      <c r="A609" s="494">
        <v>308</v>
      </c>
      <c r="B609" s="498" t="s">
        <v>5</v>
      </c>
      <c r="C609" s="494"/>
      <c r="D609" s="494">
        <v>12</v>
      </c>
      <c r="E609" s="494">
        <v>0</v>
      </c>
      <c r="F609" s="494">
        <v>0</v>
      </c>
      <c r="G609" s="229">
        <v>1</v>
      </c>
      <c r="H609" s="511">
        <f>SUM((D609*400)+(E609*100)+F609)</f>
        <v>4800</v>
      </c>
      <c r="I609" s="229">
        <v>75</v>
      </c>
      <c r="J609" s="511">
        <f>SUM(H609*I609)</f>
        <v>360000</v>
      </c>
      <c r="K609" s="229"/>
      <c r="L609" s="494"/>
      <c r="M609" s="498"/>
      <c r="N609" s="498"/>
      <c r="O609" s="494"/>
      <c r="P609" s="494"/>
      <c r="Q609" s="229"/>
      <c r="R609" s="229"/>
      <c r="S609" s="229"/>
      <c r="T609" s="486"/>
      <c r="U609" s="486"/>
      <c r="V609" s="493">
        <f>SUM(S609-(S609*U609/100))</f>
        <v>0</v>
      </c>
      <c r="W609" s="493">
        <f>SUM(J609+V609)</f>
        <v>360000</v>
      </c>
      <c r="X609" s="493">
        <f>W609</f>
        <v>360000</v>
      </c>
      <c r="Y609" s="229">
        <v>50</v>
      </c>
      <c r="Z609" s="229">
        <v>0</v>
      </c>
      <c r="AA609" s="229">
        <v>0.01</v>
      </c>
      <c r="AB609" s="494"/>
    </row>
    <row r="610" spans="1:28" x14ac:dyDescent="0.3">
      <c r="A610" s="229"/>
      <c r="B610" s="230"/>
      <c r="C610" s="229"/>
      <c r="D610" s="229"/>
      <c r="E610" s="229"/>
      <c r="F610" s="229"/>
      <c r="G610" s="229"/>
      <c r="H610" s="229"/>
      <c r="I610" s="229"/>
      <c r="J610" s="229"/>
      <c r="K610" s="229"/>
      <c r="L610" s="229"/>
      <c r="M610" s="502"/>
      <c r="N610" s="529"/>
      <c r="O610" s="229"/>
      <c r="P610" s="229"/>
      <c r="Q610" s="229"/>
      <c r="R610" s="229"/>
      <c r="S610" s="229"/>
      <c r="T610" s="486"/>
      <c r="U610" s="486"/>
      <c r="V610" s="229"/>
      <c r="W610" s="229"/>
      <c r="X610" s="229"/>
      <c r="Y610" s="229"/>
      <c r="Z610" s="229"/>
      <c r="AA610" s="229"/>
      <c r="AB610"/>
    </row>
    <row r="611" spans="1:28" x14ac:dyDescent="0.3">
      <c r="A611" s="229"/>
      <c r="B611" s="230"/>
      <c r="C611" s="229"/>
      <c r="D611" s="229"/>
      <c r="E611" s="229"/>
      <c r="F611" s="229"/>
      <c r="G611" s="229"/>
      <c r="H611" s="229"/>
      <c r="I611" s="229"/>
      <c r="J611" s="229"/>
      <c r="K611" s="229"/>
      <c r="L611" s="229"/>
      <c r="M611" s="502"/>
      <c r="N611" s="529"/>
      <c r="O611" s="229"/>
      <c r="P611" s="229"/>
      <c r="Q611" s="229"/>
      <c r="R611" s="229"/>
      <c r="S611" s="229"/>
      <c r="T611" s="486"/>
      <c r="U611" s="486"/>
      <c r="V611" s="229"/>
      <c r="W611" s="229"/>
      <c r="X611" s="229"/>
      <c r="Y611" s="229"/>
      <c r="Z611" s="229"/>
      <c r="AA611" s="229"/>
      <c r="AB611"/>
    </row>
    <row r="612" spans="1:28" x14ac:dyDescent="0.3">
      <c r="A612" s="229"/>
      <c r="B612" s="230"/>
      <c r="C612" s="229"/>
      <c r="D612" s="229"/>
      <c r="E612" s="229"/>
      <c r="F612" s="229"/>
      <c r="G612" s="229"/>
      <c r="H612" s="229"/>
      <c r="I612" s="229"/>
      <c r="J612" s="229"/>
      <c r="K612" s="229"/>
      <c r="L612" s="229"/>
      <c r="M612" s="502"/>
      <c r="N612" s="529"/>
      <c r="O612" s="229"/>
      <c r="P612" s="229"/>
      <c r="Q612" s="229"/>
      <c r="R612" s="229"/>
      <c r="S612" s="229"/>
      <c r="T612" s="486"/>
      <c r="U612" s="486"/>
      <c r="V612" s="229"/>
      <c r="W612" s="229"/>
      <c r="X612" s="229"/>
      <c r="Y612" s="229"/>
      <c r="Z612" s="229"/>
      <c r="AA612" s="229"/>
      <c r="AB612"/>
    </row>
    <row r="613" spans="1:28" x14ac:dyDescent="0.3">
      <c r="A613" s="229"/>
      <c r="B613" s="230"/>
      <c r="C613" s="229"/>
      <c r="D613" s="229"/>
      <c r="E613" s="229"/>
      <c r="F613" s="229"/>
      <c r="G613" s="229"/>
      <c r="H613" s="229"/>
      <c r="I613" s="229"/>
      <c r="J613" s="229"/>
      <c r="K613" s="229"/>
      <c r="L613" s="229"/>
      <c r="M613" s="502"/>
      <c r="N613" s="529"/>
      <c r="O613" s="229"/>
      <c r="P613" s="229"/>
      <c r="Q613" s="229"/>
      <c r="R613" s="229"/>
      <c r="S613" s="229"/>
      <c r="T613" s="486"/>
      <c r="U613" s="486"/>
      <c r="V613" s="229"/>
      <c r="W613" s="229"/>
      <c r="X613" s="229"/>
      <c r="Y613" s="229"/>
      <c r="Z613" s="229"/>
      <c r="AA613" s="229"/>
      <c r="AB613"/>
    </row>
    <row r="614" spans="1:28" x14ac:dyDescent="0.3">
      <c r="A614" s="229"/>
      <c r="B614" s="230"/>
      <c r="C614" s="229"/>
      <c r="D614" s="229"/>
      <c r="E614" s="229"/>
      <c r="F614" s="229"/>
      <c r="G614" s="229"/>
      <c r="H614" s="229"/>
      <c r="I614" s="229"/>
      <c r="J614" s="229"/>
      <c r="K614" s="229"/>
      <c r="L614" s="229"/>
      <c r="M614" s="502"/>
      <c r="N614" s="529"/>
      <c r="O614" s="229"/>
      <c r="P614" s="229"/>
      <c r="Q614" s="229"/>
      <c r="R614" s="229"/>
      <c r="S614" s="229"/>
      <c r="T614" s="486"/>
      <c r="U614" s="486"/>
      <c r="V614" s="229"/>
      <c r="W614" s="229"/>
      <c r="X614" s="229"/>
      <c r="Y614" s="229"/>
      <c r="Z614" s="229"/>
      <c r="AA614" s="229"/>
      <c r="AB614"/>
    </row>
    <row r="615" spans="1:28" x14ac:dyDescent="0.3">
      <c r="A615" s="229"/>
      <c r="B615" s="230"/>
      <c r="C615" s="229"/>
      <c r="D615" s="229"/>
      <c r="E615" s="229"/>
      <c r="F615" s="229"/>
      <c r="G615" s="229"/>
      <c r="H615" s="229"/>
      <c r="I615" s="229"/>
      <c r="J615" s="229"/>
      <c r="K615" s="229"/>
      <c r="L615" s="229"/>
      <c r="M615" s="502"/>
      <c r="N615" s="529"/>
      <c r="O615" s="229"/>
      <c r="P615" s="229"/>
      <c r="Q615" s="229"/>
      <c r="R615" s="229"/>
      <c r="S615" s="229"/>
      <c r="T615" s="486"/>
      <c r="U615" s="486"/>
      <c r="V615" s="229"/>
      <c r="W615" s="229"/>
      <c r="X615" s="229"/>
      <c r="Y615" s="229"/>
      <c r="Z615" s="229"/>
      <c r="AA615" s="229"/>
      <c r="AB615"/>
    </row>
    <row r="616" spans="1:28" x14ac:dyDescent="0.3">
      <c r="A616" s="229"/>
      <c r="B616" s="230"/>
      <c r="C616" s="229"/>
      <c r="D616" s="229"/>
      <c r="E616" s="229"/>
      <c r="F616" s="229"/>
      <c r="G616" s="229"/>
      <c r="H616" s="229"/>
      <c r="I616" s="229"/>
      <c r="J616" s="229"/>
      <c r="K616" s="229"/>
      <c r="L616" s="229"/>
      <c r="M616" s="502"/>
      <c r="N616" s="529"/>
      <c r="O616" s="229"/>
      <c r="P616" s="229"/>
      <c r="Q616" s="229"/>
      <c r="R616" s="229"/>
      <c r="S616" s="229"/>
      <c r="T616" s="486"/>
      <c r="U616" s="486"/>
      <c r="V616" s="229"/>
      <c r="W616" s="229"/>
      <c r="X616" s="229"/>
      <c r="Y616" s="229"/>
      <c r="Z616" s="229"/>
      <c r="AA616" s="229"/>
      <c r="AB616"/>
    </row>
    <row r="617" spans="1:28" x14ac:dyDescent="0.3">
      <c r="A617" s="229"/>
      <c r="B617" s="230"/>
      <c r="C617" s="229"/>
      <c r="D617" s="229"/>
      <c r="E617" s="229"/>
      <c r="F617" s="229"/>
      <c r="G617" s="229"/>
      <c r="H617" s="229"/>
      <c r="I617" s="229"/>
      <c r="J617" s="229"/>
      <c r="K617" s="229"/>
      <c r="L617" s="229"/>
      <c r="M617" s="502"/>
      <c r="N617" s="529"/>
      <c r="O617" s="229"/>
      <c r="P617" s="229"/>
      <c r="Q617" s="229"/>
      <c r="R617" s="229"/>
      <c r="S617" s="229"/>
      <c r="T617" s="486"/>
      <c r="U617" s="486"/>
      <c r="V617" s="229"/>
      <c r="W617" s="229"/>
      <c r="X617" s="229"/>
      <c r="Y617" s="229"/>
      <c r="Z617" s="229"/>
      <c r="AA617" s="229"/>
      <c r="AB617"/>
    </row>
    <row r="618" spans="1:28" x14ac:dyDescent="0.3">
      <c r="A618" s="229"/>
      <c r="B618" s="230"/>
      <c r="C618" s="229"/>
      <c r="D618" s="229"/>
      <c r="E618" s="229"/>
      <c r="F618" s="229"/>
      <c r="G618" s="229"/>
      <c r="H618" s="229"/>
      <c r="I618" s="229"/>
      <c r="J618" s="229"/>
      <c r="K618" s="229"/>
      <c r="L618" s="229"/>
      <c r="M618" s="502"/>
      <c r="N618" s="529"/>
      <c r="O618" s="229"/>
      <c r="P618" s="229"/>
      <c r="Q618" s="229"/>
      <c r="R618" s="229"/>
      <c r="S618" s="229"/>
      <c r="T618" s="486"/>
      <c r="U618" s="486"/>
      <c r="V618" s="229"/>
      <c r="W618" s="229"/>
      <c r="X618" s="229"/>
      <c r="Y618" s="229"/>
      <c r="Z618" s="229"/>
      <c r="AA618" s="229"/>
      <c r="AB618"/>
    </row>
    <row r="619" spans="1:28" x14ac:dyDescent="0.3">
      <c r="A619" s="229"/>
      <c r="B619" s="230"/>
      <c r="C619" s="229"/>
      <c r="D619" s="229"/>
      <c r="E619" s="229"/>
      <c r="F619" s="229"/>
      <c r="G619" s="229"/>
      <c r="H619" s="229"/>
      <c r="I619" s="229"/>
      <c r="J619" s="229"/>
      <c r="K619" s="229"/>
      <c r="L619" s="229"/>
      <c r="M619" s="502"/>
      <c r="N619" s="529"/>
      <c r="O619" s="229"/>
      <c r="P619" s="229"/>
      <c r="Q619" s="229"/>
      <c r="R619" s="229"/>
      <c r="S619" s="229"/>
      <c r="T619" s="486"/>
      <c r="U619" s="486"/>
      <c r="V619" s="229"/>
      <c r="W619" s="229"/>
      <c r="X619" s="229"/>
      <c r="Y619" s="229"/>
      <c r="Z619" s="229"/>
      <c r="AA619" s="229"/>
      <c r="AB619"/>
    </row>
    <row r="620" spans="1:28" x14ac:dyDescent="0.3">
      <c r="A620" s="229"/>
      <c r="B620" s="230"/>
      <c r="C620" s="229"/>
      <c r="D620" s="229"/>
      <c r="E620" s="229"/>
      <c r="F620" s="229"/>
      <c r="G620" s="229"/>
      <c r="H620" s="229"/>
      <c r="I620" s="229"/>
      <c r="J620" s="229"/>
      <c r="K620" s="229"/>
      <c r="L620" s="229"/>
      <c r="M620" s="502"/>
      <c r="N620" s="529"/>
      <c r="O620" s="229"/>
      <c r="P620" s="229"/>
      <c r="Q620" s="229"/>
      <c r="R620" s="229"/>
      <c r="S620" s="229"/>
      <c r="T620" s="486"/>
      <c r="U620" s="486"/>
      <c r="V620" s="229"/>
      <c r="W620" s="229"/>
      <c r="X620" s="229"/>
      <c r="Y620" s="229"/>
      <c r="Z620" s="229"/>
      <c r="AA620" s="229"/>
      <c r="AB620"/>
    </row>
    <row r="621" spans="1:28" x14ac:dyDescent="0.3">
      <c r="A621" s="229"/>
      <c r="B621" s="230"/>
      <c r="C621" s="229"/>
      <c r="D621" s="229"/>
      <c r="E621" s="229"/>
      <c r="F621" s="229"/>
      <c r="G621" s="229"/>
      <c r="H621" s="229"/>
      <c r="I621" s="229"/>
      <c r="J621" s="229"/>
      <c r="K621" s="229"/>
      <c r="L621" s="229"/>
      <c r="M621" s="502"/>
      <c r="N621" s="529"/>
      <c r="O621" s="229"/>
      <c r="P621" s="229"/>
      <c r="Q621" s="229"/>
      <c r="R621" s="229"/>
      <c r="S621" s="229"/>
      <c r="T621" s="486"/>
      <c r="U621" s="486"/>
      <c r="V621" s="229"/>
      <c r="W621" s="229"/>
      <c r="X621" s="229"/>
      <c r="Y621" s="229"/>
      <c r="Z621" s="229"/>
      <c r="AA621" s="229"/>
      <c r="AB621"/>
    </row>
    <row r="622" spans="1:28" x14ac:dyDescent="0.3">
      <c r="A622" s="229"/>
      <c r="B622" s="230"/>
      <c r="C622" s="229"/>
      <c r="D622" s="229"/>
      <c r="E622" s="229"/>
      <c r="F622" s="229"/>
      <c r="G622" s="229"/>
      <c r="H622" s="229"/>
      <c r="I622" s="229"/>
      <c r="J622" s="229"/>
      <c r="K622" s="229"/>
      <c r="L622" s="229"/>
      <c r="M622" s="502"/>
      <c r="N622" s="529"/>
      <c r="O622" s="229"/>
      <c r="P622" s="229"/>
      <c r="Q622" s="229"/>
      <c r="R622" s="229"/>
      <c r="S622" s="229"/>
      <c r="T622" s="486"/>
      <c r="U622" s="486"/>
      <c r="V622" s="229"/>
      <c r="W622" s="229"/>
      <c r="X622" s="229"/>
      <c r="Y622" s="229"/>
      <c r="Z622" s="229"/>
      <c r="AA622" s="229"/>
      <c r="AB622"/>
    </row>
    <row r="623" spans="1:28" x14ac:dyDescent="0.3">
      <c r="A623" s="229"/>
      <c r="B623" s="230"/>
      <c r="C623" s="229"/>
      <c r="D623" s="229"/>
      <c r="E623" s="229"/>
      <c r="F623" s="229"/>
      <c r="G623" s="229"/>
      <c r="H623" s="229"/>
      <c r="I623" s="229"/>
      <c r="J623" s="229"/>
      <c r="K623" s="229"/>
      <c r="L623" s="229"/>
      <c r="M623" s="502"/>
      <c r="N623" s="529"/>
      <c r="O623" s="229"/>
      <c r="P623" s="229"/>
      <c r="Q623" s="229"/>
      <c r="R623" s="229"/>
      <c r="S623" s="229"/>
      <c r="T623" s="486"/>
      <c r="U623" s="486"/>
      <c r="V623" s="229"/>
      <c r="W623" s="229"/>
      <c r="X623" s="229"/>
      <c r="Y623" s="229"/>
      <c r="Z623" s="229"/>
      <c r="AA623" s="229"/>
      <c r="AB623"/>
    </row>
    <row r="624" spans="1:28" x14ac:dyDescent="0.3">
      <c r="A624" s="229"/>
      <c r="B624" s="230"/>
      <c r="C624" s="229"/>
      <c r="D624" s="229"/>
      <c r="E624" s="229"/>
      <c r="F624" s="229"/>
      <c r="G624" s="229"/>
      <c r="H624" s="229"/>
      <c r="I624" s="229"/>
      <c r="J624" s="229"/>
      <c r="K624" s="229"/>
      <c r="L624" s="229"/>
      <c r="M624" s="502"/>
      <c r="N624" s="529"/>
      <c r="O624" s="229"/>
      <c r="P624" s="229"/>
      <c r="Q624" s="229"/>
      <c r="R624" s="229"/>
      <c r="S624" s="229"/>
      <c r="T624" s="486"/>
      <c r="U624" s="486"/>
      <c r="V624" s="229"/>
      <c r="W624" s="229"/>
      <c r="X624" s="229"/>
      <c r="Y624" s="229"/>
      <c r="Z624" s="229"/>
      <c r="AA624" s="229"/>
      <c r="AB624"/>
    </row>
    <row r="625" spans="1:28" x14ac:dyDescent="0.3">
      <c r="A625" s="229"/>
      <c r="B625" s="230"/>
      <c r="C625" s="229"/>
      <c r="D625" s="229"/>
      <c r="E625" s="229"/>
      <c r="F625" s="229"/>
      <c r="G625" s="229"/>
      <c r="H625" s="229"/>
      <c r="I625" s="229"/>
      <c r="J625" s="229"/>
      <c r="K625" s="229"/>
      <c r="L625" s="229"/>
      <c r="M625" s="502"/>
      <c r="N625" s="529"/>
      <c r="O625" s="229"/>
      <c r="P625" s="229"/>
      <c r="Q625" s="229"/>
      <c r="R625" s="229"/>
      <c r="S625" s="229"/>
      <c r="T625" s="486"/>
      <c r="U625" s="486"/>
      <c r="V625" s="229"/>
      <c r="W625" s="229"/>
      <c r="X625" s="229"/>
      <c r="Y625" s="229"/>
      <c r="Z625" s="229"/>
      <c r="AA625" s="229"/>
      <c r="AB625"/>
    </row>
    <row r="626" spans="1:28" x14ac:dyDescent="0.3">
      <c r="A626" s="229"/>
      <c r="B626" s="230"/>
      <c r="C626" s="229"/>
      <c r="D626" s="229"/>
      <c r="E626" s="229"/>
      <c r="F626" s="229"/>
      <c r="G626" s="229"/>
      <c r="H626" s="229"/>
      <c r="I626" s="229"/>
      <c r="J626" s="229"/>
      <c r="K626" s="229"/>
      <c r="L626" s="229"/>
      <c r="M626" s="502"/>
      <c r="N626" s="529"/>
      <c r="O626" s="229"/>
      <c r="P626" s="229"/>
      <c r="Q626" s="229"/>
      <c r="R626" s="229"/>
      <c r="S626" s="229"/>
      <c r="T626" s="486"/>
      <c r="U626" s="486"/>
      <c r="V626" s="229"/>
      <c r="W626" s="229"/>
      <c r="X626" s="229"/>
      <c r="Y626" s="229"/>
      <c r="Z626" s="229"/>
      <c r="AA626" s="229"/>
      <c r="AB626"/>
    </row>
    <row r="627" spans="1:28" x14ac:dyDescent="0.3">
      <c r="A627" s="229"/>
      <c r="B627" s="230"/>
      <c r="C627" s="229"/>
      <c r="D627" s="229"/>
      <c r="E627" s="229"/>
      <c r="F627" s="229"/>
      <c r="G627" s="229"/>
      <c r="H627" s="229"/>
      <c r="I627" s="229"/>
      <c r="J627" s="229"/>
      <c r="K627" s="229"/>
      <c r="L627" s="229"/>
      <c r="M627" s="502"/>
      <c r="N627" s="529"/>
      <c r="O627" s="229"/>
      <c r="P627" s="229"/>
      <c r="Q627" s="229"/>
      <c r="R627" s="229"/>
      <c r="S627" s="229"/>
      <c r="T627" s="486"/>
      <c r="U627" s="486"/>
      <c r="V627" s="229"/>
      <c r="W627" s="229"/>
      <c r="X627" s="229"/>
      <c r="Y627" s="229"/>
      <c r="Z627" s="229"/>
      <c r="AA627" s="229"/>
      <c r="AB627"/>
    </row>
    <row r="628" spans="1:28" x14ac:dyDescent="0.3">
      <c r="A628" s="229"/>
      <c r="B628" s="230"/>
      <c r="C628" s="229"/>
      <c r="D628" s="229"/>
      <c r="E628" s="229"/>
      <c r="F628" s="229"/>
      <c r="G628" s="229"/>
      <c r="H628" s="229"/>
      <c r="I628" s="229"/>
      <c r="J628" s="229"/>
      <c r="K628" s="229"/>
      <c r="L628" s="229"/>
      <c r="M628" s="502"/>
      <c r="N628" s="529"/>
      <c r="O628" s="229"/>
      <c r="P628" s="229"/>
      <c r="Q628" s="229"/>
      <c r="R628" s="229"/>
      <c r="S628" s="229"/>
      <c r="T628" s="486"/>
      <c r="U628" s="486"/>
      <c r="V628" s="229"/>
      <c r="W628" s="229"/>
      <c r="X628" s="229"/>
      <c r="Y628" s="229"/>
      <c r="Z628" s="229"/>
      <c r="AA628" s="229"/>
      <c r="AB628"/>
    </row>
    <row r="629" spans="1:28" x14ac:dyDescent="0.3">
      <c r="A629" s="229"/>
      <c r="B629" s="230"/>
      <c r="C629" s="229"/>
      <c r="D629" s="229"/>
      <c r="E629" s="229"/>
      <c r="F629" s="229"/>
      <c r="G629" s="229"/>
      <c r="H629" s="229"/>
      <c r="I629" s="229"/>
      <c r="J629" s="229"/>
      <c r="K629" s="229"/>
      <c r="L629" s="229"/>
      <c r="M629" s="502"/>
      <c r="N629" s="529"/>
      <c r="O629" s="229"/>
      <c r="P629" s="229"/>
      <c r="Q629" s="229"/>
      <c r="R629" s="229"/>
      <c r="S629" s="229"/>
      <c r="T629" s="486"/>
      <c r="U629" s="486"/>
      <c r="V629" s="229"/>
      <c r="W629" s="229"/>
      <c r="X629" s="229"/>
      <c r="Y629" s="229"/>
      <c r="Z629" s="229"/>
      <c r="AA629" s="229"/>
      <c r="AB629"/>
    </row>
    <row r="630" spans="1:28" x14ac:dyDescent="0.3">
      <c r="A630" s="229"/>
      <c r="B630" s="230"/>
      <c r="C630" s="229"/>
      <c r="D630" s="229"/>
      <c r="E630" s="229"/>
      <c r="F630" s="229"/>
      <c r="G630" s="229"/>
      <c r="H630" s="229"/>
      <c r="I630" s="229"/>
      <c r="J630" s="229"/>
      <c r="K630" s="229"/>
      <c r="L630" s="229"/>
      <c r="M630" s="502"/>
      <c r="N630" s="529"/>
      <c r="O630" s="229"/>
      <c r="P630" s="229"/>
      <c r="Q630" s="229"/>
      <c r="R630" s="229"/>
      <c r="S630" s="229"/>
      <c r="T630" s="486"/>
      <c r="U630" s="486"/>
      <c r="V630" s="229"/>
      <c r="W630" s="229"/>
      <c r="X630" s="229"/>
      <c r="Y630" s="229"/>
      <c r="Z630" s="229"/>
      <c r="AA630" s="229"/>
      <c r="AB630"/>
    </row>
    <row r="631" spans="1:28" x14ac:dyDescent="0.3">
      <c r="A631" s="229"/>
      <c r="B631" s="230"/>
      <c r="C631" s="229"/>
      <c r="D631" s="229"/>
      <c r="E631" s="229"/>
      <c r="F631" s="229"/>
      <c r="G631" s="229"/>
      <c r="H631" s="229"/>
      <c r="I631" s="229"/>
      <c r="J631" s="229"/>
      <c r="K631" s="229"/>
      <c r="L631" s="229"/>
      <c r="M631" s="502"/>
      <c r="N631" s="529"/>
      <c r="O631" s="229"/>
      <c r="P631" s="229"/>
      <c r="Q631" s="229"/>
      <c r="R631" s="229"/>
      <c r="S631" s="229"/>
      <c r="T631" s="486"/>
      <c r="U631" s="486"/>
      <c r="V631" s="229"/>
      <c r="W631" s="229"/>
      <c r="X631" s="229"/>
      <c r="Y631" s="229"/>
      <c r="Z631" s="229"/>
      <c r="AA631" s="229"/>
      <c r="AB631"/>
    </row>
    <row r="632" spans="1:28" x14ac:dyDescent="0.3">
      <c r="A632" s="229"/>
      <c r="B632" s="230"/>
      <c r="C632" s="229"/>
      <c r="D632" s="229"/>
      <c r="E632" s="229"/>
      <c r="F632" s="229"/>
      <c r="G632" s="229"/>
      <c r="H632" s="229"/>
      <c r="I632" s="229"/>
      <c r="J632" s="229"/>
      <c r="K632" s="229"/>
      <c r="L632" s="229"/>
      <c r="M632" s="502"/>
      <c r="N632" s="529"/>
      <c r="O632" s="229"/>
      <c r="P632" s="229"/>
      <c r="Q632" s="229"/>
      <c r="R632" s="229"/>
      <c r="S632" s="229"/>
      <c r="T632" s="486"/>
      <c r="U632" s="486"/>
      <c r="V632" s="229"/>
      <c r="W632" s="229"/>
      <c r="X632" s="229"/>
      <c r="Y632" s="229"/>
      <c r="Z632" s="229"/>
      <c r="AA632" s="229"/>
      <c r="AB632"/>
    </row>
    <row r="633" spans="1:28" x14ac:dyDescent="0.3">
      <c r="A633" s="229"/>
      <c r="B633" s="230"/>
      <c r="C633" s="229"/>
      <c r="D633" s="229"/>
      <c r="E633" s="229"/>
      <c r="F633" s="229"/>
      <c r="G633" s="229"/>
      <c r="H633" s="229"/>
      <c r="I633" s="229"/>
      <c r="J633" s="229"/>
      <c r="K633" s="229"/>
      <c r="L633" s="229"/>
      <c r="M633" s="502"/>
      <c r="N633" s="529"/>
      <c r="O633" s="229"/>
      <c r="P633" s="229"/>
      <c r="Q633" s="229"/>
      <c r="R633" s="229"/>
      <c r="S633" s="229"/>
      <c r="T633" s="486"/>
      <c r="U633" s="486"/>
      <c r="V633" s="229"/>
      <c r="W633" s="229"/>
      <c r="X633" s="229"/>
      <c r="Y633" s="229"/>
      <c r="Z633" s="229"/>
      <c r="AA633" s="229"/>
      <c r="AB633"/>
    </row>
    <row r="634" spans="1:28" x14ac:dyDescent="0.3">
      <c r="A634" s="229"/>
      <c r="B634" s="230"/>
      <c r="C634" s="229"/>
      <c r="D634" s="229"/>
      <c r="E634" s="229"/>
      <c r="F634" s="229"/>
      <c r="G634" s="229"/>
      <c r="H634" s="229"/>
      <c r="I634" s="229"/>
      <c r="J634" s="229"/>
      <c r="K634" s="229"/>
      <c r="L634" s="229"/>
      <c r="M634" s="502"/>
      <c r="N634" s="529"/>
      <c r="O634" s="229"/>
      <c r="P634" s="229"/>
      <c r="Q634" s="229"/>
      <c r="R634" s="229"/>
      <c r="S634" s="229"/>
      <c r="T634" s="486"/>
      <c r="U634" s="486"/>
      <c r="V634" s="229"/>
      <c r="W634" s="229"/>
      <c r="X634" s="229"/>
      <c r="Y634" s="229"/>
      <c r="Z634" s="229"/>
      <c r="AA634" s="229"/>
      <c r="AB634"/>
    </row>
    <row r="635" spans="1:28" x14ac:dyDescent="0.3">
      <c r="A635" s="229"/>
      <c r="B635" s="230"/>
      <c r="C635" s="229"/>
      <c r="D635" s="229"/>
      <c r="E635" s="229"/>
      <c r="F635" s="229"/>
      <c r="G635" s="229"/>
      <c r="H635" s="229"/>
      <c r="I635" s="229"/>
      <c r="J635" s="229"/>
      <c r="K635" s="229"/>
      <c r="L635" s="229"/>
      <c r="M635" s="502"/>
      <c r="N635" s="529"/>
      <c r="O635" s="229"/>
      <c r="P635" s="229"/>
      <c r="Q635" s="229"/>
      <c r="R635" s="229"/>
      <c r="S635" s="229"/>
      <c r="T635" s="486"/>
      <c r="U635" s="486"/>
      <c r="V635" s="229"/>
      <c r="W635" s="229"/>
      <c r="X635" s="229"/>
      <c r="Y635" s="229"/>
      <c r="Z635" s="229"/>
      <c r="AA635" s="229"/>
      <c r="AB635"/>
    </row>
    <row r="636" spans="1:28" x14ac:dyDescent="0.3">
      <c r="A636" s="229"/>
      <c r="B636" s="230"/>
      <c r="C636" s="229"/>
      <c r="D636" s="229"/>
      <c r="E636" s="229"/>
      <c r="F636" s="229"/>
      <c r="G636" s="229"/>
      <c r="H636" s="229"/>
      <c r="I636" s="229"/>
      <c r="J636" s="229"/>
      <c r="K636" s="229"/>
      <c r="L636" s="229"/>
      <c r="M636" s="502"/>
      <c r="N636" s="529"/>
      <c r="O636" s="229"/>
      <c r="P636" s="229"/>
      <c r="Q636" s="229"/>
      <c r="R636" s="229"/>
      <c r="S636" s="229"/>
      <c r="T636" s="486"/>
      <c r="U636" s="486"/>
      <c r="V636" s="229"/>
      <c r="W636" s="229"/>
      <c r="X636" s="229"/>
      <c r="Y636" s="229"/>
      <c r="Z636" s="229"/>
      <c r="AA636" s="229"/>
      <c r="AB636"/>
    </row>
    <row r="637" spans="1:28" x14ac:dyDescent="0.3">
      <c r="A637" s="229"/>
      <c r="B637" s="230"/>
      <c r="C637" s="229"/>
      <c r="D637" s="229"/>
      <c r="E637" s="229"/>
      <c r="F637" s="229"/>
      <c r="G637" s="229"/>
      <c r="H637" s="229"/>
      <c r="I637" s="229"/>
      <c r="J637" s="229"/>
      <c r="K637" s="229"/>
      <c r="L637" s="229"/>
      <c r="M637" s="502"/>
      <c r="N637" s="529"/>
      <c r="O637" s="229"/>
      <c r="P637" s="229"/>
      <c r="Q637" s="229"/>
      <c r="R637" s="229"/>
      <c r="S637" s="229"/>
      <c r="T637" s="486"/>
      <c r="U637" s="486"/>
      <c r="V637" s="229"/>
      <c r="W637" s="229"/>
      <c r="X637" s="229"/>
      <c r="Y637" s="229"/>
      <c r="Z637" s="229"/>
      <c r="AA637" s="229"/>
      <c r="AB637"/>
    </row>
    <row r="638" spans="1:28" x14ac:dyDescent="0.3">
      <c r="A638" s="229"/>
      <c r="B638" s="230"/>
      <c r="C638" s="229"/>
      <c r="D638" s="229"/>
      <c r="E638" s="229"/>
      <c r="F638" s="229"/>
      <c r="G638" s="229"/>
      <c r="H638" s="229"/>
      <c r="I638" s="229"/>
      <c r="J638" s="229"/>
      <c r="K638" s="229"/>
      <c r="L638" s="229"/>
      <c r="M638" s="502"/>
      <c r="N638" s="529"/>
      <c r="O638" s="229"/>
      <c r="P638" s="229"/>
      <c r="Q638" s="229"/>
      <c r="R638" s="229"/>
      <c r="S638" s="229"/>
      <c r="T638" s="486"/>
      <c r="U638" s="486"/>
      <c r="V638" s="229"/>
      <c r="W638" s="229"/>
      <c r="X638" s="229"/>
      <c r="Y638" s="229"/>
      <c r="Z638" s="229"/>
      <c r="AA638" s="229"/>
      <c r="AB638"/>
    </row>
    <row r="639" spans="1:28" x14ac:dyDescent="0.3">
      <c r="A639" s="229"/>
      <c r="B639" s="230"/>
      <c r="C639" s="229"/>
      <c r="D639" s="229"/>
      <c r="E639" s="229"/>
      <c r="F639" s="229"/>
      <c r="G639" s="229"/>
      <c r="H639" s="229"/>
      <c r="I639" s="229"/>
      <c r="J639" s="229"/>
      <c r="K639" s="229"/>
      <c r="L639" s="229"/>
      <c r="M639" s="502"/>
      <c r="N639" s="529"/>
      <c r="O639" s="229"/>
      <c r="P639" s="229"/>
      <c r="Q639" s="229"/>
      <c r="R639" s="229"/>
      <c r="S639" s="229"/>
      <c r="T639" s="486"/>
      <c r="U639" s="486"/>
      <c r="V639" s="229"/>
      <c r="W639" s="229"/>
      <c r="X639" s="229"/>
      <c r="Y639" s="229"/>
      <c r="Z639" s="229"/>
      <c r="AA639" s="229"/>
      <c r="AB639"/>
    </row>
    <row r="640" spans="1:28" x14ac:dyDescent="0.3">
      <c r="A640" s="229"/>
      <c r="B640" s="230"/>
      <c r="C640" s="229"/>
      <c r="D640" s="229"/>
      <c r="E640" s="229"/>
      <c r="F640" s="229"/>
      <c r="G640" s="229"/>
      <c r="H640" s="229"/>
      <c r="I640" s="229"/>
      <c r="J640" s="229"/>
      <c r="K640" s="229"/>
      <c r="L640" s="229"/>
      <c r="M640" s="502"/>
      <c r="N640" s="529"/>
      <c r="O640" s="229"/>
      <c r="P640" s="229"/>
      <c r="Q640" s="229"/>
      <c r="R640" s="229"/>
      <c r="S640" s="229"/>
      <c r="T640" s="486"/>
      <c r="U640" s="486"/>
      <c r="V640" s="229"/>
      <c r="W640" s="229"/>
      <c r="X640" s="229"/>
      <c r="Y640" s="229"/>
      <c r="Z640" s="229"/>
      <c r="AA640" s="229"/>
      <c r="AB640"/>
    </row>
    <row r="641" spans="1:28" x14ac:dyDescent="0.3">
      <c r="A641" s="229"/>
      <c r="B641" s="230"/>
      <c r="C641" s="229"/>
      <c r="D641" s="229"/>
      <c r="E641" s="229"/>
      <c r="F641" s="229"/>
      <c r="G641" s="229"/>
      <c r="H641" s="229"/>
      <c r="I641" s="229"/>
      <c r="J641" s="229"/>
      <c r="K641" s="229"/>
      <c r="L641" s="229"/>
      <c r="M641" s="502"/>
      <c r="N641" s="529"/>
      <c r="O641" s="229"/>
      <c r="P641" s="229"/>
      <c r="Q641" s="229"/>
      <c r="R641" s="229"/>
      <c r="S641" s="229"/>
      <c r="T641" s="486"/>
      <c r="U641" s="486"/>
      <c r="V641" s="229"/>
      <c r="W641" s="229"/>
      <c r="X641" s="229"/>
      <c r="Y641" s="229"/>
      <c r="Z641" s="229"/>
      <c r="AA641" s="229"/>
      <c r="AB641"/>
    </row>
    <row r="642" spans="1:28" x14ac:dyDescent="0.3">
      <c r="A642" s="229"/>
      <c r="B642" s="230"/>
      <c r="C642" s="229"/>
      <c r="D642" s="229"/>
      <c r="E642" s="229"/>
      <c r="F642" s="229"/>
      <c r="G642" s="229"/>
      <c r="H642" s="229"/>
      <c r="I642" s="229"/>
      <c r="J642" s="229"/>
      <c r="K642" s="229"/>
      <c r="L642" s="229"/>
      <c r="M642" s="502"/>
      <c r="N642" s="529"/>
      <c r="O642" s="229"/>
      <c r="P642" s="229"/>
      <c r="Q642" s="229"/>
      <c r="R642" s="229"/>
      <c r="S642" s="229"/>
      <c r="T642" s="486"/>
      <c r="U642" s="486"/>
      <c r="V642" s="229"/>
      <c r="W642" s="229"/>
      <c r="X642" s="229"/>
      <c r="Y642" s="229"/>
      <c r="Z642" s="229"/>
      <c r="AA642" s="229"/>
      <c r="AB642"/>
    </row>
    <row r="643" spans="1:28" x14ac:dyDescent="0.3">
      <c r="A643" s="229"/>
      <c r="B643" s="230"/>
      <c r="C643" s="229"/>
      <c r="D643" s="229"/>
      <c r="E643" s="229"/>
      <c r="F643" s="229"/>
      <c r="G643" s="229"/>
      <c r="H643" s="229"/>
      <c r="I643" s="229"/>
      <c r="J643" s="229"/>
      <c r="K643" s="229"/>
      <c r="L643" s="229"/>
      <c r="M643" s="502"/>
      <c r="N643" s="529"/>
      <c r="O643" s="229"/>
      <c r="P643" s="229"/>
      <c r="Q643" s="229"/>
      <c r="R643" s="229"/>
      <c r="S643" s="229"/>
      <c r="T643" s="486"/>
      <c r="U643" s="486"/>
      <c r="V643" s="229"/>
      <c r="W643" s="229"/>
      <c r="X643" s="229"/>
      <c r="Y643" s="229"/>
      <c r="Z643" s="229"/>
      <c r="AA643" s="229"/>
      <c r="AB643"/>
    </row>
    <row r="644" spans="1:28" x14ac:dyDescent="0.3">
      <c r="A644" s="229"/>
      <c r="B644" s="230"/>
      <c r="C644" s="229"/>
      <c r="D644" s="229"/>
      <c r="E644" s="229"/>
      <c r="F644" s="229"/>
      <c r="G644" s="229"/>
      <c r="H644" s="229"/>
      <c r="I644" s="229"/>
      <c r="J644" s="229"/>
      <c r="K644" s="229"/>
      <c r="L644" s="229"/>
      <c r="M644" s="502"/>
      <c r="N644" s="529"/>
      <c r="O644" s="229"/>
      <c r="P644" s="229"/>
      <c r="Q644" s="229"/>
      <c r="R644" s="229"/>
      <c r="S644" s="229"/>
      <c r="T644" s="486"/>
      <c r="U644" s="486"/>
      <c r="V644" s="229"/>
      <c r="W644" s="229"/>
      <c r="X644" s="229"/>
      <c r="Y644" s="229"/>
      <c r="Z644" s="229"/>
      <c r="AA644" s="229"/>
      <c r="AB644"/>
    </row>
    <row r="645" spans="1:28" x14ac:dyDescent="0.3">
      <c r="A645" s="229"/>
      <c r="B645" s="230"/>
      <c r="C645" s="229"/>
      <c r="D645" s="229"/>
      <c r="E645" s="229"/>
      <c r="F645" s="229"/>
      <c r="G645" s="229"/>
      <c r="H645" s="229"/>
      <c r="I645" s="229"/>
      <c r="J645" s="229"/>
      <c r="K645" s="229"/>
      <c r="L645" s="229"/>
      <c r="M645" s="502"/>
      <c r="N645" s="529"/>
      <c r="O645" s="229"/>
      <c r="P645" s="229"/>
      <c r="Q645" s="229"/>
      <c r="R645" s="229"/>
      <c r="S645" s="229"/>
      <c r="T645" s="486"/>
      <c r="U645" s="486"/>
      <c r="V645" s="229"/>
      <c r="W645" s="229"/>
      <c r="X645" s="229"/>
      <c r="Y645" s="229"/>
      <c r="Z645" s="229"/>
      <c r="AA645" s="229"/>
      <c r="AB645"/>
    </row>
    <row r="646" spans="1:28" x14ac:dyDescent="0.3">
      <c r="A646" s="229"/>
      <c r="B646" s="230"/>
      <c r="C646" s="229"/>
      <c r="D646" s="229"/>
      <c r="E646" s="229"/>
      <c r="F646" s="229"/>
      <c r="G646" s="229"/>
      <c r="H646" s="229"/>
      <c r="I646" s="229"/>
      <c r="J646" s="229"/>
      <c r="K646" s="229"/>
      <c r="L646" s="229"/>
      <c r="M646" s="502"/>
      <c r="N646" s="529"/>
      <c r="O646" s="229"/>
      <c r="P646" s="229"/>
      <c r="Q646" s="229"/>
      <c r="R646" s="229"/>
      <c r="S646" s="229"/>
      <c r="T646" s="486"/>
      <c r="U646" s="486"/>
      <c r="V646" s="229"/>
      <c r="W646" s="229"/>
      <c r="X646" s="229"/>
      <c r="Y646" s="229"/>
      <c r="Z646" s="229"/>
      <c r="AA646" s="229"/>
      <c r="AB646"/>
    </row>
    <row r="647" spans="1:28" x14ac:dyDescent="0.3">
      <c r="A647" s="229"/>
      <c r="B647" s="230"/>
      <c r="C647" s="229"/>
      <c r="D647" s="229"/>
      <c r="E647" s="229"/>
      <c r="F647" s="229"/>
      <c r="G647" s="229"/>
      <c r="H647" s="229"/>
      <c r="I647" s="229"/>
      <c r="J647" s="229"/>
      <c r="K647" s="229"/>
      <c r="L647" s="229"/>
      <c r="M647" s="502"/>
      <c r="N647" s="529"/>
      <c r="O647" s="229"/>
      <c r="P647" s="229"/>
      <c r="Q647" s="229"/>
      <c r="R647" s="229"/>
      <c r="S647" s="229"/>
      <c r="T647" s="486"/>
      <c r="U647" s="486"/>
      <c r="V647" s="229"/>
      <c r="W647" s="229"/>
      <c r="X647" s="229"/>
      <c r="Y647" s="229"/>
      <c r="Z647" s="229"/>
      <c r="AA647" s="229"/>
      <c r="AB647"/>
    </row>
    <row r="648" spans="1:28" x14ac:dyDescent="0.3">
      <c r="A648" s="229"/>
      <c r="B648" s="230"/>
      <c r="C648" s="229"/>
      <c r="D648" s="229"/>
      <c r="E648" s="229"/>
      <c r="F648" s="229"/>
      <c r="G648" s="229"/>
      <c r="H648" s="229"/>
      <c r="I648" s="229"/>
      <c r="J648" s="229"/>
      <c r="K648" s="229"/>
      <c r="L648" s="229"/>
      <c r="M648" s="502"/>
      <c r="N648" s="529"/>
      <c r="O648" s="229"/>
      <c r="P648" s="229"/>
      <c r="Q648" s="229"/>
      <c r="R648" s="229"/>
      <c r="S648" s="229"/>
      <c r="T648" s="486"/>
      <c r="U648" s="486"/>
      <c r="V648" s="229"/>
      <c r="W648" s="229"/>
      <c r="X648" s="229"/>
      <c r="Y648" s="229"/>
      <c r="Z648" s="229"/>
      <c r="AA648" s="229"/>
      <c r="AB648"/>
    </row>
    <row r="649" spans="1:28" x14ac:dyDescent="0.3">
      <c r="A649" s="229"/>
      <c r="B649" s="230"/>
      <c r="C649" s="229"/>
      <c r="D649" s="229"/>
      <c r="E649" s="229"/>
      <c r="F649" s="229"/>
      <c r="G649" s="229"/>
      <c r="H649" s="229"/>
      <c r="I649" s="229"/>
      <c r="J649" s="229"/>
      <c r="K649" s="229"/>
      <c r="L649" s="229"/>
      <c r="M649" s="502"/>
      <c r="N649" s="529"/>
      <c r="O649" s="229"/>
      <c r="P649" s="229"/>
      <c r="Q649" s="229"/>
      <c r="R649" s="229"/>
      <c r="S649" s="229"/>
      <c r="T649" s="486"/>
      <c r="U649" s="486"/>
      <c r="V649" s="229"/>
      <c r="W649" s="229"/>
      <c r="X649" s="229"/>
      <c r="Y649" s="229"/>
      <c r="Z649" s="229"/>
      <c r="AA649" s="229"/>
      <c r="AB649"/>
    </row>
    <row r="650" spans="1:28" x14ac:dyDescent="0.3">
      <c r="A650" s="229"/>
      <c r="B650" s="230"/>
      <c r="C650" s="229"/>
      <c r="D650" s="229"/>
      <c r="E650" s="229"/>
      <c r="F650" s="229"/>
      <c r="G650" s="229"/>
      <c r="H650" s="229"/>
      <c r="I650" s="229"/>
      <c r="J650" s="229"/>
      <c r="K650" s="229"/>
      <c r="L650" s="229"/>
      <c r="M650" s="502"/>
      <c r="N650" s="529"/>
      <c r="O650" s="229"/>
      <c r="P650" s="229"/>
      <c r="Q650" s="229"/>
      <c r="R650" s="229"/>
      <c r="S650" s="229"/>
      <c r="T650" s="486"/>
      <c r="U650" s="486"/>
      <c r="V650" s="229"/>
      <c r="W650" s="229"/>
      <c r="X650" s="229"/>
      <c r="Y650" s="229"/>
      <c r="Z650" s="229"/>
      <c r="AA650" s="229"/>
      <c r="AB650"/>
    </row>
    <row r="651" spans="1:28" x14ac:dyDescent="0.3">
      <c r="A651" s="229"/>
      <c r="B651" s="230"/>
      <c r="C651" s="229"/>
      <c r="D651" s="229"/>
      <c r="E651" s="229"/>
      <c r="F651" s="229"/>
      <c r="G651" s="229"/>
      <c r="H651" s="229"/>
      <c r="I651" s="229"/>
      <c r="J651" s="229"/>
      <c r="K651" s="229"/>
      <c r="L651" s="229"/>
      <c r="M651" s="502"/>
      <c r="N651" s="529"/>
      <c r="O651" s="229"/>
      <c r="P651" s="229"/>
      <c r="Q651" s="229"/>
      <c r="R651" s="229"/>
      <c r="S651" s="229"/>
      <c r="T651" s="486"/>
      <c r="U651" s="486"/>
      <c r="V651" s="229"/>
      <c r="W651" s="229"/>
      <c r="X651" s="229"/>
      <c r="Y651" s="229"/>
      <c r="Z651" s="229"/>
      <c r="AA651" s="229"/>
      <c r="AB651"/>
    </row>
    <row r="652" spans="1:28" x14ac:dyDescent="0.3">
      <c r="A652" s="229"/>
      <c r="B652" s="230"/>
      <c r="C652" s="229"/>
      <c r="D652" s="229"/>
      <c r="E652" s="229"/>
      <c r="F652" s="229"/>
      <c r="G652" s="229"/>
      <c r="H652" s="229"/>
      <c r="I652" s="229"/>
      <c r="J652" s="229"/>
      <c r="K652" s="229"/>
      <c r="L652" s="229"/>
      <c r="M652" s="502"/>
      <c r="N652" s="529"/>
      <c r="O652" s="229"/>
      <c r="P652" s="229"/>
      <c r="Q652" s="229"/>
      <c r="R652" s="229"/>
      <c r="S652" s="229"/>
      <c r="T652" s="486"/>
      <c r="U652" s="486"/>
      <c r="V652" s="229"/>
      <c r="W652" s="229"/>
      <c r="X652" s="229"/>
      <c r="Y652" s="229"/>
      <c r="Z652" s="229"/>
      <c r="AA652" s="229"/>
      <c r="AB652"/>
    </row>
    <row r="653" spans="1:28" x14ac:dyDescent="0.3">
      <c r="A653" s="229"/>
      <c r="B653" s="230"/>
      <c r="C653" s="229"/>
      <c r="D653" s="229"/>
      <c r="E653" s="229"/>
      <c r="F653" s="229"/>
      <c r="G653" s="229"/>
      <c r="H653" s="229"/>
      <c r="I653" s="229"/>
      <c r="J653" s="229"/>
      <c r="K653" s="229"/>
      <c r="L653" s="229"/>
      <c r="M653" s="502"/>
      <c r="N653" s="529"/>
      <c r="O653" s="229"/>
      <c r="P653" s="229"/>
      <c r="Q653" s="229"/>
      <c r="R653" s="229"/>
      <c r="S653" s="229"/>
      <c r="T653" s="486"/>
      <c r="U653" s="486"/>
      <c r="V653" s="229"/>
      <c r="W653" s="229"/>
      <c r="X653" s="229"/>
      <c r="Y653" s="229"/>
      <c r="Z653" s="229"/>
      <c r="AA653" s="229"/>
      <c r="AB653"/>
    </row>
    <row r="654" spans="1:28" x14ac:dyDescent="0.3">
      <c r="A654" s="229"/>
      <c r="B654" s="230"/>
      <c r="C654" s="229"/>
      <c r="D654" s="229"/>
      <c r="E654" s="229"/>
      <c r="F654" s="229"/>
      <c r="G654" s="229"/>
      <c r="H654" s="229"/>
      <c r="I654" s="229"/>
      <c r="J654" s="229"/>
      <c r="K654" s="229"/>
      <c r="L654" s="229"/>
      <c r="M654" s="502"/>
      <c r="N654" s="529"/>
      <c r="O654" s="229"/>
      <c r="P654" s="229"/>
      <c r="Q654" s="229"/>
      <c r="R654" s="229"/>
      <c r="S654" s="229"/>
      <c r="T654" s="486"/>
      <c r="U654" s="486"/>
      <c r="V654" s="229"/>
      <c r="W654" s="229"/>
      <c r="X654" s="229"/>
      <c r="Y654" s="229"/>
      <c r="Z654" s="229"/>
      <c r="AA654" s="229"/>
      <c r="AB654"/>
    </row>
    <row r="655" spans="1:28" x14ac:dyDescent="0.3">
      <c r="A655" s="229"/>
      <c r="B655" s="230"/>
      <c r="C655" s="229"/>
      <c r="D655" s="229"/>
      <c r="E655" s="229"/>
      <c r="F655" s="229"/>
      <c r="G655" s="229"/>
      <c r="H655" s="229"/>
      <c r="I655" s="229"/>
      <c r="J655" s="229"/>
      <c r="K655" s="229"/>
      <c r="L655" s="229"/>
      <c r="M655" s="502"/>
      <c r="N655" s="529"/>
      <c r="O655" s="229"/>
      <c r="P655" s="229"/>
      <c r="Q655" s="229"/>
      <c r="R655" s="229"/>
      <c r="S655" s="229"/>
      <c r="T655" s="486"/>
      <c r="U655" s="486"/>
      <c r="V655" s="229"/>
      <c r="W655" s="229"/>
      <c r="X655" s="229"/>
      <c r="Y655" s="229"/>
      <c r="Z655" s="229"/>
      <c r="AA655" s="229"/>
      <c r="AB655"/>
    </row>
    <row r="656" spans="1:28" x14ac:dyDescent="0.3">
      <c r="A656" s="229"/>
      <c r="B656" s="230"/>
      <c r="C656" s="229"/>
      <c r="D656" s="229"/>
      <c r="E656" s="229"/>
      <c r="F656" s="229"/>
      <c r="G656" s="229"/>
      <c r="H656" s="229"/>
      <c r="I656" s="229"/>
      <c r="J656" s="229"/>
      <c r="K656" s="229"/>
      <c r="L656" s="229"/>
      <c r="M656" s="502"/>
      <c r="N656" s="529"/>
      <c r="O656" s="229"/>
      <c r="P656" s="229"/>
      <c r="Q656" s="229"/>
      <c r="R656" s="229"/>
      <c r="S656" s="229"/>
      <c r="T656" s="486"/>
      <c r="U656" s="486"/>
      <c r="V656" s="229"/>
      <c r="W656" s="229"/>
      <c r="X656" s="229"/>
      <c r="Y656" s="229"/>
      <c r="Z656" s="229"/>
      <c r="AA656" s="229"/>
      <c r="AB656"/>
    </row>
    <row r="657" spans="1:28" x14ac:dyDescent="0.3">
      <c r="A657" s="229"/>
      <c r="B657" s="230"/>
      <c r="C657" s="229"/>
      <c r="D657" s="229"/>
      <c r="E657" s="229"/>
      <c r="F657" s="229"/>
      <c r="G657" s="229"/>
      <c r="H657" s="229"/>
      <c r="I657" s="229"/>
      <c r="J657" s="229"/>
      <c r="K657" s="229"/>
      <c r="L657" s="229"/>
      <c r="M657" s="502"/>
      <c r="N657" s="529"/>
      <c r="O657" s="229"/>
      <c r="P657" s="229"/>
      <c r="Q657" s="229"/>
      <c r="R657" s="229"/>
      <c r="S657" s="229"/>
      <c r="T657" s="486"/>
      <c r="U657" s="486"/>
      <c r="V657" s="229"/>
      <c r="W657" s="229"/>
      <c r="X657" s="229"/>
      <c r="Y657" s="229"/>
      <c r="Z657" s="229"/>
      <c r="AA657" s="229"/>
      <c r="AB657"/>
    </row>
    <row r="658" spans="1:28" x14ac:dyDescent="0.3">
      <c r="A658" s="229"/>
      <c r="B658" s="230"/>
      <c r="C658" s="229"/>
      <c r="D658" s="229"/>
      <c r="E658" s="229"/>
      <c r="F658" s="229"/>
      <c r="G658" s="229"/>
      <c r="H658" s="229"/>
      <c r="I658" s="229"/>
      <c r="J658" s="229"/>
      <c r="K658" s="229"/>
      <c r="L658" s="229"/>
      <c r="M658" s="502"/>
      <c r="N658" s="529"/>
      <c r="O658" s="229"/>
      <c r="P658" s="229"/>
      <c r="Q658" s="229"/>
      <c r="R658" s="229"/>
      <c r="S658" s="229"/>
      <c r="T658" s="486"/>
      <c r="U658" s="486"/>
      <c r="V658" s="229"/>
      <c r="W658" s="229"/>
      <c r="X658" s="229"/>
      <c r="Y658" s="229"/>
      <c r="Z658" s="229"/>
      <c r="AA658" s="229"/>
      <c r="AB658"/>
    </row>
    <row r="659" spans="1:28" x14ac:dyDescent="0.3">
      <c r="A659" s="229"/>
      <c r="B659" s="230"/>
      <c r="C659" s="229"/>
      <c r="D659" s="229"/>
      <c r="E659" s="229"/>
      <c r="F659" s="229"/>
      <c r="G659" s="229"/>
      <c r="H659" s="229"/>
      <c r="I659" s="229"/>
      <c r="J659" s="229"/>
      <c r="K659" s="229"/>
      <c r="L659" s="229"/>
      <c r="M659" s="502"/>
      <c r="N659" s="529"/>
      <c r="O659" s="229"/>
      <c r="P659" s="229"/>
      <c r="Q659" s="229"/>
      <c r="R659" s="229"/>
      <c r="S659" s="229"/>
      <c r="T659" s="486"/>
      <c r="U659" s="486"/>
      <c r="V659" s="229"/>
      <c r="W659" s="229"/>
      <c r="X659" s="229"/>
      <c r="Y659" s="229"/>
      <c r="Z659" s="229"/>
      <c r="AA659" s="229"/>
      <c r="AB659"/>
    </row>
    <row r="660" spans="1:28" x14ac:dyDescent="0.3">
      <c r="A660" s="229"/>
      <c r="B660" s="230"/>
      <c r="C660" s="229"/>
      <c r="D660" s="229"/>
      <c r="E660" s="229"/>
      <c r="F660" s="229"/>
      <c r="G660" s="229"/>
      <c r="H660" s="229"/>
      <c r="I660" s="229"/>
      <c r="J660" s="229"/>
      <c r="K660" s="229"/>
      <c r="L660" s="229"/>
      <c r="M660" s="502"/>
      <c r="N660" s="529"/>
      <c r="O660" s="229"/>
      <c r="P660" s="229"/>
      <c r="Q660" s="229"/>
      <c r="R660" s="229"/>
      <c r="S660" s="229"/>
      <c r="T660" s="486"/>
      <c r="U660" s="486"/>
      <c r="V660" s="229"/>
      <c r="W660" s="229"/>
      <c r="X660" s="229"/>
      <c r="Y660" s="229"/>
      <c r="Z660" s="229"/>
      <c r="AA660" s="229"/>
      <c r="AB660"/>
    </row>
    <row r="661" spans="1:28" x14ac:dyDescent="0.3">
      <c r="A661" s="229"/>
      <c r="B661" s="230"/>
      <c r="C661" s="229"/>
      <c r="D661" s="229"/>
      <c r="E661" s="229"/>
      <c r="F661" s="229"/>
      <c r="G661" s="229"/>
      <c r="H661" s="229"/>
      <c r="I661" s="229"/>
      <c r="J661" s="229"/>
      <c r="K661" s="229"/>
      <c r="L661" s="229"/>
      <c r="M661" s="502"/>
      <c r="N661" s="529"/>
      <c r="O661" s="229"/>
      <c r="P661" s="229"/>
      <c r="Q661" s="229"/>
      <c r="R661" s="229"/>
      <c r="S661" s="229"/>
      <c r="T661" s="486"/>
      <c r="U661" s="486"/>
      <c r="V661" s="229"/>
      <c r="W661" s="229"/>
      <c r="X661" s="229"/>
      <c r="Y661" s="229"/>
      <c r="Z661" s="229"/>
      <c r="AA661" s="229"/>
      <c r="AB661"/>
    </row>
    <row r="662" spans="1:28" x14ac:dyDescent="0.3">
      <c r="A662" s="229"/>
      <c r="B662" s="230"/>
      <c r="C662" s="229"/>
      <c r="D662" s="229"/>
      <c r="E662" s="229"/>
      <c r="F662" s="229"/>
      <c r="G662" s="229"/>
      <c r="H662" s="229"/>
      <c r="I662" s="229"/>
      <c r="J662" s="229"/>
      <c r="K662" s="229"/>
      <c r="L662" s="229"/>
      <c r="M662" s="502"/>
      <c r="N662" s="529"/>
      <c r="O662" s="229"/>
      <c r="P662" s="229"/>
      <c r="Q662" s="229"/>
      <c r="R662" s="229"/>
      <c r="S662" s="229"/>
      <c r="T662" s="486"/>
      <c r="U662" s="486"/>
      <c r="V662" s="229"/>
      <c r="W662" s="229"/>
      <c r="X662" s="229"/>
      <c r="Y662" s="229"/>
      <c r="Z662" s="229"/>
      <c r="AA662" s="229"/>
      <c r="AB662"/>
    </row>
    <row r="663" spans="1:28" x14ac:dyDescent="0.3">
      <c r="A663" s="229"/>
      <c r="B663" s="230"/>
      <c r="C663" s="229"/>
      <c r="D663" s="229"/>
      <c r="E663" s="229"/>
      <c r="F663" s="229"/>
      <c r="G663" s="229"/>
      <c r="H663" s="229"/>
      <c r="I663" s="229"/>
      <c r="J663" s="229"/>
      <c r="K663" s="229"/>
      <c r="L663" s="229"/>
      <c r="M663" s="502"/>
      <c r="N663" s="529"/>
      <c r="O663" s="229"/>
      <c r="P663" s="229"/>
      <c r="Q663" s="229"/>
      <c r="R663" s="229"/>
      <c r="S663" s="229"/>
      <c r="T663" s="486"/>
      <c r="U663" s="486"/>
      <c r="V663" s="229"/>
      <c r="W663" s="229"/>
      <c r="X663" s="229"/>
      <c r="Y663" s="229"/>
      <c r="Z663" s="229"/>
      <c r="AA663" s="229"/>
      <c r="AB663"/>
    </row>
    <row r="664" spans="1:28" x14ac:dyDescent="0.3">
      <c r="A664" s="229"/>
      <c r="B664" s="230"/>
      <c r="C664" s="229"/>
      <c r="D664" s="229"/>
      <c r="E664" s="229"/>
      <c r="F664" s="229"/>
      <c r="G664" s="229"/>
      <c r="H664" s="229"/>
      <c r="I664" s="229"/>
      <c r="J664" s="229"/>
      <c r="K664" s="229"/>
      <c r="L664" s="229"/>
      <c r="M664" s="502"/>
      <c r="N664" s="529"/>
      <c r="O664" s="229"/>
      <c r="P664" s="229"/>
      <c r="Q664" s="229"/>
      <c r="R664" s="229"/>
      <c r="S664" s="229"/>
      <c r="T664" s="486"/>
      <c r="U664" s="486"/>
      <c r="V664" s="229"/>
      <c r="W664" s="229"/>
      <c r="X664" s="229"/>
      <c r="Y664" s="229"/>
      <c r="Z664" s="229"/>
      <c r="AA664" s="229"/>
      <c r="AB664"/>
    </row>
    <row r="665" spans="1:28" x14ac:dyDescent="0.3">
      <c r="A665" s="229"/>
      <c r="B665" s="230"/>
      <c r="C665" s="229"/>
      <c r="D665" s="229"/>
      <c r="E665" s="229"/>
      <c r="F665" s="229"/>
      <c r="G665" s="229"/>
      <c r="H665" s="229"/>
      <c r="I665" s="229"/>
      <c r="J665" s="229"/>
      <c r="K665" s="229"/>
      <c r="L665" s="229"/>
      <c r="M665" s="502"/>
      <c r="N665" s="529"/>
      <c r="O665" s="229"/>
      <c r="P665" s="229"/>
      <c r="Q665" s="229"/>
      <c r="R665" s="229"/>
      <c r="S665" s="229"/>
      <c r="T665" s="486"/>
      <c r="U665" s="486"/>
      <c r="V665" s="229"/>
      <c r="W665" s="229"/>
      <c r="X665" s="229"/>
      <c r="Y665" s="229"/>
      <c r="Z665" s="229"/>
      <c r="AA665" s="229"/>
      <c r="AB665"/>
    </row>
    <row r="666" spans="1:28" x14ac:dyDescent="0.3">
      <c r="A666" s="229"/>
      <c r="B666" s="230"/>
      <c r="C666" s="229"/>
      <c r="D666" s="229"/>
      <c r="E666" s="229"/>
      <c r="F666" s="229"/>
      <c r="G666" s="229"/>
      <c r="H666" s="229"/>
      <c r="I666" s="229"/>
      <c r="J666" s="229"/>
      <c r="K666" s="229"/>
      <c r="L666" s="229"/>
      <c r="M666" s="502"/>
      <c r="N666" s="529"/>
      <c r="O666" s="229"/>
      <c r="P666" s="229"/>
      <c r="Q666" s="229"/>
      <c r="R666" s="229"/>
      <c r="S666" s="229"/>
      <c r="T666" s="486"/>
      <c r="U666" s="486"/>
      <c r="V666" s="229"/>
      <c r="W666" s="229"/>
      <c r="X666" s="229"/>
      <c r="Y666" s="229"/>
      <c r="Z666" s="229"/>
      <c r="AA666" s="229"/>
      <c r="AB666"/>
    </row>
    <row r="667" spans="1:28" x14ac:dyDescent="0.3">
      <c r="A667" s="229"/>
      <c r="B667" s="230"/>
      <c r="C667" s="229"/>
      <c r="D667" s="229"/>
      <c r="E667" s="229"/>
      <c r="F667" s="229"/>
      <c r="G667" s="229"/>
      <c r="H667" s="229"/>
      <c r="I667" s="229"/>
      <c r="J667" s="229"/>
      <c r="K667" s="229"/>
      <c r="L667" s="229"/>
      <c r="M667" s="502"/>
      <c r="N667" s="529"/>
      <c r="O667" s="229"/>
      <c r="P667" s="229"/>
      <c r="Q667" s="229"/>
      <c r="R667" s="229"/>
      <c r="S667" s="229"/>
      <c r="T667" s="486"/>
      <c r="U667" s="486"/>
      <c r="V667" s="229"/>
      <c r="W667" s="229"/>
      <c r="X667" s="229"/>
      <c r="Y667" s="229"/>
      <c r="Z667" s="229"/>
      <c r="AA667" s="229"/>
      <c r="AB667"/>
    </row>
    <row r="668" spans="1:28" x14ac:dyDescent="0.3">
      <c r="A668" s="229"/>
      <c r="B668" s="230"/>
      <c r="C668" s="229"/>
      <c r="D668" s="229"/>
      <c r="E668" s="229"/>
      <c r="F668" s="229"/>
      <c r="G668" s="229"/>
      <c r="H668" s="229"/>
      <c r="I668" s="229"/>
      <c r="J668" s="229"/>
      <c r="K668" s="229"/>
      <c r="L668" s="229"/>
      <c r="M668" s="502"/>
      <c r="N668" s="529"/>
      <c r="O668" s="229"/>
      <c r="P668" s="229"/>
      <c r="Q668" s="229"/>
      <c r="R668" s="229"/>
      <c r="S668" s="229"/>
      <c r="T668" s="486"/>
      <c r="U668" s="486"/>
      <c r="V668" s="229"/>
      <c r="W668" s="229"/>
      <c r="X668" s="229"/>
      <c r="Y668" s="229"/>
      <c r="Z668" s="229"/>
      <c r="AA668" s="229"/>
      <c r="AB668"/>
    </row>
    <row r="669" spans="1:28" x14ac:dyDescent="0.3">
      <c r="A669" s="229"/>
      <c r="B669" s="230"/>
      <c r="C669" s="229"/>
      <c r="D669" s="229"/>
      <c r="E669" s="229"/>
      <c r="F669" s="229"/>
      <c r="G669" s="229"/>
      <c r="H669" s="229"/>
      <c r="I669" s="229"/>
      <c r="J669" s="229"/>
      <c r="K669" s="229"/>
      <c r="L669" s="229"/>
      <c r="M669" s="502"/>
      <c r="N669" s="529"/>
      <c r="O669" s="229"/>
      <c r="P669" s="229"/>
      <c r="Q669" s="229"/>
      <c r="R669" s="229"/>
      <c r="S669" s="229"/>
      <c r="T669" s="486"/>
      <c r="U669" s="486"/>
      <c r="V669" s="229"/>
      <c r="W669" s="229"/>
      <c r="X669" s="229"/>
      <c r="Y669" s="229"/>
      <c r="Z669" s="229"/>
      <c r="AA669" s="229"/>
      <c r="AB669"/>
    </row>
    <row r="670" spans="1:28" x14ac:dyDescent="0.3">
      <c r="A670" s="229"/>
      <c r="B670" s="230"/>
      <c r="C670" s="229"/>
      <c r="D670" s="229"/>
      <c r="E670" s="229"/>
      <c r="F670" s="229"/>
      <c r="G670" s="229"/>
      <c r="H670" s="229"/>
      <c r="I670" s="229"/>
      <c r="J670" s="229"/>
      <c r="K670" s="229"/>
      <c r="L670" s="229"/>
      <c r="M670" s="502"/>
      <c r="N670" s="529"/>
      <c r="O670" s="229"/>
      <c r="P670" s="229"/>
      <c r="Q670" s="229"/>
      <c r="R670" s="229"/>
      <c r="S670" s="229"/>
      <c r="T670" s="486"/>
      <c r="U670" s="486"/>
      <c r="V670" s="229"/>
      <c r="W670" s="229"/>
      <c r="X670" s="229"/>
      <c r="Y670" s="229"/>
      <c r="Z670" s="229"/>
      <c r="AA670" s="229"/>
      <c r="AB670"/>
    </row>
    <row r="671" spans="1:28" x14ac:dyDescent="0.3">
      <c r="A671" s="229"/>
      <c r="B671" s="230"/>
      <c r="C671" s="229"/>
      <c r="D671" s="229"/>
      <c r="E671" s="229"/>
      <c r="F671" s="229"/>
      <c r="G671" s="229"/>
      <c r="H671" s="229"/>
      <c r="I671" s="229"/>
      <c r="J671" s="229"/>
      <c r="K671" s="229"/>
      <c r="L671" s="229"/>
      <c r="M671" s="502"/>
      <c r="N671" s="529"/>
      <c r="O671" s="229"/>
      <c r="P671" s="229"/>
      <c r="Q671" s="229"/>
      <c r="R671" s="229"/>
      <c r="S671" s="229"/>
      <c r="T671" s="486"/>
      <c r="U671" s="486"/>
      <c r="V671" s="229"/>
      <c r="W671" s="229"/>
      <c r="X671" s="229"/>
      <c r="Y671" s="229"/>
      <c r="Z671" s="229"/>
      <c r="AA671" s="229"/>
      <c r="AB671"/>
    </row>
    <row r="672" spans="1:28" x14ac:dyDescent="0.3">
      <c r="A672" s="229"/>
      <c r="B672" s="230"/>
      <c r="C672" s="229"/>
      <c r="D672" s="229"/>
      <c r="E672" s="229"/>
      <c r="F672" s="229"/>
      <c r="G672" s="229"/>
      <c r="H672" s="229"/>
      <c r="I672" s="229"/>
      <c r="J672" s="229"/>
      <c r="K672" s="229"/>
      <c r="L672" s="229"/>
      <c r="M672" s="502"/>
      <c r="N672" s="529"/>
      <c r="O672" s="229"/>
      <c r="P672" s="229"/>
      <c r="Q672" s="229"/>
      <c r="R672" s="229"/>
      <c r="S672" s="229"/>
      <c r="T672" s="486"/>
      <c r="U672" s="486"/>
      <c r="V672" s="229"/>
      <c r="W672" s="229"/>
      <c r="X672" s="229"/>
      <c r="Y672" s="229"/>
      <c r="Z672" s="229"/>
      <c r="AA672" s="229"/>
      <c r="AB672"/>
    </row>
    <row r="673" spans="1:28" x14ac:dyDescent="0.3">
      <c r="A673" s="229"/>
      <c r="B673" s="230"/>
      <c r="C673" s="229"/>
      <c r="D673" s="229"/>
      <c r="E673" s="229"/>
      <c r="F673" s="229"/>
      <c r="G673" s="229"/>
      <c r="H673" s="229"/>
      <c r="I673" s="229"/>
      <c r="J673" s="229"/>
      <c r="K673" s="229"/>
      <c r="L673" s="229"/>
      <c r="M673" s="502"/>
      <c r="N673" s="529"/>
      <c r="O673" s="229"/>
      <c r="P673" s="229"/>
      <c r="Q673" s="229"/>
      <c r="R673" s="229"/>
      <c r="S673" s="229"/>
      <c r="T673" s="486"/>
      <c r="U673" s="486"/>
      <c r="V673" s="229"/>
      <c r="W673" s="229"/>
      <c r="X673" s="229"/>
      <c r="Y673" s="229"/>
      <c r="Z673" s="229"/>
      <c r="AA673" s="229"/>
      <c r="AB673"/>
    </row>
    <row r="674" spans="1:28" x14ac:dyDescent="0.3">
      <c r="A674" s="229"/>
      <c r="B674" s="230"/>
      <c r="C674" s="229"/>
      <c r="D674" s="229"/>
      <c r="E674" s="229"/>
      <c r="F674" s="229"/>
      <c r="G674" s="229"/>
      <c r="H674" s="229"/>
      <c r="I674" s="229"/>
      <c r="J674" s="229"/>
      <c r="K674" s="229"/>
      <c r="L674" s="229"/>
      <c r="M674" s="502"/>
      <c r="N674" s="529"/>
      <c r="O674" s="229"/>
      <c r="P674" s="229"/>
      <c r="Q674" s="229"/>
      <c r="R674" s="229"/>
      <c r="S674" s="229"/>
      <c r="T674" s="486"/>
      <c r="U674" s="486"/>
      <c r="V674" s="229"/>
      <c r="W674" s="229"/>
      <c r="X674" s="229"/>
      <c r="Y674" s="229"/>
      <c r="Z674" s="229"/>
      <c r="AA674" s="229"/>
      <c r="AB674"/>
    </row>
    <row r="675" spans="1:28" x14ac:dyDescent="0.3">
      <c r="A675" s="229"/>
      <c r="B675" s="230"/>
      <c r="C675" s="229"/>
      <c r="D675" s="229"/>
      <c r="E675" s="229"/>
      <c r="F675" s="229"/>
      <c r="G675" s="229"/>
      <c r="H675" s="229"/>
      <c r="I675" s="229"/>
      <c r="J675" s="229"/>
      <c r="K675" s="229"/>
      <c r="L675" s="229"/>
      <c r="M675" s="502"/>
      <c r="N675" s="529"/>
      <c r="O675" s="229"/>
      <c r="P675" s="229"/>
      <c r="Q675" s="229"/>
      <c r="R675" s="229"/>
      <c r="S675" s="229"/>
      <c r="T675" s="486"/>
      <c r="U675" s="486"/>
      <c r="V675" s="229"/>
      <c r="W675" s="229"/>
      <c r="X675" s="229"/>
      <c r="Y675" s="229"/>
      <c r="Z675" s="229"/>
      <c r="AA675" s="229"/>
      <c r="AB675"/>
    </row>
    <row r="676" spans="1:28" x14ac:dyDescent="0.3">
      <c r="A676" s="229"/>
      <c r="B676" s="230"/>
      <c r="C676" s="229"/>
      <c r="D676" s="229"/>
      <c r="E676" s="229"/>
      <c r="F676" s="229"/>
      <c r="G676" s="229"/>
      <c r="H676" s="229"/>
      <c r="I676" s="229"/>
      <c r="J676" s="229"/>
      <c r="K676" s="229"/>
      <c r="L676" s="229"/>
      <c r="M676" s="502"/>
      <c r="N676" s="529"/>
      <c r="O676" s="229"/>
      <c r="P676" s="229"/>
      <c r="Q676" s="229"/>
      <c r="R676" s="229"/>
      <c r="S676" s="229"/>
      <c r="T676" s="486"/>
      <c r="U676" s="486"/>
      <c r="V676" s="229"/>
      <c r="W676" s="229"/>
      <c r="X676" s="229"/>
      <c r="Y676" s="229"/>
      <c r="Z676" s="229"/>
      <c r="AA676" s="229"/>
      <c r="AB676"/>
    </row>
    <row r="677" spans="1:28" x14ac:dyDescent="0.3">
      <c r="A677" s="229"/>
      <c r="B677" s="230"/>
      <c r="C677" s="229"/>
      <c r="D677" s="229"/>
      <c r="E677" s="229"/>
      <c r="F677" s="229"/>
      <c r="G677" s="229"/>
      <c r="H677" s="229"/>
      <c r="I677" s="229"/>
      <c r="J677" s="229"/>
      <c r="K677" s="229"/>
      <c r="L677" s="229"/>
      <c r="M677" s="502"/>
      <c r="N677" s="529"/>
      <c r="O677" s="229"/>
      <c r="P677" s="229"/>
      <c r="Q677" s="229"/>
      <c r="R677" s="229"/>
      <c r="S677" s="229"/>
      <c r="T677" s="486"/>
      <c r="U677" s="486"/>
      <c r="V677" s="229"/>
      <c r="W677" s="229"/>
      <c r="X677" s="229"/>
      <c r="Y677" s="229"/>
      <c r="Z677" s="229"/>
      <c r="AA677" s="229"/>
      <c r="AB677"/>
    </row>
    <row r="678" spans="1:28" x14ac:dyDescent="0.3">
      <c r="A678" s="229"/>
      <c r="B678" s="230"/>
      <c r="C678" s="229"/>
      <c r="D678" s="229"/>
      <c r="E678" s="229"/>
      <c r="F678" s="229"/>
      <c r="G678" s="229"/>
      <c r="H678" s="229"/>
      <c r="I678" s="229"/>
      <c r="J678" s="229"/>
      <c r="K678" s="229"/>
      <c r="L678" s="229"/>
      <c r="M678" s="502"/>
      <c r="N678" s="529"/>
      <c r="O678" s="229"/>
      <c r="P678" s="229"/>
      <c r="Q678" s="229"/>
      <c r="R678" s="229"/>
      <c r="S678" s="229"/>
      <c r="T678" s="486"/>
      <c r="U678" s="486"/>
      <c r="V678" s="229"/>
      <c r="W678" s="229"/>
      <c r="X678" s="229"/>
      <c r="Y678" s="229"/>
      <c r="Z678" s="229"/>
      <c r="AA678" s="229"/>
      <c r="AB678"/>
    </row>
    <row r="679" spans="1:28" x14ac:dyDescent="0.3">
      <c r="A679" s="229"/>
      <c r="B679" s="230"/>
      <c r="C679" s="229"/>
      <c r="D679" s="229"/>
      <c r="E679" s="229"/>
      <c r="F679" s="229"/>
      <c r="G679" s="229"/>
      <c r="H679" s="229"/>
      <c r="I679" s="229"/>
      <c r="J679" s="229"/>
      <c r="K679" s="229"/>
      <c r="L679" s="229"/>
      <c r="M679" s="502"/>
      <c r="N679" s="529"/>
      <c r="O679" s="229"/>
      <c r="P679" s="229"/>
      <c r="Q679" s="229"/>
      <c r="R679" s="229"/>
      <c r="S679" s="229"/>
      <c r="T679" s="486"/>
      <c r="U679" s="486"/>
      <c r="V679" s="229"/>
      <c r="W679" s="229"/>
      <c r="X679" s="229"/>
      <c r="Y679" s="229"/>
      <c r="Z679" s="229"/>
      <c r="AA679" s="229"/>
      <c r="AB679"/>
    </row>
    <row r="680" spans="1:28" x14ac:dyDescent="0.3">
      <c r="A680" s="229"/>
      <c r="B680" s="230"/>
      <c r="C680" s="229"/>
      <c r="D680" s="229"/>
      <c r="E680" s="229"/>
      <c r="F680" s="229"/>
      <c r="G680" s="229"/>
      <c r="H680" s="229"/>
      <c r="I680" s="229"/>
      <c r="J680" s="229"/>
      <c r="K680" s="229"/>
      <c r="L680" s="229"/>
      <c r="M680" s="502"/>
      <c r="N680" s="529"/>
      <c r="O680" s="229"/>
      <c r="P680" s="229"/>
      <c r="Q680" s="229"/>
      <c r="R680" s="229"/>
      <c r="S680" s="229"/>
      <c r="T680" s="486"/>
      <c r="U680" s="486"/>
      <c r="V680" s="229"/>
      <c r="W680" s="229"/>
      <c r="X680" s="229"/>
      <c r="Y680" s="229"/>
      <c r="Z680" s="229"/>
      <c r="AA680" s="229"/>
      <c r="AB680"/>
    </row>
    <row r="681" spans="1:28" x14ac:dyDescent="0.3">
      <c r="A681" s="229"/>
      <c r="B681" s="230"/>
      <c r="C681" s="229"/>
      <c r="D681" s="229"/>
      <c r="E681" s="229"/>
      <c r="F681" s="229"/>
      <c r="G681" s="229"/>
      <c r="H681" s="229"/>
      <c r="I681" s="229"/>
      <c r="J681" s="229"/>
      <c r="K681" s="229"/>
      <c r="L681" s="229"/>
      <c r="M681" s="502"/>
      <c r="N681" s="529"/>
      <c r="O681" s="229"/>
      <c r="P681" s="229"/>
      <c r="Q681" s="229"/>
      <c r="R681" s="229"/>
      <c r="S681" s="229"/>
      <c r="T681" s="486"/>
      <c r="U681" s="486"/>
      <c r="V681" s="229"/>
      <c r="W681" s="229"/>
      <c r="X681" s="229"/>
      <c r="Y681" s="229"/>
      <c r="Z681" s="229"/>
      <c r="AA681" s="229"/>
      <c r="AB681"/>
    </row>
    <row r="682" spans="1:28" x14ac:dyDescent="0.3">
      <c r="A682" s="229"/>
      <c r="B682" s="230"/>
      <c r="C682" s="229"/>
      <c r="D682" s="229"/>
      <c r="E682" s="229"/>
      <c r="F682" s="229"/>
      <c r="G682" s="229"/>
      <c r="H682" s="229"/>
      <c r="I682" s="229"/>
      <c r="J682" s="229"/>
      <c r="K682" s="229"/>
      <c r="L682" s="229"/>
      <c r="M682" s="502"/>
      <c r="N682" s="529"/>
      <c r="O682" s="229"/>
      <c r="P682" s="229"/>
      <c r="Q682" s="229"/>
      <c r="R682" s="229"/>
      <c r="S682" s="229"/>
      <c r="T682" s="486"/>
      <c r="U682" s="486"/>
      <c r="V682" s="229"/>
      <c r="W682" s="229"/>
      <c r="X682" s="229"/>
      <c r="Y682" s="229"/>
      <c r="Z682" s="229"/>
      <c r="AA682" s="229"/>
      <c r="AB682"/>
    </row>
    <row r="683" spans="1:28" x14ac:dyDescent="0.3">
      <c r="A683" s="229"/>
      <c r="B683" s="230"/>
      <c r="C683" s="229"/>
      <c r="D683" s="229"/>
      <c r="E683" s="229"/>
      <c r="F683" s="229"/>
      <c r="G683" s="229"/>
      <c r="H683" s="229"/>
      <c r="I683" s="229"/>
      <c r="J683" s="229"/>
      <c r="K683" s="229"/>
      <c r="L683" s="229"/>
      <c r="M683" s="502"/>
      <c r="N683" s="529"/>
      <c r="O683" s="229"/>
      <c r="P683" s="229"/>
      <c r="Q683" s="229"/>
      <c r="R683" s="229"/>
      <c r="S683" s="229"/>
      <c r="T683" s="486"/>
      <c r="U683" s="486"/>
      <c r="V683" s="229"/>
      <c r="W683" s="229"/>
      <c r="X683" s="229"/>
      <c r="Y683" s="229"/>
      <c r="Z683" s="229"/>
      <c r="AA683" s="229"/>
      <c r="AB683"/>
    </row>
    <row r="684" spans="1:28" x14ac:dyDescent="0.3">
      <c r="A684" s="229"/>
      <c r="B684" s="230"/>
      <c r="C684" s="229"/>
      <c r="D684" s="229"/>
      <c r="E684" s="229"/>
      <c r="F684" s="229"/>
      <c r="G684" s="229"/>
      <c r="H684" s="229"/>
      <c r="I684" s="229"/>
      <c r="J684" s="229"/>
      <c r="K684" s="229"/>
      <c r="L684" s="229"/>
      <c r="M684" s="502"/>
      <c r="N684" s="529"/>
      <c r="O684" s="229"/>
      <c r="P684" s="229"/>
      <c r="Q684" s="229"/>
      <c r="R684" s="229"/>
      <c r="S684" s="229"/>
      <c r="T684" s="486"/>
      <c r="U684" s="486"/>
      <c r="V684" s="229"/>
      <c r="W684" s="229"/>
      <c r="X684" s="229"/>
      <c r="Y684" s="229"/>
      <c r="Z684" s="229"/>
      <c r="AA684" s="229"/>
      <c r="AB684"/>
    </row>
    <row r="685" spans="1:28" x14ac:dyDescent="0.3">
      <c r="A685" s="229"/>
      <c r="B685" s="230"/>
      <c r="C685" s="229"/>
      <c r="D685" s="229"/>
      <c r="E685" s="229"/>
      <c r="F685" s="229"/>
      <c r="G685" s="229"/>
      <c r="H685" s="229"/>
      <c r="I685" s="229"/>
      <c r="J685" s="229"/>
      <c r="K685" s="229"/>
      <c r="L685" s="229"/>
      <c r="M685" s="502"/>
      <c r="N685" s="529"/>
      <c r="O685" s="229"/>
      <c r="P685" s="229"/>
      <c r="Q685" s="229"/>
      <c r="R685" s="229"/>
      <c r="S685" s="229"/>
      <c r="T685" s="486"/>
      <c r="U685" s="486"/>
      <c r="V685" s="229"/>
      <c r="W685" s="229"/>
      <c r="X685" s="229"/>
      <c r="Y685" s="229"/>
      <c r="Z685" s="229"/>
      <c r="AA685" s="229"/>
      <c r="AB685"/>
    </row>
    <row r="686" spans="1:28" x14ac:dyDescent="0.3">
      <c r="A686" s="229"/>
      <c r="B686" s="230"/>
      <c r="C686" s="229"/>
      <c r="D686" s="229"/>
      <c r="E686" s="229"/>
      <c r="F686" s="229"/>
      <c r="G686" s="229"/>
      <c r="H686" s="229"/>
      <c r="I686" s="229"/>
      <c r="J686" s="229"/>
      <c r="K686" s="229"/>
      <c r="L686" s="229"/>
      <c r="M686" s="502"/>
      <c r="N686" s="529"/>
      <c r="O686" s="229"/>
      <c r="P686" s="229"/>
      <c r="Q686" s="229"/>
      <c r="R686" s="229"/>
      <c r="S686" s="229"/>
      <c r="T686" s="486"/>
      <c r="U686" s="486"/>
      <c r="V686" s="229"/>
      <c r="W686" s="229"/>
      <c r="X686" s="229"/>
      <c r="Y686" s="229"/>
      <c r="Z686" s="229"/>
      <c r="AA686" s="229"/>
      <c r="AB686"/>
    </row>
    <row r="687" spans="1:28" x14ac:dyDescent="0.3">
      <c r="A687" s="229"/>
      <c r="B687" s="230"/>
      <c r="C687" s="229"/>
      <c r="D687" s="229"/>
      <c r="E687" s="229"/>
      <c r="F687" s="229"/>
      <c r="G687" s="229"/>
      <c r="H687" s="229"/>
      <c r="I687" s="229"/>
      <c r="J687" s="229"/>
      <c r="K687" s="229"/>
      <c r="L687" s="229"/>
      <c r="M687" s="502"/>
      <c r="N687" s="529"/>
      <c r="O687" s="229"/>
      <c r="P687" s="229"/>
      <c r="Q687" s="229"/>
      <c r="R687" s="229"/>
      <c r="S687" s="229"/>
      <c r="T687" s="486"/>
      <c r="U687" s="486"/>
      <c r="V687" s="229"/>
      <c r="W687" s="229"/>
      <c r="X687" s="229"/>
      <c r="Y687" s="229"/>
      <c r="Z687" s="229"/>
      <c r="AA687" s="229"/>
      <c r="AB687"/>
    </row>
    <row r="688" spans="1:28" x14ac:dyDescent="0.3">
      <c r="A688" s="229"/>
      <c r="B688" s="230"/>
      <c r="C688" s="229"/>
      <c r="D688" s="229"/>
      <c r="E688" s="229"/>
      <c r="F688" s="229"/>
      <c r="G688" s="229"/>
      <c r="H688" s="229"/>
      <c r="I688" s="229"/>
      <c r="J688" s="229"/>
      <c r="K688" s="229"/>
      <c r="L688" s="229"/>
      <c r="M688" s="502"/>
      <c r="N688" s="529"/>
      <c r="O688" s="229"/>
      <c r="P688" s="229"/>
      <c r="Q688" s="229"/>
      <c r="R688" s="229"/>
      <c r="S688" s="229"/>
      <c r="T688" s="486"/>
      <c r="U688" s="486"/>
      <c r="V688" s="229"/>
      <c r="W688" s="229"/>
      <c r="X688" s="229"/>
      <c r="Y688" s="229"/>
      <c r="Z688" s="229"/>
      <c r="AA688" s="229"/>
      <c r="AB688"/>
    </row>
    <row r="689" spans="1:28" x14ac:dyDescent="0.3">
      <c r="A689" s="229"/>
      <c r="B689" s="230"/>
      <c r="C689" s="229"/>
      <c r="D689" s="229"/>
      <c r="E689" s="229"/>
      <c r="F689" s="229"/>
      <c r="G689" s="229"/>
      <c r="H689" s="229"/>
      <c r="I689" s="229"/>
      <c r="J689" s="229"/>
      <c r="K689" s="229"/>
      <c r="L689" s="229"/>
      <c r="M689" s="502"/>
      <c r="N689" s="529"/>
      <c r="O689" s="229"/>
      <c r="P689" s="229"/>
      <c r="Q689" s="229"/>
      <c r="R689" s="229"/>
      <c r="S689" s="229"/>
      <c r="T689" s="486"/>
      <c r="U689" s="486"/>
      <c r="V689" s="229"/>
      <c r="W689" s="229"/>
      <c r="X689" s="229"/>
      <c r="Y689" s="229"/>
      <c r="Z689" s="229"/>
      <c r="AA689" s="229"/>
      <c r="AB689"/>
    </row>
    <row r="690" spans="1:28" x14ac:dyDescent="0.3">
      <c r="A690" s="229"/>
      <c r="B690" s="230"/>
      <c r="C690" s="229"/>
      <c r="D690" s="229"/>
      <c r="E690" s="229"/>
      <c r="F690" s="229"/>
      <c r="G690" s="229"/>
      <c r="H690" s="229"/>
      <c r="I690" s="229"/>
      <c r="J690" s="229"/>
      <c r="K690" s="229"/>
      <c r="L690" s="229"/>
      <c r="M690" s="502"/>
      <c r="N690" s="529"/>
      <c r="O690" s="229"/>
      <c r="P690" s="229"/>
      <c r="Q690" s="229"/>
      <c r="R690" s="229"/>
      <c r="S690" s="229"/>
      <c r="T690" s="486"/>
      <c r="U690" s="486"/>
      <c r="V690" s="229"/>
      <c r="W690" s="229"/>
      <c r="X690" s="229"/>
      <c r="Y690" s="229"/>
      <c r="Z690" s="229"/>
      <c r="AA690" s="229"/>
      <c r="AB690"/>
    </row>
    <row r="691" spans="1:28" x14ac:dyDescent="0.3">
      <c r="A691" s="229"/>
      <c r="B691" s="230"/>
      <c r="C691" s="229"/>
      <c r="D691" s="229"/>
      <c r="E691" s="229"/>
      <c r="F691" s="229"/>
      <c r="G691" s="229"/>
      <c r="H691" s="229"/>
      <c r="I691" s="229"/>
      <c r="J691" s="229"/>
      <c r="K691" s="229"/>
      <c r="L691" s="229"/>
      <c r="M691" s="502"/>
      <c r="N691" s="529"/>
      <c r="O691" s="229"/>
      <c r="P691" s="229"/>
      <c r="Q691" s="229"/>
      <c r="R691" s="229"/>
      <c r="S691" s="229"/>
      <c r="T691" s="486"/>
      <c r="U691" s="486"/>
      <c r="V691" s="229"/>
      <c r="W691" s="229"/>
      <c r="X691" s="229"/>
      <c r="Y691" s="229"/>
      <c r="Z691" s="229"/>
      <c r="AA691" s="229"/>
      <c r="AB691"/>
    </row>
    <row r="692" spans="1:28" x14ac:dyDescent="0.3">
      <c r="A692" s="229"/>
      <c r="B692" s="230"/>
      <c r="C692" s="229"/>
      <c r="D692" s="229"/>
      <c r="E692" s="229"/>
      <c r="F692" s="229"/>
      <c r="G692" s="229"/>
      <c r="H692" s="229"/>
      <c r="I692" s="229"/>
      <c r="J692" s="229"/>
      <c r="K692" s="229"/>
      <c r="L692" s="229"/>
      <c r="M692" s="502"/>
      <c r="N692" s="529"/>
      <c r="O692" s="229"/>
      <c r="P692" s="229"/>
      <c r="Q692" s="229"/>
      <c r="R692" s="229"/>
      <c r="S692" s="229"/>
      <c r="T692" s="486"/>
      <c r="U692" s="486"/>
      <c r="V692" s="229"/>
      <c r="W692" s="229"/>
      <c r="X692" s="229"/>
      <c r="Y692" s="229"/>
      <c r="Z692" s="229"/>
      <c r="AA692" s="229"/>
      <c r="AB692"/>
    </row>
    <row r="693" spans="1:28" x14ac:dyDescent="0.3">
      <c r="A693" s="229"/>
      <c r="B693" s="230"/>
      <c r="C693" s="229"/>
      <c r="D693" s="229"/>
      <c r="E693" s="229"/>
      <c r="F693" s="229"/>
      <c r="G693" s="229"/>
      <c r="H693" s="229"/>
      <c r="I693" s="229"/>
      <c r="J693" s="229"/>
      <c r="K693" s="229"/>
      <c r="L693" s="229"/>
      <c r="M693" s="502"/>
      <c r="N693" s="529"/>
      <c r="O693" s="229"/>
      <c r="P693" s="229"/>
      <c r="Q693" s="229"/>
      <c r="R693" s="229"/>
      <c r="S693" s="229"/>
      <c r="T693" s="486"/>
      <c r="U693" s="486"/>
      <c r="V693" s="229"/>
      <c r="W693" s="229"/>
      <c r="X693" s="229"/>
      <c r="Y693" s="229"/>
      <c r="Z693" s="229"/>
      <c r="AA693" s="229"/>
      <c r="AB693"/>
    </row>
    <row r="694" spans="1:28" x14ac:dyDescent="0.3">
      <c r="A694" s="229"/>
      <c r="B694" s="230"/>
      <c r="C694" s="229"/>
      <c r="D694" s="229"/>
      <c r="E694" s="229"/>
      <c r="F694" s="229"/>
      <c r="G694" s="229"/>
      <c r="H694" s="229"/>
      <c r="I694" s="229"/>
      <c r="J694" s="229"/>
      <c r="K694" s="229"/>
      <c r="L694" s="229"/>
      <c r="M694" s="502"/>
      <c r="N694" s="529"/>
      <c r="O694" s="229"/>
      <c r="P694" s="229"/>
      <c r="Q694" s="229"/>
      <c r="R694" s="229"/>
      <c r="S694" s="229"/>
      <c r="T694" s="486"/>
      <c r="U694" s="486"/>
      <c r="V694" s="229"/>
      <c r="W694" s="229"/>
      <c r="X694" s="229"/>
      <c r="Y694" s="229"/>
      <c r="Z694" s="229"/>
      <c r="AA694" s="229"/>
      <c r="AB694"/>
    </row>
    <row r="695" spans="1:28" x14ac:dyDescent="0.3">
      <c r="A695" s="229"/>
      <c r="B695" s="230"/>
      <c r="C695" s="229"/>
      <c r="D695" s="229"/>
      <c r="E695" s="229"/>
      <c r="F695" s="229"/>
      <c r="G695" s="229"/>
      <c r="H695" s="229"/>
      <c r="I695" s="229"/>
      <c r="J695" s="229"/>
      <c r="K695" s="229"/>
      <c r="L695" s="229"/>
      <c r="M695" s="502"/>
      <c r="N695" s="529"/>
      <c r="O695" s="229"/>
      <c r="P695" s="229"/>
      <c r="Q695" s="229"/>
      <c r="R695" s="229"/>
      <c r="S695" s="229"/>
      <c r="T695" s="486"/>
      <c r="U695" s="486"/>
      <c r="V695" s="229"/>
      <c r="W695" s="229"/>
      <c r="X695" s="229"/>
      <c r="Y695" s="229"/>
      <c r="Z695" s="229"/>
      <c r="AA695" s="229"/>
      <c r="AB695"/>
    </row>
    <row r="696" spans="1:28" x14ac:dyDescent="0.3">
      <c r="A696" s="229"/>
      <c r="B696" s="230"/>
      <c r="C696" s="229"/>
      <c r="D696" s="229"/>
      <c r="E696" s="229"/>
      <c r="F696" s="229"/>
      <c r="G696" s="229"/>
      <c r="H696" s="229"/>
      <c r="I696" s="229"/>
      <c r="J696" s="229"/>
      <c r="K696" s="229"/>
      <c r="L696" s="229"/>
      <c r="M696" s="502"/>
      <c r="N696" s="529"/>
      <c r="O696" s="229"/>
      <c r="P696" s="229"/>
      <c r="Q696" s="229"/>
      <c r="R696" s="229"/>
      <c r="S696" s="229"/>
      <c r="T696" s="486"/>
      <c r="U696" s="486"/>
      <c r="V696" s="229"/>
      <c r="W696" s="229"/>
      <c r="X696" s="229"/>
      <c r="Y696" s="229"/>
      <c r="Z696" s="229"/>
      <c r="AA696" s="229"/>
      <c r="AB696"/>
    </row>
    <row r="697" spans="1:28" x14ac:dyDescent="0.3">
      <c r="A697" s="229"/>
      <c r="B697" s="230"/>
      <c r="C697" s="229"/>
      <c r="D697" s="229"/>
      <c r="E697" s="229"/>
      <c r="F697" s="229"/>
      <c r="G697" s="229"/>
      <c r="H697" s="229"/>
      <c r="I697" s="229"/>
      <c r="J697" s="229"/>
      <c r="K697" s="229"/>
      <c r="L697" s="229"/>
      <c r="M697" s="502"/>
      <c r="N697" s="529"/>
      <c r="O697" s="229"/>
      <c r="P697" s="229"/>
      <c r="Q697" s="229"/>
      <c r="R697" s="229"/>
      <c r="S697" s="229"/>
      <c r="T697" s="486"/>
      <c r="U697" s="486"/>
      <c r="V697" s="229"/>
      <c r="W697" s="229"/>
      <c r="X697" s="229"/>
      <c r="Y697" s="229"/>
      <c r="Z697" s="229"/>
      <c r="AA697" s="229"/>
      <c r="AB697"/>
    </row>
    <row r="698" spans="1:28" x14ac:dyDescent="0.3">
      <c r="A698" s="229"/>
      <c r="B698" s="230"/>
      <c r="C698" s="229"/>
      <c r="D698" s="229"/>
      <c r="E698" s="229"/>
      <c r="F698" s="229"/>
      <c r="G698" s="229"/>
      <c r="H698" s="229"/>
      <c r="I698" s="229"/>
      <c r="J698" s="229"/>
      <c r="K698" s="229"/>
      <c r="L698" s="229"/>
      <c r="M698" s="502"/>
      <c r="N698" s="529"/>
      <c r="O698" s="229"/>
      <c r="P698" s="229"/>
      <c r="Q698" s="229"/>
      <c r="R698" s="229"/>
      <c r="S698" s="229"/>
      <c r="T698" s="486"/>
      <c r="U698" s="486"/>
      <c r="V698" s="229"/>
      <c r="W698" s="229"/>
      <c r="X698" s="229"/>
      <c r="Y698" s="229"/>
      <c r="Z698" s="229"/>
      <c r="AA698" s="229"/>
      <c r="AB698"/>
    </row>
    <row r="699" spans="1:28" x14ac:dyDescent="0.3">
      <c r="A699" s="229"/>
      <c r="B699" s="230"/>
      <c r="C699" s="229"/>
      <c r="D699" s="229"/>
      <c r="E699" s="229"/>
      <c r="F699" s="229"/>
      <c r="G699" s="229"/>
      <c r="H699" s="229"/>
      <c r="I699" s="229"/>
      <c r="J699" s="229"/>
      <c r="K699" s="229"/>
      <c r="L699" s="229"/>
      <c r="M699" s="502"/>
      <c r="N699" s="529"/>
      <c r="O699" s="229"/>
      <c r="P699" s="229"/>
      <c r="Q699" s="229"/>
      <c r="R699" s="229"/>
      <c r="S699" s="229"/>
      <c r="T699" s="486"/>
      <c r="U699" s="486"/>
      <c r="V699" s="229"/>
      <c r="W699" s="229"/>
      <c r="X699" s="229"/>
      <c r="Y699" s="229"/>
      <c r="Z699" s="229"/>
      <c r="AA699" s="229"/>
      <c r="AB699"/>
    </row>
    <row r="700" spans="1:28" x14ac:dyDescent="0.3">
      <c r="A700" s="229"/>
      <c r="B700" s="230"/>
      <c r="C700" s="229"/>
      <c r="D700" s="229"/>
      <c r="E700" s="229"/>
      <c r="F700" s="229"/>
      <c r="G700" s="229"/>
      <c r="H700" s="229"/>
      <c r="I700" s="229"/>
      <c r="J700" s="229"/>
      <c r="K700" s="229"/>
      <c r="L700" s="229"/>
      <c r="M700" s="502"/>
      <c r="N700" s="529"/>
      <c r="O700" s="229"/>
      <c r="P700" s="229"/>
      <c r="Q700" s="229"/>
      <c r="R700" s="229"/>
      <c r="S700" s="229"/>
      <c r="T700" s="486"/>
      <c r="U700" s="486"/>
      <c r="V700" s="229"/>
      <c r="W700" s="229"/>
      <c r="X700" s="229"/>
      <c r="Y700" s="229"/>
      <c r="Z700" s="229"/>
      <c r="AA700" s="229"/>
      <c r="AB700"/>
    </row>
    <row r="701" spans="1:28" x14ac:dyDescent="0.3">
      <c r="A701" s="229"/>
      <c r="B701" s="230"/>
      <c r="C701" s="229"/>
      <c r="D701" s="229"/>
      <c r="E701" s="229"/>
      <c r="F701" s="229"/>
      <c r="G701" s="229"/>
      <c r="H701" s="229"/>
      <c r="I701" s="229"/>
      <c r="J701" s="229"/>
      <c r="K701" s="229"/>
      <c r="L701" s="229"/>
      <c r="M701" s="502"/>
      <c r="N701" s="529"/>
      <c r="O701" s="229"/>
      <c r="P701" s="229"/>
      <c r="Q701" s="229"/>
      <c r="R701" s="229"/>
      <c r="S701" s="229"/>
      <c r="T701" s="486"/>
      <c r="U701" s="486"/>
      <c r="V701" s="229"/>
      <c r="W701" s="229"/>
      <c r="X701" s="229"/>
      <c r="Y701" s="229"/>
      <c r="Z701" s="229"/>
      <c r="AA701" s="229"/>
      <c r="AB701"/>
    </row>
    <row r="702" spans="1:28" x14ac:dyDescent="0.3">
      <c r="A702" s="229"/>
      <c r="B702" s="230"/>
      <c r="C702" s="229"/>
      <c r="D702" s="229"/>
      <c r="E702" s="229"/>
      <c r="F702" s="229"/>
      <c r="G702" s="229"/>
      <c r="H702" s="229"/>
      <c r="I702" s="229"/>
      <c r="J702" s="229"/>
      <c r="K702" s="229"/>
      <c r="L702" s="229"/>
      <c r="M702" s="502"/>
      <c r="N702" s="529"/>
      <c r="O702" s="229"/>
      <c r="P702" s="229"/>
      <c r="Q702" s="229"/>
      <c r="R702" s="229"/>
      <c r="S702" s="229"/>
      <c r="T702" s="486"/>
      <c r="U702" s="486"/>
      <c r="V702" s="229"/>
      <c r="W702" s="229"/>
      <c r="X702" s="229"/>
      <c r="Y702" s="229"/>
      <c r="Z702" s="229"/>
      <c r="AA702" s="229"/>
      <c r="AB702"/>
    </row>
    <row r="703" spans="1:28" x14ac:dyDescent="0.3">
      <c r="A703" s="229"/>
      <c r="B703" s="230"/>
      <c r="C703" s="229"/>
      <c r="D703" s="229"/>
      <c r="E703" s="229"/>
      <c r="F703" s="229"/>
      <c r="G703" s="229"/>
      <c r="H703" s="229"/>
      <c r="I703" s="229"/>
      <c r="J703" s="229"/>
      <c r="K703" s="229"/>
      <c r="L703" s="229"/>
      <c r="M703" s="502"/>
      <c r="N703" s="529"/>
      <c r="O703" s="229"/>
      <c r="P703" s="229"/>
      <c r="Q703" s="229"/>
      <c r="R703" s="229"/>
      <c r="S703" s="229"/>
      <c r="T703" s="486"/>
      <c r="U703" s="486"/>
      <c r="V703" s="229"/>
      <c r="W703" s="229"/>
      <c r="X703" s="229"/>
      <c r="Y703" s="229"/>
      <c r="Z703" s="229"/>
      <c r="AA703" s="229"/>
      <c r="AB703"/>
    </row>
    <row r="704" spans="1:28" x14ac:dyDescent="0.3">
      <c r="A704" s="229"/>
      <c r="B704" s="230"/>
      <c r="C704" s="229"/>
      <c r="D704" s="229"/>
      <c r="E704" s="229"/>
      <c r="F704" s="229"/>
      <c r="G704" s="229"/>
      <c r="H704" s="229"/>
      <c r="I704" s="229"/>
      <c r="J704" s="229"/>
      <c r="K704" s="229"/>
      <c r="L704" s="229"/>
      <c r="M704" s="502"/>
      <c r="N704" s="529"/>
      <c r="O704" s="229"/>
      <c r="P704" s="229"/>
      <c r="Q704" s="229"/>
      <c r="R704" s="229"/>
      <c r="S704" s="229"/>
      <c r="T704" s="486"/>
      <c r="U704" s="486"/>
      <c r="V704" s="229"/>
      <c r="W704" s="229"/>
      <c r="X704" s="229"/>
      <c r="Y704" s="229"/>
      <c r="Z704" s="229"/>
      <c r="AA704" s="229"/>
      <c r="AB704"/>
    </row>
    <row r="705" spans="1:28" x14ac:dyDescent="0.3">
      <c r="A705" s="229"/>
      <c r="B705" s="230"/>
      <c r="C705" s="229"/>
      <c r="D705" s="229"/>
      <c r="E705" s="229"/>
      <c r="F705" s="229"/>
      <c r="G705" s="229"/>
      <c r="H705" s="229"/>
      <c r="I705" s="229"/>
      <c r="J705" s="229"/>
      <c r="K705" s="229"/>
      <c r="L705" s="229"/>
      <c r="M705" s="502"/>
      <c r="N705" s="529"/>
      <c r="O705" s="229"/>
      <c r="P705" s="229"/>
      <c r="Q705" s="229"/>
      <c r="R705" s="229"/>
      <c r="S705" s="229"/>
      <c r="T705" s="486"/>
      <c r="U705" s="486"/>
      <c r="V705" s="229"/>
      <c r="W705" s="229"/>
      <c r="X705" s="229"/>
      <c r="Y705" s="229"/>
      <c r="Z705" s="229"/>
      <c r="AA705" s="229"/>
      <c r="AB705"/>
    </row>
    <row r="706" spans="1:28" x14ac:dyDescent="0.3">
      <c r="A706" s="229"/>
      <c r="B706" s="230"/>
      <c r="C706" s="229"/>
      <c r="D706" s="229"/>
      <c r="E706" s="229"/>
      <c r="F706" s="229"/>
      <c r="G706" s="229"/>
      <c r="H706" s="229"/>
      <c r="I706" s="229"/>
      <c r="J706" s="229"/>
      <c r="K706" s="229"/>
      <c r="L706" s="229"/>
      <c r="M706" s="502"/>
      <c r="N706" s="529"/>
      <c r="O706" s="229"/>
      <c r="P706" s="229"/>
      <c r="Q706" s="229"/>
      <c r="R706" s="229"/>
      <c r="S706" s="229"/>
      <c r="T706" s="486"/>
      <c r="U706" s="486"/>
      <c r="V706" s="229"/>
      <c r="W706" s="229"/>
      <c r="X706" s="229"/>
      <c r="Y706" s="229"/>
      <c r="Z706" s="229"/>
      <c r="AA706" s="229"/>
      <c r="AB706"/>
    </row>
    <row r="707" spans="1:28" x14ac:dyDescent="0.3">
      <c r="A707" s="229"/>
      <c r="B707" s="230"/>
      <c r="C707" s="229"/>
      <c r="D707" s="229"/>
      <c r="E707" s="229"/>
      <c r="F707" s="229"/>
      <c r="G707" s="229"/>
      <c r="H707" s="229"/>
      <c r="I707" s="229"/>
      <c r="J707" s="229"/>
      <c r="K707" s="229"/>
      <c r="L707" s="229"/>
      <c r="M707" s="502"/>
      <c r="N707" s="529"/>
      <c r="O707" s="229"/>
      <c r="P707" s="229"/>
      <c r="Q707" s="229"/>
      <c r="R707" s="229"/>
      <c r="S707" s="229"/>
      <c r="T707" s="486"/>
      <c r="U707" s="486"/>
      <c r="V707" s="229"/>
      <c r="W707" s="229"/>
      <c r="X707" s="229"/>
      <c r="Y707" s="229"/>
      <c r="Z707" s="229"/>
      <c r="AA707" s="229"/>
      <c r="AB707"/>
    </row>
    <row r="708" spans="1:28" x14ac:dyDescent="0.3">
      <c r="A708" s="229"/>
      <c r="B708" s="230"/>
      <c r="C708" s="229"/>
      <c r="D708" s="229"/>
      <c r="E708" s="229"/>
      <c r="F708" s="229"/>
      <c r="G708" s="229"/>
      <c r="H708" s="229"/>
      <c r="I708" s="229"/>
      <c r="J708" s="229"/>
      <c r="K708" s="229"/>
      <c r="L708" s="229"/>
      <c r="M708" s="502"/>
      <c r="N708" s="529"/>
      <c r="O708" s="229"/>
      <c r="P708" s="229"/>
      <c r="Q708" s="229"/>
      <c r="R708" s="229"/>
      <c r="S708" s="229"/>
      <c r="T708" s="486"/>
      <c r="U708" s="486"/>
      <c r="V708" s="229"/>
      <c r="W708" s="229"/>
      <c r="X708" s="229"/>
      <c r="Y708" s="229"/>
      <c r="Z708" s="229"/>
      <c r="AA708" s="229"/>
      <c r="AB708"/>
    </row>
    <row r="709" spans="1:28" x14ac:dyDescent="0.3">
      <c r="A709" s="229"/>
      <c r="B709" s="230"/>
      <c r="C709" s="229"/>
      <c r="D709" s="229"/>
      <c r="E709" s="229"/>
      <c r="F709" s="229"/>
      <c r="G709" s="229"/>
      <c r="H709" s="229"/>
      <c r="I709" s="229"/>
      <c r="J709" s="229"/>
      <c r="K709" s="229"/>
      <c r="L709" s="229"/>
      <c r="M709" s="502"/>
      <c r="N709" s="529"/>
      <c r="O709" s="229"/>
      <c r="P709" s="229"/>
      <c r="Q709" s="229"/>
      <c r="R709" s="229"/>
      <c r="S709" s="229"/>
      <c r="T709" s="486"/>
      <c r="U709" s="486"/>
      <c r="V709" s="229"/>
      <c r="W709" s="229"/>
      <c r="X709" s="229"/>
      <c r="Y709" s="229"/>
      <c r="Z709" s="229"/>
      <c r="AA709" s="229"/>
      <c r="AB709"/>
    </row>
    <row r="710" spans="1:28" x14ac:dyDescent="0.3">
      <c r="A710" s="229"/>
      <c r="B710" s="230"/>
      <c r="C710" s="229"/>
      <c r="D710" s="229"/>
      <c r="E710" s="229"/>
      <c r="F710" s="229"/>
      <c r="G710" s="229"/>
      <c r="H710" s="229"/>
      <c r="I710" s="229"/>
      <c r="J710" s="229"/>
      <c r="K710" s="229"/>
      <c r="L710" s="229"/>
      <c r="M710" s="502"/>
      <c r="N710" s="529"/>
      <c r="O710" s="229"/>
      <c r="P710" s="229"/>
      <c r="Q710" s="229"/>
      <c r="R710" s="229"/>
      <c r="S710" s="229"/>
      <c r="T710" s="486"/>
      <c r="U710" s="486"/>
      <c r="V710" s="229"/>
      <c r="W710" s="229"/>
      <c r="X710" s="229"/>
      <c r="Y710" s="229"/>
      <c r="Z710" s="229"/>
      <c r="AA710" s="229"/>
      <c r="AB710"/>
    </row>
    <row r="711" spans="1:28" x14ac:dyDescent="0.3">
      <c r="A711" s="229"/>
      <c r="B711" s="230"/>
      <c r="C711" s="229"/>
      <c r="D711" s="229"/>
      <c r="E711" s="229"/>
      <c r="F711" s="229"/>
      <c r="G711" s="229"/>
      <c r="H711" s="229"/>
      <c r="I711" s="229"/>
      <c r="J711" s="229"/>
      <c r="K711" s="229"/>
      <c r="L711" s="229"/>
      <c r="M711" s="502"/>
      <c r="N711" s="529"/>
      <c r="O711" s="229"/>
      <c r="P711" s="229"/>
      <c r="Q711" s="229"/>
      <c r="R711" s="229"/>
      <c r="S711" s="229"/>
      <c r="T711" s="486"/>
      <c r="U711" s="486"/>
      <c r="V711" s="229"/>
      <c r="W711" s="229"/>
      <c r="X711" s="229"/>
      <c r="Y711" s="229"/>
      <c r="Z711" s="229"/>
      <c r="AA711" s="229"/>
      <c r="AB711"/>
    </row>
    <row r="712" spans="1:28" x14ac:dyDescent="0.3">
      <c r="A712" s="229"/>
      <c r="B712" s="230"/>
      <c r="C712" s="229"/>
      <c r="D712" s="229"/>
      <c r="E712" s="229"/>
      <c r="F712" s="229"/>
      <c r="G712" s="229"/>
      <c r="H712" s="229"/>
      <c r="I712" s="229"/>
      <c r="J712" s="229"/>
      <c r="K712" s="229"/>
      <c r="L712" s="229"/>
      <c r="M712" s="502"/>
      <c r="N712" s="529"/>
      <c r="O712" s="229"/>
      <c r="P712" s="229"/>
      <c r="Q712" s="229"/>
      <c r="R712" s="229"/>
      <c r="S712" s="229"/>
      <c r="T712" s="486"/>
      <c r="U712" s="486"/>
      <c r="V712" s="229"/>
      <c r="W712" s="229"/>
      <c r="X712" s="229"/>
      <c r="Y712" s="229"/>
      <c r="Z712" s="229"/>
      <c r="AA712" s="229"/>
      <c r="AB712"/>
    </row>
    <row r="713" spans="1:28" x14ac:dyDescent="0.3">
      <c r="A713" s="229"/>
      <c r="B713" s="230"/>
      <c r="C713" s="229"/>
      <c r="D713" s="229"/>
      <c r="E713" s="229"/>
      <c r="F713" s="229"/>
      <c r="G713" s="229"/>
      <c r="H713" s="229"/>
      <c r="I713" s="229"/>
      <c r="J713" s="229"/>
      <c r="K713" s="229"/>
      <c r="L713" s="229"/>
      <c r="M713" s="502"/>
      <c r="N713" s="529"/>
      <c r="O713" s="229"/>
      <c r="P713" s="229"/>
      <c r="Q713" s="229"/>
      <c r="R713" s="229"/>
      <c r="S713" s="229"/>
      <c r="T713" s="486"/>
      <c r="U713" s="486"/>
      <c r="V713" s="229"/>
      <c r="W713" s="229"/>
      <c r="X713" s="229"/>
      <c r="Y713" s="229"/>
      <c r="Z713" s="229"/>
      <c r="AA713" s="229"/>
      <c r="AB713"/>
    </row>
    <row r="714" spans="1:28" x14ac:dyDescent="0.3">
      <c r="A714" s="229"/>
      <c r="B714" s="230"/>
      <c r="C714" s="229"/>
      <c r="D714" s="229"/>
      <c r="E714" s="229"/>
      <c r="F714" s="229"/>
      <c r="G714" s="229"/>
      <c r="H714" s="229"/>
      <c r="I714" s="229"/>
      <c r="J714" s="229"/>
      <c r="K714" s="229"/>
      <c r="L714" s="229"/>
      <c r="M714" s="502"/>
      <c r="N714" s="529"/>
      <c r="O714" s="229"/>
      <c r="P714" s="229"/>
      <c r="Q714" s="229"/>
      <c r="R714" s="229"/>
      <c r="S714" s="229"/>
      <c r="T714" s="486"/>
      <c r="U714" s="486"/>
      <c r="V714" s="229"/>
      <c r="W714" s="229"/>
      <c r="X714" s="229"/>
      <c r="Y714" s="229"/>
      <c r="Z714" s="229"/>
      <c r="AA714" s="229"/>
      <c r="AB714"/>
    </row>
    <row r="715" spans="1:28" x14ac:dyDescent="0.3">
      <c r="A715" s="229"/>
      <c r="B715" s="230"/>
      <c r="C715" s="229"/>
      <c r="D715" s="229"/>
      <c r="E715" s="229"/>
      <c r="F715" s="229"/>
      <c r="G715" s="229"/>
      <c r="H715" s="229"/>
      <c r="I715" s="229"/>
      <c r="J715" s="229"/>
      <c r="K715" s="229"/>
      <c r="L715" s="229"/>
      <c r="M715" s="502"/>
      <c r="N715" s="529"/>
      <c r="O715" s="229"/>
      <c r="P715" s="229"/>
      <c r="Q715" s="229"/>
      <c r="R715" s="229"/>
      <c r="S715" s="229"/>
      <c r="T715" s="486"/>
      <c r="U715" s="486"/>
      <c r="V715" s="229"/>
      <c r="W715" s="229"/>
      <c r="X715" s="229"/>
      <c r="Y715" s="229"/>
      <c r="Z715" s="229"/>
      <c r="AA715" s="229"/>
      <c r="AB715"/>
    </row>
    <row r="716" spans="1:28" x14ac:dyDescent="0.3">
      <c r="A716" s="229"/>
      <c r="B716" s="230"/>
      <c r="C716" s="229"/>
      <c r="D716" s="229"/>
      <c r="E716" s="229"/>
      <c r="F716" s="229"/>
      <c r="G716" s="229"/>
      <c r="H716" s="229"/>
      <c r="I716" s="229"/>
      <c r="J716" s="229"/>
      <c r="K716" s="229"/>
      <c r="L716" s="229"/>
      <c r="M716" s="502"/>
      <c r="N716" s="529"/>
      <c r="O716" s="229"/>
      <c r="P716" s="229"/>
      <c r="Q716" s="229"/>
      <c r="R716" s="229"/>
      <c r="S716" s="229"/>
      <c r="T716" s="486"/>
      <c r="U716" s="486"/>
      <c r="V716" s="229"/>
      <c r="W716" s="229"/>
      <c r="X716" s="229"/>
      <c r="Y716" s="229"/>
      <c r="Z716" s="229"/>
      <c r="AA716" s="229"/>
      <c r="AB716"/>
    </row>
    <row r="717" spans="1:28" x14ac:dyDescent="0.3">
      <c r="A717" s="229"/>
      <c r="B717" s="230"/>
      <c r="C717" s="229"/>
      <c r="D717" s="229"/>
      <c r="E717" s="229"/>
      <c r="F717" s="229"/>
      <c r="G717" s="229"/>
      <c r="H717" s="229"/>
      <c r="I717" s="229"/>
      <c r="J717" s="229"/>
      <c r="K717" s="229"/>
      <c r="L717" s="229"/>
      <c r="M717" s="502"/>
      <c r="N717" s="529"/>
      <c r="O717" s="229"/>
      <c r="P717" s="229"/>
      <c r="Q717" s="229"/>
      <c r="R717" s="229"/>
      <c r="S717" s="229"/>
      <c r="T717" s="486"/>
      <c r="U717" s="486"/>
      <c r="V717" s="229"/>
      <c r="W717" s="229"/>
      <c r="X717" s="229"/>
      <c r="Y717" s="229"/>
      <c r="Z717" s="229"/>
      <c r="AA717" s="229"/>
      <c r="AB717"/>
    </row>
    <row r="718" spans="1:28" x14ac:dyDescent="0.3">
      <c r="A718" s="229"/>
      <c r="B718" s="230"/>
      <c r="C718" s="229"/>
      <c r="D718" s="229"/>
      <c r="E718" s="229"/>
      <c r="F718" s="229"/>
      <c r="G718" s="229"/>
      <c r="H718" s="229"/>
      <c r="I718" s="229"/>
      <c r="J718" s="229"/>
      <c r="K718" s="229"/>
      <c r="L718" s="229"/>
      <c r="M718" s="502"/>
      <c r="N718" s="529"/>
      <c r="O718" s="229"/>
      <c r="P718" s="229"/>
      <c r="Q718" s="229"/>
      <c r="R718" s="229"/>
      <c r="S718" s="229"/>
      <c r="T718" s="486"/>
      <c r="U718" s="486"/>
      <c r="V718" s="229"/>
      <c r="W718" s="229"/>
      <c r="X718" s="229"/>
      <c r="Y718" s="229"/>
      <c r="Z718" s="229"/>
      <c r="AA718" s="229"/>
      <c r="AB718"/>
    </row>
    <row r="719" spans="1:28" x14ac:dyDescent="0.3">
      <c r="A719" s="229"/>
      <c r="B719" s="230"/>
      <c r="C719" s="229"/>
      <c r="D719" s="229"/>
      <c r="E719" s="229"/>
      <c r="F719" s="229"/>
      <c r="G719" s="229"/>
      <c r="H719" s="229"/>
      <c r="I719" s="229"/>
      <c r="J719" s="229"/>
      <c r="K719" s="229"/>
      <c r="L719" s="229"/>
      <c r="M719" s="502"/>
      <c r="N719" s="529"/>
      <c r="O719" s="229"/>
      <c r="P719" s="229"/>
      <c r="Q719" s="229"/>
      <c r="R719" s="229"/>
      <c r="S719" s="229"/>
      <c r="T719" s="486"/>
      <c r="U719" s="486"/>
      <c r="V719" s="229"/>
      <c r="W719" s="229"/>
      <c r="X719" s="229"/>
      <c r="Y719" s="229"/>
      <c r="Z719" s="229"/>
      <c r="AA719" s="229"/>
      <c r="AB719"/>
    </row>
    <row r="720" spans="1:28" x14ac:dyDescent="0.3">
      <c r="A720" s="229"/>
      <c r="B720" s="230"/>
      <c r="C720" s="229"/>
      <c r="D720" s="229"/>
      <c r="E720" s="229"/>
      <c r="F720" s="229"/>
      <c r="G720" s="229"/>
      <c r="H720" s="229"/>
      <c r="I720" s="229"/>
      <c r="J720" s="229"/>
      <c r="K720" s="229"/>
      <c r="L720" s="229"/>
      <c r="M720" s="502"/>
      <c r="N720" s="529"/>
      <c r="O720" s="229"/>
      <c r="P720" s="229"/>
      <c r="Q720" s="229"/>
      <c r="R720" s="229"/>
      <c r="S720" s="229"/>
      <c r="T720" s="486"/>
      <c r="U720" s="486"/>
      <c r="V720" s="229"/>
      <c r="W720" s="229"/>
      <c r="X720" s="229"/>
      <c r="Y720" s="229"/>
      <c r="Z720" s="229"/>
      <c r="AA720" s="229"/>
      <c r="AB720"/>
    </row>
    <row r="721" spans="1:28" x14ac:dyDescent="0.3">
      <c r="A721" s="229"/>
      <c r="B721" s="230"/>
      <c r="C721" s="229"/>
      <c r="D721" s="229"/>
      <c r="E721" s="229"/>
      <c r="F721" s="229"/>
      <c r="G721" s="229"/>
      <c r="H721" s="229"/>
      <c r="I721" s="229"/>
      <c r="J721" s="229"/>
      <c r="K721" s="229"/>
      <c r="L721" s="229"/>
      <c r="M721" s="502"/>
      <c r="N721" s="529"/>
      <c r="O721" s="229"/>
      <c r="P721" s="229"/>
      <c r="Q721" s="229"/>
      <c r="R721" s="229"/>
      <c r="S721" s="229"/>
      <c r="T721" s="486"/>
      <c r="U721" s="486"/>
      <c r="V721" s="229"/>
      <c r="W721" s="229"/>
      <c r="X721" s="229"/>
      <c r="Y721" s="229"/>
      <c r="Z721" s="229"/>
      <c r="AA721" s="229"/>
      <c r="AB721"/>
    </row>
    <row r="722" spans="1:28" x14ac:dyDescent="0.3">
      <c r="A722" s="229"/>
      <c r="B722" s="230"/>
      <c r="C722" s="229"/>
      <c r="D722" s="229"/>
      <c r="E722" s="229"/>
      <c r="F722" s="229"/>
      <c r="G722" s="229"/>
      <c r="H722" s="229"/>
      <c r="I722" s="229"/>
      <c r="J722" s="229"/>
      <c r="K722" s="229"/>
      <c r="L722" s="229"/>
      <c r="M722" s="502"/>
      <c r="N722" s="529"/>
      <c r="O722" s="229"/>
      <c r="P722" s="229"/>
      <c r="Q722" s="229"/>
      <c r="R722" s="229"/>
      <c r="S722" s="229"/>
      <c r="T722" s="486"/>
      <c r="U722" s="486"/>
      <c r="V722" s="229"/>
      <c r="W722" s="229"/>
      <c r="X722" s="229"/>
      <c r="Y722" s="229"/>
      <c r="Z722" s="229"/>
      <c r="AA722" s="229"/>
      <c r="AB722"/>
    </row>
    <row r="723" spans="1:28" x14ac:dyDescent="0.3">
      <c r="A723" s="229"/>
      <c r="B723" s="230"/>
      <c r="C723" s="229"/>
      <c r="D723" s="229"/>
      <c r="E723" s="229"/>
      <c r="F723" s="229"/>
      <c r="G723" s="229"/>
      <c r="H723" s="229"/>
      <c r="I723" s="229"/>
      <c r="J723" s="229"/>
      <c r="K723" s="229"/>
      <c r="L723" s="229"/>
      <c r="M723" s="502"/>
      <c r="N723" s="529"/>
      <c r="O723" s="229"/>
      <c r="P723" s="229"/>
      <c r="Q723" s="229"/>
      <c r="R723" s="229"/>
      <c r="S723" s="229"/>
      <c r="T723" s="486"/>
      <c r="U723" s="486"/>
      <c r="V723" s="229"/>
      <c r="W723" s="229"/>
      <c r="X723" s="229"/>
      <c r="Y723" s="229"/>
      <c r="Z723" s="229"/>
      <c r="AA723" s="229"/>
      <c r="AB723"/>
    </row>
    <row r="724" spans="1:28" x14ac:dyDescent="0.3">
      <c r="A724" s="229"/>
      <c r="B724" s="230"/>
      <c r="C724" s="229"/>
      <c r="D724" s="229"/>
      <c r="E724" s="229"/>
      <c r="F724" s="229"/>
      <c r="G724" s="229"/>
      <c r="H724" s="229"/>
      <c r="I724" s="229"/>
      <c r="J724" s="229"/>
      <c r="K724" s="229"/>
      <c r="L724" s="229"/>
      <c r="M724" s="502"/>
      <c r="N724" s="529"/>
      <c r="O724" s="229"/>
      <c r="P724" s="229"/>
      <c r="Q724" s="229"/>
      <c r="R724" s="229"/>
      <c r="S724" s="229"/>
      <c r="T724" s="486"/>
      <c r="U724" s="486"/>
      <c r="V724" s="229"/>
      <c r="W724" s="229"/>
      <c r="X724" s="229"/>
      <c r="Y724" s="229"/>
      <c r="Z724" s="229"/>
      <c r="AA724" s="229"/>
      <c r="AB724"/>
    </row>
    <row r="725" spans="1:28" x14ac:dyDescent="0.3">
      <c r="A725" s="229"/>
      <c r="B725" s="230"/>
      <c r="C725" s="229"/>
      <c r="D725" s="229"/>
      <c r="E725" s="229"/>
      <c r="F725" s="229"/>
      <c r="G725" s="229"/>
      <c r="H725" s="229"/>
      <c r="I725" s="229"/>
      <c r="J725" s="229"/>
      <c r="K725" s="229"/>
      <c r="L725" s="229"/>
      <c r="M725" s="502"/>
      <c r="N725" s="529"/>
      <c r="O725" s="229"/>
      <c r="P725" s="229"/>
      <c r="Q725" s="229"/>
      <c r="R725" s="229"/>
      <c r="S725" s="229"/>
      <c r="T725" s="486"/>
      <c r="U725" s="486"/>
      <c r="V725" s="229"/>
      <c r="W725" s="229"/>
      <c r="X725" s="229"/>
      <c r="Y725" s="229"/>
      <c r="Z725" s="229"/>
      <c r="AA725" s="229"/>
      <c r="AB725"/>
    </row>
    <row r="726" spans="1:28" x14ac:dyDescent="0.3">
      <c r="A726" s="229"/>
      <c r="B726" s="230"/>
      <c r="C726" s="229"/>
      <c r="D726" s="229"/>
      <c r="E726" s="229"/>
      <c r="F726" s="229"/>
      <c r="G726" s="229"/>
      <c r="H726" s="229"/>
      <c r="I726" s="229"/>
      <c r="J726" s="229"/>
      <c r="K726" s="229"/>
      <c r="L726" s="229"/>
      <c r="M726" s="502"/>
      <c r="N726" s="529"/>
      <c r="O726" s="229"/>
      <c r="P726" s="229"/>
      <c r="Q726" s="229"/>
      <c r="R726" s="229"/>
      <c r="S726" s="229"/>
      <c r="T726" s="486"/>
      <c r="U726" s="486"/>
      <c r="V726" s="229"/>
      <c r="W726" s="229"/>
      <c r="X726" s="229"/>
      <c r="Y726" s="229"/>
      <c r="Z726" s="229"/>
      <c r="AA726" s="229"/>
      <c r="AB726"/>
    </row>
    <row r="727" spans="1:28" x14ac:dyDescent="0.3">
      <c r="A727" s="229"/>
      <c r="B727" s="230"/>
      <c r="C727" s="229"/>
      <c r="D727" s="229"/>
      <c r="E727" s="229"/>
      <c r="F727" s="229"/>
      <c r="G727" s="229"/>
      <c r="H727" s="229"/>
      <c r="I727" s="229"/>
      <c r="J727" s="229"/>
      <c r="K727" s="229"/>
      <c r="L727" s="229"/>
      <c r="M727" s="502"/>
      <c r="N727" s="529"/>
      <c r="O727" s="229"/>
      <c r="P727" s="229"/>
      <c r="Q727" s="229"/>
      <c r="R727" s="229"/>
      <c r="S727" s="229"/>
      <c r="T727" s="486"/>
      <c r="U727" s="486"/>
      <c r="V727" s="229"/>
      <c r="W727" s="229"/>
      <c r="X727" s="229"/>
      <c r="Y727" s="229"/>
      <c r="Z727" s="229"/>
      <c r="AA727" s="229"/>
      <c r="AB727"/>
    </row>
    <row r="728" spans="1:28" x14ac:dyDescent="0.3">
      <c r="A728" s="229"/>
      <c r="B728" s="230"/>
      <c r="C728" s="229"/>
      <c r="D728" s="229"/>
      <c r="E728" s="229"/>
      <c r="F728" s="229"/>
      <c r="G728" s="229"/>
      <c r="H728" s="229"/>
      <c r="I728" s="229"/>
      <c r="J728" s="229"/>
      <c r="K728" s="229"/>
      <c r="L728" s="229"/>
      <c r="M728" s="502"/>
      <c r="N728" s="529"/>
      <c r="O728" s="229"/>
      <c r="P728" s="229"/>
      <c r="Q728" s="229"/>
      <c r="R728" s="229"/>
      <c r="S728" s="229"/>
      <c r="T728" s="486"/>
      <c r="U728" s="486"/>
      <c r="V728" s="229"/>
      <c r="W728" s="229"/>
      <c r="X728" s="229"/>
      <c r="Y728" s="229"/>
      <c r="Z728" s="229"/>
      <c r="AA728" s="229"/>
      <c r="AB728"/>
    </row>
    <row r="729" spans="1:28" x14ac:dyDescent="0.3">
      <c r="A729" s="229"/>
      <c r="B729" s="230"/>
      <c r="C729" s="229"/>
      <c r="D729" s="229"/>
      <c r="E729" s="229"/>
      <c r="F729" s="229"/>
      <c r="G729" s="229"/>
      <c r="H729" s="229"/>
      <c r="I729" s="229"/>
      <c r="J729" s="229"/>
      <c r="K729" s="229"/>
      <c r="L729" s="229"/>
      <c r="M729" s="502"/>
      <c r="N729" s="529"/>
      <c r="O729" s="229"/>
      <c r="P729" s="229"/>
      <c r="Q729" s="229"/>
      <c r="R729" s="229"/>
      <c r="S729" s="229"/>
      <c r="T729" s="486"/>
      <c r="U729" s="486"/>
      <c r="V729" s="229"/>
      <c r="W729" s="229"/>
      <c r="X729" s="229"/>
      <c r="Y729" s="229"/>
      <c r="Z729" s="229"/>
      <c r="AA729" s="229"/>
      <c r="AB729"/>
    </row>
    <row r="730" spans="1:28" x14ac:dyDescent="0.3">
      <c r="A730" s="229"/>
      <c r="B730" s="230"/>
      <c r="C730" s="229"/>
      <c r="D730" s="229"/>
      <c r="E730" s="229"/>
      <c r="F730" s="229"/>
      <c r="G730" s="229"/>
      <c r="H730" s="229"/>
      <c r="I730" s="229"/>
      <c r="J730" s="229"/>
      <c r="K730" s="229"/>
      <c r="L730" s="229"/>
      <c r="M730" s="502"/>
      <c r="N730" s="529"/>
      <c r="O730" s="229"/>
      <c r="P730" s="229"/>
      <c r="Q730" s="229"/>
      <c r="R730" s="229"/>
      <c r="S730" s="229"/>
      <c r="T730" s="486"/>
      <c r="U730" s="486"/>
      <c r="V730" s="229"/>
      <c r="W730" s="229"/>
      <c r="X730" s="229"/>
      <c r="Y730" s="229"/>
      <c r="Z730" s="229"/>
      <c r="AA730" s="229"/>
      <c r="AB730"/>
    </row>
    <row r="731" spans="1:28" x14ac:dyDescent="0.3">
      <c r="A731" s="229"/>
      <c r="B731" s="230"/>
      <c r="C731" s="229"/>
      <c r="D731" s="229"/>
      <c r="E731" s="229"/>
      <c r="F731" s="229"/>
      <c r="G731" s="229"/>
      <c r="H731" s="229"/>
      <c r="I731" s="229"/>
      <c r="J731" s="229"/>
      <c r="K731" s="229"/>
      <c r="L731" s="229"/>
      <c r="M731" s="502"/>
      <c r="N731" s="529"/>
      <c r="O731" s="229"/>
      <c r="P731" s="229"/>
      <c r="Q731" s="229"/>
      <c r="R731" s="229"/>
      <c r="S731" s="229"/>
      <c r="T731" s="486"/>
      <c r="U731" s="486"/>
      <c r="V731" s="229"/>
      <c r="W731" s="229"/>
      <c r="X731" s="229"/>
      <c r="Y731" s="229"/>
      <c r="Z731" s="229"/>
      <c r="AA731" s="229"/>
      <c r="AB731"/>
    </row>
    <row r="732" spans="1:28" x14ac:dyDescent="0.3">
      <c r="A732" s="229"/>
      <c r="B732" s="230"/>
      <c r="C732" s="229"/>
      <c r="D732" s="229"/>
      <c r="E732" s="229"/>
      <c r="F732" s="229"/>
      <c r="G732" s="229"/>
      <c r="H732" s="229"/>
      <c r="I732" s="229"/>
      <c r="J732" s="229"/>
      <c r="K732" s="229"/>
      <c r="L732" s="229"/>
      <c r="M732" s="502"/>
      <c r="N732" s="529"/>
      <c r="O732" s="229"/>
      <c r="P732" s="229"/>
      <c r="Q732" s="229"/>
      <c r="R732" s="229"/>
      <c r="S732" s="229"/>
      <c r="T732" s="486"/>
      <c r="U732" s="486"/>
      <c r="V732" s="229"/>
      <c r="W732" s="229"/>
      <c r="X732" s="229"/>
      <c r="Y732" s="229"/>
      <c r="Z732" s="229"/>
      <c r="AA732" s="229"/>
      <c r="AB732"/>
    </row>
    <row r="733" spans="1:28" x14ac:dyDescent="0.3">
      <c r="A733" s="229"/>
      <c r="B733" s="230"/>
      <c r="C733" s="229"/>
      <c r="D733" s="229"/>
      <c r="E733" s="229"/>
      <c r="F733" s="229"/>
      <c r="G733" s="229"/>
      <c r="H733" s="229"/>
      <c r="I733" s="229"/>
      <c r="J733" s="229"/>
      <c r="K733" s="229"/>
      <c r="L733" s="229"/>
      <c r="M733" s="502"/>
      <c r="N733" s="529"/>
      <c r="O733" s="229"/>
      <c r="P733" s="229"/>
      <c r="Q733" s="229"/>
      <c r="R733" s="229"/>
      <c r="S733" s="229"/>
      <c r="T733" s="486"/>
      <c r="U733" s="486"/>
      <c r="V733" s="229"/>
      <c r="W733" s="229"/>
      <c r="X733" s="229"/>
      <c r="Y733" s="229"/>
      <c r="Z733" s="229"/>
      <c r="AA733" s="229"/>
      <c r="AB733"/>
    </row>
    <row r="734" spans="1:28" x14ac:dyDescent="0.3">
      <c r="A734" s="229"/>
      <c r="B734" s="230"/>
      <c r="C734" s="229"/>
      <c r="D734" s="229"/>
      <c r="E734" s="229"/>
      <c r="F734" s="229"/>
      <c r="G734" s="229"/>
      <c r="H734" s="229"/>
      <c r="I734" s="229"/>
      <c r="J734" s="229"/>
      <c r="K734" s="229"/>
      <c r="L734" s="229"/>
      <c r="M734" s="502"/>
      <c r="N734" s="529"/>
      <c r="O734" s="229"/>
      <c r="P734" s="229"/>
      <c r="Q734" s="229"/>
      <c r="R734" s="229"/>
      <c r="S734" s="229"/>
      <c r="T734" s="486"/>
      <c r="U734" s="486"/>
      <c r="V734" s="229"/>
      <c r="W734" s="229"/>
      <c r="X734" s="229"/>
      <c r="Y734" s="229"/>
      <c r="Z734" s="229"/>
      <c r="AA734" s="229"/>
      <c r="AB734"/>
    </row>
    <row r="735" spans="1:28" x14ac:dyDescent="0.3">
      <c r="A735" s="229"/>
      <c r="B735" s="230"/>
      <c r="C735" s="229"/>
      <c r="D735" s="229"/>
      <c r="E735" s="229"/>
      <c r="F735" s="229"/>
      <c r="G735" s="229"/>
      <c r="H735" s="229"/>
      <c r="I735" s="229"/>
      <c r="J735" s="229"/>
      <c r="K735" s="229"/>
      <c r="L735" s="229"/>
      <c r="M735" s="502"/>
      <c r="N735" s="529"/>
      <c r="O735" s="229"/>
      <c r="P735" s="229"/>
      <c r="Q735" s="229"/>
      <c r="R735" s="229"/>
      <c r="S735" s="229"/>
      <c r="T735" s="486"/>
      <c r="U735" s="486"/>
      <c r="V735" s="229"/>
      <c r="W735" s="229"/>
      <c r="X735" s="229"/>
      <c r="Y735" s="229"/>
      <c r="Z735" s="229"/>
      <c r="AA735" s="229"/>
      <c r="AB735"/>
    </row>
    <row r="736" spans="1:28" x14ac:dyDescent="0.3">
      <c r="A736" s="229"/>
      <c r="B736" s="230"/>
      <c r="C736" s="229"/>
      <c r="D736" s="229"/>
      <c r="E736" s="229"/>
      <c r="F736" s="229"/>
      <c r="G736" s="229"/>
      <c r="H736" s="229"/>
      <c r="I736" s="229"/>
      <c r="J736" s="229"/>
      <c r="K736" s="229"/>
      <c r="L736" s="229"/>
      <c r="M736" s="502"/>
      <c r="N736" s="529"/>
      <c r="O736" s="229"/>
      <c r="P736" s="229"/>
      <c r="Q736" s="229"/>
      <c r="R736" s="229"/>
      <c r="S736" s="229"/>
      <c r="T736" s="486"/>
      <c r="U736" s="486"/>
      <c r="V736" s="229"/>
      <c r="W736" s="229"/>
      <c r="X736" s="229"/>
      <c r="Y736" s="229"/>
      <c r="Z736" s="229"/>
      <c r="AA736" s="229"/>
      <c r="AB736"/>
    </row>
    <row r="737" spans="1:28" x14ac:dyDescent="0.3">
      <c r="A737" s="229"/>
      <c r="B737" s="230"/>
      <c r="C737" s="229"/>
      <c r="D737" s="229"/>
      <c r="E737" s="229"/>
      <c r="F737" s="229"/>
      <c r="G737" s="229"/>
      <c r="H737" s="229"/>
      <c r="I737" s="229"/>
      <c r="J737" s="229"/>
      <c r="K737" s="229"/>
      <c r="L737" s="229"/>
      <c r="M737" s="502"/>
      <c r="N737" s="529"/>
      <c r="O737" s="229"/>
      <c r="P737" s="229"/>
      <c r="Q737" s="229"/>
      <c r="R737" s="229"/>
      <c r="S737" s="229"/>
      <c r="T737" s="486"/>
      <c r="U737" s="486"/>
      <c r="V737" s="229"/>
      <c r="W737" s="229"/>
      <c r="X737" s="229"/>
      <c r="Y737" s="229"/>
      <c r="Z737" s="229"/>
      <c r="AA737" s="229"/>
      <c r="AB737"/>
    </row>
    <row r="738" spans="1:28" x14ac:dyDescent="0.3">
      <c r="A738" s="229"/>
      <c r="B738" s="230"/>
      <c r="C738" s="229"/>
      <c r="D738" s="229"/>
      <c r="E738" s="229"/>
      <c r="F738" s="229"/>
      <c r="G738" s="229"/>
      <c r="H738" s="229"/>
      <c r="I738" s="229"/>
      <c r="J738" s="229"/>
      <c r="K738" s="229"/>
      <c r="L738" s="229"/>
      <c r="M738" s="502"/>
      <c r="N738" s="529"/>
      <c r="O738" s="229"/>
      <c r="P738" s="229"/>
      <c r="Q738" s="229"/>
      <c r="R738" s="229"/>
      <c r="S738" s="229"/>
      <c r="T738" s="486"/>
      <c r="U738" s="486"/>
      <c r="V738" s="229"/>
      <c r="W738" s="229"/>
      <c r="X738" s="229"/>
      <c r="Y738" s="229"/>
      <c r="Z738" s="229"/>
      <c r="AA738" s="229"/>
      <c r="AB738"/>
    </row>
    <row r="739" spans="1:28" x14ac:dyDescent="0.3">
      <c r="A739" s="229"/>
      <c r="B739" s="230"/>
      <c r="C739" s="229"/>
      <c r="D739" s="229"/>
      <c r="E739" s="229"/>
      <c r="F739" s="229"/>
      <c r="G739" s="229"/>
      <c r="H739" s="229"/>
      <c r="I739" s="229"/>
      <c r="J739" s="229"/>
      <c r="K739" s="229"/>
      <c r="L739" s="229"/>
      <c r="M739" s="502"/>
      <c r="N739" s="529"/>
      <c r="O739" s="229"/>
      <c r="P739" s="229"/>
      <c r="Q739" s="229"/>
      <c r="R739" s="229"/>
      <c r="S739" s="229"/>
      <c r="T739" s="486"/>
      <c r="U739" s="486"/>
      <c r="V739" s="229"/>
      <c r="W739" s="229"/>
      <c r="X739" s="229"/>
      <c r="Y739" s="229"/>
      <c r="Z739" s="229"/>
      <c r="AA739" s="229"/>
      <c r="AB739"/>
    </row>
    <row r="740" spans="1:28" x14ac:dyDescent="0.3">
      <c r="A740" s="229"/>
      <c r="B740" s="230"/>
      <c r="C740" s="229"/>
      <c r="D740" s="229"/>
      <c r="E740" s="229"/>
      <c r="F740" s="229"/>
      <c r="G740" s="229"/>
      <c r="H740" s="229"/>
      <c r="I740" s="229"/>
      <c r="J740" s="229"/>
      <c r="K740" s="229"/>
      <c r="L740" s="229"/>
      <c r="M740" s="502"/>
      <c r="N740" s="529"/>
      <c r="O740" s="229"/>
      <c r="P740" s="229"/>
      <c r="Q740" s="229"/>
      <c r="R740" s="229"/>
      <c r="S740" s="229"/>
      <c r="T740" s="486"/>
      <c r="U740" s="486"/>
      <c r="V740" s="229"/>
      <c r="W740" s="229"/>
      <c r="X740" s="229"/>
      <c r="Y740" s="229"/>
      <c r="Z740" s="229"/>
      <c r="AA740" s="229"/>
      <c r="AB740"/>
    </row>
    <row r="741" spans="1:28" x14ac:dyDescent="0.3">
      <c r="A741" s="229"/>
      <c r="B741" s="230"/>
      <c r="C741" s="229"/>
      <c r="D741" s="229"/>
      <c r="E741" s="229"/>
      <c r="F741" s="229"/>
      <c r="G741" s="229"/>
      <c r="H741" s="229"/>
      <c r="I741" s="229"/>
      <c r="J741" s="229"/>
      <c r="K741" s="229"/>
      <c r="L741" s="229"/>
      <c r="M741" s="502"/>
      <c r="N741" s="529"/>
      <c r="O741" s="229"/>
      <c r="P741" s="229"/>
      <c r="Q741" s="229"/>
      <c r="R741" s="229"/>
      <c r="S741" s="229"/>
      <c r="T741" s="486"/>
      <c r="U741" s="486"/>
      <c r="V741" s="229"/>
      <c r="W741" s="229"/>
      <c r="X741" s="229"/>
      <c r="Y741" s="229"/>
      <c r="Z741" s="229"/>
      <c r="AA741" s="229"/>
      <c r="AB741"/>
    </row>
    <row r="742" spans="1:28" x14ac:dyDescent="0.3">
      <c r="A742" s="229"/>
      <c r="B742" s="230"/>
      <c r="C742" s="229"/>
      <c r="D742" s="229"/>
      <c r="E742" s="229"/>
      <c r="F742" s="229"/>
      <c r="G742" s="229"/>
      <c r="H742" s="229"/>
      <c r="I742" s="229"/>
      <c r="J742" s="229"/>
      <c r="K742" s="229"/>
      <c r="L742" s="229"/>
      <c r="M742" s="502"/>
      <c r="N742" s="529"/>
      <c r="O742" s="229"/>
      <c r="P742" s="229"/>
      <c r="Q742" s="229"/>
      <c r="R742" s="229"/>
      <c r="S742" s="229"/>
      <c r="T742" s="486"/>
      <c r="U742" s="486"/>
      <c r="V742" s="229"/>
      <c r="W742" s="229"/>
      <c r="X742" s="229"/>
      <c r="Y742" s="229"/>
      <c r="Z742" s="229"/>
      <c r="AA742" s="229"/>
      <c r="AB742"/>
    </row>
    <row r="743" spans="1:28" x14ac:dyDescent="0.3">
      <c r="A743" s="229"/>
      <c r="B743" s="230"/>
      <c r="C743" s="229"/>
      <c r="D743" s="229"/>
      <c r="E743" s="229"/>
      <c r="F743" s="229"/>
      <c r="G743" s="229"/>
      <c r="H743" s="229"/>
      <c r="I743" s="229"/>
      <c r="J743" s="229"/>
      <c r="K743" s="229"/>
      <c r="L743" s="229"/>
      <c r="M743" s="502"/>
      <c r="N743" s="529"/>
      <c r="O743" s="229"/>
      <c r="P743" s="229"/>
      <c r="Q743" s="229"/>
      <c r="R743" s="229"/>
      <c r="S743" s="229"/>
      <c r="T743" s="486"/>
      <c r="U743" s="486"/>
      <c r="V743" s="229"/>
      <c r="W743" s="229"/>
      <c r="X743" s="229"/>
      <c r="Y743" s="229"/>
      <c r="Z743" s="229"/>
      <c r="AA743" s="229"/>
      <c r="AB743"/>
    </row>
    <row r="744" spans="1:28" x14ac:dyDescent="0.3">
      <c r="A744" s="229"/>
      <c r="B744" s="230"/>
      <c r="C744" s="229"/>
      <c r="D744" s="229"/>
      <c r="E744" s="229"/>
      <c r="F744" s="229"/>
      <c r="G744" s="229"/>
      <c r="H744" s="229"/>
      <c r="I744" s="229"/>
      <c r="J744" s="229"/>
      <c r="K744" s="229"/>
      <c r="L744" s="229"/>
      <c r="M744" s="502"/>
      <c r="N744" s="529"/>
      <c r="O744" s="229"/>
      <c r="P744" s="229"/>
      <c r="Q744" s="229"/>
      <c r="R744" s="229"/>
      <c r="S744" s="229"/>
      <c r="T744" s="486"/>
      <c r="U744" s="486"/>
      <c r="V744" s="229"/>
      <c r="W744" s="229"/>
      <c r="X744" s="229"/>
      <c r="Y744" s="229"/>
      <c r="Z744" s="229"/>
      <c r="AA744" s="229"/>
      <c r="AB744"/>
    </row>
    <row r="745" spans="1:28" x14ac:dyDescent="0.3">
      <c r="A745" s="229"/>
      <c r="B745" s="230"/>
      <c r="C745" s="229"/>
      <c r="D745" s="229"/>
      <c r="E745" s="229"/>
      <c r="F745" s="229"/>
      <c r="G745" s="229"/>
      <c r="H745" s="229"/>
      <c r="I745" s="229"/>
      <c r="J745" s="229"/>
      <c r="K745" s="229"/>
      <c r="L745" s="229"/>
      <c r="M745" s="502"/>
      <c r="N745" s="529"/>
      <c r="O745" s="229"/>
      <c r="P745" s="229"/>
      <c r="Q745" s="229"/>
      <c r="R745" s="229"/>
      <c r="S745" s="229"/>
      <c r="T745" s="486"/>
      <c r="U745" s="486"/>
      <c r="V745" s="229"/>
      <c r="W745" s="229"/>
      <c r="X745" s="229"/>
      <c r="Y745" s="229"/>
      <c r="Z745" s="229"/>
      <c r="AA745" s="229"/>
      <c r="AB745"/>
    </row>
    <row r="746" spans="1:28" x14ac:dyDescent="0.3">
      <c r="A746" s="229"/>
      <c r="B746" s="230"/>
      <c r="C746" s="229"/>
      <c r="D746" s="229"/>
      <c r="E746" s="229"/>
      <c r="F746" s="229"/>
      <c r="G746" s="229"/>
      <c r="H746" s="229"/>
      <c r="I746" s="229"/>
      <c r="J746" s="229"/>
      <c r="K746" s="229"/>
      <c r="L746" s="229"/>
      <c r="M746" s="502"/>
      <c r="N746" s="529"/>
      <c r="O746" s="229"/>
      <c r="P746" s="229"/>
      <c r="Q746" s="229"/>
      <c r="R746" s="229"/>
      <c r="S746" s="229"/>
      <c r="T746" s="486"/>
      <c r="U746" s="486"/>
      <c r="V746" s="229"/>
      <c r="W746" s="229"/>
      <c r="X746" s="229"/>
      <c r="Y746" s="229"/>
      <c r="Z746" s="229"/>
      <c r="AA746" s="229"/>
      <c r="AB746"/>
    </row>
    <row r="747" spans="1:28" x14ac:dyDescent="0.3">
      <c r="A747" s="229"/>
      <c r="B747" s="230"/>
      <c r="C747" s="229"/>
      <c r="D747" s="229"/>
      <c r="E747" s="229"/>
      <c r="F747" s="229"/>
      <c r="G747" s="229"/>
      <c r="H747" s="229"/>
      <c r="I747" s="229"/>
      <c r="J747" s="229"/>
      <c r="K747" s="229"/>
      <c r="L747" s="229"/>
      <c r="M747" s="502"/>
      <c r="N747" s="529"/>
      <c r="O747" s="229"/>
      <c r="P747" s="229"/>
      <c r="Q747" s="229"/>
      <c r="R747" s="229"/>
      <c r="S747" s="229"/>
      <c r="T747" s="486"/>
      <c r="U747" s="486"/>
      <c r="V747" s="229"/>
      <c r="W747" s="229"/>
      <c r="X747" s="229"/>
      <c r="Y747" s="229"/>
      <c r="Z747" s="229"/>
      <c r="AA747" s="229"/>
      <c r="AB747"/>
    </row>
    <row r="748" spans="1:28" x14ac:dyDescent="0.3">
      <c r="A748" s="229"/>
      <c r="B748" s="230"/>
      <c r="C748" s="229"/>
      <c r="D748" s="229"/>
      <c r="E748" s="229"/>
      <c r="F748" s="229"/>
      <c r="G748" s="229"/>
      <c r="H748" s="229"/>
      <c r="I748" s="229"/>
      <c r="J748" s="229"/>
      <c r="K748" s="229"/>
      <c r="L748" s="229"/>
      <c r="M748" s="502"/>
      <c r="N748" s="529"/>
      <c r="O748" s="229"/>
      <c r="P748" s="229"/>
      <c r="Q748" s="229"/>
      <c r="R748" s="229"/>
      <c r="S748" s="229"/>
      <c r="T748" s="486"/>
      <c r="U748" s="486"/>
      <c r="V748" s="229"/>
      <c r="W748" s="229"/>
      <c r="X748" s="229"/>
      <c r="Y748" s="229"/>
      <c r="Z748" s="229"/>
      <c r="AA748" s="229"/>
      <c r="AB748"/>
    </row>
    <row r="749" spans="1:28" x14ac:dyDescent="0.3">
      <c r="A749" s="229"/>
      <c r="B749" s="230"/>
      <c r="C749" s="229"/>
      <c r="D749" s="229"/>
      <c r="E749" s="229"/>
      <c r="F749" s="229"/>
      <c r="G749" s="229"/>
      <c r="H749" s="229"/>
      <c r="I749" s="229"/>
      <c r="J749" s="229"/>
      <c r="K749" s="229"/>
      <c r="L749" s="229"/>
      <c r="M749" s="502"/>
      <c r="N749" s="529"/>
      <c r="O749" s="229"/>
      <c r="P749" s="229"/>
      <c r="Q749" s="229"/>
      <c r="R749" s="229"/>
      <c r="S749" s="229"/>
      <c r="T749" s="486"/>
      <c r="U749" s="486"/>
      <c r="V749" s="229"/>
      <c r="W749" s="229"/>
      <c r="X749" s="229"/>
      <c r="Y749" s="229"/>
      <c r="Z749" s="229"/>
      <c r="AA749" s="229"/>
      <c r="AB749"/>
    </row>
    <row r="750" spans="1:28" x14ac:dyDescent="0.3">
      <c r="A750" s="229"/>
      <c r="B750" s="230"/>
      <c r="C750" s="229"/>
      <c r="D750" s="229"/>
      <c r="E750" s="229"/>
      <c r="F750" s="229"/>
      <c r="G750" s="229"/>
      <c r="H750" s="229"/>
      <c r="I750" s="229"/>
      <c r="J750" s="229"/>
      <c r="K750" s="229"/>
      <c r="L750" s="229"/>
      <c r="M750" s="502"/>
      <c r="N750" s="529"/>
      <c r="O750" s="229"/>
      <c r="P750" s="229"/>
      <c r="Q750" s="229"/>
      <c r="R750" s="229"/>
      <c r="S750" s="229"/>
      <c r="T750" s="486"/>
      <c r="U750" s="486"/>
      <c r="V750" s="229"/>
      <c r="W750" s="229"/>
      <c r="X750" s="229"/>
      <c r="Y750" s="229"/>
      <c r="Z750" s="229"/>
      <c r="AA750" s="229"/>
      <c r="AB750"/>
    </row>
    <row r="751" spans="1:28" x14ac:dyDescent="0.3">
      <c r="A751" s="229"/>
      <c r="B751" s="230"/>
      <c r="C751" s="229"/>
      <c r="D751" s="229"/>
      <c r="E751" s="229"/>
      <c r="F751" s="229"/>
      <c r="G751" s="229"/>
      <c r="H751" s="229"/>
      <c r="I751" s="229"/>
      <c r="J751" s="229"/>
      <c r="K751" s="229"/>
      <c r="L751" s="229"/>
      <c r="M751" s="502"/>
      <c r="N751" s="529"/>
      <c r="O751" s="229"/>
      <c r="P751" s="229"/>
      <c r="Q751" s="229"/>
      <c r="R751" s="229"/>
      <c r="S751" s="229"/>
      <c r="T751" s="486"/>
      <c r="U751" s="486"/>
      <c r="V751" s="229"/>
      <c r="W751" s="229"/>
      <c r="X751" s="229"/>
      <c r="Y751" s="229"/>
      <c r="Z751" s="229"/>
      <c r="AA751" s="229"/>
      <c r="AB751"/>
    </row>
    <row r="752" spans="1:28" x14ac:dyDescent="0.3">
      <c r="A752" s="229"/>
      <c r="B752" s="230"/>
      <c r="C752" s="229"/>
      <c r="D752" s="229"/>
      <c r="E752" s="229"/>
      <c r="F752" s="229"/>
      <c r="G752" s="229"/>
      <c r="H752" s="229"/>
      <c r="I752" s="229"/>
      <c r="J752" s="229"/>
      <c r="K752" s="229"/>
      <c r="L752" s="229"/>
      <c r="M752" s="502"/>
      <c r="N752" s="529"/>
      <c r="O752" s="229"/>
      <c r="P752" s="229"/>
      <c r="Q752" s="229"/>
      <c r="R752" s="229"/>
      <c r="S752" s="229"/>
      <c r="T752" s="486"/>
      <c r="U752" s="486"/>
      <c r="V752" s="229"/>
      <c r="W752" s="229"/>
      <c r="X752" s="229"/>
      <c r="Y752" s="229"/>
      <c r="Z752" s="229"/>
      <c r="AA752" s="229"/>
      <c r="AB752"/>
    </row>
    <row r="753" spans="1:28" x14ac:dyDescent="0.3">
      <c r="A753" s="229"/>
      <c r="B753" s="230"/>
      <c r="C753" s="229"/>
      <c r="D753" s="229"/>
      <c r="E753" s="229"/>
      <c r="F753" s="229"/>
      <c r="G753" s="229"/>
      <c r="H753" s="229"/>
      <c r="I753" s="229"/>
      <c r="J753" s="229"/>
      <c r="K753" s="229"/>
      <c r="L753" s="229"/>
      <c r="M753" s="502"/>
      <c r="N753" s="529"/>
      <c r="O753" s="229"/>
      <c r="P753" s="229"/>
      <c r="Q753" s="229"/>
      <c r="R753" s="229"/>
      <c r="S753" s="229"/>
      <c r="T753" s="486"/>
      <c r="U753" s="486"/>
      <c r="V753" s="229"/>
      <c r="W753" s="229"/>
      <c r="X753" s="229"/>
      <c r="Y753" s="229"/>
      <c r="Z753" s="229"/>
      <c r="AA753" s="229"/>
      <c r="AB753"/>
    </row>
    <row r="754" spans="1:28" x14ac:dyDescent="0.3">
      <c r="A754" s="229"/>
      <c r="B754" s="230"/>
      <c r="C754" s="229"/>
      <c r="D754" s="229"/>
      <c r="E754" s="229"/>
      <c r="F754" s="229"/>
      <c r="G754" s="229"/>
      <c r="H754" s="229"/>
      <c r="I754" s="229"/>
      <c r="J754" s="229"/>
      <c r="K754" s="229"/>
      <c r="L754" s="229"/>
      <c r="M754" s="502"/>
      <c r="N754" s="529"/>
      <c r="O754" s="229"/>
      <c r="P754" s="229"/>
      <c r="Q754" s="229"/>
      <c r="R754" s="229"/>
      <c r="S754" s="229"/>
      <c r="T754" s="486"/>
      <c r="U754" s="486"/>
      <c r="V754" s="229"/>
      <c r="W754" s="229"/>
      <c r="X754" s="229"/>
      <c r="Y754" s="229"/>
      <c r="Z754" s="229"/>
      <c r="AA754" s="229"/>
      <c r="AB754"/>
    </row>
    <row r="755" spans="1:28" x14ac:dyDescent="0.3">
      <c r="A755" s="229"/>
      <c r="B755" s="230"/>
      <c r="C755" s="229"/>
      <c r="D755" s="229"/>
      <c r="E755" s="229"/>
      <c r="F755" s="229"/>
      <c r="G755" s="229"/>
      <c r="H755" s="229"/>
      <c r="I755" s="229"/>
      <c r="J755" s="229"/>
      <c r="K755" s="229"/>
      <c r="L755" s="229"/>
      <c r="M755" s="502"/>
      <c r="N755" s="529"/>
      <c r="O755" s="229"/>
      <c r="P755" s="229"/>
      <c r="Q755" s="229"/>
      <c r="R755" s="229"/>
      <c r="S755" s="229"/>
      <c r="T755" s="486"/>
      <c r="U755" s="486"/>
      <c r="V755" s="229"/>
      <c r="W755" s="229"/>
      <c r="X755" s="229"/>
      <c r="Y755" s="229"/>
      <c r="Z755" s="229"/>
      <c r="AA755" s="229"/>
      <c r="AB755"/>
    </row>
    <row r="756" spans="1:28" x14ac:dyDescent="0.3">
      <c r="A756" s="229"/>
      <c r="B756" s="230"/>
      <c r="C756" s="229"/>
      <c r="D756" s="229"/>
      <c r="E756" s="229"/>
      <c r="F756" s="229"/>
      <c r="G756" s="229"/>
      <c r="H756" s="229"/>
      <c r="I756" s="229"/>
      <c r="J756" s="229"/>
      <c r="K756" s="229"/>
      <c r="L756" s="229"/>
      <c r="M756" s="502"/>
      <c r="N756" s="529"/>
      <c r="O756" s="229"/>
      <c r="P756" s="229"/>
      <c r="Q756" s="229"/>
      <c r="R756" s="229"/>
      <c r="S756" s="229"/>
      <c r="T756" s="486"/>
      <c r="U756" s="486"/>
      <c r="V756" s="229"/>
      <c r="W756" s="229"/>
      <c r="X756" s="229"/>
      <c r="Y756" s="229"/>
      <c r="Z756" s="229"/>
      <c r="AA756" s="229"/>
      <c r="AB756"/>
    </row>
    <row r="757" spans="1:28" x14ac:dyDescent="0.3">
      <c r="A757" s="229"/>
      <c r="B757" s="230"/>
      <c r="C757" s="229"/>
      <c r="D757" s="229"/>
      <c r="E757" s="229"/>
      <c r="F757" s="229"/>
      <c r="G757" s="229"/>
      <c r="H757" s="229"/>
      <c r="I757" s="229"/>
      <c r="J757" s="229"/>
      <c r="K757" s="229"/>
      <c r="L757" s="229"/>
      <c r="M757" s="502"/>
      <c r="N757" s="529"/>
      <c r="O757" s="229"/>
      <c r="P757" s="229"/>
      <c r="Q757" s="229"/>
      <c r="R757" s="229"/>
      <c r="S757" s="229"/>
      <c r="T757" s="486"/>
      <c r="U757" s="486"/>
      <c r="V757" s="229"/>
      <c r="W757" s="229"/>
      <c r="X757" s="229"/>
      <c r="Y757" s="229"/>
      <c r="Z757" s="229"/>
      <c r="AA757" s="229"/>
      <c r="AB757"/>
    </row>
    <row r="758" spans="1:28" x14ac:dyDescent="0.3">
      <c r="A758" s="229"/>
      <c r="B758" s="230"/>
      <c r="C758" s="229"/>
      <c r="D758" s="229"/>
      <c r="E758" s="229"/>
      <c r="F758" s="229"/>
      <c r="G758" s="229"/>
      <c r="H758" s="229"/>
      <c r="I758" s="229"/>
      <c r="J758" s="229"/>
      <c r="K758" s="229"/>
      <c r="L758" s="229"/>
      <c r="M758" s="502"/>
      <c r="N758" s="529"/>
      <c r="O758" s="229"/>
      <c r="P758" s="229"/>
      <c r="Q758" s="229"/>
      <c r="R758" s="229"/>
      <c r="S758" s="229"/>
      <c r="T758" s="486"/>
      <c r="U758" s="486"/>
      <c r="V758" s="229"/>
      <c r="W758" s="229"/>
      <c r="X758" s="229"/>
      <c r="Y758" s="229"/>
      <c r="Z758" s="229"/>
      <c r="AA758" s="229"/>
      <c r="AB758"/>
    </row>
    <row r="759" spans="1:28" x14ac:dyDescent="0.3">
      <c r="A759" s="229"/>
      <c r="B759" s="230"/>
      <c r="C759" s="229"/>
      <c r="D759" s="229"/>
      <c r="E759" s="229"/>
      <c r="F759" s="229"/>
      <c r="G759" s="229"/>
      <c r="H759" s="229"/>
      <c r="I759" s="229"/>
      <c r="J759" s="229"/>
      <c r="K759" s="229"/>
      <c r="L759" s="229"/>
      <c r="M759" s="502"/>
      <c r="N759" s="529"/>
      <c r="O759" s="229"/>
      <c r="P759" s="229"/>
      <c r="Q759" s="229"/>
      <c r="R759" s="229"/>
      <c r="S759" s="229"/>
      <c r="T759" s="486"/>
      <c r="U759" s="486"/>
      <c r="V759" s="229"/>
      <c r="W759" s="229"/>
      <c r="X759" s="229"/>
      <c r="Y759" s="229"/>
      <c r="Z759" s="229"/>
      <c r="AA759" s="229"/>
      <c r="AB759"/>
    </row>
    <row r="760" spans="1:28" x14ac:dyDescent="0.3">
      <c r="A760" s="229"/>
      <c r="B760" s="230"/>
      <c r="C760" s="229"/>
      <c r="D760" s="229"/>
      <c r="E760" s="229"/>
      <c r="F760" s="229"/>
      <c r="G760" s="229"/>
      <c r="H760" s="229"/>
      <c r="I760" s="229"/>
      <c r="J760" s="229"/>
      <c r="K760" s="229"/>
      <c r="L760" s="229"/>
      <c r="M760" s="502"/>
      <c r="N760" s="529"/>
      <c r="O760" s="229"/>
      <c r="P760" s="229"/>
      <c r="Q760" s="229"/>
      <c r="R760" s="229"/>
      <c r="S760" s="229"/>
      <c r="T760" s="486"/>
      <c r="U760" s="486"/>
      <c r="V760" s="229"/>
      <c r="W760" s="229"/>
      <c r="X760" s="229"/>
      <c r="Y760" s="229"/>
      <c r="Z760" s="229"/>
      <c r="AA760" s="229"/>
      <c r="AB760"/>
    </row>
    <row r="761" spans="1:28" x14ac:dyDescent="0.3">
      <c r="A761" s="229"/>
      <c r="B761" s="230"/>
      <c r="C761" s="229"/>
      <c r="D761" s="229"/>
      <c r="E761" s="229"/>
      <c r="F761" s="229"/>
      <c r="G761" s="229"/>
      <c r="H761" s="229"/>
      <c r="I761" s="229"/>
      <c r="J761" s="229"/>
      <c r="K761" s="229"/>
      <c r="L761" s="229"/>
      <c r="M761" s="502"/>
      <c r="N761" s="529"/>
      <c r="O761" s="229"/>
      <c r="P761" s="229"/>
      <c r="Q761" s="229"/>
      <c r="R761" s="229"/>
      <c r="S761" s="229"/>
      <c r="T761" s="486"/>
      <c r="U761" s="486"/>
      <c r="V761" s="229"/>
      <c r="W761" s="229"/>
      <c r="X761" s="229"/>
      <c r="Y761" s="229"/>
      <c r="Z761" s="229"/>
      <c r="AA761" s="229"/>
      <c r="AB761"/>
    </row>
    <row r="762" spans="1:28" x14ac:dyDescent="0.3">
      <c r="A762" s="229"/>
      <c r="B762" s="230"/>
      <c r="C762" s="229"/>
      <c r="D762" s="229"/>
      <c r="E762" s="229"/>
      <c r="F762" s="229"/>
      <c r="G762" s="229"/>
      <c r="H762" s="229"/>
      <c r="I762" s="229"/>
      <c r="J762" s="229"/>
      <c r="K762" s="229"/>
      <c r="L762" s="229"/>
      <c r="M762" s="502"/>
      <c r="N762" s="529"/>
      <c r="O762" s="229"/>
      <c r="P762" s="229"/>
      <c r="Q762" s="229"/>
      <c r="R762" s="229"/>
      <c r="S762" s="229"/>
      <c r="T762" s="486"/>
      <c r="U762" s="486"/>
      <c r="V762" s="229"/>
      <c r="W762" s="229"/>
      <c r="X762" s="229"/>
      <c r="Y762" s="229"/>
      <c r="Z762" s="229"/>
      <c r="AA762" s="229"/>
      <c r="AB762"/>
    </row>
    <row r="763" spans="1:28" x14ac:dyDescent="0.3">
      <c r="A763" s="229"/>
      <c r="B763" s="230"/>
      <c r="C763" s="229"/>
      <c r="D763" s="229"/>
      <c r="E763" s="229"/>
      <c r="F763" s="229"/>
      <c r="G763" s="229"/>
      <c r="H763" s="229"/>
      <c r="I763" s="229"/>
      <c r="J763" s="229"/>
      <c r="K763" s="229"/>
      <c r="L763" s="229"/>
      <c r="M763" s="502"/>
      <c r="N763" s="529"/>
      <c r="O763" s="229"/>
      <c r="P763" s="229"/>
      <c r="Q763" s="229"/>
      <c r="R763" s="229"/>
      <c r="S763" s="229"/>
      <c r="T763" s="486"/>
      <c r="U763" s="486"/>
      <c r="V763" s="229"/>
      <c r="W763" s="229"/>
      <c r="X763" s="229"/>
      <c r="Y763" s="229"/>
      <c r="Z763" s="229"/>
      <c r="AA763" s="229"/>
      <c r="AB763"/>
    </row>
    <row r="764" spans="1:28" x14ac:dyDescent="0.3">
      <c r="A764" s="229"/>
      <c r="B764" s="230"/>
      <c r="C764" s="229"/>
      <c r="D764" s="229"/>
      <c r="E764" s="229"/>
      <c r="F764" s="229"/>
      <c r="G764" s="229"/>
      <c r="H764" s="229"/>
      <c r="I764" s="229"/>
      <c r="J764" s="229"/>
      <c r="K764" s="229"/>
      <c r="L764" s="229"/>
      <c r="M764" s="502"/>
      <c r="N764" s="529"/>
      <c r="O764" s="229"/>
      <c r="P764" s="229"/>
      <c r="Q764" s="229"/>
      <c r="R764" s="229"/>
      <c r="S764" s="229"/>
      <c r="T764" s="486"/>
      <c r="U764" s="486"/>
      <c r="V764" s="229"/>
      <c r="W764" s="229"/>
      <c r="X764" s="229"/>
      <c r="Y764" s="229"/>
      <c r="Z764" s="229"/>
      <c r="AA764" s="229"/>
      <c r="AB764"/>
    </row>
    <row r="765" spans="1:28" x14ac:dyDescent="0.3">
      <c r="A765" s="229"/>
      <c r="B765" s="230"/>
      <c r="C765" s="229"/>
      <c r="D765" s="229"/>
      <c r="E765" s="229"/>
      <c r="F765" s="229"/>
      <c r="G765" s="229"/>
      <c r="H765" s="229"/>
      <c r="I765" s="229"/>
      <c r="J765" s="229"/>
      <c r="K765" s="229"/>
      <c r="L765" s="229"/>
      <c r="M765" s="502"/>
      <c r="N765" s="529"/>
      <c r="O765" s="229"/>
      <c r="P765" s="229"/>
      <c r="Q765" s="229"/>
      <c r="R765" s="229"/>
      <c r="S765" s="229"/>
      <c r="T765" s="486"/>
      <c r="U765" s="486"/>
      <c r="V765" s="229"/>
      <c r="W765" s="229"/>
      <c r="X765" s="229"/>
      <c r="Y765" s="229"/>
      <c r="Z765" s="229"/>
      <c r="AA765" s="229"/>
      <c r="AB765"/>
    </row>
    <row r="766" spans="1:28" x14ac:dyDescent="0.3">
      <c r="A766" s="229"/>
      <c r="B766" s="230"/>
      <c r="C766" s="229"/>
      <c r="D766" s="229"/>
      <c r="E766" s="229"/>
      <c r="F766" s="229"/>
      <c r="G766" s="229"/>
      <c r="H766" s="229"/>
      <c r="I766" s="229"/>
      <c r="J766" s="229"/>
      <c r="K766" s="229"/>
      <c r="L766" s="229"/>
      <c r="M766" s="502"/>
      <c r="N766" s="529"/>
      <c r="O766" s="229"/>
      <c r="P766" s="229"/>
      <c r="Q766" s="229"/>
      <c r="R766" s="229"/>
      <c r="S766" s="229"/>
      <c r="T766" s="486"/>
      <c r="U766" s="486"/>
      <c r="V766" s="229"/>
      <c r="W766" s="229"/>
      <c r="X766" s="229"/>
      <c r="Y766" s="229"/>
      <c r="Z766" s="229"/>
      <c r="AA766" s="229"/>
      <c r="AB766"/>
    </row>
    <row r="767" spans="1:28" x14ac:dyDescent="0.3">
      <c r="A767" s="229"/>
      <c r="B767" s="230"/>
      <c r="C767" s="229"/>
      <c r="D767" s="229"/>
      <c r="E767" s="229"/>
      <c r="F767" s="229"/>
      <c r="G767" s="229"/>
      <c r="H767" s="229"/>
      <c r="I767" s="229"/>
      <c r="J767" s="229"/>
      <c r="K767" s="229"/>
      <c r="L767" s="229"/>
      <c r="M767" s="502"/>
      <c r="N767" s="529"/>
      <c r="O767" s="229"/>
      <c r="P767" s="229"/>
      <c r="Q767" s="229"/>
      <c r="R767" s="229"/>
      <c r="S767" s="229"/>
      <c r="T767" s="486"/>
      <c r="U767" s="486"/>
      <c r="V767" s="229"/>
      <c r="W767" s="229"/>
      <c r="X767" s="229"/>
      <c r="Y767" s="229"/>
      <c r="Z767" s="229"/>
      <c r="AA767" s="229"/>
      <c r="AB767"/>
    </row>
    <row r="768" spans="1:28" x14ac:dyDescent="0.3">
      <c r="A768" s="229"/>
      <c r="B768" s="230"/>
      <c r="C768" s="229"/>
      <c r="D768" s="229"/>
      <c r="E768" s="229"/>
      <c r="F768" s="229"/>
      <c r="G768" s="229"/>
      <c r="H768" s="229"/>
      <c r="I768" s="229"/>
      <c r="J768" s="229"/>
      <c r="K768" s="229"/>
      <c r="L768" s="229"/>
      <c r="M768" s="502"/>
      <c r="N768" s="529"/>
      <c r="O768" s="229"/>
      <c r="P768" s="229"/>
      <c r="Q768" s="229"/>
      <c r="R768" s="229"/>
      <c r="S768" s="229"/>
      <c r="T768" s="486"/>
      <c r="U768" s="486"/>
      <c r="V768" s="229"/>
      <c r="W768" s="229"/>
      <c r="X768" s="229"/>
      <c r="Y768" s="229"/>
      <c r="Z768" s="229"/>
      <c r="AA768" s="229"/>
      <c r="AB768"/>
    </row>
    <row r="769" spans="1:28" x14ac:dyDescent="0.3">
      <c r="A769" s="229"/>
      <c r="B769" s="230"/>
      <c r="C769" s="229"/>
      <c r="D769" s="229"/>
      <c r="E769" s="229"/>
      <c r="F769" s="229"/>
      <c r="G769" s="229"/>
      <c r="H769" s="229"/>
      <c r="I769" s="229"/>
      <c r="J769" s="229"/>
      <c r="K769" s="229"/>
      <c r="L769" s="229"/>
      <c r="M769" s="502"/>
      <c r="N769" s="529"/>
      <c r="O769" s="229"/>
      <c r="P769" s="229"/>
      <c r="Q769" s="229"/>
      <c r="R769" s="229"/>
      <c r="S769" s="229"/>
      <c r="T769" s="486"/>
      <c r="U769" s="486"/>
      <c r="V769" s="229"/>
      <c r="W769" s="229"/>
      <c r="X769" s="229"/>
      <c r="Y769" s="229"/>
      <c r="Z769" s="229"/>
      <c r="AA769" s="229"/>
      <c r="AB769"/>
    </row>
    <row r="770" spans="1:28" x14ac:dyDescent="0.3">
      <c r="A770" s="229"/>
      <c r="B770" s="230"/>
      <c r="C770" s="229"/>
      <c r="D770" s="229"/>
      <c r="E770" s="229"/>
      <c r="F770" s="229"/>
      <c r="G770" s="229"/>
      <c r="H770" s="229"/>
      <c r="I770" s="229"/>
      <c r="J770" s="229"/>
      <c r="K770" s="229"/>
      <c r="L770" s="229"/>
      <c r="M770" s="502"/>
      <c r="N770" s="529"/>
      <c r="O770" s="229"/>
      <c r="P770" s="229"/>
      <c r="Q770" s="229"/>
      <c r="R770" s="229"/>
      <c r="S770" s="229"/>
      <c r="T770" s="486"/>
      <c r="U770" s="486"/>
      <c r="V770" s="229"/>
      <c r="W770" s="229"/>
      <c r="X770" s="229"/>
      <c r="Y770" s="229"/>
      <c r="Z770" s="229"/>
      <c r="AA770" s="229"/>
      <c r="AB770"/>
    </row>
    <row r="771" spans="1:28" x14ac:dyDescent="0.3">
      <c r="A771" s="229"/>
      <c r="B771" s="230"/>
      <c r="C771" s="229"/>
      <c r="D771" s="229"/>
      <c r="E771" s="229"/>
      <c r="F771" s="229"/>
      <c r="G771" s="229"/>
      <c r="H771" s="229"/>
      <c r="I771" s="229"/>
      <c r="J771" s="229"/>
      <c r="K771" s="229"/>
      <c r="L771" s="229"/>
      <c r="M771" s="502"/>
      <c r="N771" s="529"/>
      <c r="O771" s="229"/>
      <c r="P771" s="229"/>
      <c r="Q771" s="229"/>
      <c r="R771" s="229"/>
      <c r="S771" s="229"/>
      <c r="T771" s="486"/>
      <c r="U771" s="486"/>
      <c r="V771" s="229"/>
      <c r="W771" s="229"/>
      <c r="X771" s="229"/>
      <c r="Y771" s="229"/>
      <c r="Z771" s="229"/>
      <c r="AA771" s="229"/>
      <c r="AB771"/>
    </row>
    <row r="772" spans="1:28" x14ac:dyDescent="0.3">
      <c r="A772" s="229"/>
      <c r="B772" s="230"/>
      <c r="C772" s="229"/>
      <c r="D772" s="229"/>
      <c r="E772" s="229"/>
      <c r="F772" s="229"/>
      <c r="G772" s="229"/>
      <c r="H772" s="229"/>
      <c r="I772" s="229"/>
      <c r="J772" s="229"/>
      <c r="K772" s="229"/>
      <c r="L772" s="229"/>
      <c r="M772" s="502"/>
      <c r="N772" s="529"/>
      <c r="O772" s="229"/>
      <c r="P772" s="229"/>
      <c r="Q772" s="229"/>
      <c r="R772" s="229"/>
      <c r="S772" s="229"/>
      <c r="T772" s="486"/>
      <c r="U772" s="486"/>
      <c r="V772" s="229"/>
      <c r="W772" s="229"/>
      <c r="X772" s="229"/>
      <c r="Y772" s="229"/>
      <c r="Z772" s="229"/>
      <c r="AA772" s="229"/>
      <c r="AB772"/>
    </row>
    <row r="773" spans="1:28" x14ac:dyDescent="0.3">
      <c r="A773" s="229"/>
      <c r="B773" s="230"/>
      <c r="C773" s="229"/>
      <c r="D773" s="229"/>
      <c r="E773" s="229"/>
      <c r="F773" s="229"/>
      <c r="G773" s="229"/>
      <c r="H773" s="229"/>
      <c r="I773" s="229"/>
      <c r="J773" s="229"/>
      <c r="K773" s="229"/>
      <c r="L773" s="229"/>
      <c r="M773" s="502"/>
      <c r="N773" s="529"/>
      <c r="O773" s="229"/>
      <c r="P773" s="229"/>
      <c r="Q773" s="229"/>
      <c r="R773" s="229"/>
      <c r="S773" s="229"/>
      <c r="T773" s="486"/>
      <c r="U773" s="486"/>
      <c r="V773" s="229"/>
      <c r="W773" s="229"/>
      <c r="X773" s="229"/>
      <c r="Y773" s="229"/>
      <c r="Z773" s="229"/>
      <c r="AA773" s="229"/>
      <c r="AB773"/>
    </row>
    <row r="774" spans="1:28" x14ac:dyDescent="0.3">
      <c r="A774" s="229"/>
      <c r="B774" s="230"/>
      <c r="C774" s="229"/>
      <c r="D774" s="229"/>
      <c r="E774" s="229"/>
      <c r="F774" s="229"/>
      <c r="G774" s="229"/>
      <c r="H774" s="229"/>
      <c r="I774" s="229"/>
      <c r="J774" s="229"/>
      <c r="K774" s="229"/>
      <c r="L774" s="229"/>
      <c r="M774" s="502"/>
      <c r="N774" s="529"/>
      <c r="O774" s="229"/>
      <c r="P774" s="229"/>
      <c r="Q774" s="229"/>
      <c r="R774" s="229"/>
      <c r="S774" s="229"/>
      <c r="T774" s="486"/>
      <c r="U774" s="486"/>
      <c r="V774" s="229"/>
      <c r="W774" s="229"/>
      <c r="X774" s="229"/>
      <c r="Y774" s="229"/>
      <c r="Z774" s="229"/>
      <c r="AA774" s="229"/>
      <c r="AB774"/>
    </row>
    <row r="775" spans="1:28" x14ac:dyDescent="0.3">
      <c r="A775" s="229"/>
      <c r="B775" s="230"/>
      <c r="C775" s="229"/>
      <c r="D775" s="229"/>
      <c r="E775" s="229"/>
      <c r="F775" s="229"/>
      <c r="G775" s="229"/>
      <c r="H775" s="229"/>
      <c r="I775" s="229"/>
      <c r="J775" s="229"/>
      <c r="K775" s="229"/>
      <c r="L775" s="229"/>
      <c r="M775" s="502"/>
      <c r="N775" s="529"/>
      <c r="O775" s="229"/>
      <c r="P775" s="229"/>
      <c r="Q775" s="229"/>
      <c r="R775" s="229"/>
      <c r="S775" s="229"/>
      <c r="T775" s="486"/>
      <c r="U775" s="486"/>
      <c r="V775" s="229"/>
      <c r="W775" s="229"/>
      <c r="X775" s="229"/>
      <c r="Y775" s="229"/>
      <c r="Z775" s="229"/>
      <c r="AA775" s="229"/>
      <c r="AB775"/>
    </row>
    <row r="776" spans="1:28" x14ac:dyDescent="0.3">
      <c r="A776" s="229"/>
      <c r="B776" s="230"/>
      <c r="C776" s="229"/>
      <c r="D776" s="229"/>
      <c r="E776" s="229"/>
      <c r="F776" s="229"/>
      <c r="G776" s="229"/>
      <c r="H776" s="229"/>
      <c r="I776" s="229"/>
      <c r="J776" s="229"/>
      <c r="K776" s="229"/>
      <c r="L776" s="229"/>
      <c r="M776" s="502"/>
      <c r="N776" s="529"/>
      <c r="O776" s="229"/>
      <c r="P776" s="229"/>
      <c r="Q776" s="229"/>
      <c r="R776" s="229"/>
      <c r="S776" s="229"/>
      <c r="T776" s="486"/>
      <c r="U776" s="486"/>
      <c r="V776" s="229"/>
      <c r="W776" s="229"/>
      <c r="X776" s="229"/>
      <c r="Y776" s="229"/>
      <c r="Z776" s="229"/>
      <c r="AA776" s="229"/>
      <c r="AB776"/>
    </row>
    <row r="777" spans="1:28" x14ac:dyDescent="0.3">
      <c r="A777" s="229"/>
      <c r="B777" s="230"/>
      <c r="C777" s="229"/>
      <c r="D777" s="229"/>
      <c r="E777" s="229"/>
      <c r="F777" s="229"/>
      <c r="G777" s="229"/>
      <c r="H777" s="229"/>
      <c r="I777" s="229"/>
      <c r="J777" s="229"/>
      <c r="K777" s="229"/>
      <c r="L777" s="229"/>
      <c r="M777" s="502"/>
      <c r="N777" s="529"/>
      <c r="O777" s="229"/>
      <c r="P777" s="229"/>
      <c r="Q777" s="229"/>
      <c r="R777" s="229"/>
      <c r="S777" s="229"/>
      <c r="T777" s="486"/>
      <c r="U777" s="486"/>
      <c r="V777" s="229"/>
      <c r="W777" s="229"/>
      <c r="X777" s="229"/>
      <c r="Y777" s="229"/>
      <c r="Z777" s="229"/>
      <c r="AA777" s="229"/>
      <c r="AB777"/>
    </row>
    <row r="778" spans="1:28" x14ac:dyDescent="0.3">
      <c r="A778" s="229"/>
      <c r="B778" s="230"/>
      <c r="C778" s="229"/>
      <c r="D778" s="229"/>
      <c r="E778" s="229"/>
      <c r="F778" s="229"/>
      <c r="G778" s="229"/>
      <c r="H778" s="229"/>
      <c r="I778" s="229"/>
      <c r="J778" s="229"/>
      <c r="K778" s="229"/>
      <c r="L778" s="229"/>
      <c r="M778" s="502"/>
      <c r="N778" s="529"/>
      <c r="O778" s="229"/>
      <c r="P778" s="229"/>
      <c r="Q778" s="229"/>
      <c r="R778" s="229"/>
      <c r="S778" s="229"/>
      <c r="T778" s="486"/>
      <c r="U778" s="486"/>
      <c r="V778" s="229"/>
      <c r="W778" s="229"/>
      <c r="X778" s="229"/>
      <c r="Y778" s="229"/>
      <c r="Z778" s="229"/>
      <c r="AA778" s="229"/>
      <c r="AB778"/>
    </row>
    <row r="779" spans="1:28" x14ac:dyDescent="0.3">
      <c r="A779" s="229"/>
      <c r="B779" s="230"/>
      <c r="C779" s="229"/>
      <c r="D779" s="229"/>
      <c r="E779" s="229"/>
      <c r="F779" s="229"/>
      <c r="G779" s="229"/>
      <c r="H779" s="229"/>
      <c r="I779" s="229"/>
      <c r="J779" s="229"/>
      <c r="K779" s="229"/>
      <c r="L779" s="229"/>
      <c r="M779" s="502"/>
      <c r="N779" s="529"/>
      <c r="O779" s="229"/>
      <c r="P779" s="229"/>
      <c r="Q779" s="229"/>
      <c r="R779" s="229"/>
      <c r="S779" s="229"/>
      <c r="T779" s="486"/>
      <c r="U779" s="486"/>
      <c r="V779" s="229"/>
      <c r="W779" s="229"/>
      <c r="X779" s="229"/>
      <c r="Y779" s="229"/>
      <c r="Z779" s="229"/>
      <c r="AA779" s="229"/>
      <c r="AB779"/>
    </row>
    <row r="780" spans="1:28" x14ac:dyDescent="0.3">
      <c r="A780" s="229"/>
      <c r="B780" s="230"/>
      <c r="C780" s="229"/>
      <c r="D780" s="229"/>
      <c r="E780" s="229"/>
      <c r="F780" s="229"/>
      <c r="G780" s="229"/>
      <c r="H780" s="229"/>
      <c r="I780" s="229"/>
      <c r="J780" s="229"/>
      <c r="K780" s="229"/>
      <c r="L780" s="229"/>
      <c r="M780" s="502"/>
      <c r="N780" s="529"/>
      <c r="O780" s="229"/>
      <c r="P780" s="229"/>
      <c r="Q780" s="229"/>
      <c r="R780" s="229"/>
      <c r="S780" s="229"/>
      <c r="T780" s="486"/>
      <c r="U780" s="486"/>
      <c r="V780" s="229"/>
      <c r="W780" s="229"/>
      <c r="X780" s="229"/>
      <c r="Y780" s="229"/>
      <c r="Z780" s="229"/>
      <c r="AA780" s="229"/>
      <c r="AB780"/>
    </row>
    <row r="781" spans="1:28" x14ac:dyDescent="0.3">
      <c r="A781" s="229"/>
      <c r="B781" s="230"/>
      <c r="C781" s="229"/>
      <c r="D781" s="229"/>
      <c r="E781" s="229"/>
      <c r="F781" s="229"/>
      <c r="G781" s="229"/>
      <c r="H781" s="229"/>
      <c r="I781" s="229"/>
      <c r="J781" s="229"/>
      <c r="K781" s="229"/>
      <c r="L781" s="229"/>
      <c r="M781" s="502"/>
      <c r="N781" s="529"/>
      <c r="O781" s="229"/>
      <c r="P781" s="229"/>
      <c r="Q781" s="229"/>
      <c r="R781" s="229"/>
      <c r="S781" s="229"/>
      <c r="T781" s="486"/>
      <c r="U781" s="486"/>
      <c r="V781" s="229"/>
      <c r="W781" s="229"/>
      <c r="X781" s="229"/>
      <c r="Y781" s="229"/>
      <c r="Z781" s="229"/>
      <c r="AA781" s="229"/>
      <c r="AB781"/>
    </row>
    <row r="782" spans="1:28" x14ac:dyDescent="0.3">
      <c r="A782" s="229"/>
      <c r="B782" s="230"/>
      <c r="C782" s="229"/>
      <c r="D782" s="229"/>
      <c r="E782" s="229"/>
      <c r="F782" s="229"/>
      <c r="G782" s="229"/>
      <c r="H782" s="229"/>
      <c r="I782" s="229"/>
      <c r="J782" s="229"/>
      <c r="K782" s="229"/>
      <c r="L782" s="229"/>
      <c r="M782" s="502"/>
      <c r="N782" s="529"/>
      <c r="O782" s="229"/>
      <c r="P782" s="229"/>
      <c r="Q782" s="229"/>
      <c r="R782" s="229"/>
      <c r="S782" s="229"/>
      <c r="T782" s="486"/>
      <c r="U782" s="486"/>
      <c r="V782" s="229"/>
      <c r="W782" s="229"/>
      <c r="X782" s="229"/>
      <c r="Y782" s="229"/>
      <c r="Z782" s="229"/>
      <c r="AA782" s="229"/>
      <c r="AB782"/>
    </row>
    <row r="783" spans="1:28" x14ac:dyDescent="0.3">
      <c r="A783" s="229"/>
      <c r="B783" s="230"/>
      <c r="C783" s="229"/>
      <c r="D783" s="229"/>
      <c r="E783" s="229"/>
      <c r="F783" s="229"/>
      <c r="G783" s="229"/>
      <c r="H783" s="229"/>
      <c r="I783" s="229"/>
      <c r="J783" s="229"/>
      <c r="K783" s="229"/>
      <c r="L783" s="229"/>
      <c r="M783" s="502"/>
      <c r="N783" s="529"/>
      <c r="O783" s="229"/>
      <c r="P783" s="229"/>
      <c r="Q783" s="229"/>
      <c r="R783" s="229"/>
      <c r="S783" s="229"/>
      <c r="T783" s="486"/>
      <c r="U783" s="486"/>
      <c r="V783" s="229"/>
      <c r="W783" s="229"/>
      <c r="X783" s="229"/>
      <c r="Y783" s="229"/>
      <c r="Z783" s="229"/>
      <c r="AA783" s="229"/>
      <c r="AB783"/>
    </row>
    <row r="784" spans="1:28" x14ac:dyDescent="0.3">
      <c r="A784" s="229"/>
      <c r="B784" s="230"/>
      <c r="C784" s="229"/>
      <c r="D784" s="229"/>
      <c r="E784" s="229"/>
      <c r="F784" s="229"/>
      <c r="G784" s="229"/>
      <c r="H784" s="229"/>
      <c r="I784" s="229"/>
      <c r="J784" s="229"/>
      <c r="K784" s="229"/>
      <c r="L784" s="229"/>
      <c r="M784" s="502"/>
      <c r="N784" s="529"/>
      <c r="O784" s="229"/>
      <c r="P784" s="229"/>
      <c r="Q784" s="229"/>
      <c r="R784" s="229"/>
      <c r="S784" s="229"/>
      <c r="T784" s="486"/>
      <c r="U784" s="486"/>
      <c r="V784" s="229"/>
      <c r="W784" s="229"/>
      <c r="X784" s="229"/>
      <c r="Y784" s="229"/>
      <c r="Z784" s="229"/>
      <c r="AA784" s="229"/>
      <c r="AB784"/>
    </row>
    <row r="785" spans="1:28" x14ac:dyDescent="0.3">
      <c r="A785" s="229"/>
      <c r="B785" s="230"/>
      <c r="C785" s="229"/>
      <c r="D785" s="229"/>
      <c r="E785" s="229"/>
      <c r="F785" s="229"/>
      <c r="G785" s="229"/>
      <c r="H785" s="229"/>
      <c r="I785" s="229"/>
      <c r="J785" s="229"/>
      <c r="K785" s="229"/>
      <c r="L785" s="229"/>
      <c r="M785" s="502"/>
      <c r="N785" s="529"/>
      <c r="O785" s="229"/>
      <c r="P785" s="229"/>
      <c r="Q785" s="229"/>
      <c r="R785" s="229"/>
      <c r="S785" s="229"/>
      <c r="T785" s="486"/>
      <c r="U785" s="486"/>
      <c r="V785" s="229"/>
      <c r="W785" s="229"/>
      <c r="X785" s="229"/>
      <c r="Y785" s="229"/>
      <c r="Z785" s="229"/>
      <c r="AA785" s="229"/>
      <c r="AB785"/>
    </row>
    <row r="786" spans="1:28" x14ac:dyDescent="0.3">
      <c r="A786" s="229"/>
      <c r="B786" s="230"/>
      <c r="C786" s="229"/>
      <c r="D786" s="229"/>
      <c r="E786" s="229"/>
      <c r="F786" s="229"/>
      <c r="G786" s="229"/>
      <c r="H786" s="229"/>
      <c r="I786" s="229"/>
      <c r="J786" s="229"/>
      <c r="K786" s="229"/>
      <c r="L786" s="229"/>
      <c r="M786" s="502"/>
      <c r="N786" s="529"/>
      <c r="O786" s="229"/>
      <c r="P786" s="229"/>
      <c r="Q786" s="229"/>
      <c r="R786" s="229"/>
      <c r="S786" s="229"/>
      <c r="T786" s="486"/>
      <c r="U786" s="486"/>
      <c r="V786" s="229"/>
      <c r="W786" s="229"/>
      <c r="X786" s="229"/>
      <c r="Y786" s="229"/>
      <c r="Z786" s="229"/>
      <c r="AA786" s="229"/>
      <c r="AB786"/>
    </row>
    <row r="787" spans="1:28" x14ac:dyDescent="0.3">
      <c r="A787" s="229"/>
      <c r="B787" s="230"/>
      <c r="C787" s="229"/>
      <c r="D787" s="229"/>
      <c r="E787" s="229"/>
      <c r="F787" s="229"/>
      <c r="G787" s="229"/>
      <c r="H787" s="229"/>
      <c r="I787" s="229"/>
      <c r="J787" s="229"/>
      <c r="K787" s="229"/>
      <c r="L787" s="229"/>
      <c r="M787" s="502"/>
      <c r="N787" s="529"/>
      <c r="O787" s="229"/>
      <c r="P787" s="229"/>
      <c r="Q787" s="229"/>
      <c r="R787" s="229"/>
      <c r="S787" s="229"/>
      <c r="T787" s="486"/>
      <c r="U787" s="486"/>
      <c r="V787" s="229"/>
      <c r="W787" s="229"/>
      <c r="X787" s="229"/>
      <c r="Y787" s="229"/>
      <c r="Z787" s="229"/>
      <c r="AA787" s="229"/>
      <c r="AB787"/>
    </row>
    <row r="788" spans="1:28" x14ac:dyDescent="0.3">
      <c r="A788" s="229"/>
      <c r="B788" s="230"/>
      <c r="C788" s="229"/>
      <c r="D788" s="229"/>
      <c r="E788" s="229"/>
      <c r="F788" s="229"/>
      <c r="G788" s="229"/>
      <c r="H788" s="229"/>
      <c r="I788" s="229"/>
      <c r="J788" s="229"/>
      <c r="K788" s="229"/>
      <c r="L788" s="229"/>
      <c r="M788" s="502"/>
      <c r="N788" s="529"/>
      <c r="O788" s="229"/>
      <c r="P788" s="229"/>
      <c r="Q788" s="229"/>
      <c r="R788" s="229"/>
      <c r="S788" s="229"/>
      <c r="T788" s="486"/>
      <c r="U788" s="486"/>
      <c r="V788" s="229"/>
      <c r="W788" s="229"/>
      <c r="X788" s="229"/>
      <c r="Y788" s="229"/>
      <c r="Z788" s="229"/>
      <c r="AA788" s="229"/>
      <c r="AB788"/>
    </row>
    <row r="789" spans="1:28" x14ac:dyDescent="0.3">
      <c r="A789" s="229"/>
      <c r="B789" s="230"/>
      <c r="C789" s="229"/>
      <c r="D789" s="229"/>
      <c r="E789" s="229"/>
      <c r="F789" s="229"/>
      <c r="G789" s="229"/>
      <c r="H789" s="229"/>
      <c r="I789" s="229"/>
      <c r="J789" s="229"/>
      <c r="K789" s="229"/>
      <c r="L789" s="229"/>
      <c r="M789" s="502"/>
      <c r="N789" s="529"/>
      <c r="O789" s="229"/>
      <c r="P789" s="229"/>
      <c r="Q789" s="229"/>
      <c r="R789" s="229"/>
      <c r="S789" s="229"/>
      <c r="T789" s="486"/>
      <c r="U789" s="486"/>
      <c r="V789" s="229"/>
      <c r="W789" s="229"/>
      <c r="X789" s="229"/>
      <c r="Y789" s="229"/>
      <c r="Z789" s="229"/>
      <c r="AA789" s="229"/>
      <c r="AB789"/>
    </row>
    <row r="790" spans="1:28" x14ac:dyDescent="0.3">
      <c r="A790" s="229"/>
      <c r="B790" s="230"/>
      <c r="C790" s="229"/>
      <c r="D790" s="229"/>
      <c r="E790" s="229"/>
      <c r="F790" s="229"/>
      <c r="G790" s="229"/>
      <c r="H790" s="229"/>
      <c r="I790" s="229"/>
      <c r="J790" s="229"/>
      <c r="K790" s="229"/>
      <c r="L790" s="229"/>
      <c r="M790" s="502"/>
      <c r="N790" s="529"/>
      <c r="O790" s="229"/>
      <c r="P790" s="229"/>
      <c r="Q790" s="229"/>
      <c r="R790" s="229"/>
      <c r="S790" s="229"/>
      <c r="T790" s="486"/>
      <c r="U790" s="486"/>
      <c r="V790" s="229"/>
      <c r="W790" s="229"/>
      <c r="X790" s="229"/>
      <c r="Y790" s="229"/>
      <c r="Z790" s="229"/>
      <c r="AA790" s="229"/>
      <c r="AB790"/>
    </row>
    <row r="791" spans="1:28" x14ac:dyDescent="0.3">
      <c r="A791" s="229"/>
      <c r="B791" s="230"/>
      <c r="C791" s="229"/>
      <c r="D791" s="229"/>
      <c r="E791" s="229"/>
      <c r="F791" s="229"/>
      <c r="G791" s="229"/>
      <c r="H791" s="229"/>
      <c r="I791" s="229"/>
      <c r="J791" s="229"/>
      <c r="K791" s="229"/>
      <c r="L791" s="229"/>
      <c r="M791" s="502"/>
      <c r="N791" s="529"/>
      <c r="O791" s="229"/>
      <c r="P791" s="229"/>
      <c r="Q791" s="229"/>
      <c r="R791" s="229"/>
      <c r="S791" s="229"/>
      <c r="T791" s="486"/>
      <c r="U791" s="486"/>
      <c r="V791" s="229"/>
      <c r="W791" s="229"/>
      <c r="X791" s="229"/>
      <c r="Y791" s="229"/>
      <c r="Z791" s="229"/>
      <c r="AA791" s="229"/>
      <c r="AB791"/>
    </row>
    <row r="792" spans="1:28" x14ac:dyDescent="0.3">
      <c r="A792" s="229"/>
      <c r="B792" s="230"/>
      <c r="C792" s="229"/>
      <c r="D792" s="229"/>
      <c r="E792" s="229"/>
      <c r="F792" s="229"/>
      <c r="G792" s="229"/>
      <c r="H792" s="229"/>
      <c r="I792" s="229"/>
      <c r="J792" s="229"/>
      <c r="K792" s="229"/>
      <c r="L792" s="229"/>
      <c r="M792" s="502"/>
      <c r="N792" s="529"/>
      <c r="O792" s="229"/>
      <c r="P792" s="229"/>
      <c r="Q792" s="229"/>
      <c r="R792" s="229"/>
      <c r="S792" s="229"/>
      <c r="T792" s="486"/>
      <c r="U792" s="486"/>
      <c r="V792" s="229"/>
      <c r="W792" s="229"/>
      <c r="X792" s="229"/>
      <c r="Y792" s="229"/>
      <c r="Z792" s="229"/>
      <c r="AA792" s="229"/>
      <c r="AB792"/>
    </row>
    <row r="793" spans="1:28" x14ac:dyDescent="0.3">
      <c r="A793" s="229"/>
      <c r="B793" s="230"/>
      <c r="C793" s="229"/>
      <c r="D793" s="229"/>
      <c r="E793" s="229"/>
      <c r="F793" s="229"/>
      <c r="G793" s="229"/>
      <c r="H793" s="229"/>
      <c r="I793" s="229"/>
      <c r="J793" s="229"/>
      <c r="K793" s="229"/>
      <c r="L793" s="229"/>
      <c r="M793" s="502"/>
      <c r="N793" s="529"/>
      <c r="O793" s="229"/>
      <c r="P793" s="229"/>
      <c r="Q793" s="229"/>
      <c r="R793" s="229"/>
      <c r="S793" s="229"/>
      <c r="T793" s="486"/>
      <c r="U793" s="486"/>
      <c r="V793" s="229"/>
      <c r="W793" s="229"/>
      <c r="X793" s="229"/>
      <c r="Y793" s="229"/>
      <c r="Z793" s="229"/>
      <c r="AA793" s="229"/>
      <c r="AB793"/>
    </row>
    <row r="794" spans="1:28" x14ac:dyDescent="0.3">
      <c r="A794" s="229"/>
      <c r="B794" s="230"/>
      <c r="C794" s="229"/>
      <c r="D794" s="229"/>
      <c r="E794" s="229"/>
      <c r="F794" s="229"/>
      <c r="G794" s="229"/>
      <c r="H794" s="229"/>
      <c r="I794" s="229"/>
      <c r="J794" s="229"/>
      <c r="K794" s="229"/>
      <c r="L794" s="229"/>
      <c r="M794" s="502"/>
      <c r="N794" s="529"/>
      <c r="O794" s="229"/>
      <c r="P794" s="229"/>
      <c r="Q794" s="229"/>
      <c r="R794" s="229"/>
      <c r="S794" s="229"/>
      <c r="T794" s="486"/>
      <c r="U794" s="486"/>
      <c r="V794" s="229"/>
      <c r="W794" s="229"/>
      <c r="X794" s="229"/>
      <c r="Y794" s="229"/>
      <c r="Z794" s="229"/>
      <c r="AA794" s="229"/>
      <c r="AB794"/>
    </row>
    <row r="795" spans="1:28" x14ac:dyDescent="0.3">
      <c r="A795" s="229"/>
      <c r="B795" s="230"/>
      <c r="C795" s="229"/>
      <c r="D795" s="229"/>
      <c r="E795" s="229"/>
      <c r="F795" s="229"/>
      <c r="G795" s="229"/>
      <c r="H795" s="229"/>
      <c r="I795" s="229"/>
      <c r="J795" s="229"/>
      <c r="K795" s="229"/>
      <c r="L795" s="229"/>
      <c r="M795" s="502"/>
      <c r="N795" s="529"/>
      <c r="O795" s="229"/>
      <c r="P795" s="229"/>
      <c r="Q795" s="229"/>
      <c r="R795" s="229"/>
      <c r="S795" s="229"/>
      <c r="T795" s="486"/>
      <c r="U795" s="486"/>
      <c r="V795" s="229"/>
      <c r="W795" s="229"/>
      <c r="X795" s="229"/>
      <c r="Y795" s="229"/>
      <c r="Z795" s="229"/>
      <c r="AA795" s="229"/>
      <c r="AB795"/>
    </row>
    <row r="796" spans="1:28" x14ac:dyDescent="0.3">
      <c r="A796" s="229"/>
      <c r="B796" s="230"/>
      <c r="C796" s="229"/>
      <c r="D796" s="229"/>
      <c r="E796" s="229"/>
      <c r="F796" s="229"/>
      <c r="G796" s="229"/>
      <c r="H796" s="229"/>
      <c r="I796" s="229"/>
      <c r="J796" s="229"/>
      <c r="K796" s="229"/>
      <c r="L796" s="229"/>
      <c r="M796" s="502"/>
      <c r="N796" s="529"/>
      <c r="O796" s="229"/>
      <c r="P796" s="229"/>
      <c r="Q796" s="229"/>
      <c r="R796" s="229"/>
      <c r="S796" s="229"/>
      <c r="T796" s="486"/>
      <c r="U796" s="486"/>
      <c r="V796" s="229"/>
      <c r="W796" s="229"/>
      <c r="X796" s="229"/>
      <c r="Y796" s="229"/>
      <c r="Z796" s="229"/>
      <c r="AA796" s="229"/>
      <c r="AB796"/>
    </row>
    <row r="797" spans="1:28" x14ac:dyDescent="0.3">
      <c r="A797" s="229"/>
      <c r="B797" s="230"/>
      <c r="C797" s="229"/>
      <c r="D797" s="229"/>
      <c r="E797" s="229"/>
      <c r="F797" s="229"/>
      <c r="G797" s="229"/>
      <c r="H797" s="229"/>
      <c r="I797" s="229"/>
      <c r="J797" s="229"/>
      <c r="K797" s="229"/>
      <c r="L797" s="229"/>
      <c r="M797" s="502"/>
      <c r="N797" s="529"/>
      <c r="O797" s="229"/>
      <c r="P797" s="229"/>
      <c r="Q797" s="229"/>
      <c r="R797" s="229"/>
      <c r="S797" s="229"/>
      <c r="T797" s="486"/>
      <c r="U797" s="486"/>
      <c r="V797" s="229"/>
      <c r="W797" s="229"/>
      <c r="X797" s="229"/>
      <c r="Y797" s="229"/>
      <c r="Z797" s="229"/>
      <c r="AA797" s="229"/>
      <c r="AB797"/>
    </row>
    <row r="798" spans="1:28" x14ac:dyDescent="0.3">
      <c r="A798" s="229"/>
      <c r="B798" s="230"/>
      <c r="C798" s="229"/>
      <c r="D798" s="229"/>
      <c r="E798" s="229"/>
      <c r="F798" s="229"/>
      <c r="G798" s="229"/>
      <c r="H798" s="229"/>
      <c r="I798" s="229"/>
      <c r="J798" s="229"/>
      <c r="K798" s="229"/>
      <c r="L798" s="229"/>
      <c r="M798" s="502"/>
      <c r="N798" s="529"/>
      <c r="O798" s="229"/>
      <c r="P798" s="229"/>
      <c r="Q798" s="229"/>
      <c r="R798" s="229"/>
      <c r="S798" s="229"/>
      <c r="T798" s="486"/>
      <c r="U798" s="486"/>
      <c r="V798" s="229"/>
      <c r="W798" s="229"/>
      <c r="X798" s="229"/>
      <c r="Y798" s="229"/>
      <c r="Z798" s="229"/>
      <c r="AA798" s="229"/>
      <c r="AB798"/>
    </row>
    <row r="799" spans="1:28" x14ac:dyDescent="0.3">
      <c r="A799" s="229"/>
      <c r="B799" s="230"/>
      <c r="C799" s="229"/>
      <c r="D799" s="229"/>
      <c r="E799" s="229"/>
      <c r="F799" s="229"/>
      <c r="G799" s="229"/>
      <c r="H799" s="229"/>
      <c r="I799" s="229"/>
      <c r="J799" s="229"/>
      <c r="K799" s="229"/>
      <c r="L799" s="229"/>
      <c r="M799" s="502"/>
      <c r="N799" s="529"/>
      <c r="O799" s="229"/>
      <c r="P799" s="229"/>
      <c r="Q799" s="229"/>
      <c r="R799" s="229"/>
      <c r="S799" s="229"/>
      <c r="T799" s="486"/>
      <c r="U799" s="486"/>
      <c r="V799" s="229"/>
      <c r="W799" s="229"/>
      <c r="X799" s="229"/>
      <c r="Y799" s="229"/>
      <c r="Z799" s="229"/>
      <c r="AA799" s="229"/>
      <c r="AB799"/>
    </row>
    <row r="800" spans="1:28" x14ac:dyDescent="0.3">
      <c r="A800" s="229"/>
      <c r="B800" s="230"/>
      <c r="C800" s="229"/>
      <c r="D800" s="229"/>
      <c r="E800" s="229"/>
      <c r="F800" s="229"/>
      <c r="G800" s="229"/>
      <c r="H800" s="229"/>
      <c r="I800" s="229"/>
      <c r="J800" s="229"/>
      <c r="K800" s="229"/>
      <c r="L800" s="229"/>
      <c r="M800" s="502"/>
      <c r="N800" s="529"/>
      <c r="O800" s="229"/>
      <c r="P800" s="229"/>
      <c r="Q800" s="229"/>
      <c r="R800" s="229"/>
      <c r="S800" s="229"/>
      <c r="T800" s="486"/>
      <c r="U800" s="486"/>
      <c r="V800" s="229"/>
      <c r="W800" s="229"/>
      <c r="X800" s="229"/>
      <c r="Y800" s="229"/>
      <c r="Z800" s="229"/>
      <c r="AA800" s="229"/>
      <c r="AB800"/>
    </row>
    <row r="801" spans="1:28" x14ac:dyDescent="0.3">
      <c r="A801" s="229"/>
      <c r="B801" s="230"/>
      <c r="C801" s="229"/>
      <c r="D801" s="229"/>
      <c r="E801" s="229"/>
      <c r="F801" s="229"/>
      <c r="G801" s="229"/>
      <c r="H801" s="229"/>
      <c r="I801" s="229"/>
      <c r="J801" s="229"/>
      <c r="K801" s="229"/>
      <c r="L801" s="229"/>
      <c r="M801" s="502"/>
      <c r="N801" s="529"/>
      <c r="O801" s="229"/>
      <c r="P801" s="229"/>
      <c r="Q801" s="229"/>
      <c r="R801" s="229"/>
      <c r="S801" s="229"/>
      <c r="T801" s="486"/>
      <c r="U801" s="486"/>
      <c r="V801" s="229"/>
      <c r="W801" s="229"/>
      <c r="X801" s="229"/>
      <c r="Y801" s="229"/>
      <c r="Z801" s="229"/>
      <c r="AA801" s="229"/>
      <c r="AB801"/>
    </row>
    <row r="802" spans="1:28" x14ac:dyDescent="0.3">
      <c r="A802" s="229"/>
      <c r="B802" s="230"/>
      <c r="C802" s="229"/>
      <c r="D802" s="229"/>
      <c r="E802" s="229"/>
      <c r="F802" s="229"/>
      <c r="G802" s="229"/>
      <c r="H802" s="229"/>
      <c r="I802" s="229"/>
      <c r="J802" s="229"/>
      <c r="K802" s="229"/>
      <c r="L802" s="229"/>
      <c r="M802" s="502"/>
      <c r="N802" s="529"/>
      <c r="O802" s="229"/>
      <c r="P802" s="229"/>
      <c r="Q802" s="229"/>
      <c r="R802" s="229"/>
      <c r="S802" s="229"/>
      <c r="T802" s="486"/>
      <c r="U802" s="486"/>
      <c r="V802" s="229"/>
      <c r="W802" s="229"/>
      <c r="X802" s="229"/>
      <c r="Y802" s="229"/>
      <c r="Z802" s="229"/>
      <c r="AA802" s="229"/>
      <c r="AB802"/>
    </row>
    <row r="803" spans="1:28" x14ac:dyDescent="0.3">
      <c r="A803" s="229"/>
      <c r="B803" s="230"/>
      <c r="C803" s="229"/>
      <c r="D803" s="229"/>
      <c r="E803" s="229"/>
      <c r="F803" s="229"/>
      <c r="G803" s="229"/>
      <c r="H803" s="229"/>
      <c r="I803" s="229"/>
      <c r="J803" s="229"/>
      <c r="K803" s="229"/>
      <c r="L803" s="229"/>
      <c r="M803" s="502"/>
      <c r="N803" s="529"/>
      <c r="O803" s="229"/>
      <c r="P803" s="229"/>
      <c r="Q803" s="229"/>
      <c r="R803" s="229"/>
      <c r="S803" s="229"/>
      <c r="T803" s="486"/>
      <c r="U803" s="486"/>
      <c r="V803" s="229"/>
      <c r="W803" s="229"/>
      <c r="X803" s="229"/>
      <c r="Y803" s="229"/>
      <c r="Z803" s="229"/>
      <c r="AA803" s="229"/>
      <c r="AB803"/>
    </row>
    <row r="804" spans="1:28" x14ac:dyDescent="0.3">
      <c r="A804" s="229"/>
      <c r="B804" s="230"/>
      <c r="C804" s="229"/>
      <c r="D804" s="229"/>
      <c r="E804" s="229"/>
      <c r="F804" s="229"/>
      <c r="G804" s="229"/>
      <c r="H804" s="229"/>
      <c r="I804" s="229"/>
      <c r="J804" s="229"/>
      <c r="K804" s="229"/>
      <c r="L804" s="229"/>
      <c r="M804" s="502"/>
      <c r="N804" s="529"/>
      <c r="O804" s="229"/>
      <c r="P804" s="229"/>
      <c r="Q804" s="229"/>
      <c r="R804" s="229"/>
      <c r="S804" s="229"/>
      <c r="T804" s="486"/>
      <c r="U804" s="486"/>
      <c r="V804" s="229"/>
      <c r="W804" s="229"/>
      <c r="X804" s="229"/>
      <c r="Y804" s="229"/>
      <c r="Z804" s="229"/>
      <c r="AA804" s="229"/>
      <c r="AB804"/>
    </row>
    <row r="805" spans="1:28" x14ac:dyDescent="0.3">
      <c r="A805" s="229"/>
      <c r="B805" s="230"/>
      <c r="C805" s="229"/>
      <c r="D805" s="229"/>
      <c r="E805" s="229"/>
      <c r="F805" s="229"/>
      <c r="G805" s="229"/>
      <c r="H805" s="229"/>
      <c r="I805" s="229"/>
      <c r="J805" s="229"/>
      <c r="K805" s="229"/>
      <c r="L805" s="229"/>
      <c r="M805" s="502"/>
      <c r="N805" s="529"/>
      <c r="O805" s="229"/>
      <c r="P805" s="229"/>
      <c r="Q805" s="229"/>
      <c r="R805" s="229"/>
      <c r="S805" s="229"/>
      <c r="T805" s="486"/>
      <c r="U805" s="486"/>
      <c r="V805" s="229"/>
      <c r="W805" s="229"/>
      <c r="X805" s="229"/>
      <c r="Y805" s="229"/>
      <c r="Z805" s="229"/>
      <c r="AA805" s="229"/>
      <c r="AB805"/>
    </row>
    <row r="806" spans="1:28" x14ac:dyDescent="0.3">
      <c r="A806" s="229"/>
      <c r="B806" s="230"/>
      <c r="C806" s="229"/>
      <c r="D806" s="229"/>
      <c r="E806" s="229"/>
      <c r="F806" s="229"/>
      <c r="G806" s="229"/>
      <c r="H806" s="229"/>
      <c r="I806" s="229"/>
      <c r="J806" s="229"/>
      <c r="K806" s="229"/>
      <c r="L806" s="229"/>
      <c r="M806" s="502"/>
      <c r="N806" s="529"/>
      <c r="O806" s="229"/>
      <c r="P806" s="229"/>
      <c r="Q806" s="229"/>
      <c r="R806" s="229"/>
      <c r="S806" s="229"/>
      <c r="T806" s="486"/>
      <c r="U806" s="486"/>
      <c r="V806" s="229"/>
      <c r="W806" s="229"/>
      <c r="X806" s="229"/>
      <c r="Y806" s="229"/>
      <c r="Z806" s="229"/>
      <c r="AA806" s="229"/>
      <c r="AB806"/>
    </row>
    <row r="807" spans="1:28" x14ac:dyDescent="0.3">
      <c r="A807" s="229"/>
      <c r="B807" s="230"/>
      <c r="C807" s="229"/>
      <c r="D807" s="229"/>
      <c r="E807" s="229"/>
      <c r="F807" s="229"/>
      <c r="G807" s="229"/>
      <c r="H807" s="229"/>
      <c r="I807" s="229"/>
      <c r="J807" s="229"/>
      <c r="K807" s="229"/>
      <c r="L807" s="229"/>
      <c r="M807" s="502"/>
      <c r="N807" s="529"/>
      <c r="O807" s="229"/>
      <c r="P807" s="229"/>
      <c r="Q807" s="229"/>
      <c r="R807" s="229"/>
      <c r="S807" s="229"/>
      <c r="T807" s="486"/>
      <c r="U807" s="486"/>
      <c r="V807" s="229"/>
      <c r="W807" s="229"/>
      <c r="X807" s="229"/>
      <c r="Y807" s="229"/>
      <c r="Z807" s="229"/>
      <c r="AA807" s="229"/>
      <c r="AB807"/>
    </row>
    <row r="808" spans="1:28" x14ac:dyDescent="0.3">
      <c r="A808" s="229"/>
      <c r="B808" s="230"/>
      <c r="C808" s="229"/>
      <c r="D808" s="229"/>
      <c r="E808" s="229"/>
      <c r="F808" s="229"/>
      <c r="G808" s="229"/>
      <c r="H808" s="229"/>
      <c r="I808" s="229"/>
      <c r="J808" s="229"/>
      <c r="K808" s="229"/>
      <c r="L808" s="229"/>
      <c r="M808" s="502"/>
      <c r="N808" s="529"/>
      <c r="O808" s="229"/>
      <c r="P808" s="229"/>
      <c r="Q808" s="229"/>
      <c r="R808" s="229"/>
      <c r="S808" s="229"/>
      <c r="T808" s="486"/>
      <c r="U808" s="486"/>
      <c r="V808" s="229"/>
      <c r="W808" s="229"/>
      <c r="X808" s="229"/>
      <c r="Y808" s="229"/>
      <c r="Z808" s="229"/>
      <c r="AA808" s="229"/>
      <c r="AB808"/>
    </row>
    <row r="809" spans="1:28" x14ac:dyDescent="0.3">
      <c r="A809" s="229"/>
      <c r="B809" s="230"/>
      <c r="C809" s="229"/>
      <c r="D809" s="229"/>
      <c r="E809" s="229"/>
      <c r="F809" s="229"/>
      <c r="G809" s="229"/>
      <c r="H809" s="229"/>
      <c r="I809" s="229"/>
      <c r="J809" s="229"/>
      <c r="K809" s="229"/>
      <c r="L809" s="229"/>
      <c r="M809" s="502"/>
      <c r="N809" s="529"/>
      <c r="O809" s="229"/>
      <c r="P809" s="229"/>
      <c r="Q809" s="229"/>
      <c r="R809" s="229"/>
      <c r="S809" s="229"/>
      <c r="T809" s="486"/>
      <c r="U809" s="486"/>
      <c r="V809" s="229"/>
      <c r="W809" s="229"/>
      <c r="X809" s="229"/>
      <c r="Y809" s="229"/>
      <c r="Z809" s="229"/>
      <c r="AA809" s="229"/>
      <c r="AB809"/>
    </row>
    <row r="810" spans="1:28" x14ac:dyDescent="0.3">
      <c r="A810" s="229"/>
      <c r="B810" s="230"/>
      <c r="C810" s="229"/>
      <c r="D810" s="229"/>
      <c r="E810" s="229"/>
      <c r="F810" s="229"/>
      <c r="G810" s="229"/>
      <c r="H810" s="229"/>
      <c r="I810" s="229"/>
      <c r="J810" s="229"/>
      <c r="K810" s="229"/>
      <c r="L810" s="229"/>
      <c r="M810" s="502"/>
      <c r="N810" s="529"/>
      <c r="O810" s="229"/>
      <c r="P810" s="229"/>
      <c r="Q810" s="229"/>
      <c r="R810" s="229"/>
      <c r="S810" s="229"/>
      <c r="T810" s="486"/>
      <c r="U810" s="486"/>
      <c r="V810" s="229"/>
      <c r="W810" s="229"/>
      <c r="X810" s="229"/>
      <c r="Y810" s="229"/>
      <c r="Z810" s="229"/>
      <c r="AA810" s="229"/>
      <c r="AB810"/>
    </row>
    <row r="811" spans="1:28" x14ac:dyDescent="0.3">
      <c r="A811" s="229"/>
      <c r="B811" s="230"/>
      <c r="C811" s="229"/>
      <c r="D811" s="229"/>
      <c r="E811" s="229"/>
      <c r="F811" s="229"/>
      <c r="G811" s="229"/>
      <c r="H811" s="229"/>
      <c r="I811" s="229"/>
      <c r="J811" s="229"/>
      <c r="K811" s="229"/>
      <c r="L811" s="229"/>
      <c r="M811" s="502"/>
      <c r="N811" s="529"/>
      <c r="O811" s="229"/>
      <c r="P811" s="229"/>
      <c r="Q811" s="229"/>
      <c r="R811" s="229"/>
      <c r="S811" s="229"/>
      <c r="T811" s="486"/>
      <c r="U811" s="486"/>
      <c r="V811" s="229"/>
      <c r="W811" s="229"/>
      <c r="X811" s="229"/>
      <c r="Y811" s="229"/>
      <c r="Z811" s="229"/>
      <c r="AA811" s="229"/>
      <c r="AB811"/>
    </row>
    <row r="812" spans="1:28" x14ac:dyDescent="0.3">
      <c r="A812" s="229"/>
      <c r="B812" s="230"/>
      <c r="C812" s="229"/>
      <c r="D812" s="229"/>
      <c r="E812" s="229"/>
      <c r="F812" s="229"/>
      <c r="G812" s="229"/>
      <c r="H812" s="229"/>
      <c r="I812" s="229"/>
      <c r="J812" s="229"/>
      <c r="K812" s="229"/>
      <c r="L812" s="229"/>
      <c r="M812" s="502"/>
      <c r="N812" s="529"/>
      <c r="O812" s="229"/>
      <c r="P812" s="229"/>
      <c r="Q812" s="229"/>
      <c r="R812" s="229"/>
      <c r="S812" s="229"/>
      <c r="T812" s="486"/>
      <c r="U812" s="486"/>
      <c r="V812" s="229"/>
      <c r="W812" s="229"/>
      <c r="X812" s="229"/>
      <c r="Y812" s="229"/>
      <c r="Z812" s="229"/>
      <c r="AA812" s="229"/>
      <c r="AB812"/>
    </row>
    <row r="813" spans="1:28" x14ac:dyDescent="0.3">
      <c r="A813" s="229"/>
      <c r="B813" s="230"/>
      <c r="C813" s="229"/>
      <c r="D813" s="229"/>
      <c r="E813" s="229"/>
      <c r="F813" s="229"/>
      <c r="G813" s="229"/>
      <c r="H813" s="229"/>
      <c r="I813" s="229"/>
      <c r="J813" s="229"/>
      <c r="K813" s="229"/>
      <c r="L813" s="229"/>
      <c r="M813" s="502"/>
      <c r="N813" s="529"/>
      <c r="O813" s="229"/>
      <c r="P813" s="229"/>
      <c r="Q813" s="229"/>
      <c r="R813" s="229"/>
      <c r="S813" s="229"/>
      <c r="T813" s="486"/>
      <c r="U813" s="486"/>
      <c r="V813" s="229"/>
      <c r="W813" s="229"/>
      <c r="X813" s="229"/>
      <c r="Y813" s="229"/>
      <c r="Z813" s="229"/>
      <c r="AA813" s="229"/>
      <c r="AB813"/>
    </row>
    <row r="814" spans="1:28" x14ac:dyDescent="0.3">
      <c r="A814" s="229"/>
      <c r="B814" s="230"/>
      <c r="C814" s="229"/>
      <c r="D814" s="229"/>
      <c r="E814" s="229"/>
      <c r="F814" s="229"/>
      <c r="G814" s="229"/>
      <c r="H814" s="229"/>
      <c r="I814" s="229"/>
      <c r="J814" s="229"/>
      <c r="K814" s="229"/>
      <c r="L814" s="229"/>
      <c r="M814" s="502"/>
      <c r="N814" s="529"/>
      <c r="O814" s="229"/>
      <c r="P814" s="229"/>
      <c r="Q814" s="229"/>
      <c r="R814" s="229"/>
      <c r="S814" s="229"/>
      <c r="T814" s="486"/>
      <c r="U814" s="486"/>
      <c r="V814" s="229"/>
      <c r="W814" s="229"/>
      <c r="X814" s="229"/>
      <c r="Y814" s="229"/>
      <c r="Z814" s="229"/>
      <c r="AA814" s="229"/>
      <c r="AB814"/>
    </row>
    <row r="815" spans="1:28" x14ac:dyDescent="0.3">
      <c r="A815" s="229"/>
      <c r="B815" s="230"/>
      <c r="C815" s="229"/>
      <c r="D815" s="229"/>
      <c r="E815" s="229"/>
      <c r="F815" s="229"/>
      <c r="G815" s="229"/>
      <c r="H815" s="229"/>
      <c r="I815" s="229"/>
      <c r="J815" s="229"/>
      <c r="K815" s="229"/>
      <c r="L815" s="229"/>
      <c r="M815" s="502"/>
      <c r="N815" s="529"/>
      <c r="O815" s="229"/>
      <c r="P815" s="229"/>
      <c r="Q815" s="229"/>
      <c r="R815" s="229"/>
      <c r="S815" s="229"/>
      <c r="T815" s="486"/>
      <c r="U815" s="486"/>
      <c r="V815" s="229"/>
      <c r="W815" s="229"/>
      <c r="X815" s="229"/>
      <c r="Y815" s="229"/>
      <c r="Z815" s="229"/>
      <c r="AA815" s="229"/>
      <c r="AB815"/>
    </row>
    <row r="816" spans="1:28" x14ac:dyDescent="0.3">
      <c r="A816" s="229"/>
      <c r="B816" s="230"/>
      <c r="C816" s="229"/>
      <c r="D816" s="229"/>
      <c r="E816" s="229"/>
      <c r="F816" s="229"/>
      <c r="G816" s="229"/>
      <c r="H816" s="229"/>
      <c r="I816" s="229"/>
      <c r="J816" s="229"/>
      <c r="K816" s="229"/>
      <c r="L816" s="229"/>
      <c r="M816" s="502"/>
      <c r="N816" s="529"/>
      <c r="O816" s="229"/>
      <c r="P816" s="229"/>
      <c r="Q816" s="229"/>
      <c r="R816" s="229"/>
      <c r="S816" s="229"/>
      <c r="T816" s="486"/>
      <c r="U816" s="486"/>
      <c r="V816" s="229"/>
      <c r="W816" s="229"/>
      <c r="X816" s="229"/>
      <c r="Y816" s="229"/>
      <c r="Z816" s="229"/>
      <c r="AA816" s="229"/>
      <c r="AB816"/>
    </row>
    <row r="817" spans="1:28" x14ac:dyDescent="0.3">
      <c r="A817" s="229"/>
      <c r="B817" s="230"/>
      <c r="C817" s="229"/>
      <c r="D817" s="229"/>
      <c r="E817" s="229"/>
      <c r="F817" s="229"/>
      <c r="G817" s="229"/>
      <c r="H817" s="229"/>
      <c r="I817" s="229"/>
      <c r="J817" s="229"/>
      <c r="K817" s="229"/>
      <c r="L817" s="229"/>
      <c r="M817" s="502"/>
      <c r="N817" s="529"/>
      <c r="O817" s="229"/>
      <c r="P817" s="229"/>
      <c r="Q817" s="229"/>
      <c r="R817" s="229"/>
      <c r="S817" s="229"/>
      <c r="T817" s="486"/>
      <c r="U817" s="486"/>
      <c r="V817" s="229"/>
      <c r="W817" s="229"/>
      <c r="X817" s="229"/>
      <c r="Y817" s="229"/>
      <c r="Z817" s="229"/>
      <c r="AA817" s="229"/>
      <c r="AB817"/>
    </row>
    <row r="818" spans="1:28" x14ac:dyDescent="0.3">
      <c r="A818" s="229"/>
      <c r="B818" s="230"/>
      <c r="C818" s="229"/>
      <c r="D818" s="229"/>
      <c r="E818" s="229"/>
      <c r="F818" s="229"/>
      <c r="G818" s="229"/>
      <c r="H818" s="229"/>
      <c r="I818" s="229"/>
      <c r="J818" s="229"/>
      <c r="K818" s="229"/>
      <c r="L818" s="229"/>
      <c r="M818" s="502"/>
      <c r="N818" s="529"/>
      <c r="O818" s="229"/>
      <c r="P818" s="229"/>
      <c r="Q818" s="229"/>
      <c r="R818" s="229"/>
      <c r="S818" s="229"/>
      <c r="T818" s="486"/>
      <c r="U818" s="486"/>
      <c r="V818" s="229"/>
      <c r="W818" s="229"/>
      <c r="X818" s="229"/>
      <c r="Y818" s="229"/>
      <c r="Z818" s="229"/>
      <c r="AA818" s="229"/>
      <c r="AB818"/>
    </row>
    <row r="819" spans="1:28" x14ac:dyDescent="0.3">
      <c r="A819" s="229"/>
      <c r="B819" s="230"/>
      <c r="C819" s="229"/>
      <c r="D819" s="229"/>
      <c r="E819" s="229"/>
      <c r="F819" s="229"/>
      <c r="G819" s="229"/>
      <c r="H819" s="229"/>
      <c r="I819" s="229"/>
      <c r="J819" s="229"/>
      <c r="K819" s="229"/>
      <c r="L819" s="229"/>
      <c r="M819" s="502"/>
      <c r="N819" s="529"/>
      <c r="O819" s="229"/>
      <c r="P819" s="229"/>
      <c r="Q819" s="229"/>
      <c r="R819" s="229"/>
      <c r="S819" s="229"/>
      <c r="T819" s="486"/>
      <c r="U819" s="486"/>
      <c r="V819" s="229"/>
      <c r="W819" s="229"/>
      <c r="X819" s="229"/>
      <c r="Y819" s="229"/>
      <c r="Z819" s="229"/>
      <c r="AA819" s="229"/>
      <c r="AB819"/>
    </row>
    <row r="820" spans="1:28" x14ac:dyDescent="0.3">
      <c r="A820" s="229"/>
      <c r="B820" s="230"/>
      <c r="C820" s="229"/>
      <c r="D820" s="229"/>
      <c r="E820" s="229"/>
      <c r="F820" s="229"/>
      <c r="G820" s="229"/>
      <c r="H820" s="229"/>
      <c r="I820" s="229"/>
      <c r="J820" s="229"/>
      <c r="K820" s="229"/>
      <c r="L820" s="229"/>
      <c r="M820" s="502"/>
      <c r="N820" s="529"/>
      <c r="O820" s="229"/>
      <c r="P820" s="229"/>
      <c r="Q820" s="229"/>
      <c r="R820" s="229"/>
      <c r="S820" s="229"/>
      <c r="T820" s="486"/>
      <c r="U820" s="486"/>
      <c r="V820" s="229"/>
      <c r="W820" s="229"/>
      <c r="X820" s="229"/>
      <c r="Y820" s="229"/>
      <c r="Z820" s="229"/>
      <c r="AA820" s="229"/>
      <c r="AB820"/>
    </row>
    <row r="821" spans="1:28" x14ac:dyDescent="0.3">
      <c r="A821" s="229"/>
      <c r="B821" s="230"/>
      <c r="C821" s="229"/>
      <c r="D821" s="229"/>
      <c r="E821" s="229"/>
      <c r="F821" s="229"/>
      <c r="G821" s="229"/>
      <c r="H821" s="229"/>
      <c r="I821" s="229"/>
      <c r="J821" s="229"/>
      <c r="K821" s="229"/>
      <c r="L821" s="229"/>
      <c r="M821" s="502"/>
      <c r="N821" s="529"/>
      <c r="O821" s="229"/>
      <c r="P821" s="229"/>
      <c r="Q821" s="229"/>
      <c r="R821" s="229"/>
      <c r="S821" s="229"/>
      <c r="T821" s="486"/>
      <c r="U821" s="486"/>
      <c r="V821" s="229"/>
      <c r="W821" s="229"/>
      <c r="X821" s="229"/>
      <c r="Y821" s="229"/>
      <c r="Z821" s="229"/>
      <c r="AA821" s="229"/>
      <c r="AB821"/>
    </row>
    <row r="822" spans="1:28" x14ac:dyDescent="0.3">
      <c r="A822" s="229"/>
      <c r="B822" s="230"/>
      <c r="C822" s="229"/>
      <c r="D822" s="229"/>
      <c r="E822" s="229"/>
      <c r="F822" s="229"/>
      <c r="G822" s="229"/>
      <c r="H822" s="229"/>
      <c r="I822" s="229"/>
      <c r="J822" s="229"/>
      <c r="K822" s="229"/>
      <c r="L822" s="229"/>
      <c r="M822" s="502"/>
      <c r="N822" s="529"/>
      <c r="O822" s="229"/>
      <c r="P822" s="229"/>
      <c r="Q822" s="229"/>
      <c r="R822" s="229"/>
      <c r="S822" s="229"/>
      <c r="T822" s="486"/>
      <c r="U822" s="486"/>
      <c r="V822" s="229"/>
      <c r="W822" s="229"/>
      <c r="X822" s="229"/>
      <c r="Y822" s="229"/>
      <c r="Z822" s="229"/>
      <c r="AA822" s="229"/>
      <c r="AB822"/>
    </row>
    <row r="823" spans="1:28" x14ac:dyDescent="0.3">
      <c r="A823" s="229"/>
      <c r="B823" s="230"/>
      <c r="C823" s="229"/>
      <c r="D823" s="229"/>
      <c r="E823" s="229"/>
      <c r="F823" s="229"/>
      <c r="G823" s="229"/>
      <c r="H823" s="229"/>
      <c r="I823" s="229"/>
      <c r="J823" s="229"/>
      <c r="K823" s="229"/>
      <c r="L823" s="229"/>
      <c r="M823" s="502"/>
      <c r="N823" s="529"/>
      <c r="O823" s="229"/>
      <c r="P823" s="229"/>
      <c r="Q823" s="229"/>
      <c r="R823" s="229"/>
      <c r="S823" s="229"/>
      <c r="T823" s="486"/>
      <c r="U823" s="486"/>
      <c r="V823" s="229"/>
      <c r="W823" s="229"/>
      <c r="X823" s="229"/>
      <c r="Y823" s="229"/>
      <c r="Z823" s="229"/>
      <c r="AA823" s="229"/>
      <c r="AB823"/>
    </row>
    <row r="824" spans="1:28" x14ac:dyDescent="0.3">
      <c r="A824" s="229"/>
      <c r="B824" s="230"/>
      <c r="C824" s="229"/>
      <c r="D824" s="229"/>
      <c r="E824" s="229"/>
      <c r="F824" s="229"/>
      <c r="G824" s="229"/>
      <c r="H824" s="229"/>
      <c r="I824" s="229"/>
      <c r="J824" s="229"/>
      <c r="K824" s="229"/>
      <c r="L824" s="229"/>
      <c r="M824" s="502"/>
      <c r="N824" s="529"/>
      <c r="O824" s="229"/>
      <c r="P824" s="229"/>
      <c r="Q824" s="229"/>
      <c r="R824" s="229"/>
      <c r="S824" s="229"/>
      <c r="T824" s="486"/>
      <c r="U824" s="486"/>
      <c r="V824" s="229"/>
      <c r="W824" s="229"/>
      <c r="X824" s="229"/>
      <c r="Y824" s="229"/>
      <c r="Z824" s="229"/>
      <c r="AA824" s="229"/>
      <c r="AB824"/>
    </row>
    <row r="825" spans="1:28" x14ac:dyDescent="0.3">
      <c r="A825" s="229"/>
      <c r="B825" s="230"/>
      <c r="C825" s="229"/>
      <c r="D825" s="229"/>
      <c r="E825" s="229"/>
      <c r="F825" s="229"/>
      <c r="G825" s="229"/>
      <c r="H825" s="229"/>
      <c r="I825" s="229"/>
      <c r="J825" s="229"/>
      <c r="K825" s="229"/>
      <c r="L825" s="229"/>
      <c r="M825" s="502"/>
      <c r="N825" s="529"/>
      <c r="O825" s="229"/>
      <c r="P825" s="229"/>
      <c r="Q825" s="229"/>
      <c r="R825" s="229"/>
      <c r="S825" s="229"/>
      <c r="T825" s="486"/>
      <c r="U825" s="486"/>
      <c r="V825" s="229"/>
      <c r="W825" s="229"/>
      <c r="X825" s="229"/>
      <c r="Y825" s="229"/>
      <c r="Z825" s="229"/>
      <c r="AA825" s="229"/>
      <c r="AB825"/>
    </row>
    <row r="826" spans="1:28" x14ac:dyDescent="0.3">
      <c r="A826" s="229"/>
      <c r="B826" s="230"/>
      <c r="C826" s="229"/>
      <c r="D826" s="229"/>
      <c r="E826" s="229"/>
      <c r="F826" s="229"/>
      <c r="G826" s="229"/>
      <c r="H826" s="229"/>
      <c r="I826" s="229"/>
      <c r="J826" s="229"/>
      <c r="K826" s="229"/>
      <c r="L826" s="229"/>
      <c r="M826" s="502"/>
      <c r="N826" s="529"/>
      <c r="O826" s="229"/>
      <c r="P826" s="229"/>
      <c r="Q826" s="229"/>
      <c r="R826" s="229"/>
      <c r="S826" s="229"/>
      <c r="T826" s="486"/>
      <c r="U826" s="486"/>
      <c r="V826" s="229"/>
      <c r="W826" s="229"/>
      <c r="X826" s="229"/>
      <c r="Y826" s="229"/>
      <c r="Z826" s="229"/>
      <c r="AA826" s="229"/>
      <c r="AB826"/>
    </row>
    <row r="827" spans="1:28" x14ac:dyDescent="0.3">
      <c r="A827" s="229"/>
      <c r="B827" s="230"/>
      <c r="C827" s="229"/>
      <c r="D827" s="229"/>
      <c r="E827" s="229"/>
      <c r="F827" s="229"/>
      <c r="G827" s="229"/>
      <c r="H827" s="229"/>
      <c r="I827" s="229"/>
      <c r="J827" s="229"/>
      <c r="K827" s="229"/>
      <c r="L827" s="229"/>
      <c r="M827" s="502"/>
      <c r="N827" s="529"/>
      <c r="O827" s="229"/>
      <c r="P827" s="229"/>
      <c r="Q827" s="229"/>
      <c r="R827" s="229"/>
      <c r="S827" s="229"/>
      <c r="T827" s="486"/>
      <c r="U827" s="486"/>
      <c r="V827" s="229"/>
      <c r="W827" s="229"/>
      <c r="X827" s="229"/>
      <c r="Y827" s="229"/>
      <c r="Z827" s="229"/>
      <c r="AA827" s="229"/>
      <c r="AB827"/>
    </row>
    <row r="828" spans="1:28" x14ac:dyDescent="0.3">
      <c r="A828" s="229"/>
      <c r="B828" s="230"/>
      <c r="C828" s="229"/>
      <c r="D828" s="229"/>
      <c r="E828" s="229"/>
      <c r="F828" s="229"/>
      <c r="G828" s="229"/>
      <c r="H828" s="229"/>
      <c r="I828" s="229"/>
      <c r="J828" s="229"/>
      <c r="K828" s="229"/>
      <c r="L828" s="229"/>
      <c r="M828" s="502"/>
      <c r="N828" s="529"/>
      <c r="O828" s="229"/>
      <c r="P828" s="229"/>
      <c r="Q828" s="229"/>
      <c r="R828" s="229"/>
      <c r="S828" s="229"/>
      <c r="T828" s="486"/>
      <c r="U828" s="486"/>
      <c r="V828" s="229"/>
      <c r="W828" s="229"/>
      <c r="X828" s="229"/>
      <c r="Y828" s="229"/>
      <c r="Z828" s="229"/>
      <c r="AA828" s="229"/>
      <c r="AB828"/>
    </row>
    <row r="829" spans="1:28" x14ac:dyDescent="0.3">
      <c r="A829" s="229"/>
      <c r="B829" s="230"/>
      <c r="C829" s="229"/>
      <c r="D829" s="229"/>
      <c r="E829" s="229"/>
      <c r="F829" s="229"/>
      <c r="G829" s="229"/>
      <c r="H829" s="229"/>
      <c r="I829" s="229"/>
      <c r="J829" s="229"/>
      <c r="K829" s="229"/>
      <c r="L829" s="229"/>
      <c r="M829" s="502"/>
      <c r="N829" s="529"/>
      <c r="O829" s="229"/>
      <c r="P829" s="229"/>
      <c r="Q829" s="229"/>
      <c r="R829" s="229"/>
      <c r="S829" s="229"/>
      <c r="T829" s="486"/>
      <c r="U829" s="486"/>
      <c r="V829" s="229"/>
      <c r="W829" s="229"/>
      <c r="X829" s="229"/>
      <c r="Y829" s="229"/>
      <c r="Z829" s="229"/>
      <c r="AA829" s="229"/>
      <c r="AB829"/>
    </row>
    <row r="830" spans="1:28" x14ac:dyDescent="0.3">
      <c r="A830" s="229"/>
      <c r="B830" s="230"/>
      <c r="C830" s="229"/>
      <c r="D830" s="229"/>
      <c r="E830" s="229"/>
      <c r="F830" s="229"/>
      <c r="G830" s="229"/>
      <c r="H830" s="229"/>
      <c r="I830" s="229"/>
      <c r="J830" s="229"/>
      <c r="K830" s="229"/>
      <c r="L830" s="229"/>
      <c r="M830" s="502"/>
      <c r="N830" s="529"/>
      <c r="O830" s="229"/>
      <c r="P830" s="229"/>
      <c r="Q830" s="229"/>
      <c r="R830" s="229"/>
      <c r="S830" s="229"/>
      <c r="T830" s="486"/>
      <c r="U830" s="486"/>
      <c r="V830" s="229"/>
      <c r="W830" s="229"/>
      <c r="X830" s="229"/>
      <c r="Y830" s="229"/>
      <c r="Z830" s="229"/>
      <c r="AA830" s="229"/>
      <c r="AB830"/>
    </row>
    <row r="831" spans="1:28" x14ac:dyDescent="0.3">
      <c r="A831" s="229"/>
      <c r="B831" s="230"/>
      <c r="C831" s="229"/>
      <c r="D831" s="229"/>
      <c r="E831" s="229"/>
      <c r="F831" s="229"/>
      <c r="G831" s="229"/>
      <c r="H831" s="229"/>
      <c r="I831" s="229"/>
      <c r="J831" s="229"/>
      <c r="K831" s="229"/>
      <c r="L831" s="229"/>
      <c r="M831" s="502"/>
      <c r="N831" s="529"/>
      <c r="O831" s="229"/>
      <c r="P831" s="229"/>
      <c r="Q831" s="229"/>
      <c r="R831" s="229"/>
      <c r="S831" s="229"/>
      <c r="T831" s="486"/>
      <c r="U831" s="486"/>
      <c r="V831" s="229"/>
      <c r="W831" s="229"/>
      <c r="X831" s="229"/>
      <c r="Y831" s="229"/>
      <c r="Z831" s="229"/>
      <c r="AA831" s="229"/>
      <c r="AB831"/>
    </row>
    <row r="832" spans="1:28" x14ac:dyDescent="0.3">
      <c r="A832" s="229"/>
      <c r="B832" s="230"/>
      <c r="C832" s="229"/>
      <c r="D832" s="229"/>
      <c r="E832" s="229"/>
      <c r="F832" s="229"/>
      <c r="G832" s="229"/>
      <c r="H832" s="229"/>
      <c r="I832" s="229"/>
      <c r="J832" s="229"/>
      <c r="K832" s="229"/>
      <c r="L832" s="229"/>
      <c r="M832" s="502"/>
      <c r="N832" s="529"/>
      <c r="O832" s="229"/>
      <c r="P832" s="229"/>
      <c r="Q832" s="229"/>
      <c r="R832" s="229"/>
      <c r="S832" s="229"/>
      <c r="T832" s="486"/>
      <c r="U832" s="486"/>
      <c r="V832" s="229"/>
      <c r="W832" s="229"/>
      <c r="X832" s="229"/>
      <c r="Y832" s="229"/>
      <c r="Z832" s="229"/>
      <c r="AA832" s="229"/>
      <c r="AB832"/>
    </row>
    <row r="833" spans="1:28" x14ac:dyDescent="0.3">
      <c r="A833" s="229"/>
      <c r="B833" s="230"/>
      <c r="C833" s="229"/>
      <c r="D833" s="229"/>
      <c r="E833" s="229"/>
      <c r="F833" s="229"/>
      <c r="G833" s="229"/>
      <c r="H833" s="229"/>
      <c r="I833" s="229"/>
      <c r="J833" s="229"/>
      <c r="K833" s="229"/>
      <c r="L833" s="229"/>
      <c r="M833" s="502"/>
      <c r="N833" s="529"/>
      <c r="O833" s="229"/>
      <c r="P833" s="229"/>
      <c r="Q833" s="229"/>
      <c r="R833" s="229"/>
      <c r="S833" s="229"/>
      <c r="T833" s="486"/>
      <c r="U833" s="486"/>
      <c r="V833" s="229"/>
      <c r="W833" s="229"/>
      <c r="X833" s="229"/>
      <c r="Y833" s="229"/>
      <c r="Z833" s="229"/>
      <c r="AA833" s="229"/>
      <c r="AB833" s="229"/>
    </row>
    <row r="834" spans="1:28" x14ac:dyDescent="0.3">
      <c r="A834" s="229"/>
      <c r="B834" s="230"/>
      <c r="C834" s="229"/>
      <c r="D834" s="229"/>
      <c r="E834" s="229"/>
      <c r="F834" s="229"/>
      <c r="G834" s="229"/>
      <c r="H834" s="229"/>
      <c r="I834" s="229"/>
      <c r="J834" s="229"/>
      <c r="K834" s="229"/>
      <c r="L834" s="229"/>
      <c r="M834" s="502"/>
      <c r="N834" s="529"/>
      <c r="O834" s="229"/>
      <c r="P834" s="229"/>
      <c r="Q834" s="229"/>
      <c r="R834" s="229"/>
      <c r="S834" s="229"/>
      <c r="T834" s="486"/>
      <c r="U834" s="486"/>
      <c r="V834" s="229"/>
      <c r="W834" s="229"/>
      <c r="X834" s="229"/>
      <c r="Y834" s="229"/>
      <c r="Z834" s="229"/>
      <c r="AA834" s="229"/>
      <c r="AB834" s="229"/>
    </row>
    <row r="835" spans="1:28" x14ac:dyDescent="0.3">
      <c r="A835" s="229"/>
      <c r="B835" s="230"/>
      <c r="C835" s="229"/>
      <c r="D835" s="229"/>
      <c r="E835" s="229"/>
      <c r="F835" s="229"/>
      <c r="G835" s="229"/>
      <c r="H835" s="229"/>
      <c r="I835" s="229"/>
      <c r="J835" s="229"/>
      <c r="K835" s="229"/>
      <c r="L835" s="229"/>
      <c r="M835" s="502"/>
      <c r="N835" s="529"/>
      <c r="O835" s="229"/>
      <c r="P835" s="229"/>
      <c r="Q835" s="229"/>
      <c r="R835" s="229"/>
      <c r="S835" s="229"/>
      <c r="T835" s="486"/>
      <c r="U835" s="486"/>
      <c r="V835" s="229"/>
      <c r="W835" s="229"/>
      <c r="X835" s="229"/>
      <c r="Y835" s="229"/>
      <c r="Z835" s="229"/>
      <c r="AA835" s="229"/>
      <c r="AB835" s="229"/>
    </row>
    <row r="836" spans="1:28" x14ac:dyDescent="0.3">
      <c r="A836" s="229"/>
      <c r="B836" s="230"/>
      <c r="C836" s="229"/>
      <c r="D836" s="229"/>
      <c r="E836" s="229"/>
      <c r="F836" s="229"/>
      <c r="G836" s="229"/>
      <c r="H836" s="229"/>
      <c r="I836" s="229"/>
      <c r="J836" s="229"/>
      <c r="K836" s="229"/>
      <c r="L836" s="229"/>
      <c r="M836" s="502"/>
      <c r="N836" s="529"/>
      <c r="O836" s="229"/>
      <c r="P836" s="229"/>
      <c r="Q836" s="229"/>
      <c r="R836" s="229"/>
      <c r="S836" s="229"/>
      <c r="T836" s="486"/>
      <c r="U836" s="486"/>
      <c r="V836" s="229"/>
      <c r="W836" s="229"/>
      <c r="X836" s="229"/>
      <c r="Y836" s="229"/>
      <c r="Z836" s="229"/>
      <c r="AA836" s="229"/>
      <c r="AB836" s="229"/>
    </row>
    <row r="837" spans="1:28" x14ac:dyDescent="0.3">
      <c r="A837" s="229"/>
      <c r="B837" s="230"/>
      <c r="C837" s="229"/>
      <c r="D837" s="229"/>
      <c r="E837" s="229"/>
      <c r="F837" s="229"/>
      <c r="G837" s="229"/>
      <c r="H837" s="229"/>
      <c r="I837" s="229"/>
      <c r="J837" s="229"/>
      <c r="K837" s="229"/>
      <c r="L837" s="229"/>
      <c r="M837" s="502"/>
      <c r="N837" s="529"/>
      <c r="O837" s="229"/>
      <c r="P837" s="229"/>
      <c r="Q837" s="229"/>
      <c r="R837" s="229"/>
      <c r="S837" s="229"/>
      <c r="T837" s="486"/>
      <c r="U837" s="486"/>
      <c r="V837" s="229"/>
      <c r="W837" s="229"/>
      <c r="X837" s="229"/>
      <c r="Y837" s="229"/>
      <c r="Z837" s="229"/>
      <c r="AA837" s="229"/>
      <c r="AB837" s="229"/>
    </row>
    <row r="838" spans="1:28" x14ac:dyDescent="0.3">
      <c r="A838" s="229"/>
      <c r="B838" s="230"/>
      <c r="C838" s="229"/>
      <c r="D838" s="229"/>
      <c r="E838" s="229"/>
      <c r="F838" s="229"/>
      <c r="G838" s="229"/>
      <c r="H838" s="229"/>
      <c r="I838" s="229"/>
      <c r="J838" s="229"/>
      <c r="K838" s="229"/>
      <c r="L838" s="229"/>
      <c r="M838" s="502"/>
      <c r="N838" s="529"/>
      <c r="O838" s="229"/>
      <c r="P838" s="229"/>
      <c r="Q838" s="229"/>
      <c r="R838" s="229"/>
      <c r="S838" s="229"/>
      <c r="T838" s="486"/>
      <c r="U838" s="486"/>
      <c r="V838" s="229"/>
      <c r="W838" s="229"/>
      <c r="X838" s="229"/>
      <c r="Y838" s="229"/>
      <c r="Z838" s="229"/>
      <c r="AA838" s="229"/>
      <c r="AB838" s="229"/>
    </row>
    <row r="839" spans="1:28" x14ac:dyDescent="0.3">
      <c r="A839" s="229"/>
      <c r="B839" s="230"/>
      <c r="C839" s="229"/>
      <c r="D839" s="229"/>
      <c r="E839" s="229"/>
      <c r="F839" s="229"/>
      <c r="G839" s="229"/>
      <c r="H839" s="229"/>
      <c r="I839" s="229"/>
      <c r="J839" s="229"/>
      <c r="K839" s="229"/>
      <c r="L839" s="229"/>
      <c r="M839" s="502"/>
      <c r="N839" s="529"/>
      <c r="O839" s="229"/>
      <c r="P839" s="229"/>
      <c r="Q839" s="229"/>
      <c r="R839" s="229"/>
      <c r="S839" s="229"/>
      <c r="T839" s="486"/>
      <c r="U839" s="486"/>
      <c r="V839" s="229"/>
      <c r="W839" s="229"/>
      <c r="X839" s="229"/>
      <c r="Y839" s="229"/>
      <c r="Z839" s="229"/>
      <c r="AA839" s="229"/>
      <c r="AB839" s="229"/>
    </row>
    <row r="840" spans="1:28" x14ac:dyDescent="0.3">
      <c r="A840" s="229"/>
      <c r="B840" s="230"/>
      <c r="C840" s="229"/>
      <c r="D840" s="229"/>
      <c r="E840" s="229"/>
      <c r="F840" s="229"/>
      <c r="G840" s="229"/>
      <c r="H840" s="229"/>
      <c r="I840" s="229"/>
      <c r="J840" s="229"/>
      <c r="K840" s="229"/>
      <c r="L840" s="229"/>
      <c r="M840" s="502"/>
      <c r="N840" s="529"/>
      <c r="O840" s="229"/>
      <c r="P840" s="229"/>
      <c r="Q840" s="229"/>
      <c r="R840" s="229"/>
      <c r="S840" s="229"/>
      <c r="T840" s="486"/>
      <c r="U840" s="486"/>
      <c r="V840" s="229"/>
      <c r="W840" s="229"/>
      <c r="X840" s="229"/>
      <c r="Y840" s="229"/>
      <c r="Z840" s="229"/>
      <c r="AA840" s="229"/>
      <c r="AB840" s="229"/>
    </row>
    <row r="841" spans="1:28" x14ac:dyDescent="0.3">
      <c r="A841" s="229"/>
      <c r="B841" s="230"/>
      <c r="C841" s="229"/>
      <c r="D841" s="229"/>
      <c r="E841" s="229"/>
      <c r="F841" s="229"/>
      <c r="G841" s="229"/>
      <c r="H841" s="229"/>
      <c r="I841" s="229"/>
      <c r="J841" s="229"/>
      <c r="K841" s="229"/>
      <c r="L841" s="229"/>
      <c r="M841" s="502"/>
      <c r="N841" s="529"/>
      <c r="O841" s="229"/>
      <c r="P841" s="229"/>
      <c r="Q841" s="229"/>
      <c r="R841" s="229"/>
      <c r="S841" s="229"/>
      <c r="T841" s="486"/>
      <c r="U841" s="486"/>
      <c r="V841" s="229"/>
      <c r="W841" s="229"/>
      <c r="X841" s="229"/>
      <c r="Y841" s="229"/>
      <c r="Z841" s="229"/>
      <c r="AA841" s="229"/>
      <c r="AB841" s="229"/>
    </row>
    <row r="842" spans="1:28" x14ac:dyDescent="0.3">
      <c r="A842" s="229"/>
      <c r="B842" s="230"/>
      <c r="C842" s="229"/>
      <c r="D842" s="229"/>
      <c r="E842" s="229"/>
      <c r="F842" s="229"/>
      <c r="G842" s="229"/>
      <c r="H842" s="229"/>
      <c r="I842" s="229"/>
      <c r="J842" s="229"/>
      <c r="K842" s="229"/>
      <c r="L842" s="229"/>
      <c r="M842" s="502"/>
      <c r="N842" s="529"/>
      <c r="O842" s="229"/>
      <c r="P842" s="229"/>
      <c r="Q842" s="229"/>
      <c r="R842" s="229"/>
      <c r="S842" s="229"/>
      <c r="T842" s="486"/>
      <c r="U842" s="486"/>
      <c r="V842" s="229"/>
      <c r="W842" s="229"/>
      <c r="X842" s="229"/>
      <c r="Y842" s="229"/>
      <c r="Z842" s="229"/>
      <c r="AA842" s="229"/>
      <c r="AB842" s="229"/>
    </row>
    <row r="843" spans="1:28" x14ac:dyDescent="0.3">
      <c r="A843" s="229"/>
      <c r="B843" s="230"/>
      <c r="C843" s="229"/>
      <c r="D843" s="229"/>
      <c r="E843" s="229"/>
      <c r="F843" s="229"/>
      <c r="G843" s="229"/>
      <c r="H843" s="229"/>
      <c r="I843" s="229"/>
      <c r="J843" s="229"/>
      <c r="K843" s="229"/>
      <c r="L843" s="229"/>
      <c r="M843" s="502"/>
      <c r="N843" s="529"/>
      <c r="O843" s="229"/>
      <c r="P843" s="229"/>
      <c r="Q843" s="229"/>
      <c r="R843" s="229"/>
      <c r="S843" s="229"/>
      <c r="T843" s="486"/>
      <c r="U843" s="486"/>
      <c r="V843" s="229"/>
      <c r="W843" s="229"/>
      <c r="X843" s="229"/>
      <c r="Y843" s="229"/>
      <c r="Z843" s="229"/>
      <c r="AA843" s="229"/>
      <c r="AB843" s="229"/>
    </row>
    <row r="844" spans="1:28" x14ac:dyDescent="0.3">
      <c r="A844" s="229"/>
      <c r="B844" s="230"/>
      <c r="C844" s="229"/>
      <c r="D844" s="229"/>
      <c r="E844" s="229"/>
      <c r="F844" s="229"/>
      <c r="G844" s="229"/>
      <c r="H844" s="229"/>
      <c r="I844" s="229"/>
      <c r="J844" s="229"/>
      <c r="K844" s="229"/>
      <c r="L844" s="229"/>
      <c r="M844" s="502"/>
      <c r="N844" s="529"/>
      <c r="O844" s="229"/>
      <c r="P844" s="229"/>
      <c r="Q844" s="229"/>
      <c r="R844" s="229"/>
      <c r="S844" s="229"/>
      <c r="T844" s="486"/>
      <c r="U844" s="486"/>
      <c r="V844" s="229"/>
      <c r="W844" s="229"/>
      <c r="X844" s="229"/>
      <c r="Y844" s="229"/>
      <c r="Z844" s="229"/>
      <c r="AA844" s="229"/>
      <c r="AB844" s="229"/>
    </row>
    <row r="845" spans="1:28" x14ac:dyDescent="0.3">
      <c r="A845" s="229"/>
      <c r="B845" s="230"/>
      <c r="C845" s="229"/>
      <c r="D845" s="229"/>
      <c r="E845" s="229"/>
      <c r="F845" s="229"/>
      <c r="G845" s="229"/>
      <c r="H845" s="229"/>
      <c r="I845" s="229"/>
      <c r="J845" s="229"/>
      <c r="K845" s="229"/>
      <c r="L845" s="229"/>
      <c r="M845" s="502"/>
      <c r="N845" s="529"/>
      <c r="O845" s="229"/>
      <c r="P845" s="229"/>
      <c r="Q845" s="229"/>
      <c r="R845" s="229"/>
      <c r="S845" s="229"/>
      <c r="T845" s="486"/>
      <c r="U845" s="486"/>
      <c r="V845" s="229"/>
      <c r="W845" s="229"/>
      <c r="X845" s="229"/>
      <c r="Y845" s="229"/>
      <c r="Z845" s="229"/>
      <c r="AA845" s="229"/>
      <c r="AB845" s="229"/>
    </row>
    <row r="846" spans="1:28" x14ac:dyDescent="0.3">
      <c r="A846" s="229"/>
      <c r="B846" s="230"/>
      <c r="C846" s="229"/>
      <c r="D846" s="229"/>
      <c r="E846" s="229"/>
      <c r="F846" s="229"/>
      <c r="G846" s="229"/>
      <c r="H846" s="229"/>
      <c r="I846" s="229"/>
      <c r="J846" s="229"/>
      <c r="K846" s="229"/>
      <c r="L846" s="229"/>
      <c r="M846" s="502"/>
      <c r="N846" s="529"/>
      <c r="O846" s="229"/>
      <c r="P846" s="229"/>
      <c r="Q846" s="229"/>
      <c r="R846" s="229"/>
      <c r="S846" s="229"/>
      <c r="T846" s="486"/>
      <c r="U846" s="486"/>
      <c r="V846" s="229"/>
      <c r="W846" s="229"/>
      <c r="X846" s="229"/>
      <c r="Y846" s="229"/>
      <c r="Z846" s="229"/>
      <c r="AA846" s="229"/>
      <c r="AB846" s="229"/>
    </row>
    <row r="847" spans="1:28" x14ac:dyDescent="0.3">
      <c r="A847" s="229"/>
      <c r="B847" s="230"/>
      <c r="C847" s="229"/>
      <c r="D847" s="229"/>
      <c r="E847" s="229"/>
      <c r="F847" s="229"/>
      <c r="G847" s="229"/>
      <c r="H847" s="229"/>
      <c r="I847" s="229"/>
      <c r="J847" s="229"/>
      <c r="K847" s="229"/>
      <c r="L847" s="229"/>
      <c r="M847" s="502"/>
      <c r="N847" s="529"/>
      <c r="O847" s="229"/>
      <c r="P847" s="229"/>
      <c r="Q847" s="229"/>
      <c r="R847" s="229"/>
      <c r="S847" s="229"/>
      <c r="T847" s="486"/>
      <c r="U847" s="486"/>
      <c r="V847" s="229"/>
      <c r="W847" s="229"/>
      <c r="X847" s="229"/>
      <c r="Y847" s="229"/>
      <c r="Z847" s="229"/>
      <c r="AA847" s="229"/>
      <c r="AB847" s="229"/>
    </row>
    <row r="848" spans="1:28" x14ac:dyDescent="0.3">
      <c r="A848" s="229"/>
      <c r="B848" s="230"/>
      <c r="C848" s="229"/>
      <c r="D848" s="229"/>
      <c r="E848" s="229"/>
      <c r="F848" s="229"/>
      <c r="G848" s="229"/>
      <c r="H848" s="229"/>
      <c r="I848" s="229"/>
      <c r="J848" s="229"/>
      <c r="K848" s="229"/>
      <c r="L848" s="229"/>
      <c r="M848" s="502"/>
      <c r="N848" s="529"/>
      <c r="O848" s="229"/>
      <c r="P848" s="229"/>
      <c r="Q848" s="229"/>
      <c r="R848" s="229"/>
      <c r="S848" s="229"/>
      <c r="T848" s="486"/>
      <c r="U848" s="486"/>
      <c r="V848" s="229"/>
      <c r="W848" s="229"/>
      <c r="X848" s="229"/>
      <c r="Y848" s="229"/>
      <c r="Z848" s="229"/>
      <c r="AA848" s="229"/>
      <c r="AB848" s="229"/>
    </row>
    <row r="849" spans="1:28" x14ac:dyDescent="0.3">
      <c r="A849" s="229"/>
      <c r="B849" s="230"/>
      <c r="C849" s="229"/>
      <c r="D849" s="229"/>
      <c r="E849" s="229"/>
      <c r="F849" s="229"/>
      <c r="G849" s="229"/>
      <c r="H849" s="229"/>
      <c r="I849" s="229"/>
      <c r="J849" s="229"/>
      <c r="K849" s="229"/>
      <c r="L849" s="229"/>
      <c r="M849" s="502"/>
      <c r="N849" s="529"/>
      <c r="O849" s="229"/>
      <c r="P849" s="229"/>
      <c r="Q849" s="229"/>
      <c r="R849" s="229"/>
      <c r="S849" s="229"/>
      <c r="T849" s="486"/>
      <c r="U849" s="486"/>
      <c r="V849" s="229"/>
      <c r="W849" s="229"/>
      <c r="X849" s="229"/>
      <c r="Y849" s="229"/>
      <c r="Z849" s="229"/>
      <c r="AA849" s="229"/>
      <c r="AB849" s="229"/>
    </row>
    <row r="850" spans="1:28" x14ac:dyDescent="0.3">
      <c r="A850" s="229"/>
      <c r="B850" s="230"/>
      <c r="C850" s="229"/>
      <c r="D850" s="229"/>
      <c r="E850" s="229"/>
      <c r="F850" s="229"/>
      <c r="G850" s="229"/>
      <c r="H850" s="229"/>
      <c r="I850" s="229"/>
      <c r="J850" s="229"/>
      <c r="K850" s="229"/>
      <c r="L850" s="229"/>
      <c r="M850" s="502"/>
      <c r="N850" s="529"/>
      <c r="O850" s="229"/>
      <c r="P850" s="229"/>
      <c r="Q850" s="229"/>
      <c r="R850" s="229"/>
      <c r="S850" s="229"/>
      <c r="T850" s="486"/>
      <c r="U850" s="486"/>
      <c r="V850" s="229"/>
      <c r="W850" s="229"/>
      <c r="X850" s="229"/>
      <c r="Y850" s="229"/>
      <c r="Z850" s="229"/>
      <c r="AA850" s="229"/>
      <c r="AB850" s="229"/>
    </row>
    <row r="851" spans="1:28" x14ac:dyDescent="0.3">
      <c r="A851" s="229"/>
      <c r="B851" s="230"/>
      <c r="C851" s="229"/>
      <c r="D851" s="229"/>
      <c r="E851" s="229"/>
      <c r="F851" s="229"/>
      <c r="G851" s="229"/>
      <c r="H851" s="229"/>
      <c r="I851" s="229"/>
      <c r="J851" s="229"/>
      <c r="K851" s="229"/>
      <c r="L851" s="229"/>
      <c r="M851" s="502"/>
      <c r="N851" s="529"/>
      <c r="O851" s="229"/>
      <c r="P851" s="229"/>
      <c r="Q851" s="229"/>
      <c r="R851" s="229"/>
      <c r="S851" s="229"/>
      <c r="T851" s="486"/>
      <c r="U851" s="486"/>
      <c r="V851" s="229"/>
      <c r="W851" s="229"/>
      <c r="X851" s="229"/>
      <c r="Y851" s="229"/>
      <c r="Z851" s="229"/>
      <c r="AA851" s="229"/>
      <c r="AB851" s="229"/>
    </row>
    <row r="852" spans="1:28" x14ac:dyDescent="0.3">
      <c r="A852" s="229"/>
      <c r="B852" s="230"/>
      <c r="C852" s="229"/>
      <c r="D852" s="229"/>
      <c r="E852" s="229"/>
      <c r="F852" s="229"/>
      <c r="G852" s="229"/>
      <c r="H852" s="229"/>
      <c r="I852" s="229"/>
      <c r="J852" s="229"/>
      <c r="K852" s="229"/>
      <c r="L852" s="229"/>
      <c r="M852" s="502"/>
      <c r="N852" s="529"/>
      <c r="O852" s="229"/>
      <c r="P852" s="229"/>
      <c r="Q852" s="229"/>
      <c r="R852" s="229"/>
      <c r="S852" s="229"/>
      <c r="T852" s="486"/>
      <c r="U852" s="486"/>
      <c r="V852" s="229"/>
      <c r="W852" s="229"/>
      <c r="X852" s="229"/>
      <c r="Y852" s="229"/>
      <c r="Z852" s="229"/>
      <c r="AA852" s="229"/>
      <c r="AB852" s="229"/>
    </row>
    <row r="853" spans="1:28" x14ac:dyDescent="0.3">
      <c r="A853" s="229"/>
      <c r="B853" s="230"/>
      <c r="C853" s="229"/>
      <c r="D853" s="229"/>
      <c r="E853" s="229"/>
      <c r="F853" s="229"/>
      <c r="G853" s="229"/>
      <c r="H853" s="229"/>
      <c r="I853" s="229"/>
      <c r="J853" s="229"/>
      <c r="K853" s="229"/>
      <c r="L853" s="229"/>
      <c r="M853" s="502"/>
      <c r="N853" s="529"/>
      <c r="O853" s="229"/>
      <c r="P853" s="229"/>
      <c r="Q853" s="229"/>
      <c r="R853" s="229"/>
      <c r="S853" s="229"/>
      <c r="T853" s="486"/>
      <c r="U853" s="486"/>
      <c r="V853" s="229"/>
      <c r="W853" s="229"/>
      <c r="X853" s="229"/>
      <c r="Y853" s="229"/>
      <c r="Z853" s="229"/>
      <c r="AA853" s="229"/>
      <c r="AB853" s="229"/>
    </row>
    <row r="854" spans="1:28" x14ac:dyDescent="0.3">
      <c r="A854" s="229"/>
      <c r="B854" s="230"/>
      <c r="C854" s="229"/>
      <c r="D854" s="229"/>
      <c r="E854" s="229"/>
      <c r="F854" s="229"/>
      <c r="G854" s="229"/>
      <c r="H854" s="229"/>
      <c r="I854" s="229"/>
      <c r="J854" s="229"/>
      <c r="K854" s="229"/>
      <c r="L854" s="229"/>
      <c r="M854" s="502"/>
      <c r="N854" s="529"/>
      <c r="O854" s="229"/>
      <c r="P854" s="229"/>
      <c r="Q854" s="229"/>
      <c r="R854" s="229"/>
      <c r="S854" s="229"/>
      <c r="T854" s="486"/>
      <c r="U854" s="486"/>
      <c r="V854" s="229"/>
      <c r="W854" s="229"/>
      <c r="X854" s="229"/>
      <c r="Y854" s="229"/>
      <c r="Z854" s="229"/>
      <c r="AA854" s="229"/>
      <c r="AB854" s="229"/>
    </row>
    <row r="855" spans="1:28" x14ac:dyDescent="0.3">
      <c r="A855" s="229"/>
      <c r="B855" s="230"/>
      <c r="C855" s="229"/>
      <c r="D855" s="229"/>
      <c r="E855" s="229"/>
      <c r="F855" s="229"/>
      <c r="G855" s="229"/>
      <c r="H855" s="229"/>
      <c r="I855" s="229"/>
      <c r="J855" s="229"/>
      <c r="K855" s="229"/>
      <c r="L855" s="229"/>
      <c r="M855" s="502"/>
      <c r="N855" s="529"/>
      <c r="O855" s="229"/>
      <c r="P855" s="229"/>
      <c r="Q855" s="229"/>
      <c r="R855" s="229"/>
      <c r="S855" s="229"/>
      <c r="T855" s="486"/>
      <c r="U855" s="486"/>
      <c r="V855" s="229"/>
      <c r="W855" s="229"/>
      <c r="X855" s="229"/>
      <c r="Y855" s="229"/>
      <c r="Z855" s="229"/>
      <c r="AA855" s="229"/>
      <c r="AB855" s="229"/>
    </row>
    <row r="856" spans="1:28" x14ac:dyDescent="0.3">
      <c r="A856" s="229"/>
      <c r="B856" s="230"/>
      <c r="C856" s="229"/>
      <c r="D856" s="229"/>
      <c r="E856" s="229"/>
      <c r="F856" s="229"/>
      <c r="G856" s="229"/>
      <c r="H856" s="229"/>
      <c r="I856" s="229"/>
      <c r="J856" s="229"/>
      <c r="K856" s="229"/>
      <c r="L856" s="229"/>
      <c r="M856" s="502"/>
      <c r="N856" s="529"/>
      <c r="O856" s="229"/>
      <c r="P856" s="229"/>
      <c r="Q856" s="229"/>
      <c r="R856" s="229"/>
      <c r="S856" s="229"/>
      <c r="T856" s="486"/>
      <c r="U856" s="486"/>
      <c r="V856" s="229"/>
      <c r="W856" s="229"/>
      <c r="X856" s="229"/>
      <c r="Y856" s="229"/>
      <c r="Z856" s="229"/>
      <c r="AA856" s="229"/>
      <c r="AB856" s="229"/>
    </row>
    <row r="857" spans="1:28" x14ac:dyDescent="0.3">
      <c r="A857" s="229"/>
      <c r="B857" s="230"/>
      <c r="C857" s="229"/>
      <c r="D857" s="229"/>
      <c r="E857" s="229"/>
      <c r="F857" s="229"/>
      <c r="G857" s="229"/>
      <c r="H857" s="229"/>
      <c r="I857" s="229"/>
      <c r="J857" s="229"/>
      <c r="K857" s="229"/>
      <c r="L857" s="229"/>
      <c r="M857" s="502"/>
      <c r="N857" s="529"/>
      <c r="O857" s="229"/>
      <c r="P857" s="229"/>
      <c r="Q857" s="229"/>
      <c r="R857" s="229"/>
      <c r="S857" s="229"/>
      <c r="T857" s="486"/>
      <c r="U857" s="486"/>
      <c r="V857" s="229"/>
      <c r="W857" s="229"/>
      <c r="X857" s="229"/>
      <c r="Y857" s="229"/>
      <c r="Z857" s="229"/>
      <c r="AA857" s="229"/>
      <c r="AB857" s="229"/>
    </row>
    <row r="858" spans="1:28" x14ac:dyDescent="0.3">
      <c r="A858" s="229"/>
      <c r="B858" s="230"/>
      <c r="C858" s="229"/>
      <c r="D858" s="229"/>
      <c r="E858" s="229"/>
      <c r="F858" s="229"/>
      <c r="G858" s="229"/>
      <c r="H858" s="229"/>
      <c r="I858" s="229"/>
      <c r="J858" s="229"/>
      <c r="K858" s="229"/>
      <c r="L858" s="229"/>
      <c r="M858" s="502"/>
      <c r="N858" s="529"/>
      <c r="O858" s="229"/>
      <c r="P858" s="229"/>
      <c r="Q858" s="229"/>
      <c r="R858" s="229"/>
      <c r="S858" s="229"/>
      <c r="T858" s="486"/>
      <c r="U858" s="486"/>
      <c r="V858" s="229"/>
      <c r="W858" s="229"/>
      <c r="X858" s="229"/>
      <c r="Y858" s="229"/>
      <c r="Z858" s="229"/>
      <c r="AA858" s="229"/>
      <c r="AB858" s="229"/>
    </row>
    <row r="859" spans="1:28" x14ac:dyDescent="0.3">
      <c r="A859" s="229"/>
      <c r="B859" s="230"/>
      <c r="C859" s="229"/>
      <c r="D859" s="229"/>
      <c r="E859" s="229"/>
      <c r="F859" s="229"/>
      <c r="G859" s="229"/>
      <c r="H859" s="229"/>
      <c r="I859" s="229"/>
      <c r="J859" s="229"/>
      <c r="K859" s="229"/>
      <c r="L859" s="229"/>
      <c r="M859" s="502"/>
      <c r="N859" s="529"/>
      <c r="O859" s="229"/>
      <c r="P859" s="229"/>
      <c r="Q859" s="229"/>
      <c r="R859" s="229"/>
      <c r="S859" s="229"/>
      <c r="T859" s="486"/>
      <c r="U859" s="486"/>
      <c r="V859" s="229"/>
      <c r="W859" s="229"/>
      <c r="X859" s="229"/>
      <c r="Y859" s="229"/>
      <c r="Z859" s="229"/>
      <c r="AA859" s="229"/>
      <c r="AB859" s="229"/>
    </row>
    <row r="860" spans="1:28" x14ac:dyDescent="0.3">
      <c r="A860" s="229"/>
      <c r="B860" s="230"/>
      <c r="C860" s="229"/>
      <c r="D860" s="229"/>
      <c r="E860" s="229"/>
      <c r="F860" s="229"/>
      <c r="G860" s="229"/>
      <c r="H860" s="229"/>
      <c r="I860" s="229"/>
      <c r="J860" s="229"/>
      <c r="K860" s="229"/>
      <c r="L860" s="229"/>
      <c r="M860" s="502"/>
      <c r="N860" s="529"/>
      <c r="O860" s="229"/>
      <c r="P860" s="229"/>
      <c r="Q860" s="229"/>
      <c r="R860" s="229"/>
      <c r="S860" s="229"/>
      <c r="T860" s="486"/>
      <c r="U860" s="486"/>
      <c r="V860" s="229"/>
      <c r="W860" s="229"/>
      <c r="X860" s="229"/>
      <c r="Y860" s="229"/>
      <c r="Z860" s="229"/>
      <c r="AA860" s="229"/>
      <c r="AB860" s="229"/>
    </row>
    <row r="861" spans="1:28" x14ac:dyDescent="0.3">
      <c r="A861" s="229"/>
      <c r="B861" s="230"/>
      <c r="C861" s="229"/>
      <c r="D861" s="229"/>
      <c r="E861" s="229"/>
      <c r="F861" s="229"/>
      <c r="G861" s="229"/>
      <c r="H861" s="229"/>
      <c r="I861" s="229"/>
      <c r="J861" s="229"/>
      <c r="K861" s="229"/>
      <c r="L861" s="229"/>
      <c r="M861" s="502"/>
      <c r="N861" s="529"/>
      <c r="O861" s="229"/>
      <c r="P861" s="229"/>
      <c r="Q861" s="229"/>
      <c r="R861" s="229"/>
      <c r="S861" s="229"/>
      <c r="T861" s="486"/>
      <c r="U861" s="486"/>
      <c r="V861" s="229"/>
      <c r="W861" s="229"/>
      <c r="X861" s="229"/>
      <c r="Y861" s="229"/>
      <c r="Z861" s="229"/>
      <c r="AA861" s="229"/>
      <c r="AB861" s="229"/>
    </row>
    <row r="862" spans="1:28" x14ac:dyDescent="0.3">
      <c r="A862" s="229"/>
      <c r="B862" s="230"/>
      <c r="C862" s="229"/>
      <c r="D862" s="229"/>
      <c r="E862" s="229"/>
      <c r="F862" s="229"/>
      <c r="G862" s="229"/>
      <c r="H862" s="229"/>
      <c r="I862" s="229"/>
      <c r="J862" s="229"/>
      <c r="K862" s="229"/>
      <c r="L862" s="229"/>
      <c r="M862" s="502"/>
      <c r="N862" s="529"/>
      <c r="O862" s="229"/>
      <c r="P862" s="229"/>
      <c r="Q862" s="229"/>
      <c r="R862" s="229"/>
      <c r="S862" s="229"/>
      <c r="T862" s="486"/>
      <c r="U862" s="486"/>
      <c r="V862" s="229"/>
      <c r="W862" s="229"/>
      <c r="X862" s="229"/>
      <c r="Y862" s="229"/>
      <c r="Z862" s="229"/>
      <c r="AA862" s="229"/>
      <c r="AB862" s="229"/>
    </row>
    <row r="863" spans="1:28" x14ac:dyDescent="0.3">
      <c r="A863" s="229"/>
      <c r="B863" s="230"/>
      <c r="C863" s="229"/>
      <c r="D863" s="229"/>
      <c r="E863" s="229"/>
      <c r="F863" s="229"/>
      <c r="G863" s="229"/>
      <c r="H863" s="229"/>
      <c r="I863" s="229"/>
      <c r="J863" s="229"/>
      <c r="K863" s="229"/>
      <c r="L863" s="229"/>
      <c r="M863" s="502"/>
      <c r="N863" s="529"/>
      <c r="O863" s="229"/>
      <c r="P863" s="229"/>
      <c r="Q863" s="229"/>
      <c r="R863" s="229"/>
      <c r="S863" s="229"/>
      <c r="T863" s="486"/>
      <c r="U863" s="486"/>
      <c r="V863" s="229"/>
      <c r="W863" s="229"/>
      <c r="X863" s="229"/>
      <c r="Y863" s="229"/>
      <c r="Z863" s="229"/>
      <c r="AA863" s="229"/>
      <c r="AB863" s="229"/>
    </row>
    <row r="864" spans="1:28" x14ac:dyDescent="0.3">
      <c r="A864" s="229"/>
      <c r="B864" s="230"/>
      <c r="C864" s="229"/>
      <c r="D864" s="229"/>
      <c r="E864" s="229"/>
      <c r="F864" s="229"/>
      <c r="G864" s="229"/>
      <c r="H864" s="229"/>
      <c r="I864" s="229"/>
      <c r="J864" s="229"/>
      <c r="K864" s="229"/>
      <c r="L864" s="229"/>
      <c r="M864" s="502"/>
      <c r="N864" s="529"/>
      <c r="O864" s="229"/>
      <c r="P864" s="229"/>
      <c r="Q864" s="229"/>
      <c r="R864" s="229"/>
      <c r="S864" s="229"/>
      <c r="T864" s="486"/>
      <c r="U864" s="486"/>
      <c r="V864" s="229"/>
      <c r="W864" s="229"/>
      <c r="X864" s="229"/>
      <c r="Y864" s="229"/>
      <c r="Z864" s="229"/>
      <c r="AA864" s="229"/>
      <c r="AB864" s="229"/>
    </row>
    <row r="865" spans="1:28" x14ac:dyDescent="0.3">
      <c r="A865" s="229"/>
      <c r="B865" s="230"/>
      <c r="C865" s="229"/>
      <c r="D865" s="229"/>
      <c r="E865" s="229"/>
      <c r="F865" s="229"/>
      <c r="G865" s="229"/>
      <c r="H865" s="229"/>
      <c r="I865" s="229"/>
      <c r="J865" s="229"/>
      <c r="K865" s="229"/>
      <c r="L865" s="229"/>
      <c r="M865" s="502"/>
      <c r="N865" s="529"/>
      <c r="O865" s="229"/>
      <c r="P865" s="229"/>
      <c r="Q865" s="229"/>
      <c r="R865" s="229"/>
      <c r="S865" s="229"/>
      <c r="T865" s="486"/>
      <c r="U865" s="486"/>
      <c r="V865" s="229"/>
      <c r="W865" s="229"/>
      <c r="X865" s="229"/>
      <c r="Y865" s="229"/>
      <c r="Z865" s="229"/>
      <c r="AA865" s="229"/>
      <c r="AB865" s="229"/>
    </row>
    <row r="866" spans="1:28" x14ac:dyDescent="0.3">
      <c r="A866" s="229"/>
      <c r="B866" s="230"/>
      <c r="C866" s="229"/>
      <c r="D866" s="229"/>
      <c r="E866" s="229"/>
      <c r="F866" s="229"/>
      <c r="G866" s="229"/>
      <c r="H866" s="229"/>
      <c r="I866" s="229"/>
      <c r="J866" s="229"/>
      <c r="K866" s="229"/>
      <c r="L866" s="229"/>
      <c r="M866" s="502"/>
      <c r="N866" s="529"/>
      <c r="O866" s="229"/>
      <c r="P866" s="229"/>
      <c r="Q866" s="229"/>
      <c r="R866" s="229"/>
      <c r="S866" s="229"/>
      <c r="T866" s="486"/>
      <c r="U866" s="486"/>
      <c r="V866" s="229"/>
      <c r="W866" s="229"/>
      <c r="X866" s="229"/>
      <c r="Y866" s="229"/>
      <c r="Z866" s="229"/>
      <c r="AA866" s="229"/>
      <c r="AB866" s="229"/>
    </row>
    <row r="867" spans="1:28" x14ac:dyDescent="0.3">
      <c r="A867" s="229"/>
      <c r="B867" s="230"/>
      <c r="C867" s="229"/>
      <c r="D867" s="229"/>
      <c r="E867" s="229"/>
      <c r="F867" s="229"/>
      <c r="G867" s="229"/>
      <c r="H867" s="229"/>
      <c r="I867" s="229"/>
      <c r="J867" s="229"/>
      <c r="K867" s="229"/>
      <c r="L867" s="229"/>
      <c r="M867" s="502"/>
      <c r="N867" s="529"/>
      <c r="O867" s="229"/>
      <c r="P867" s="229"/>
      <c r="Q867" s="229"/>
      <c r="R867" s="229"/>
      <c r="S867" s="229"/>
      <c r="T867" s="486"/>
      <c r="U867" s="486"/>
      <c r="V867" s="229"/>
      <c r="W867" s="229"/>
      <c r="X867" s="229"/>
      <c r="Y867" s="229"/>
      <c r="Z867" s="229"/>
      <c r="AA867" s="229"/>
      <c r="AB867" s="229"/>
    </row>
    <row r="868" spans="1:28" x14ac:dyDescent="0.3">
      <c r="A868" s="229"/>
      <c r="B868" s="230"/>
      <c r="C868" s="229"/>
      <c r="D868" s="229"/>
      <c r="E868" s="229"/>
      <c r="F868" s="229"/>
      <c r="G868" s="229"/>
      <c r="H868" s="229"/>
      <c r="I868" s="229"/>
      <c r="J868" s="229"/>
      <c r="K868" s="229"/>
      <c r="L868" s="229"/>
      <c r="M868" s="502"/>
      <c r="N868" s="529"/>
      <c r="O868" s="229"/>
      <c r="P868" s="229"/>
      <c r="Q868" s="229"/>
      <c r="R868" s="229"/>
      <c r="S868" s="229"/>
      <c r="T868" s="486"/>
      <c r="U868" s="486"/>
      <c r="V868" s="229"/>
      <c r="W868" s="229"/>
      <c r="X868" s="229"/>
      <c r="Y868" s="229"/>
      <c r="Z868" s="229"/>
      <c r="AA868" s="229"/>
      <c r="AB868" s="229"/>
    </row>
    <row r="869" spans="1:28" x14ac:dyDescent="0.3">
      <c r="A869" s="229"/>
      <c r="B869" s="230"/>
      <c r="C869" s="229"/>
      <c r="D869" s="229"/>
      <c r="E869" s="229"/>
      <c r="F869" s="229"/>
      <c r="G869" s="229"/>
      <c r="H869" s="229"/>
      <c r="I869" s="229"/>
      <c r="J869" s="229"/>
      <c r="K869" s="229"/>
      <c r="L869" s="229"/>
      <c r="M869" s="502"/>
      <c r="N869" s="529"/>
      <c r="O869" s="229"/>
      <c r="P869" s="229"/>
      <c r="Q869" s="229"/>
      <c r="R869" s="229"/>
      <c r="S869" s="229"/>
      <c r="T869" s="486"/>
      <c r="U869" s="486"/>
      <c r="V869" s="229"/>
      <c r="W869" s="229"/>
      <c r="X869" s="229"/>
      <c r="Y869" s="229"/>
      <c r="Z869" s="229"/>
      <c r="AA869" s="229"/>
      <c r="AB869" s="229"/>
    </row>
    <row r="870" spans="1:28" x14ac:dyDescent="0.3">
      <c r="A870" s="229"/>
      <c r="B870" s="230"/>
      <c r="C870" s="229"/>
      <c r="D870" s="229"/>
      <c r="E870" s="229"/>
      <c r="F870" s="229"/>
      <c r="G870" s="229"/>
      <c r="H870" s="229"/>
      <c r="I870" s="229"/>
      <c r="J870" s="229"/>
      <c r="K870" s="229"/>
      <c r="L870" s="229"/>
      <c r="M870" s="502"/>
      <c r="N870" s="529"/>
      <c r="O870" s="229"/>
      <c r="P870" s="229"/>
      <c r="Q870" s="229"/>
      <c r="R870" s="229"/>
      <c r="S870" s="229"/>
      <c r="T870" s="486"/>
      <c r="U870" s="486"/>
      <c r="V870" s="229"/>
      <c r="W870" s="229"/>
      <c r="X870" s="229"/>
      <c r="Y870" s="229"/>
      <c r="Z870" s="229"/>
      <c r="AA870" s="229"/>
      <c r="AB870" s="229"/>
    </row>
    <row r="871" spans="1:28" x14ac:dyDescent="0.3">
      <c r="A871" s="229"/>
      <c r="B871" s="230"/>
      <c r="C871" s="229"/>
      <c r="D871" s="229"/>
      <c r="E871" s="229"/>
      <c r="F871" s="229"/>
      <c r="G871" s="229"/>
      <c r="H871" s="229"/>
      <c r="I871" s="229"/>
      <c r="J871" s="229"/>
      <c r="K871" s="229"/>
      <c r="L871" s="229"/>
      <c r="M871" s="502"/>
      <c r="N871" s="529"/>
      <c r="O871" s="229"/>
      <c r="P871" s="229"/>
      <c r="Q871" s="229"/>
      <c r="R871" s="229"/>
      <c r="S871" s="229"/>
      <c r="T871" s="486"/>
      <c r="U871" s="486"/>
      <c r="V871" s="229"/>
      <c r="W871" s="229"/>
      <c r="X871" s="229"/>
      <c r="Y871" s="229"/>
      <c r="Z871" s="229"/>
      <c r="AA871" s="229"/>
      <c r="AB871" s="229"/>
    </row>
    <row r="872" spans="1:28" x14ac:dyDescent="0.3">
      <c r="A872" s="229"/>
      <c r="B872" s="230"/>
      <c r="C872" s="229"/>
      <c r="D872" s="229"/>
      <c r="E872" s="229"/>
      <c r="F872" s="229"/>
      <c r="G872" s="229"/>
      <c r="H872" s="229"/>
      <c r="I872" s="229"/>
      <c r="J872" s="229"/>
      <c r="K872" s="229"/>
      <c r="L872" s="229"/>
      <c r="M872" s="502"/>
      <c r="N872" s="529"/>
      <c r="O872" s="229"/>
      <c r="P872" s="229"/>
      <c r="Q872" s="229"/>
      <c r="R872" s="229"/>
      <c r="S872" s="229"/>
      <c r="T872" s="486"/>
      <c r="U872" s="486"/>
      <c r="V872" s="229"/>
      <c r="W872" s="229"/>
      <c r="X872" s="229"/>
      <c r="Y872" s="229"/>
      <c r="Z872" s="229"/>
      <c r="AA872" s="229"/>
      <c r="AB872" s="229"/>
    </row>
    <row r="873" spans="1:28" x14ac:dyDescent="0.3">
      <c r="A873" s="229"/>
      <c r="B873" s="230"/>
      <c r="C873" s="229"/>
      <c r="D873" s="229"/>
      <c r="E873" s="229"/>
      <c r="F873" s="229"/>
      <c r="G873" s="229"/>
      <c r="H873" s="229"/>
      <c r="I873" s="229"/>
      <c r="J873" s="229"/>
      <c r="K873" s="229"/>
      <c r="L873" s="229"/>
      <c r="M873" s="502"/>
      <c r="N873" s="529"/>
      <c r="O873" s="229"/>
      <c r="P873" s="229"/>
      <c r="Q873" s="229"/>
      <c r="R873" s="229"/>
      <c r="S873" s="229"/>
      <c r="T873" s="486"/>
      <c r="U873" s="486"/>
      <c r="V873" s="229"/>
      <c r="W873" s="229"/>
      <c r="X873" s="229"/>
      <c r="Y873" s="229"/>
      <c r="Z873" s="229"/>
      <c r="AA873" s="229"/>
      <c r="AB873" s="229"/>
    </row>
    <row r="874" spans="1:28" x14ac:dyDescent="0.3">
      <c r="A874" s="229"/>
      <c r="B874" s="230"/>
      <c r="C874" s="229"/>
      <c r="D874" s="229"/>
      <c r="E874" s="229"/>
      <c r="F874" s="229"/>
      <c r="G874" s="229"/>
      <c r="H874" s="229"/>
      <c r="I874" s="229"/>
      <c r="J874" s="229"/>
      <c r="K874" s="229"/>
      <c r="L874" s="229"/>
      <c r="M874" s="502"/>
      <c r="N874" s="529"/>
      <c r="O874" s="229"/>
      <c r="P874" s="229"/>
      <c r="Q874" s="229"/>
      <c r="R874" s="229"/>
      <c r="S874" s="229"/>
      <c r="T874" s="486"/>
      <c r="U874" s="486"/>
      <c r="V874" s="229"/>
      <c r="W874" s="229"/>
      <c r="X874" s="229"/>
      <c r="Y874" s="229"/>
      <c r="Z874" s="229"/>
      <c r="AA874" s="229"/>
      <c r="AB874" s="229"/>
    </row>
    <row r="875" spans="1:28" x14ac:dyDescent="0.3">
      <c r="A875" s="229"/>
      <c r="B875" s="230"/>
      <c r="C875" s="229"/>
      <c r="D875" s="229"/>
      <c r="E875" s="229"/>
      <c r="F875" s="229"/>
      <c r="G875" s="229"/>
      <c r="H875" s="229"/>
      <c r="I875" s="229"/>
      <c r="J875" s="229"/>
      <c r="K875" s="229"/>
      <c r="L875" s="229"/>
      <c r="M875" s="502"/>
      <c r="N875" s="529"/>
      <c r="O875" s="229"/>
      <c r="P875" s="229"/>
      <c r="Q875" s="229"/>
      <c r="R875" s="229"/>
      <c r="S875" s="229"/>
      <c r="T875" s="486"/>
      <c r="U875" s="486"/>
      <c r="V875" s="229"/>
      <c r="W875" s="229"/>
      <c r="X875" s="229"/>
      <c r="Y875" s="229"/>
      <c r="Z875" s="229"/>
      <c r="AA875" s="229"/>
      <c r="AB875" s="229"/>
    </row>
    <row r="876" spans="1:28" x14ac:dyDescent="0.3">
      <c r="A876" s="229"/>
      <c r="B876" s="230"/>
      <c r="C876" s="229"/>
      <c r="D876" s="229"/>
      <c r="E876" s="229"/>
      <c r="F876" s="229"/>
      <c r="G876" s="229"/>
      <c r="H876" s="229"/>
      <c r="I876" s="229"/>
      <c r="J876" s="229"/>
      <c r="K876" s="229"/>
      <c r="L876" s="229"/>
      <c r="M876" s="502"/>
      <c r="N876" s="529"/>
      <c r="O876" s="229"/>
      <c r="P876" s="229"/>
      <c r="Q876" s="229"/>
      <c r="R876" s="229"/>
      <c r="S876" s="229"/>
      <c r="T876" s="486"/>
      <c r="U876" s="486"/>
      <c r="V876" s="229"/>
      <c r="W876" s="229"/>
      <c r="X876" s="229"/>
      <c r="Y876" s="229"/>
      <c r="Z876" s="229"/>
      <c r="AA876" s="229"/>
      <c r="AB876" s="229"/>
    </row>
    <row r="877" spans="1:28" x14ac:dyDescent="0.3">
      <c r="A877" s="229"/>
      <c r="B877" s="230"/>
      <c r="C877" s="229"/>
      <c r="D877" s="229"/>
      <c r="E877" s="229"/>
      <c r="F877" s="229"/>
      <c r="G877" s="229"/>
      <c r="H877" s="229"/>
      <c r="I877" s="229"/>
      <c r="J877" s="229"/>
      <c r="K877" s="229"/>
      <c r="L877" s="229"/>
      <c r="M877" s="502"/>
      <c r="N877" s="529"/>
      <c r="O877" s="229"/>
      <c r="P877" s="229"/>
      <c r="Q877" s="229"/>
      <c r="R877" s="229"/>
      <c r="S877" s="229"/>
      <c r="T877" s="486"/>
      <c r="U877" s="486"/>
      <c r="V877" s="229"/>
      <c r="W877" s="229"/>
      <c r="X877" s="229"/>
      <c r="Y877" s="229"/>
      <c r="Z877" s="229"/>
      <c r="AA877" s="229"/>
      <c r="AB877" s="229"/>
    </row>
    <row r="878" spans="1:28" x14ac:dyDescent="0.3">
      <c r="A878" s="229"/>
      <c r="B878" s="230"/>
      <c r="C878" s="229"/>
      <c r="D878" s="229"/>
      <c r="E878" s="229"/>
      <c r="F878" s="229"/>
      <c r="G878" s="229"/>
      <c r="H878" s="229"/>
      <c r="I878" s="229"/>
      <c r="J878" s="229"/>
      <c r="K878" s="229"/>
      <c r="L878" s="229"/>
      <c r="M878" s="502"/>
      <c r="N878" s="529"/>
      <c r="O878" s="229"/>
      <c r="P878" s="229"/>
      <c r="Q878" s="229"/>
      <c r="R878" s="229"/>
      <c r="S878" s="229"/>
      <c r="T878" s="486"/>
      <c r="U878" s="486"/>
      <c r="V878" s="229"/>
      <c r="W878" s="229"/>
      <c r="X878" s="229"/>
      <c r="Y878" s="229"/>
      <c r="Z878" s="229"/>
      <c r="AA878" s="229"/>
      <c r="AB878" s="229"/>
    </row>
    <row r="879" spans="1:28" x14ac:dyDescent="0.3">
      <c r="A879" s="229"/>
      <c r="B879" s="230"/>
      <c r="C879" s="229"/>
      <c r="D879" s="229"/>
      <c r="E879" s="229"/>
      <c r="F879" s="229"/>
      <c r="G879" s="229"/>
      <c r="H879" s="229"/>
      <c r="I879" s="229"/>
      <c r="J879" s="229"/>
      <c r="K879" s="229"/>
      <c r="L879" s="229"/>
      <c r="M879" s="502"/>
      <c r="N879" s="529"/>
      <c r="O879" s="229"/>
      <c r="P879" s="229"/>
      <c r="Q879" s="229"/>
      <c r="R879" s="229"/>
      <c r="S879" s="229"/>
      <c r="T879" s="486"/>
      <c r="U879" s="486"/>
      <c r="V879" s="229"/>
      <c r="W879" s="229"/>
      <c r="X879" s="229"/>
      <c r="Y879" s="229"/>
      <c r="Z879" s="229"/>
      <c r="AA879" s="229"/>
      <c r="AB879" s="229"/>
    </row>
    <row r="880" spans="1:28" x14ac:dyDescent="0.3">
      <c r="A880" s="229"/>
      <c r="B880" s="230"/>
      <c r="C880" s="229"/>
      <c r="D880" s="229"/>
      <c r="E880" s="229"/>
      <c r="F880" s="229"/>
      <c r="G880" s="229"/>
      <c r="H880" s="229"/>
      <c r="I880" s="229"/>
      <c r="J880" s="229"/>
      <c r="K880" s="229"/>
      <c r="L880" s="229"/>
      <c r="M880" s="502"/>
      <c r="N880" s="529"/>
      <c r="O880" s="229"/>
      <c r="P880" s="229"/>
      <c r="Q880" s="229"/>
      <c r="R880" s="229"/>
      <c r="S880" s="229"/>
      <c r="T880" s="486"/>
      <c r="U880" s="486"/>
      <c r="V880" s="229"/>
      <c r="W880" s="229"/>
      <c r="X880" s="229"/>
      <c r="Y880" s="229"/>
      <c r="Z880" s="229"/>
      <c r="AA880" s="229"/>
      <c r="AB880" s="229"/>
    </row>
    <row r="881" spans="1:28" x14ac:dyDescent="0.3">
      <c r="A881" s="229"/>
      <c r="B881" s="230"/>
      <c r="C881" s="229"/>
      <c r="D881" s="229"/>
      <c r="E881" s="229"/>
      <c r="F881" s="229"/>
      <c r="G881" s="229"/>
      <c r="H881" s="229"/>
      <c r="I881" s="229"/>
      <c r="J881" s="229"/>
      <c r="K881" s="229"/>
      <c r="L881" s="229"/>
      <c r="M881" s="502"/>
      <c r="N881" s="529"/>
      <c r="O881" s="229"/>
      <c r="P881" s="229"/>
      <c r="Q881" s="229"/>
      <c r="R881" s="229"/>
      <c r="S881" s="229"/>
      <c r="T881" s="486"/>
      <c r="U881" s="486"/>
      <c r="V881" s="229"/>
      <c r="W881" s="229"/>
      <c r="X881" s="229"/>
      <c r="Y881" s="229"/>
      <c r="Z881" s="229"/>
      <c r="AA881" s="229"/>
      <c r="AB881" s="229"/>
    </row>
    <row r="882" spans="1:28" x14ac:dyDescent="0.3">
      <c r="A882" s="229"/>
      <c r="B882" s="230"/>
      <c r="C882" s="229"/>
      <c r="D882" s="229"/>
      <c r="E882" s="229"/>
      <c r="F882" s="229"/>
      <c r="G882" s="229"/>
      <c r="H882" s="229"/>
      <c r="I882" s="229"/>
      <c r="J882" s="229"/>
      <c r="K882" s="229"/>
      <c r="L882" s="229"/>
      <c r="M882" s="502"/>
      <c r="N882" s="529"/>
      <c r="O882" s="229"/>
      <c r="P882" s="229"/>
      <c r="Q882" s="229"/>
      <c r="R882" s="229"/>
      <c r="S882" s="229"/>
      <c r="T882" s="486"/>
      <c r="U882" s="486"/>
      <c r="V882" s="229"/>
      <c r="W882" s="229"/>
      <c r="X882" s="229"/>
      <c r="Y882" s="229"/>
      <c r="Z882" s="229"/>
      <c r="AA882" s="229"/>
      <c r="AB882" s="229"/>
    </row>
    <row r="883" spans="1:28" x14ac:dyDescent="0.3">
      <c r="A883" s="229"/>
      <c r="B883" s="230"/>
      <c r="C883" s="229"/>
      <c r="D883" s="229"/>
      <c r="E883" s="229"/>
      <c r="F883" s="229"/>
      <c r="G883" s="229"/>
      <c r="H883" s="229"/>
      <c r="I883" s="229"/>
      <c r="J883" s="229"/>
      <c r="K883" s="229"/>
      <c r="L883" s="229"/>
      <c r="M883" s="502"/>
      <c r="N883" s="529"/>
      <c r="O883" s="229"/>
      <c r="P883" s="229"/>
      <c r="Q883" s="229"/>
      <c r="R883" s="229"/>
      <c r="S883" s="229"/>
      <c r="T883" s="486"/>
      <c r="U883" s="486"/>
      <c r="V883" s="229"/>
      <c r="W883" s="229"/>
      <c r="X883" s="229"/>
      <c r="Y883" s="229"/>
      <c r="Z883" s="229"/>
      <c r="AA883" s="229"/>
      <c r="AB883" s="229"/>
    </row>
    <row r="884" spans="1:28" x14ac:dyDescent="0.3">
      <c r="A884" s="229"/>
      <c r="B884" s="230"/>
      <c r="C884" s="229"/>
      <c r="D884" s="229"/>
      <c r="E884" s="229"/>
      <c r="F884" s="229"/>
      <c r="G884" s="229"/>
      <c r="H884" s="229"/>
      <c r="I884" s="229"/>
      <c r="J884" s="229"/>
      <c r="K884" s="229"/>
      <c r="L884" s="229"/>
      <c r="M884" s="502"/>
      <c r="N884" s="529"/>
      <c r="O884" s="229"/>
      <c r="P884" s="229"/>
      <c r="Q884" s="229"/>
      <c r="R884" s="229"/>
      <c r="S884" s="229"/>
      <c r="T884" s="486"/>
      <c r="U884" s="486"/>
      <c r="V884" s="229"/>
      <c r="W884" s="229"/>
      <c r="X884" s="229"/>
      <c r="Y884" s="229"/>
      <c r="Z884" s="229"/>
      <c r="AA884" s="229"/>
      <c r="AB884" s="229"/>
    </row>
    <row r="885" spans="1:28" x14ac:dyDescent="0.3">
      <c r="A885" s="229"/>
      <c r="B885" s="230"/>
      <c r="C885" s="229"/>
      <c r="D885" s="229"/>
      <c r="E885" s="229"/>
      <c r="F885" s="229"/>
      <c r="G885" s="229"/>
      <c r="H885" s="229"/>
      <c r="I885" s="229"/>
      <c r="J885" s="229"/>
      <c r="K885" s="229"/>
      <c r="L885" s="229"/>
      <c r="M885" s="502"/>
      <c r="N885" s="529"/>
      <c r="O885" s="229"/>
      <c r="P885" s="229"/>
      <c r="Q885" s="229"/>
      <c r="R885" s="229"/>
      <c r="S885" s="229"/>
      <c r="T885" s="486"/>
      <c r="U885" s="486"/>
      <c r="V885" s="229"/>
      <c r="W885" s="229"/>
      <c r="X885" s="229"/>
      <c r="Y885" s="229"/>
      <c r="Z885" s="229"/>
      <c r="AA885" s="229"/>
      <c r="AB885" s="229"/>
    </row>
    <row r="886" spans="1:28" x14ac:dyDescent="0.3">
      <c r="A886" s="229"/>
      <c r="B886" s="230"/>
      <c r="C886" s="229"/>
      <c r="D886" s="229"/>
      <c r="E886" s="229"/>
      <c r="F886" s="229"/>
      <c r="G886" s="229"/>
      <c r="H886" s="229"/>
      <c r="I886" s="229"/>
      <c r="J886" s="229"/>
      <c r="K886" s="229"/>
      <c r="L886" s="229"/>
      <c r="M886" s="502"/>
      <c r="N886" s="529"/>
      <c r="O886" s="229"/>
      <c r="P886" s="229"/>
      <c r="Q886" s="229"/>
      <c r="R886" s="229"/>
      <c r="S886" s="229"/>
      <c r="T886" s="486"/>
      <c r="U886" s="486"/>
      <c r="V886" s="229"/>
      <c r="W886" s="229"/>
      <c r="X886" s="229"/>
      <c r="Y886" s="229"/>
      <c r="Z886" s="229"/>
      <c r="AA886" s="229"/>
      <c r="AB886" s="229"/>
    </row>
    <row r="887" spans="1:28" x14ac:dyDescent="0.3">
      <c r="A887" s="229"/>
      <c r="B887" s="230"/>
      <c r="C887" s="229"/>
      <c r="D887" s="229"/>
      <c r="E887" s="229"/>
      <c r="F887" s="229"/>
      <c r="G887" s="229"/>
      <c r="H887" s="229"/>
      <c r="I887" s="229"/>
      <c r="J887" s="229"/>
      <c r="K887" s="229"/>
      <c r="L887" s="229"/>
      <c r="M887" s="502"/>
      <c r="N887" s="529"/>
      <c r="O887" s="229"/>
      <c r="P887" s="229"/>
      <c r="Q887" s="229"/>
      <c r="R887" s="229"/>
      <c r="S887" s="229"/>
      <c r="T887" s="486"/>
      <c r="U887" s="486"/>
      <c r="V887" s="229"/>
      <c r="W887" s="229"/>
      <c r="X887" s="229"/>
      <c r="Y887" s="229"/>
      <c r="Z887" s="229"/>
      <c r="AA887" s="229"/>
      <c r="AB887" s="229"/>
    </row>
    <row r="888" spans="1:28" x14ac:dyDescent="0.3">
      <c r="A888" s="229"/>
      <c r="B888" s="230"/>
      <c r="C888" s="229"/>
      <c r="D888" s="229"/>
      <c r="E888" s="229"/>
      <c r="F888" s="229"/>
      <c r="G888" s="229"/>
      <c r="H888" s="229"/>
      <c r="I888" s="229"/>
      <c r="J888" s="229"/>
      <c r="K888" s="229"/>
      <c r="L888" s="229"/>
      <c r="M888" s="502"/>
      <c r="N888" s="529"/>
      <c r="O888" s="229"/>
      <c r="P888" s="229"/>
      <c r="Q888" s="229"/>
      <c r="R888" s="229"/>
      <c r="S888" s="229"/>
      <c r="T888" s="486"/>
      <c r="U888" s="486"/>
      <c r="V888" s="229"/>
      <c r="W888" s="229"/>
      <c r="X888" s="229"/>
      <c r="Y888" s="229"/>
      <c r="Z888" s="229"/>
      <c r="AA888" s="229"/>
      <c r="AB888" s="229"/>
    </row>
    <row r="889" spans="1:28" x14ac:dyDescent="0.3">
      <c r="A889" s="229"/>
      <c r="B889" s="230"/>
      <c r="C889" s="229"/>
      <c r="D889" s="229"/>
      <c r="E889" s="229"/>
      <c r="F889" s="229"/>
      <c r="G889" s="229"/>
      <c r="H889" s="229"/>
      <c r="I889" s="229"/>
      <c r="J889" s="229"/>
      <c r="K889" s="229"/>
      <c r="L889" s="229"/>
      <c r="M889" s="502"/>
      <c r="N889" s="529"/>
      <c r="O889" s="229"/>
      <c r="P889" s="229"/>
      <c r="Q889" s="229"/>
      <c r="R889" s="229"/>
      <c r="S889" s="229"/>
      <c r="T889" s="486"/>
      <c r="U889" s="486"/>
      <c r="V889" s="229"/>
      <c r="W889" s="229"/>
      <c r="X889" s="229"/>
      <c r="Y889" s="229"/>
      <c r="Z889" s="229"/>
      <c r="AA889" s="229"/>
      <c r="AB889" s="229"/>
    </row>
    <row r="890" spans="1:28" x14ac:dyDescent="0.3">
      <c r="A890" s="229"/>
      <c r="B890" s="230"/>
      <c r="C890" s="229"/>
      <c r="D890" s="229"/>
      <c r="E890" s="229"/>
      <c r="F890" s="229"/>
      <c r="G890" s="229"/>
      <c r="H890" s="229"/>
      <c r="I890" s="229"/>
      <c r="J890" s="229"/>
      <c r="K890" s="229"/>
      <c r="L890" s="229"/>
      <c r="M890" s="502"/>
      <c r="N890" s="529"/>
      <c r="O890" s="229"/>
      <c r="P890" s="229"/>
      <c r="Q890" s="229"/>
      <c r="R890" s="229"/>
      <c r="S890" s="229"/>
      <c r="T890" s="486"/>
      <c r="U890" s="486"/>
      <c r="V890" s="229"/>
      <c r="W890" s="229"/>
      <c r="X890" s="229"/>
      <c r="Y890" s="229"/>
      <c r="Z890" s="229"/>
      <c r="AA890" s="229"/>
      <c r="AB890" s="229"/>
    </row>
    <row r="891" spans="1:28" x14ac:dyDescent="0.3">
      <c r="A891" s="229"/>
      <c r="B891" s="230"/>
      <c r="C891" s="229"/>
      <c r="D891" s="229"/>
      <c r="E891" s="229"/>
      <c r="F891" s="229"/>
      <c r="G891" s="229"/>
      <c r="H891" s="229"/>
      <c r="I891" s="229"/>
      <c r="J891" s="229"/>
      <c r="K891" s="229"/>
      <c r="L891" s="229"/>
      <c r="M891" s="502"/>
      <c r="N891" s="529"/>
      <c r="O891" s="229"/>
      <c r="P891" s="229"/>
      <c r="Q891" s="229"/>
      <c r="R891" s="229"/>
      <c r="S891" s="229"/>
      <c r="T891" s="486"/>
      <c r="U891" s="486"/>
      <c r="V891" s="229"/>
      <c r="W891" s="229"/>
      <c r="X891" s="229"/>
      <c r="Y891" s="229"/>
      <c r="Z891" s="229"/>
      <c r="AA891" s="229"/>
      <c r="AB891" s="229"/>
    </row>
    <row r="892" spans="1:28" x14ac:dyDescent="0.3">
      <c r="A892" s="229"/>
      <c r="B892" s="230"/>
      <c r="C892" s="229"/>
      <c r="D892" s="229"/>
      <c r="E892" s="229"/>
      <c r="F892" s="229"/>
      <c r="G892" s="229"/>
      <c r="H892" s="229"/>
      <c r="I892" s="229"/>
      <c r="J892" s="229"/>
      <c r="K892" s="229"/>
      <c r="L892" s="229"/>
      <c r="M892" s="502"/>
      <c r="N892" s="529"/>
      <c r="O892" s="229"/>
      <c r="P892" s="229"/>
      <c r="Q892" s="229"/>
      <c r="R892" s="229"/>
      <c r="S892" s="229"/>
      <c r="T892" s="486"/>
      <c r="U892" s="486"/>
      <c r="V892" s="229"/>
      <c r="W892" s="229"/>
      <c r="X892" s="229"/>
      <c r="Y892" s="229"/>
      <c r="Z892" s="229"/>
      <c r="AA892" s="229"/>
      <c r="AB892" s="229"/>
    </row>
    <row r="893" spans="1:28" x14ac:dyDescent="0.3">
      <c r="A893" s="229"/>
      <c r="B893" s="230"/>
      <c r="C893" s="229"/>
      <c r="D893" s="229"/>
      <c r="E893" s="229"/>
      <c r="F893" s="229"/>
      <c r="G893" s="229"/>
      <c r="H893" s="229"/>
      <c r="I893" s="229"/>
      <c r="J893" s="229"/>
      <c r="K893" s="229"/>
      <c r="L893" s="229"/>
      <c r="M893" s="502"/>
      <c r="N893" s="529"/>
      <c r="O893" s="229"/>
      <c r="P893" s="229"/>
      <c r="Q893" s="229"/>
      <c r="R893" s="229"/>
      <c r="S893" s="229"/>
      <c r="T893" s="486"/>
      <c r="U893" s="486"/>
      <c r="V893" s="229"/>
      <c r="W893" s="229"/>
      <c r="X893" s="229"/>
      <c r="Y893" s="229"/>
      <c r="Z893" s="229"/>
      <c r="AA893" s="229"/>
      <c r="AB893" s="229"/>
    </row>
    <row r="894" spans="1:28" x14ac:dyDescent="0.3">
      <c r="A894" s="229"/>
      <c r="B894" s="230"/>
      <c r="C894" s="229"/>
      <c r="D894" s="229"/>
      <c r="E894" s="229"/>
      <c r="F894" s="229"/>
      <c r="G894" s="229"/>
      <c r="H894" s="229"/>
      <c r="I894" s="229"/>
      <c r="J894" s="229"/>
      <c r="K894" s="229"/>
      <c r="L894" s="229"/>
      <c r="M894" s="502"/>
      <c r="N894" s="529"/>
      <c r="O894" s="229"/>
      <c r="P894" s="229"/>
      <c r="Q894" s="229"/>
      <c r="R894" s="229"/>
      <c r="S894" s="229"/>
      <c r="T894" s="486"/>
      <c r="U894" s="486"/>
      <c r="V894" s="229"/>
      <c r="W894" s="229"/>
      <c r="X894" s="229"/>
      <c r="Y894" s="229"/>
      <c r="Z894" s="229"/>
      <c r="AA894" s="229"/>
      <c r="AB894" s="229"/>
    </row>
    <row r="895" spans="1:28" x14ac:dyDescent="0.3">
      <c r="A895" s="229"/>
      <c r="B895" s="230"/>
      <c r="C895" s="229"/>
      <c r="D895" s="229"/>
      <c r="E895" s="229"/>
      <c r="F895" s="229"/>
      <c r="G895" s="229"/>
      <c r="H895" s="229"/>
      <c r="I895" s="229"/>
      <c r="J895" s="229"/>
      <c r="K895" s="229"/>
      <c r="L895" s="229"/>
      <c r="M895" s="502"/>
      <c r="N895" s="529"/>
      <c r="O895" s="229"/>
      <c r="P895" s="229"/>
      <c r="Q895" s="229"/>
      <c r="R895" s="229"/>
      <c r="S895" s="229"/>
      <c r="T895" s="486"/>
      <c r="U895" s="486"/>
      <c r="V895" s="229"/>
      <c r="W895" s="229"/>
      <c r="X895" s="229"/>
      <c r="Y895" s="229"/>
      <c r="Z895" s="229"/>
      <c r="AA895" s="229"/>
      <c r="AB895" s="229"/>
    </row>
    <row r="896" spans="1:28" x14ac:dyDescent="0.3">
      <c r="A896" s="229"/>
      <c r="B896" s="230"/>
      <c r="C896" s="229"/>
      <c r="D896" s="229"/>
      <c r="E896" s="229"/>
      <c r="F896" s="229"/>
      <c r="G896" s="229"/>
      <c r="H896" s="229"/>
      <c r="I896" s="229"/>
      <c r="J896" s="229"/>
      <c r="K896" s="229"/>
      <c r="L896" s="229"/>
      <c r="M896" s="502"/>
      <c r="N896" s="529"/>
      <c r="O896" s="229"/>
      <c r="P896" s="229"/>
      <c r="Q896" s="229"/>
      <c r="R896" s="229"/>
      <c r="S896" s="229"/>
      <c r="T896" s="486"/>
      <c r="U896" s="486"/>
      <c r="V896" s="229"/>
      <c r="W896" s="229"/>
      <c r="X896" s="229"/>
      <c r="Y896" s="229"/>
      <c r="Z896" s="229"/>
      <c r="AA896" s="229"/>
      <c r="AB896" s="229"/>
    </row>
    <row r="897" spans="1:28" x14ac:dyDescent="0.3">
      <c r="A897" s="229"/>
      <c r="B897" s="230"/>
      <c r="C897" s="229"/>
      <c r="D897" s="229"/>
      <c r="E897" s="229"/>
      <c r="F897" s="229"/>
      <c r="G897" s="229"/>
      <c r="H897" s="229"/>
      <c r="I897" s="229"/>
      <c r="J897" s="229"/>
      <c r="K897" s="229"/>
      <c r="L897" s="229"/>
      <c r="M897" s="502"/>
      <c r="N897" s="529"/>
      <c r="O897" s="229"/>
      <c r="P897" s="229"/>
      <c r="Q897" s="229"/>
      <c r="R897" s="229"/>
      <c r="S897" s="229"/>
      <c r="T897" s="486"/>
      <c r="U897" s="486"/>
      <c r="V897" s="229"/>
      <c r="W897" s="229"/>
      <c r="X897" s="229"/>
      <c r="Y897" s="229"/>
      <c r="Z897" s="229"/>
      <c r="AA897" s="229"/>
      <c r="AB897" s="229"/>
    </row>
    <row r="898" spans="1:28" x14ac:dyDescent="0.3">
      <c r="A898" s="229"/>
      <c r="B898" s="230"/>
      <c r="C898" s="229"/>
      <c r="D898" s="229"/>
      <c r="E898" s="229"/>
      <c r="F898" s="229"/>
      <c r="G898" s="229"/>
      <c r="H898" s="229"/>
      <c r="I898" s="229"/>
      <c r="J898" s="229"/>
      <c r="K898" s="229"/>
      <c r="L898" s="229"/>
      <c r="M898" s="502"/>
      <c r="N898" s="529"/>
      <c r="O898" s="229"/>
      <c r="P898" s="229"/>
      <c r="Q898" s="229"/>
      <c r="R898" s="229"/>
      <c r="S898" s="229"/>
      <c r="T898" s="486"/>
      <c r="U898" s="486"/>
      <c r="V898" s="229"/>
      <c r="W898" s="229"/>
      <c r="X898" s="229"/>
      <c r="Y898" s="229"/>
      <c r="Z898" s="229"/>
      <c r="AA898" s="229"/>
      <c r="AB898" s="229"/>
    </row>
    <row r="899" spans="1:28" x14ac:dyDescent="0.3">
      <c r="A899" s="229"/>
      <c r="B899" s="230"/>
      <c r="C899" s="229"/>
      <c r="D899" s="229"/>
      <c r="E899" s="229"/>
      <c r="F899" s="229"/>
      <c r="G899" s="229"/>
      <c r="H899" s="229"/>
      <c r="I899" s="229"/>
      <c r="J899" s="229"/>
      <c r="K899" s="229"/>
      <c r="L899" s="229"/>
      <c r="M899" s="502"/>
      <c r="N899" s="529"/>
      <c r="O899" s="229"/>
      <c r="P899" s="229"/>
      <c r="Q899" s="229"/>
      <c r="R899" s="229"/>
      <c r="S899" s="229"/>
      <c r="T899" s="486"/>
      <c r="U899" s="486"/>
      <c r="V899" s="229"/>
      <c r="W899" s="229"/>
      <c r="X899" s="229"/>
      <c r="Y899" s="229"/>
      <c r="Z899" s="229"/>
      <c r="AA899" s="229"/>
      <c r="AB899" s="229"/>
    </row>
    <row r="900" spans="1:28" x14ac:dyDescent="0.3">
      <c r="A900" s="229"/>
      <c r="B900" s="230"/>
      <c r="C900" s="229"/>
      <c r="D900" s="229"/>
      <c r="E900" s="229"/>
      <c r="F900" s="229"/>
      <c r="G900" s="229"/>
      <c r="H900" s="229"/>
      <c r="I900" s="229"/>
      <c r="J900" s="229"/>
      <c r="K900" s="229"/>
      <c r="L900" s="229"/>
      <c r="M900" s="502"/>
      <c r="N900" s="529"/>
      <c r="O900" s="229"/>
      <c r="P900" s="229"/>
      <c r="Q900" s="229"/>
      <c r="R900" s="229"/>
      <c r="S900" s="229"/>
      <c r="T900" s="486"/>
      <c r="U900" s="486"/>
      <c r="V900" s="229"/>
      <c r="W900" s="229"/>
      <c r="X900" s="229"/>
      <c r="Y900" s="229"/>
      <c r="Z900" s="229"/>
      <c r="AA900" s="229"/>
      <c r="AB900" s="229"/>
    </row>
    <row r="901" spans="1:28" x14ac:dyDescent="0.3">
      <c r="A901" s="229"/>
      <c r="B901" s="230"/>
      <c r="C901" s="229"/>
      <c r="D901" s="229"/>
      <c r="E901" s="229"/>
      <c r="F901" s="229"/>
      <c r="G901" s="229"/>
      <c r="H901" s="229"/>
      <c r="I901" s="229"/>
      <c r="J901" s="229"/>
      <c r="K901" s="229"/>
      <c r="L901" s="229"/>
      <c r="M901" s="502"/>
      <c r="N901" s="529"/>
      <c r="O901" s="229"/>
      <c r="P901" s="229"/>
      <c r="Q901" s="229"/>
      <c r="R901" s="229"/>
      <c r="S901" s="229"/>
      <c r="T901" s="486"/>
      <c r="U901" s="486"/>
      <c r="V901" s="229"/>
      <c r="W901" s="229"/>
      <c r="X901" s="229"/>
      <c r="Y901" s="229"/>
      <c r="Z901" s="229"/>
      <c r="AA901" s="229"/>
      <c r="AB901" s="229"/>
    </row>
    <row r="902" spans="1:28" x14ac:dyDescent="0.3">
      <c r="A902" s="229"/>
      <c r="B902" s="230"/>
      <c r="C902" s="229"/>
      <c r="D902" s="229"/>
      <c r="E902" s="229"/>
      <c r="F902" s="229"/>
      <c r="G902" s="229"/>
      <c r="H902" s="229"/>
      <c r="I902" s="229"/>
      <c r="J902" s="229"/>
      <c r="K902" s="229"/>
      <c r="L902" s="229"/>
      <c r="M902" s="502"/>
      <c r="N902" s="529"/>
      <c r="O902" s="229"/>
      <c r="P902" s="229"/>
      <c r="Q902" s="229"/>
      <c r="R902" s="229"/>
      <c r="S902" s="229"/>
      <c r="T902" s="486"/>
      <c r="U902" s="486"/>
      <c r="V902" s="229"/>
      <c r="W902" s="229"/>
      <c r="X902" s="229"/>
      <c r="Y902" s="229"/>
      <c r="Z902" s="229"/>
      <c r="AA902" s="229"/>
      <c r="AB902" s="229"/>
    </row>
    <row r="903" spans="1:28" x14ac:dyDescent="0.3">
      <c r="A903" s="229"/>
      <c r="B903" s="230"/>
      <c r="C903" s="229"/>
      <c r="D903" s="229"/>
      <c r="E903" s="229"/>
      <c r="F903" s="229"/>
      <c r="G903" s="229"/>
      <c r="H903" s="229"/>
      <c r="I903" s="229"/>
      <c r="J903" s="229"/>
      <c r="K903" s="229"/>
      <c r="L903" s="229"/>
      <c r="M903" s="502"/>
      <c r="N903" s="529"/>
      <c r="O903" s="229"/>
      <c r="P903" s="229"/>
      <c r="Q903" s="229"/>
      <c r="R903" s="229"/>
      <c r="S903" s="229"/>
      <c r="T903" s="486"/>
      <c r="U903" s="486"/>
      <c r="V903" s="229"/>
      <c r="W903" s="229"/>
      <c r="X903" s="229"/>
      <c r="Y903" s="229"/>
      <c r="Z903" s="229"/>
      <c r="AA903" s="229"/>
      <c r="AB903" s="229"/>
    </row>
    <row r="904" spans="1:28" x14ac:dyDescent="0.3">
      <c r="A904" s="229"/>
      <c r="B904" s="230"/>
      <c r="C904" s="229"/>
      <c r="D904" s="229"/>
      <c r="E904" s="229"/>
      <c r="F904" s="229"/>
      <c r="G904" s="229"/>
      <c r="H904" s="229"/>
      <c r="I904" s="229"/>
      <c r="J904" s="229"/>
      <c r="K904" s="229"/>
      <c r="L904" s="229"/>
      <c r="M904" s="502"/>
      <c r="N904" s="529"/>
      <c r="O904" s="229"/>
      <c r="P904" s="229"/>
      <c r="Q904" s="229"/>
      <c r="R904" s="229"/>
      <c r="S904" s="229"/>
      <c r="T904" s="486"/>
      <c r="U904" s="486"/>
      <c r="V904" s="229"/>
      <c r="W904" s="229"/>
      <c r="X904" s="229"/>
      <c r="Y904" s="229"/>
      <c r="Z904" s="229"/>
      <c r="AA904" s="229"/>
      <c r="AB904" s="229"/>
    </row>
    <row r="905" spans="1:28" x14ac:dyDescent="0.3">
      <c r="A905" s="229"/>
      <c r="B905" s="230"/>
      <c r="C905" s="229"/>
      <c r="D905" s="229"/>
      <c r="E905" s="229"/>
      <c r="F905" s="229"/>
      <c r="G905" s="229"/>
      <c r="H905" s="229"/>
      <c r="I905" s="229"/>
      <c r="J905" s="229"/>
      <c r="K905" s="229"/>
      <c r="L905" s="229"/>
      <c r="M905" s="502"/>
      <c r="N905" s="529"/>
      <c r="O905" s="229"/>
      <c r="P905" s="229"/>
      <c r="Q905" s="229"/>
      <c r="R905" s="229"/>
      <c r="S905" s="229"/>
      <c r="T905" s="486"/>
      <c r="U905" s="486"/>
      <c r="V905" s="229"/>
      <c r="W905" s="229"/>
      <c r="X905" s="229"/>
      <c r="Y905" s="229"/>
      <c r="Z905" s="229"/>
      <c r="AA905" s="229"/>
      <c r="AB905" s="229"/>
    </row>
    <row r="906" spans="1:28" x14ac:dyDescent="0.3">
      <c r="A906" s="229"/>
      <c r="B906" s="230"/>
      <c r="C906" s="229"/>
      <c r="D906" s="229"/>
      <c r="E906" s="229"/>
      <c r="F906" s="229"/>
      <c r="G906" s="229"/>
      <c r="H906" s="229"/>
      <c r="I906" s="229"/>
      <c r="J906" s="229"/>
      <c r="K906" s="229"/>
      <c r="L906" s="229"/>
      <c r="M906" s="502"/>
      <c r="N906" s="529"/>
      <c r="O906" s="229"/>
      <c r="P906" s="229"/>
      <c r="Q906" s="229"/>
      <c r="R906" s="229"/>
      <c r="S906" s="229"/>
      <c r="T906" s="486"/>
      <c r="U906" s="486"/>
      <c r="V906" s="229"/>
      <c r="W906" s="229"/>
      <c r="X906" s="229"/>
      <c r="Y906" s="229"/>
      <c r="Z906" s="229"/>
      <c r="AA906" s="229"/>
      <c r="AB906" s="229"/>
    </row>
    <row r="907" spans="1:28" x14ac:dyDescent="0.3">
      <c r="A907" s="229"/>
      <c r="B907" s="230"/>
      <c r="C907" s="229"/>
      <c r="D907" s="229"/>
      <c r="E907" s="229"/>
      <c r="F907" s="229"/>
      <c r="G907" s="229"/>
      <c r="H907" s="229"/>
      <c r="I907" s="229"/>
      <c r="J907" s="229"/>
      <c r="K907" s="229"/>
      <c r="L907" s="229"/>
      <c r="M907" s="502"/>
      <c r="N907" s="529"/>
      <c r="O907" s="229"/>
      <c r="P907" s="229"/>
      <c r="Q907" s="229"/>
      <c r="R907" s="229"/>
      <c r="S907" s="229"/>
      <c r="T907" s="486"/>
      <c r="U907" s="486"/>
      <c r="V907" s="229"/>
      <c r="W907" s="229"/>
      <c r="X907" s="229"/>
      <c r="Y907" s="229"/>
      <c r="Z907" s="229"/>
      <c r="AA907" s="229"/>
      <c r="AB907" s="229"/>
    </row>
    <row r="908" spans="1:28" x14ac:dyDescent="0.3">
      <c r="A908" s="229"/>
      <c r="B908" s="230"/>
      <c r="C908" s="229"/>
      <c r="D908" s="229"/>
      <c r="E908" s="229"/>
      <c r="F908" s="229"/>
      <c r="G908" s="229"/>
      <c r="H908" s="229"/>
      <c r="I908" s="229"/>
      <c r="J908" s="229"/>
      <c r="K908" s="229"/>
      <c r="L908" s="229"/>
      <c r="M908" s="502"/>
      <c r="N908" s="529"/>
      <c r="O908" s="229"/>
      <c r="P908" s="229"/>
      <c r="Q908" s="229"/>
      <c r="R908" s="229"/>
      <c r="S908" s="229"/>
      <c r="T908" s="486"/>
      <c r="U908" s="486"/>
      <c r="V908" s="229"/>
      <c r="W908" s="229"/>
      <c r="X908" s="229"/>
      <c r="Y908" s="229"/>
      <c r="Z908" s="229"/>
      <c r="AA908" s="229"/>
      <c r="AB908" s="229"/>
    </row>
    <row r="909" spans="1:28" x14ac:dyDescent="0.3">
      <c r="A909" s="229"/>
      <c r="B909" s="230"/>
      <c r="C909" s="229"/>
      <c r="D909" s="229"/>
      <c r="E909" s="229"/>
      <c r="F909" s="229"/>
      <c r="G909" s="229"/>
      <c r="H909" s="229"/>
      <c r="I909" s="229"/>
      <c r="J909" s="229"/>
      <c r="K909" s="229"/>
      <c r="L909" s="229"/>
      <c r="M909" s="502"/>
      <c r="N909" s="529"/>
      <c r="O909" s="229"/>
      <c r="P909" s="229"/>
      <c r="Q909" s="229"/>
      <c r="R909" s="229"/>
      <c r="S909" s="229"/>
      <c r="T909" s="486"/>
      <c r="U909" s="486"/>
      <c r="V909" s="229"/>
      <c r="W909" s="229"/>
      <c r="X909" s="229"/>
      <c r="Y909" s="229"/>
      <c r="Z909" s="229"/>
      <c r="AA909" s="229"/>
      <c r="AB909" s="229"/>
    </row>
    <row r="910" spans="1:28" x14ac:dyDescent="0.3">
      <c r="A910" s="229"/>
      <c r="B910" s="230"/>
      <c r="C910" s="229"/>
      <c r="D910" s="229"/>
      <c r="E910" s="229"/>
      <c r="F910" s="229"/>
      <c r="G910" s="229"/>
      <c r="H910" s="229"/>
      <c r="I910" s="229"/>
      <c r="J910" s="229"/>
      <c r="K910" s="229"/>
      <c r="L910" s="229"/>
      <c r="M910" s="502"/>
      <c r="N910" s="529"/>
      <c r="O910" s="229"/>
      <c r="P910" s="229"/>
      <c r="Q910" s="229"/>
      <c r="R910" s="229"/>
      <c r="S910" s="229"/>
      <c r="T910" s="486"/>
      <c r="U910" s="486"/>
      <c r="V910" s="229"/>
      <c r="W910" s="229"/>
      <c r="X910" s="229"/>
      <c r="Y910" s="229"/>
      <c r="Z910" s="229"/>
      <c r="AA910" s="229"/>
      <c r="AB910" s="229"/>
    </row>
    <row r="911" spans="1:28" x14ac:dyDescent="0.3">
      <c r="A911" s="229"/>
      <c r="B911" s="230"/>
      <c r="C911" s="229"/>
      <c r="D911" s="229"/>
      <c r="E911" s="229"/>
      <c r="F911" s="229"/>
      <c r="G911" s="229"/>
      <c r="H911" s="229"/>
      <c r="I911" s="229"/>
      <c r="J911" s="229"/>
      <c r="K911" s="229"/>
      <c r="L911" s="229"/>
      <c r="M911" s="502"/>
      <c r="N911" s="529"/>
      <c r="O911" s="229"/>
      <c r="P911" s="229"/>
      <c r="Q911" s="229"/>
      <c r="R911" s="229"/>
      <c r="S911" s="229"/>
      <c r="T911" s="486"/>
      <c r="U911" s="486"/>
      <c r="V911" s="229"/>
      <c r="W911" s="229"/>
      <c r="X911" s="229"/>
      <c r="Y911" s="229"/>
      <c r="Z911" s="229"/>
      <c r="AA911" s="229"/>
      <c r="AB911" s="229"/>
    </row>
    <row r="912" spans="1:28" x14ac:dyDescent="0.3">
      <c r="A912" s="229"/>
      <c r="B912" s="230"/>
      <c r="C912" s="229"/>
      <c r="D912" s="229"/>
      <c r="E912" s="229"/>
      <c r="F912" s="229"/>
      <c r="G912" s="229"/>
      <c r="H912" s="229"/>
      <c r="I912" s="229"/>
      <c r="J912" s="229"/>
      <c r="K912" s="229"/>
      <c r="L912" s="229"/>
      <c r="M912" s="502"/>
      <c r="N912" s="529"/>
      <c r="O912" s="229"/>
      <c r="P912" s="229"/>
      <c r="Q912" s="229"/>
      <c r="R912" s="229"/>
      <c r="S912" s="229"/>
      <c r="T912" s="486"/>
      <c r="U912" s="486"/>
      <c r="V912" s="229"/>
      <c r="W912" s="229"/>
      <c r="X912" s="229"/>
      <c r="Y912" s="229"/>
      <c r="Z912" s="229"/>
      <c r="AA912" s="229"/>
      <c r="AB912" s="229"/>
    </row>
    <row r="913" spans="1:28" x14ac:dyDescent="0.3">
      <c r="A913" s="229"/>
      <c r="B913" s="230"/>
      <c r="C913" s="229"/>
      <c r="D913" s="229"/>
      <c r="E913" s="229"/>
      <c r="F913" s="229"/>
      <c r="G913" s="229"/>
      <c r="H913" s="229"/>
      <c r="I913" s="229"/>
      <c r="J913" s="229"/>
      <c r="K913" s="229"/>
      <c r="L913" s="229"/>
      <c r="M913" s="502"/>
      <c r="N913" s="529"/>
      <c r="O913" s="229"/>
      <c r="P913" s="229"/>
      <c r="Q913" s="229"/>
      <c r="R913" s="229"/>
      <c r="S913" s="229"/>
      <c r="T913" s="486"/>
      <c r="U913" s="486"/>
      <c r="V913" s="229"/>
      <c r="W913" s="229"/>
      <c r="X913" s="229"/>
      <c r="Y913" s="229"/>
      <c r="Z913" s="229"/>
      <c r="AA913" s="229"/>
      <c r="AB913" s="229"/>
    </row>
    <row r="914" spans="1:28" x14ac:dyDescent="0.3">
      <c r="A914" s="229"/>
      <c r="B914" s="230"/>
      <c r="C914" s="229"/>
      <c r="D914" s="229"/>
      <c r="E914" s="229"/>
      <c r="F914" s="229"/>
      <c r="G914" s="229"/>
      <c r="H914" s="229"/>
      <c r="I914" s="229"/>
      <c r="J914" s="229"/>
      <c r="K914" s="229"/>
      <c r="L914" s="229"/>
      <c r="M914" s="502"/>
      <c r="N914" s="529"/>
      <c r="O914" s="229"/>
      <c r="P914" s="229"/>
      <c r="Q914" s="229"/>
      <c r="R914" s="229"/>
      <c r="S914" s="229"/>
      <c r="T914" s="486"/>
      <c r="U914" s="486"/>
      <c r="V914" s="229"/>
      <c r="W914" s="229"/>
      <c r="X914" s="229"/>
      <c r="Y914" s="229"/>
      <c r="Z914" s="229"/>
      <c r="AA914" s="229"/>
      <c r="AB914" s="229"/>
    </row>
    <row r="915" spans="1:28" x14ac:dyDescent="0.3">
      <c r="A915" s="229"/>
      <c r="B915" s="230"/>
      <c r="C915" s="229"/>
      <c r="D915" s="229"/>
      <c r="E915" s="229"/>
      <c r="F915" s="229"/>
      <c r="G915" s="229"/>
      <c r="H915" s="229"/>
      <c r="I915" s="229"/>
      <c r="J915" s="229"/>
      <c r="K915" s="229"/>
      <c r="L915" s="229"/>
      <c r="M915" s="502"/>
      <c r="N915" s="529"/>
      <c r="O915" s="229"/>
      <c r="P915" s="229"/>
      <c r="Q915" s="229"/>
      <c r="R915" s="229"/>
      <c r="S915" s="229"/>
      <c r="T915" s="486"/>
      <c r="U915" s="486"/>
      <c r="V915" s="229"/>
      <c r="W915" s="229"/>
      <c r="X915" s="229"/>
      <c r="Y915" s="229"/>
      <c r="Z915" s="229"/>
      <c r="AA915" s="229"/>
      <c r="AB915" s="229"/>
    </row>
    <row r="916" spans="1:28" x14ac:dyDescent="0.3">
      <c r="A916" s="229"/>
      <c r="B916" s="230"/>
      <c r="C916" s="229"/>
      <c r="D916" s="229"/>
      <c r="E916" s="229"/>
      <c r="F916" s="229"/>
      <c r="G916" s="229"/>
      <c r="H916" s="229"/>
      <c r="I916" s="229"/>
      <c r="J916" s="229"/>
      <c r="K916" s="229"/>
      <c r="L916" s="229"/>
      <c r="M916" s="502"/>
      <c r="N916" s="529"/>
      <c r="O916" s="229"/>
      <c r="P916" s="229"/>
      <c r="Q916" s="229"/>
      <c r="R916" s="229"/>
      <c r="S916" s="229"/>
      <c r="T916" s="486"/>
      <c r="U916" s="486"/>
      <c r="V916" s="229"/>
      <c r="W916" s="229"/>
      <c r="X916" s="229"/>
      <c r="Y916" s="229"/>
      <c r="Z916" s="229"/>
      <c r="AA916" s="229"/>
      <c r="AB916" s="229"/>
    </row>
    <row r="917" spans="1:28" x14ac:dyDescent="0.3">
      <c r="A917" s="229"/>
      <c r="B917" s="230"/>
      <c r="C917" s="229"/>
      <c r="D917" s="229"/>
      <c r="E917" s="229"/>
      <c r="F917" s="229"/>
      <c r="G917" s="229"/>
      <c r="H917" s="229"/>
      <c r="I917" s="229"/>
      <c r="J917" s="229"/>
      <c r="K917" s="229"/>
      <c r="L917" s="229"/>
      <c r="M917" s="502"/>
      <c r="N917" s="529"/>
      <c r="O917" s="229"/>
      <c r="P917" s="229"/>
      <c r="Q917" s="229"/>
      <c r="R917" s="229"/>
      <c r="S917" s="229"/>
      <c r="T917" s="486"/>
      <c r="U917" s="486"/>
      <c r="V917" s="229"/>
      <c r="W917" s="229"/>
      <c r="X917" s="229"/>
      <c r="Y917" s="229"/>
      <c r="Z917" s="229"/>
      <c r="AA917" s="229"/>
      <c r="AB917" s="229"/>
    </row>
    <row r="918" spans="1:28" x14ac:dyDescent="0.3">
      <c r="A918" s="229"/>
      <c r="B918" s="230"/>
      <c r="C918" s="229"/>
      <c r="D918" s="229"/>
      <c r="E918" s="229"/>
      <c r="F918" s="229"/>
      <c r="G918" s="229"/>
      <c r="H918" s="229"/>
      <c r="I918" s="229"/>
      <c r="J918" s="229"/>
      <c r="K918" s="229"/>
      <c r="L918" s="229"/>
      <c r="M918" s="502"/>
      <c r="N918" s="529"/>
      <c r="O918" s="229"/>
      <c r="P918" s="229"/>
      <c r="Q918" s="229"/>
      <c r="R918" s="229"/>
      <c r="S918" s="229"/>
      <c r="T918" s="486"/>
      <c r="U918" s="486"/>
      <c r="V918" s="229"/>
      <c r="W918" s="229"/>
      <c r="X918" s="229"/>
      <c r="Y918" s="229"/>
      <c r="Z918" s="229"/>
      <c r="AA918" s="229"/>
      <c r="AB918" s="229"/>
    </row>
    <row r="919" spans="1:28" x14ac:dyDescent="0.3">
      <c r="A919" s="229"/>
      <c r="B919" s="230"/>
      <c r="C919" s="229"/>
      <c r="D919" s="229"/>
      <c r="E919" s="229"/>
      <c r="F919" s="229"/>
      <c r="G919" s="229"/>
      <c r="H919" s="229"/>
      <c r="I919" s="229"/>
      <c r="J919" s="229"/>
      <c r="K919" s="229"/>
      <c r="L919" s="229"/>
      <c r="M919" s="502"/>
      <c r="N919" s="529"/>
      <c r="O919" s="229"/>
      <c r="P919" s="229"/>
      <c r="Q919" s="229"/>
      <c r="R919" s="229"/>
      <c r="S919" s="229"/>
      <c r="T919" s="486"/>
      <c r="U919" s="486"/>
      <c r="V919" s="229"/>
      <c r="W919" s="229"/>
      <c r="X919" s="229"/>
      <c r="Y919" s="229"/>
      <c r="Z919" s="229"/>
      <c r="AA919" s="229"/>
      <c r="AB919" s="229"/>
    </row>
    <row r="920" spans="1:28" x14ac:dyDescent="0.3">
      <c r="A920" s="229"/>
      <c r="B920" s="230"/>
      <c r="C920" s="229"/>
      <c r="D920" s="229"/>
      <c r="E920" s="229"/>
      <c r="F920" s="229"/>
      <c r="G920" s="229"/>
      <c r="H920" s="229"/>
      <c r="I920" s="229"/>
      <c r="J920" s="229"/>
      <c r="K920" s="229"/>
      <c r="L920" s="229"/>
      <c r="M920" s="502"/>
      <c r="N920" s="529"/>
      <c r="O920" s="229"/>
      <c r="P920" s="229"/>
      <c r="Q920" s="229"/>
      <c r="R920" s="229"/>
      <c r="S920" s="229"/>
      <c r="T920" s="486"/>
      <c r="U920" s="486"/>
      <c r="V920" s="229"/>
      <c r="W920" s="229"/>
      <c r="X920" s="229"/>
      <c r="Y920" s="229"/>
      <c r="Z920" s="229"/>
      <c r="AA920" s="229"/>
      <c r="AB920" s="229"/>
    </row>
    <row r="921" spans="1:28" x14ac:dyDescent="0.3">
      <c r="A921" s="229"/>
      <c r="B921" s="230"/>
      <c r="C921" s="229"/>
      <c r="D921" s="229"/>
      <c r="E921" s="229"/>
      <c r="F921" s="229"/>
      <c r="G921" s="229"/>
      <c r="H921" s="229"/>
      <c r="I921" s="229"/>
      <c r="J921" s="229"/>
      <c r="K921" s="229"/>
      <c r="L921" s="229"/>
      <c r="M921" s="502"/>
      <c r="N921" s="529"/>
      <c r="O921" s="229"/>
      <c r="P921" s="229"/>
      <c r="Q921" s="229"/>
      <c r="R921" s="229"/>
      <c r="S921" s="229"/>
      <c r="T921" s="486"/>
      <c r="U921" s="486"/>
      <c r="V921" s="229"/>
      <c r="W921" s="229"/>
      <c r="X921" s="229"/>
      <c r="Y921" s="229"/>
      <c r="Z921" s="229"/>
      <c r="AA921" s="229"/>
      <c r="AB921" s="229"/>
    </row>
    <row r="922" spans="1:28" x14ac:dyDescent="0.3">
      <c r="A922" s="229"/>
      <c r="B922" s="230"/>
      <c r="C922" s="229"/>
      <c r="D922" s="229"/>
      <c r="E922" s="229"/>
      <c r="F922" s="229"/>
      <c r="G922" s="229"/>
      <c r="H922" s="229"/>
      <c r="I922" s="229"/>
      <c r="J922" s="229"/>
      <c r="K922" s="229"/>
      <c r="L922" s="229"/>
      <c r="M922" s="502"/>
      <c r="N922" s="529"/>
      <c r="O922" s="229"/>
      <c r="P922" s="229"/>
      <c r="Q922" s="229"/>
      <c r="R922" s="229"/>
      <c r="S922" s="229"/>
      <c r="T922" s="486"/>
      <c r="U922" s="486"/>
      <c r="V922" s="229"/>
      <c r="W922" s="229"/>
      <c r="X922" s="229"/>
      <c r="Y922" s="229"/>
      <c r="Z922" s="229"/>
      <c r="AA922" s="229"/>
      <c r="AB922" s="229"/>
    </row>
    <row r="923" spans="1:28" x14ac:dyDescent="0.3">
      <c r="A923" s="229"/>
      <c r="B923" s="230"/>
      <c r="C923" s="229"/>
      <c r="D923" s="229"/>
      <c r="E923" s="229"/>
      <c r="F923" s="229"/>
      <c r="G923" s="229"/>
      <c r="H923" s="229"/>
      <c r="I923" s="229"/>
      <c r="J923" s="229"/>
      <c r="K923" s="229"/>
      <c r="L923" s="229"/>
      <c r="M923" s="502"/>
      <c r="N923" s="529"/>
      <c r="O923" s="229"/>
      <c r="P923" s="229"/>
      <c r="Q923" s="229"/>
      <c r="R923" s="229"/>
      <c r="S923" s="229"/>
      <c r="T923" s="486"/>
      <c r="U923" s="486"/>
      <c r="V923" s="229"/>
      <c r="W923" s="229"/>
      <c r="X923" s="229"/>
      <c r="Y923" s="229"/>
      <c r="Z923" s="229"/>
      <c r="AA923" s="229"/>
      <c r="AB923" s="229"/>
    </row>
    <row r="924" spans="1:28" x14ac:dyDescent="0.3">
      <c r="A924" s="229"/>
      <c r="B924" s="230"/>
      <c r="C924" s="229"/>
      <c r="D924" s="229"/>
      <c r="E924" s="229"/>
      <c r="F924" s="229"/>
      <c r="G924" s="229"/>
      <c r="H924" s="229"/>
      <c r="I924" s="229"/>
      <c r="J924" s="229"/>
      <c r="K924" s="229"/>
      <c r="L924" s="229"/>
      <c r="M924" s="502"/>
      <c r="N924" s="529"/>
      <c r="O924" s="229"/>
      <c r="P924" s="229"/>
      <c r="Q924" s="229"/>
      <c r="R924" s="229"/>
      <c r="S924" s="229"/>
      <c r="T924" s="486"/>
      <c r="U924" s="486"/>
      <c r="V924" s="229"/>
      <c r="W924" s="229"/>
      <c r="X924" s="229"/>
      <c r="Y924" s="229"/>
      <c r="Z924" s="229"/>
      <c r="AA924" s="229"/>
      <c r="AB924" s="229"/>
    </row>
    <row r="925" spans="1:28" x14ac:dyDescent="0.3">
      <c r="A925" s="229"/>
      <c r="B925" s="230"/>
      <c r="C925" s="229"/>
      <c r="D925" s="229"/>
      <c r="E925" s="229"/>
      <c r="F925" s="229"/>
      <c r="G925" s="229"/>
      <c r="H925" s="229"/>
      <c r="I925" s="229"/>
      <c r="J925" s="229"/>
      <c r="K925" s="229"/>
      <c r="L925" s="229"/>
      <c r="M925" s="502"/>
      <c r="N925" s="529"/>
      <c r="O925" s="229"/>
      <c r="P925" s="229"/>
      <c r="Q925" s="229"/>
      <c r="R925" s="229"/>
      <c r="S925" s="229"/>
      <c r="T925" s="486"/>
      <c r="U925" s="486"/>
      <c r="V925" s="229"/>
      <c r="W925" s="229"/>
      <c r="X925" s="229"/>
      <c r="Y925" s="229"/>
      <c r="Z925" s="229"/>
      <c r="AA925" s="229"/>
      <c r="AB925" s="229"/>
    </row>
    <row r="926" spans="1:28" x14ac:dyDescent="0.3">
      <c r="A926" s="229"/>
      <c r="B926" s="230"/>
      <c r="C926" s="229"/>
      <c r="D926" s="229"/>
      <c r="E926" s="229"/>
      <c r="F926" s="229"/>
      <c r="G926" s="229"/>
      <c r="H926" s="229"/>
      <c r="I926" s="229"/>
      <c r="J926" s="229"/>
      <c r="K926" s="229"/>
      <c r="L926" s="229"/>
      <c r="M926" s="502"/>
      <c r="N926" s="529"/>
      <c r="O926" s="229"/>
      <c r="P926" s="229"/>
      <c r="Q926" s="229"/>
      <c r="R926" s="229"/>
      <c r="S926" s="229"/>
      <c r="T926" s="486"/>
      <c r="U926" s="486"/>
      <c r="V926" s="229"/>
      <c r="W926" s="229"/>
      <c r="X926" s="229"/>
      <c r="Y926" s="229"/>
      <c r="Z926" s="229"/>
      <c r="AA926" s="229"/>
      <c r="AB926" s="229"/>
    </row>
    <row r="927" spans="1:28" x14ac:dyDescent="0.3">
      <c r="A927" s="229"/>
      <c r="B927" s="230"/>
      <c r="C927" s="229"/>
      <c r="D927" s="229"/>
      <c r="E927" s="229"/>
      <c r="F927" s="229"/>
      <c r="G927" s="229"/>
      <c r="H927" s="229"/>
      <c r="I927" s="229"/>
      <c r="J927" s="229"/>
      <c r="K927" s="229"/>
      <c r="L927" s="229"/>
      <c r="M927" s="502"/>
      <c r="N927" s="529"/>
      <c r="O927" s="229"/>
      <c r="P927" s="229"/>
      <c r="Q927" s="229"/>
      <c r="R927" s="229"/>
      <c r="S927" s="229"/>
      <c r="T927" s="486"/>
      <c r="U927" s="486"/>
      <c r="V927" s="229"/>
      <c r="W927" s="229"/>
      <c r="X927" s="229"/>
      <c r="Y927" s="229"/>
      <c r="Z927" s="229"/>
      <c r="AA927" s="229"/>
      <c r="AB927" s="229"/>
    </row>
    <row r="928" spans="1:28" x14ac:dyDescent="0.3">
      <c r="A928" s="229"/>
      <c r="B928" s="230"/>
      <c r="C928" s="229"/>
      <c r="D928" s="229"/>
      <c r="E928" s="229"/>
      <c r="F928" s="229"/>
      <c r="G928" s="229"/>
      <c r="H928" s="229"/>
      <c r="I928" s="229"/>
      <c r="J928" s="229"/>
      <c r="K928" s="229"/>
      <c r="L928" s="229"/>
      <c r="M928" s="502"/>
      <c r="N928" s="529"/>
      <c r="O928" s="229"/>
      <c r="P928" s="229"/>
      <c r="Q928" s="229"/>
      <c r="R928" s="229"/>
      <c r="S928" s="229"/>
      <c r="T928" s="486"/>
      <c r="U928" s="486"/>
      <c r="V928" s="229"/>
      <c r="W928" s="229"/>
      <c r="X928" s="229"/>
      <c r="Y928" s="229"/>
      <c r="Z928" s="229"/>
      <c r="AA928" s="229"/>
      <c r="AB928" s="229"/>
    </row>
    <row r="929" spans="1:28" x14ac:dyDescent="0.3">
      <c r="A929" s="229"/>
      <c r="B929" s="230"/>
      <c r="C929" s="229"/>
      <c r="D929" s="229"/>
      <c r="E929" s="229"/>
      <c r="F929" s="229"/>
      <c r="G929" s="229"/>
      <c r="H929" s="229"/>
      <c r="I929" s="229"/>
      <c r="J929" s="229"/>
      <c r="K929" s="229"/>
      <c r="L929" s="229"/>
      <c r="M929" s="502"/>
      <c r="N929" s="529"/>
      <c r="O929" s="229"/>
      <c r="P929" s="229"/>
      <c r="Q929" s="229"/>
      <c r="R929" s="229"/>
      <c r="S929" s="229"/>
      <c r="T929" s="486"/>
      <c r="U929" s="486"/>
      <c r="V929" s="229"/>
      <c r="W929" s="229"/>
      <c r="X929" s="229"/>
      <c r="Y929" s="229"/>
      <c r="Z929" s="229"/>
      <c r="AA929" s="229"/>
      <c r="AB929" s="229"/>
    </row>
    <row r="930" spans="1:28" x14ac:dyDescent="0.3">
      <c r="A930" s="229"/>
      <c r="B930" s="230"/>
      <c r="C930" s="229"/>
      <c r="D930" s="229"/>
      <c r="E930" s="229"/>
      <c r="F930" s="229"/>
      <c r="G930" s="229"/>
      <c r="H930" s="229"/>
      <c r="I930" s="229"/>
      <c r="J930" s="229"/>
      <c r="K930" s="229"/>
      <c r="L930" s="229"/>
      <c r="M930" s="502"/>
      <c r="N930" s="529"/>
      <c r="O930" s="229"/>
      <c r="P930" s="229"/>
      <c r="Q930" s="229"/>
      <c r="R930" s="229"/>
      <c r="S930" s="229"/>
      <c r="T930" s="486"/>
      <c r="U930" s="486"/>
      <c r="V930" s="229"/>
      <c r="W930" s="229"/>
      <c r="X930" s="229"/>
      <c r="Y930" s="229"/>
      <c r="Z930" s="229"/>
      <c r="AA930" s="229"/>
      <c r="AB930" s="229"/>
    </row>
    <row r="931" spans="1:28" x14ac:dyDescent="0.3">
      <c r="A931" s="229"/>
      <c r="B931" s="230"/>
      <c r="C931" s="229"/>
      <c r="D931" s="229"/>
      <c r="E931" s="229"/>
      <c r="F931" s="229"/>
      <c r="G931" s="229"/>
      <c r="H931" s="229"/>
      <c r="I931" s="229"/>
      <c r="J931" s="229"/>
      <c r="K931" s="229"/>
      <c r="L931" s="229"/>
      <c r="M931" s="502"/>
      <c r="N931" s="529"/>
      <c r="O931" s="229"/>
      <c r="P931" s="229"/>
      <c r="Q931" s="229"/>
      <c r="R931" s="229"/>
      <c r="S931" s="229"/>
      <c r="T931" s="486"/>
      <c r="U931" s="486"/>
      <c r="V931" s="229"/>
      <c r="W931" s="229"/>
      <c r="X931" s="229"/>
      <c r="Y931" s="229"/>
      <c r="Z931" s="229"/>
      <c r="AA931" s="229"/>
      <c r="AB931" s="229"/>
    </row>
    <row r="932" spans="1:28" x14ac:dyDescent="0.3">
      <c r="A932" s="229"/>
      <c r="B932" s="230"/>
      <c r="C932" s="229"/>
      <c r="D932" s="229"/>
      <c r="E932" s="229"/>
      <c r="F932" s="229"/>
      <c r="G932" s="229"/>
      <c r="H932" s="229"/>
      <c r="I932" s="229"/>
      <c r="J932" s="229"/>
      <c r="K932" s="229"/>
      <c r="L932" s="229"/>
      <c r="M932" s="502"/>
      <c r="N932" s="529"/>
      <c r="O932" s="229"/>
      <c r="P932" s="229"/>
      <c r="Q932" s="229"/>
      <c r="R932" s="229"/>
      <c r="S932" s="229"/>
      <c r="T932" s="486"/>
      <c r="U932" s="486"/>
      <c r="V932" s="229"/>
      <c r="W932" s="229"/>
      <c r="X932" s="229"/>
      <c r="Y932" s="229"/>
      <c r="Z932" s="229"/>
      <c r="AA932" s="229"/>
      <c r="AB932" s="229"/>
    </row>
    <row r="933" spans="1:28" x14ac:dyDescent="0.3">
      <c r="A933" s="229"/>
      <c r="B933" s="230"/>
      <c r="C933" s="229"/>
      <c r="D933" s="229"/>
      <c r="E933" s="229"/>
      <c r="F933" s="229"/>
      <c r="G933" s="229"/>
      <c r="H933" s="229"/>
      <c r="I933" s="229"/>
      <c r="J933" s="229"/>
      <c r="K933" s="229"/>
      <c r="L933" s="229"/>
      <c r="M933" s="502"/>
      <c r="N933" s="529"/>
      <c r="O933" s="229"/>
      <c r="P933" s="229"/>
      <c r="Q933" s="229"/>
      <c r="R933" s="229"/>
      <c r="S933" s="229"/>
      <c r="T933" s="486"/>
      <c r="U933" s="486"/>
      <c r="V933" s="229"/>
      <c r="W933" s="229"/>
      <c r="X933" s="229"/>
      <c r="Y933" s="229"/>
      <c r="Z933" s="229"/>
      <c r="AA933" s="229"/>
      <c r="AB933" s="229"/>
    </row>
    <row r="934" spans="1:28" x14ac:dyDescent="0.3">
      <c r="A934" s="229"/>
      <c r="B934" s="230"/>
      <c r="C934" s="229"/>
      <c r="D934" s="229"/>
      <c r="E934" s="229"/>
      <c r="F934" s="229"/>
      <c r="G934" s="229"/>
      <c r="H934" s="229"/>
      <c r="I934" s="229"/>
      <c r="J934" s="229"/>
      <c r="K934" s="229"/>
      <c r="L934" s="229"/>
      <c r="M934" s="502"/>
      <c r="N934" s="529"/>
      <c r="O934" s="229"/>
      <c r="P934" s="229"/>
      <c r="Q934" s="229"/>
      <c r="R934" s="229"/>
      <c r="S934" s="229"/>
      <c r="T934" s="486"/>
      <c r="U934" s="486"/>
      <c r="V934" s="229"/>
      <c r="W934" s="229"/>
      <c r="X934" s="229"/>
      <c r="Y934" s="229"/>
      <c r="Z934" s="229"/>
      <c r="AA934" s="229"/>
      <c r="AB934" s="229"/>
    </row>
    <row r="935" spans="1:28" x14ac:dyDescent="0.3">
      <c r="A935" s="229"/>
      <c r="B935" s="230"/>
      <c r="C935" s="229"/>
      <c r="D935" s="229"/>
      <c r="E935" s="229"/>
      <c r="F935" s="229"/>
      <c r="G935" s="229"/>
      <c r="H935" s="229"/>
      <c r="I935" s="229"/>
      <c r="J935" s="229"/>
      <c r="K935" s="229"/>
      <c r="L935" s="229"/>
      <c r="M935" s="502"/>
      <c r="N935" s="529"/>
      <c r="O935" s="229"/>
      <c r="P935" s="229"/>
      <c r="Q935" s="229"/>
      <c r="R935" s="229"/>
      <c r="S935" s="229"/>
      <c r="T935" s="486"/>
      <c r="U935" s="486"/>
      <c r="V935" s="229"/>
      <c r="W935" s="229"/>
      <c r="X935" s="229"/>
      <c r="Y935" s="229"/>
      <c r="Z935" s="229"/>
      <c r="AA935" s="229"/>
      <c r="AB935" s="229"/>
    </row>
    <row r="936" spans="1:28" x14ac:dyDescent="0.3">
      <c r="A936" s="229"/>
      <c r="B936" s="230"/>
      <c r="C936" s="229"/>
      <c r="D936" s="229"/>
      <c r="E936" s="229"/>
      <c r="F936" s="229"/>
      <c r="G936" s="229"/>
      <c r="H936" s="229"/>
      <c r="I936" s="229"/>
      <c r="J936" s="229"/>
      <c r="K936" s="229"/>
      <c r="L936" s="229"/>
      <c r="M936" s="502"/>
      <c r="N936" s="529"/>
      <c r="O936" s="229"/>
      <c r="P936" s="229"/>
      <c r="Q936" s="229"/>
      <c r="R936" s="229"/>
      <c r="S936" s="229"/>
      <c r="T936" s="486"/>
      <c r="U936" s="486"/>
      <c r="V936" s="229"/>
      <c r="W936" s="229"/>
      <c r="X936" s="229"/>
      <c r="Y936" s="229"/>
      <c r="Z936" s="229"/>
      <c r="AA936" s="229"/>
      <c r="AB936" s="229"/>
    </row>
    <row r="937" spans="1:28" x14ac:dyDescent="0.3">
      <c r="A937" s="229"/>
      <c r="B937" s="230"/>
      <c r="C937" s="229"/>
      <c r="D937" s="229"/>
      <c r="E937" s="229"/>
      <c r="F937" s="229"/>
      <c r="G937" s="229"/>
      <c r="H937" s="229"/>
      <c r="I937" s="229"/>
      <c r="J937" s="229"/>
      <c r="K937" s="229"/>
      <c r="L937" s="229"/>
      <c r="M937" s="502"/>
      <c r="N937" s="529"/>
      <c r="O937" s="229"/>
      <c r="P937" s="229"/>
      <c r="Q937" s="229"/>
      <c r="R937" s="229"/>
      <c r="S937" s="229"/>
      <c r="T937" s="486"/>
      <c r="U937" s="486"/>
      <c r="V937" s="229"/>
      <c r="W937" s="229"/>
      <c r="X937" s="229"/>
      <c r="Y937" s="229"/>
      <c r="Z937" s="229"/>
      <c r="AA937" s="229"/>
      <c r="AB937" s="229"/>
    </row>
    <row r="938" spans="1:28" x14ac:dyDescent="0.3">
      <c r="A938" s="229"/>
      <c r="B938" s="230"/>
      <c r="C938" s="229"/>
      <c r="D938" s="229"/>
      <c r="E938" s="229"/>
      <c r="F938" s="229"/>
      <c r="G938" s="229"/>
      <c r="H938" s="229"/>
      <c r="I938" s="229"/>
      <c r="J938" s="229"/>
      <c r="K938" s="229"/>
      <c r="L938" s="229"/>
      <c r="M938" s="502"/>
      <c r="N938" s="529"/>
      <c r="O938" s="229"/>
      <c r="P938" s="229"/>
      <c r="Q938" s="229"/>
      <c r="R938" s="229"/>
      <c r="S938" s="229"/>
      <c r="T938" s="486"/>
      <c r="U938" s="486"/>
      <c r="V938" s="229"/>
      <c r="W938" s="229"/>
      <c r="X938" s="229"/>
      <c r="Y938" s="229"/>
      <c r="Z938" s="229"/>
      <c r="AA938" s="229"/>
      <c r="AB938" s="229"/>
    </row>
    <row r="939" spans="1:28" x14ac:dyDescent="0.3">
      <c r="A939" s="229"/>
      <c r="B939" s="230"/>
      <c r="C939" s="229"/>
      <c r="D939" s="229"/>
      <c r="E939" s="229"/>
      <c r="F939" s="229"/>
      <c r="G939" s="229"/>
      <c r="H939" s="229"/>
      <c r="I939" s="229"/>
      <c r="J939" s="229"/>
      <c r="K939" s="229"/>
      <c r="L939" s="229"/>
      <c r="M939" s="502"/>
      <c r="N939" s="529"/>
      <c r="O939" s="229"/>
      <c r="P939" s="229"/>
      <c r="Q939" s="229"/>
      <c r="R939" s="229"/>
      <c r="S939" s="229"/>
      <c r="T939" s="486"/>
      <c r="U939" s="486"/>
      <c r="V939" s="229"/>
      <c r="W939" s="229"/>
      <c r="X939" s="229"/>
      <c r="Y939" s="229"/>
      <c r="Z939" s="229"/>
      <c r="AA939" s="229"/>
      <c r="AB939" s="229"/>
    </row>
    <row r="940" spans="1:28" x14ac:dyDescent="0.3">
      <c r="A940" s="229"/>
      <c r="B940" s="230"/>
      <c r="C940" s="229"/>
      <c r="D940" s="229"/>
      <c r="E940" s="229"/>
      <c r="F940" s="229"/>
      <c r="G940" s="229"/>
      <c r="H940" s="229"/>
      <c r="I940" s="229"/>
      <c r="J940" s="229"/>
      <c r="K940" s="229"/>
      <c r="L940" s="229"/>
      <c r="M940" s="502"/>
      <c r="N940" s="529"/>
      <c r="O940" s="229"/>
      <c r="P940" s="229"/>
      <c r="Q940" s="229"/>
      <c r="R940" s="229"/>
      <c r="S940" s="229"/>
      <c r="T940" s="486"/>
      <c r="U940" s="486"/>
      <c r="V940" s="229"/>
      <c r="W940" s="229"/>
      <c r="X940" s="229"/>
      <c r="Y940" s="229"/>
      <c r="Z940" s="229"/>
      <c r="AA940" s="229"/>
      <c r="AB940" s="229"/>
    </row>
    <row r="941" spans="1:28" x14ac:dyDescent="0.3">
      <c r="A941" s="229"/>
      <c r="B941" s="230"/>
      <c r="C941" s="229"/>
      <c r="D941" s="229"/>
      <c r="E941" s="229"/>
      <c r="F941" s="229"/>
      <c r="G941" s="229"/>
      <c r="H941" s="229"/>
      <c r="I941" s="229"/>
      <c r="J941" s="229"/>
      <c r="K941" s="229"/>
      <c r="L941" s="229"/>
      <c r="M941" s="502"/>
      <c r="N941" s="529"/>
      <c r="O941" s="229"/>
      <c r="P941" s="229"/>
      <c r="Q941" s="229"/>
      <c r="R941" s="229"/>
      <c r="S941" s="229"/>
      <c r="T941" s="486"/>
      <c r="U941" s="486"/>
      <c r="V941" s="229"/>
      <c r="W941" s="229"/>
      <c r="X941" s="229"/>
      <c r="Y941" s="229"/>
      <c r="Z941" s="229"/>
      <c r="AA941" s="229"/>
      <c r="AB941" s="229"/>
    </row>
    <row r="942" spans="1:28" x14ac:dyDescent="0.3">
      <c r="A942" s="229"/>
      <c r="B942" s="230"/>
      <c r="C942" s="229"/>
      <c r="D942" s="229"/>
      <c r="E942" s="229"/>
      <c r="F942" s="229"/>
      <c r="G942" s="229"/>
      <c r="H942" s="229"/>
      <c r="I942" s="229"/>
      <c r="J942" s="229"/>
      <c r="K942" s="229"/>
      <c r="L942" s="229"/>
      <c r="M942" s="502"/>
      <c r="N942" s="529"/>
      <c r="O942" s="229"/>
      <c r="P942" s="229"/>
      <c r="Q942" s="229"/>
      <c r="R942" s="229"/>
      <c r="S942" s="229"/>
      <c r="T942" s="486"/>
      <c r="U942" s="486"/>
      <c r="V942" s="229"/>
      <c r="W942" s="229"/>
      <c r="X942" s="229"/>
      <c r="Y942" s="229"/>
      <c r="Z942" s="229"/>
      <c r="AA942" s="229"/>
      <c r="AB942" s="229"/>
    </row>
    <row r="943" spans="1:28" x14ac:dyDescent="0.3">
      <c r="A943" s="229"/>
      <c r="B943" s="230"/>
      <c r="C943" s="229"/>
      <c r="D943" s="229"/>
      <c r="E943" s="229"/>
      <c r="F943" s="229"/>
      <c r="G943" s="229"/>
      <c r="H943" s="229"/>
      <c r="I943" s="229"/>
      <c r="J943" s="229"/>
      <c r="K943" s="229"/>
      <c r="L943" s="229"/>
      <c r="M943" s="502"/>
      <c r="N943" s="529"/>
      <c r="O943" s="229"/>
      <c r="P943" s="229"/>
      <c r="Q943" s="229"/>
      <c r="R943" s="229"/>
      <c r="S943" s="229"/>
      <c r="T943" s="486"/>
      <c r="U943" s="486"/>
      <c r="V943" s="229"/>
      <c r="W943" s="229"/>
      <c r="X943" s="229"/>
      <c r="Y943" s="229"/>
      <c r="Z943" s="229"/>
      <c r="AA943" s="229"/>
      <c r="AB943" s="229"/>
    </row>
    <row r="944" spans="1:28" x14ac:dyDescent="0.3">
      <c r="A944" s="229"/>
      <c r="B944" s="230"/>
      <c r="C944" s="229"/>
      <c r="D944" s="229"/>
      <c r="E944" s="229"/>
      <c r="F944" s="229"/>
      <c r="G944" s="229"/>
      <c r="H944" s="229"/>
      <c r="I944" s="229"/>
      <c r="J944" s="229"/>
      <c r="K944" s="229"/>
      <c r="L944" s="229"/>
      <c r="M944" s="502"/>
      <c r="N944" s="529"/>
      <c r="O944" s="229"/>
      <c r="P944" s="229"/>
      <c r="Q944" s="229"/>
      <c r="R944" s="229"/>
      <c r="S944" s="229"/>
      <c r="T944" s="486"/>
      <c r="U944" s="486"/>
      <c r="V944" s="229"/>
      <c r="W944" s="229"/>
      <c r="X944" s="229"/>
      <c r="Y944" s="229"/>
      <c r="Z944" s="229"/>
      <c r="AA944" s="229"/>
      <c r="AB944" s="229"/>
    </row>
    <row r="945" spans="1:28" x14ac:dyDescent="0.3">
      <c r="A945" s="229"/>
      <c r="B945" s="230"/>
      <c r="C945" s="229"/>
      <c r="D945" s="229"/>
      <c r="E945" s="229"/>
      <c r="F945" s="229"/>
      <c r="G945" s="229"/>
      <c r="H945" s="229"/>
      <c r="I945" s="229"/>
      <c r="J945" s="229"/>
      <c r="K945" s="229"/>
      <c r="L945" s="229"/>
      <c r="M945" s="502"/>
      <c r="N945" s="529"/>
      <c r="O945" s="229"/>
      <c r="P945" s="229"/>
      <c r="Q945" s="229"/>
      <c r="R945" s="229"/>
      <c r="S945" s="229"/>
      <c r="T945" s="486"/>
      <c r="U945" s="486"/>
      <c r="V945" s="229"/>
      <c r="W945" s="229"/>
      <c r="X945" s="229"/>
      <c r="Y945" s="229"/>
      <c r="Z945" s="229"/>
      <c r="AA945" s="229"/>
      <c r="AB945" s="229"/>
    </row>
    <row r="946" spans="1:28" x14ac:dyDescent="0.3">
      <c r="A946" s="229"/>
      <c r="B946" s="230"/>
      <c r="C946" s="229"/>
      <c r="D946" s="229"/>
      <c r="E946" s="229"/>
      <c r="F946" s="229"/>
      <c r="G946" s="229"/>
      <c r="H946" s="229"/>
      <c r="I946" s="229"/>
      <c r="J946" s="229"/>
      <c r="K946" s="229"/>
      <c r="L946" s="229"/>
      <c r="M946" s="502"/>
      <c r="N946" s="529"/>
      <c r="O946" s="229"/>
      <c r="P946" s="229"/>
      <c r="Q946" s="229"/>
      <c r="R946" s="229"/>
      <c r="S946" s="229"/>
      <c r="T946" s="486"/>
      <c r="U946" s="486"/>
      <c r="V946" s="229"/>
      <c r="W946" s="229"/>
      <c r="X946" s="229"/>
      <c r="Y946" s="229"/>
      <c r="Z946" s="229"/>
      <c r="AA946" s="229"/>
      <c r="AB946" s="229"/>
    </row>
    <row r="947" spans="1:28" x14ac:dyDescent="0.3">
      <c r="A947" s="229"/>
      <c r="B947" s="230"/>
      <c r="C947" s="229"/>
      <c r="D947" s="229"/>
      <c r="E947" s="229"/>
      <c r="F947" s="229"/>
      <c r="G947" s="229"/>
      <c r="H947" s="229"/>
      <c r="I947" s="229"/>
      <c r="J947" s="229"/>
      <c r="K947" s="229"/>
      <c r="L947" s="229"/>
      <c r="M947" s="502"/>
      <c r="N947" s="529"/>
      <c r="O947" s="229"/>
      <c r="P947" s="229"/>
      <c r="Q947" s="229"/>
      <c r="R947" s="229"/>
      <c r="S947" s="229"/>
      <c r="T947" s="486"/>
      <c r="U947" s="486"/>
      <c r="V947" s="229"/>
      <c r="W947" s="229"/>
      <c r="X947" s="229"/>
      <c r="Y947" s="229"/>
      <c r="Z947" s="229"/>
      <c r="AA947" s="229"/>
      <c r="AB947" s="229"/>
    </row>
    <row r="948" spans="1:28" x14ac:dyDescent="0.3">
      <c r="A948" s="229"/>
      <c r="B948" s="230"/>
      <c r="C948" s="229"/>
      <c r="D948" s="229"/>
      <c r="E948" s="229"/>
      <c r="F948" s="229"/>
      <c r="G948" s="229"/>
      <c r="H948" s="229"/>
      <c r="I948" s="229"/>
      <c r="J948" s="229"/>
      <c r="K948" s="229"/>
      <c r="L948" s="229"/>
      <c r="M948" s="502"/>
      <c r="N948" s="529"/>
      <c r="O948" s="229"/>
      <c r="P948" s="229"/>
      <c r="Q948" s="229"/>
      <c r="R948" s="229"/>
      <c r="S948" s="229"/>
      <c r="T948" s="486"/>
      <c r="U948" s="486"/>
      <c r="V948" s="229"/>
      <c r="W948" s="229"/>
      <c r="X948" s="229"/>
      <c r="Y948" s="229"/>
      <c r="Z948" s="229"/>
      <c r="AA948" s="229"/>
      <c r="AB948" s="229"/>
    </row>
    <row r="949" spans="1:28" x14ac:dyDescent="0.3">
      <c r="A949" s="229"/>
      <c r="B949" s="230"/>
      <c r="C949" s="229"/>
      <c r="D949" s="229"/>
      <c r="E949" s="229"/>
      <c r="F949" s="229"/>
      <c r="G949" s="229"/>
      <c r="H949" s="229"/>
      <c r="I949" s="229"/>
      <c r="J949" s="229"/>
      <c r="K949" s="229"/>
      <c r="L949" s="229"/>
      <c r="M949" s="502"/>
      <c r="N949" s="529"/>
      <c r="O949" s="229"/>
      <c r="P949" s="229"/>
      <c r="Q949" s="229"/>
      <c r="R949" s="229"/>
      <c r="S949" s="229"/>
      <c r="T949" s="486"/>
      <c r="U949" s="486"/>
      <c r="V949" s="229"/>
      <c r="W949" s="229"/>
      <c r="X949" s="229"/>
      <c r="Y949" s="229"/>
      <c r="Z949" s="229"/>
      <c r="AA949" s="229"/>
      <c r="AB949" s="229"/>
    </row>
    <row r="950" spans="1:28" x14ac:dyDescent="0.3">
      <c r="A950" s="229"/>
      <c r="B950" s="230"/>
      <c r="C950" s="229"/>
      <c r="D950" s="229"/>
      <c r="E950" s="229"/>
      <c r="F950" s="229"/>
      <c r="G950" s="229"/>
      <c r="H950" s="229"/>
      <c r="I950" s="229"/>
      <c r="J950" s="229"/>
      <c r="K950" s="229"/>
      <c r="L950" s="229"/>
      <c r="M950" s="502"/>
      <c r="N950" s="529"/>
      <c r="O950" s="229"/>
      <c r="P950" s="229"/>
      <c r="Q950" s="229"/>
      <c r="R950" s="229"/>
      <c r="S950" s="229"/>
      <c r="T950" s="486"/>
      <c r="U950" s="486"/>
      <c r="V950" s="229"/>
      <c r="W950" s="229"/>
      <c r="X950" s="229"/>
      <c r="Y950" s="229"/>
      <c r="Z950" s="229"/>
      <c r="AA950" s="229"/>
      <c r="AB950" s="229"/>
    </row>
    <row r="951" spans="1:28" x14ac:dyDescent="0.3">
      <c r="A951" s="229"/>
      <c r="B951" s="230"/>
      <c r="C951" s="229"/>
      <c r="D951" s="229"/>
      <c r="E951" s="229"/>
      <c r="F951" s="229"/>
      <c r="G951" s="229"/>
      <c r="H951" s="229"/>
      <c r="I951" s="229"/>
      <c r="J951" s="229"/>
      <c r="K951" s="229"/>
      <c r="L951" s="229"/>
      <c r="M951" s="502"/>
      <c r="N951" s="529"/>
      <c r="O951" s="229"/>
      <c r="P951" s="229"/>
      <c r="Q951" s="229"/>
      <c r="R951" s="229"/>
      <c r="S951" s="229"/>
      <c r="T951" s="486"/>
      <c r="U951" s="486"/>
      <c r="V951" s="229"/>
      <c r="W951" s="229"/>
      <c r="X951" s="229"/>
      <c r="Y951" s="229"/>
      <c r="Z951" s="229"/>
      <c r="AA951" s="229"/>
      <c r="AB951" s="229"/>
    </row>
    <row r="952" spans="1:28" x14ac:dyDescent="0.3">
      <c r="A952" s="229"/>
      <c r="B952" s="230"/>
      <c r="C952" s="229"/>
      <c r="D952" s="229"/>
      <c r="E952" s="229"/>
      <c r="F952" s="229"/>
      <c r="G952" s="229"/>
      <c r="H952" s="229"/>
      <c r="I952" s="229"/>
      <c r="J952" s="229"/>
      <c r="K952" s="229"/>
      <c r="L952" s="229"/>
      <c r="M952" s="502"/>
      <c r="N952" s="529"/>
      <c r="O952" s="229"/>
      <c r="P952" s="229"/>
      <c r="Q952" s="229"/>
      <c r="R952" s="229"/>
      <c r="S952" s="229"/>
      <c r="T952" s="486"/>
      <c r="U952" s="486"/>
      <c r="V952" s="229"/>
      <c r="W952" s="229"/>
      <c r="X952" s="229"/>
      <c r="Y952" s="229"/>
      <c r="Z952" s="229"/>
      <c r="AA952" s="229"/>
      <c r="AB952" s="229"/>
    </row>
    <row r="953" spans="1:28" x14ac:dyDescent="0.3">
      <c r="A953" s="229"/>
      <c r="B953" s="230"/>
      <c r="C953" s="229"/>
      <c r="D953" s="229"/>
      <c r="E953" s="229"/>
      <c r="F953" s="229"/>
      <c r="G953" s="229"/>
      <c r="H953" s="229"/>
      <c r="I953" s="229"/>
      <c r="J953" s="229"/>
      <c r="K953" s="229"/>
      <c r="L953" s="229"/>
      <c r="M953" s="502"/>
      <c r="N953" s="529"/>
      <c r="O953" s="229"/>
      <c r="P953" s="229"/>
      <c r="Q953" s="229"/>
      <c r="R953" s="229"/>
      <c r="S953" s="229"/>
      <c r="T953" s="486"/>
      <c r="U953" s="486"/>
      <c r="V953" s="229"/>
      <c r="W953" s="229"/>
      <c r="X953" s="229"/>
      <c r="Y953" s="229"/>
      <c r="Z953" s="229"/>
      <c r="AA953" s="229"/>
      <c r="AB953" s="229"/>
    </row>
    <row r="954" spans="1:28" x14ac:dyDescent="0.3">
      <c r="A954" s="229"/>
      <c r="B954" s="230"/>
      <c r="C954" s="229"/>
      <c r="D954" s="229"/>
      <c r="E954" s="229"/>
      <c r="F954" s="229"/>
      <c r="G954" s="229"/>
      <c r="H954" s="229"/>
      <c r="I954" s="229"/>
      <c r="J954" s="229"/>
      <c r="K954" s="229"/>
      <c r="L954" s="229"/>
      <c r="M954" s="502"/>
      <c r="N954" s="529"/>
      <c r="O954" s="229"/>
      <c r="P954" s="229"/>
      <c r="Q954" s="229"/>
      <c r="R954" s="229"/>
      <c r="S954" s="229"/>
      <c r="T954" s="486"/>
      <c r="U954" s="486"/>
      <c r="V954" s="229"/>
      <c r="W954" s="229"/>
      <c r="X954" s="229"/>
      <c r="Y954" s="229"/>
      <c r="Z954" s="229"/>
      <c r="AA954" s="229"/>
      <c r="AB954" s="229"/>
    </row>
    <row r="955" spans="1:28" x14ac:dyDescent="0.3">
      <c r="A955" s="229"/>
      <c r="B955" s="230"/>
      <c r="C955" s="229"/>
      <c r="D955" s="229"/>
      <c r="E955" s="229"/>
      <c r="F955" s="229"/>
      <c r="G955" s="229"/>
      <c r="H955" s="229"/>
      <c r="I955" s="229"/>
      <c r="J955" s="229"/>
      <c r="K955" s="229"/>
      <c r="L955" s="229"/>
      <c r="M955" s="502"/>
      <c r="N955" s="529"/>
      <c r="O955" s="229"/>
      <c r="P955" s="229"/>
      <c r="Q955" s="229"/>
      <c r="R955" s="229"/>
      <c r="S955" s="229"/>
      <c r="T955" s="486"/>
      <c r="U955" s="486"/>
      <c r="V955" s="229"/>
      <c r="W955" s="229"/>
      <c r="X955" s="229"/>
      <c r="Y955" s="229"/>
      <c r="Z955" s="229"/>
      <c r="AA955" s="229"/>
      <c r="AB955" s="229"/>
    </row>
    <row r="956" spans="1:28" x14ac:dyDescent="0.3">
      <c r="A956" s="229"/>
      <c r="B956" s="230"/>
      <c r="C956" s="229"/>
      <c r="D956" s="229"/>
      <c r="E956" s="229"/>
      <c r="F956" s="229"/>
      <c r="G956" s="229"/>
      <c r="H956" s="229"/>
      <c r="I956" s="229"/>
      <c r="J956" s="229"/>
      <c r="K956" s="229"/>
      <c r="L956" s="229"/>
      <c r="M956" s="502"/>
      <c r="N956" s="529"/>
      <c r="O956" s="229"/>
      <c r="P956" s="229"/>
      <c r="Q956" s="229"/>
      <c r="R956" s="229"/>
      <c r="S956" s="229"/>
      <c r="T956" s="486"/>
      <c r="U956" s="486"/>
      <c r="V956" s="229"/>
      <c r="W956" s="229"/>
      <c r="X956" s="229"/>
      <c r="Y956" s="229"/>
      <c r="Z956" s="229"/>
      <c r="AA956" s="229"/>
      <c r="AB956" s="229"/>
    </row>
    <row r="957" spans="1:28" x14ac:dyDescent="0.3">
      <c r="A957" s="229"/>
      <c r="B957" s="230"/>
      <c r="C957" s="229"/>
      <c r="D957" s="229"/>
      <c r="E957" s="229"/>
      <c r="F957" s="229"/>
      <c r="G957" s="229"/>
      <c r="H957" s="229"/>
      <c r="I957" s="229"/>
      <c r="J957" s="229"/>
      <c r="K957" s="229"/>
      <c r="L957" s="229"/>
      <c r="M957" s="502"/>
      <c r="N957" s="529"/>
      <c r="O957" s="229"/>
      <c r="P957" s="229"/>
      <c r="Q957" s="229"/>
      <c r="R957" s="229"/>
      <c r="S957" s="229"/>
      <c r="T957" s="486"/>
      <c r="U957" s="486"/>
      <c r="V957" s="229"/>
      <c r="W957" s="229"/>
      <c r="X957" s="229"/>
      <c r="Y957" s="229"/>
      <c r="Z957" s="229"/>
      <c r="AA957" s="229"/>
      <c r="AB957" s="229"/>
    </row>
    <row r="958" spans="1:28" x14ac:dyDescent="0.3">
      <c r="A958" s="229"/>
      <c r="B958" s="230"/>
      <c r="C958" s="229"/>
      <c r="D958" s="229"/>
      <c r="E958" s="229"/>
      <c r="F958" s="229"/>
      <c r="G958" s="229"/>
      <c r="H958" s="229"/>
      <c r="I958" s="229"/>
      <c r="J958" s="229"/>
      <c r="K958" s="229"/>
      <c r="L958" s="229"/>
      <c r="M958" s="502"/>
      <c r="N958" s="529"/>
      <c r="O958" s="229"/>
      <c r="P958" s="229"/>
      <c r="Q958" s="229"/>
      <c r="R958" s="229"/>
      <c r="S958" s="229"/>
      <c r="T958" s="486"/>
      <c r="U958" s="486"/>
      <c r="V958" s="229"/>
      <c r="W958" s="229"/>
      <c r="X958" s="229"/>
      <c r="Y958" s="229"/>
      <c r="Z958" s="229"/>
      <c r="AA958" s="229"/>
      <c r="AB958" s="229"/>
    </row>
    <row r="959" spans="1:28" x14ac:dyDescent="0.3">
      <c r="A959" s="229"/>
      <c r="B959" s="230"/>
      <c r="C959" s="229"/>
      <c r="D959" s="229"/>
      <c r="E959" s="229"/>
      <c r="F959" s="229"/>
      <c r="G959" s="229"/>
      <c r="H959" s="229"/>
      <c r="I959" s="229"/>
      <c r="J959" s="229"/>
      <c r="K959" s="229"/>
      <c r="L959" s="229"/>
      <c r="M959" s="502"/>
      <c r="N959" s="529"/>
      <c r="O959" s="229"/>
      <c r="P959" s="229"/>
      <c r="Q959" s="229"/>
      <c r="R959" s="229"/>
      <c r="S959" s="229"/>
      <c r="T959" s="486"/>
      <c r="U959" s="486"/>
      <c r="V959" s="229"/>
      <c r="W959" s="229"/>
      <c r="X959" s="229"/>
      <c r="Y959" s="229"/>
      <c r="Z959" s="229"/>
      <c r="AA959" s="229"/>
      <c r="AB959" s="229"/>
    </row>
    <row r="960" spans="1:28" x14ac:dyDescent="0.3">
      <c r="A960" s="229"/>
      <c r="B960" s="230"/>
      <c r="C960" s="229"/>
      <c r="D960" s="229"/>
      <c r="E960" s="229"/>
      <c r="F960" s="229"/>
      <c r="G960" s="229"/>
      <c r="H960" s="229"/>
      <c r="I960" s="229"/>
      <c r="J960" s="229"/>
      <c r="K960" s="229"/>
      <c r="L960" s="229"/>
      <c r="M960" s="502"/>
      <c r="N960" s="529"/>
      <c r="O960" s="229"/>
      <c r="P960" s="229"/>
      <c r="Q960" s="229"/>
      <c r="R960" s="229"/>
      <c r="S960" s="229"/>
      <c r="T960" s="486"/>
      <c r="U960" s="486"/>
      <c r="V960" s="229"/>
      <c r="W960" s="229"/>
      <c r="X960" s="229"/>
      <c r="Y960" s="229"/>
      <c r="Z960" s="229"/>
      <c r="AA960" s="229"/>
      <c r="AB960" s="229"/>
    </row>
    <row r="961" spans="1:28" x14ac:dyDescent="0.3">
      <c r="A961" s="229"/>
      <c r="B961" s="230"/>
      <c r="C961" s="229"/>
      <c r="D961" s="229"/>
      <c r="E961" s="229"/>
      <c r="F961" s="229"/>
      <c r="G961" s="229"/>
      <c r="H961" s="229"/>
      <c r="I961" s="229"/>
      <c r="J961" s="229"/>
      <c r="K961" s="229"/>
      <c r="L961" s="229"/>
      <c r="M961" s="502"/>
      <c r="N961" s="529"/>
      <c r="O961" s="229"/>
      <c r="P961" s="229"/>
      <c r="Q961" s="229"/>
      <c r="R961" s="229"/>
      <c r="S961" s="229"/>
      <c r="T961" s="486"/>
      <c r="U961" s="486"/>
      <c r="V961" s="229"/>
      <c r="W961" s="229"/>
      <c r="X961" s="229"/>
      <c r="Y961" s="229"/>
      <c r="Z961" s="229"/>
      <c r="AA961" s="229"/>
      <c r="AB961" s="229"/>
    </row>
    <row r="962" spans="1:28" x14ac:dyDescent="0.3">
      <c r="A962" s="229"/>
      <c r="B962" s="230"/>
      <c r="C962" s="229"/>
      <c r="D962" s="229"/>
      <c r="E962" s="229"/>
      <c r="F962" s="229"/>
      <c r="G962" s="229"/>
      <c r="H962" s="229"/>
      <c r="I962" s="229"/>
      <c r="J962" s="229"/>
      <c r="K962" s="229"/>
      <c r="L962" s="229"/>
      <c r="M962" s="502"/>
      <c r="N962" s="529"/>
      <c r="O962" s="229"/>
      <c r="P962" s="229"/>
      <c r="Q962" s="229"/>
      <c r="R962" s="229"/>
      <c r="S962" s="229"/>
      <c r="T962" s="486"/>
      <c r="U962" s="486"/>
      <c r="V962" s="229"/>
      <c r="W962" s="229"/>
      <c r="X962" s="229"/>
      <c r="Y962" s="229"/>
      <c r="Z962" s="229"/>
      <c r="AA962" s="229"/>
      <c r="AB962" s="229"/>
    </row>
    <row r="963" spans="1:28" x14ac:dyDescent="0.3">
      <c r="A963" s="229"/>
      <c r="B963" s="230"/>
      <c r="C963" s="229"/>
      <c r="D963" s="229"/>
      <c r="E963" s="229"/>
      <c r="F963" s="229"/>
      <c r="G963" s="229"/>
      <c r="H963" s="229"/>
      <c r="I963" s="229"/>
      <c r="J963" s="229"/>
      <c r="K963" s="229"/>
      <c r="L963" s="229"/>
      <c r="M963" s="502"/>
      <c r="N963" s="529"/>
      <c r="O963" s="229"/>
      <c r="P963" s="229"/>
      <c r="Q963" s="229"/>
      <c r="R963" s="229"/>
      <c r="S963" s="229"/>
      <c r="T963" s="486"/>
      <c r="U963" s="486"/>
      <c r="V963" s="229"/>
      <c r="W963" s="229"/>
      <c r="X963" s="229"/>
      <c r="Y963" s="229"/>
      <c r="Z963" s="229"/>
      <c r="AA963" s="229"/>
      <c r="AB963" s="229"/>
    </row>
    <row r="964" spans="1:28" x14ac:dyDescent="0.3">
      <c r="A964" s="229"/>
      <c r="B964" s="230"/>
      <c r="C964" s="229"/>
      <c r="D964" s="229"/>
      <c r="E964" s="229"/>
      <c r="F964" s="229"/>
      <c r="G964" s="229"/>
      <c r="H964" s="229"/>
      <c r="I964" s="229"/>
      <c r="J964" s="229"/>
      <c r="K964" s="229"/>
      <c r="L964" s="229"/>
      <c r="M964" s="502"/>
      <c r="N964" s="529"/>
      <c r="O964" s="229"/>
      <c r="P964" s="229"/>
      <c r="Q964" s="229"/>
      <c r="R964" s="229"/>
      <c r="S964" s="229"/>
      <c r="T964" s="486"/>
      <c r="U964" s="486"/>
      <c r="V964" s="229"/>
      <c r="W964" s="229"/>
      <c r="X964" s="229"/>
      <c r="Y964" s="229"/>
      <c r="Z964" s="229"/>
      <c r="AA964" s="229"/>
      <c r="AB964" s="229"/>
    </row>
    <row r="965" spans="1:28" x14ac:dyDescent="0.3">
      <c r="A965" s="229"/>
      <c r="B965" s="230"/>
      <c r="C965" s="229"/>
      <c r="D965" s="229"/>
      <c r="E965" s="229"/>
      <c r="F965" s="229"/>
      <c r="G965" s="229"/>
      <c r="H965" s="229"/>
      <c r="I965" s="229"/>
      <c r="J965" s="229"/>
      <c r="K965" s="229"/>
      <c r="L965" s="229"/>
      <c r="M965" s="502"/>
      <c r="N965" s="529"/>
      <c r="O965" s="229"/>
      <c r="P965" s="229"/>
      <c r="Q965" s="229"/>
      <c r="R965" s="229"/>
      <c r="S965" s="229"/>
      <c r="T965" s="486"/>
      <c r="U965" s="486"/>
      <c r="V965" s="229"/>
      <c r="W965" s="229"/>
      <c r="X965" s="229"/>
      <c r="Y965" s="229"/>
      <c r="Z965" s="229"/>
      <c r="AA965" s="229"/>
      <c r="AB965" s="229"/>
    </row>
    <row r="966" spans="1:28" x14ac:dyDescent="0.3">
      <c r="A966" s="229"/>
      <c r="B966" s="230"/>
      <c r="C966" s="229"/>
      <c r="D966" s="229"/>
      <c r="E966" s="229"/>
      <c r="F966" s="229"/>
      <c r="G966" s="229"/>
      <c r="H966" s="229"/>
      <c r="I966" s="229"/>
      <c r="J966" s="229"/>
      <c r="K966" s="229"/>
      <c r="L966" s="229"/>
      <c r="M966" s="502"/>
      <c r="N966" s="529"/>
      <c r="O966" s="229"/>
      <c r="P966" s="229"/>
      <c r="Q966" s="229"/>
      <c r="R966" s="229"/>
      <c r="S966" s="229"/>
      <c r="T966" s="486"/>
      <c r="U966" s="486"/>
      <c r="V966" s="229"/>
      <c r="W966" s="229"/>
      <c r="X966" s="229"/>
      <c r="Y966" s="229"/>
      <c r="Z966" s="229"/>
      <c r="AA966" s="229"/>
      <c r="AB966" s="229"/>
    </row>
    <row r="967" spans="1:28" x14ac:dyDescent="0.3">
      <c r="A967" s="229"/>
      <c r="B967" s="230"/>
      <c r="C967" s="229"/>
      <c r="D967" s="229"/>
      <c r="E967" s="229"/>
      <c r="F967" s="229"/>
      <c r="G967" s="229"/>
      <c r="H967" s="229"/>
      <c r="I967" s="229"/>
      <c r="J967" s="229"/>
      <c r="K967" s="229"/>
      <c r="L967" s="229"/>
      <c r="M967" s="502"/>
      <c r="N967" s="529"/>
      <c r="O967" s="229"/>
      <c r="P967" s="229"/>
      <c r="Q967" s="229"/>
      <c r="R967" s="229"/>
      <c r="S967" s="229"/>
      <c r="T967" s="486"/>
      <c r="U967" s="486"/>
      <c r="V967" s="229"/>
      <c r="W967" s="229"/>
      <c r="X967" s="229"/>
      <c r="Y967" s="229"/>
      <c r="Z967" s="229"/>
      <c r="AA967" s="229"/>
      <c r="AB967" s="229"/>
    </row>
    <row r="968" spans="1:28" x14ac:dyDescent="0.3">
      <c r="A968" s="229"/>
      <c r="B968" s="230"/>
      <c r="C968" s="229"/>
      <c r="D968" s="229"/>
      <c r="E968" s="229"/>
      <c r="F968" s="229"/>
      <c r="G968" s="229"/>
      <c r="H968" s="229"/>
      <c r="I968" s="229"/>
      <c r="J968" s="229"/>
      <c r="K968" s="229"/>
      <c r="L968" s="229"/>
      <c r="M968" s="502"/>
      <c r="N968" s="529"/>
      <c r="O968" s="229"/>
      <c r="P968" s="229"/>
      <c r="Q968" s="229"/>
      <c r="R968" s="229"/>
      <c r="S968" s="229"/>
      <c r="T968" s="486"/>
      <c r="U968" s="486"/>
      <c r="V968" s="229"/>
      <c r="W968" s="229"/>
      <c r="X968" s="229"/>
      <c r="Y968" s="229"/>
      <c r="Z968" s="229"/>
      <c r="AA968" s="229"/>
      <c r="AB968" s="229"/>
    </row>
    <row r="969" spans="1:28" x14ac:dyDescent="0.3">
      <c r="A969" s="229"/>
      <c r="B969" s="230"/>
      <c r="C969" s="229"/>
      <c r="D969" s="229"/>
      <c r="E969" s="229"/>
      <c r="F969" s="229"/>
      <c r="G969" s="229"/>
      <c r="H969" s="229"/>
      <c r="I969" s="229"/>
      <c r="J969" s="229"/>
      <c r="K969" s="229"/>
      <c r="L969" s="229"/>
      <c r="M969" s="502"/>
      <c r="N969" s="529"/>
      <c r="O969" s="229"/>
      <c r="P969" s="229"/>
      <c r="Q969" s="229"/>
      <c r="R969" s="229"/>
      <c r="S969" s="229"/>
      <c r="T969" s="486"/>
      <c r="U969" s="486"/>
      <c r="V969" s="229"/>
      <c r="W969" s="229"/>
      <c r="X969" s="229"/>
      <c r="Y969" s="229"/>
      <c r="Z969" s="229"/>
      <c r="AA969" s="229"/>
      <c r="AB969" s="229"/>
    </row>
    <row r="970" spans="1:28" x14ac:dyDescent="0.3">
      <c r="A970" s="229"/>
      <c r="B970" s="230"/>
      <c r="C970" s="229"/>
      <c r="D970" s="229"/>
      <c r="E970" s="229"/>
      <c r="F970" s="229"/>
      <c r="G970" s="229"/>
      <c r="H970" s="229"/>
      <c r="I970" s="229"/>
      <c r="J970" s="229"/>
      <c r="K970" s="229"/>
      <c r="L970" s="229"/>
      <c r="M970" s="502"/>
      <c r="N970" s="529"/>
      <c r="O970" s="229"/>
      <c r="P970" s="229"/>
      <c r="Q970" s="229"/>
      <c r="R970" s="229"/>
      <c r="S970" s="229"/>
      <c r="T970" s="486"/>
      <c r="U970" s="486"/>
      <c r="V970" s="229"/>
      <c r="W970" s="229"/>
      <c r="X970" s="229"/>
      <c r="Y970" s="229"/>
      <c r="Z970" s="229"/>
      <c r="AA970" s="229"/>
      <c r="AB970" s="229"/>
    </row>
    <row r="971" spans="1:28" x14ac:dyDescent="0.3">
      <c r="A971" s="229"/>
      <c r="B971" s="230"/>
      <c r="C971" s="229"/>
      <c r="D971" s="229"/>
      <c r="E971" s="229"/>
      <c r="F971" s="229"/>
      <c r="G971" s="229"/>
      <c r="H971" s="229"/>
      <c r="I971" s="229"/>
      <c r="J971" s="229"/>
      <c r="K971" s="229"/>
      <c r="L971" s="229"/>
      <c r="M971" s="502"/>
      <c r="N971" s="529"/>
      <c r="O971" s="229"/>
      <c r="P971" s="229"/>
      <c r="Q971" s="229"/>
      <c r="R971" s="229"/>
      <c r="S971" s="229"/>
      <c r="T971" s="486"/>
      <c r="U971" s="486"/>
      <c r="V971" s="229"/>
      <c r="W971" s="229"/>
      <c r="X971" s="229"/>
      <c r="Y971" s="229"/>
      <c r="Z971" s="229"/>
      <c r="AA971" s="229"/>
      <c r="AB971" s="229"/>
    </row>
    <row r="972" spans="1:28" x14ac:dyDescent="0.3">
      <c r="A972" s="229"/>
      <c r="B972" s="230"/>
      <c r="C972" s="229"/>
      <c r="D972" s="229"/>
      <c r="E972" s="229"/>
      <c r="F972" s="229"/>
      <c r="G972" s="229"/>
      <c r="H972" s="229"/>
      <c r="I972" s="229"/>
      <c r="J972" s="229"/>
      <c r="K972" s="229"/>
      <c r="L972" s="229"/>
      <c r="M972" s="502"/>
      <c r="N972" s="529"/>
      <c r="O972" s="229"/>
      <c r="P972" s="229"/>
      <c r="Q972" s="229"/>
      <c r="R972" s="229"/>
      <c r="S972" s="229"/>
      <c r="T972" s="486"/>
      <c r="U972" s="486"/>
      <c r="V972" s="229"/>
      <c r="W972" s="229"/>
      <c r="X972" s="229"/>
      <c r="Y972" s="229"/>
      <c r="Z972" s="229"/>
      <c r="AA972" s="229"/>
      <c r="AB972" s="229"/>
    </row>
    <row r="973" spans="1:28" x14ac:dyDescent="0.3">
      <c r="A973" s="229"/>
      <c r="B973" s="230"/>
      <c r="C973" s="229"/>
      <c r="D973" s="229"/>
      <c r="E973" s="229"/>
      <c r="F973" s="229"/>
      <c r="G973" s="229"/>
      <c r="H973" s="229"/>
      <c r="I973" s="229"/>
      <c r="J973" s="229"/>
      <c r="K973" s="229"/>
      <c r="L973" s="229"/>
      <c r="M973" s="502"/>
      <c r="N973" s="529"/>
      <c r="O973" s="229"/>
      <c r="P973" s="229"/>
      <c r="Q973" s="229"/>
      <c r="R973" s="229"/>
      <c r="S973" s="229"/>
      <c r="T973" s="486"/>
      <c r="U973" s="486"/>
      <c r="V973" s="229"/>
      <c r="W973" s="229"/>
      <c r="X973" s="229"/>
      <c r="Y973" s="229"/>
      <c r="Z973" s="229"/>
      <c r="AA973" s="229"/>
      <c r="AB973" s="229"/>
    </row>
    <row r="974" spans="1:28" x14ac:dyDescent="0.3">
      <c r="A974" s="229"/>
      <c r="B974" s="230"/>
      <c r="C974" s="229"/>
      <c r="D974" s="229"/>
      <c r="E974" s="229"/>
      <c r="F974" s="229"/>
      <c r="G974" s="229"/>
      <c r="H974" s="229"/>
      <c r="I974" s="229"/>
      <c r="J974" s="229"/>
      <c r="K974" s="229"/>
      <c r="L974" s="229"/>
      <c r="M974" s="502"/>
      <c r="N974" s="529"/>
      <c r="O974" s="229"/>
      <c r="P974" s="229"/>
      <c r="Q974" s="229"/>
      <c r="R974" s="229"/>
      <c r="S974" s="229"/>
      <c r="T974" s="486"/>
      <c r="U974" s="486"/>
      <c r="V974" s="229"/>
      <c r="W974" s="229"/>
      <c r="X974" s="229"/>
      <c r="Y974" s="229"/>
      <c r="Z974" s="229"/>
      <c r="AA974" s="229"/>
      <c r="AB974" s="229"/>
    </row>
    <row r="975" spans="1:28" x14ac:dyDescent="0.3">
      <c r="A975" s="229"/>
      <c r="B975" s="230"/>
      <c r="C975" s="229"/>
      <c r="D975" s="229"/>
      <c r="E975" s="229"/>
      <c r="F975" s="229"/>
      <c r="G975" s="229"/>
      <c r="H975" s="229"/>
      <c r="I975" s="229"/>
      <c r="J975" s="229"/>
      <c r="K975" s="229"/>
      <c r="L975" s="229"/>
      <c r="M975" s="502"/>
      <c r="N975" s="529"/>
      <c r="O975" s="229"/>
      <c r="P975" s="229"/>
      <c r="Q975" s="229"/>
      <c r="R975" s="229"/>
      <c r="S975" s="229"/>
      <c r="T975" s="486"/>
      <c r="U975" s="486"/>
      <c r="V975" s="229"/>
      <c r="W975" s="229"/>
      <c r="X975" s="229"/>
      <c r="Y975" s="229"/>
      <c r="Z975" s="229"/>
      <c r="AA975" s="229"/>
      <c r="AB975" s="229"/>
    </row>
    <row r="976" spans="1:28" x14ac:dyDescent="0.3">
      <c r="A976" s="229"/>
      <c r="B976" s="230"/>
      <c r="C976" s="229"/>
      <c r="D976" s="229"/>
      <c r="E976" s="229"/>
      <c r="F976" s="229"/>
      <c r="G976" s="229"/>
      <c r="H976" s="229"/>
      <c r="I976" s="229"/>
      <c r="J976" s="229"/>
      <c r="K976" s="229"/>
      <c r="L976" s="229"/>
      <c r="M976" s="502"/>
      <c r="N976" s="529"/>
      <c r="O976" s="229"/>
      <c r="P976" s="229"/>
      <c r="Q976" s="229"/>
      <c r="R976" s="229"/>
      <c r="S976" s="229"/>
      <c r="T976" s="486"/>
      <c r="U976" s="486"/>
      <c r="V976" s="229"/>
      <c r="W976" s="229"/>
      <c r="X976" s="229"/>
      <c r="Y976" s="229"/>
      <c r="Z976" s="229"/>
      <c r="AA976" s="229"/>
      <c r="AB976" s="229"/>
    </row>
    <row r="977" spans="1:28" x14ac:dyDescent="0.3">
      <c r="A977" s="229"/>
      <c r="B977" s="230"/>
      <c r="C977" s="229"/>
      <c r="D977" s="229"/>
      <c r="E977" s="229"/>
      <c r="F977" s="229"/>
      <c r="G977" s="229"/>
      <c r="H977" s="229"/>
      <c r="I977" s="229"/>
      <c r="J977" s="229"/>
      <c r="K977" s="229"/>
      <c r="L977" s="229"/>
      <c r="M977" s="502"/>
      <c r="N977" s="529"/>
      <c r="O977" s="229"/>
      <c r="P977" s="229"/>
      <c r="Q977" s="229"/>
      <c r="R977" s="229"/>
      <c r="S977" s="229"/>
      <c r="T977" s="486"/>
      <c r="U977" s="486"/>
      <c r="V977" s="229"/>
      <c r="W977" s="229"/>
      <c r="X977" s="229"/>
      <c r="Y977" s="229"/>
      <c r="Z977" s="229"/>
      <c r="AA977" s="229"/>
      <c r="AB977" s="229"/>
    </row>
    <row r="978" spans="1:28" x14ac:dyDescent="0.3">
      <c r="A978" s="229"/>
      <c r="B978" s="230"/>
      <c r="C978" s="229"/>
      <c r="D978" s="229"/>
      <c r="E978" s="229"/>
      <c r="F978" s="229"/>
      <c r="G978" s="229"/>
      <c r="H978" s="229"/>
      <c r="I978" s="229"/>
      <c r="J978" s="229"/>
      <c r="K978" s="229"/>
      <c r="L978" s="229"/>
      <c r="M978" s="502"/>
      <c r="N978" s="529"/>
      <c r="O978" s="229"/>
      <c r="P978" s="229"/>
      <c r="Q978" s="229"/>
      <c r="R978" s="229"/>
      <c r="S978" s="229"/>
      <c r="T978" s="486"/>
      <c r="U978" s="486"/>
      <c r="V978" s="229"/>
      <c r="W978" s="229"/>
      <c r="X978" s="229"/>
      <c r="Y978" s="229"/>
      <c r="Z978" s="229"/>
      <c r="AA978" s="229"/>
      <c r="AB978" s="229"/>
    </row>
    <row r="979" spans="1:28" x14ac:dyDescent="0.3">
      <c r="A979" s="229"/>
      <c r="B979" s="230"/>
      <c r="C979" s="229"/>
      <c r="D979" s="229"/>
      <c r="E979" s="229"/>
      <c r="F979" s="229"/>
      <c r="G979" s="229"/>
      <c r="H979" s="229"/>
      <c r="I979" s="229"/>
      <c r="J979" s="229"/>
      <c r="K979" s="229"/>
      <c r="L979" s="229"/>
      <c r="M979" s="502"/>
      <c r="N979" s="529"/>
      <c r="O979" s="229"/>
      <c r="P979" s="229"/>
      <c r="Q979" s="229"/>
      <c r="R979" s="229"/>
      <c r="S979" s="229"/>
      <c r="T979" s="486"/>
      <c r="U979" s="486"/>
      <c r="V979" s="229"/>
      <c r="W979" s="229"/>
      <c r="X979" s="229"/>
      <c r="Y979" s="229"/>
      <c r="Z979" s="229"/>
      <c r="AA979" s="229"/>
      <c r="AB979" s="229"/>
    </row>
    <row r="980" spans="1:28" x14ac:dyDescent="0.3">
      <c r="A980" s="229"/>
      <c r="B980" s="230"/>
      <c r="C980" s="229"/>
      <c r="D980" s="229"/>
      <c r="E980" s="229"/>
      <c r="F980" s="229"/>
      <c r="G980" s="229"/>
      <c r="H980" s="229"/>
      <c r="I980" s="229"/>
      <c r="J980" s="229"/>
      <c r="K980" s="229"/>
      <c r="L980" s="229"/>
      <c r="M980" s="502"/>
      <c r="N980" s="529"/>
      <c r="O980" s="229"/>
      <c r="P980" s="229"/>
      <c r="Q980" s="229"/>
      <c r="R980" s="229"/>
      <c r="S980" s="229"/>
      <c r="T980" s="486"/>
      <c r="U980" s="486"/>
      <c r="V980" s="229"/>
      <c r="W980" s="229"/>
      <c r="X980" s="229"/>
      <c r="Y980" s="229"/>
      <c r="Z980" s="229"/>
      <c r="AA980" s="229"/>
      <c r="AB980" s="229"/>
    </row>
    <row r="981" spans="1:28" x14ac:dyDescent="0.3">
      <c r="A981" s="229"/>
      <c r="B981" s="230"/>
      <c r="C981" s="229"/>
      <c r="D981" s="229"/>
      <c r="E981" s="229"/>
      <c r="F981" s="229"/>
      <c r="G981" s="229"/>
      <c r="H981" s="229"/>
      <c r="I981" s="229"/>
      <c r="J981" s="229"/>
      <c r="K981" s="229"/>
      <c r="L981" s="229"/>
      <c r="M981" s="502"/>
      <c r="N981" s="529"/>
      <c r="O981" s="229"/>
      <c r="P981" s="229"/>
      <c r="Q981" s="229"/>
      <c r="R981" s="229"/>
      <c r="S981" s="229"/>
      <c r="T981" s="486"/>
      <c r="U981" s="486"/>
      <c r="V981" s="229"/>
      <c r="W981" s="229"/>
      <c r="X981" s="229"/>
      <c r="Y981" s="229"/>
      <c r="Z981" s="229"/>
      <c r="AA981" s="229"/>
      <c r="AB981" s="229"/>
    </row>
    <row r="982" spans="1:28" x14ac:dyDescent="0.3">
      <c r="A982" s="229"/>
      <c r="B982" s="230"/>
      <c r="C982" s="229"/>
      <c r="D982" s="229"/>
      <c r="E982" s="229"/>
      <c r="F982" s="229"/>
      <c r="G982" s="229"/>
      <c r="H982" s="229"/>
      <c r="I982" s="229"/>
      <c r="J982" s="229"/>
      <c r="K982" s="229"/>
      <c r="L982" s="229"/>
      <c r="M982" s="502"/>
      <c r="N982" s="529"/>
      <c r="O982" s="229"/>
      <c r="P982" s="229"/>
      <c r="Q982" s="229"/>
      <c r="R982" s="229"/>
      <c r="S982" s="229"/>
      <c r="T982" s="486"/>
      <c r="U982" s="486"/>
      <c r="V982" s="229"/>
      <c r="W982" s="229"/>
      <c r="X982" s="229"/>
      <c r="Y982" s="229"/>
      <c r="Z982" s="229"/>
      <c r="AA982" s="229"/>
      <c r="AB982" s="229"/>
    </row>
    <row r="983" spans="1:28" x14ac:dyDescent="0.3">
      <c r="A983" s="229"/>
      <c r="B983" s="230"/>
      <c r="C983" s="229"/>
      <c r="D983" s="229"/>
      <c r="E983" s="229"/>
      <c r="F983" s="229"/>
      <c r="G983" s="229"/>
      <c r="H983" s="229"/>
      <c r="I983" s="229"/>
      <c r="J983" s="229"/>
      <c r="K983" s="229"/>
      <c r="L983" s="229"/>
      <c r="M983" s="502"/>
      <c r="N983" s="529"/>
      <c r="O983" s="229"/>
      <c r="P983" s="229"/>
      <c r="Q983" s="229"/>
      <c r="R983" s="229"/>
      <c r="S983" s="229"/>
      <c r="T983" s="486"/>
      <c r="U983" s="486"/>
      <c r="V983" s="229"/>
      <c r="W983" s="229"/>
      <c r="X983" s="229"/>
      <c r="Y983" s="229"/>
      <c r="Z983" s="229"/>
      <c r="AA983" s="229"/>
      <c r="AB983" s="229"/>
    </row>
    <row r="984" spans="1:28" x14ac:dyDescent="0.3">
      <c r="A984" s="229"/>
      <c r="B984" s="230"/>
      <c r="C984" s="229"/>
      <c r="D984" s="229"/>
      <c r="E984" s="229"/>
      <c r="F984" s="229"/>
      <c r="G984" s="229"/>
      <c r="H984" s="229"/>
      <c r="I984" s="229"/>
      <c r="J984" s="229"/>
      <c r="K984" s="229"/>
      <c r="L984" s="229"/>
      <c r="M984" s="502"/>
      <c r="N984" s="529"/>
      <c r="O984" s="229"/>
      <c r="P984" s="229"/>
      <c r="Q984" s="229"/>
      <c r="R984" s="229"/>
      <c r="S984" s="229"/>
      <c r="T984" s="486"/>
      <c r="U984" s="486"/>
      <c r="V984" s="229"/>
      <c r="W984" s="229"/>
      <c r="X984" s="229"/>
      <c r="Y984" s="229"/>
      <c r="Z984" s="229"/>
      <c r="AA984" s="229"/>
      <c r="AB984" s="229"/>
    </row>
    <row r="985" spans="1:28" x14ac:dyDescent="0.3">
      <c r="A985" s="229"/>
      <c r="B985" s="230"/>
      <c r="C985" s="229"/>
      <c r="D985" s="229"/>
      <c r="E985" s="229"/>
      <c r="F985" s="229"/>
      <c r="G985" s="229"/>
      <c r="H985" s="229"/>
      <c r="I985" s="229"/>
      <c r="J985" s="229"/>
      <c r="K985" s="229"/>
      <c r="L985" s="229"/>
      <c r="M985" s="502"/>
      <c r="N985" s="529"/>
      <c r="O985" s="229"/>
      <c r="P985" s="229"/>
      <c r="Q985" s="229"/>
      <c r="R985" s="229"/>
      <c r="S985" s="229"/>
      <c r="T985" s="486"/>
      <c r="U985" s="486"/>
      <c r="V985" s="229"/>
      <c r="W985" s="229"/>
      <c r="X985" s="229"/>
      <c r="Y985" s="229"/>
      <c r="Z985" s="229"/>
      <c r="AA985" s="229"/>
      <c r="AB985" s="229"/>
    </row>
    <row r="986" spans="1:28" x14ac:dyDescent="0.3">
      <c r="A986" s="229"/>
      <c r="B986" s="230"/>
      <c r="C986" s="229"/>
      <c r="D986" s="229"/>
      <c r="E986" s="229"/>
      <c r="F986" s="229"/>
      <c r="G986" s="229"/>
      <c r="H986" s="229"/>
      <c r="I986" s="229"/>
      <c r="J986" s="229"/>
      <c r="K986" s="229"/>
      <c r="L986" s="229"/>
      <c r="M986" s="502"/>
      <c r="N986" s="529"/>
      <c r="O986" s="229"/>
      <c r="P986" s="229"/>
      <c r="Q986" s="229"/>
      <c r="R986" s="229"/>
      <c r="S986" s="229"/>
      <c r="T986" s="486"/>
      <c r="U986" s="486"/>
      <c r="V986" s="229"/>
      <c r="W986" s="229"/>
      <c r="X986" s="229"/>
      <c r="Y986" s="229"/>
      <c r="Z986" s="229"/>
      <c r="AA986" s="229"/>
      <c r="AB986" s="229"/>
    </row>
    <row r="987" spans="1:28" x14ac:dyDescent="0.3">
      <c r="A987" s="229"/>
      <c r="B987" s="230"/>
      <c r="C987" s="229"/>
      <c r="D987" s="229"/>
      <c r="E987" s="229"/>
      <c r="F987" s="229"/>
      <c r="G987" s="229"/>
      <c r="H987" s="229"/>
      <c r="I987" s="229"/>
      <c r="J987" s="229"/>
      <c r="K987" s="229"/>
      <c r="L987" s="229"/>
      <c r="M987" s="502"/>
      <c r="N987" s="529"/>
      <c r="O987" s="229"/>
      <c r="P987" s="229"/>
      <c r="Q987" s="229"/>
      <c r="R987" s="229"/>
      <c r="S987" s="229"/>
      <c r="T987" s="486"/>
      <c r="U987" s="486"/>
      <c r="V987" s="229"/>
      <c r="W987" s="229"/>
      <c r="X987" s="229"/>
      <c r="Y987" s="229"/>
      <c r="Z987" s="229"/>
      <c r="AA987" s="229"/>
      <c r="AB987" s="229"/>
    </row>
    <row r="988" spans="1:28" x14ac:dyDescent="0.3">
      <c r="A988" s="229"/>
      <c r="B988" s="230"/>
      <c r="C988" s="229"/>
      <c r="D988" s="229"/>
      <c r="E988" s="229"/>
      <c r="F988" s="229"/>
      <c r="G988" s="229"/>
      <c r="H988" s="229"/>
      <c r="I988" s="229"/>
      <c r="J988" s="229"/>
      <c r="K988" s="229"/>
      <c r="L988" s="229"/>
      <c r="M988" s="502"/>
      <c r="N988" s="529"/>
      <c r="O988" s="229"/>
      <c r="P988" s="229"/>
      <c r="Q988" s="229"/>
      <c r="R988" s="229"/>
      <c r="S988" s="229"/>
      <c r="T988" s="486"/>
      <c r="U988" s="486"/>
      <c r="V988" s="229"/>
      <c r="W988" s="229"/>
      <c r="X988" s="229"/>
      <c r="Y988" s="229"/>
      <c r="Z988" s="229"/>
      <c r="AA988" s="229"/>
      <c r="AB988" s="229"/>
    </row>
    <row r="989" spans="1:28" x14ac:dyDescent="0.3">
      <c r="A989" s="229"/>
      <c r="B989" s="230"/>
      <c r="C989" s="229"/>
      <c r="D989" s="229"/>
      <c r="E989" s="229"/>
      <c r="F989" s="229"/>
      <c r="G989" s="229"/>
      <c r="H989" s="229"/>
      <c r="I989" s="229"/>
      <c r="J989" s="229"/>
      <c r="K989" s="229"/>
      <c r="L989" s="229"/>
      <c r="M989" s="502"/>
      <c r="N989" s="529"/>
      <c r="O989" s="229"/>
      <c r="P989" s="229"/>
      <c r="Q989" s="229"/>
      <c r="R989" s="229"/>
      <c r="S989" s="229"/>
      <c r="T989" s="486"/>
      <c r="U989" s="486"/>
      <c r="V989" s="229"/>
      <c r="W989" s="229"/>
      <c r="X989" s="229"/>
      <c r="Y989" s="229"/>
      <c r="Z989" s="229"/>
      <c r="AA989" s="229"/>
      <c r="AB989" s="229"/>
    </row>
    <row r="990" spans="1:28" x14ac:dyDescent="0.3">
      <c r="A990" s="229"/>
      <c r="B990" s="230"/>
      <c r="C990" s="229"/>
      <c r="D990" s="229"/>
      <c r="E990" s="229"/>
      <c r="F990" s="229"/>
      <c r="G990" s="229"/>
      <c r="H990" s="229"/>
      <c r="I990" s="229"/>
      <c r="J990" s="229"/>
      <c r="K990" s="229"/>
      <c r="L990" s="229"/>
      <c r="M990" s="502"/>
      <c r="N990" s="529"/>
      <c r="O990" s="229"/>
      <c r="P990" s="229"/>
      <c r="Q990" s="229"/>
      <c r="R990" s="229"/>
      <c r="S990" s="229"/>
      <c r="T990" s="486"/>
      <c r="U990" s="486"/>
      <c r="V990" s="229"/>
      <c r="W990" s="229"/>
      <c r="X990" s="229"/>
      <c r="Y990" s="229"/>
      <c r="Z990" s="229"/>
      <c r="AA990" s="229"/>
      <c r="AB990" s="229"/>
    </row>
    <row r="991" spans="1:28" x14ac:dyDescent="0.3">
      <c r="A991" s="229"/>
      <c r="B991" s="230"/>
      <c r="C991" s="229"/>
      <c r="D991" s="229"/>
      <c r="E991" s="229"/>
      <c r="F991" s="229"/>
      <c r="G991" s="229"/>
      <c r="H991" s="229"/>
      <c r="I991" s="229"/>
      <c r="J991" s="229"/>
      <c r="K991" s="229"/>
      <c r="L991" s="229"/>
      <c r="M991" s="502"/>
      <c r="N991" s="529"/>
      <c r="O991" s="229"/>
      <c r="P991" s="229"/>
      <c r="Q991" s="229"/>
      <c r="R991" s="229"/>
      <c r="S991" s="229"/>
      <c r="T991" s="486"/>
      <c r="U991" s="486"/>
      <c r="V991" s="229"/>
      <c r="W991" s="229"/>
      <c r="X991" s="229"/>
      <c r="Y991" s="229"/>
      <c r="Z991" s="229"/>
      <c r="AA991" s="229"/>
      <c r="AB991" s="229"/>
    </row>
    <row r="992" spans="1:28" x14ac:dyDescent="0.3">
      <c r="A992" s="229"/>
      <c r="B992" s="230"/>
      <c r="C992" s="229"/>
      <c r="D992" s="229"/>
      <c r="E992" s="229"/>
      <c r="F992" s="229"/>
      <c r="G992" s="229"/>
      <c r="H992" s="229"/>
      <c r="I992" s="229"/>
      <c r="J992" s="229"/>
      <c r="K992" s="229"/>
      <c r="L992" s="229"/>
      <c r="M992" s="502"/>
      <c r="N992" s="529"/>
      <c r="O992" s="229"/>
      <c r="P992" s="229"/>
      <c r="Q992" s="229"/>
      <c r="R992" s="229"/>
      <c r="S992" s="229"/>
      <c r="T992" s="486"/>
      <c r="U992" s="486"/>
      <c r="V992" s="229"/>
      <c r="W992" s="229"/>
      <c r="X992" s="229"/>
      <c r="Y992" s="229"/>
      <c r="Z992" s="229"/>
      <c r="AA992" s="229"/>
      <c r="AB992" s="229"/>
    </row>
    <row r="993" spans="1:28" x14ac:dyDescent="0.3">
      <c r="A993" s="229"/>
      <c r="B993" s="230"/>
      <c r="C993" s="229"/>
      <c r="D993" s="229"/>
      <c r="E993" s="229"/>
      <c r="F993" s="229"/>
      <c r="G993" s="229"/>
      <c r="H993" s="229"/>
      <c r="I993" s="229"/>
      <c r="J993" s="229"/>
      <c r="K993" s="229"/>
      <c r="L993" s="229"/>
      <c r="M993" s="502"/>
      <c r="N993" s="529"/>
      <c r="O993" s="229"/>
      <c r="P993" s="229"/>
      <c r="Q993" s="229"/>
      <c r="R993" s="229"/>
      <c r="S993" s="229"/>
      <c r="T993" s="486"/>
      <c r="U993" s="486"/>
      <c r="V993" s="229"/>
      <c r="W993" s="229"/>
      <c r="X993" s="229"/>
      <c r="Y993" s="229"/>
      <c r="Z993" s="229"/>
      <c r="AA993" s="229"/>
      <c r="AB993" s="229"/>
    </row>
    <row r="994" spans="1:28" x14ac:dyDescent="0.3">
      <c r="A994" s="229"/>
      <c r="B994" s="230"/>
      <c r="C994" s="229"/>
      <c r="D994" s="229"/>
      <c r="E994" s="229"/>
      <c r="F994" s="229"/>
      <c r="G994" s="229"/>
      <c r="H994" s="229"/>
      <c r="I994" s="229"/>
      <c r="J994" s="229"/>
      <c r="K994" s="229"/>
      <c r="L994" s="229"/>
      <c r="M994" s="502"/>
      <c r="N994" s="529"/>
      <c r="O994" s="229"/>
      <c r="P994" s="229"/>
      <c r="Q994" s="229"/>
      <c r="R994" s="229"/>
      <c r="S994" s="229"/>
      <c r="T994" s="486"/>
      <c r="U994" s="486"/>
      <c r="V994" s="229"/>
      <c r="W994" s="229"/>
      <c r="X994" s="229"/>
      <c r="Y994" s="229"/>
      <c r="Z994" s="229"/>
      <c r="AA994" s="229"/>
      <c r="AB994" s="229"/>
    </row>
    <row r="995" spans="1:28" x14ac:dyDescent="0.3">
      <c r="A995" s="229"/>
      <c r="B995" s="230"/>
      <c r="C995" s="229"/>
      <c r="D995" s="229"/>
      <c r="E995" s="229"/>
      <c r="F995" s="229"/>
      <c r="G995" s="229"/>
      <c r="H995" s="229"/>
      <c r="I995" s="229"/>
      <c r="J995" s="229"/>
      <c r="K995" s="229"/>
      <c r="L995" s="229"/>
      <c r="M995" s="502"/>
      <c r="N995" s="529"/>
      <c r="O995" s="229"/>
      <c r="P995" s="229"/>
      <c r="Q995" s="229"/>
      <c r="R995" s="229"/>
      <c r="S995" s="229"/>
      <c r="T995" s="486"/>
      <c r="U995" s="486"/>
      <c r="V995" s="229"/>
      <c r="W995" s="229"/>
      <c r="X995" s="229"/>
      <c r="Y995" s="229"/>
      <c r="Z995" s="229"/>
      <c r="AA995" s="229"/>
      <c r="AB995" s="229"/>
    </row>
    <row r="996" spans="1:28" x14ac:dyDescent="0.3">
      <c r="A996" s="229"/>
      <c r="B996" s="230"/>
      <c r="C996" s="229"/>
      <c r="D996" s="229"/>
      <c r="E996" s="229"/>
      <c r="F996" s="229"/>
      <c r="G996" s="229"/>
      <c r="H996" s="229"/>
      <c r="I996" s="229"/>
      <c r="J996" s="229"/>
      <c r="K996" s="229"/>
      <c r="L996" s="229"/>
      <c r="M996" s="502"/>
      <c r="N996" s="529"/>
      <c r="O996" s="229"/>
      <c r="P996" s="229"/>
      <c r="Q996" s="229"/>
      <c r="R996" s="229"/>
      <c r="S996" s="229"/>
      <c r="T996" s="486"/>
      <c r="U996" s="486"/>
      <c r="V996" s="229"/>
      <c r="W996" s="229"/>
      <c r="X996" s="229"/>
      <c r="Y996" s="229"/>
      <c r="Z996" s="229"/>
      <c r="AA996" s="229"/>
      <c r="AB996" s="229"/>
    </row>
    <row r="997" spans="1:28" x14ac:dyDescent="0.3">
      <c r="A997" s="229"/>
      <c r="B997" s="230"/>
      <c r="C997" s="229"/>
      <c r="D997" s="229"/>
      <c r="E997" s="229"/>
      <c r="F997" s="229"/>
      <c r="G997" s="229"/>
      <c r="H997" s="229"/>
      <c r="I997" s="229"/>
      <c r="J997" s="229"/>
      <c r="K997" s="229"/>
      <c r="L997" s="229"/>
      <c r="M997" s="502"/>
      <c r="N997" s="529"/>
      <c r="O997" s="229"/>
      <c r="P997" s="229"/>
      <c r="Q997" s="229"/>
      <c r="R997" s="229"/>
      <c r="S997" s="229"/>
      <c r="T997" s="486"/>
      <c r="U997" s="486"/>
      <c r="V997" s="229"/>
      <c r="W997" s="229"/>
      <c r="X997" s="229"/>
      <c r="Y997" s="229"/>
      <c r="Z997" s="229"/>
      <c r="AA997" s="229"/>
      <c r="AB997" s="229"/>
    </row>
    <row r="998" spans="1:28" x14ac:dyDescent="0.3">
      <c r="A998" s="229"/>
      <c r="B998" s="230"/>
      <c r="C998" s="229"/>
      <c r="D998" s="229"/>
      <c r="E998" s="229"/>
      <c r="F998" s="229"/>
      <c r="G998" s="229"/>
      <c r="H998" s="229"/>
      <c r="I998" s="229"/>
      <c r="J998" s="229"/>
      <c r="K998" s="229"/>
      <c r="L998" s="229"/>
      <c r="M998" s="502"/>
      <c r="N998" s="529"/>
      <c r="O998" s="229"/>
      <c r="P998" s="229"/>
      <c r="Q998" s="229"/>
      <c r="R998" s="229"/>
      <c r="S998" s="229"/>
      <c r="T998" s="486"/>
      <c r="U998" s="486"/>
      <c r="V998" s="229"/>
      <c r="W998" s="229"/>
      <c r="X998" s="229"/>
      <c r="Y998" s="229"/>
      <c r="Z998" s="229"/>
      <c r="AA998" s="229"/>
      <c r="AB998" s="229"/>
    </row>
    <row r="999" spans="1:28" x14ac:dyDescent="0.3">
      <c r="A999" s="229"/>
      <c r="B999" s="230"/>
      <c r="C999" s="229"/>
      <c r="D999" s="229"/>
      <c r="E999" s="229"/>
      <c r="F999" s="229"/>
      <c r="G999" s="229"/>
      <c r="H999" s="229"/>
      <c r="I999" s="229"/>
      <c r="J999" s="229"/>
      <c r="K999" s="229"/>
      <c r="L999" s="229"/>
      <c r="M999" s="502"/>
      <c r="N999" s="529"/>
      <c r="O999" s="229"/>
      <c r="P999" s="229"/>
      <c r="Q999" s="229"/>
      <c r="R999" s="229"/>
      <c r="S999" s="229"/>
      <c r="T999" s="486"/>
      <c r="U999" s="486"/>
      <c r="V999" s="229"/>
      <c r="W999" s="229"/>
      <c r="X999" s="229"/>
      <c r="Y999" s="229"/>
      <c r="Z999" s="229"/>
      <c r="AA999" s="229"/>
      <c r="AB999" s="229"/>
    </row>
    <row r="1000" spans="1:28" x14ac:dyDescent="0.3">
      <c r="A1000" s="229"/>
      <c r="B1000" s="230"/>
      <c r="C1000" s="229"/>
      <c r="D1000" s="229"/>
      <c r="E1000" s="229"/>
      <c r="F1000" s="229"/>
      <c r="G1000" s="229"/>
      <c r="H1000" s="229"/>
      <c r="I1000" s="229"/>
      <c r="J1000" s="229"/>
      <c r="K1000" s="229"/>
      <c r="L1000" s="229"/>
      <c r="M1000" s="502"/>
      <c r="N1000" s="529"/>
      <c r="O1000" s="229"/>
      <c r="P1000" s="229"/>
      <c r="Q1000" s="229"/>
      <c r="R1000" s="229"/>
      <c r="S1000" s="229"/>
      <c r="T1000" s="486"/>
      <c r="U1000" s="486"/>
      <c r="V1000" s="229"/>
      <c r="W1000" s="229"/>
      <c r="X1000" s="229"/>
      <c r="Y1000" s="229"/>
      <c r="Z1000" s="229"/>
      <c r="AA1000" s="229"/>
      <c r="AB1000" s="229"/>
    </row>
    <row r="1001" spans="1:28" x14ac:dyDescent="0.3">
      <c r="A1001" s="229"/>
      <c r="B1001" s="230"/>
      <c r="C1001" s="229"/>
      <c r="D1001" s="229"/>
      <c r="E1001" s="229"/>
      <c r="F1001" s="229"/>
      <c r="G1001" s="229"/>
      <c r="H1001" s="229"/>
      <c r="I1001" s="229"/>
      <c r="J1001" s="229"/>
      <c r="K1001" s="229"/>
      <c r="L1001" s="229"/>
      <c r="M1001" s="502"/>
      <c r="N1001" s="529"/>
      <c r="O1001" s="229"/>
      <c r="P1001" s="229"/>
      <c r="Q1001" s="229"/>
      <c r="R1001" s="229"/>
      <c r="S1001" s="229"/>
      <c r="T1001" s="486"/>
      <c r="U1001" s="486"/>
      <c r="V1001" s="229"/>
      <c r="W1001" s="229"/>
      <c r="X1001" s="229"/>
      <c r="Y1001" s="229"/>
      <c r="Z1001" s="229"/>
      <c r="AA1001" s="229"/>
      <c r="AB1001" s="229"/>
    </row>
    <row r="1002" spans="1:28" x14ac:dyDescent="0.3">
      <c r="A1002" s="229"/>
      <c r="B1002" s="230"/>
      <c r="C1002" s="229"/>
      <c r="D1002" s="229"/>
      <c r="E1002" s="229"/>
      <c r="F1002" s="229"/>
      <c r="G1002" s="229"/>
      <c r="H1002" s="229"/>
      <c r="I1002" s="229"/>
      <c r="J1002" s="229"/>
      <c r="K1002" s="229"/>
      <c r="L1002" s="229"/>
      <c r="M1002" s="502"/>
      <c r="N1002" s="529"/>
      <c r="O1002" s="229"/>
      <c r="P1002" s="229"/>
      <c r="Q1002" s="229"/>
      <c r="R1002" s="229"/>
      <c r="S1002" s="229"/>
      <c r="T1002" s="486"/>
      <c r="U1002" s="486"/>
      <c r="V1002" s="229"/>
      <c r="W1002" s="229"/>
      <c r="X1002" s="229"/>
      <c r="Y1002" s="229"/>
      <c r="Z1002" s="229"/>
      <c r="AA1002" s="229"/>
      <c r="AB1002" s="229"/>
    </row>
    <row r="1003" spans="1:28" x14ac:dyDescent="0.3">
      <c r="A1003" s="229"/>
      <c r="B1003" s="230"/>
      <c r="C1003" s="229"/>
      <c r="D1003" s="229"/>
      <c r="E1003" s="229"/>
      <c r="F1003" s="229"/>
      <c r="G1003" s="229"/>
      <c r="H1003" s="229"/>
      <c r="I1003" s="229"/>
      <c r="J1003" s="229"/>
      <c r="K1003" s="229"/>
      <c r="L1003" s="229"/>
      <c r="M1003" s="502"/>
      <c r="N1003" s="529"/>
      <c r="O1003" s="229"/>
      <c r="P1003" s="229"/>
      <c r="Q1003" s="229"/>
      <c r="R1003" s="229"/>
      <c r="S1003" s="229"/>
      <c r="T1003" s="486"/>
      <c r="U1003" s="486"/>
      <c r="V1003" s="229"/>
      <c r="W1003" s="229"/>
      <c r="X1003" s="229"/>
      <c r="Y1003" s="229"/>
      <c r="Z1003" s="229"/>
      <c r="AA1003" s="229"/>
      <c r="AB1003" s="229"/>
    </row>
    <row r="1004" spans="1:28" x14ac:dyDescent="0.3">
      <c r="A1004" s="229"/>
      <c r="B1004" s="230"/>
      <c r="C1004" s="229"/>
      <c r="D1004" s="229"/>
      <c r="E1004" s="229"/>
      <c r="F1004" s="229"/>
      <c r="G1004" s="229"/>
      <c r="H1004" s="229"/>
      <c r="I1004" s="229"/>
      <c r="J1004" s="229"/>
      <c r="K1004" s="229"/>
      <c r="L1004" s="229"/>
      <c r="M1004" s="502"/>
      <c r="N1004" s="529"/>
      <c r="O1004" s="229"/>
      <c r="P1004" s="229"/>
      <c r="Q1004" s="229"/>
      <c r="R1004" s="229"/>
      <c r="S1004" s="229"/>
      <c r="T1004" s="486"/>
      <c r="U1004" s="486"/>
      <c r="V1004" s="229"/>
      <c r="W1004" s="229"/>
      <c r="X1004" s="229"/>
      <c r="Y1004" s="229"/>
      <c r="Z1004" s="229"/>
      <c r="AA1004" s="229"/>
      <c r="AB1004" s="229"/>
    </row>
    <row r="1005" spans="1:28" x14ac:dyDescent="0.3">
      <c r="A1005" s="229"/>
      <c r="B1005" s="230"/>
      <c r="C1005" s="229"/>
      <c r="D1005" s="229"/>
      <c r="E1005" s="229"/>
      <c r="F1005" s="229"/>
      <c r="G1005" s="229"/>
      <c r="H1005" s="229"/>
      <c r="I1005" s="229"/>
      <c r="J1005" s="229"/>
      <c r="K1005" s="229"/>
      <c r="L1005" s="229"/>
      <c r="M1005" s="502"/>
      <c r="N1005" s="529"/>
      <c r="O1005" s="229"/>
      <c r="P1005" s="229"/>
      <c r="Q1005" s="229"/>
      <c r="R1005" s="229"/>
      <c r="S1005" s="229"/>
      <c r="T1005" s="486"/>
      <c r="U1005" s="486"/>
      <c r="V1005" s="229"/>
      <c r="W1005" s="229"/>
      <c r="X1005" s="229"/>
      <c r="Y1005" s="229"/>
      <c r="Z1005" s="229"/>
      <c r="AA1005" s="229"/>
      <c r="AB1005" s="229"/>
    </row>
    <row r="1006" spans="1:28" x14ac:dyDescent="0.3">
      <c r="A1006" s="229"/>
      <c r="B1006" s="230"/>
      <c r="C1006" s="229"/>
      <c r="D1006" s="229"/>
      <c r="E1006" s="229"/>
      <c r="F1006" s="229"/>
      <c r="G1006" s="229"/>
      <c r="H1006" s="229"/>
      <c r="I1006" s="229"/>
      <c r="J1006" s="229"/>
      <c r="K1006" s="229"/>
      <c r="L1006" s="229"/>
      <c r="M1006" s="502"/>
      <c r="N1006" s="529"/>
      <c r="O1006" s="229"/>
      <c r="P1006" s="229"/>
      <c r="Q1006" s="229"/>
      <c r="R1006" s="229"/>
      <c r="S1006" s="229"/>
      <c r="T1006" s="486"/>
      <c r="U1006" s="486"/>
      <c r="V1006" s="229"/>
      <c r="W1006" s="229"/>
      <c r="X1006" s="229"/>
      <c r="Y1006" s="229"/>
      <c r="Z1006" s="229"/>
      <c r="AA1006" s="229"/>
      <c r="AB1006" s="229"/>
    </row>
    <row r="1007" spans="1:28" x14ac:dyDescent="0.3">
      <c r="A1007" s="229"/>
      <c r="B1007" s="230"/>
      <c r="C1007" s="229"/>
      <c r="D1007" s="229"/>
      <c r="E1007" s="229"/>
      <c r="F1007" s="229"/>
      <c r="G1007" s="229"/>
      <c r="H1007" s="229"/>
      <c r="I1007" s="229"/>
      <c r="J1007" s="229"/>
      <c r="K1007" s="229"/>
      <c r="L1007" s="229"/>
      <c r="M1007" s="502"/>
      <c r="N1007" s="529"/>
      <c r="O1007" s="229"/>
      <c r="P1007" s="229"/>
      <c r="Q1007" s="229"/>
      <c r="R1007" s="229"/>
      <c r="S1007" s="229"/>
      <c r="T1007" s="486"/>
      <c r="U1007" s="486"/>
      <c r="V1007" s="229"/>
      <c r="W1007" s="229"/>
      <c r="X1007" s="229"/>
      <c r="Y1007" s="229"/>
      <c r="Z1007" s="229"/>
      <c r="AA1007" s="229"/>
      <c r="AB1007" s="229"/>
    </row>
    <row r="1008" spans="1:28" x14ac:dyDescent="0.3">
      <c r="A1008" s="229"/>
      <c r="B1008" s="230"/>
      <c r="C1008" s="229"/>
      <c r="D1008" s="229"/>
      <c r="E1008" s="229"/>
      <c r="F1008" s="229"/>
      <c r="G1008" s="229"/>
      <c r="H1008" s="229"/>
      <c r="I1008" s="229"/>
      <c r="J1008" s="229"/>
      <c r="K1008" s="229"/>
      <c r="L1008" s="229"/>
      <c r="M1008" s="502"/>
      <c r="N1008" s="529"/>
      <c r="O1008" s="229"/>
      <c r="P1008" s="229"/>
      <c r="Q1008" s="229"/>
      <c r="R1008" s="229"/>
      <c r="S1008" s="229"/>
      <c r="T1008" s="486"/>
      <c r="U1008" s="486"/>
      <c r="V1008" s="229"/>
      <c r="W1008" s="229"/>
      <c r="X1008" s="229"/>
      <c r="Y1008" s="229"/>
      <c r="Z1008" s="229"/>
      <c r="AA1008" s="229"/>
      <c r="AB1008" s="229"/>
    </row>
    <row r="1009" spans="1:28" x14ac:dyDescent="0.3">
      <c r="A1009" s="229"/>
      <c r="B1009" s="230"/>
      <c r="C1009" s="229"/>
      <c r="D1009" s="229"/>
      <c r="E1009" s="229"/>
      <c r="F1009" s="229"/>
      <c r="G1009" s="229"/>
      <c r="H1009" s="229"/>
      <c r="I1009" s="229"/>
      <c r="J1009" s="229"/>
      <c r="K1009" s="229"/>
      <c r="L1009" s="229"/>
      <c r="M1009" s="502"/>
      <c r="N1009" s="529"/>
      <c r="O1009" s="229"/>
      <c r="P1009" s="229"/>
      <c r="Q1009" s="229"/>
      <c r="R1009" s="229"/>
      <c r="S1009" s="229"/>
      <c r="T1009" s="486"/>
      <c r="U1009" s="486"/>
      <c r="V1009" s="229"/>
      <c r="W1009" s="229"/>
      <c r="X1009" s="229"/>
      <c r="Y1009" s="229"/>
      <c r="Z1009" s="229"/>
      <c r="AA1009" s="229"/>
      <c r="AB1009" s="229"/>
    </row>
    <row r="1010" spans="1:28" x14ac:dyDescent="0.3">
      <c r="A1010" s="229"/>
      <c r="B1010" s="230"/>
      <c r="C1010" s="229"/>
      <c r="D1010" s="229"/>
      <c r="E1010" s="229"/>
      <c r="F1010" s="229"/>
      <c r="G1010" s="229"/>
      <c r="H1010" s="229"/>
      <c r="I1010" s="229"/>
      <c r="J1010" s="229"/>
      <c r="K1010" s="229"/>
      <c r="L1010" s="229"/>
      <c r="M1010" s="502"/>
      <c r="N1010" s="529"/>
      <c r="O1010" s="229"/>
      <c r="P1010" s="229"/>
      <c r="Q1010" s="229"/>
      <c r="R1010" s="229"/>
      <c r="S1010" s="229"/>
      <c r="T1010" s="486"/>
      <c r="U1010" s="486"/>
      <c r="V1010" s="229"/>
      <c r="W1010" s="229"/>
      <c r="X1010" s="229"/>
      <c r="Y1010" s="229"/>
      <c r="Z1010" s="229"/>
      <c r="AA1010" s="229"/>
      <c r="AB1010" s="229"/>
    </row>
    <row r="1011" spans="1:28" x14ac:dyDescent="0.3">
      <c r="A1011" s="229"/>
      <c r="B1011" s="230"/>
      <c r="C1011" s="229"/>
      <c r="D1011" s="229"/>
      <c r="E1011" s="229"/>
      <c r="F1011" s="229"/>
      <c r="G1011" s="229"/>
      <c r="H1011" s="229"/>
      <c r="I1011" s="229"/>
      <c r="J1011" s="229"/>
      <c r="K1011" s="229"/>
      <c r="L1011" s="229"/>
      <c r="M1011" s="502"/>
      <c r="N1011" s="529"/>
      <c r="O1011" s="229"/>
      <c r="P1011" s="229"/>
      <c r="Q1011" s="229"/>
      <c r="R1011" s="229"/>
      <c r="S1011" s="229"/>
      <c r="T1011" s="486"/>
      <c r="U1011" s="486"/>
      <c r="V1011" s="229"/>
      <c r="W1011" s="229"/>
      <c r="X1011" s="229"/>
      <c r="Y1011" s="229"/>
      <c r="Z1011" s="229"/>
      <c r="AA1011" s="229"/>
      <c r="AB1011" s="229"/>
    </row>
    <row r="1012" spans="1:28" x14ac:dyDescent="0.3">
      <c r="A1012" s="229"/>
      <c r="B1012" s="230"/>
      <c r="C1012" s="229"/>
      <c r="D1012" s="229"/>
      <c r="E1012" s="229"/>
      <c r="F1012" s="229"/>
      <c r="G1012" s="229"/>
      <c r="H1012" s="229"/>
      <c r="I1012" s="229"/>
      <c r="J1012" s="229"/>
      <c r="K1012" s="229"/>
      <c r="L1012" s="229"/>
      <c r="M1012" s="502"/>
      <c r="N1012" s="529"/>
      <c r="O1012" s="229"/>
      <c r="P1012" s="229"/>
      <c r="Q1012" s="229"/>
      <c r="R1012" s="229"/>
      <c r="S1012" s="229"/>
      <c r="T1012" s="486"/>
      <c r="U1012" s="486"/>
      <c r="V1012" s="229"/>
      <c r="W1012" s="229"/>
      <c r="X1012" s="229"/>
      <c r="Y1012" s="229"/>
      <c r="Z1012" s="229"/>
      <c r="AA1012" s="229"/>
      <c r="AB1012" s="229"/>
    </row>
    <row r="1013" spans="1:28" x14ac:dyDescent="0.3">
      <c r="A1013" s="229"/>
      <c r="B1013" s="230"/>
      <c r="C1013" s="229"/>
      <c r="D1013" s="229"/>
      <c r="E1013" s="229"/>
      <c r="F1013" s="229"/>
      <c r="G1013" s="229"/>
      <c r="H1013" s="229"/>
      <c r="I1013" s="229"/>
      <c r="J1013" s="229"/>
      <c r="K1013" s="229"/>
      <c r="L1013" s="229"/>
      <c r="M1013" s="502"/>
      <c r="N1013" s="529"/>
      <c r="O1013" s="229"/>
      <c r="P1013" s="229"/>
      <c r="Q1013" s="229"/>
      <c r="R1013" s="229"/>
      <c r="S1013" s="229"/>
      <c r="T1013" s="486"/>
      <c r="U1013" s="486"/>
      <c r="V1013" s="229"/>
      <c r="W1013" s="229"/>
      <c r="X1013" s="229"/>
      <c r="Y1013" s="229"/>
      <c r="Z1013" s="229"/>
      <c r="AA1013" s="229"/>
      <c r="AB1013" s="229"/>
    </row>
    <row r="1014" spans="1:28" x14ac:dyDescent="0.3">
      <c r="A1014" s="229"/>
      <c r="B1014" s="230"/>
      <c r="C1014" s="229"/>
      <c r="D1014" s="229"/>
      <c r="E1014" s="229"/>
      <c r="F1014" s="229"/>
      <c r="G1014" s="229"/>
      <c r="H1014" s="229"/>
      <c r="I1014" s="229"/>
      <c r="J1014" s="229"/>
      <c r="K1014" s="229"/>
      <c r="L1014" s="229"/>
      <c r="M1014" s="502"/>
      <c r="N1014" s="529"/>
      <c r="O1014" s="229"/>
      <c r="P1014" s="229"/>
      <c r="Q1014" s="229"/>
      <c r="R1014" s="229"/>
      <c r="S1014" s="229"/>
      <c r="T1014" s="486"/>
      <c r="U1014" s="486"/>
      <c r="V1014" s="229"/>
      <c r="W1014" s="229"/>
      <c r="X1014" s="229"/>
      <c r="Y1014" s="229"/>
      <c r="Z1014" s="229"/>
      <c r="AA1014" s="229"/>
      <c r="AB1014" s="229"/>
    </row>
    <row r="1015" spans="1:28" x14ac:dyDescent="0.3">
      <c r="A1015" s="229"/>
      <c r="B1015" s="230"/>
      <c r="C1015" s="229"/>
      <c r="D1015" s="229"/>
      <c r="E1015" s="229"/>
      <c r="F1015" s="229"/>
      <c r="G1015" s="229"/>
      <c r="H1015" s="229"/>
      <c r="I1015" s="229"/>
      <c r="J1015" s="229"/>
      <c r="K1015" s="229"/>
      <c r="L1015" s="229"/>
      <c r="M1015" s="502"/>
      <c r="N1015" s="529"/>
      <c r="O1015" s="229"/>
      <c r="P1015" s="229"/>
      <c r="Q1015" s="229"/>
      <c r="R1015" s="229"/>
      <c r="S1015" s="229"/>
      <c r="T1015" s="486"/>
      <c r="U1015" s="486"/>
      <c r="V1015" s="229"/>
      <c r="W1015" s="229"/>
      <c r="X1015" s="229"/>
      <c r="Y1015" s="229"/>
      <c r="Z1015" s="229"/>
      <c r="AA1015" s="229"/>
      <c r="AB1015" s="229"/>
    </row>
    <row r="1016" spans="1:28" x14ac:dyDescent="0.3">
      <c r="A1016" s="229"/>
      <c r="B1016" s="230"/>
      <c r="C1016" s="229"/>
      <c r="D1016" s="229"/>
      <c r="E1016" s="229"/>
      <c r="F1016" s="229"/>
      <c r="G1016" s="229"/>
      <c r="H1016" s="229"/>
      <c r="I1016" s="229"/>
      <c r="J1016" s="229"/>
      <c r="K1016" s="229"/>
      <c r="L1016" s="229"/>
      <c r="M1016" s="502"/>
      <c r="N1016" s="529"/>
      <c r="O1016" s="229"/>
      <c r="P1016" s="229"/>
      <c r="Q1016" s="229"/>
      <c r="R1016" s="229"/>
      <c r="S1016" s="229"/>
      <c r="T1016" s="486"/>
      <c r="U1016" s="486"/>
      <c r="V1016" s="229"/>
      <c r="W1016" s="229"/>
      <c r="X1016" s="229"/>
      <c r="Y1016" s="229"/>
      <c r="Z1016" s="229"/>
      <c r="AA1016" s="229"/>
      <c r="AB1016" s="229"/>
    </row>
    <row r="1017" spans="1:28" x14ac:dyDescent="0.3">
      <c r="A1017" s="229"/>
      <c r="B1017" s="230"/>
      <c r="C1017" s="229"/>
      <c r="D1017" s="229"/>
      <c r="E1017" s="229"/>
      <c r="F1017" s="229"/>
      <c r="G1017" s="229"/>
      <c r="H1017" s="229"/>
      <c r="I1017" s="229"/>
      <c r="J1017" s="229"/>
      <c r="K1017" s="229"/>
      <c r="L1017" s="229"/>
      <c r="M1017" s="502"/>
      <c r="N1017" s="529"/>
      <c r="O1017" s="229"/>
      <c r="P1017" s="229"/>
      <c r="Q1017" s="229"/>
      <c r="R1017" s="229"/>
      <c r="S1017" s="229"/>
      <c r="T1017" s="486"/>
      <c r="U1017" s="486"/>
      <c r="V1017" s="229"/>
      <c r="W1017" s="229"/>
      <c r="X1017" s="229"/>
      <c r="Y1017" s="229"/>
      <c r="Z1017" s="229"/>
      <c r="AA1017" s="229"/>
      <c r="AB1017" s="229"/>
    </row>
    <row r="1018" spans="1:28" x14ac:dyDescent="0.3">
      <c r="A1018" s="229"/>
      <c r="B1018" s="230"/>
      <c r="C1018" s="229"/>
      <c r="D1018" s="229"/>
      <c r="E1018" s="229"/>
      <c r="F1018" s="229"/>
      <c r="G1018" s="229"/>
      <c r="H1018" s="229"/>
      <c r="I1018" s="229"/>
      <c r="J1018" s="229"/>
      <c r="K1018" s="229"/>
      <c r="L1018" s="229"/>
      <c r="M1018" s="502"/>
      <c r="N1018" s="529"/>
      <c r="O1018" s="229"/>
      <c r="P1018" s="229"/>
      <c r="Q1018" s="229"/>
      <c r="R1018" s="229"/>
      <c r="S1018" s="229"/>
      <c r="T1018" s="486"/>
      <c r="U1018" s="486"/>
      <c r="V1018" s="229"/>
      <c r="W1018" s="229"/>
      <c r="X1018" s="229"/>
      <c r="Y1018" s="229"/>
      <c r="Z1018" s="229"/>
      <c r="AA1018" s="229"/>
      <c r="AB1018" s="229"/>
    </row>
    <row r="1019" spans="1:28" x14ac:dyDescent="0.3">
      <c r="A1019" s="229"/>
      <c r="B1019" s="230"/>
      <c r="C1019" s="229"/>
      <c r="D1019" s="229"/>
      <c r="E1019" s="229"/>
      <c r="F1019" s="229"/>
      <c r="G1019" s="229"/>
      <c r="H1019" s="229"/>
      <c r="I1019" s="229"/>
      <c r="J1019" s="229"/>
      <c r="K1019" s="229"/>
      <c r="L1019" s="229"/>
      <c r="M1019" s="502"/>
      <c r="N1019" s="529"/>
      <c r="O1019" s="229"/>
      <c r="P1019" s="229"/>
      <c r="Q1019" s="229"/>
      <c r="R1019" s="229"/>
      <c r="S1019" s="229"/>
      <c r="T1019" s="486"/>
      <c r="U1019" s="486"/>
      <c r="V1019" s="229"/>
      <c r="W1019" s="229"/>
      <c r="X1019" s="229"/>
      <c r="Y1019" s="229"/>
      <c r="Z1019" s="229"/>
      <c r="AA1019" s="229"/>
      <c r="AB1019" s="229"/>
    </row>
    <row r="1020" spans="1:28" x14ac:dyDescent="0.3">
      <c r="A1020" s="229"/>
      <c r="B1020" s="230"/>
      <c r="C1020" s="229"/>
      <c r="D1020" s="229"/>
      <c r="E1020" s="229"/>
      <c r="F1020" s="229"/>
      <c r="G1020" s="229"/>
      <c r="H1020" s="229"/>
      <c r="I1020" s="229"/>
      <c r="J1020" s="229"/>
      <c r="K1020" s="229"/>
      <c r="L1020" s="229"/>
      <c r="M1020" s="502"/>
      <c r="N1020" s="529"/>
      <c r="O1020" s="229"/>
      <c r="P1020" s="229"/>
      <c r="Q1020" s="229"/>
      <c r="R1020" s="229"/>
      <c r="S1020" s="229"/>
      <c r="T1020" s="486"/>
      <c r="U1020" s="486"/>
      <c r="V1020" s="229"/>
      <c r="W1020" s="229"/>
      <c r="X1020" s="229"/>
      <c r="Y1020" s="229"/>
      <c r="Z1020" s="229"/>
      <c r="AA1020" s="229"/>
      <c r="AB1020" s="229"/>
    </row>
    <row r="1021" spans="1:28" x14ac:dyDescent="0.3">
      <c r="A1021" s="229"/>
      <c r="B1021" s="230"/>
      <c r="C1021" s="229"/>
      <c r="D1021" s="229"/>
      <c r="E1021" s="229"/>
      <c r="F1021" s="229"/>
      <c r="G1021" s="229"/>
      <c r="H1021" s="229"/>
      <c r="I1021" s="229"/>
      <c r="J1021" s="229"/>
      <c r="K1021" s="229"/>
      <c r="L1021" s="229"/>
      <c r="M1021" s="502"/>
      <c r="N1021" s="529"/>
      <c r="O1021" s="229"/>
      <c r="P1021" s="229"/>
      <c r="Q1021" s="229"/>
      <c r="R1021" s="229"/>
      <c r="S1021" s="229"/>
      <c r="T1021" s="486"/>
      <c r="U1021" s="486"/>
      <c r="V1021" s="229"/>
      <c r="W1021" s="229"/>
      <c r="X1021" s="229"/>
      <c r="Y1021" s="229"/>
      <c r="Z1021" s="229"/>
      <c r="AA1021" s="229"/>
      <c r="AB1021" s="229"/>
    </row>
    <row r="1022" spans="1:28" x14ac:dyDescent="0.3">
      <c r="A1022" s="229"/>
      <c r="B1022" s="230"/>
      <c r="C1022" s="229"/>
      <c r="D1022" s="229"/>
      <c r="E1022" s="229"/>
      <c r="F1022" s="229"/>
      <c r="G1022" s="229"/>
      <c r="H1022" s="229"/>
      <c r="I1022" s="229"/>
      <c r="J1022" s="229"/>
      <c r="K1022" s="229"/>
      <c r="L1022" s="229"/>
      <c r="M1022" s="502"/>
      <c r="N1022" s="529"/>
      <c r="O1022" s="229"/>
      <c r="P1022" s="229"/>
      <c r="Q1022" s="229"/>
      <c r="R1022" s="229"/>
      <c r="S1022" s="229"/>
      <c r="T1022" s="486"/>
      <c r="U1022" s="486"/>
      <c r="V1022" s="229"/>
      <c r="W1022" s="229"/>
      <c r="X1022" s="229"/>
      <c r="Y1022" s="229"/>
      <c r="Z1022" s="229"/>
      <c r="AA1022" s="229"/>
      <c r="AB1022" s="229"/>
    </row>
    <row r="1023" spans="1:28" x14ac:dyDescent="0.3">
      <c r="A1023" s="229"/>
      <c r="B1023" s="230"/>
      <c r="C1023" s="229"/>
      <c r="D1023" s="229"/>
      <c r="E1023" s="229"/>
      <c r="F1023" s="229"/>
      <c r="G1023" s="229"/>
      <c r="H1023" s="229"/>
      <c r="I1023" s="229"/>
      <c r="J1023" s="229"/>
      <c r="K1023" s="229"/>
      <c r="L1023" s="229"/>
      <c r="M1023" s="502"/>
      <c r="N1023" s="529"/>
      <c r="O1023" s="229"/>
      <c r="P1023" s="229"/>
      <c r="Q1023" s="229"/>
      <c r="R1023" s="229"/>
      <c r="S1023" s="229"/>
      <c r="T1023" s="486"/>
      <c r="U1023" s="486"/>
      <c r="V1023" s="229"/>
      <c r="W1023" s="229"/>
      <c r="X1023" s="229"/>
      <c r="Y1023" s="229"/>
      <c r="Z1023" s="229"/>
      <c r="AA1023" s="229"/>
      <c r="AB1023" s="229"/>
    </row>
    <row r="1024" spans="1:28" x14ac:dyDescent="0.3">
      <c r="A1024" s="229"/>
      <c r="B1024" s="230"/>
      <c r="C1024" s="229"/>
      <c r="D1024" s="229"/>
      <c r="E1024" s="229"/>
      <c r="F1024" s="229"/>
      <c r="G1024" s="229"/>
      <c r="H1024" s="229"/>
      <c r="I1024" s="229"/>
      <c r="J1024" s="229"/>
      <c r="K1024" s="229"/>
      <c r="L1024" s="229"/>
      <c r="M1024" s="502"/>
      <c r="N1024" s="529"/>
      <c r="O1024" s="229"/>
      <c r="P1024" s="229"/>
      <c r="Q1024" s="229"/>
      <c r="R1024" s="229"/>
      <c r="S1024" s="229"/>
      <c r="T1024" s="486"/>
      <c r="U1024" s="486"/>
      <c r="V1024" s="229"/>
      <c r="W1024" s="229"/>
      <c r="X1024" s="229"/>
      <c r="Y1024" s="229"/>
      <c r="Z1024" s="229"/>
      <c r="AA1024" s="229"/>
      <c r="AB1024" s="229"/>
    </row>
    <row r="1025" spans="1:28" x14ac:dyDescent="0.3">
      <c r="A1025" s="229"/>
      <c r="B1025" s="230"/>
      <c r="C1025" s="229"/>
      <c r="D1025" s="229"/>
      <c r="E1025" s="229"/>
      <c r="F1025" s="229"/>
      <c r="G1025" s="229"/>
      <c r="H1025" s="229"/>
      <c r="I1025" s="229"/>
      <c r="J1025" s="229"/>
      <c r="K1025" s="229"/>
      <c r="L1025" s="229"/>
      <c r="M1025" s="502"/>
      <c r="N1025" s="529"/>
      <c r="O1025" s="229"/>
      <c r="P1025" s="229"/>
      <c r="Q1025" s="229"/>
      <c r="R1025" s="229"/>
      <c r="S1025" s="229"/>
      <c r="T1025" s="486"/>
      <c r="U1025" s="486"/>
      <c r="V1025" s="229"/>
      <c r="W1025" s="229"/>
      <c r="X1025" s="229"/>
      <c r="Y1025" s="229"/>
      <c r="Z1025" s="229"/>
      <c r="AA1025" s="229"/>
      <c r="AB1025" s="229"/>
    </row>
    <row r="1026" spans="1:28" x14ac:dyDescent="0.3">
      <c r="A1026" s="229"/>
      <c r="B1026" s="230"/>
      <c r="C1026" s="229"/>
      <c r="D1026" s="229"/>
      <c r="E1026" s="229"/>
      <c r="F1026" s="229"/>
      <c r="G1026" s="229"/>
      <c r="H1026" s="229"/>
      <c r="I1026" s="229"/>
      <c r="J1026" s="229"/>
      <c r="K1026" s="229"/>
      <c r="L1026" s="229"/>
      <c r="M1026" s="502"/>
      <c r="N1026" s="529"/>
      <c r="O1026" s="229"/>
      <c r="P1026" s="229"/>
      <c r="Q1026" s="229"/>
      <c r="R1026" s="229"/>
      <c r="S1026" s="229"/>
      <c r="T1026" s="486"/>
      <c r="U1026" s="486"/>
      <c r="V1026" s="229"/>
      <c r="W1026" s="229"/>
      <c r="X1026" s="229"/>
      <c r="Y1026" s="229"/>
      <c r="Z1026" s="229"/>
      <c r="AA1026" s="229"/>
      <c r="AB1026" s="229"/>
    </row>
    <row r="1027" spans="1:28" x14ac:dyDescent="0.3">
      <c r="A1027" s="229"/>
      <c r="B1027" s="230"/>
      <c r="C1027" s="229"/>
      <c r="D1027" s="229"/>
      <c r="E1027" s="229"/>
      <c r="F1027" s="229"/>
      <c r="G1027" s="229"/>
      <c r="H1027" s="229"/>
      <c r="I1027" s="229"/>
      <c r="J1027" s="229"/>
      <c r="K1027" s="229"/>
      <c r="L1027" s="229"/>
      <c r="M1027" s="502"/>
      <c r="N1027" s="529"/>
      <c r="O1027" s="229"/>
      <c r="P1027" s="229"/>
      <c r="Q1027" s="229"/>
      <c r="R1027" s="229"/>
      <c r="S1027" s="229"/>
      <c r="T1027" s="486"/>
      <c r="U1027" s="486"/>
      <c r="V1027" s="229"/>
      <c r="W1027" s="229"/>
      <c r="X1027" s="229"/>
      <c r="Y1027" s="229"/>
      <c r="Z1027" s="229"/>
      <c r="AA1027" s="229"/>
      <c r="AB1027" s="229"/>
    </row>
    <row r="1028" spans="1:28" x14ac:dyDescent="0.3">
      <c r="A1028" s="229"/>
      <c r="B1028" s="230"/>
      <c r="C1028" s="229"/>
      <c r="D1028" s="229"/>
      <c r="E1028" s="229"/>
      <c r="F1028" s="229"/>
      <c r="G1028" s="229"/>
      <c r="H1028" s="229"/>
      <c r="I1028" s="229"/>
      <c r="J1028" s="229"/>
      <c r="K1028" s="229"/>
      <c r="L1028" s="229"/>
      <c r="M1028" s="502"/>
      <c r="N1028" s="529"/>
      <c r="O1028" s="229"/>
      <c r="P1028" s="229"/>
      <c r="Q1028" s="229"/>
      <c r="R1028" s="229"/>
      <c r="S1028" s="229"/>
      <c r="T1028" s="486"/>
      <c r="U1028" s="486"/>
      <c r="V1028" s="229"/>
      <c r="W1028" s="229"/>
      <c r="X1028" s="229"/>
      <c r="Y1028" s="229"/>
      <c r="Z1028" s="229"/>
      <c r="AA1028" s="229"/>
      <c r="AB1028" s="229"/>
    </row>
    <row r="1029" spans="1:28" x14ac:dyDescent="0.3">
      <c r="A1029" s="229"/>
      <c r="B1029" s="230"/>
      <c r="C1029" s="229"/>
      <c r="D1029" s="229"/>
      <c r="E1029" s="229"/>
      <c r="F1029" s="229"/>
      <c r="G1029" s="229"/>
      <c r="H1029" s="229"/>
      <c r="I1029" s="229"/>
      <c r="J1029" s="229"/>
      <c r="K1029" s="229"/>
      <c r="L1029" s="229"/>
      <c r="M1029" s="502"/>
      <c r="N1029" s="529"/>
      <c r="O1029" s="229"/>
      <c r="P1029" s="229"/>
      <c r="Q1029" s="229"/>
      <c r="R1029" s="229"/>
      <c r="S1029" s="229"/>
      <c r="T1029" s="486"/>
      <c r="U1029" s="486"/>
      <c r="V1029" s="229"/>
      <c r="W1029" s="229"/>
      <c r="X1029" s="229"/>
      <c r="Y1029" s="229"/>
      <c r="Z1029" s="229"/>
      <c r="AA1029" s="229"/>
      <c r="AB1029" s="229"/>
    </row>
    <row r="1030" spans="1:28" x14ac:dyDescent="0.3">
      <c r="A1030" s="229"/>
      <c r="B1030" s="230"/>
      <c r="C1030" s="229"/>
      <c r="D1030" s="229"/>
      <c r="E1030" s="229"/>
      <c r="F1030" s="229"/>
      <c r="G1030" s="229"/>
      <c r="H1030" s="229"/>
      <c r="I1030" s="229"/>
      <c r="J1030" s="229"/>
      <c r="K1030" s="229"/>
      <c r="L1030" s="229"/>
      <c r="M1030" s="502"/>
      <c r="N1030" s="529"/>
      <c r="O1030" s="229"/>
      <c r="P1030" s="229"/>
      <c r="Q1030" s="229"/>
      <c r="R1030" s="229"/>
      <c r="S1030" s="229"/>
      <c r="T1030" s="486"/>
      <c r="U1030" s="486"/>
      <c r="V1030" s="229"/>
      <c r="W1030" s="229"/>
      <c r="X1030" s="229"/>
      <c r="Y1030" s="229"/>
      <c r="Z1030" s="229"/>
      <c r="AA1030" s="229"/>
      <c r="AB1030" s="229"/>
    </row>
    <row r="1031" spans="1:28" x14ac:dyDescent="0.3">
      <c r="A1031" s="229"/>
      <c r="B1031" s="230"/>
      <c r="C1031" s="229"/>
      <c r="D1031" s="229"/>
      <c r="E1031" s="229"/>
      <c r="F1031" s="229"/>
      <c r="G1031" s="229"/>
      <c r="H1031" s="229"/>
      <c r="I1031" s="229"/>
      <c r="J1031" s="229"/>
      <c r="K1031" s="229"/>
      <c r="L1031" s="229"/>
      <c r="M1031" s="502"/>
      <c r="N1031" s="529"/>
      <c r="O1031" s="229"/>
      <c r="P1031" s="229"/>
      <c r="Q1031" s="229"/>
      <c r="R1031" s="229"/>
      <c r="S1031" s="229"/>
      <c r="T1031" s="486"/>
      <c r="U1031" s="486"/>
      <c r="V1031" s="229"/>
      <c r="W1031" s="229"/>
      <c r="X1031" s="229"/>
      <c r="Y1031" s="229"/>
      <c r="Z1031" s="229"/>
      <c r="AA1031" s="229"/>
      <c r="AB1031" s="229"/>
    </row>
    <row r="1032" spans="1:28" x14ac:dyDescent="0.3">
      <c r="A1032" s="229"/>
      <c r="B1032" s="230"/>
      <c r="C1032" s="229"/>
      <c r="D1032" s="229"/>
      <c r="E1032" s="229"/>
      <c r="F1032" s="229"/>
      <c r="G1032" s="229"/>
      <c r="H1032" s="229"/>
      <c r="I1032" s="229"/>
      <c r="J1032" s="229"/>
      <c r="K1032" s="229"/>
      <c r="L1032" s="229"/>
      <c r="M1032" s="502"/>
      <c r="N1032" s="529"/>
      <c r="O1032" s="229"/>
      <c r="P1032" s="229"/>
      <c r="Q1032" s="229"/>
      <c r="R1032" s="229"/>
      <c r="S1032" s="229"/>
      <c r="T1032" s="486"/>
      <c r="U1032" s="486"/>
      <c r="V1032" s="229"/>
      <c r="W1032" s="229"/>
      <c r="X1032" s="229"/>
      <c r="Y1032" s="229"/>
      <c r="Z1032" s="229"/>
      <c r="AA1032" s="229"/>
      <c r="AB1032" s="229"/>
    </row>
    <row r="1033" spans="1:28" x14ac:dyDescent="0.3">
      <c r="A1033" s="229"/>
      <c r="B1033" s="230"/>
      <c r="C1033" s="229"/>
      <c r="D1033" s="229"/>
      <c r="E1033" s="229"/>
      <c r="F1033" s="229"/>
      <c r="G1033" s="229"/>
      <c r="H1033" s="229"/>
      <c r="I1033" s="229"/>
      <c r="J1033" s="229"/>
      <c r="K1033" s="229"/>
      <c r="L1033" s="229"/>
      <c r="M1033" s="502"/>
      <c r="N1033" s="529"/>
      <c r="O1033" s="229"/>
      <c r="P1033" s="229"/>
      <c r="Q1033" s="229"/>
      <c r="R1033" s="229"/>
      <c r="S1033" s="229"/>
      <c r="T1033" s="486"/>
      <c r="U1033" s="486"/>
      <c r="V1033" s="229"/>
      <c r="W1033" s="229"/>
      <c r="X1033" s="229"/>
      <c r="Y1033" s="229"/>
      <c r="Z1033" s="229"/>
      <c r="AA1033" s="229"/>
      <c r="AB1033" s="229"/>
    </row>
    <row r="1034" spans="1:28" x14ac:dyDescent="0.3">
      <c r="A1034" s="229"/>
      <c r="B1034" s="230"/>
      <c r="C1034" s="229"/>
      <c r="D1034" s="229"/>
      <c r="E1034" s="229"/>
      <c r="F1034" s="229"/>
      <c r="G1034" s="229"/>
      <c r="H1034" s="229"/>
      <c r="I1034" s="229"/>
      <c r="J1034" s="229"/>
      <c r="K1034" s="229"/>
      <c r="L1034" s="229"/>
      <c r="M1034" s="502"/>
      <c r="N1034" s="529"/>
      <c r="O1034" s="229"/>
      <c r="P1034" s="229"/>
      <c r="Q1034" s="229"/>
      <c r="R1034" s="229"/>
      <c r="S1034" s="229"/>
      <c r="T1034" s="486"/>
      <c r="U1034" s="486"/>
      <c r="V1034" s="229"/>
      <c r="W1034" s="229"/>
      <c r="X1034" s="229"/>
      <c r="Y1034" s="229"/>
      <c r="Z1034" s="229"/>
      <c r="AA1034" s="229"/>
      <c r="AB1034" s="229"/>
    </row>
    <row r="1035" spans="1:28" x14ac:dyDescent="0.3">
      <c r="A1035" s="229"/>
      <c r="B1035" s="230"/>
      <c r="C1035" s="229"/>
      <c r="D1035" s="229"/>
      <c r="E1035" s="229"/>
      <c r="F1035" s="229"/>
      <c r="G1035" s="229"/>
      <c r="H1035" s="229"/>
      <c r="I1035" s="229"/>
      <c r="J1035" s="229"/>
      <c r="K1035" s="229"/>
      <c r="L1035" s="229"/>
      <c r="M1035" s="502"/>
      <c r="N1035" s="529"/>
      <c r="O1035" s="229"/>
      <c r="P1035" s="229"/>
      <c r="Q1035" s="229"/>
      <c r="R1035" s="229"/>
      <c r="S1035" s="229"/>
      <c r="T1035" s="486"/>
      <c r="U1035" s="486"/>
      <c r="V1035" s="229"/>
      <c r="W1035" s="229"/>
      <c r="X1035" s="229"/>
      <c r="Y1035" s="229"/>
      <c r="Z1035" s="229"/>
      <c r="AA1035" s="229"/>
      <c r="AB1035" s="229"/>
    </row>
    <row r="1036" spans="1:28" x14ac:dyDescent="0.3">
      <c r="A1036" s="229"/>
      <c r="B1036" s="230"/>
      <c r="C1036" s="229"/>
      <c r="D1036" s="229"/>
      <c r="E1036" s="229"/>
      <c r="F1036" s="229"/>
      <c r="G1036" s="229"/>
      <c r="H1036" s="229"/>
      <c r="I1036" s="229"/>
      <c r="J1036" s="229"/>
      <c r="K1036" s="229"/>
      <c r="L1036" s="229"/>
      <c r="M1036" s="502"/>
      <c r="N1036" s="529"/>
      <c r="O1036" s="229"/>
      <c r="P1036" s="229"/>
      <c r="Q1036" s="229"/>
      <c r="R1036" s="229"/>
      <c r="S1036" s="229"/>
      <c r="T1036" s="486"/>
      <c r="U1036" s="486"/>
      <c r="V1036" s="229"/>
      <c r="W1036" s="229"/>
      <c r="X1036" s="229"/>
      <c r="Y1036" s="229"/>
      <c r="Z1036" s="229"/>
      <c r="AA1036" s="229"/>
      <c r="AB1036" s="229"/>
    </row>
    <row r="1037" spans="1:28" x14ac:dyDescent="0.3">
      <c r="A1037" s="229"/>
      <c r="B1037" s="230"/>
      <c r="C1037" s="229"/>
      <c r="D1037" s="229"/>
      <c r="E1037" s="229"/>
      <c r="F1037" s="229"/>
      <c r="G1037" s="229"/>
      <c r="H1037" s="229"/>
      <c r="I1037" s="229"/>
      <c r="J1037" s="229"/>
      <c r="K1037" s="229"/>
      <c r="L1037" s="229"/>
      <c r="M1037" s="502"/>
      <c r="N1037" s="529"/>
      <c r="O1037" s="229"/>
      <c r="P1037" s="229"/>
      <c r="Q1037" s="229"/>
      <c r="R1037" s="229"/>
      <c r="S1037" s="229"/>
      <c r="T1037" s="486"/>
      <c r="U1037" s="486"/>
      <c r="V1037" s="229"/>
      <c r="W1037" s="229"/>
      <c r="X1037" s="229"/>
      <c r="Y1037" s="229"/>
      <c r="Z1037" s="229"/>
      <c r="AA1037" s="229"/>
      <c r="AB1037" s="229"/>
    </row>
    <row r="1038" spans="1:28" x14ac:dyDescent="0.3">
      <c r="A1038" s="229"/>
      <c r="B1038" s="230"/>
      <c r="C1038" s="229"/>
      <c r="D1038" s="229"/>
      <c r="E1038" s="229"/>
      <c r="F1038" s="229"/>
      <c r="G1038" s="229"/>
      <c r="H1038" s="229"/>
      <c r="I1038" s="229"/>
      <c r="J1038" s="229"/>
      <c r="K1038" s="229"/>
      <c r="L1038" s="229"/>
      <c r="M1038" s="502"/>
      <c r="N1038" s="529"/>
      <c r="O1038" s="229"/>
      <c r="P1038" s="229"/>
      <c r="Q1038" s="229"/>
      <c r="R1038" s="229"/>
      <c r="S1038" s="229"/>
      <c r="T1038" s="486"/>
      <c r="U1038" s="486"/>
      <c r="V1038" s="229"/>
      <c r="W1038" s="229"/>
      <c r="X1038" s="229"/>
      <c r="Y1038" s="229"/>
      <c r="Z1038" s="229"/>
      <c r="AA1038" s="229"/>
      <c r="AB1038" s="229"/>
    </row>
    <row r="1039" spans="1:28" x14ac:dyDescent="0.3">
      <c r="A1039" s="229"/>
      <c r="B1039" s="230"/>
      <c r="C1039" s="229"/>
      <c r="D1039" s="229"/>
      <c r="E1039" s="229"/>
      <c r="F1039" s="229"/>
      <c r="G1039" s="229"/>
      <c r="H1039" s="229"/>
      <c r="I1039" s="229"/>
      <c r="J1039" s="229"/>
      <c r="K1039" s="229"/>
      <c r="L1039" s="229"/>
      <c r="M1039" s="502"/>
      <c r="N1039" s="529"/>
      <c r="O1039" s="229"/>
      <c r="P1039" s="229"/>
      <c r="Q1039" s="229"/>
      <c r="R1039" s="229"/>
      <c r="S1039" s="229"/>
      <c r="T1039" s="486"/>
      <c r="U1039" s="486"/>
      <c r="V1039" s="229"/>
      <c r="W1039" s="229"/>
      <c r="X1039" s="229"/>
      <c r="Y1039" s="229"/>
      <c r="Z1039" s="229"/>
      <c r="AA1039" s="229"/>
      <c r="AB1039" s="229"/>
    </row>
    <row r="1040" spans="1:28" x14ac:dyDescent="0.3">
      <c r="A1040" s="229"/>
      <c r="B1040" s="230"/>
      <c r="C1040" s="229"/>
      <c r="D1040" s="229"/>
      <c r="E1040" s="229"/>
      <c r="F1040" s="229"/>
      <c r="G1040" s="229"/>
      <c r="H1040" s="229"/>
      <c r="I1040" s="229"/>
      <c r="J1040" s="229"/>
      <c r="K1040" s="229"/>
      <c r="L1040" s="229"/>
      <c r="M1040" s="502"/>
      <c r="N1040" s="529"/>
      <c r="O1040" s="229"/>
      <c r="P1040" s="229"/>
      <c r="Q1040" s="229"/>
      <c r="R1040" s="229"/>
      <c r="S1040" s="229"/>
      <c r="T1040" s="486"/>
      <c r="U1040" s="486"/>
      <c r="V1040" s="229"/>
      <c r="W1040" s="229"/>
      <c r="X1040" s="229"/>
      <c r="Y1040" s="229"/>
      <c r="Z1040" s="229"/>
      <c r="AA1040" s="229"/>
      <c r="AB1040" s="229"/>
    </row>
    <row r="1041" spans="1:28" x14ac:dyDescent="0.3">
      <c r="A1041" s="525"/>
      <c r="B1041" s="525"/>
      <c r="C1041" s="525"/>
      <c r="D1041" s="525"/>
      <c r="E1041" s="525"/>
      <c r="F1041" s="525"/>
      <c r="G1041" s="525"/>
      <c r="H1041" s="525"/>
      <c r="I1041" s="525"/>
      <c r="J1041" s="525"/>
      <c r="K1041" s="525"/>
      <c r="L1041" s="525"/>
      <c r="M1041" s="528"/>
      <c r="N1041" s="527"/>
      <c r="O1041" s="525"/>
      <c r="P1041" s="525"/>
      <c r="Q1041" s="525"/>
      <c r="R1041" s="525"/>
      <c r="S1041" s="525"/>
      <c r="T1041" s="526"/>
      <c r="U1041" s="526"/>
      <c r="V1041" s="525"/>
      <c r="W1041" s="525"/>
      <c r="X1041" s="525"/>
      <c r="Y1041" s="525"/>
      <c r="Z1041" s="525"/>
      <c r="AA1041" s="525"/>
      <c r="AB1041" s="525"/>
    </row>
    <row r="1042" spans="1:28" x14ac:dyDescent="0.3">
      <c r="A1042" s="525"/>
      <c r="B1042" s="525"/>
      <c r="C1042" s="525"/>
      <c r="D1042" s="525"/>
      <c r="E1042" s="525"/>
      <c r="F1042" s="525"/>
      <c r="G1042" s="525"/>
      <c r="H1042" s="525"/>
      <c r="I1042" s="525"/>
      <c r="J1042" s="525"/>
      <c r="K1042" s="525"/>
      <c r="L1042" s="525"/>
      <c r="M1042" s="528"/>
      <c r="N1042" s="527"/>
      <c r="O1042" s="525"/>
      <c r="P1042" s="525"/>
      <c r="Q1042" s="525"/>
      <c r="R1042" s="525"/>
      <c r="S1042" s="525"/>
      <c r="T1042" s="526"/>
      <c r="U1042" s="526"/>
      <c r="V1042" s="525"/>
      <c r="W1042" s="525"/>
      <c r="X1042" s="525"/>
      <c r="Y1042" s="525"/>
      <c r="Z1042" s="525"/>
      <c r="AA1042" s="525"/>
      <c r="AB1042" s="525"/>
    </row>
    <row r="1043" spans="1:28" x14ac:dyDescent="0.3">
      <c r="A1043" s="525"/>
      <c r="B1043" s="525"/>
      <c r="C1043" s="525"/>
      <c r="D1043" s="525"/>
      <c r="E1043" s="525"/>
      <c r="F1043" s="525"/>
      <c r="G1043" s="525"/>
      <c r="H1043" s="525"/>
      <c r="I1043" s="525"/>
      <c r="J1043" s="525"/>
      <c r="K1043" s="525"/>
      <c r="L1043" s="525"/>
      <c r="M1043" s="528"/>
      <c r="N1043" s="527"/>
      <c r="O1043" s="525"/>
      <c r="P1043" s="525"/>
      <c r="Q1043" s="525"/>
      <c r="R1043" s="525"/>
      <c r="S1043" s="525"/>
      <c r="T1043" s="526"/>
      <c r="U1043" s="526"/>
      <c r="V1043" s="525"/>
      <c r="W1043" s="525"/>
      <c r="X1043" s="525"/>
      <c r="Y1043" s="525"/>
      <c r="Z1043" s="525"/>
      <c r="AA1043" s="525"/>
      <c r="AB1043" s="525"/>
    </row>
    <row r="1044" spans="1:28" x14ac:dyDescent="0.3">
      <c r="A1044" s="525"/>
      <c r="B1044" s="525"/>
      <c r="C1044" s="525"/>
      <c r="D1044" s="525"/>
      <c r="E1044" s="525"/>
      <c r="F1044" s="525"/>
      <c r="G1044" s="525"/>
      <c r="H1044" s="525"/>
      <c r="I1044" s="525"/>
      <c r="J1044" s="525"/>
      <c r="K1044" s="525"/>
      <c r="L1044" s="525"/>
      <c r="M1044" s="528"/>
      <c r="N1044" s="527"/>
      <c r="O1044" s="525"/>
      <c r="P1044" s="525"/>
      <c r="Q1044" s="525"/>
      <c r="R1044" s="525"/>
      <c r="S1044" s="525"/>
      <c r="T1044" s="526"/>
      <c r="U1044" s="526"/>
      <c r="V1044" s="525"/>
      <c r="W1044" s="525"/>
      <c r="X1044" s="525"/>
      <c r="Y1044" s="525"/>
      <c r="Z1044" s="525"/>
      <c r="AA1044" s="525"/>
      <c r="AB1044" s="525"/>
    </row>
    <row r="1045" spans="1:28" x14ac:dyDescent="0.3">
      <c r="A1045" s="525"/>
      <c r="B1045" s="525"/>
      <c r="C1045" s="525"/>
      <c r="D1045" s="525"/>
      <c r="E1045" s="525"/>
      <c r="F1045" s="525"/>
      <c r="G1045" s="525"/>
      <c r="H1045" s="525"/>
      <c r="I1045" s="525"/>
      <c r="J1045" s="525"/>
      <c r="K1045" s="525"/>
      <c r="L1045" s="525"/>
      <c r="M1045" s="528"/>
      <c r="N1045" s="527"/>
      <c r="O1045" s="525"/>
      <c r="P1045" s="525"/>
      <c r="Q1045" s="525"/>
      <c r="R1045" s="525"/>
      <c r="S1045" s="525"/>
      <c r="T1045" s="526"/>
      <c r="U1045" s="526"/>
      <c r="V1045" s="525"/>
      <c r="W1045" s="525"/>
      <c r="X1045" s="525"/>
      <c r="Y1045" s="525"/>
      <c r="Z1045" s="525"/>
      <c r="AA1045" s="525"/>
      <c r="AB1045" s="525"/>
    </row>
    <row r="1046" spans="1:28" x14ac:dyDescent="0.3">
      <c r="A1046" s="525"/>
      <c r="B1046" s="525"/>
      <c r="C1046" s="525"/>
      <c r="D1046" s="525"/>
      <c r="E1046" s="525"/>
      <c r="F1046" s="525"/>
      <c r="G1046" s="525"/>
      <c r="H1046" s="525"/>
      <c r="I1046" s="525"/>
      <c r="J1046" s="525"/>
      <c r="K1046" s="525"/>
      <c r="L1046" s="525"/>
      <c r="M1046" s="528"/>
      <c r="N1046" s="527"/>
      <c r="O1046" s="525"/>
      <c r="P1046" s="525"/>
      <c r="Q1046" s="525"/>
      <c r="R1046" s="525"/>
      <c r="S1046" s="525"/>
      <c r="T1046" s="526"/>
      <c r="U1046" s="526"/>
      <c r="V1046" s="525"/>
      <c r="W1046" s="525"/>
      <c r="X1046" s="525"/>
      <c r="Y1046" s="525"/>
      <c r="Z1046" s="525"/>
      <c r="AA1046" s="525"/>
      <c r="AB1046" s="525"/>
    </row>
    <row r="1047" spans="1:28" x14ac:dyDescent="0.3">
      <c r="A1047" s="525"/>
      <c r="B1047" s="525"/>
      <c r="C1047" s="525"/>
      <c r="D1047" s="525"/>
      <c r="E1047" s="525"/>
      <c r="F1047" s="525"/>
      <c r="G1047" s="525"/>
      <c r="H1047" s="525"/>
      <c r="I1047" s="525"/>
      <c r="J1047" s="525"/>
      <c r="K1047" s="525"/>
      <c r="L1047" s="525"/>
      <c r="M1047" s="528"/>
      <c r="N1047" s="527"/>
      <c r="O1047" s="525"/>
      <c r="P1047" s="525"/>
      <c r="Q1047" s="525"/>
      <c r="R1047" s="525"/>
      <c r="S1047" s="525"/>
      <c r="T1047" s="526"/>
      <c r="U1047" s="526"/>
      <c r="V1047" s="525"/>
      <c r="W1047" s="525"/>
      <c r="X1047" s="525"/>
      <c r="Y1047" s="525"/>
      <c r="Z1047" s="525"/>
      <c r="AA1047" s="525"/>
      <c r="AB1047" s="525"/>
    </row>
    <row r="1048" spans="1:28" x14ac:dyDescent="0.3">
      <c r="A1048" s="525"/>
      <c r="B1048" s="525"/>
      <c r="C1048" s="525"/>
      <c r="D1048" s="525"/>
      <c r="E1048" s="525"/>
      <c r="F1048" s="525"/>
      <c r="G1048" s="525"/>
      <c r="H1048" s="525"/>
      <c r="I1048" s="525"/>
      <c r="J1048" s="525"/>
      <c r="K1048" s="525"/>
      <c r="L1048" s="525"/>
      <c r="M1048" s="528"/>
      <c r="N1048" s="527"/>
      <c r="O1048" s="525"/>
      <c r="P1048" s="525"/>
      <c r="Q1048" s="525"/>
      <c r="R1048" s="525"/>
      <c r="S1048" s="525"/>
      <c r="T1048" s="526"/>
      <c r="U1048" s="526"/>
      <c r="V1048" s="525"/>
      <c r="W1048" s="525"/>
      <c r="X1048" s="525"/>
      <c r="Y1048" s="525"/>
      <c r="Z1048" s="525"/>
      <c r="AA1048" s="525"/>
      <c r="AB1048" s="525"/>
    </row>
    <row r="1049" spans="1:28" x14ac:dyDescent="0.3">
      <c r="A1049" s="525"/>
      <c r="B1049" s="525"/>
      <c r="C1049" s="525"/>
      <c r="D1049" s="525"/>
      <c r="E1049" s="525"/>
      <c r="F1049" s="525"/>
      <c r="G1049" s="525"/>
      <c r="H1049" s="525"/>
      <c r="I1049" s="525"/>
      <c r="J1049" s="525"/>
      <c r="K1049" s="525"/>
      <c r="L1049" s="525"/>
      <c r="M1049" s="528"/>
      <c r="N1049" s="527"/>
      <c r="O1049" s="525"/>
      <c r="P1049" s="525"/>
      <c r="Q1049" s="525"/>
      <c r="R1049" s="525"/>
      <c r="S1049" s="525"/>
      <c r="T1049" s="526"/>
      <c r="U1049" s="526"/>
      <c r="V1049" s="525"/>
      <c r="W1049" s="525"/>
      <c r="X1049" s="525"/>
      <c r="Y1049" s="525"/>
      <c r="Z1049" s="525"/>
      <c r="AA1049" s="525"/>
      <c r="AB1049" s="525"/>
    </row>
    <row r="1050" spans="1:28" x14ac:dyDescent="0.3">
      <c r="A1050" s="525"/>
      <c r="B1050" s="525"/>
      <c r="C1050" s="525"/>
      <c r="D1050" s="525"/>
      <c r="E1050" s="525"/>
      <c r="F1050" s="525"/>
      <c r="G1050" s="525"/>
      <c r="H1050" s="525"/>
      <c r="I1050" s="525"/>
      <c r="J1050" s="525"/>
      <c r="K1050" s="525"/>
      <c r="L1050" s="525"/>
      <c r="M1050" s="528"/>
      <c r="N1050" s="527"/>
      <c r="O1050" s="525"/>
      <c r="P1050" s="525"/>
      <c r="Q1050" s="525"/>
      <c r="R1050" s="525"/>
      <c r="S1050" s="525"/>
      <c r="T1050" s="526"/>
      <c r="U1050" s="526"/>
      <c r="V1050" s="525"/>
      <c r="W1050" s="525"/>
      <c r="X1050" s="525"/>
      <c r="Y1050" s="525"/>
      <c r="Z1050" s="525"/>
      <c r="AA1050" s="525"/>
      <c r="AB1050" s="525"/>
    </row>
    <row r="1051" spans="1:28" x14ac:dyDescent="0.3">
      <c r="A1051" s="525"/>
      <c r="B1051" s="525"/>
      <c r="C1051" s="525"/>
      <c r="D1051" s="525"/>
      <c r="E1051" s="525"/>
      <c r="F1051" s="525"/>
      <c r="G1051" s="525"/>
      <c r="H1051" s="525"/>
      <c r="I1051" s="525"/>
      <c r="J1051" s="525"/>
      <c r="K1051" s="525"/>
      <c r="L1051" s="525"/>
      <c r="M1051" s="528"/>
      <c r="N1051" s="527"/>
      <c r="O1051" s="525"/>
      <c r="P1051" s="525"/>
      <c r="Q1051" s="525"/>
      <c r="R1051" s="525"/>
      <c r="S1051" s="525"/>
      <c r="T1051" s="526"/>
      <c r="U1051" s="526"/>
      <c r="V1051" s="525"/>
      <c r="W1051" s="525"/>
      <c r="X1051" s="525"/>
      <c r="Y1051" s="525"/>
      <c r="Z1051" s="525"/>
      <c r="AA1051" s="525"/>
      <c r="AB1051" s="525"/>
    </row>
    <row r="1052" spans="1:28" x14ac:dyDescent="0.3">
      <c r="A1052" s="525"/>
      <c r="B1052" s="525"/>
      <c r="C1052" s="525"/>
      <c r="D1052" s="525"/>
      <c r="E1052" s="525"/>
      <c r="F1052" s="525"/>
      <c r="G1052" s="525"/>
      <c r="H1052" s="525"/>
      <c r="I1052" s="525"/>
      <c r="J1052" s="525"/>
      <c r="K1052" s="525"/>
      <c r="L1052" s="525"/>
      <c r="M1052" s="528"/>
      <c r="N1052" s="527"/>
      <c r="O1052" s="525"/>
      <c r="P1052" s="525"/>
      <c r="Q1052" s="525"/>
      <c r="R1052" s="525"/>
      <c r="S1052" s="525"/>
      <c r="T1052" s="526"/>
      <c r="U1052" s="526"/>
      <c r="V1052" s="525"/>
      <c r="W1052" s="525"/>
      <c r="X1052" s="525"/>
      <c r="Y1052" s="525"/>
      <c r="Z1052" s="525"/>
      <c r="AA1052" s="525"/>
      <c r="AB1052" s="525"/>
    </row>
    <row r="1053" spans="1:28" x14ac:dyDescent="0.3">
      <c r="A1053" s="525"/>
      <c r="B1053" s="525"/>
      <c r="C1053" s="525"/>
      <c r="D1053" s="525"/>
      <c r="E1053" s="525"/>
      <c r="F1053" s="525"/>
      <c r="G1053" s="525"/>
      <c r="H1053" s="525"/>
      <c r="I1053" s="525"/>
      <c r="J1053" s="525"/>
      <c r="K1053" s="525"/>
      <c r="L1053" s="525"/>
      <c r="M1053" s="528"/>
      <c r="N1053" s="527"/>
      <c r="O1053" s="525"/>
      <c r="P1053" s="525"/>
      <c r="Q1053" s="525"/>
      <c r="R1053" s="525"/>
      <c r="S1053" s="525"/>
      <c r="T1053" s="526"/>
      <c r="U1053" s="526"/>
      <c r="V1053" s="525"/>
      <c r="W1053" s="525"/>
      <c r="X1053" s="525"/>
      <c r="Y1053" s="525"/>
      <c r="Z1053" s="525"/>
      <c r="AA1053" s="525"/>
      <c r="AB1053" s="525"/>
    </row>
    <row r="1054" spans="1:28" x14ac:dyDescent="0.3">
      <c r="A1054" s="525"/>
      <c r="B1054" s="525"/>
      <c r="C1054" s="525"/>
      <c r="D1054" s="525"/>
      <c r="E1054" s="525"/>
      <c r="F1054" s="525"/>
      <c r="G1054" s="525"/>
      <c r="H1054" s="525"/>
      <c r="I1054" s="525"/>
      <c r="J1054" s="525"/>
      <c r="K1054" s="525"/>
      <c r="L1054" s="525"/>
      <c r="M1054" s="528"/>
      <c r="N1054" s="527"/>
      <c r="O1054" s="525"/>
      <c r="P1054" s="525"/>
      <c r="Q1054" s="525"/>
      <c r="R1054" s="525"/>
      <c r="S1054" s="525"/>
      <c r="T1054" s="526"/>
      <c r="U1054" s="526"/>
      <c r="V1054" s="525"/>
      <c r="W1054" s="525"/>
      <c r="X1054" s="525"/>
      <c r="Y1054" s="525"/>
      <c r="Z1054" s="525"/>
      <c r="AA1054" s="525"/>
      <c r="AB1054" s="525"/>
    </row>
    <row r="1055" spans="1:28" x14ac:dyDescent="0.3">
      <c r="A1055" s="525"/>
      <c r="B1055" s="525"/>
      <c r="C1055" s="525"/>
      <c r="D1055" s="525"/>
      <c r="E1055" s="525"/>
      <c r="F1055" s="525"/>
      <c r="G1055" s="525"/>
      <c r="H1055" s="525"/>
      <c r="I1055" s="525"/>
      <c r="J1055" s="525"/>
      <c r="K1055" s="525"/>
      <c r="L1055" s="525"/>
      <c r="M1055" s="528"/>
      <c r="N1055" s="527"/>
      <c r="O1055" s="525"/>
      <c r="P1055" s="525"/>
      <c r="Q1055" s="525"/>
      <c r="R1055" s="525"/>
      <c r="S1055" s="525"/>
      <c r="T1055" s="526"/>
      <c r="U1055" s="526"/>
      <c r="V1055" s="525"/>
      <c r="W1055" s="525"/>
      <c r="X1055" s="525"/>
      <c r="Y1055" s="525"/>
      <c r="Z1055" s="525"/>
      <c r="AA1055" s="525"/>
      <c r="AB1055" s="525"/>
    </row>
    <row r="1056" spans="1:28" x14ac:dyDescent="0.3">
      <c r="A1056" s="525"/>
      <c r="B1056" s="525"/>
      <c r="C1056" s="525"/>
      <c r="D1056" s="525"/>
      <c r="E1056" s="525"/>
      <c r="F1056" s="525"/>
      <c r="G1056" s="525"/>
      <c r="H1056" s="525"/>
      <c r="I1056" s="525"/>
      <c r="J1056" s="525"/>
      <c r="K1056" s="525"/>
      <c r="L1056" s="525"/>
      <c r="M1056" s="528"/>
      <c r="N1056" s="527"/>
      <c r="O1056" s="525"/>
      <c r="P1056" s="525"/>
      <c r="Q1056" s="525"/>
      <c r="R1056" s="525"/>
      <c r="S1056" s="525"/>
      <c r="T1056" s="526"/>
      <c r="U1056" s="526"/>
      <c r="V1056" s="525"/>
      <c r="W1056" s="525"/>
      <c r="X1056" s="525"/>
      <c r="Y1056" s="525"/>
      <c r="Z1056" s="525"/>
      <c r="AA1056" s="525"/>
      <c r="AB1056" s="525"/>
    </row>
    <row r="1057" spans="1:28" x14ac:dyDescent="0.3">
      <c r="A1057" s="525"/>
      <c r="B1057" s="525"/>
      <c r="C1057" s="525"/>
      <c r="D1057" s="525"/>
      <c r="E1057" s="525"/>
      <c r="F1057" s="525"/>
      <c r="G1057" s="525"/>
      <c r="H1057" s="525"/>
      <c r="I1057" s="525"/>
      <c r="J1057" s="525"/>
      <c r="K1057" s="525"/>
      <c r="L1057" s="525"/>
      <c r="M1057" s="528"/>
      <c r="N1057" s="527"/>
      <c r="O1057" s="525"/>
      <c r="P1057" s="525"/>
      <c r="Q1057" s="525"/>
      <c r="R1057" s="525"/>
      <c r="S1057" s="525"/>
      <c r="T1057" s="526"/>
      <c r="U1057" s="526"/>
      <c r="V1057" s="525"/>
      <c r="W1057" s="525"/>
      <c r="X1057" s="525"/>
      <c r="Y1057" s="525"/>
      <c r="Z1057" s="525"/>
      <c r="AA1057" s="525"/>
      <c r="AB1057" s="525"/>
    </row>
    <row r="1058" spans="1:28" x14ac:dyDescent="0.3">
      <c r="A1058" s="525"/>
      <c r="B1058" s="525"/>
      <c r="C1058" s="525"/>
      <c r="D1058" s="525"/>
      <c r="E1058" s="525"/>
      <c r="F1058" s="525"/>
      <c r="G1058" s="525"/>
      <c r="H1058" s="525"/>
      <c r="I1058" s="525"/>
      <c r="J1058" s="525"/>
      <c r="K1058" s="525"/>
      <c r="L1058" s="525"/>
      <c r="M1058" s="528"/>
      <c r="N1058" s="527"/>
      <c r="O1058" s="525"/>
      <c r="P1058" s="525"/>
      <c r="Q1058" s="525"/>
      <c r="R1058" s="525"/>
      <c r="S1058" s="525"/>
      <c r="T1058" s="526"/>
      <c r="U1058" s="526"/>
      <c r="V1058" s="525"/>
      <c r="W1058" s="525"/>
      <c r="X1058" s="525"/>
      <c r="Y1058" s="525"/>
      <c r="Z1058" s="525"/>
      <c r="AA1058" s="525"/>
      <c r="AB1058" s="525"/>
    </row>
  </sheetData>
  <mergeCells count="32">
    <mergeCell ref="C5:C8"/>
    <mergeCell ref="D5:F5"/>
    <mergeCell ref="G5:G8"/>
    <mergeCell ref="H5:H8"/>
    <mergeCell ref="I5:I8"/>
    <mergeCell ref="D6:D8"/>
    <mergeCell ref="A1:V1"/>
    <mergeCell ref="A2:AF2"/>
    <mergeCell ref="A4:J4"/>
    <mergeCell ref="K4:U4"/>
    <mergeCell ref="W4:W8"/>
    <mergeCell ref="X4:X8"/>
    <mergeCell ref="Y4:Y8"/>
    <mergeCell ref="Z4:Z8"/>
    <mergeCell ref="AA4:AA8"/>
    <mergeCell ref="A5:A8"/>
    <mergeCell ref="P5:P8"/>
    <mergeCell ref="J5:J8"/>
    <mergeCell ref="Q5:Q8"/>
    <mergeCell ref="R5:R8"/>
    <mergeCell ref="S5:S8"/>
    <mergeCell ref="T5:U5"/>
    <mergeCell ref="V5:V8"/>
    <mergeCell ref="E6:E8"/>
    <mergeCell ref="F6:F8"/>
    <mergeCell ref="T6:T8"/>
    <mergeCell ref="U6:U8"/>
    <mergeCell ref="K5:K8"/>
    <mergeCell ref="L5:L8"/>
    <mergeCell ref="M5:M8"/>
    <mergeCell ref="N5:N8"/>
    <mergeCell ref="O5:O8"/>
  </mergeCells>
  <pageMargins left="0.11811023622047245" right="0.11811023622047245" top="0.23622047244094491" bottom="0.05" header="0.15748031496062992" footer="0.11811023622047245"/>
  <pageSetup paperSize="9" scale="65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AL994"/>
  <sheetViews>
    <sheetView topLeftCell="I7" zoomScale="82" zoomScaleNormal="82" workbookViewId="0">
      <selection activeCell="K34" sqref="K34"/>
    </sheetView>
  </sheetViews>
  <sheetFormatPr defaultRowHeight="14.25" x14ac:dyDescent="0.2"/>
  <cols>
    <col min="1" max="1" width="4.5" customWidth="1"/>
    <col min="2" max="2" width="6.125" customWidth="1"/>
    <col min="3" max="3" width="6.625" customWidth="1"/>
    <col min="4" max="4" width="4" customWidth="1"/>
    <col min="5" max="5" width="3.875" customWidth="1"/>
    <col min="6" max="6" width="5.125" customWidth="1"/>
    <col min="7" max="7" width="7" customWidth="1"/>
    <col min="8" max="8" width="6.875" customWidth="1"/>
    <col min="9" max="9" width="6.25" customWidth="1"/>
    <col min="10" max="11" width="6.75" customWidth="1"/>
    <col min="12" max="12" width="8.75" customWidth="1"/>
    <col min="14" max="14" width="1.75" bestFit="1" customWidth="1"/>
    <col min="17" max="17" width="8" customWidth="1"/>
    <col min="18" max="18" width="6.5" customWidth="1"/>
    <col min="19" max="19" width="7.5" customWidth="1"/>
    <col min="22" max="22" width="7.875" customWidth="1"/>
    <col min="23" max="23" width="9.5" customWidth="1"/>
    <col min="25" max="25" width="5.5" customWidth="1"/>
    <col min="26" max="26" width="5.875" customWidth="1"/>
    <col min="28" max="28" width="11.375" bestFit="1" customWidth="1"/>
    <col min="29" max="29" width="5.5" customWidth="1"/>
    <col min="30" max="30" width="7.875" customWidth="1"/>
    <col min="31" max="31" width="5.75" customWidth="1"/>
    <col min="32" max="32" width="9.875" customWidth="1"/>
  </cols>
  <sheetData>
    <row r="1" spans="1:38" ht="21" x14ac:dyDescent="0.35">
      <c r="A1" s="640" t="s">
        <v>1319</v>
      </c>
      <c r="B1" s="640"/>
      <c r="C1" s="640"/>
      <c r="D1" s="640"/>
      <c r="E1" s="640"/>
      <c r="F1" s="640"/>
      <c r="G1" s="640"/>
      <c r="H1" s="640"/>
      <c r="I1" s="640"/>
      <c r="J1" s="640"/>
      <c r="K1" s="640"/>
      <c r="L1" s="640"/>
      <c r="M1" s="640"/>
      <c r="N1" s="640"/>
      <c r="O1" s="640"/>
      <c r="P1" s="640"/>
      <c r="Q1" s="640"/>
      <c r="R1" s="640"/>
      <c r="S1" s="640"/>
      <c r="T1" s="640"/>
      <c r="U1" s="640"/>
      <c r="V1" s="640"/>
      <c r="W1" s="640"/>
      <c r="X1" s="640"/>
      <c r="Y1" s="640"/>
      <c r="Z1" s="640"/>
      <c r="AA1" s="641"/>
      <c r="AB1" s="641" t="s">
        <v>295</v>
      </c>
      <c r="AC1" s="641"/>
      <c r="AD1" s="641"/>
      <c r="AE1" s="641"/>
      <c r="AF1" s="641"/>
      <c r="AG1" s="641"/>
      <c r="AH1" s="641"/>
      <c r="AI1" s="641"/>
      <c r="AJ1" s="641"/>
      <c r="AK1" s="641"/>
      <c r="AL1" s="641"/>
    </row>
    <row r="2" spans="1:38" ht="21" x14ac:dyDescent="0.35">
      <c r="A2" s="640" t="s">
        <v>293</v>
      </c>
      <c r="B2" s="640"/>
      <c r="C2" s="640"/>
      <c r="D2" s="640"/>
      <c r="E2" s="640"/>
      <c r="F2" s="640"/>
      <c r="G2" s="640"/>
      <c r="H2" s="640"/>
      <c r="I2" s="640"/>
      <c r="J2" s="640"/>
      <c r="K2" s="640"/>
      <c r="L2" s="640"/>
      <c r="M2" s="640"/>
      <c r="N2" s="640"/>
      <c r="O2" s="640"/>
      <c r="P2" s="640"/>
      <c r="Q2" s="640"/>
      <c r="R2" s="640"/>
      <c r="S2" s="640"/>
      <c r="T2" s="640"/>
      <c r="U2" s="640"/>
      <c r="V2" s="640"/>
      <c r="W2" s="640"/>
      <c r="X2" s="640"/>
      <c r="Y2" s="640"/>
      <c r="Z2" s="640"/>
      <c r="AA2" s="640"/>
      <c r="AB2" s="640"/>
      <c r="AC2" s="640"/>
      <c r="AD2" s="640"/>
      <c r="AE2" s="640"/>
      <c r="AF2" s="640"/>
      <c r="AG2" s="640"/>
      <c r="AH2" s="640"/>
      <c r="AI2" s="640"/>
      <c r="AJ2" s="640"/>
      <c r="AK2" s="640"/>
      <c r="AL2" s="640"/>
    </row>
    <row r="3" spans="1:38" ht="15.75" x14ac:dyDescent="0.25">
      <c r="A3" s="639"/>
      <c r="B3" s="639"/>
      <c r="C3" s="639"/>
      <c r="D3" s="639"/>
      <c r="E3" s="639"/>
      <c r="F3" s="639"/>
      <c r="G3" s="639"/>
      <c r="H3" s="639"/>
      <c r="I3" s="639"/>
      <c r="J3" s="639"/>
      <c r="K3" s="639"/>
      <c r="L3" s="639"/>
      <c r="M3" s="639"/>
      <c r="N3" s="639"/>
      <c r="O3" s="639"/>
      <c r="P3" s="639"/>
      <c r="Q3" s="639"/>
      <c r="R3" s="639"/>
      <c r="S3" s="639"/>
      <c r="T3" s="639"/>
      <c r="U3" s="639"/>
      <c r="V3" s="639"/>
      <c r="W3" s="639"/>
      <c r="X3" s="639"/>
      <c r="Y3" s="639"/>
      <c r="Z3" s="639"/>
      <c r="AA3" s="639"/>
      <c r="AB3" s="639"/>
      <c r="AC3" s="639"/>
      <c r="AD3" s="639"/>
      <c r="AE3" s="639"/>
      <c r="AF3" s="639"/>
    </row>
    <row r="4" spans="1:38" ht="15.75" x14ac:dyDescent="0.25">
      <c r="A4" s="638" t="s">
        <v>292</v>
      </c>
      <c r="B4" s="637"/>
      <c r="C4" s="637"/>
      <c r="D4" s="637"/>
      <c r="E4" s="637"/>
      <c r="F4" s="637"/>
      <c r="G4" s="637"/>
      <c r="H4" s="637"/>
      <c r="I4" s="637"/>
      <c r="J4" s="637"/>
      <c r="K4" s="636"/>
      <c r="L4" s="635"/>
      <c r="M4" s="635"/>
      <c r="N4" s="634" t="s">
        <v>291</v>
      </c>
      <c r="O4" s="633"/>
      <c r="P4" s="633"/>
      <c r="Q4" s="633"/>
      <c r="R4" s="633"/>
      <c r="S4" s="633"/>
      <c r="T4" s="633"/>
      <c r="U4" s="633"/>
      <c r="V4" s="633"/>
      <c r="W4" s="633"/>
      <c r="X4" s="633"/>
      <c r="Y4" s="633"/>
      <c r="Z4" s="633"/>
      <c r="AA4" s="633"/>
      <c r="AB4" s="631" t="s">
        <v>298</v>
      </c>
      <c r="AC4" s="631" t="s">
        <v>299</v>
      </c>
      <c r="AD4" s="631" t="s">
        <v>300</v>
      </c>
      <c r="AE4" s="632" t="s">
        <v>301</v>
      </c>
      <c r="AF4" s="631" t="s">
        <v>302</v>
      </c>
    </row>
    <row r="5" spans="1:38" ht="17.25" x14ac:dyDescent="0.25">
      <c r="A5" s="617" t="s">
        <v>284</v>
      </c>
      <c r="B5" s="630"/>
      <c r="C5" s="629" t="s">
        <v>286</v>
      </c>
      <c r="D5" s="628" t="s">
        <v>285</v>
      </c>
      <c r="E5" s="627"/>
      <c r="F5" s="626"/>
      <c r="G5" s="628" t="s">
        <v>1318</v>
      </c>
      <c r="H5" s="627"/>
      <c r="I5" s="627"/>
      <c r="J5" s="627"/>
      <c r="K5" s="626"/>
      <c r="L5" s="617" t="s">
        <v>305</v>
      </c>
      <c r="M5" s="617" t="s">
        <v>306</v>
      </c>
      <c r="N5" s="606" t="s">
        <v>284</v>
      </c>
      <c r="O5" s="606" t="s">
        <v>307</v>
      </c>
      <c r="P5" s="606" t="s">
        <v>308</v>
      </c>
      <c r="Q5" s="606" t="s">
        <v>283</v>
      </c>
      <c r="R5" s="625" t="s">
        <v>1226</v>
      </c>
      <c r="S5" s="624"/>
      <c r="T5" s="624"/>
      <c r="U5" s="623"/>
      <c r="V5" s="622" t="s">
        <v>310</v>
      </c>
      <c r="W5" s="614" t="s">
        <v>311</v>
      </c>
      <c r="X5" s="614" t="s">
        <v>312</v>
      </c>
      <c r="Y5" s="621" t="s">
        <v>232</v>
      </c>
      <c r="Z5" s="620"/>
      <c r="AA5" s="619" t="s">
        <v>313</v>
      </c>
      <c r="AB5" s="602"/>
      <c r="AC5" s="602"/>
      <c r="AD5" s="602"/>
      <c r="AE5" s="603"/>
      <c r="AF5" s="602"/>
    </row>
    <row r="6" spans="1:38" ht="15.75" x14ac:dyDescent="0.2">
      <c r="A6" s="611"/>
      <c r="B6" s="610" t="s">
        <v>278</v>
      </c>
      <c r="C6" s="612"/>
      <c r="D6" s="618" t="s">
        <v>277</v>
      </c>
      <c r="E6" s="618" t="s">
        <v>276</v>
      </c>
      <c r="F6" s="618" t="s">
        <v>238</v>
      </c>
      <c r="G6" s="617" t="s">
        <v>1317</v>
      </c>
      <c r="H6" s="616" t="s">
        <v>1223</v>
      </c>
      <c r="I6" s="617" t="s">
        <v>1222</v>
      </c>
      <c r="J6" s="617" t="s">
        <v>1316</v>
      </c>
      <c r="K6" s="616" t="s">
        <v>267</v>
      </c>
      <c r="L6" s="609"/>
      <c r="M6" s="609"/>
      <c r="N6" s="606"/>
      <c r="O6" s="606"/>
      <c r="P6" s="606"/>
      <c r="Q6" s="606"/>
      <c r="R6" s="615" t="s">
        <v>1224</v>
      </c>
      <c r="S6" s="615" t="s">
        <v>1223</v>
      </c>
      <c r="T6" s="614" t="s">
        <v>1222</v>
      </c>
      <c r="U6" s="614" t="s">
        <v>1221</v>
      </c>
      <c r="V6" s="607"/>
      <c r="W6" s="606"/>
      <c r="X6" s="606"/>
      <c r="Y6" s="613" t="s">
        <v>315</v>
      </c>
      <c r="Z6" s="613" t="s">
        <v>316</v>
      </c>
      <c r="AA6" s="604"/>
      <c r="AB6" s="602"/>
      <c r="AC6" s="602"/>
      <c r="AD6" s="602"/>
      <c r="AE6" s="603"/>
      <c r="AF6" s="602"/>
    </row>
    <row r="7" spans="1:38" ht="15.75" x14ac:dyDescent="0.2">
      <c r="A7" s="611"/>
      <c r="B7" s="610" t="s">
        <v>237</v>
      </c>
      <c r="C7" s="612"/>
      <c r="D7" s="609"/>
      <c r="E7" s="609"/>
      <c r="F7" s="609"/>
      <c r="G7" s="611"/>
      <c r="H7" s="610" t="s">
        <v>1216</v>
      </c>
      <c r="I7" s="611"/>
      <c r="J7" s="611"/>
      <c r="K7" s="610" t="s">
        <v>231</v>
      </c>
      <c r="L7" s="609"/>
      <c r="M7" s="609"/>
      <c r="N7" s="606"/>
      <c r="O7" s="606"/>
      <c r="P7" s="606"/>
      <c r="Q7" s="606"/>
      <c r="R7" s="608" t="s">
        <v>1217</v>
      </c>
      <c r="S7" s="608" t="s">
        <v>1216</v>
      </c>
      <c r="T7" s="606"/>
      <c r="U7" s="606"/>
      <c r="V7" s="607"/>
      <c r="W7" s="606"/>
      <c r="X7" s="606"/>
      <c r="Y7" s="605"/>
      <c r="Z7" s="605"/>
      <c r="AA7" s="604"/>
      <c r="AB7" s="602"/>
      <c r="AC7" s="602"/>
      <c r="AD7" s="602"/>
      <c r="AE7" s="603"/>
      <c r="AF7" s="602"/>
    </row>
    <row r="8" spans="1:38" ht="15.75" x14ac:dyDescent="0.2">
      <c r="A8" s="599"/>
      <c r="B8" s="600"/>
      <c r="C8" s="601"/>
      <c r="D8" s="597"/>
      <c r="E8" s="597"/>
      <c r="F8" s="597"/>
      <c r="G8" s="599"/>
      <c r="H8" s="600"/>
      <c r="I8" s="599"/>
      <c r="J8" s="599"/>
      <c r="K8" s="598" t="s">
        <v>1315</v>
      </c>
      <c r="L8" s="597"/>
      <c r="M8" s="597"/>
      <c r="N8" s="594"/>
      <c r="O8" s="594"/>
      <c r="P8" s="594"/>
      <c r="Q8" s="594"/>
      <c r="R8" s="596" t="s">
        <v>1214</v>
      </c>
      <c r="S8" s="596"/>
      <c r="T8" s="594"/>
      <c r="U8" s="594"/>
      <c r="V8" s="595"/>
      <c r="W8" s="594"/>
      <c r="X8" s="594"/>
      <c r="Y8" s="593"/>
      <c r="Z8" s="593"/>
      <c r="AA8" s="592"/>
      <c r="AB8" s="590"/>
      <c r="AC8" s="590"/>
      <c r="AD8" s="590"/>
      <c r="AE8" s="591"/>
      <c r="AF8" s="590"/>
    </row>
    <row r="9" spans="1:38" ht="15.75" x14ac:dyDescent="0.25">
      <c r="A9" s="586">
        <v>1</v>
      </c>
      <c r="B9" s="588" t="s">
        <v>4</v>
      </c>
      <c r="C9" s="586">
        <v>1319</v>
      </c>
      <c r="D9" s="586">
        <v>0</v>
      </c>
      <c r="E9" s="586">
        <v>2</v>
      </c>
      <c r="F9" s="586">
        <v>77</v>
      </c>
      <c r="G9" s="589"/>
      <c r="H9" s="587"/>
      <c r="I9" s="586"/>
      <c r="J9" s="586">
        <v>277</v>
      </c>
      <c r="K9" s="586"/>
      <c r="L9" s="586">
        <v>75</v>
      </c>
      <c r="M9" s="586">
        <f>J9*L9</f>
        <v>20775</v>
      </c>
      <c r="N9" s="586"/>
      <c r="O9" s="588"/>
      <c r="P9" s="588"/>
      <c r="Q9" s="587"/>
      <c r="R9" s="587"/>
      <c r="S9" s="587"/>
      <c r="T9" s="587"/>
      <c r="U9" s="587"/>
      <c r="V9" s="586"/>
      <c r="W9" s="587"/>
      <c r="X9" s="587"/>
      <c r="Y9" s="586"/>
      <c r="Z9" s="585"/>
      <c r="AA9" s="585"/>
      <c r="AB9" s="585">
        <f>M9+AA9</f>
        <v>20775</v>
      </c>
      <c r="AC9" s="585"/>
      <c r="AD9" s="585">
        <v>0</v>
      </c>
      <c r="AE9" s="585">
        <v>0</v>
      </c>
      <c r="AF9" s="585">
        <v>0.03</v>
      </c>
    </row>
    <row r="10" spans="1:38" ht="15.75" x14ac:dyDescent="0.25">
      <c r="A10" s="560">
        <v>2</v>
      </c>
      <c r="B10" s="584" t="s">
        <v>4</v>
      </c>
      <c r="C10" s="560">
        <v>1320</v>
      </c>
      <c r="D10" s="560">
        <v>0</v>
      </c>
      <c r="E10" s="560">
        <v>2</v>
      </c>
      <c r="F10" s="560">
        <v>77</v>
      </c>
      <c r="G10" s="560"/>
      <c r="H10" s="561"/>
      <c r="I10" s="560"/>
      <c r="J10" s="560">
        <v>277</v>
      </c>
      <c r="K10" s="560"/>
      <c r="L10" s="560"/>
      <c r="M10" s="560"/>
      <c r="N10" s="560"/>
      <c r="O10" s="584"/>
      <c r="P10" s="584"/>
      <c r="Q10" s="561"/>
      <c r="R10" s="561"/>
      <c r="S10" s="561"/>
      <c r="T10" s="561"/>
      <c r="U10" s="561"/>
      <c r="V10" s="560"/>
      <c r="W10" s="561"/>
      <c r="X10" s="561"/>
      <c r="Y10" s="560"/>
      <c r="Z10" s="560"/>
      <c r="AA10" s="560"/>
      <c r="AB10" s="560"/>
      <c r="AC10" s="560"/>
      <c r="AD10" s="560"/>
      <c r="AE10" s="560"/>
      <c r="AF10" s="560">
        <v>0.03</v>
      </c>
    </row>
    <row r="11" spans="1:38" ht="15.75" x14ac:dyDescent="0.25">
      <c r="A11" s="582">
        <v>3</v>
      </c>
      <c r="B11" s="583" t="s">
        <v>4</v>
      </c>
      <c r="C11" s="582">
        <v>2052</v>
      </c>
      <c r="D11" s="582">
        <v>18</v>
      </c>
      <c r="E11" s="582">
        <v>2</v>
      </c>
      <c r="F11" s="582">
        <v>86</v>
      </c>
      <c r="G11" s="582">
        <v>7486</v>
      </c>
      <c r="H11" s="562"/>
      <c r="I11" s="582"/>
      <c r="J11" s="582"/>
      <c r="K11" s="582"/>
      <c r="L11" s="582"/>
      <c r="M11" s="582"/>
      <c r="N11" s="582"/>
      <c r="O11" s="583"/>
      <c r="P11" s="583"/>
      <c r="Q11" s="562"/>
      <c r="R11" s="562"/>
      <c r="S11" s="562"/>
      <c r="T11" s="562"/>
      <c r="U11" s="562"/>
      <c r="V11" s="582"/>
      <c r="W11" s="562"/>
      <c r="X11" s="562"/>
      <c r="Y11" s="582"/>
      <c r="Z11" s="582"/>
      <c r="AA11" s="582"/>
      <c r="AB11" s="582"/>
      <c r="AC11" s="560"/>
      <c r="AD11" s="582">
        <v>50</v>
      </c>
      <c r="AE11" s="582">
        <v>0</v>
      </c>
      <c r="AF11" s="582">
        <v>0.01</v>
      </c>
    </row>
    <row r="12" spans="1:38" ht="15.75" x14ac:dyDescent="0.25">
      <c r="A12" s="582">
        <v>4</v>
      </c>
      <c r="B12" s="583" t="s">
        <v>4</v>
      </c>
      <c r="C12" s="582">
        <v>21127</v>
      </c>
      <c r="D12" s="582">
        <v>12</v>
      </c>
      <c r="E12" s="582">
        <v>2</v>
      </c>
      <c r="F12" s="582">
        <v>62</v>
      </c>
      <c r="G12" s="582">
        <v>5062</v>
      </c>
      <c r="H12" s="562"/>
      <c r="I12" s="582"/>
      <c r="J12" s="582"/>
      <c r="K12" s="582"/>
      <c r="L12" s="582"/>
      <c r="M12" s="582"/>
      <c r="N12" s="582"/>
      <c r="O12" s="583"/>
      <c r="P12" s="583"/>
      <c r="Q12" s="562"/>
      <c r="R12" s="562"/>
      <c r="S12" s="562"/>
      <c r="T12" s="562"/>
      <c r="U12" s="562"/>
      <c r="V12" s="582"/>
      <c r="W12" s="562"/>
      <c r="X12" s="562"/>
      <c r="Y12" s="582"/>
      <c r="Z12" s="582"/>
      <c r="AA12" s="582"/>
      <c r="AB12" s="582"/>
      <c r="AC12" s="560"/>
      <c r="AD12" s="582">
        <v>50</v>
      </c>
      <c r="AE12" s="582">
        <v>0</v>
      </c>
      <c r="AF12" s="582">
        <v>0.01</v>
      </c>
    </row>
    <row r="13" spans="1:38" ht="15.75" x14ac:dyDescent="0.25">
      <c r="A13" s="582">
        <v>5</v>
      </c>
      <c r="B13" s="583" t="s">
        <v>4</v>
      </c>
      <c r="C13" s="582">
        <v>3099</v>
      </c>
      <c r="D13" s="582">
        <v>0</v>
      </c>
      <c r="E13" s="582">
        <v>1</v>
      </c>
      <c r="F13" s="582">
        <v>41</v>
      </c>
      <c r="G13" s="582"/>
      <c r="H13" s="562">
        <v>141</v>
      </c>
      <c r="I13" s="582"/>
      <c r="J13" s="582"/>
      <c r="K13" s="582"/>
      <c r="L13" s="582">
        <v>200</v>
      </c>
      <c r="M13" s="582">
        <f>L13*H13</f>
        <v>28200</v>
      </c>
      <c r="N13" s="582"/>
      <c r="O13" s="583" t="s">
        <v>10</v>
      </c>
      <c r="P13" s="583" t="s">
        <v>9</v>
      </c>
      <c r="Q13" s="562">
        <v>340.95</v>
      </c>
      <c r="R13" s="562"/>
      <c r="S13" s="562"/>
      <c r="T13" s="562"/>
      <c r="U13" s="562"/>
      <c r="V13" s="582"/>
      <c r="W13" s="562">
        <v>6500</v>
      </c>
      <c r="X13" s="562">
        <f>Q13*W13</f>
        <v>2216175</v>
      </c>
      <c r="Y13" s="582">
        <v>22</v>
      </c>
      <c r="Z13" s="560">
        <v>85</v>
      </c>
      <c r="AA13" s="561">
        <f>SUM(X13-(X13*Z13/100))</f>
        <v>332426.25</v>
      </c>
      <c r="AB13" s="561">
        <f>M13+AA13</f>
        <v>360626.25</v>
      </c>
      <c r="AC13" s="560"/>
      <c r="AD13" s="560">
        <v>10</v>
      </c>
      <c r="AE13" s="560">
        <v>0</v>
      </c>
      <c r="AF13" s="560">
        <v>0.02</v>
      </c>
    </row>
    <row r="14" spans="1:38" ht="15.75" x14ac:dyDescent="0.25">
      <c r="A14" s="582"/>
      <c r="B14" s="583"/>
      <c r="C14" s="582"/>
      <c r="D14" s="582"/>
      <c r="E14" s="582"/>
      <c r="F14" s="582"/>
      <c r="G14" s="582"/>
      <c r="H14" s="562"/>
      <c r="I14" s="582"/>
      <c r="J14" s="582"/>
      <c r="K14" s="582"/>
      <c r="L14" s="582"/>
      <c r="M14" s="582"/>
      <c r="N14" s="582"/>
      <c r="O14" s="583" t="s">
        <v>41</v>
      </c>
      <c r="P14" s="583"/>
      <c r="Q14" s="562"/>
      <c r="R14" s="562"/>
      <c r="S14" s="562">
        <v>177.75</v>
      </c>
      <c r="T14" s="562"/>
      <c r="U14" s="562"/>
      <c r="V14" s="582"/>
      <c r="W14" s="562"/>
      <c r="X14" s="562"/>
      <c r="Y14" s="582"/>
      <c r="Z14" s="560"/>
      <c r="AA14" s="561"/>
      <c r="AB14" s="561"/>
      <c r="AC14" s="560"/>
      <c r="AD14" s="560"/>
      <c r="AE14" s="560"/>
      <c r="AF14" s="560"/>
    </row>
    <row r="15" spans="1:38" ht="15.75" x14ac:dyDescent="0.25">
      <c r="A15" s="582"/>
      <c r="B15" s="583"/>
      <c r="C15" s="582"/>
      <c r="D15" s="582"/>
      <c r="E15" s="582"/>
      <c r="F15" s="582"/>
      <c r="G15" s="582"/>
      <c r="H15" s="562"/>
      <c r="I15" s="582"/>
      <c r="J15" s="582"/>
      <c r="K15" s="582"/>
      <c r="L15" s="582"/>
      <c r="M15" s="582"/>
      <c r="N15" s="582"/>
      <c r="O15" s="583" t="s">
        <v>40</v>
      </c>
      <c r="P15" s="583"/>
      <c r="Q15" s="562"/>
      <c r="R15" s="562"/>
      <c r="S15" s="562">
        <v>96</v>
      </c>
      <c r="T15" s="562"/>
      <c r="U15" s="562"/>
      <c r="V15" s="582"/>
      <c r="W15" s="562"/>
      <c r="X15" s="562"/>
      <c r="Y15" s="582"/>
      <c r="Z15" s="582"/>
      <c r="AA15" s="561"/>
      <c r="AB15" s="561"/>
      <c r="AC15" s="560"/>
      <c r="AD15" s="582"/>
      <c r="AE15" s="582"/>
      <c r="AF15" s="582"/>
    </row>
    <row r="16" spans="1:38" ht="15.75" x14ac:dyDescent="0.25">
      <c r="A16" s="582"/>
      <c r="B16" s="583"/>
      <c r="C16" s="582"/>
      <c r="D16" s="582"/>
      <c r="E16" s="582"/>
      <c r="F16" s="582"/>
      <c r="G16" s="582"/>
      <c r="H16" s="562"/>
      <c r="I16" s="582"/>
      <c r="J16" s="582"/>
      <c r="K16" s="582"/>
      <c r="L16" s="582"/>
      <c r="M16" s="582"/>
      <c r="N16" s="582"/>
      <c r="O16" s="583" t="s">
        <v>8</v>
      </c>
      <c r="P16" s="583" t="s">
        <v>0</v>
      </c>
      <c r="Q16" s="562"/>
      <c r="R16" s="562">
        <v>67.2</v>
      </c>
      <c r="S16" s="562"/>
      <c r="T16" s="562"/>
      <c r="U16" s="562"/>
      <c r="V16" s="582"/>
      <c r="W16" s="562">
        <v>5400</v>
      </c>
      <c r="X16" s="562">
        <f>R16*W16</f>
        <v>362880</v>
      </c>
      <c r="Y16" s="582">
        <v>22</v>
      </c>
      <c r="Z16" s="560">
        <v>93</v>
      </c>
      <c r="AA16" s="561">
        <f>SUM(X16-(X16*Z16/100))</f>
        <v>25401.599999999977</v>
      </c>
      <c r="AB16" s="561">
        <f>AA16</f>
        <v>25401.599999999977</v>
      </c>
      <c r="AC16" s="560"/>
      <c r="AD16" s="560">
        <v>50</v>
      </c>
      <c r="AE16" s="560">
        <v>0</v>
      </c>
      <c r="AF16" s="560">
        <v>0.01</v>
      </c>
    </row>
    <row r="17" spans="1:33" ht="15.75" x14ac:dyDescent="0.25">
      <c r="A17" s="559">
        <v>6</v>
      </c>
      <c r="B17" s="563" t="s">
        <v>4</v>
      </c>
      <c r="C17" s="559">
        <v>10233</v>
      </c>
      <c r="D17" s="559">
        <v>6</v>
      </c>
      <c r="E17" s="559">
        <v>3</v>
      </c>
      <c r="F17" s="559">
        <v>51</v>
      </c>
      <c r="G17" s="559">
        <v>2751</v>
      </c>
      <c r="H17" s="569"/>
      <c r="I17" s="559"/>
      <c r="J17" s="559"/>
      <c r="K17" s="559"/>
      <c r="L17" s="559">
        <v>100</v>
      </c>
      <c r="M17" s="559">
        <f>G17*L17</f>
        <v>275100</v>
      </c>
      <c r="N17" s="559"/>
      <c r="O17" s="563"/>
      <c r="P17" s="563"/>
      <c r="Q17" s="569"/>
      <c r="R17" s="569"/>
      <c r="S17" s="569"/>
      <c r="T17" s="569"/>
      <c r="U17" s="569"/>
      <c r="V17" s="559"/>
      <c r="W17" s="569"/>
      <c r="X17" s="562"/>
      <c r="Y17" s="559"/>
      <c r="Z17" s="559"/>
      <c r="AA17" s="561"/>
      <c r="AB17" s="561">
        <f>M17+AA17</f>
        <v>275100</v>
      </c>
      <c r="AC17" s="560"/>
      <c r="AD17" s="560">
        <v>50</v>
      </c>
      <c r="AE17" s="560">
        <v>0</v>
      </c>
      <c r="AF17" s="559">
        <v>0.01</v>
      </c>
      <c r="AG17" s="226"/>
    </row>
    <row r="18" spans="1:33" ht="15.75" x14ac:dyDescent="0.25">
      <c r="A18" s="559">
        <v>7</v>
      </c>
      <c r="B18" s="563" t="s">
        <v>4</v>
      </c>
      <c r="C18" s="559">
        <v>1478</v>
      </c>
      <c r="D18" s="559">
        <v>20</v>
      </c>
      <c r="E18" s="559">
        <v>0</v>
      </c>
      <c r="F18" s="559">
        <v>0</v>
      </c>
      <c r="G18" s="559">
        <v>8000</v>
      </c>
      <c r="H18" s="569"/>
      <c r="I18" s="559"/>
      <c r="J18" s="559"/>
      <c r="K18" s="559"/>
      <c r="L18" s="559">
        <v>75</v>
      </c>
      <c r="M18" s="559">
        <f>G18*L18</f>
        <v>600000</v>
      </c>
      <c r="N18" s="559"/>
      <c r="O18" s="563"/>
      <c r="P18" s="563"/>
      <c r="Q18" s="569"/>
      <c r="R18" s="569"/>
      <c r="S18" s="569"/>
      <c r="T18" s="569"/>
      <c r="U18" s="569"/>
      <c r="V18" s="559"/>
      <c r="W18" s="569"/>
      <c r="X18" s="562"/>
      <c r="Y18" s="559"/>
      <c r="Z18" s="559"/>
      <c r="AA18" s="561"/>
      <c r="AB18" s="561">
        <f>M18+AA18</f>
        <v>600000</v>
      </c>
      <c r="AC18" s="560"/>
      <c r="AD18" s="560">
        <v>50</v>
      </c>
      <c r="AE18" s="560">
        <v>0</v>
      </c>
      <c r="AF18" s="559">
        <v>0.01</v>
      </c>
      <c r="AG18" s="226"/>
    </row>
    <row r="19" spans="1:33" ht="15.75" x14ac:dyDescent="0.25">
      <c r="A19" s="559">
        <v>8</v>
      </c>
      <c r="B19" s="563" t="s">
        <v>4</v>
      </c>
      <c r="C19" s="559">
        <v>10234</v>
      </c>
      <c r="D19" s="559">
        <v>11</v>
      </c>
      <c r="E19" s="559">
        <v>3</v>
      </c>
      <c r="F19" s="559">
        <v>33</v>
      </c>
      <c r="G19" s="559">
        <v>4733</v>
      </c>
      <c r="H19" s="569"/>
      <c r="I19" s="559"/>
      <c r="J19" s="559"/>
      <c r="K19" s="559"/>
      <c r="L19" s="559">
        <v>100</v>
      </c>
      <c r="M19" s="559">
        <f>G19*L19</f>
        <v>473300</v>
      </c>
      <c r="N19" s="559"/>
      <c r="O19" s="563"/>
      <c r="P19" s="563"/>
      <c r="Q19" s="569"/>
      <c r="R19" s="569"/>
      <c r="S19" s="569"/>
      <c r="T19" s="569"/>
      <c r="U19" s="569"/>
      <c r="V19" s="559"/>
      <c r="W19" s="569"/>
      <c r="X19" s="562"/>
      <c r="Y19" s="559"/>
      <c r="Z19" s="559"/>
      <c r="AA19" s="561"/>
      <c r="AB19" s="561">
        <f>M19+AA19</f>
        <v>473300</v>
      </c>
      <c r="AC19" s="560"/>
      <c r="AD19" s="560">
        <v>50</v>
      </c>
      <c r="AE19" s="560">
        <v>0</v>
      </c>
      <c r="AF19" s="559">
        <v>0.01</v>
      </c>
      <c r="AG19" s="226"/>
    </row>
    <row r="20" spans="1:33" ht="15.75" x14ac:dyDescent="0.25">
      <c r="A20" s="559">
        <v>9</v>
      </c>
      <c r="B20" s="563" t="s">
        <v>4</v>
      </c>
      <c r="C20" s="559">
        <v>7928</v>
      </c>
      <c r="D20" s="559">
        <v>0</v>
      </c>
      <c r="E20" s="559">
        <v>1</v>
      </c>
      <c r="F20" s="559">
        <v>68</v>
      </c>
      <c r="G20" s="559">
        <v>168</v>
      </c>
      <c r="H20" s="569"/>
      <c r="I20" s="559"/>
      <c r="J20" s="559"/>
      <c r="K20" s="559"/>
      <c r="L20" s="559"/>
      <c r="M20" s="559"/>
      <c r="N20" s="559"/>
      <c r="O20" s="563" t="s">
        <v>8</v>
      </c>
      <c r="P20" s="563" t="s">
        <v>0</v>
      </c>
      <c r="Q20" s="569">
        <v>57.96</v>
      </c>
      <c r="R20" s="569">
        <v>57.96</v>
      </c>
      <c r="S20" s="569"/>
      <c r="T20" s="569"/>
      <c r="U20" s="569"/>
      <c r="V20" s="559"/>
      <c r="W20" s="569">
        <v>5400</v>
      </c>
      <c r="X20" s="562">
        <f>R20*W20</f>
        <v>312984</v>
      </c>
      <c r="Y20" s="559">
        <v>20</v>
      </c>
      <c r="Z20" s="559">
        <v>93</v>
      </c>
      <c r="AA20" s="561">
        <f>SUM(X20-(X20*Z20/100))</f>
        <v>21908.880000000005</v>
      </c>
      <c r="AB20" s="561">
        <f>AA20</f>
        <v>21908.880000000005</v>
      </c>
      <c r="AC20" s="560"/>
      <c r="AD20" s="560">
        <v>50</v>
      </c>
      <c r="AE20" s="560">
        <v>0</v>
      </c>
      <c r="AF20" s="559">
        <v>0.01</v>
      </c>
      <c r="AG20" s="226"/>
    </row>
    <row r="21" spans="1:33" ht="15.75" x14ac:dyDescent="0.25">
      <c r="A21" s="559">
        <v>10</v>
      </c>
      <c r="B21" s="563" t="s">
        <v>4</v>
      </c>
      <c r="C21" s="559">
        <v>186688</v>
      </c>
      <c r="D21" s="559">
        <v>9</v>
      </c>
      <c r="E21" s="559">
        <v>0</v>
      </c>
      <c r="F21" s="559">
        <v>46</v>
      </c>
      <c r="G21" s="559">
        <v>3646</v>
      </c>
      <c r="H21" s="569"/>
      <c r="I21" s="559"/>
      <c r="J21" s="559"/>
      <c r="K21" s="559"/>
      <c r="L21" s="559"/>
      <c r="M21" s="559"/>
      <c r="N21" s="559"/>
      <c r="O21" s="563"/>
      <c r="P21" s="563"/>
      <c r="Q21" s="569"/>
      <c r="R21" s="569"/>
      <c r="S21" s="569"/>
      <c r="T21" s="569"/>
      <c r="U21" s="569"/>
      <c r="V21" s="559"/>
      <c r="W21" s="569"/>
      <c r="X21" s="562"/>
      <c r="Y21" s="559"/>
      <c r="Z21" s="559"/>
      <c r="AA21" s="561"/>
      <c r="AB21" s="561"/>
      <c r="AC21" s="560"/>
      <c r="AD21" s="560">
        <v>50</v>
      </c>
      <c r="AE21" s="560">
        <v>0</v>
      </c>
      <c r="AF21" s="559">
        <v>0.01</v>
      </c>
      <c r="AG21" s="226"/>
    </row>
    <row r="22" spans="1:33" ht="15.75" x14ac:dyDescent="0.25">
      <c r="A22" s="559">
        <v>11</v>
      </c>
      <c r="B22" s="563" t="s">
        <v>4</v>
      </c>
      <c r="C22" s="559">
        <v>1803</v>
      </c>
      <c r="D22" s="559">
        <v>19</v>
      </c>
      <c r="E22" s="559">
        <v>0</v>
      </c>
      <c r="F22" s="559">
        <v>33</v>
      </c>
      <c r="G22" s="559">
        <v>7633</v>
      </c>
      <c r="H22" s="569"/>
      <c r="I22" s="559"/>
      <c r="J22" s="559"/>
      <c r="K22" s="559"/>
      <c r="L22" s="559">
        <v>75</v>
      </c>
      <c r="M22" s="559">
        <f>G22*L22</f>
        <v>572475</v>
      </c>
      <c r="N22" s="559"/>
      <c r="O22" s="563"/>
      <c r="P22" s="563"/>
      <c r="Q22" s="569"/>
      <c r="R22" s="569"/>
      <c r="S22" s="569"/>
      <c r="T22" s="569"/>
      <c r="U22" s="569"/>
      <c r="V22" s="559"/>
      <c r="W22" s="569"/>
      <c r="X22" s="562"/>
      <c r="Y22" s="559"/>
      <c r="Z22" s="559"/>
      <c r="AA22" s="561"/>
      <c r="AB22" s="561">
        <f>M22+AA22</f>
        <v>572475</v>
      </c>
      <c r="AC22" s="560"/>
      <c r="AD22" s="560">
        <v>50</v>
      </c>
      <c r="AE22" s="560">
        <v>0</v>
      </c>
      <c r="AF22" s="559">
        <v>0.01</v>
      </c>
      <c r="AG22" s="226"/>
    </row>
    <row r="23" spans="1:33" ht="15.75" x14ac:dyDescent="0.25">
      <c r="A23" s="559">
        <v>12</v>
      </c>
      <c r="B23" s="563"/>
      <c r="C23" s="559"/>
      <c r="D23" s="559">
        <v>5</v>
      </c>
      <c r="E23" s="559">
        <v>0</v>
      </c>
      <c r="F23" s="559">
        <v>0</v>
      </c>
      <c r="G23" s="559">
        <v>2000</v>
      </c>
      <c r="H23" s="569"/>
      <c r="I23" s="559"/>
      <c r="J23" s="559"/>
      <c r="K23" s="559"/>
      <c r="L23" s="559"/>
      <c r="M23" s="559"/>
      <c r="N23" s="559"/>
      <c r="O23" s="563"/>
      <c r="P23" s="563"/>
      <c r="Q23" s="569"/>
      <c r="R23" s="569"/>
      <c r="S23" s="569"/>
      <c r="T23" s="569"/>
      <c r="U23" s="569"/>
      <c r="V23" s="559"/>
      <c r="W23" s="569"/>
      <c r="X23" s="562"/>
      <c r="Y23" s="559"/>
      <c r="Z23" s="559"/>
      <c r="AA23" s="561"/>
      <c r="AB23" s="561"/>
      <c r="AC23" s="560"/>
      <c r="AD23" s="560">
        <v>50</v>
      </c>
      <c r="AE23" s="560">
        <v>0</v>
      </c>
      <c r="AF23" s="559">
        <v>0.01</v>
      </c>
      <c r="AG23" s="226"/>
    </row>
    <row r="24" spans="1:33" ht="15.75" x14ac:dyDescent="0.25">
      <c r="A24" s="559">
        <v>13</v>
      </c>
      <c r="B24" s="563" t="s">
        <v>4</v>
      </c>
      <c r="C24" s="559">
        <v>6696</v>
      </c>
      <c r="D24" s="559">
        <v>7</v>
      </c>
      <c r="E24" s="559">
        <v>1</v>
      </c>
      <c r="F24" s="559">
        <v>0</v>
      </c>
      <c r="G24" s="559">
        <v>2900</v>
      </c>
      <c r="H24" s="569"/>
      <c r="I24" s="559"/>
      <c r="J24" s="559"/>
      <c r="K24" s="559"/>
      <c r="L24" s="559">
        <v>75</v>
      </c>
      <c r="M24" s="559">
        <f>G24*L24</f>
        <v>217500</v>
      </c>
      <c r="N24" s="559"/>
      <c r="O24" s="563"/>
      <c r="P24" s="563"/>
      <c r="Q24" s="569"/>
      <c r="R24" s="569"/>
      <c r="S24" s="569"/>
      <c r="T24" s="569"/>
      <c r="U24" s="569"/>
      <c r="V24" s="559"/>
      <c r="W24" s="569"/>
      <c r="X24" s="562"/>
      <c r="Y24" s="559"/>
      <c r="Z24" s="559"/>
      <c r="AA24" s="561"/>
      <c r="AB24" s="561">
        <f>M24+AA24</f>
        <v>217500</v>
      </c>
      <c r="AC24" s="560"/>
      <c r="AD24" s="560">
        <v>50</v>
      </c>
      <c r="AE24" s="560">
        <v>0</v>
      </c>
      <c r="AF24" s="559">
        <v>0.01</v>
      </c>
      <c r="AG24" s="226"/>
    </row>
    <row r="25" spans="1:33" ht="15.75" x14ac:dyDescent="0.25">
      <c r="A25" s="559">
        <v>14</v>
      </c>
      <c r="B25" s="563" t="s">
        <v>4</v>
      </c>
      <c r="C25" s="559">
        <v>6695</v>
      </c>
      <c r="D25" s="559">
        <v>7</v>
      </c>
      <c r="E25" s="559">
        <v>1</v>
      </c>
      <c r="F25" s="559">
        <v>0</v>
      </c>
      <c r="G25" s="559">
        <v>2900</v>
      </c>
      <c r="H25" s="569"/>
      <c r="I25" s="559"/>
      <c r="J25" s="559"/>
      <c r="K25" s="559"/>
      <c r="L25" s="559">
        <v>75</v>
      </c>
      <c r="M25" s="559">
        <f>G25*L25</f>
        <v>217500</v>
      </c>
      <c r="N25" s="559"/>
      <c r="O25" s="563"/>
      <c r="P25" s="563"/>
      <c r="Q25" s="569"/>
      <c r="R25" s="569"/>
      <c r="S25" s="569"/>
      <c r="T25" s="569"/>
      <c r="U25" s="569"/>
      <c r="V25" s="559"/>
      <c r="W25" s="569"/>
      <c r="X25" s="562"/>
      <c r="Y25" s="559"/>
      <c r="Z25" s="559"/>
      <c r="AA25" s="561"/>
      <c r="AB25" s="561">
        <f>M25+AA25</f>
        <v>217500</v>
      </c>
      <c r="AC25" s="560"/>
      <c r="AD25" s="560">
        <v>50</v>
      </c>
      <c r="AE25" s="560">
        <v>0</v>
      </c>
      <c r="AF25" s="559">
        <v>0.01</v>
      </c>
      <c r="AG25" s="226"/>
    </row>
    <row r="26" spans="1:33" ht="15.75" x14ac:dyDescent="0.25">
      <c r="A26" s="559">
        <v>15</v>
      </c>
      <c r="B26" s="563" t="s">
        <v>4</v>
      </c>
      <c r="C26" s="559">
        <v>14463</v>
      </c>
      <c r="D26" s="559">
        <v>0</v>
      </c>
      <c r="E26" s="559">
        <v>0</v>
      </c>
      <c r="F26" s="559">
        <v>57</v>
      </c>
      <c r="G26" s="559"/>
      <c r="H26" s="569">
        <v>57</v>
      </c>
      <c r="I26" s="559"/>
      <c r="J26" s="559"/>
      <c r="K26" s="559"/>
      <c r="L26" s="559"/>
      <c r="M26" s="559"/>
      <c r="N26" s="559"/>
      <c r="O26" s="563"/>
      <c r="P26" s="563"/>
      <c r="Q26" s="569"/>
      <c r="R26" s="569"/>
      <c r="S26" s="569"/>
      <c r="T26" s="569"/>
      <c r="U26" s="569"/>
      <c r="V26" s="559"/>
      <c r="W26" s="569"/>
      <c r="X26" s="562"/>
      <c r="Y26" s="559"/>
      <c r="Z26" s="559"/>
      <c r="AA26" s="561"/>
      <c r="AB26" s="561"/>
      <c r="AC26" s="560"/>
      <c r="AD26" s="560">
        <v>50</v>
      </c>
      <c r="AE26" s="560">
        <v>0</v>
      </c>
      <c r="AF26" s="559">
        <v>0.01</v>
      </c>
      <c r="AG26" s="226"/>
    </row>
    <row r="27" spans="1:33" ht="15.75" x14ac:dyDescent="0.25">
      <c r="A27" s="559">
        <v>16</v>
      </c>
      <c r="B27" s="563" t="s">
        <v>4</v>
      </c>
      <c r="C27" s="559">
        <v>14462</v>
      </c>
      <c r="D27" s="559">
        <v>0</v>
      </c>
      <c r="E27" s="559">
        <v>0</v>
      </c>
      <c r="F27" s="559">
        <v>10</v>
      </c>
      <c r="G27" s="559"/>
      <c r="H27" s="569">
        <v>10</v>
      </c>
      <c r="I27" s="559"/>
      <c r="J27" s="559"/>
      <c r="K27" s="559"/>
      <c r="L27" s="559"/>
      <c r="M27" s="559"/>
      <c r="N27" s="559"/>
      <c r="O27" s="563" t="s">
        <v>10</v>
      </c>
      <c r="P27" s="563" t="s">
        <v>9</v>
      </c>
      <c r="Q27" s="569">
        <v>314.23</v>
      </c>
      <c r="R27" s="569"/>
      <c r="S27" s="569"/>
      <c r="T27" s="569"/>
      <c r="U27" s="569"/>
      <c r="V27" s="559"/>
      <c r="W27" s="569">
        <v>6500</v>
      </c>
      <c r="X27" s="562">
        <f>Q27*W27</f>
        <v>2042495.0000000002</v>
      </c>
      <c r="Y27" s="559">
        <v>29</v>
      </c>
      <c r="Z27" s="559">
        <v>85</v>
      </c>
      <c r="AA27" s="561">
        <f>SUM(X27-(X27*Z27/100))</f>
        <v>306374.25</v>
      </c>
      <c r="AB27" s="561">
        <f>AA27</f>
        <v>306374.25</v>
      </c>
      <c r="AC27" s="560"/>
      <c r="AD27" s="559">
        <v>10</v>
      </c>
      <c r="AE27" s="560">
        <v>0</v>
      </c>
      <c r="AF27" s="559">
        <v>0.02</v>
      </c>
      <c r="AG27" s="226"/>
    </row>
    <row r="28" spans="1:33" ht="15.75" x14ac:dyDescent="0.25">
      <c r="A28" s="559"/>
      <c r="B28" s="563"/>
      <c r="C28" s="559"/>
      <c r="D28" s="559"/>
      <c r="E28" s="559"/>
      <c r="F28" s="559"/>
      <c r="G28" s="559"/>
      <c r="H28" s="569"/>
      <c r="I28" s="559"/>
      <c r="J28" s="559"/>
      <c r="K28" s="559"/>
      <c r="L28" s="559"/>
      <c r="M28" s="559"/>
      <c r="N28" s="559"/>
      <c r="O28" s="563" t="s">
        <v>41</v>
      </c>
      <c r="P28" s="563"/>
      <c r="Q28" s="569"/>
      <c r="R28" s="569"/>
      <c r="S28" s="569"/>
      <c r="T28" s="569"/>
      <c r="U28" s="569"/>
      <c r="V28" s="559"/>
      <c r="W28" s="569"/>
      <c r="X28" s="562"/>
      <c r="Y28" s="559"/>
      <c r="Z28" s="559"/>
      <c r="AA28" s="561"/>
      <c r="AB28" s="561"/>
      <c r="AC28" s="560"/>
      <c r="AD28" s="559"/>
      <c r="AE28" s="560"/>
      <c r="AF28" s="559"/>
      <c r="AG28" s="226"/>
    </row>
    <row r="29" spans="1:33" ht="15.75" x14ac:dyDescent="0.25">
      <c r="A29" s="559"/>
      <c r="B29" s="563"/>
      <c r="C29" s="559"/>
      <c r="D29" s="559"/>
      <c r="E29" s="559"/>
      <c r="F29" s="559"/>
      <c r="G29" s="559"/>
      <c r="H29" s="569"/>
      <c r="I29" s="559"/>
      <c r="J29" s="559"/>
      <c r="K29" s="559"/>
      <c r="L29" s="559"/>
      <c r="M29" s="559"/>
      <c r="N29" s="559"/>
      <c r="O29" s="563" t="s">
        <v>40</v>
      </c>
      <c r="P29" s="563"/>
      <c r="Q29" s="569"/>
      <c r="R29" s="569"/>
      <c r="S29" s="569"/>
      <c r="T29" s="569"/>
      <c r="U29" s="569"/>
      <c r="V29" s="559"/>
      <c r="W29" s="569"/>
      <c r="X29" s="562"/>
      <c r="Y29" s="559"/>
      <c r="Z29" s="559"/>
      <c r="AA29" s="561"/>
      <c r="AB29" s="561"/>
      <c r="AC29" s="560"/>
      <c r="AD29" s="559"/>
      <c r="AE29" s="560"/>
      <c r="AF29" s="559"/>
      <c r="AG29" s="226"/>
    </row>
    <row r="30" spans="1:33" ht="15.75" x14ac:dyDescent="0.25">
      <c r="A30" s="559">
        <v>17</v>
      </c>
      <c r="B30" s="563" t="s">
        <v>4</v>
      </c>
      <c r="C30" s="559">
        <v>2500</v>
      </c>
      <c r="D30" s="559">
        <v>6</v>
      </c>
      <c r="E30" s="559">
        <v>3</v>
      </c>
      <c r="F30" s="559">
        <v>13</v>
      </c>
      <c r="G30" s="559">
        <v>2713</v>
      </c>
      <c r="H30" s="569"/>
      <c r="I30" s="559"/>
      <c r="J30" s="559"/>
      <c r="K30" s="559"/>
      <c r="L30" s="559">
        <v>75</v>
      </c>
      <c r="M30" s="559">
        <f>G30*L30</f>
        <v>203475</v>
      </c>
      <c r="N30" s="559"/>
      <c r="O30" s="563"/>
      <c r="P30" s="563"/>
      <c r="Q30" s="569"/>
      <c r="R30" s="569"/>
      <c r="S30" s="569"/>
      <c r="T30" s="569"/>
      <c r="U30" s="569"/>
      <c r="V30" s="559"/>
      <c r="W30" s="569"/>
      <c r="X30" s="562"/>
      <c r="Y30" s="559"/>
      <c r="Z30" s="559"/>
      <c r="AA30" s="561"/>
      <c r="AB30" s="561">
        <f>M30+AA30</f>
        <v>203475</v>
      </c>
      <c r="AC30" s="560"/>
      <c r="AD30" s="559">
        <v>50</v>
      </c>
      <c r="AE30" s="560">
        <v>0</v>
      </c>
      <c r="AF30" s="559">
        <v>0.01</v>
      </c>
      <c r="AG30" s="226"/>
    </row>
    <row r="31" spans="1:33" ht="15.75" x14ac:dyDescent="0.25">
      <c r="A31" s="559">
        <v>18</v>
      </c>
      <c r="B31" s="563" t="s">
        <v>4</v>
      </c>
      <c r="C31" s="559">
        <v>14479</v>
      </c>
      <c r="D31" s="559">
        <v>0</v>
      </c>
      <c r="E31" s="559">
        <v>0</v>
      </c>
      <c r="F31" s="559">
        <v>80</v>
      </c>
      <c r="G31" s="559"/>
      <c r="H31" s="569"/>
      <c r="I31" s="559"/>
      <c r="J31" s="559">
        <v>80</v>
      </c>
      <c r="K31" s="559"/>
      <c r="L31" s="559">
        <v>150</v>
      </c>
      <c r="M31" s="559">
        <f>L31*J31</f>
        <v>12000</v>
      </c>
      <c r="N31" s="559"/>
      <c r="O31" s="563"/>
      <c r="P31" s="563"/>
      <c r="Q31" s="569"/>
      <c r="R31" s="569"/>
      <c r="S31" s="569"/>
      <c r="T31" s="569"/>
      <c r="U31" s="569"/>
      <c r="V31" s="559"/>
      <c r="W31" s="569"/>
      <c r="X31" s="562"/>
      <c r="Y31" s="559"/>
      <c r="Z31" s="559"/>
      <c r="AA31" s="561"/>
      <c r="AB31" s="561">
        <f>M31+AA31</f>
        <v>12000</v>
      </c>
      <c r="AC31" s="560"/>
      <c r="AD31" s="559"/>
      <c r="AE31" s="560">
        <v>0</v>
      </c>
      <c r="AF31" s="559">
        <v>0.03</v>
      </c>
      <c r="AG31" s="226"/>
    </row>
    <row r="32" spans="1:33" ht="15.75" x14ac:dyDescent="0.25">
      <c r="A32" s="559">
        <v>19</v>
      </c>
      <c r="B32" s="563" t="s">
        <v>4</v>
      </c>
      <c r="C32" s="559">
        <v>14482</v>
      </c>
      <c r="D32" s="559">
        <v>0</v>
      </c>
      <c r="E32" s="559">
        <v>1</v>
      </c>
      <c r="F32" s="566" t="s">
        <v>152</v>
      </c>
      <c r="G32" s="559"/>
      <c r="H32" s="569"/>
      <c r="I32" s="559"/>
      <c r="J32" s="559">
        <v>129</v>
      </c>
      <c r="K32" s="559"/>
      <c r="L32" s="559">
        <v>75</v>
      </c>
      <c r="M32" s="559">
        <f>J32*L32</f>
        <v>9675</v>
      </c>
      <c r="N32" s="559"/>
      <c r="O32" s="563"/>
      <c r="P32" s="563"/>
      <c r="Q32" s="569"/>
      <c r="R32" s="569"/>
      <c r="S32" s="569"/>
      <c r="T32" s="569"/>
      <c r="U32" s="569"/>
      <c r="V32" s="559"/>
      <c r="W32" s="569"/>
      <c r="X32" s="562"/>
      <c r="Y32" s="559"/>
      <c r="Z32" s="559"/>
      <c r="AA32" s="561"/>
      <c r="AB32" s="561">
        <f>M32+AA32</f>
        <v>9675</v>
      </c>
      <c r="AC32" s="560"/>
      <c r="AD32" s="559"/>
      <c r="AE32" s="560">
        <v>0</v>
      </c>
      <c r="AF32" s="559">
        <v>0.03</v>
      </c>
      <c r="AG32" s="226"/>
    </row>
    <row r="33" spans="1:33" ht="15.75" x14ac:dyDescent="0.25">
      <c r="A33" s="559">
        <v>20</v>
      </c>
      <c r="B33" s="563" t="s">
        <v>4</v>
      </c>
      <c r="C33" s="559">
        <v>14483</v>
      </c>
      <c r="D33" s="559">
        <v>0</v>
      </c>
      <c r="E33" s="559">
        <v>1</v>
      </c>
      <c r="F33" s="559">
        <v>21</v>
      </c>
      <c r="G33" s="559"/>
      <c r="H33" s="569"/>
      <c r="I33" s="559"/>
      <c r="J33" s="559">
        <v>121</v>
      </c>
      <c r="K33" s="559"/>
      <c r="L33" s="559">
        <v>75</v>
      </c>
      <c r="M33" s="559">
        <f>J33*L33</f>
        <v>9075</v>
      </c>
      <c r="N33" s="559"/>
      <c r="O33" s="563"/>
      <c r="P33" s="563"/>
      <c r="Q33" s="569"/>
      <c r="R33" s="569"/>
      <c r="S33" s="569"/>
      <c r="T33" s="569"/>
      <c r="U33" s="569"/>
      <c r="V33" s="559"/>
      <c r="W33" s="569"/>
      <c r="X33" s="562"/>
      <c r="Y33" s="559"/>
      <c r="Z33" s="559"/>
      <c r="AA33" s="561"/>
      <c r="AB33" s="561">
        <f>M33+AA33</f>
        <v>9075</v>
      </c>
      <c r="AC33" s="560"/>
      <c r="AD33" s="559"/>
      <c r="AE33" s="560">
        <v>0</v>
      </c>
      <c r="AF33" s="559">
        <v>0.03</v>
      </c>
      <c r="AG33" s="226"/>
    </row>
    <row r="34" spans="1:33" ht="15.75" x14ac:dyDescent="0.25">
      <c r="A34" s="559">
        <v>21</v>
      </c>
      <c r="B34" s="563" t="s">
        <v>4</v>
      </c>
      <c r="C34" s="559">
        <v>13774</v>
      </c>
      <c r="D34" s="559">
        <v>0</v>
      </c>
      <c r="E34" s="559">
        <v>1</v>
      </c>
      <c r="F34" s="559">
        <v>25</v>
      </c>
      <c r="G34" s="559"/>
      <c r="H34" s="569"/>
      <c r="I34" s="559"/>
      <c r="J34" s="559">
        <v>125</v>
      </c>
      <c r="K34" s="559"/>
      <c r="L34" s="559">
        <v>200</v>
      </c>
      <c r="M34" s="559">
        <f>L34*J34</f>
        <v>25000</v>
      </c>
      <c r="N34" s="559"/>
      <c r="O34" s="563"/>
      <c r="P34" s="563"/>
      <c r="Q34" s="569"/>
      <c r="R34" s="569"/>
      <c r="S34" s="569"/>
      <c r="T34" s="569"/>
      <c r="U34" s="569"/>
      <c r="V34" s="559"/>
      <c r="W34" s="569"/>
      <c r="X34" s="562"/>
      <c r="Y34" s="559"/>
      <c r="Z34" s="559"/>
      <c r="AA34" s="561"/>
      <c r="AB34" s="561">
        <f>M34+AA34</f>
        <v>25000</v>
      </c>
      <c r="AC34" s="560"/>
      <c r="AD34" s="559"/>
      <c r="AE34" s="560">
        <v>0</v>
      </c>
      <c r="AF34" s="559">
        <v>0.03</v>
      </c>
      <c r="AG34" s="226"/>
    </row>
    <row r="35" spans="1:33" ht="15.75" x14ac:dyDescent="0.25">
      <c r="A35" s="559">
        <v>22</v>
      </c>
      <c r="B35" s="563" t="s">
        <v>4</v>
      </c>
      <c r="C35" s="559">
        <v>13991</v>
      </c>
      <c r="D35" s="559">
        <v>0</v>
      </c>
      <c r="E35" s="559">
        <v>1</v>
      </c>
      <c r="F35" s="559">
        <v>7</v>
      </c>
      <c r="G35" s="559"/>
      <c r="H35" s="569">
        <v>107</v>
      </c>
      <c r="I35" s="559"/>
      <c r="J35" s="559"/>
      <c r="K35" s="559"/>
      <c r="L35" s="559"/>
      <c r="M35" s="559"/>
      <c r="N35" s="559"/>
      <c r="O35" s="563" t="s">
        <v>10</v>
      </c>
      <c r="P35" s="563" t="s">
        <v>9</v>
      </c>
      <c r="Q35" s="569"/>
      <c r="R35" s="569"/>
      <c r="S35" s="569"/>
      <c r="T35" s="569"/>
      <c r="U35" s="569"/>
      <c r="V35" s="559"/>
      <c r="W35" s="569">
        <v>6500</v>
      </c>
      <c r="X35" s="562"/>
      <c r="Y35" s="559">
        <v>20</v>
      </c>
      <c r="Z35" s="559">
        <v>75</v>
      </c>
      <c r="AA35" s="561"/>
      <c r="AB35" s="561"/>
      <c r="AC35" s="560"/>
      <c r="AD35" s="559">
        <v>10</v>
      </c>
      <c r="AE35" s="560">
        <v>0</v>
      </c>
      <c r="AF35" s="559">
        <v>0.02</v>
      </c>
      <c r="AG35" s="226"/>
    </row>
    <row r="36" spans="1:33" ht="15.75" x14ac:dyDescent="0.25">
      <c r="A36" s="559"/>
      <c r="B36" s="563"/>
      <c r="C36" s="559"/>
      <c r="D36" s="559"/>
      <c r="E36" s="559"/>
      <c r="F36" s="559"/>
      <c r="G36" s="559"/>
      <c r="H36" s="569"/>
      <c r="I36" s="559"/>
      <c r="J36" s="559"/>
      <c r="K36" s="559"/>
      <c r="L36" s="559"/>
      <c r="M36" s="559"/>
      <c r="N36" s="559"/>
      <c r="O36" s="563" t="s">
        <v>41</v>
      </c>
      <c r="P36" s="563"/>
      <c r="Q36" s="569"/>
      <c r="R36" s="569"/>
      <c r="S36" s="569">
        <v>169.56</v>
      </c>
      <c r="T36" s="569"/>
      <c r="U36" s="569"/>
      <c r="V36" s="559"/>
      <c r="W36" s="569"/>
      <c r="X36" s="562"/>
      <c r="Y36" s="559"/>
      <c r="Z36" s="559"/>
      <c r="AA36" s="561"/>
      <c r="AB36" s="561"/>
      <c r="AC36" s="560"/>
      <c r="AD36" s="559"/>
      <c r="AE36" s="560"/>
      <c r="AF36" s="559"/>
      <c r="AG36" s="226"/>
    </row>
    <row r="37" spans="1:33" ht="15.75" x14ac:dyDescent="0.25">
      <c r="A37" s="559"/>
      <c r="B37" s="563"/>
      <c r="C37" s="559"/>
      <c r="D37" s="559"/>
      <c r="E37" s="559"/>
      <c r="F37" s="559"/>
      <c r="G37" s="559"/>
      <c r="H37" s="569"/>
      <c r="I37" s="559"/>
      <c r="J37" s="559"/>
      <c r="K37" s="559"/>
      <c r="L37" s="559"/>
      <c r="M37" s="559"/>
      <c r="N37" s="559"/>
      <c r="O37" s="563" t="s">
        <v>40</v>
      </c>
      <c r="P37" s="563"/>
      <c r="Q37" s="569"/>
      <c r="R37" s="569"/>
      <c r="S37" s="569">
        <v>96</v>
      </c>
      <c r="T37" s="569"/>
      <c r="U37" s="569"/>
      <c r="V37" s="559"/>
      <c r="W37" s="569"/>
      <c r="X37" s="562"/>
      <c r="Y37" s="559"/>
      <c r="Z37" s="559"/>
      <c r="AA37" s="561"/>
      <c r="AB37" s="561"/>
      <c r="AC37" s="560"/>
      <c r="AD37" s="559"/>
      <c r="AE37" s="560"/>
      <c r="AF37" s="559"/>
      <c r="AG37" s="226"/>
    </row>
    <row r="38" spans="1:33" ht="15.75" x14ac:dyDescent="0.25">
      <c r="A38" s="559"/>
      <c r="B38" s="563"/>
      <c r="C38" s="559"/>
      <c r="D38" s="559"/>
      <c r="E38" s="559"/>
      <c r="F38" s="559"/>
      <c r="G38" s="559"/>
      <c r="H38" s="569"/>
      <c r="I38" s="559"/>
      <c r="J38" s="559"/>
      <c r="K38" s="559"/>
      <c r="L38" s="559"/>
      <c r="M38" s="559"/>
      <c r="N38" s="559"/>
      <c r="O38" s="563" t="s">
        <v>600</v>
      </c>
      <c r="P38" s="563"/>
      <c r="Q38" s="569">
        <v>74.7</v>
      </c>
      <c r="R38" s="569"/>
      <c r="S38" s="569"/>
      <c r="T38" s="569">
        <v>74.7</v>
      </c>
      <c r="U38" s="569"/>
      <c r="V38" s="559"/>
      <c r="W38" s="569">
        <v>6500</v>
      </c>
      <c r="X38" s="562">
        <f>Q38*W38</f>
        <v>485550</v>
      </c>
      <c r="Y38" s="559">
        <v>0</v>
      </c>
      <c r="Z38" s="559"/>
      <c r="AA38" s="561">
        <f>SUM(X38-(X38*Z38/100))</f>
        <v>485550</v>
      </c>
      <c r="AB38" s="561">
        <f>AA38</f>
        <v>485550</v>
      </c>
      <c r="AC38" s="560"/>
      <c r="AD38" s="559">
        <v>0</v>
      </c>
      <c r="AE38" s="560"/>
      <c r="AF38" s="559">
        <v>0.03</v>
      </c>
      <c r="AG38" s="226"/>
    </row>
    <row r="39" spans="1:33" ht="15.75" x14ac:dyDescent="0.25">
      <c r="A39" s="579">
        <v>23</v>
      </c>
      <c r="B39" s="579" t="s">
        <v>23</v>
      </c>
      <c r="C39" s="579"/>
      <c r="D39" s="579">
        <v>5</v>
      </c>
      <c r="E39" s="579">
        <v>0</v>
      </c>
      <c r="F39" s="579">
        <v>7</v>
      </c>
      <c r="G39" s="559">
        <v>2007</v>
      </c>
      <c r="H39" s="570"/>
      <c r="I39" s="559"/>
      <c r="J39" s="559"/>
      <c r="K39" s="559"/>
      <c r="L39" s="559"/>
      <c r="M39" s="559"/>
      <c r="N39" s="559"/>
      <c r="O39" s="563"/>
      <c r="P39" s="563"/>
      <c r="Q39" s="569"/>
      <c r="R39" s="569"/>
      <c r="S39" s="569"/>
      <c r="T39" s="569"/>
      <c r="U39" s="569"/>
      <c r="V39" s="559"/>
      <c r="W39" s="569"/>
      <c r="X39" s="562"/>
      <c r="Y39" s="559"/>
      <c r="Z39" s="559"/>
      <c r="AA39" s="561"/>
      <c r="AB39" s="561"/>
      <c r="AC39" s="560"/>
      <c r="AD39" s="559">
        <v>50</v>
      </c>
      <c r="AE39" s="560">
        <v>0</v>
      </c>
      <c r="AF39" s="559">
        <v>0.01</v>
      </c>
      <c r="AG39" s="226"/>
    </row>
    <row r="40" spans="1:33" ht="15.75" x14ac:dyDescent="0.25">
      <c r="A40" s="559">
        <v>24</v>
      </c>
      <c r="B40" s="563" t="s">
        <v>4</v>
      </c>
      <c r="C40" s="559">
        <v>15281</v>
      </c>
      <c r="D40" s="559">
        <v>4</v>
      </c>
      <c r="E40" s="559">
        <v>2</v>
      </c>
      <c r="F40" s="559">
        <v>21</v>
      </c>
      <c r="G40" s="559">
        <v>1821</v>
      </c>
      <c r="H40" s="563"/>
      <c r="I40" s="559"/>
      <c r="J40" s="559"/>
      <c r="K40" s="559"/>
      <c r="L40" s="559">
        <v>180</v>
      </c>
      <c r="M40" s="559">
        <f>L40*G40</f>
        <v>327780</v>
      </c>
      <c r="N40" s="559"/>
      <c r="O40" s="563"/>
      <c r="P40" s="563"/>
      <c r="Q40" s="569"/>
      <c r="R40" s="569"/>
      <c r="S40" s="569"/>
      <c r="T40" s="569"/>
      <c r="U40" s="569"/>
      <c r="V40" s="559"/>
      <c r="W40" s="569"/>
      <c r="X40" s="562"/>
      <c r="Y40" s="559"/>
      <c r="Z40" s="559"/>
      <c r="AA40" s="561"/>
      <c r="AB40" s="561">
        <f>M40+AA40</f>
        <v>327780</v>
      </c>
      <c r="AC40" s="560"/>
      <c r="AD40" s="559">
        <v>50</v>
      </c>
      <c r="AE40" s="560">
        <v>0</v>
      </c>
      <c r="AF40" s="559">
        <v>0.01</v>
      </c>
      <c r="AG40" s="226"/>
    </row>
    <row r="41" spans="1:33" ht="15.75" x14ac:dyDescent="0.25">
      <c r="A41" s="559">
        <v>25</v>
      </c>
      <c r="B41" s="563" t="s">
        <v>4</v>
      </c>
      <c r="C41" s="559">
        <v>3940</v>
      </c>
      <c r="D41" s="559">
        <v>6</v>
      </c>
      <c r="E41" s="559">
        <v>2</v>
      </c>
      <c r="F41" s="559">
        <v>0</v>
      </c>
      <c r="G41" s="559">
        <v>2600</v>
      </c>
      <c r="H41" s="568"/>
      <c r="I41" s="559"/>
      <c r="J41" s="559"/>
      <c r="K41" s="559"/>
      <c r="L41" s="559">
        <v>75</v>
      </c>
      <c r="M41" s="559">
        <f>G41*L41</f>
        <v>195000</v>
      </c>
      <c r="N41" s="559"/>
      <c r="O41" s="563"/>
      <c r="P41" s="563"/>
      <c r="Q41" s="559"/>
      <c r="R41" s="559"/>
      <c r="S41" s="559"/>
      <c r="T41" s="559"/>
      <c r="U41" s="559"/>
      <c r="V41" s="559"/>
      <c r="W41" s="559"/>
      <c r="X41" s="562"/>
      <c r="Y41" s="559"/>
      <c r="Z41" s="559"/>
      <c r="AA41" s="561"/>
      <c r="AB41" s="561">
        <f>M41+AA41</f>
        <v>195000</v>
      </c>
      <c r="AC41" s="560"/>
      <c r="AD41" s="559">
        <v>50</v>
      </c>
      <c r="AE41" s="560">
        <v>0</v>
      </c>
      <c r="AF41" s="559">
        <v>0.01</v>
      </c>
      <c r="AG41" s="226"/>
    </row>
    <row r="42" spans="1:33" ht="15.75" x14ac:dyDescent="0.25">
      <c r="A42" s="559">
        <v>26</v>
      </c>
      <c r="B42" s="563" t="s">
        <v>4</v>
      </c>
      <c r="C42" s="559">
        <v>18001</v>
      </c>
      <c r="D42" s="559">
        <v>10</v>
      </c>
      <c r="E42" s="559">
        <v>1</v>
      </c>
      <c r="F42" s="559">
        <v>46</v>
      </c>
      <c r="G42" s="559">
        <v>4146</v>
      </c>
      <c r="H42" s="568"/>
      <c r="I42" s="559"/>
      <c r="J42" s="559"/>
      <c r="K42" s="559"/>
      <c r="L42" s="559">
        <v>75</v>
      </c>
      <c r="M42" s="559">
        <f>G42*L42</f>
        <v>310950</v>
      </c>
      <c r="N42" s="559"/>
      <c r="O42" s="563"/>
      <c r="P42" s="563"/>
      <c r="Q42" s="559"/>
      <c r="R42" s="559"/>
      <c r="S42" s="559"/>
      <c r="T42" s="559"/>
      <c r="U42" s="559"/>
      <c r="V42" s="559"/>
      <c r="W42" s="559">
        <v>6500</v>
      </c>
      <c r="X42" s="562"/>
      <c r="Y42" s="559"/>
      <c r="Z42" s="559"/>
      <c r="AA42" s="561"/>
      <c r="AB42" s="561">
        <f>M42+AA42</f>
        <v>310950</v>
      </c>
      <c r="AC42" s="560"/>
      <c r="AD42" s="559">
        <v>50</v>
      </c>
      <c r="AE42" s="560">
        <v>0</v>
      </c>
      <c r="AF42" s="559">
        <v>0.01</v>
      </c>
      <c r="AG42" s="226"/>
    </row>
    <row r="43" spans="1:33" ht="15.75" x14ac:dyDescent="0.25">
      <c r="A43" s="559">
        <v>27</v>
      </c>
      <c r="B43" s="563" t="s">
        <v>4</v>
      </c>
      <c r="C43" s="559">
        <v>11134</v>
      </c>
      <c r="D43" s="559">
        <v>0</v>
      </c>
      <c r="E43" s="559">
        <v>1</v>
      </c>
      <c r="F43" s="559">
        <v>2</v>
      </c>
      <c r="G43" s="559"/>
      <c r="H43" s="559">
        <v>102</v>
      </c>
      <c r="I43" s="559"/>
      <c r="J43" s="559"/>
      <c r="K43" s="559"/>
      <c r="L43" s="559">
        <v>75</v>
      </c>
      <c r="M43" s="559">
        <f>H43*L43</f>
        <v>7650</v>
      </c>
      <c r="N43" s="559"/>
      <c r="O43" s="563" t="s">
        <v>3</v>
      </c>
      <c r="P43" s="563" t="s">
        <v>2</v>
      </c>
      <c r="Q43" s="559">
        <v>35</v>
      </c>
      <c r="R43" s="559"/>
      <c r="S43" s="559">
        <v>35</v>
      </c>
      <c r="T43" s="559"/>
      <c r="U43" s="559"/>
      <c r="V43" s="559"/>
      <c r="W43" s="559">
        <v>6500</v>
      </c>
      <c r="X43" s="562">
        <f>Q43*W43</f>
        <v>227500</v>
      </c>
      <c r="Y43" s="559">
        <v>1</v>
      </c>
      <c r="Z43" s="559">
        <v>1</v>
      </c>
      <c r="AA43" s="561">
        <f>SUM(X43-(X43*Z43/100))</f>
        <v>225225</v>
      </c>
      <c r="AB43" s="561">
        <f>M43+AA43</f>
        <v>232875</v>
      </c>
      <c r="AC43" s="560"/>
      <c r="AD43" s="559">
        <v>10</v>
      </c>
      <c r="AE43" s="560">
        <v>0</v>
      </c>
      <c r="AF43" s="559">
        <v>0.02</v>
      </c>
      <c r="AG43" s="226"/>
    </row>
    <row r="44" spans="1:33" ht="15.75" x14ac:dyDescent="0.25">
      <c r="A44" s="559">
        <v>28</v>
      </c>
      <c r="B44" s="563" t="s">
        <v>4</v>
      </c>
      <c r="C44" s="559">
        <v>1323</v>
      </c>
      <c r="D44" s="559">
        <v>0</v>
      </c>
      <c r="E44" s="559">
        <v>2</v>
      </c>
      <c r="F44" s="559">
        <v>20</v>
      </c>
      <c r="G44" s="559"/>
      <c r="H44" s="559">
        <v>220</v>
      </c>
      <c r="I44" s="559"/>
      <c r="J44" s="559"/>
      <c r="K44" s="559"/>
      <c r="L44" s="559">
        <v>220</v>
      </c>
      <c r="M44" s="559">
        <f>L44*H44</f>
        <v>48400</v>
      </c>
      <c r="N44" s="559"/>
      <c r="O44" s="563" t="s">
        <v>1314</v>
      </c>
      <c r="P44" s="563" t="s">
        <v>9</v>
      </c>
      <c r="Q44" s="559"/>
      <c r="R44" s="559"/>
      <c r="S44" s="559"/>
      <c r="T44" s="559"/>
      <c r="U44" s="559"/>
      <c r="V44" s="559"/>
      <c r="W44" s="559"/>
      <c r="X44" s="562"/>
      <c r="Y44" s="559">
        <v>34</v>
      </c>
      <c r="Z44" s="559">
        <v>85</v>
      </c>
      <c r="AA44" s="561"/>
      <c r="AB44" s="561">
        <f>M44+AA44</f>
        <v>48400</v>
      </c>
      <c r="AC44" s="560"/>
      <c r="AD44" s="559">
        <v>10</v>
      </c>
      <c r="AE44" s="560">
        <v>0</v>
      </c>
      <c r="AF44" s="559">
        <v>0.02</v>
      </c>
      <c r="AG44" s="226"/>
    </row>
    <row r="45" spans="1:33" ht="15.75" x14ac:dyDescent="0.25">
      <c r="A45" s="559"/>
      <c r="B45" s="563"/>
      <c r="C45" s="559"/>
      <c r="D45" s="559"/>
      <c r="E45" s="559"/>
      <c r="F45" s="559"/>
      <c r="G45" s="559"/>
      <c r="H45" s="559"/>
      <c r="I45" s="559"/>
      <c r="J45" s="559"/>
      <c r="K45" s="559"/>
      <c r="L45" s="559"/>
      <c r="M45" s="559"/>
      <c r="N45" s="559"/>
      <c r="O45" s="563" t="s">
        <v>41</v>
      </c>
      <c r="P45" s="563"/>
      <c r="Q45" s="559"/>
      <c r="R45" s="559"/>
      <c r="S45" s="578">
        <v>244.4</v>
      </c>
      <c r="T45" s="559"/>
      <c r="U45" s="559"/>
      <c r="V45" s="559"/>
      <c r="W45" s="559"/>
      <c r="X45" s="562"/>
      <c r="Y45" s="559"/>
      <c r="Z45" s="559"/>
      <c r="AA45" s="561"/>
      <c r="AB45" s="561"/>
      <c r="AC45" s="560"/>
      <c r="AD45" s="559"/>
      <c r="AE45" s="560"/>
      <c r="AF45" s="559"/>
      <c r="AG45" s="226"/>
    </row>
    <row r="46" spans="1:33" ht="15.75" x14ac:dyDescent="0.25">
      <c r="A46" s="559"/>
      <c r="B46" s="563"/>
      <c r="C46" s="559"/>
      <c r="D46" s="559"/>
      <c r="E46" s="559"/>
      <c r="F46" s="559"/>
      <c r="G46" s="559"/>
      <c r="H46" s="559"/>
      <c r="I46" s="559"/>
      <c r="J46" s="559"/>
      <c r="K46" s="559"/>
      <c r="L46" s="559"/>
      <c r="M46" s="559"/>
      <c r="N46" s="559"/>
      <c r="O46" s="563" t="s">
        <v>40</v>
      </c>
      <c r="P46" s="563"/>
      <c r="Q46" s="559"/>
      <c r="R46" s="559"/>
      <c r="S46" s="559">
        <v>96</v>
      </c>
      <c r="T46" s="559"/>
      <c r="U46" s="559"/>
      <c r="V46" s="559"/>
      <c r="W46" s="559"/>
      <c r="X46" s="562"/>
      <c r="Y46" s="559"/>
      <c r="Z46" s="559"/>
      <c r="AA46" s="561"/>
      <c r="AB46" s="561"/>
      <c r="AC46" s="560"/>
      <c r="AD46" s="559"/>
      <c r="AE46" s="560"/>
      <c r="AF46" s="559"/>
      <c r="AG46" s="226"/>
    </row>
    <row r="47" spans="1:33" ht="15.75" x14ac:dyDescent="0.25">
      <c r="A47" s="559"/>
      <c r="B47" s="563"/>
      <c r="C47" s="559"/>
      <c r="D47" s="559"/>
      <c r="E47" s="559"/>
      <c r="F47" s="559"/>
      <c r="G47" s="559"/>
      <c r="H47" s="559"/>
      <c r="I47" s="559"/>
      <c r="J47" s="559"/>
      <c r="K47" s="559"/>
      <c r="L47" s="559"/>
      <c r="M47" s="559"/>
      <c r="N47" s="559"/>
      <c r="O47" s="563" t="s">
        <v>12</v>
      </c>
      <c r="P47" s="563" t="s">
        <v>0</v>
      </c>
      <c r="Q47" s="559">
        <v>31.5</v>
      </c>
      <c r="R47" s="559">
        <v>31.5</v>
      </c>
      <c r="S47" s="226"/>
      <c r="T47" s="559"/>
      <c r="U47" s="559"/>
      <c r="V47" s="559"/>
      <c r="W47" s="559">
        <v>5400</v>
      </c>
      <c r="X47" s="562">
        <f>Q47*W47</f>
        <v>170100</v>
      </c>
      <c r="Y47" s="559">
        <v>30</v>
      </c>
      <c r="Z47" s="559">
        <v>93</v>
      </c>
      <c r="AA47" s="561">
        <f>SUM(X47-(X47*Z47/100))</f>
        <v>11907</v>
      </c>
      <c r="AB47" s="561">
        <f>AA47</f>
        <v>11907</v>
      </c>
      <c r="AC47" s="560"/>
      <c r="AD47" s="559">
        <v>50</v>
      </c>
      <c r="AE47" s="560">
        <v>0</v>
      </c>
      <c r="AF47" s="559">
        <v>0.01</v>
      </c>
      <c r="AG47" s="226"/>
    </row>
    <row r="48" spans="1:33" ht="15.75" x14ac:dyDescent="0.25">
      <c r="A48" s="559"/>
      <c r="B48" s="563"/>
      <c r="C48" s="559"/>
      <c r="D48" s="559"/>
      <c r="E48" s="559"/>
      <c r="F48" s="559"/>
      <c r="G48" s="559"/>
      <c r="H48" s="559"/>
      <c r="I48" s="559"/>
      <c r="J48" s="559"/>
      <c r="K48" s="559"/>
      <c r="L48" s="559"/>
      <c r="M48" s="559"/>
      <c r="N48" s="559"/>
      <c r="O48" s="563" t="s">
        <v>16</v>
      </c>
      <c r="P48" s="563" t="s">
        <v>0</v>
      </c>
      <c r="Q48" s="559">
        <v>119.28</v>
      </c>
      <c r="R48" s="559"/>
      <c r="S48" s="559"/>
      <c r="T48" s="559">
        <v>119.28</v>
      </c>
      <c r="U48" s="559"/>
      <c r="V48" s="559"/>
      <c r="W48" s="559">
        <v>2400</v>
      </c>
      <c r="X48" s="562">
        <f>Q48*W48</f>
        <v>286272</v>
      </c>
      <c r="Y48" s="559">
        <v>28</v>
      </c>
      <c r="Z48" s="559">
        <v>93</v>
      </c>
      <c r="AA48" s="561">
        <f>SUM(X48-(X48*Z48/100))</f>
        <v>20039.039999999979</v>
      </c>
      <c r="AB48" s="561">
        <f>AA48</f>
        <v>20039.039999999979</v>
      </c>
      <c r="AC48" s="560"/>
      <c r="AD48" s="559">
        <v>0</v>
      </c>
      <c r="AE48" s="560"/>
      <c r="AF48" s="559">
        <v>0.03</v>
      </c>
      <c r="AG48" s="226"/>
    </row>
    <row r="49" spans="1:33" ht="15.75" x14ac:dyDescent="0.25">
      <c r="A49" s="559">
        <v>29</v>
      </c>
      <c r="B49" s="563" t="s">
        <v>4</v>
      </c>
      <c r="C49" s="559">
        <v>1321</v>
      </c>
      <c r="D49" s="559">
        <v>0</v>
      </c>
      <c r="E49" s="559">
        <v>1</v>
      </c>
      <c r="F49" s="566" t="s">
        <v>206</v>
      </c>
      <c r="G49" s="559"/>
      <c r="H49" s="559"/>
      <c r="I49" s="559"/>
      <c r="J49" s="559">
        <v>161</v>
      </c>
      <c r="K49" s="559"/>
      <c r="L49" s="559">
        <v>75</v>
      </c>
      <c r="M49" s="559">
        <f>J49*L49</f>
        <v>12075</v>
      </c>
      <c r="N49" s="559"/>
      <c r="O49" s="563"/>
      <c r="P49" s="563"/>
      <c r="Q49" s="559"/>
      <c r="R49" s="559"/>
      <c r="S49" s="559"/>
      <c r="T49" s="559"/>
      <c r="U49" s="559"/>
      <c r="V49" s="559"/>
      <c r="W49" s="559"/>
      <c r="X49" s="562"/>
      <c r="Y49" s="559"/>
      <c r="Z49" s="559"/>
      <c r="AA49" s="561"/>
      <c r="AB49" s="561">
        <f>M49+AA49</f>
        <v>12075</v>
      </c>
      <c r="AC49" s="560"/>
      <c r="AD49" s="559">
        <v>0</v>
      </c>
      <c r="AE49" s="560"/>
      <c r="AF49" s="559">
        <v>0.03</v>
      </c>
      <c r="AG49" s="226"/>
    </row>
    <row r="50" spans="1:33" ht="15.75" x14ac:dyDescent="0.25">
      <c r="A50" s="559">
        <v>30</v>
      </c>
      <c r="B50" s="563" t="s">
        <v>4</v>
      </c>
      <c r="C50" s="559">
        <v>1477</v>
      </c>
      <c r="D50" s="559">
        <v>13</v>
      </c>
      <c r="E50" s="559">
        <v>0</v>
      </c>
      <c r="F50" s="559">
        <v>0</v>
      </c>
      <c r="G50" s="559">
        <v>5200</v>
      </c>
      <c r="H50" s="559"/>
      <c r="I50" s="559"/>
      <c r="J50" s="559"/>
      <c r="K50" s="559"/>
      <c r="L50" s="559">
        <v>75</v>
      </c>
      <c r="M50" s="559">
        <f>G50*L50</f>
        <v>390000</v>
      </c>
      <c r="N50" s="559"/>
      <c r="O50" s="563"/>
      <c r="P50" s="563"/>
      <c r="Q50" s="559"/>
      <c r="R50" s="559"/>
      <c r="S50" s="559"/>
      <c r="T50" s="559"/>
      <c r="U50" s="559"/>
      <c r="V50" s="559"/>
      <c r="W50" s="559"/>
      <c r="X50" s="562"/>
      <c r="Y50" s="559"/>
      <c r="Z50" s="559"/>
      <c r="AA50" s="561"/>
      <c r="AB50" s="561">
        <f>M50+AA50</f>
        <v>390000</v>
      </c>
      <c r="AC50" s="560"/>
      <c r="AD50" s="559">
        <v>50</v>
      </c>
      <c r="AE50" s="560">
        <v>0</v>
      </c>
      <c r="AF50" s="559">
        <v>0.01</v>
      </c>
      <c r="AG50" s="226"/>
    </row>
    <row r="51" spans="1:33" ht="15.75" x14ac:dyDescent="0.25">
      <c r="A51" s="559">
        <v>31</v>
      </c>
      <c r="B51" s="563" t="s">
        <v>4</v>
      </c>
      <c r="C51" s="559">
        <v>11547</v>
      </c>
      <c r="D51" s="559">
        <v>16</v>
      </c>
      <c r="E51" s="559">
        <v>1</v>
      </c>
      <c r="F51" s="559">
        <v>17</v>
      </c>
      <c r="G51" s="559">
        <v>6517</v>
      </c>
      <c r="H51" s="559"/>
      <c r="I51" s="559"/>
      <c r="J51" s="559"/>
      <c r="K51" s="559"/>
      <c r="L51" s="559">
        <v>100</v>
      </c>
      <c r="M51" s="559">
        <f>G51*L51</f>
        <v>651700</v>
      </c>
      <c r="N51" s="559"/>
      <c r="O51" s="563"/>
      <c r="P51" s="563"/>
      <c r="Q51" s="559"/>
      <c r="R51" s="559"/>
      <c r="S51" s="559"/>
      <c r="T51" s="559"/>
      <c r="U51" s="559"/>
      <c r="V51" s="559"/>
      <c r="W51" s="559"/>
      <c r="X51" s="562"/>
      <c r="Y51" s="559"/>
      <c r="Z51" s="559"/>
      <c r="AA51" s="561"/>
      <c r="AB51" s="561">
        <f>M51+AA51</f>
        <v>651700</v>
      </c>
      <c r="AC51" s="560"/>
      <c r="AD51" s="559">
        <v>50</v>
      </c>
      <c r="AE51" s="560">
        <v>0</v>
      </c>
      <c r="AF51" s="559">
        <v>0.01</v>
      </c>
      <c r="AG51" s="226"/>
    </row>
    <row r="52" spans="1:33" ht="15.75" x14ac:dyDescent="0.25">
      <c r="A52" s="559">
        <v>32</v>
      </c>
      <c r="B52" s="563" t="s">
        <v>4</v>
      </c>
      <c r="C52" s="559">
        <v>11545</v>
      </c>
      <c r="D52" s="559">
        <v>10</v>
      </c>
      <c r="E52" s="559">
        <v>2</v>
      </c>
      <c r="F52" s="559">
        <v>93</v>
      </c>
      <c r="G52" s="559">
        <v>4293</v>
      </c>
      <c r="H52" s="559"/>
      <c r="I52" s="559"/>
      <c r="J52" s="559"/>
      <c r="K52" s="559"/>
      <c r="L52" s="559">
        <v>100</v>
      </c>
      <c r="M52" s="559">
        <f>G52*L52</f>
        <v>429300</v>
      </c>
      <c r="N52" s="559"/>
      <c r="O52" s="563"/>
      <c r="P52" s="563"/>
      <c r="Q52" s="559"/>
      <c r="R52" s="559"/>
      <c r="S52" s="559"/>
      <c r="T52" s="559"/>
      <c r="U52" s="559"/>
      <c r="V52" s="559"/>
      <c r="W52" s="559"/>
      <c r="X52" s="562"/>
      <c r="Y52" s="559"/>
      <c r="Z52" s="559"/>
      <c r="AA52" s="561"/>
      <c r="AB52" s="561">
        <f>M52+AA52</f>
        <v>429300</v>
      </c>
      <c r="AC52" s="560"/>
      <c r="AD52" s="559">
        <v>50</v>
      </c>
      <c r="AE52" s="560">
        <v>0</v>
      </c>
      <c r="AF52" s="559">
        <v>0.01</v>
      </c>
      <c r="AG52" s="226"/>
    </row>
    <row r="53" spans="1:33" ht="15.75" x14ac:dyDescent="0.25">
      <c r="A53" s="559">
        <v>33</v>
      </c>
      <c r="B53" s="563" t="s">
        <v>4</v>
      </c>
      <c r="C53" s="559">
        <v>1659</v>
      </c>
      <c r="D53" s="559">
        <v>4</v>
      </c>
      <c r="E53" s="559">
        <v>2</v>
      </c>
      <c r="F53" s="559">
        <v>92</v>
      </c>
      <c r="G53" s="559">
        <v>1892</v>
      </c>
      <c r="H53" s="559"/>
      <c r="I53" s="559"/>
      <c r="J53" s="559"/>
      <c r="K53" s="559"/>
      <c r="L53" s="559">
        <v>130</v>
      </c>
      <c r="M53" s="559">
        <f>G53*L53</f>
        <v>245960</v>
      </c>
      <c r="N53" s="559"/>
      <c r="O53" s="563"/>
      <c r="P53" s="563"/>
      <c r="Q53" s="559"/>
      <c r="R53" s="559"/>
      <c r="S53" s="559"/>
      <c r="T53" s="559"/>
      <c r="U53" s="559"/>
      <c r="V53" s="559"/>
      <c r="W53" s="559"/>
      <c r="X53" s="562"/>
      <c r="Y53" s="559"/>
      <c r="Z53" s="559"/>
      <c r="AA53" s="561"/>
      <c r="AB53" s="561">
        <f>M53+AA53</f>
        <v>245960</v>
      </c>
      <c r="AC53" s="560"/>
      <c r="AD53" s="559">
        <v>50</v>
      </c>
      <c r="AE53" s="560">
        <v>0</v>
      </c>
      <c r="AF53" s="559">
        <v>0.01</v>
      </c>
      <c r="AG53" s="226"/>
    </row>
    <row r="54" spans="1:33" ht="15.75" x14ac:dyDescent="0.25">
      <c r="A54" s="559">
        <v>34</v>
      </c>
      <c r="B54" s="563" t="s">
        <v>4</v>
      </c>
      <c r="C54" s="559">
        <v>1660</v>
      </c>
      <c r="D54" s="559">
        <v>3</v>
      </c>
      <c r="E54" s="559">
        <v>2</v>
      </c>
      <c r="F54" s="559">
        <v>98</v>
      </c>
      <c r="G54" s="559">
        <v>1498</v>
      </c>
      <c r="H54" s="559"/>
      <c r="I54" s="559"/>
      <c r="J54" s="559"/>
      <c r="K54" s="559"/>
      <c r="L54" s="559">
        <v>130</v>
      </c>
      <c r="M54" s="559">
        <f>G54*L54</f>
        <v>194740</v>
      </c>
      <c r="N54" s="559"/>
      <c r="O54" s="563"/>
      <c r="P54" s="563"/>
      <c r="Q54" s="559"/>
      <c r="R54" s="559"/>
      <c r="S54" s="559"/>
      <c r="T54" s="559"/>
      <c r="U54" s="559"/>
      <c r="V54" s="559"/>
      <c r="W54" s="559"/>
      <c r="X54" s="562"/>
      <c r="Y54" s="559"/>
      <c r="Z54" s="559"/>
      <c r="AA54" s="561"/>
      <c r="AB54" s="561">
        <f>M54+AA54</f>
        <v>194740</v>
      </c>
      <c r="AC54" s="560"/>
      <c r="AD54" s="559">
        <v>50</v>
      </c>
      <c r="AE54" s="560">
        <v>0</v>
      </c>
      <c r="AF54" s="559">
        <v>0.01</v>
      </c>
      <c r="AG54" s="226"/>
    </row>
    <row r="55" spans="1:33" ht="15.75" x14ac:dyDescent="0.25">
      <c r="A55" s="559">
        <v>35</v>
      </c>
      <c r="B55" s="563" t="s">
        <v>4</v>
      </c>
      <c r="C55" s="559">
        <v>1660</v>
      </c>
      <c r="D55" s="559">
        <v>3</v>
      </c>
      <c r="E55" s="559">
        <v>2</v>
      </c>
      <c r="F55" s="559">
        <v>98</v>
      </c>
      <c r="G55" s="559">
        <v>1498</v>
      </c>
      <c r="H55" s="559"/>
      <c r="I55" s="559"/>
      <c r="J55" s="559"/>
      <c r="K55" s="559"/>
      <c r="L55" s="559">
        <v>130</v>
      </c>
      <c r="M55" s="559">
        <f>G55*L55</f>
        <v>194740</v>
      </c>
      <c r="N55" s="559"/>
      <c r="O55" s="563"/>
      <c r="P55" s="563"/>
      <c r="Q55" s="559"/>
      <c r="R55" s="559"/>
      <c r="S55" s="559"/>
      <c r="T55" s="559"/>
      <c r="U55" s="559"/>
      <c r="V55" s="559"/>
      <c r="W55" s="559"/>
      <c r="X55" s="562"/>
      <c r="Y55" s="559"/>
      <c r="Z55" s="559"/>
      <c r="AA55" s="561"/>
      <c r="AB55" s="561">
        <f>M55+AA55</f>
        <v>194740</v>
      </c>
      <c r="AC55" s="560"/>
      <c r="AD55" s="559">
        <v>50</v>
      </c>
      <c r="AE55" s="560">
        <v>0</v>
      </c>
      <c r="AF55" s="559">
        <v>0.01</v>
      </c>
      <c r="AG55" s="226"/>
    </row>
    <row r="56" spans="1:33" ht="15.75" x14ac:dyDescent="0.25">
      <c r="A56" s="559">
        <v>36</v>
      </c>
      <c r="B56" s="563" t="s">
        <v>4</v>
      </c>
      <c r="C56" s="559">
        <v>1587</v>
      </c>
      <c r="D56" s="559">
        <v>17</v>
      </c>
      <c r="E56" s="559">
        <v>3</v>
      </c>
      <c r="F56" s="559">
        <v>18</v>
      </c>
      <c r="G56" s="559">
        <v>7118</v>
      </c>
      <c r="H56" s="559"/>
      <c r="I56" s="559"/>
      <c r="J56" s="559"/>
      <c r="K56" s="559"/>
      <c r="L56" s="559"/>
      <c r="M56" s="559"/>
      <c r="N56" s="559"/>
      <c r="O56" s="563"/>
      <c r="P56" s="563"/>
      <c r="Q56" s="559"/>
      <c r="R56" s="559"/>
      <c r="S56" s="559"/>
      <c r="T56" s="559"/>
      <c r="U56" s="559"/>
      <c r="V56" s="559"/>
      <c r="W56" s="559"/>
      <c r="X56" s="562"/>
      <c r="Y56" s="559"/>
      <c r="Z56" s="559"/>
      <c r="AA56" s="561"/>
      <c r="AB56" s="561"/>
      <c r="AC56" s="560"/>
      <c r="AD56" s="559">
        <v>50</v>
      </c>
      <c r="AE56" s="560">
        <v>0</v>
      </c>
      <c r="AF56" s="559">
        <v>0.01</v>
      </c>
      <c r="AG56" s="226"/>
    </row>
    <row r="57" spans="1:33" ht="15.75" x14ac:dyDescent="0.25">
      <c r="A57" s="559">
        <v>37</v>
      </c>
      <c r="B57" s="563" t="s">
        <v>4</v>
      </c>
      <c r="C57" s="559">
        <v>1655</v>
      </c>
      <c r="D57" s="559">
        <v>17</v>
      </c>
      <c r="E57" s="559">
        <v>1</v>
      </c>
      <c r="F57" s="559">
        <v>79</v>
      </c>
      <c r="G57" s="559">
        <v>6979</v>
      </c>
      <c r="H57" s="559"/>
      <c r="I57" s="559"/>
      <c r="J57" s="559"/>
      <c r="K57" s="559"/>
      <c r="L57" s="559">
        <v>130</v>
      </c>
      <c r="M57" s="559">
        <f>L57*G57</f>
        <v>907270</v>
      </c>
      <c r="N57" s="559"/>
      <c r="O57" s="563"/>
      <c r="P57" s="563"/>
      <c r="Q57" s="559"/>
      <c r="R57" s="559"/>
      <c r="S57" s="559"/>
      <c r="T57" s="559"/>
      <c r="U57" s="559"/>
      <c r="V57" s="559"/>
      <c r="W57" s="559"/>
      <c r="X57" s="562"/>
      <c r="Y57" s="559"/>
      <c r="Z57" s="559"/>
      <c r="AA57" s="561"/>
      <c r="AB57" s="561">
        <f>M57+AA57</f>
        <v>907270</v>
      </c>
      <c r="AC57" s="560"/>
      <c r="AD57" s="559">
        <v>50</v>
      </c>
      <c r="AE57" s="560">
        <v>0</v>
      </c>
      <c r="AF57" s="559">
        <v>0.01</v>
      </c>
      <c r="AG57" s="226"/>
    </row>
    <row r="58" spans="1:33" ht="15.75" x14ac:dyDescent="0.25">
      <c r="A58" s="559">
        <v>38</v>
      </c>
      <c r="B58" s="563" t="s">
        <v>4</v>
      </c>
      <c r="C58" s="559">
        <v>1257</v>
      </c>
      <c r="D58" s="559">
        <v>2</v>
      </c>
      <c r="E58" s="559">
        <v>0</v>
      </c>
      <c r="F58" s="559">
        <v>0</v>
      </c>
      <c r="G58" s="559">
        <v>800</v>
      </c>
      <c r="H58" s="559"/>
      <c r="I58" s="559"/>
      <c r="J58" s="559">
        <v>800</v>
      </c>
      <c r="K58" s="559"/>
      <c r="L58" s="559">
        <v>220</v>
      </c>
      <c r="M58" s="559">
        <f>J58*L58</f>
        <v>176000</v>
      </c>
      <c r="N58" s="559"/>
      <c r="O58" s="563"/>
      <c r="P58" s="563"/>
      <c r="Q58" s="559"/>
      <c r="R58" s="559"/>
      <c r="S58" s="559"/>
      <c r="T58" s="559"/>
      <c r="U58" s="559"/>
      <c r="V58" s="559"/>
      <c r="W58" s="559"/>
      <c r="X58" s="562"/>
      <c r="Y58" s="559"/>
      <c r="Z58" s="559"/>
      <c r="AA58" s="561"/>
      <c r="AB58" s="561">
        <f>M58+AA58</f>
        <v>176000</v>
      </c>
      <c r="AC58" s="560"/>
      <c r="AD58" s="559"/>
      <c r="AE58" s="560"/>
      <c r="AF58" s="559">
        <v>0.03</v>
      </c>
      <c r="AG58" s="226"/>
    </row>
    <row r="59" spans="1:33" ht="15.75" x14ac:dyDescent="0.25">
      <c r="A59" s="559">
        <v>39</v>
      </c>
      <c r="B59" s="563" t="s">
        <v>4</v>
      </c>
      <c r="C59" s="559">
        <v>13938</v>
      </c>
      <c r="D59" s="559">
        <v>0</v>
      </c>
      <c r="E59" s="559">
        <v>1</v>
      </c>
      <c r="F59" s="559">
        <v>41</v>
      </c>
      <c r="G59" s="559">
        <v>141</v>
      </c>
      <c r="H59" s="559"/>
      <c r="I59" s="559"/>
      <c r="J59" s="559">
        <v>141</v>
      </c>
      <c r="K59" s="559"/>
      <c r="L59" s="559">
        <v>75</v>
      </c>
      <c r="M59" s="559">
        <f>J59*L59</f>
        <v>10575</v>
      </c>
      <c r="N59" s="559"/>
      <c r="O59" s="563"/>
      <c r="P59" s="563"/>
      <c r="Q59" s="559"/>
      <c r="R59" s="559"/>
      <c r="S59" s="559"/>
      <c r="T59" s="559"/>
      <c r="U59" s="559"/>
      <c r="V59" s="559"/>
      <c r="W59" s="559"/>
      <c r="X59" s="562"/>
      <c r="Y59" s="559"/>
      <c r="Z59" s="559"/>
      <c r="AA59" s="561"/>
      <c r="AB59" s="561">
        <f>M59+AA59</f>
        <v>10575</v>
      </c>
      <c r="AC59" s="560"/>
      <c r="AD59" s="559"/>
      <c r="AE59" s="560"/>
      <c r="AF59" s="559">
        <v>0.03</v>
      </c>
      <c r="AG59" s="226"/>
    </row>
    <row r="60" spans="1:33" ht="15.75" x14ac:dyDescent="0.25">
      <c r="A60" s="559">
        <v>40</v>
      </c>
      <c r="B60" s="563" t="s">
        <v>4</v>
      </c>
      <c r="C60" s="559">
        <v>304</v>
      </c>
      <c r="D60" s="559">
        <v>0</v>
      </c>
      <c r="E60" s="559">
        <v>1</v>
      </c>
      <c r="F60" s="559">
        <v>20</v>
      </c>
      <c r="G60" s="559">
        <v>120</v>
      </c>
      <c r="H60" s="559">
        <v>120</v>
      </c>
      <c r="I60" s="559"/>
      <c r="J60" s="559"/>
      <c r="K60" s="559"/>
      <c r="L60" s="559">
        <v>200</v>
      </c>
      <c r="M60" s="559">
        <f>L60*H60</f>
        <v>24000</v>
      </c>
      <c r="N60" s="559"/>
      <c r="O60" s="563" t="s">
        <v>39</v>
      </c>
      <c r="P60" s="563" t="s">
        <v>2</v>
      </c>
      <c r="Q60" s="559">
        <v>325.48</v>
      </c>
      <c r="R60" s="559"/>
      <c r="S60" s="559">
        <v>325.48</v>
      </c>
      <c r="T60" s="559"/>
      <c r="U60" s="559"/>
      <c r="V60" s="559"/>
      <c r="W60" s="559">
        <v>6500</v>
      </c>
      <c r="X60" s="562">
        <f>Q60*W60</f>
        <v>2115620</v>
      </c>
      <c r="Y60" s="559">
        <v>20</v>
      </c>
      <c r="Z60" s="559">
        <v>30</v>
      </c>
      <c r="AA60" s="561">
        <f>SUM(X60-(X60*Z60/100))</f>
        <v>1480934</v>
      </c>
      <c r="AB60" s="561">
        <f>M60+AA60</f>
        <v>1504934</v>
      </c>
      <c r="AC60" s="560"/>
      <c r="AD60" s="559">
        <v>50</v>
      </c>
      <c r="AE60" s="560">
        <v>0</v>
      </c>
      <c r="AF60" s="559">
        <v>0.01</v>
      </c>
      <c r="AG60" s="226"/>
    </row>
    <row r="61" spans="1:33" ht="15.75" x14ac:dyDescent="0.25">
      <c r="A61" s="559"/>
      <c r="B61" s="563"/>
      <c r="C61" s="559"/>
      <c r="D61" s="559"/>
      <c r="E61" s="559"/>
      <c r="F61" s="559"/>
      <c r="G61" s="559"/>
      <c r="H61" s="559"/>
      <c r="I61" s="559"/>
      <c r="J61" s="559"/>
      <c r="K61" s="559"/>
      <c r="L61" s="559"/>
      <c r="M61" s="559"/>
      <c r="N61" s="559"/>
      <c r="O61" s="563" t="s">
        <v>12</v>
      </c>
      <c r="P61" s="563" t="s">
        <v>0</v>
      </c>
      <c r="Q61" s="559">
        <v>46.9</v>
      </c>
      <c r="R61" s="559">
        <v>49.9</v>
      </c>
      <c r="S61" s="559"/>
      <c r="T61" s="559"/>
      <c r="U61" s="559"/>
      <c r="V61" s="559"/>
      <c r="W61" s="559">
        <v>5400</v>
      </c>
      <c r="X61" s="562">
        <f>Q61*W61</f>
        <v>253260</v>
      </c>
      <c r="Y61" s="559">
        <v>20</v>
      </c>
      <c r="Z61" s="559">
        <v>93</v>
      </c>
      <c r="AA61" s="561">
        <f>SUM(X61-(X61*Z61/100))</f>
        <v>17728.200000000012</v>
      </c>
      <c r="AB61" s="561">
        <f>AA61</f>
        <v>17728.200000000012</v>
      </c>
      <c r="AC61" s="560"/>
      <c r="AD61" s="559">
        <v>50</v>
      </c>
      <c r="AE61" s="560">
        <v>0</v>
      </c>
      <c r="AF61" s="559">
        <v>0.01</v>
      </c>
      <c r="AG61" s="226"/>
    </row>
    <row r="62" spans="1:33" ht="15.75" x14ac:dyDescent="0.25">
      <c r="A62" s="559">
        <v>42</v>
      </c>
      <c r="B62" s="563" t="s">
        <v>1309</v>
      </c>
      <c r="C62" s="559">
        <v>89</v>
      </c>
      <c r="D62" s="559">
        <v>0</v>
      </c>
      <c r="E62" s="559">
        <v>0</v>
      </c>
      <c r="F62" s="559">
        <v>80</v>
      </c>
      <c r="G62" s="559"/>
      <c r="H62" s="559">
        <v>80</v>
      </c>
      <c r="I62" s="559"/>
      <c r="J62" s="559"/>
      <c r="K62" s="559"/>
      <c r="L62" s="559"/>
      <c r="M62" s="559"/>
      <c r="N62" s="559"/>
      <c r="O62" s="563" t="s">
        <v>44</v>
      </c>
      <c r="P62" s="563" t="s">
        <v>9</v>
      </c>
      <c r="Q62" s="559"/>
      <c r="R62" s="559"/>
      <c r="S62" s="559"/>
      <c r="T62" s="559"/>
      <c r="U62" s="559"/>
      <c r="V62" s="559"/>
      <c r="W62" s="559">
        <v>6500</v>
      </c>
      <c r="X62" s="562"/>
      <c r="Y62" s="559">
        <v>20</v>
      </c>
      <c r="Z62" s="559">
        <v>75</v>
      </c>
      <c r="AA62" s="561"/>
      <c r="AB62" s="561"/>
      <c r="AC62" s="560"/>
      <c r="AD62" s="559">
        <v>10</v>
      </c>
      <c r="AE62" s="560">
        <v>0</v>
      </c>
      <c r="AF62" s="559">
        <v>0.02</v>
      </c>
      <c r="AG62" s="226"/>
    </row>
    <row r="63" spans="1:33" ht="15.75" x14ac:dyDescent="0.25">
      <c r="A63" s="559"/>
      <c r="B63" s="563"/>
      <c r="C63" s="559"/>
      <c r="D63" s="559"/>
      <c r="E63" s="559"/>
      <c r="F63" s="559"/>
      <c r="G63" s="559"/>
      <c r="H63" s="559"/>
      <c r="I63" s="559"/>
      <c r="J63" s="559"/>
      <c r="K63" s="559"/>
      <c r="L63" s="559"/>
      <c r="M63" s="559"/>
      <c r="N63" s="559"/>
      <c r="O63" s="563" t="s">
        <v>41</v>
      </c>
      <c r="P63" s="563"/>
      <c r="Q63" s="559"/>
      <c r="R63" s="559"/>
      <c r="S63" s="559">
        <v>172.7</v>
      </c>
      <c r="T63" s="559"/>
      <c r="U63" s="559"/>
      <c r="V63" s="559"/>
      <c r="W63" s="559"/>
      <c r="X63" s="562"/>
      <c r="Y63" s="559"/>
      <c r="Z63" s="559"/>
      <c r="AA63" s="561"/>
      <c r="AB63" s="561"/>
      <c r="AC63" s="560"/>
      <c r="AD63" s="559"/>
      <c r="AE63" s="560"/>
      <c r="AF63" s="559"/>
      <c r="AG63" s="226"/>
    </row>
    <row r="64" spans="1:33" ht="15.75" x14ac:dyDescent="0.25">
      <c r="A64" s="559"/>
      <c r="B64" s="563"/>
      <c r="C64" s="559"/>
      <c r="D64" s="559"/>
      <c r="E64" s="559"/>
      <c r="F64" s="559"/>
      <c r="G64" s="559"/>
      <c r="H64" s="559"/>
      <c r="I64" s="559"/>
      <c r="J64" s="559"/>
      <c r="K64" s="559"/>
      <c r="L64" s="559"/>
      <c r="M64" s="559"/>
      <c r="N64" s="559"/>
      <c r="O64" s="563" t="s">
        <v>40</v>
      </c>
      <c r="P64" s="563"/>
      <c r="Q64" s="559"/>
      <c r="R64" s="559"/>
      <c r="S64" s="559">
        <v>96</v>
      </c>
      <c r="T64" s="559"/>
      <c r="U64" s="559"/>
      <c r="V64" s="559"/>
      <c r="W64" s="559"/>
      <c r="X64" s="562"/>
      <c r="Y64" s="559"/>
      <c r="Z64" s="559"/>
      <c r="AA64" s="561"/>
      <c r="AB64" s="561"/>
      <c r="AC64" s="560"/>
      <c r="AD64" s="559"/>
      <c r="AE64" s="560"/>
      <c r="AF64" s="559"/>
      <c r="AG64" s="226"/>
    </row>
    <row r="65" spans="1:33" ht="15.75" x14ac:dyDescent="0.25">
      <c r="A65" s="559">
        <v>43</v>
      </c>
      <c r="B65" s="563" t="s">
        <v>4</v>
      </c>
      <c r="C65" s="559">
        <v>620</v>
      </c>
      <c r="D65" s="559">
        <v>6</v>
      </c>
      <c r="E65" s="559">
        <v>2</v>
      </c>
      <c r="F65" s="559">
        <v>26</v>
      </c>
      <c r="G65" s="559">
        <v>2626</v>
      </c>
      <c r="H65" s="559"/>
      <c r="I65" s="559"/>
      <c r="J65" s="559"/>
      <c r="K65" s="559"/>
      <c r="L65" s="559">
        <v>130</v>
      </c>
      <c r="M65" s="559">
        <f>G65*L65</f>
        <v>341380</v>
      </c>
      <c r="N65" s="559"/>
      <c r="O65" s="563"/>
      <c r="P65" s="563"/>
      <c r="Q65" s="559"/>
      <c r="R65" s="559"/>
      <c r="S65" s="559"/>
      <c r="T65" s="559"/>
      <c r="U65" s="559"/>
      <c r="V65" s="559"/>
      <c r="W65" s="559"/>
      <c r="X65" s="562"/>
      <c r="Y65" s="559"/>
      <c r="Z65" s="559"/>
      <c r="AA65" s="561"/>
      <c r="AB65" s="561">
        <f>M65+AA65</f>
        <v>341380</v>
      </c>
      <c r="AC65" s="560"/>
      <c r="AD65" s="559">
        <v>50</v>
      </c>
      <c r="AE65" s="560">
        <v>0</v>
      </c>
      <c r="AF65" s="559">
        <v>0.01</v>
      </c>
      <c r="AG65" s="226"/>
    </row>
    <row r="66" spans="1:33" ht="15.75" x14ac:dyDescent="0.25">
      <c r="A66" s="559">
        <v>44</v>
      </c>
      <c r="B66" s="563" t="s">
        <v>4</v>
      </c>
      <c r="C66" s="559">
        <v>16342</v>
      </c>
      <c r="D66" s="559">
        <v>19</v>
      </c>
      <c r="E66" s="559">
        <v>0</v>
      </c>
      <c r="F66" s="559">
        <v>41</v>
      </c>
      <c r="G66" s="559">
        <v>7641</v>
      </c>
      <c r="H66" s="559"/>
      <c r="I66" s="559"/>
      <c r="J66" s="559"/>
      <c r="K66" s="559"/>
      <c r="L66" s="559"/>
      <c r="M66" s="559"/>
      <c r="N66" s="559"/>
      <c r="O66" s="563"/>
      <c r="P66" s="563"/>
      <c r="Q66" s="559"/>
      <c r="R66" s="559"/>
      <c r="S66" s="559"/>
      <c r="T66" s="559"/>
      <c r="U66" s="559"/>
      <c r="V66" s="559"/>
      <c r="W66" s="559"/>
      <c r="X66" s="562"/>
      <c r="Y66" s="559"/>
      <c r="Z66" s="559"/>
      <c r="AA66" s="561"/>
      <c r="AB66" s="561"/>
      <c r="AC66" s="560"/>
      <c r="AD66" s="559">
        <v>50</v>
      </c>
      <c r="AE66" s="560">
        <v>0</v>
      </c>
      <c r="AF66" s="559">
        <v>0.01</v>
      </c>
      <c r="AG66" s="226"/>
    </row>
    <row r="67" spans="1:33" ht="15.75" x14ac:dyDescent="0.25">
      <c r="A67" s="559"/>
      <c r="B67" s="563"/>
      <c r="C67" s="559"/>
      <c r="D67" s="559"/>
      <c r="E67" s="559"/>
      <c r="F67" s="559"/>
      <c r="G67" s="559"/>
      <c r="H67" s="559"/>
      <c r="I67" s="559"/>
      <c r="J67" s="559"/>
      <c r="K67" s="559"/>
      <c r="L67" s="559"/>
      <c r="M67" s="559"/>
      <c r="N67" s="559"/>
      <c r="O67" s="563" t="s">
        <v>44</v>
      </c>
      <c r="P67" s="563" t="s">
        <v>9</v>
      </c>
      <c r="Q67" s="559">
        <v>177</v>
      </c>
      <c r="R67" s="559"/>
      <c r="S67" s="559">
        <v>177</v>
      </c>
      <c r="T67" s="559"/>
      <c r="U67" s="559"/>
      <c r="V67" s="559"/>
      <c r="W67" s="559">
        <v>6500</v>
      </c>
      <c r="X67" s="562">
        <f>Q67*W67</f>
        <v>1150500</v>
      </c>
      <c r="Y67" s="559">
        <v>20</v>
      </c>
      <c r="Z67" s="559">
        <v>75</v>
      </c>
      <c r="AA67" s="561">
        <f>SUM(X67-(X67*Z67/100))</f>
        <v>287625</v>
      </c>
      <c r="AB67" s="561">
        <f>AA67</f>
        <v>287625</v>
      </c>
      <c r="AC67" s="560"/>
      <c r="AD67" s="559">
        <v>10</v>
      </c>
      <c r="AE67" s="560">
        <v>0</v>
      </c>
      <c r="AF67" s="559">
        <v>0.02</v>
      </c>
      <c r="AG67" s="226"/>
    </row>
    <row r="68" spans="1:33" ht="15.75" x14ac:dyDescent="0.25">
      <c r="A68" s="559"/>
      <c r="B68" s="563"/>
      <c r="C68" s="559"/>
      <c r="D68" s="559"/>
      <c r="E68" s="559"/>
      <c r="F68" s="559"/>
      <c r="G68" s="559"/>
      <c r="H68" s="559"/>
      <c r="I68" s="559"/>
      <c r="J68" s="559"/>
      <c r="K68" s="559"/>
      <c r="L68" s="559"/>
      <c r="M68" s="559"/>
      <c r="N68" s="559"/>
      <c r="O68" s="563" t="s">
        <v>41</v>
      </c>
      <c r="P68" s="563"/>
      <c r="Q68" s="559"/>
      <c r="R68" s="559"/>
      <c r="S68" s="559">
        <v>177</v>
      </c>
      <c r="T68" s="559"/>
      <c r="U68" s="559"/>
      <c r="V68" s="559"/>
      <c r="W68" s="559"/>
      <c r="X68" s="562"/>
      <c r="Y68" s="559"/>
      <c r="Z68" s="559"/>
      <c r="AA68" s="561"/>
      <c r="AB68" s="561"/>
      <c r="AC68" s="560"/>
      <c r="AD68" s="559"/>
      <c r="AE68" s="560"/>
      <c r="AF68" s="559"/>
      <c r="AG68" s="226"/>
    </row>
    <row r="69" spans="1:33" ht="15.75" x14ac:dyDescent="0.25">
      <c r="A69" s="559"/>
      <c r="B69" s="563"/>
      <c r="C69" s="559"/>
      <c r="D69" s="559"/>
      <c r="E69" s="559"/>
      <c r="F69" s="559"/>
      <c r="G69" s="559"/>
      <c r="H69" s="559"/>
      <c r="I69" s="559"/>
      <c r="J69" s="559"/>
      <c r="K69" s="559"/>
      <c r="L69" s="559"/>
      <c r="M69" s="559"/>
      <c r="N69" s="559"/>
      <c r="O69" s="563" t="s">
        <v>40</v>
      </c>
      <c r="P69" s="563"/>
      <c r="Q69" s="559"/>
      <c r="R69" s="559"/>
      <c r="S69" s="559">
        <v>96</v>
      </c>
      <c r="T69" s="559"/>
      <c r="U69" s="559"/>
      <c r="V69" s="559"/>
      <c r="W69" s="559"/>
      <c r="X69" s="562"/>
      <c r="Y69" s="559"/>
      <c r="Z69" s="559"/>
      <c r="AA69" s="561"/>
      <c r="AB69" s="561"/>
      <c r="AC69" s="560"/>
      <c r="AD69" s="559"/>
      <c r="AE69" s="560"/>
      <c r="AF69" s="559"/>
      <c r="AG69" s="226"/>
    </row>
    <row r="70" spans="1:33" ht="15.75" x14ac:dyDescent="0.25">
      <c r="A70" s="559"/>
      <c r="B70" s="563"/>
      <c r="C70" s="559"/>
      <c r="D70" s="559"/>
      <c r="E70" s="559"/>
      <c r="F70" s="559"/>
      <c r="G70" s="559"/>
      <c r="H70" s="559"/>
      <c r="I70" s="559"/>
      <c r="J70" s="559"/>
      <c r="K70" s="559"/>
      <c r="L70" s="559"/>
      <c r="M70" s="559"/>
      <c r="N70" s="559"/>
      <c r="O70" s="563" t="s">
        <v>12</v>
      </c>
      <c r="P70" s="563" t="s">
        <v>0</v>
      </c>
      <c r="Q70" s="559">
        <v>23.52</v>
      </c>
      <c r="R70" s="559">
        <v>23.52</v>
      </c>
      <c r="S70" s="559"/>
      <c r="T70" s="559"/>
      <c r="U70" s="559"/>
      <c r="V70" s="559"/>
      <c r="W70" s="559">
        <v>5400</v>
      </c>
      <c r="X70" s="562">
        <f>Q70*W70</f>
        <v>127008</v>
      </c>
      <c r="Y70" s="559">
        <v>20</v>
      </c>
      <c r="Z70" s="559">
        <v>93</v>
      </c>
      <c r="AA70" s="561">
        <f>SUM(X70-(X70*Z70/100))</f>
        <v>8890.5599999999977</v>
      </c>
      <c r="AB70" s="561">
        <f>AA70</f>
        <v>8890.5599999999977</v>
      </c>
      <c r="AC70" s="560"/>
      <c r="AD70" s="559">
        <v>50</v>
      </c>
      <c r="AE70" s="560">
        <v>0</v>
      </c>
      <c r="AF70" s="559">
        <v>0.01</v>
      </c>
      <c r="AG70" s="226"/>
    </row>
    <row r="71" spans="1:33" ht="15.75" x14ac:dyDescent="0.25">
      <c r="A71" s="559">
        <v>45</v>
      </c>
      <c r="B71" s="563" t="s">
        <v>4</v>
      </c>
      <c r="C71" s="559">
        <v>21163</v>
      </c>
      <c r="D71" s="559">
        <v>3</v>
      </c>
      <c r="E71" s="559">
        <v>2</v>
      </c>
      <c r="F71" s="559">
        <v>58</v>
      </c>
      <c r="G71" s="559">
        <v>1458</v>
      </c>
      <c r="H71" s="559"/>
      <c r="I71" s="559"/>
      <c r="J71" s="559"/>
      <c r="K71" s="559"/>
      <c r="L71" s="559"/>
      <c r="M71" s="559"/>
      <c r="N71" s="559"/>
      <c r="O71" s="563"/>
      <c r="P71" s="563"/>
      <c r="Q71" s="559"/>
      <c r="R71" s="559"/>
      <c r="S71" s="559"/>
      <c r="T71" s="559"/>
      <c r="U71" s="559"/>
      <c r="V71" s="559"/>
      <c r="W71" s="559"/>
      <c r="X71" s="562"/>
      <c r="Y71" s="559"/>
      <c r="Z71" s="559"/>
      <c r="AA71" s="561"/>
      <c r="AB71" s="561"/>
      <c r="AC71" s="560"/>
      <c r="AD71" s="559">
        <v>50</v>
      </c>
      <c r="AE71" s="560">
        <v>0</v>
      </c>
      <c r="AF71" s="559">
        <v>0.01</v>
      </c>
      <c r="AG71" s="226"/>
    </row>
    <row r="72" spans="1:33" ht="15.75" x14ac:dyDescent="0.25">
      <c r="A72" s="559">
        <v>46</v>
      </c>
      <c r="B72" s="563" t="s">
        <v>4</v>
      </c>
      <c r="C72" s="559">
        <v>20420</v>
      </c>
      <c r="D72" s="559">
        <v>12</v>
      </c>
      <c r="E72" s="559">
        <v>1</v>
      </c>
      <c r="F72" s="559">
        <v>41</v>
      </c>
      <c r="G72" s="579">
        <v>4941</v>
      </c>
      <c r="H72" s="559"/>
      <c r="I72" s="559"/>
      <c r="J72" s="559"/>
      <c r="K72" s="559"/>
      <c r="L72" s="559"/>
      <c r="M72" s="559"/>
      <c r="N72" s="559"/>
      <c r="O72" s="563"/>
      <c r="P72" s="563"/>
      <c r="Q72" s="559"/>
      <c r="R72" s="559"/>
      <c r="S72" s="559"/>
      <c r="T72" s="559"/>
      <c r="U72" s="559"/>
      <c r="V72" s="559"/>
      <c r="W72" s="559"/>
      <c r="X72" s="562"/>
      <c r="Y72" s="559"/>
      <c r="Z72" s="559"/>
      <c r="AA72" s="561"/>
      <c r="AB72" s="561"/>
      <c r="AC72" s="560"/>
      <c r="AD72" s="559">
        <v>50</v>
      </c>
      <c r="AE72" s="560">
        <v>0</v>
      </c>
      <c r="AF72" s="559">
        <v>0.01</v>
      </c>
      <c r="AG72" s="226"/>
    </row>
    <row r="73" spans="1:33" ht="15.75" x14ac:dyDescent="0.25">
      <c r="A73" s="559"/>
      <c r="B73" s="563"/>
      <c r="C73" s="559"/>
      <c r="D73" s="559"/>
      <c r="E73" s="559"/>
      <c r="F73" s="559"/>
      <c r="G73" s="579"/>
      <c r="H73" s="559"/>
      <c r="I73" s="559"/>
      <c r="J73" s="559"/>
      <c r="K73" s="559"/>
      <c r="L73" s="559"/>
      <c r="M73" s="559"/>
      <c r="N73" s="559"/>
      <c r="O73" s="563" t="s">
        <v>44</v>
      </c>
      <c r="P73" s="563" t="s">
        <v>9</v>
      </c>
      <c r="Q73" s="559"/>
      <c r="R73" s="559"/>
      <c r="S73" s="559">
        <v>224.79</v>
      </c>
      <c r="T73" s="559"/>
      <c r="U73" s="559"/>
      <c r="V73" s="559"/>
      <c r="W73" s="559">
        <v>6500</v>
      </c>
      <c r="X73" s="562"/>
      <c r="Y73" s="559">
        <v>24</v>
      </c>
      <c r="Z73" s="559">
        <v>85</v>
      </c>
      <c r="AA73" s="561"/>
      <c r="AB73" s="561"/>
      <c r="AC73" s="560"/>
      <c r="AD73" s="559">
        <v>10</v>
      </c>
      <c r="AE73" s="560">
        <v>0</v>
      </c>
      <c r="AF73" s="559">
        <v>0.02</v>
      </c>
      <c r="AG73" s="226"/>
    </row>
    <row r="74" spans="1:33" ht="15.75" x14ac:dyDescent="0.25">
      <c r="A74" s="559"/>
      <c r="B74" s="563"/>
      <c r="C74" s="559"/>
      <c r="D74" s="559"/>
      <c r="E74" s="559"/>
      <c r="F74" s="559"/>
      <c r="G74" s="579"/>
      <c r="H74" s="559"/>
      <c r="I74" s="559"/>
      <c r="J74" s="559"/>
      <c r="K74" s="559"/>
      <c r="L74" s="559"/>
      <c r="M74" s="559"/>
      <c r="N74" s="559"/>
      <c r="O74" s="563" t="s">
        <v>41</v>
      </c>
      <c r="P74" s="563"/>
      <c r="Q74" s="559"/>
      <c r="R74" s="559"/>
      <c r="S74" s="559">
        <v>224.79</v>
      </c>
      <c r="T74" s="559"/>
      <c r="U74" s="559"/>
      <c r="V74" s="559"/>
      <c r="W74" s="559"/>
      <c r="X74" s="562"/>
      <c r="Y74" s="559"/>
      <c r="Z74" s="559"/>
      <c r="AA74" s="561"/>
      <c r="AB74" s="561"/>
      <c r="AC74" s="560"/>
      <c r="AD74" s="559"/>
      <c r="AE74" s="560"/>
      <c r="AF74" s="559"/>
      <c r="AG74" s="226"/>
    </row>
    <row r="75" spans="1:33" ht="15.75" x14ac:dyDescent="0.25">
      <c r="A75" s="559"/>
      <c r="B75" s="563"/>
      <c r="C75" s="559"/>
      <c r="D75" s="559"/>
      <c r="E75" s="559"/>
      <c r="F75" s="559"/>
      <c r="G75" s="579"/>
      <c r="H75" s="559"/>
      <c r="I75" s="559"/>
      <c r="J75" s="559"/>
      <c r="K75" s="559"/>
      <c r="L75" s="559"/>
      <c r="M75" s="559"/>
      <c r="N75" s="559"/>
      <c r="O75" s="563" t="s">
        <v>40</v>
      </c>
      <c r="P75" s="563"/>
      <c r="Q75" s="559"/>
      <c r="R75" s="559"/>
      <c r="S75" s="559">
        <v>96</v>
      </c>
      <c r="T75" s="559"/>
      <c r="U75" s="559"/>
      <c r="V75" s="559"/>
      <c r="W75" s="559"/>
      <c r="X75" s="562"/>
      <c r="Y75" s="559"/>
      <c r="Z75" s="559"/>
      <c r="AA75" s="561"/>
      <c r="AB75" s="561"/>
      <c r="AC75" s="560"/>
      <c r="AD75" s="559"/>
      <c r="AE75" s="560"/>
      <c r="AF75" s="559"/>
      <c r="AG75" s="226"/>
    </row>
    <row r="76" spans="1:33" ht="15.75" x14ac:dyDescent="0.25">
      <c r="A76" s="559"/>
      <c r="B76" s="563"/>
      <c r="C76" s="559"/>
      <c r="D76" s="559"/>
      <c r="E76" s="559"/>
      <c r="F76" s="559"/>
      <c r="G76" s="226"/>
      <c r="H76" s="559"/>
      <c r="I76" s="559"/>
      <c r="J76" s="559"/>
      <c r="K76" s="559"/>
      <c r="L76" s="559"/>
      <c r="M76" s="559"/>
      <c r="N76" s="559"/>
      <c r="O76" s="563" t="s">
        <v>22</v>
      </c>
      <c r="P76" s="563" t="s">
        <v>0</v>
      </c>
      <c r="Q76" s="559"/>
      <c r="R76" s="559">
        <v>39.99</v>
      </c>
      <c r="S76" s="559"/>
      <c r="T76" s="559"/>
      <c r="U76" s="559"/>
      <c r="V76" s="559"/>
      <c r="W76" s="559">
        <v>2050</v>
      </c>
      <c r="X76" s="562"/>
      <c r="Y76" s="559">
        <v>5</v>
      </c>
      <c r="Z76" s="559">
        <v>10</v>
      </c>
      <c r="AA76" s="561"/>
      <c r="AB76" s="561"/>
      <c r="AC76" s="560"/>
      <c r="AD76" s="559">
        <v>50</v>
      </c>
      <c r="AE76" s="560">
        <v>0</v>
      </c>
      <c r="AF76" s="559">
        <v>0.01</v>
      </c>
      <c r="AG76" s="226"/>
    </row>
    <row r="77" spans="1:33" ht="15.75" x14ac:dyDescent="0.25">
      <c r="A77" s="559">
        <v>47</v>
      </c>
      <c r="B77" s="563"/>
      <c r="C77" s="559"/>
      <c r="D77" s="559">
        <v>10</v>
      </c>
      <c r="E77" s="559">
        <v>3</v>
      </c>
      <c r="F77" s="559">
        <v>75</v>
      </c>
      <c r="G77" s="559">
        <v>4375</v>
      </c>
      <c r="H77" s="559"/>
      <c r="I77" s="559"/>
      <c r="J77" s="559"/>
      <c r="K77" s="559"/>
      <c r="L77" s="559"/>
      <c r="M77" s="559"/>
      <c r="N77" s="559"/>
      <c r="O77" s="563"/>
      <c r="P77" s="563"/>
      <c r="Q77" s="559"/>
      <c r="R77" s="559"/>
      <c r="S77" s="559"/>
      <c r="T77" s="559"/>
      <c r="U77" s="559"/>
      <c r="V77" s="559"/>
      <c r="W77" s="559"/>
      <c r="X77" s="562"/>
      <c r="Y77" s="559"/>
      <c r="Z77" s="559"/>
      <c r="AA77" s="561"/>
      <c r="AB77" s="561"/>
      <c r="AC77" s="560"/>
      <c r="AD77" s="559">
        <v>50</v>
      </c>
      <c r="AE77" s="560">
        <v>0</v>
      </c>
      <c r="AF77" s="559">
        <v>0.01</v>
      </c>
      <c r="AG77" s="226"/>
    </row>
    <row r="78" spans="1:33" ht="15.75" x14ac:dyDescent="0.25">
      <c r="A78" s="559">
        <v>48</v>
      </c>
      <c r="B78" s="563" t="s">
        <v>4</v>
      </c>
      <c r="C78" s="559">
        <v>21160</v>
      </c>
      <c r="D78" s="559">
        <v>5</v>
      </c>
      <c r="E78" s="559">
        <v>0</v>
      </c>
      <c r="F78" s="559">
        <v>69</v>
      </c>
      <c r="G78" s="559">
        <v>2069</v>
      </c>
      <c r="H78" s="559"/>
      <c r="I78" s="559"/>
      <c r="J78" s="559"/>
      <c r="K78" s="559"/>
      <c r="L78" s="559"/>
      <c r="M78" s="559"/>
      <c r="N78" s="559"/>
      <c r="O78" s="563"/>
      <c r="P78" s="563"/>
      <c r="Q78" s="559"/>
      <c r="R78" s="559"/>
      <c r="S78" s="559"/>
      <c r="T78" s="559"/>
      <c r="U78" s="559"/>
      <c r="V78" s="559"/>
      <c r="W78" s="559"/>
      <c r="X78" s="562"/>
      <c r="Y78" s="559"/>
      <c r="Z78" s="559"/>
      <c r="AA78" s="561"/>
      <c r="AB78" s="561"/>
      <c r="AC78" s="560"/>
      <c r="AD78" s="559">
        <v>50</v>
      </c>
      <c r="AE78" s="560">
        <v>0</v>
      </c>
      <c r="AF78" s="559">
        <v>0.01</v>
      </c>
      <c r="AG78" s="226"/>
    </row>
    <row r="79" spans="1:33" ht="15.75" x14ac:dyDescent="0.25">
      <c r="A79" s="559">
        <v>49</v>
      </c>
      <c r="B79" s="563" t="s">
        <v>4</v>
      </c>
      <c r="C79" s="559">
        <v>1265</v>
      </c>
      <c r="D79" s="559">
        <v>0</v>
      </c>
      <c r="E79" s="559">
        <v>0</v>
      </c>
      <c r="F79" s="559">
        <v>63</v>
      </c>
      <c r="G79" s="559"/>
      <c r="H79" s="559">
        <v>63</v>
      </c>
      <c r="I79" s="559"/>
      <c r="J79" s="559"/>
      <c r="K79" s="559"/>
      <c r="L79" s="559">
        <v>200</v>
      </c>
      <c r="M79" s="559">
        <f>L79*H79</f>
        <v>12600</v>
      </c>
      <c r="N79" s="559"/>
      <c r="O79" s="563" t="s">
        <v>44</v>
      </c>
      <c r="P79" s="563" t="s">
        <v>9</v>
      </c>
      <c r="Q79" s="559">
        <v>166.92</v>
      </c>
      <c r="R79" s="559"/>
      <c r="S79" s="559">
        <v>166.92</v>
      </c>
      <c r="T79" s="559"/>
      <c r="U79" s="559"/>
      <c r="V79" s="559"/>
      <c r="W79" s="559">
        <v>6500</v>
      </c>
      <c r="X79" s="562">
        <f>Q79*W79</f>
        <v>1084980</v>
      </c>
      <c r="Y79" s="559">
        <v>25</v>
      </c>
      <c r="Z79" s="559">
        <v>85</v>
      </c>
      <c r="AA79" s="561">
        <f>SUM(X79-(X79*Z79/100))</f>
        <v>162747</v>
      </c>
      <c r="AB79" s="561">
        <f>AA79+M79</f>
        <v>175347</v>
      </c>
      <c r="AC79" s="560"/>
      <c r="AD79" s="559">
        <v>50</v>
      </c>
      <c r="AE79" s="560">
        <v>0</v>
      </c>
      <c r="AF79" s="559">
        <v>0.01</v>
      </c>
      <c r="AG79" s="226"/>
    </row>
    <row r="80" spans="1:33" ht="15.75" x14ac:dyDescent="0.25">
      <c r="A80" s="559"/>
      <c r="B80" s="563"/>
      <c r="C80" s="559"/>
      <c r="D80" s="559"/>
      <c r="E80" s="559"/>
      <c r="F80" s="559"/>
      <c r="G80" s="559"/>
      <c r="H80" s="559"/>
      <c r="I80" s="559"/>
      <c r="J80" s="559"/>
      <c r="K80" s="559"/>
      <c r="L80" s="559"/>
      <c r="M80" s="559"/>
      <c r="N80" s="559"/>
      <c r="O80" s="563" t="s">
        <v>41</v>
      </c>
      <c r="P80" s="563"/>
      <c r="Q80" s="559"/>
      <c r="R80" s="559"/>
      <c r="S80" s="559">
        <v>166.92</v>
      </c>
      <c r="T80" s="559"/>
      <c r="U80" s="559"/>
      <c r="V80" s="559"/>
      <c r="W80" s="559"/>
      <c r="X80" s="562"/>
      <c r="Y80" s="559"/>
      <c r="Z80" s="559"/>
      <c r="AA80" s="561"/>
      <c r="AB80" s="561"/>
      <c r="AC80" s="560"/>
      <c r="AD80" s="559"/>
      <c r="AE80" s="560"/>
      <c r="AF80" s="559"/>
      <c r="AG80" s="226"/>
    </row>
    <row r="81" spans="1:33" ht="15.75" x14ac:dyDescent="0.25">
      <c r="A81" s="559"/>
      <c r="B81" s="563"/>
      <c r="C81" s="559"/>
      <c r="D81" s="559"/>
      <c r="E81" s="559"/>
      <c r="F81" s="559"/>
      <c r="G81" s="559"/>
      <c r="H81" s="559"/>
      <c r="I81" s="559"/>
      <c r="J81" s="559"/>
      <c r="K81" s="559"/>
      <c r="L81" s="559"/>
      <c r="M81" s="559"/>
      <c r="N81" s="559"/>
      <c r="O81" s="563" t="s">
        <v>40</v>
      </c>
      <c r="P81" s="563"/>
      <c r="Q81" s="559"/>
      <c r="R81" s="559"/>
      <c r="S81" s="559">
        <v>96</v>
      </c>
      <c r="T81" s="559"/>
      <c r="U81" s="559"/>
      <c r="V81" s="559"/>
      <c r="W81" s="559"/>
      <c r="X81" s="562"/>
      <c r="Y81" s="559"/>
      <c r="Z81" s="559"/>
      <c r="AA81" s="561"/>
      <c r="AB81" s="561"/>
      <c r="AC81" s="560"/>
      <c r="AD81" s="559"/>
      <c r="AE81" s="560"/>
      <c r="AF81" s="559"/>
      <c r="AG81" s="226"/>
    </row>
    <row r="82" spans="1:33" ht="15.75" x14ac:dyDescent="0.25">
      <c r="A82" s="559">
        <v>50</v>
      </c>
      <c r="B82" s="563"/>
      <c r="C82" s="559"/>
      <c r="D82" s="559">
        <v>4</v>
      </c>
      <c r="E82" s="559">
        <v>3</v>
      </c>
      <c r="F82" s="559">
        <v>50</v>
      </c>
      <c r="G82" s="559">
        <v>1950</v>
      </c>
      <c r="H82" s="559"/>
      <c r="I82" s="559"/>
      <c r="J82" s="559"/>
      <c r="K82" s="559"/>
      <c r="L82" s="559"/>
      <c r="M82" s="559"/>
      <c r="N82" s="559"/>
      <c r="O82" s="563"/>
      <c r="P82" s="563"/>
      <c r="Q82" s="559"/>
      <c r="R82" s="559"/>
      <c r="S82" s="559"/>
      <c r="T82" s="559"/>
      <c r="U82" s="559"/>
      <c r="V82" s="559"/>
      <c r="W82" s="559"/>
      <c r="X82" s="562"/>
      <c r="Y82" s="559"/>
      <c r="Z82" s="559"/>
      <c r="AA82" s="561"/>
      <c r="AB82" s="561"/>
      <c r="AC82" s="560"/>
      <c r="AD82" s="559">
        <v>50</v>
      </c>
      <c r="AE82" s="560">
        <v>0</v>
      </c>
      <c r="AF82" s="559">
        <v>0.01</v>
      </c>
      <c r="AG82" s="226"/>
    </row>
    <row r="83" spans="1:33" ht="15.75" x14ac:dyDescent="0.25">
      <c r="A83" s="559">
        <v>51</v>
      </c>
      <c r="B83" s="563" t="s">
        <v>4</v>
      </c>
      <c r="C83" s="559"/>
      <c r="D83" s="559">
        <v>0</v>
      </c>
      <c r="E83" s="559">
        <v>0</v>
      </c>
      <c r="F83" s="559">
        <v>78</v>
      </c>
      <c r="G83" s="559"/>
      <c r="H83" s="559">
        <v>78</v>
      </c>
      <c r="I83" s="559"/>
      <c r="J83" s="559"/>
      <c r="K83" s="559"/>
      <c r="L83" s="559"/>
      <c r="M83" s="559"/>
      <c r="N83" s="559"/>
      <c r="O83" s="563" t="s">
        <v>39</v>
      </c>
      <c r="P83" s="563" t="s">
        <v>2</v>
      </c>
      <c r="Q83" s="559">
        <v>112.27</v>
      </c>
      <c r="R83" s="559"/>
      <c r="S83" s="559">
        <v>112.27</v>
      </c>
      <c r="T83" s="559"/>
      <c r="U83" s="559"/>
      <c r="V83" s="559"/>
      <c r="W83" s="559">
        <v>6500</v>
      </c>
      <c r="X83" s="562">
        <f>Q83*W83</f>
        <v>729755</v>
      </c>
      <c r="Y83" s="559">
        <v>10</v>
      </c>
      <c r="Z83" s="559">
        <v>10</v>
      </c>
      <c r="AA83" s="561">
        <f>SUM(X83-(X83*Z83/100))</f>
        <v>656779.5</v>
      </c>
      <c r="AB83" s="561">
        <f>AA83</f>
        <v>656779.5</v>
      </c>
      <c r="AC83" s="560"/>
      <c r="AD83" s="559">
        <v>10</v>
      </c>
      <c r="AE83" s="560">
        <v>0</v>
      </c>
      <c r="AF83" s="559">
        <v>0.02</v>
      </c>
      <c r="AG83" s="226"/>
    </row>
    <row r="84" spans="1:33" ht="15.75" x14ac:dyDescent="0.25">
      <c r="A84" s="559"/>
      <c r="B84" s="563"/>
      <c r="C84" s="559"/>
      <c r="D84" s="559"/>
      <c r="E84" s="559"/>
      <c r="F84" s="559"/>
      <c r="G84" s="559"/>
      <c r="H84" s="559"/>
      <c r="I84" s="559"/>
      <c r="J84" s="559"/>
      <c r="K84" s="559"/>
      <c r="L84" s="559"/>
      <c r="M84" s="559"/>
      <c r="N84" s="559"/>
      <c r="O84" s="563" t="s">
        <v>12</v>
      </c>
      <c r="P84" s="563" t="s">
        <v>0</v>
      </c>
      <c r="Q84" s="559">
        <v>37.700000000000003</v>
      </c>
      <c r="R84" s="559">
        <v>37.700000000000003</v>
      </c>
      <c r="S84" s="559"/>
      <c r="T84" s="559"/>
      <c r="U84" s="559"/>
      <c r="V84" s="559"/>
      <c r="W84" s="559">
        <v>5400</v>
      </c>
      <c r="X84" s="562">
        <f>Q84*W84</f>
        <v>203580.00000000003</v>
      </c>
      <c r="Y84" s="559">
        <v>15</v>
      </c>
      <c r="Z84" s="559">
        <v>65</v>
      </c>
      <c r="AA84" s="561">
        <f>SUM(X84-(X84*Z84/100))</f>
        <v>71253</v>
      </c>
      <c r="AB84" s="561">
        <f>AA84</f>
        <v>71253</v>
      </c>
      <c r="AC84" s="560"/>
      <c r="AD84" s="559">
        <v>50</v>
      </c>
      <c r="AE84" s="560">
        <v>0</v>
      </c>
      <c r="AF84" s="559">
        <v>0.01</v>
      </c>
      <c r="AG84" s="226"/>
    </row>
    <row r="85" spans="1:33" ht="15.75" x14ac:dyDescent="0.25">
      <c r="A85" s="559">
        <v>52</v>
      </c>
      <c r="B85" s="563" t="s">
        <v>4</v>
      </c>
      <c r="C85" s="559">
        <v>16669</v>
      </c>
      <c r="D85" s="559">
        <v>4</v>
      </c>
      <c r="E85" s="559">
        <v>0</v>
      </c>
      <c r="F85" s="559">
        <v>97</v>
      </c>
      <c r="G85" s="559">
        <v>1697</v>
      </c>
      <c r="H85" s="559"/>
      <c r="I85" s="559"/>
      <c r="J85" s="559"/>
      <c r="K85" s="559"/>
      <c r="L85" s="559"/>
      <c r="M85" s="559"/>
      <c r="N85" s="559"/>
      <c r="O85" s="563"/>
      <c r="P85" s="563"/>
      <c r="Q85" s="559"/>
      <c r="R85" s="559"/>
      <c r="S85" s="559"/>
      <c r="T85" s="559"/>
      <c r="U85" s="559"/>
      <c r="V85" s="559"/>
      <c r="W85" s="559"/>
      <c r="X85" s="562"/>
      <c r="Y85" s="559"/>
      <c r="Z85" s="559"/>
      <c r="AA85" s="561"/>
      <c r="AB85" s="561"/>
      <c r="AC85" s="560"/>
      <c r="AD85" s="559">
        <v>50</v>
      </c>
      <c r="AE85" s="560">
        <v>0</v>
      </c>
      <c r="AF85" s="559">
        <v>0.01</v>
      </c>
      <c r="AG85" s="226"/>
    </row>
    <row r="86" spans="1:33" ht="15.75" x14ac:dyDescent="0.25">
      <c r="A86" s="559">
        <v>53</v>
      </c>
      <c r="B86" s="563" t="s">
        <v>4</v>
      </c>
      <c r="C86" s="559">
        <v>14390</v>
      </c>
      <c r="D86" s="559">
        <v>0</v>
      </c>
      <c r="E86" s="559">
        <v>1</v>
      </c>
      <c r="F86" s="559">
        <v>0</v>
      </c>
      <c r="G86" s="559">
        <v>100</v>
      </c>
      <c r="H86" s="559"/>
      <c r="I86" s="559"/>
      <c r="J86" s="559"/>
      <c r="K86" s="559"/>
      <c r="L86" s="559">
        <v>75</v>
      </c>
      <c r="M86" s="559">
        <f>L86*G86</f>
        <v>7500</v>
      </c>
      <c r="N86" s="559"/>
      <c r="O86" s="563"/>
      <c r="P86" s="563"/>
      <c r="Q86" s="559"/>
      <c r="R86" s="559"/>
      <c r="S86" s="559"/>
      <c r="T86" s="559"/>
      <c r="U86" s="559"/>
      <c r="V86" s="559"/>
      <c r="W86" s="559"/>
      <c r="X86" s="562"/>
      <c r="Y86" s="559"/>
      <c r="Z86" s="559"/>
      <c r="AA86" s="561"/>
      <c r="AB86" s="561">
        <f>M86+AA86</f>
        <v>7500</v>
      </c>
      <c r="AC86" s="560"/>
      <c r="AD86" s="559">
        <v>50</v>
      </c>
      <c r="AE86" s="560">
        <v>0</v>
      </c>
      <c r="AF86" s="559">
        <v>0.01</v>
      </c>
      <c r="AG86" s="226"/>
    </row>
    <row r="87" spans="1:33" ht="15.75" x14ac:dyDescent="0.25">
      <c r="A87" s="559">
        <v>54</v>
      </c>
      <c r="B87" s="563" t="s">
        <v>4</v>
      </c>
      <c r="C87" s="559">
        <v>14389</v>
      </c>
      <c r="D87" s="559">
        <v>2</v>
      </c>
      <c r="E87" s="559">
        <v>0</v>
      </c>
      <c r="F87" s="559">
        <v>0</v>
      </c>
      <c r="G87" s="559">
        <v>800</v>
      </c>
      <c r="H87" s="559"/>
      <c r="I87" s="559"/>
      <c r="J87" s="559"/>
      <c r="K87" s="559"/>
      <c r="L87" s="559">
        <v>190</v>
      </c>
      <c r="M87" s="559">
        <f>G87*L87</f>
        <v>152000</v>
      </c>
      <c r="N87" s="559"/>
      <c r="O87" s="563"/>
      <c r="P87" s="563"/>
      <c r="Q87" s="559"/>
      <c r="R87" s="559"/>
      <c r="S87" s="559"/>
      <c r="T87" s="559"/>
      <c r="U87" s="559"/>
      <c r="V87" s="559"/>
      <c r="W87" s="559"/>
      <c r="X87" s="562"/>
      <c r="Y87" s="559"/>
      <c r="Z87" s="559"/>
      <c r="AA87" s="561"/>
      <c r="AB87" s="561">
        <f>M87+AA87</f>
        <v>152000</v>
      </c>
      <c r="AC87" s="560"/>
      <c r="AD87" s="559">
        <v>50</v>
      </c>
      <c r="AE87" s="560">
        <v>0</v>
      </c>
      <c r="AF87" s="559">
        <v>0.01</v>
      </c>
      <c r="AG87" s="226"/>
    </row>
    <row r="88" spans="1:33" ht="15.75" x14ac:dyDescent="0.25">
      <c r="A88" s="559">
        <v>56</v>
      </c>
      <c r="B88" s="563" t="s">
        <v>4</v>
      </c>
      <c r="C88" s="559">
        <v>1560</v>
      </c>
      <c r="D88" s="559">
        <v>8</v>
      </c>
      <c r="E88" s="559">
        <v>0</v>
      </c>
      <c r="F88" s="559">
        <v>49</v>
      </c>
      <c r="G88" s="559">
        <v>3249</v>
      </c>
      <c r="H88" s="559"/>
      <c r="I88" s="559"/>
      <c r="J88" s="559"/>
      <c r="K88" s="559"/>
      <c r="L88" s="559">
        <v>100</v>
      </c>
      <c r="M88" s="559">
        <f>G88*L88</f>
        <v>324900</v>
      </c>
      <c r="N88" s="559"/>
      <c r="O88" s="563"/>
      <c r="P88" s="563"/>
      <c r="Q88" s="559"/>
      <c r="R88" s="559"/>
      <c r="S88" s="559"/>
      <c r="T88" s="559"/>
      <c r="U88" s="559"/>
      <c r="V88" s="559"/>
      <c r="W88" s="559"/>
      <c r="X88" s="562"/>
      <c r="Y88" s="559"/>
      <c r="Z88" s="559"/>
      <c r="AA88" s="561"/>
      <c r="AB88" s="561">
        <f>M88+AA88</f>
        <v>324900</v>
      </c>
      <c r="AC88" s="560"/>
      <c r="AD88" s="559">
        <v>50</v>
      </c>
      <c r="AE88" s="560">
        <v>0</v>
      </c>
      <c r="AF88" s="559">
        <v>0.01</v>
      </c>
      <c r="AG88" s="226"/>
    </row>
    <row r="89" spans="1:33" ht="15.75" x14ac:dyDescent="0.25">
      <c r="A89" s="559">
        <v>57</v>
      </c>
      <c r="B89" s="563" t="s">
        <v>4</v>
      </c>
      <c r="C89" s="559">
        <v>7687</v>
      </c>
      <c r="D89" s="559">
        <v>0</v>
      </c>
      <c r="E89" s="559">
        <v>0</v>
      </c>
      <c r="F89" s="559">
        <v>22</v>
      </c>
      <c r="G89" s="559"/>
      <c r="H89" s="559">
        <v>22</v>
      </c>
      <c r="I89" s="559"/>
      <c r="J89" s="559"/>
      <c r="K89" s="559"/>
      <c r="L89" s="559">
        <v>75</v>
      </c>
      <c r="M89" s="559">
        <f>L89*H89</f>
        <v>1650</v>
      </c>
      <c r="N89" s="559"/>
      <c r="O89" s="563" t="s">
        <v>44</v>
      </c>
      <c r="P89" s="563" t="s">
        <v>9</v>
      </c>
      <c r="Q89" s="559">
        <v>285.14</v>
      </c>
      <c r="R89" s="559"/>
      <c r="S89" s="559"/>
      <c r="T89" s="559"/>
      <c r="U89" s="559"/>
      <c r="V89" s="559"/>
      <c r="W89" s="559">
        <v>6500</v>
      </c>
      <c r="X89" s="562">
        <f>Q89*W89</f>
        <v>1853410</v>
      </c>
      <c r="Y89" s="559">
        <v>20</v>
      </c>
      <c r="Z89" s="559">
        <v>75</v>
      </c>
      <c r="AA89" s="561">
        <f>SUM(X89-(X89*Z89/100))</f>
        <v>463352.5</v>
      </c>
      <c r="AB89" s="561">
        <f>AA89+M89</f>
        <v>465002.5</v>
      </c>
      <c r="AC89" s="560"/>
      <c r="AD89" s="559">
        <v>10</v>
      </c>
      <c r="AE89" s="560">
        <v>0</v>
      </c>
      <c r="AF89" s="559">
        <v>0.02</v>
      </c>
      <c r="AG89" s="226"/>
    </row>
    <row r="90" spans="1:33" ht="15.75" x14ac:dyDescent="0.25">
      <c r="A90" s="559"/>
      <c r="B90" s="563"/>
      <c r="C90" s="559"/>
      <c r="D90" s="559"/>
      <c r="E90" s="559"/>
      <c r="F90" s="559"/>
      <c r="G90" s="559"/>
      <c r="H90" s="559"/>
      <c r="I90" s="559"/>
      <c r="J90" s="559"/>
      <c r="K90" s="559"/>
      <c r="L90" s="559"/>
      <c r="M90" s="559"/>
      <c r="N90" s="559"/>
      <c r="O90" s="563" t="s">
        <v>41</v>
      </c>
      <c r="P90" s="563"/>
      <c r="Q90" s="559"/>
      <c r="R90" s="559"/>
      <c r="S90" s="559">
        <v>189.14</v>
      </c>
      <c r="T90" s="559"/>
      <c r="U90" s="559"/>
      <c r="V90" s="559"/>
      <c r="W90" s="559"/>
      <c r="X90" s="562"/>
      <c r="Y90" s="559"/>
      <c r="Z90" s="559"/>
      <c r="AA90" s="561"/>
      <c r="AB90" s="561"/>
      <c r="AC90" s="560"/>
      <c r="AD90" s="559"/>
      <c r="AE90" s="560"/>
      <c r="AF90" s="559"/>
      <c r="AG90" s="226"/>
    </row>
    <row r="91" spans="1:33" ht="15.75" x14ac:dyDescent="0.25">
      <c r="A91" s="559"/>
      <c r="B91" s="563"/>
      <c r="C91" s="559"/>
      <c r="D91" s="559"/>
      <c r="E91" s="559"/>
      <c r="F91" s="559"/>
      <c r="G91" s="559"/>
      <c r="H91" s="559"/>
      <c r="I91" s="559"/>
      <c r="J91" s="559"/>
      <c r="K91" s="559"/>
      <c r="L91" s="559"/>
      <c r="M91" s="559"/>
      <c r="N91" s="559"/>
      <c r="O91" s="563" t="s">
        <v>40</v>
      </c>
      <c r="P91" s="563"/>
      <c r="Q91" s="559"/>
      <c r="R91" s="559"/>
      <c r="S91" s="559">
        <v>96</v>
      </c>
      <c r="T91" s="559"/>
      <c r="U91" s="559"/>
      <c r="V91" s="559"/>
      <c r="W91" s="559"/>
      <c r="X91" s="562"/>
      <c r="Y91" s="559"/>
      <c r="Z91" s="559"/>
      <c r="AA91" s="561"/>
      <c r="AB91" s="561"/>
      <c r="AC91" s="560"/>
      <c r="AD91" s="559"/>
      <c r="AE91" s="560"/>
      <c r="AF91" s="559"/>
      <c r="AG91" s="226"/>
    </row>
    <row r="92" spans="1:33" ht="15.75" x14ac:dyDescent="0.25">
      <c r="A92" s="559">
        <v>58</v>
      </c>
      <c r="B92" s="563" t="s">
        <v>4</v>
      </c>
      <c r="C92" s="559">
        <v>1536</v>
      </c>
      <c r="D92" s="559">
        <v>0</v>
      </c>
      <c r="E92" s="559">
        <v>1</v>
      </c>
      <c r="F92" s="559">
        <v>53</v>
      </c>
      <c r="G92" s="559"/>
      <c r="H92" s="559">
        <v>153</v>
      </c>
      <c r="I92" s="559"/>
      <c r="J92" s="559"/>
      <c r="K92" s="559"/>
      <c r="L92" s="559">
        <v>200</v>
      </c>
      <c r="M92" s="559">
        <f>L92*H92</f>
        <v>30600</v>
      </c>
      <c r="N92" s="559"/>
      <c r="O92" s="563" t="s">
        <v>1313</v>
      </c>
      <c r="P92" s="563" t="s">
        <v>2</v>
      </c>
      <c r="Q92" s="559">
        <v>53.01</v>
      </c>
      <c r="R92" s="559"/>
      <c r="S92" s="559"/>
      <c r="T92" s="559">
        <v>53.01</v>
      </c>
      <c r="U92" s="559"/>
      <c r="V92" s="559"/>
      <c r="W92" s="559">
        <v>6500</v>
      </c>
      <c r="X92" s="562">
        <f>Q92*W92</f>
        <v>344565</v>
      </c>
      <c r="Y92" s="559">
        <v>20</v>
      </c>
      <c r="Z92" s="559">
        <v>30</v>
      </c>
      <c r="AA92" s="561">
        <f>SUM(X92-(X92*Z92/100))</f>
        <v>241195.5</v>
      </c>
      <c r="AB92" s="561">
        <f>AA92+M92</f>
        <v>271795.5</v>
      </c>
      <c r="AC92" s="560"/>
      <c r="AD92" s="559">
        <v>10</v>
      </c>
      <c r="AE92" s="560">
        <v>0</v>
      </c>
      <c r="AF92" s="559">
        <v>0.02</v>
      </c>
      <c r="AG92" s="226"/>
    </row>
    <row r="93" spans="1:33" ht="15.75" x14ac:dyDescent="0.25">
      <c r="A93" s="559"/>
      <c r="B93" s="563"/>
      <c r="C93" s="559"/>
      <c r="D93" s="559"/>
      <c r="E93" s="559"/>
      <c r="F93" s="559"/>
      <c r="G93" s="559"/>
      <c r="H93" s="559"/>
      <c r="I93" s="559"/>
      <c r="J93" s="559"/>
      <c r="K93" s="559"/>
      <c r="L93" s="559"/>
      <c r="M93" s="559"/>
      <c r="N93" s="559"/>
      <c r="O93" s="563" t="s">
        <v>12</v>
      </c>
      <c r="P93" s="563" t="s">
        <v>0</v>
      </c>
      <c r="Q93" s="559">
        <v>24.8</v>
      </c>
      <c r="R93" s="559">
        <v>24.8</v>
      </c>
      <c r="S93" s="559"/>
      <c r="T93" s="559"/>
      <c r="U93" s="559"/>
      <c r="V93" s="559"/>
      <c r="W93" s="559">
        <v>5400</v>
      </c>
      <c r="X93" s="562">
        <f>Q93*W93</f>
        <v>133920</v>
      </c>
      <c r="Y93" s="559">
        <v>20</v>
      </c>
      <c r="Z93" s="559">
        <v>93</v>
      </c>
      <c r="AA93" s="561">
        <f>SUM(X93-(X93*Z93/100))</f>
        <v>9374.3999999999942</v>
      </c>
      <c r="AB93" s="561">
        <f>AA93</f>
        <v>9374.3999999999942</v>
      </c>
      <c r="AC93" s="560"/>
      <c r="AD93" s="559">
        <v>50</v>
      </c>
      <c r="AE93" s="560">
        <v>0</v>
      </c>
      <c r="AF93" s="559">
        <v>0.01</v>
      </c>
      <c r="AG93" s="226"/>
    </row>
    <row r="94" spans="1:33" ht="15.75" x14ac:dyDescent="0.25">
      <c r="A94" s="559"/>
      <c r="B94" s="563"/>
      <c r="C94" s="559"/>
      <c r="D94" s="559"/>
      <c r="E94" s="559"/>
      <c r="F94" s="559"/>
      <c r="G94" s="559"/>
      <c r="H94" s="559"/>
      <c r="I94" s="559"/>
      <c r="J94" s="559"/>
      <c r="K94" s="559"/>
      <c r="L94" s="559"/>
      <c r="M94" s="559"/>
      <c r="N94" s="559"/>
      <c r="O94" s="563" t="s">
        <v>16</v>
      </c>
      <c r="P94" s="563" t="s">
        <v>0</v>
      </c>
      <c r="Q94" s="559">
        <v>45.88</v>
      </c>
      <c r="R94" s="559"/>
      <c r="S94" s="559"/>
      <c r="T94" s="559">
        <v>45.88</v>
      </c>
      <c r="U94" s="559"/>
      <c r="V94" s="559"/>
      <c r="W94" s="559">
        <v>2400</v>
      </c>
      <c r="X94" s="562">
        <f>Q94*W94</f>
        <v>110112</v>
      </c>
      <c r="Y94" s="559">
        <v>20</v>
      </c>
      <c r="Z94" s="559">
        <v>93</v>
      </c>
      <c r="AA94" s="561">
        <f>SUM(X94-(X94*Z94/100))</f>
        <v>7707.8399999999965</v>
      </c>
      <c r="AB94" s="561">
        <f>AA94</f>
        <v>7707.8399999999965</v>
      </c>
      <c r="AC94" s="560"/>
      <c r="AD94" s="559"/>
      <c r="AE94" s="560">
        <v>0</v>
      </c>
      <c r="AF94" s="559">
        <v>0.03</v>
      </c>
      <c r="AG94" s="226"/>
    </row>
    <row r="95" spans="1:33" ht="15.75" x14ac:dyDescent="0.25">
      <c r="A95" s="559"/>
      <c r="B95" s="563"/>
      <c r="C95" s="559"/>
      <c r="D95" s="559"/>
      <c r="E95" s="559"/>
      <c r="F95" s="559"/>
      <c r="G95" s="559"/>
      <c r="H95" s="559"/>
      <c r="I95" s="559"/>
      <c r="J95" s="559"/>
      <c r="K95" s="559"/>
      <c r="L95" s="559"/>
      <c r="M95" s="559"/>
      <c r="N95" s="559"/>
      <c r="O95" s="563" t="s">
        <v>12</v>
      </c>
      <c r="P95" s="563" t="s">
        <v>0</v>
      </c>
      <c r="Q95" s="559">
        <v>24.8</v>
      </c>
      <c r="R95" s="559">
        <v>24.8</v>
      </c>
      <c r="S95" s="559"/>
      <c r="T95" s="559"/>
      <c r="U95" s="559"/>
      <c r="V95" s="559"/>
      <c r="W95" s="559">
        <v>5400</v>
      </c>
      <c r="X95" s="562">
        <f>Q95*W95</f>
        <v>133920</v>
      </c>
      <c r="Y95" s="559">
        <v>20</v>
      </c>
      <c r="Z95" s="559">
        <v>93</v>
      </c>
      <c r="AA95" s="561">
        <f>SUM(X95-(X95*Z95/100))</f>
        <v>9374.3999999999942</v>
      </c>
      <c r="AB95" s="561">
        <f>AA95</f>
        <v>9374.3999999999942</v>
      </c>
      <c r="AC95" s="560"/>
      <c r="AD95" s="559">
        <v>50</v>
      </c>
      <c r="AE95" s="560">
        <v>0</v>
      </c>
      <c r="AF95" s="559">
        <v>0.01</v>
      </c>
      <c r="AG95" s="226"/>
    </row>
    <row r="96" spans="1:33" ht="15.75" x14ac:dyDescent="0.25">
      <c r="A96" s="559">
        <v>59</v>
      </c>
      <c r="B96" s="563" t="s">
        <v>4</v>
      </c>
      <c r="C96" s="559">
        <v>6078</v>
      </c>
      <c r="D96" s="559">
        <v>0</v>
      </c>
      <c r="E96" s="559">
        <v>0</v>
      </c>
      <c r="F96" s="559">
        <v>63</v>
      </c>
      <c r="G96" s="559"/>
      <c r="H96" s="559">
        <v>63</v>
      </c>
      <c r="I96" s="559"/>
      <c r="J96" s="559"/>
      <c r="K96" s="559"/>
      <c r="L96" s="559">
        <v>200</v>
      </c>
      <c r="M96" s="559">
        <f>L96*H96</f>
        <v>12600</v>
      </c>
      <c r="N96" s="559"/>
      <c r="O96" s="581" t="s">
        <v>44</v>
      </c>
      <c r="P96" s="563" t="s">
        <v>9</v>
      </c>
      <c r="Q96" s="559">
        <v>268.17</v>
      </c>
      <c r="R96" s="559"/>
      <c r="S96" s="559"/>
      <c r="T96" s="559"/>
      <c r="U96" s="559"/>
      <c r="V96" s="559"/>
      <c r="W96" s="559">
        <v>6500</v>
      </c>
      <c r="X96" s="562">
        <f>Q96*W96</f>
        <v>1743105</v>
      </c>
      <c r="Y96" s="559">
        <v>12</v>
      </c>
      <c r="Z96" s="559">
        <v>38</v>
      </c>
      <c r="AA96" s="561">
        <f>SUM(X96-(X96*Z96/100))</f>
        <v>1080725.1000000001</v>
      </c>
      <c r="AB96" s="561">
        <f>AA96+M96</f>
        <v>1093325.1000000001</v>
      </c>
      <c r="AC96" s="560"/>
      <c r="AD96" s="559">
        <v>10</v>
      </c>
      <c r="AE96" s="560">
        <v>0</v>
      </c>
      <c r="AF96" s="559">
        <v>0.02</v>
      </c>
      <c r="AG96" s="226"/>
    </row>
    <row r="97" spans="1:33" ht="15.75" x14ac:dyDescent="0.25">
      <c r="A97" s="559"/>
      <c r="B97" s="563"/>
      <c r="C97" s="559"/>
      <c r="D97" s="559"/>
      <c r="E97" s="559"/>
      <c r="F97" s="559"/>
      <c r="G97" s="559"/>
      <c r="H97" s="559"/>
      <c r="I97" s="559"/>
      <c r="J97" s="559"/>
      <c r="K97" s="559"/>
      <c r="L97" s="559"/>
      <c r="M97" s="559"/>
      <c r="N97" s="559"/>
      <c r="O97" s="563" t="s">
        <v>41</v>
      </c>
      <c r="P97" s="563"/>
      <c r="Q97" s="559"/>
      <c r="R97" s="559"/>
      <c r="S97" s="559">
        <v>148.22999999999999</v>
      </c>
      <c r="T97" s="559"/>
      <c r="U97" s="559"/>
      <c r="V97" s="559"/>
      <c r="W97" s="559"/>
      <c r="X97" s="562"/>
      <c r="Y97" s="559"/>
      <c r="Z97" s="559"/>
      <c r="AA97" s="561"/>
      <c r="AB97" s="561"/>
      <c r="AC97" s="560"/>
      <c r="AD97" s="559"/>
      <c r="AE97" s="560"/>
      <c r="AF97" s="559"/>
      <c r="AG97" s="226"/>
    </row>
    <row r="98" spans="1:33" ht="15.75" x14ac:dyDescent="0.25">
      <c r="A98" s="559"/>
      <c r="B98" s="563"/>
      <c r="C98" s="559"/>
      <c r="D98" s="559"/>
      <c r="E98" s="559"/>
      <c r="F98" s="559"/>
      <c r="G98" s="559"/>
      <c r="H98" s="559"/>
      <c r="I98" s="559"/>
      <c r="J98" s="559"/>
      <c r="K98" s="559"/>
      <c r="L98" s="559"/>
      <c r="M98" s="559"/>
      <c r="N98" s="559"/>
      <c r="O98" s="563" t="s">
        <v>40</v>
      </c>
      <c r="P98" s="563"/>
      <c r="Q98" s="559"/>
      <c r="R98" s="559"/>
      <c r="S98" s="559">
        <v>96</v>
      </c>
      <c r="T98" s="559"/>
      <c r="U98" s="559"/>
      <c r="V98" s="559"/>
      <c r="W98" s="559"/>
      <c r="X98" s="562"/>
      <c r="Y98" s="559"/>
      <c r="Z98" s="559"/>
      <c r="AA98" s="561"/>
      <c r="AB98" s="561"/>
      <c r="AC98" s="560"/>
      <c r="AD98" s="559"/>
      <c r="AE98" s="560"/>
      <c r="AF98" s="559"/>
      <c r="AG98" s="226"/>
    </row>
    <row r="99" spans="1:33" ht="15.75" x14ac:dyDescent="0.25">
      <c r="A99" s="559"/>
      <c r="B99" s="563"/>
      <c r="C99" s="559"/>
      <c r="D99" s="559"/>
      <c r="E99" s="559"/>
      <c r="F99" s="559"/>
      <c r="G99" s="559"/>
      <c r="H99" s="559"/>
      <c r="I99" s="559"/>
      <c r="J99" s="559"/>
      <c r="K99" s="559"/>
      <c r="L99" s="559"/>
      <c r="M99" s="559"/>
      <c r="N99" s="559"/>
      <c r="O99" s="563" t="s">
        <v>12</v>
      </c>
      <c r="P99" s="563" t="s">
        <v>0</v>
      </c>
      <c r="Q99" s="559"/>
      <c r="R99" s="559">
        <v>23.94</v>
      </c>
      <c r="S99" s="559"/>
      <c r="T99" s="559"/>
      <c r="U99" s="559"/>
      <c r="V99" s="559"/>
      <c r="W99" s="559">
        <v>5400</v>
      </c>
      <c r="X99" s="562"/>
      <c r="Y99" s="559">
        <v>10</v>
      </c>
      <c r="Z99" s="559">
        <v>96</v>
      </c>
      <c r="AA99" s="561"/>
      <c r="AB99" s="561"/>
      <c r="AC99" s="560"/>
      <c r="AD99" s="559">
        <v>50</v>
      </c>
      <c r="AE99" s="560">
        <v>0</v>
      </c>
      <c r="AF99" s="559">
        <v>0.01</v>
      </c>
      <c r="AG99" s="226"/>
    </row>
    <row r="100" spans="1:33" ht="15.75" x14ac:dyDescent="0.25">
      <c r="A100" s="559">
        <v>60</v>
      </c>
      <c r="B100" s="563" t="s">
        <v>4</v>
      </c>
      <c r="C100" s="559">
        <v>21167</v>
      </c>
      <c r="D100" s="559">
        <v>16</v>
      </c>
      <c r="E100" s="559">
        <v>2</v>
      </c>
      <c r="F100" s="559">
        <v>86</v>
      </c>
      <c r="G100" s="559">
        <v>6686</v>
      </c>
      <c r="H100" s="559"/>
      <c r="I100" s="559"/>
      <c r="J100" s="559"/>
      <c r="K100" s="559"/>
      <c r="L100" s="559"/>
      <c r="M100" s="559"/>
      <c r="N100" s="559"/>
      <c r="O100" s="563"/>
      <c r="P100" s="563"/>
      <c r="Q100" s="559"/>
      <c r="R100" s="559"/>
      <c r="S100" s="559"/>
      <c r="T100" s="559"/>
      <c r="U100" s="559"/>
      <c r="V100" s="559"/>
      <c r="W100" s="559"/>
      <c r="X100" s="562"/>
      <c r="Y100" s="559"/>
      <c r="Z100" s="559"/>
      <c r="AA100" s="561"/>
      <c r="AB100" s="561"/>
      <c r="AC100" s="560"/>
      <c r="AD100" s="559">
        <v>50</v>
      </c>
      <c r="AE100" s="560">
        <v>0</v>
      </c>
      <c r="AF100" s="559">
        <v>0.01</v>
      </c>
      <c r="AG100" s="226"/>
    </row>
    <row r="101" spans="1:33" ht="15.75" x14ac:dyDescent="0.25">
      <c r="A101" s="559">
        <v>61</v>
      </c>
      <c r="B101" s="563" t="s">
        <v>4</v>
      </c>
      <c r="C101" s="559">
        <v>13989</v>
      </c>
      <c r="D101" s="559">
        <v>0</v>
      </c>
      <c r="E101" s="559">
        <v>3</v>
      </c>
      <c r="F101" s="559">
        <v>16</v>
      </c>
      <c r="G101" s="559"/>
      <c r="H101" s="559">
        <v>316</v>
      </c>
      <c r="I101" s="559"/>
      <c r="J101" s="559"/>
      <c r="K101" s="559"/>
      <c r="L101" s="559">
        <v>200</v>
      </c>
      <c r="M101" s="559">
        <f>L101*H101</f>
        <v>63200</v>
      </c>
      <c r="N101" s="559"/>
      <c r="O101" s="563" t="s">
        <v>44</v>
      </c>
      <c r="P101" s="563" t="s">
        <v>9</v>
      </c>
      <c r="Q101" s="559">
        <v>350.4</v>
      </c>
      <c r="R101" s="559"/>
      <c r="S101" s="559"/>
      <c r="T101" s="559"/>
      <c r="U101" s="559"/>
      <c r="V101" s="559"/>
      <c r="W101" s="559">
        <v>6500</v>
      </c>
      <c r="X101" s="562">
        <f>Q101*W101</f>
        <v>2277600</v>
      </c>
      <c r="Y101" s="559">
        <v>32</v>
      </c>
      <c r="Z101" s="559">
        <v>85</v>
      </c>
      <c r="AA101" s="561">
        <f>SUM(X101-(X101*Z101/100))</f>
        <v>341640</v>
      </c>
      <c r="AB101" s="561">
        <f>AA101+M101</f>
        <v>404840</v>
      </c>
      <c r="AC101" s="560"/>
      <c r="AD101" s="559">
        <v>10</v>
      </c>
      <c r="AE101" s="560">
        <v>0</v>
      </c>
      <c r="AF101" s="559">
        <v>0.02</v>
      </c>
      <c r="AG101" s="226"/>
    </row>
    <row r="102" spans="1:33" ht="15.75" x14ac:dyDescent="0.25">
      <c r="A102" s="559"/>
      <c r="B102" s="563"/>
      <c r="C102" s="559"/>
      <c r="D102" s="559"/>
      <c r="E102" s="559"/>
      <c r="F102" s="559"/>
      <c r="G102" s="559"/>
      <c r="H102" s="559"/>
      <c r="I102" s="559"/>
      <c r="J102" s="559"/>
      <c r="K102" s="559"/>
      <c r="L102" s="559"/>
      <c r="M102" s="559"/>
      <c r="N102" s="559"/>
      <c r="O102" s="563" t="s">
        <v>41</v>
      </c>
      <c r="P102" s="563"/>
      <c r="Q102" s="559"/>
      <c r="R102" s="559"/>
      <c r="S102" s="559">
        <v>227.04</v>
      </c>
      <c r="T102" s="559"/>
      <c r="U102" s="559"/>
      <c r="V102" s="559"/>
      <c r="W102" s="559"/>
      <c r="X102" s="562"/>
      <c r="Y102" s="559"/>
      <c r="Z102" s="559"/>
      <c r="AA102" s="561"/>
      <c r="AB102" s="561"/>
      <c r="AC102" s="560"/>
      <c r="AD102" s="559"/>
      <c r="AE102" s="560"/>
      <c r="AF102" s="559"/>
      <c r="AG102" s="226"/>
    </row>
    <row r="103" spans="1:33" ht="15.75" x14ac:dyDescent="0.25">
      <c r="A103" s="559"/>
      <c r="B103" s="563"/>
      <c r="C103" s="559"/>
      <c r="D103" s="559"/>
      <c r="E103" s="559"/>
      <c r="F103" s="559"/>
      <c r="G103" s="559"/>
      <c r="H103" s="559"/>
      <c r="I103" s="559"/>
      <c r="J103" s="559"/>
      <c r="K103" s="559"/>
      <c r="L103" s="559"/>
      <c r="M103" s="559"/>
      <c r="N103" s="559"/>
      <c r="O103" s="563" t="s">
        <v>40</v>
      </c>
      <c r="P103" s="563"/>
      <c r="Q103" s="559"/>
      <c r="R103" s="559"/>
      <c r="S103" s="559">
        <v>96</v>
      </c>
      <c r="T103" s="559"/>
      <c r="U103" s="559"/>
      <c r="V103" s="559"/>
      <c r="W103" s="559"/>
      <c r="X103" s="562"/>
      <c r="Y103" s="559"/>
      <c r="Z103" s="559"/>
      <c r="AA103" s="561"/>
      <c r="AB103" s="561"/>
      <c r="AC103" s="560"/>
      <c r="AD103" s="559"/>
      <c r="AE103" s="560"/>
      <c r="AF103" s="559"/>
      <c r="AG103" s="226"/>
    </row>
    <row r="104" spans="1:33" ht="15.75" x14ac:dyDescent="0.25">
      <c r="A104" s="559"/>
      <c r="B104" s="563"/>
      <c r="C104" s="559"/>
      <c r="D104" s="559"/>
      <c r="E104" s="559"/>
      <c r="F104" s="559"/>
      <c r="G104" s="559"/>
      <c r="H104" s="559"/>
      <c r="I104" s="559"/>
      <c r="J104" s="559"/>
      <c r="K104" s="559"/>
      <c r="L104" s="559"/>
      <c r="M104" s="559"/>
      <c r="N104" s="559"/>
      <c r="O104" s="563" t="s">
        <v>12</v>
      </c>
      <c r="P104" s="563" t="s">
        <v>0</v>
      </c>
      <c r="Q104" s="559"/>
      <c r="R104" s="559">
        <v>27.36</v>
      </c>
      <c r="S104" s="559"/>
      <c r="T104" s="559"/>
      <c r="U104" s="559"/>
      <c r="V104" s="559"/>
      <c r="W104" s="559">
        <v>5400</v>
      </c>
      <c r="X104" s="562"/>
      <c r="Y104" s="559">
        <v>2</v>
      </c>
      <c r="Z104" s="559">
        <v>6</v>
      </c>
      <c r="AA104" s="561"/>
      <c r="AB104" s="561"/>
      <c r="AC104" s="560"/>
      <c r="AD104" s="559">
        <v>50</v>
      </c>
      <c r="AE104" s="560">
        <v>0</v>
      </c>
      <c r="AF104" s="559">
        <v>0.01</v>
      </c>
      <c r="AG104" s="226"/>
    </row>
    <row r="105" spans="1:33" ht="15.75" x14ac:dyDescent="0.25">
      <c r="A105" s="559">
        <v>62</v>
      </c>
      <c r="B105" s="563" t="s">
        <v>4</v>
      </c>
      <c r="C105" s="559">
        <v>17986</v>
      </c>
      <c r="D105" s="559">
        <v>4</v>
      </c>
      <c r="E105" s="559">
        <v>2</v>
      </c>
      <c r="F105" s="559">
        <v>76</v>
      </c>
      <c r="G105" s="559">
        <v>1876</v>
      </c>
      <c r="H105" s="559"/>
      <c r="I105" s="559"/>
      <c r="J105" s="559"/>
      <c r="K105" s="559"/>
      <c r="L105" s="559"/>
      <c r="M105" s="559"/>
      <c r="N105" s="559"/>
      <c r="O105" s="563"/>
      <c r="P105" s="563"/>
      <c r="Q105" s="559"/>
      <c r="R105" s="559"/>
      <c r="S105" s="559"/>
      <c r="T105" s="559"/>
      <c r="U105" s="559"/>
      <c r="V105" s="559"/>
      <c r="W105" s="559"/>
      <c r="X105" s="562"/>
      <c r="Y105" s="559"/>
      <c r="Z105" s="559"/>
      <c r="AA105" s="561"/>
      <c r="AB105" s="561"/>
      <c r="AC105" s="560"/>
      <c r="AD105" s="559">
        <v>50</v>
      </c>
      <c r="AE105" s="560">
        <v>0</v>
      </c>
      <c r="AF105" s="559">
        <v>0.01</v>
      </c>
      <c r="AG105" s="226"/>
    </row>
    <row r="106" spans="1:33" ht="15.75" x14ac:dyDescent="0.25">
      <c r="A106" s="559">
        <v>63</v>
      </c>
      <c r="B106" s="563" t="s">
        <v>4</v>
      </c>
      <c r="C106" s="559">
        <v>17985</v>
      </c>
      <c r="D106" s="559">
        <v>4</v>
      </c>
      <c r="E106" s="559">
        <v>3</v>
      </c>
      <c r="F106" s="559">
        <v>20</v>
      </c>
      <c r="G106" s="559">
        <v>1920</v>
      </c>
      <c r="H106" s="559"/>
      <c r="I106" s="559"/>
      <c r="J106" s="559"/>
      <c r="K106" s="559"/>
      <c r="L106" s="559"/>
      <c r="M106" s="559"/>
      <c r="N106" s="559"/>
      <c r="O106" s="563"/>
      <c r="P106" s="563"/>
      <c r="Q106" s="559"/>
      <c r="R106" s="559"/>
      <c r="S106" s="559"/>
      <c r="T106" s="559"/>
      <c r="U106" s="559"/>
      <c r="V106" s="559"/>
      <c r="W106" s="559"/>
      <c r="X106" s="562"/>
      <c r="Y106" s="559"/>
      <c r="Z106" s="559"/>
      <c r="AA106" s="561"/>
      <c r="AB106" s="561"/>
      <c r="AC106" s="560"/>
      <c r="AD106" s="559">
        <v>50</v>
      </c>
      <c r="AE106" s="560">
        <v>0</v>
      </c>
      <c r="AF106" s="559">
        <v>0.01</v>
      </c>
      <c r="AG106" s="226"/>
    </row>
    <row r="107" spans="1:33" ht="15.75" x14ac:dyDescent="0.25">
      <c r="A107" s="559">
        <v>64</v>
      </c>
      <c r="B107" s="563" t="s">
        <v>4</v>
      </c>
      <c r="C107" s="559">
        <v>20333</v>
      </c>
      <c r="D107" s="559">
        <v>11</v>
      </c>
      <c r="E107" s="559">
        <v>2</v>
      </c>
      <c r="F107" s="559">
        <v>30</v>
      </c>
      <c r="G107" s="559">
        <v>4630</v>
      </c>
      <c r="H107" s="559"/>
      <c r="I107" s="559"/>
      <c r="J107" s="559"/>
      <c r="K107" s="559"/>
      <c r="L107" s="559"/>
      <c r="M107" s="559"/>
      <c r="N107" s="559"/>
      <c r="O107" s="563"/>
      <c r="P107" s="563"/>
      <c r="Q107" s="559"/>
      <c r="R107" s="559"/>
      <c r="S107" s="559"/>
      <c r="T107" s="559"/>
      <c r="U107" s="559"/>
      <c r="V107" s="559"/>
      <c r="W107" s="559"/>
      <c r="X107" s="562"/>
      <c r="Y107" s="559"/>
      <c r="Z107" s="559"/>
      <c r="AA107" s="561"/>
      <c r="AB107" s="561"/>
      <c r="AC107" s="560"/>
      <c r="AD107" s="559">
        <v>50</v>
      </c>
      <c r="AE107" s="560">
        <v>0</v>
      </c>
      <c r="AF107" s="559">
        <v>0.01</v>
      </c>
      <c r="AG107" s="226"/>
    </row>
    <row r="108" spans="1:33" ht="15.75" x14ac:dyDescent="0.25">
      <c r="A108" s="559"/>
      <c r="B108" s="563" t="s">
        <v>4</v>
      </c>
      <c r="C108" s="559">
        <v>18002</v>
      </c>
      <c r="D108" s="559">
        <v>10</v>
      </c>
      <c r="E108" s="559">
        <v>1</v>
      </c>
      <c r="F108" s="559">
        <v>7</v>
      </c>
      <c r="G108" s="559">
        <v>4107</v>
      </c>
      <c r="H108" s="559"/>
      <c r="I108" s="559"/>
      <c r="J108" s="559"/>
      <c r="K108" s="559"/>
      <c r="L108" s="559"/>
      <c r="M108" s="559"/>
      <c r="N108" s="559"/>
      <c r="O108" s="563"/>
      <c r="P108" s="563"/>
      <c r="Q108" s="559"/>
      <c r="R108" s="559"/>
      <c r="S108" s="559"/>
      <c r="T108" s="559"/>
      <c r="U108" s="559"/>
      <c r="V108" s="559"/>
      <c r="W108" s="559"/>
      <c r="X108" s="562"/>
      <c r="Y108" s="559"/>
      <c r="Z108" s="559"/>
      <c r="AA108" s="561"/>
      <c r="AB108" s="561"/>
      <c r="AC108" s="560"/>
      <c r="AD108" s="559">
        <v>10</v>
      </c>
      <c r="AE108" s="560">
        <v>0</v>
      </c>
      <c r="AF108" s="559">
        <v>0.02</v>
      </c>
      <c r="AG108" s="226"/>
    </row>
    <row r="109" spans="1:33" ht="15.75" x14ac:dyDescent="0.25">
      <c r="A109" s="559">
        <v>65</v>
      </c>
      <c r="B109" s="563" t="s">
        <v>4</v>
      </c>
      <c r="C109" s="559">
        <v>237</v>
      </c>
      <c r="D109" s="559">
        <v>0</v>
      </c>
      <c r="E109" s="559">
        <v>1</v>
      </c>
      <c r="F109" s="559">
        <v>82</v>
      </c>
      <c r="G109" s="559"/>
      <c r="H109" s="559">
        <v>182</v>
      </c>
      <c r="I109" s="559"/>
      <c r="J109" s="559"/>
      <c r="K109" s="559"/>
      <c r="L109" s="559">
        <v>75</v>
      </c>
      <c r="M109" s="559">
        <f>H109*L109</f>
        <v>13650</v>
      </c>
      <c r="N109" s="559"/>
      <c r="O109" s="563" t="s">
        <v>44</v>
      </c>
      <c r="P109" s="563" t="s">
        <v>9</v>
      </c>
      <c r="Q109" s="559">
        <v>240</v>
      </c>
      <c r="R109" s="559"/>
      <c r="S109" s="559"/>
      <c r="T109" s="559"/>
      <c r="U109" s="559"/>
      <c r="V109" s="559"/>
      <c r="W109" s="559">
        <v>6500</v>
      </c>
      <c r="X109" s="562">
        <f>Q109*W109</f>
        <v>1560000</v>
      </c>
      <c r="Y109" s="559">
        <v>20</v>
      </c>
      <c r="Z109" s="559">
        <v>85</v>
      </c>
      <c r="AA109" s="561">
        <f>SUM(X109-(X109*Z109/100))</f>
        <v>234000</v>
      </c>
      <c r="AB109" s="561">
        <f>AA109+M109</f>
        <v>247650</v>
      </c>
      <c r="AC109" s="560"/>
      <c r="AD109" s="559">
        <v>10</v>
      </c>
      <c r="AE109" s="560">
        <v>0</v>
      </c>
      <c r="AF109" s="559">
        <v>0.02</v>
      </c>
      <c r="AG109" s="226"/>
    </row>
    <row r="110" spans="1:33" ht="15.75" x14ac:dyDescent="0.25">
      <c r="A110" s="559"/>
      <c r="B110" s="563"/>
      <c r="C110" s="559"/>
      <c r="D110" s="559"/>
      <c r="E110" s="559"/>
      <c r="F110" s="559"/>
      <c r="G110" s="559"/>
      <c r="H110" s="559"/>
      <c r="I110" s="559"/>
      <c r="J110" s="559"/>
      <c r="K110" s="559"/>
      <c r="L110" s="559"/>
      <c r="M110" s="559"/>
      <c r="N110" s="559"/>
      <c r="O110" s="563" t="s">
        <v>41</v>
      </c>
      <c r="P110" s="563"/>
      <c r="Q110" s="559"/>
      <c r="R110" s="559"/>
      <c r="S110" s="559">
        <v>144</v>
      </c>
      <c r="T110" s="559"/>
      <c r="U110" s="559"/>
      <c r="V110" s="559"/>
      <c r="W110" s="559"/>
      <c r="X110" s="562"/>
      <c r="Y110" s="559"/>
      <c r="Z110" s="559"/>
      <c r="AA110" s="561"/>
      <c r="AB110" s="561"/>
      <c r="AC110" s="560"/>
      <c r="AD110" s="559"/>
      <c r="AE110" s="560"/>
      <c r="AF110" s="559"/>
      <c r="AG110" s="226"/>
    </row>
    <row r="111" spans="1:33" ht="15.75" x14ac:dyDescent="0.25">
      <c r="A111" s="559"/>
      <c r="B111" s="563"/>
      <c r="C111" s="559"/>
      <c r="D111" s="559"/>
      <c r="E111" s="559"/>
      <c r="F111" s="559"/>
      <c r="G111" s="559"/>
      <c r="H111" s="559"/>
      <c r="I111" s="559"/>
      <c r="J111" s="559"/>
      <c r="K111" s="559"/>
      <c r="L111" s="559"/>
      <c r="M111" s="559"/>
      <c r="N111" s="559"/>
      <c r="O111" s="563" t="s">
        <v>40</v>
      </c>
      <c r="P111" s="563"/>
      <c r="Q111" s="559"/>
      <c r="R111" s="559"/>
      <c r="S111" s="559">
        <v>96</v>
      </c>
      <c r="T111" s="559"/>
      <c r="U111" s="559"/>
      <c r="V111" s="559"/>
      <c r="W111" s="559"/>
      <c r="X111" s="562"/>
      <c r="Y111" s="559"/>
      <c r="Z111" s="559"/>
      <c r="AA111" s="561"/>
      <c r="AB111" s="561"/>
      <c r="AC111" s="560"/>
      <c r="AD111" s="559"/>
      <c r="AE111" s="560"/>
      <c r="AF111" s="559"/>
      <c r="AG111" s="226"/>
    </row>
    <row r="112" spans="1:33" ht="15.75" x14ac:dyDescent="0.25">
      <c r="A112" s="559">
        <v>66</v>
      </c>
      <c r="B112" s="563" t="s">
        <v>4</v>
      </c>
      <c r="C112" s="559">
        <v>2472</v>
      </c>
      <c r="D112" s="559">
        <v>9</v>
      </c>
      <c r="E112" s="559">
        <v>1</v>
      </c>
      <c r="F112" s="559">
        <v>93</v>
      </c>
      <c r="G112" s="559">
        <v>3793</v>
      </c>
      <c r="H112" s="559"/>
      <c r="I112" s="559"/>
      <c r="J112" s="559"/>
      <c r="K112" s="559"/>
      <c r="L112" s="559">
        <v>75</v>
      </c>
      <c r="M112" s="559">
        <f>G112*L112</f>
        <v>284475</v>
      </c>
      <c r="N112" s="559"/>
      <c r="O112" s="563"/>
      <c r="P112" s="563"/>
      <c r="Q112" s="559"/>
      <c r="R112" s="559"/>
      <c r="S112" s="559"/>
      <c r="T112" s="559"/>
      <c r="U112" s="559"/>
      <c r="V112" s="559"/>
      <c r="W112" s="559"/>
      <c r="X112" s="562"/>
      <c r="Y112" s="559"/>
      <c r="Z112" s="559"/>
      <c r="AA112" s="561"/>
      <c r="AB112" s="561">
        <f>M112+AA112</f>
        <v>284475</v>
      </c>
      <c r="AC112" s="560"/>
      <c r="AD112" s="559">
        <v>50</v>
      </c>
      <c r="AE112" s="560">
        <v>0</v>
      </c>
      <c r="AF112" s="559">
        <v>0.01</v>
      </c>
      <c r="AG112" s="226"/>
    </row>
    <row r="113" spans="1:33" ht="15.75" x14ac:dyDescent="0.25">
      <c r="A113" s="559">
        <v>67</v>
      </c>
      <c r="B113" s="563" t="s">
        <v>4</v>
      </c>
      <c r="C113" s="559">
        <v>13473</v>
      </c>
      <c r="D113" s="559">
        <v>0</v>
      </c>
      <c r="E113" s="559">
        <v>1</v>
      </c>
      <c r="F113" s="559">
        <v>21</v>
      </c>
      <c r="G113" s="559"/>
      <c r="H113" s="559">
        <v>121</v>
      </c>
      <c r="I113" s="559"/>
      <c r="J113" s="559"/>
      <c r="K113" s="559"/>
      <c r="L113" s="559">
        <v>150</v>
      </c>
      <c r="M113" s="559">
        <f>H113*L113</f>
        <v>18150</v>
      </c>
      <c r="N113" s="559"/>
      <c r="O113" s="563" t="s">
        <v>44</v>
      </c>
      <c r="P113" s="563" t="s">
        <v>9</v>
      </c>
      <c r="Q113" s="559"/>
      <c r="R113" s="559"/>
      <c r="S113" s="559"/>
      <c r="T113" s="559"/>
      <c r="U113" s="559"/>
      <c r="V113" s="559"/>
      <c r="W113" s="559">
        <v>6500</v>
      </c>
      <c r="X113" s="562"/>
      <c r="Y113" s="559">
        <v>35</v>
      </c>
      <c r="Z113" s="559">
        <v>85</v>
      </c>
      <c r="AA113" s="561"/>
      <c r="AB113" s="561">
        <f>M113+AA113</f>
        <v>18150</v>
      </c>
      <c r="AC113" s="560"/>
      <c r="AD113" s="559">
        <v>10</v>
      </c>
      <c r="AE113" s="560">
        <v>0</v>
      </c>
      <c r="AF113" s="559">
        <v>0.02</v>
      </c>
      <c r="AG113" s="226"/>
    </row>
    <row r="114" spans="1:33" ht="15.75" x14ac:dyDescent="0.25">
      <c r="A114" s="559"/>
      <c r="B114" s="563"/>
      <c r="C114" s="559"/>
      <c r="D114" s="559"/>
      <c r="E114" s="559"/>
      <c r="F114" s="559"/>
      <c r="G114" s="559"/>
      <c r="H114" s="559"/>
      <c r="I114" s="559"/>
      <c r="J114" s="559"/>
      <c r="K114" s="559"/>
      <c r="L114" s="559"/>
      <c r="M114" s="559"/>
      <c r="N114" s="559"/>
      <c r="O114" s="563" t="s">
        <v>41</v>
      </c>
      <c r="P114" s="563"/>
      <c r="Q114" s="559"/>
      <c r="R114" s="559"/>
      <c r="S114" s="559">
        <v>146.6</v>
      </c>
      <c r="T114" s="559"/>
      <c r="U114" s="559"/>
      <c r="V114" s="559"/>
      <c r="W114" s="559"/>
      <c r="X114" s="562"/>
      <c r="Y114" s="559"/>
      <c r="Z114" s="559"/>
      <c r="AA114" s="561"/>
      <c r="AB114" s="561"/>
      <c r="AC114" s="560"/>
      <c r="AD114" s="559"/>
      <c r="AE114" s="560"/>
      <c r="AF114" s="559"/>
      <c r="AG114" s="226"/>
    </row>
    <row r="115" spans="1:33" ht="15.75" x14ac:dyDescent="0.25">
      <c r="A115" s="559"/>
      <c r="B115" s="563"/>
      <c r="C115" s="559"/>
      <c r="D115" s="559"/>
      <c r="E115" s="559"/>
      <c r="F115" s="559"/>
      <c r="G115" s="559"/>
      <c r="H115" s="559"/>
      <c r="I115" s="559"/>
      <c r="J115" s="559"/>
      <c r="K115" s="559"/>
      <c r="L115" s="559"/>
      <c r="M115" s="559"/>
      <c r="N115" s="559"/>
      <c r="O115" s="563" t="s">
        <v>40</v>
      </c>
      <c r="P115" s="563"/>
      <c r="Q115" s="559"/>
      <c r="R115" s="559"/>
      <c r="S115" s="559">
        <v>96</v>
      </c>
      <c r="T115" s="559"/>
      <c r="U115" s="559"/>
      <c r="V115" s="559"/>
      <c r="W115" s="559"/>
      <c r="X115" s="562"/>
      <c r="Y115" s="559"/>
      <c r="Z115" s="559"/>
      <c r="AA115" s="561"/>
      <c r="AB115" s="561"/>
      <c r="AC115" s="560"/>
      <c r="AD115" s="559"/>
      <c r="AE115" s="560"/>
      <c r="AF115" s="559"/>
      <c r="AG115" s="226"/>
    </row>
    <row r="116" spans="1:33" ht="15.75" x14ac:dyDescent="0.25">
      <c r="A116" s="559">
        <v>68</v>
      </c>
      <c r="B116" s="563" t="s">
        <v>1307</v>
      </c>
      <c r="C116" s="559">
        <v>697</v>
      </c>
      <c r="D116" s="559">
        <v>0</v>
      </c>
      <c r="E116" s="559">
        <v>0</v>
      </c>
      <c r="F116" s="559">
        <v>76</v>
      </c>
      <c r="G116" s="559"/>
      <c r="H116" s="559"/>
      <c r="I116" s="559"/>
      <c r="J116" s="559">
        <v>76</v>
      </c>
      <c r="K116" s="559"/>
      <c r="L116" s="559"/>
      <c r="M116" s="559"/>
      <c r="N116" s="559"/>
      <c r="O116" s="563"/>
      <c r="P116" s="563"/>
      <c r="Q116" s="559"/>
      <c r="R116" s="559"/>
      <c r="S116" s="559"/>
      <c r="T116" s="559"/>
      <c r="U116" s="559"/>
      <c r="V116" s="559"/>
      <c r="W116" s="559"/>
      <c r="X116" s="562"/>
      <c r="Y116" s="559"/>
      <c r="Z116" s="559"/>
      <c r="AA116" s="561"/>
      <c r="AB116" s="561"/>
      <c r="AC116" s="560"/>
      <c r="AD116" s="559"/>
      <c r="AE116" s="560">
        <v>0</v>
      </c>
      <c r="AF116" s="559">
        <v>0.03</v>
      </c>
      <c r="AG116" s="226"/>
    </row>
    <row r="117" spans="1:33" ht="15.75" x14ac:dyDescent="0.25">
      <c r="A117" s="559">
        <v>69</v>
      </c>
      <c r="B117" s="563" t="s">
        <v>4</v>
      </c>
      <c r="C117" s="559">
        <v>3679</v>
      </c>
      <c r="D117" s="559">
        <v>0</v>
      </c>
      <c r="E117" s="559">
        <v>0</v>
      </c>
      <c r="F117" s="559">
        <v>82</v>
      </c>
      <c r="G117" s="559"/>
      <c r="H117" s="559">
        <v>82</v>
      </c>
      <c r="I117" s="559"/>
      <c r="J117" s="559"/>
      <c r="K117" s="559"/>
      <c r="L117" s="559">
        <v>200</v>
      </c>
      <c r="M117" s="559">
        <f>L117*H117</f>
        <v>16400</v>
      </c>
      <c r="N117" s="559"/>
      <c r="O117" s="563" t="s">
        <v>44</v>
      </c>
      <c r="P117" s="563" t="s">
        <v>9</v>
      </c>
      <c r="Q117" s="559"/>
      <c r="R117" s="559"/>
      <c r="S117" s="559"/>
      <c r="T117" s="559"/>
      <c r="U117" s="559"/>
      <c r="V117" s="559"/>
      <c r="W117" s="559">
        <v>6500</v>
      </c>
      <c r="X117" s="562"/>
      <c r="Y117" s="559">
        <v>50</v>
      </c>
      <c r="Z117" s="559">
        <v>85</v>
      </c>
      <c r="AA117" s="561"/>
      <c r="AB117" s="561">
        <f>M117+AA117</f>
        <v>16400</v>
      </c>
      <c r="AC117" s="560"/>
      <c r="AD117" s="559">
        <v>10</v>
      </c>
      <c r="AE117" s="560">
        <v>0</v>
      </c>
      <c r="AF117" s="559">
        <v>0.02</v>
      </c>
      <c r="AG117" s="226"/>
    </row>
    <row r="118" spans="1:33" ht="15.75" x14ac:dyDescent="0.25">
      <c r="A118" s="559"/>
      <c r="B118" s="563"/>
      <c r="C118" s="559"/>
      <c r="D118" s="559"/>
      <c r="E118" s="559"/>
      <c r="F118" s="559"/>
      <c r="G118" s="559"/>
      <c r="H118" s="559"/>
      <c r="I118" s="559"/>
      <c r="J118" s="559"/>
      <c r="K118" s="559"/>
      <c r="L118" s="559"/>
      <c r="M118" s="559"/>
      <c r="N118" s="559"/>
      <c r="O118" s="563" t="s">
        <v>41</v>
      </c>
      <c r="P118" s="563"/>
      <c r="Q118" s="559"/>
      <c r="R118" s="559"/>
      <c r="S118" s="559">
        <v>95.45</v>
      </c>
      <c r="T118" s="559"/>
      <c r="U118" s="559"/>
      <c r="V118" s="559"/>
      <c r="W118" s="559"/>
      <c r="X118" s="562"/>
      <c r="Y118" s="559"/>
      <c r="Z118" s="559"/>
      <c r="AA118" s="561"/>
      <c r="AB118" s="561"/>
      <c r="AC118" s="560"/>
      <c r="AD118" s="559"/>
      <c r="AE118" s="560"/>
      <c r="AF118" s="559"/>
      <c r="AG118" s="226"/>
    </row>
    <row r="119" spans="1:33" ht="15.75" x14ac:dyDescent="0.25">
      <c r="A119" s="559"/>
      <c r="B119" s="563"/>
      <c r="C119" s="559"/>
      <c r="D119" s="559"/>
      <c r="E119" s="559"/>
      <c r="F119" s="559"/>
      <c r="G119" s="559"/>
      <c r="H119" s="559"/>
      <c r="I119" s="559"/>
      <c r="J119" s="559"/>
      <c r="K119" s="559"/>
      <c r="L119" s="559"/>
      <c r="M119" s="559"/>
      <c r="N119" s="559"/>
      <c r="O119" s="563" t="s">
        <v>40</v>
      </c>
      <c r="P119" s="563"/>
      <c r="Q119" s="559"/>
      <c r="R119" s="559"/>
      <c r="S119" s="559">
        <v>64</v>
      </c>
      <c r="T119" s="559"/>
      <c r="U119" s="559"/>
      <c r="V119" s="559"/>
      <c r="W119" s="559"/>
      <c r="X119" s="562"/>
      <c r="Y119" s="559"/>
      <c r="Z119" s="559"/>
      <c r="AA119" s="561"/>
      <c r="AB119" s="561"/>
      <c r="AC119" s="560"/>
      <c r="AD119" s="559"/>
      <c r="AE119" s="560"/>
      <c r="AF119" s="559"/>
      <c r="AG119" s="226"/>
    </row>
    <row r="120" spans="1:33" ht="15.75" x14ac:dyDescent="0.25">
      <c r="A120" s="559"/>
      <c r="B120" s="563"/>
      <c r="C120" s="559"/>
      <c r="D120" s="559"/>
      <c r="E120" s="559"/>
      <c r="F120" s="559"/>
      <c r="G120" s="559"/>
      <c r="H120" s="559"/>
      <c r="I120" s="559"/>
      <c r="J120" s="559"/>
      <c r="K120" s="559"/>
      <c r="L120" s="559"/>
      <c r="M120" s="559"/>
      <c r="N120" s="559"/>
      <c r="O120" s="563" t="s">
        <v>600</v>
      </c>
      <c r="P120" s="563" t="s">
        <v>2</v>
      </c>
      <c r="Q120" s="559">
        <v>45.12</v>
      </c>
      <c r="R120" s="559"/>
      <c r="S120" s="559"/>
      <c r="T120" s="559">
        <v>45.12</v>
      </c>
      <c r="U120" s="559"/>
      <c r="V120" s="559"/>
      <c r="W120" s="559">
        <v>6500</v>
      </c>
      <c r="X120" s="562">
        <f>Q120*W120</f>
        <v>293280</v>
      </c>
      <c r="Y120" s="559">
        <v>50</v>
      </c>
      <c r="Z120" s="559">
        <v>76</v>
      </c>
      <c r="AA120" s="561">
        <f>SUM(X120-(X120*Z120/100))</f>
        <v>70387.200000000012</v>
      </c>
      <c r="AB120" s="561"/>
      <c r="AC120" s="560"/>
      <c r="AD120" s="559">
        <v>10</v>
      </c>
      <c r="AE120" s="560">
        <v>0</v>
      </c>
      <c r="AF120" s="559">
        <v>0.02</v>
      </c>
      <c r="AG120" s="226"/>
    </row>
    <row r="121" spans="1:33" ht="15.75" x14ac:dyDescent="0.25">
      <c r="A121" s="559">
        <v>70</v>
      </c>
      <c r="B121" s="563" t="s">
        <v>4</v>
      </c>
      <c r="C121" s="559">
        <v>21161</v>
      </c>
      <c r="D121" s="559">
        <v>5</v>
      </c>
      <c r="E121" s="559">
        <v>0</v>
      </c>
      <c r="F121" s="559">
        <v>30</v>
      </c>
      <c r="G121" s="559">
        <v>2030</v>
      </c>
      <c r="H121" s="559"/>
      <c r="I121" s="559"/>
      <c r="J121" s="559"/>
      <c r="K121" s="559"/>
      <c r="L121" s="559"/>
      <c r="M121" s="559"/>
      <c r="N121" s="559"/>
      <c r="O121" s="563" t="s">
        <v>207</v>
      </c>
      <c r="P121" s="563" t="s">
        <v>2</v>
      </c>
      <c r="Q121" s="559">
        <v>28</v>
      </c>
      <c r="R121" s="559"/>
      <c r="S121" s="559">
        <v>28</v>
      </c>
      <c r="T121" s="559"/>
      <c r="U121" s="559"/>
      <c r="V121" s="559"/>
      <c r="W121" s="559">
        <v>6500</v>
      </c>
      <c r="X121" s="562">
        <f>Q121*W121</f>
        <v>182000</v>
      </c>
      <c r="Y121" s="559">
        <v>1</v>
      </c>
      <c r="Z121" s="559">
        <v>1</v>
      </c>
      <c r="AA121" s="561">
        <f>SUM(X121-(X121*Z121/100))</f>
        <v>180180</v>
      </c>
      <c r="AB121" s="561"/>
      <c r="AC121" s="560"/>
      <c r="AD121" s="559">
        <v>10</v>
      </c>
      <c r="AE121" s="560">
        <v>0</v>
      </c>
      <c r="AF121" s="559">
        <v>0.02</v>
      </c>
      <c r="AG121" s="226"/>
    </row>
    <row r="122" spans="1:33" ht="15.75" x14ac:dyDescent="0.25">
      <c r="A122" s="559"/>
      <c r="B122" s="563"/>
      <c r="C122" s="559"/>
      <c r="D122" s="559"/>
      <c r="E122" s="559"/>
      <c r="F122" s="559"/>
      <c r="G122" s="559"/>
      <c r="H122" s="559"/>
      <c r="I122" s="559"/>
      <c r="J122" s="559"/>
      <c r="K122" s="559"/>
      <c r="L122" s="559"/>
      <c r="M122" s="559"/>
      <c r="N122" s="559"/>
      <c r="O122" s="563" t="s">
        <v>1312</v>
      </c>
      <c r="P122" s="563" t="s">
        <v>0</v>
      </c>
      <c r="Q122" s="559">
        <v>36</v>
      </c>
      <c r="R122" s="559">
        <v>36</v>
      </c>
      <c r="S122" s="559"/>
      <c r="T122" s="559"/>
      <c r="U122" s="559"/>
      <c r="V122" s="559"/>
      <c r="W122" s="559">
        <v>2050</v>
      </c>
      <c r="X122" s="562">
        <f>Q122*W122</f>
        <v>73800</v>
      </c>
      <c r="Y122" s="559">
        <v>1</v>
      </c>
      <c r="Z122" s="559">
        <v>3</v>
      </c>
      <c r="AA122" s="561">
        <f>SUM(X122-(X122*Z122/100))</f>
        <v>71586</v>
      </c>
      <c r="AB122" s="561"/>
      <c r="AC122" s="560"/>
      <c r="AD122" s="559">
        <v>50</v>
      </c>
      <c r="AE122" s="560">
        <v>0</v>
      </c>
      <c r="AF122" s="559">
        <v>0.01</v>
      </c>
      <c r="AG122" s="226"/>
    </row>
    <row r="123" spans="1:33" ht="15.75" x14ac:dyDescent="0.25">
      <c r="A123" s="559"/>
      <c r="B123" s="563"/>
      <c r="C123" s="559"/>
      <c r="D123" s="559"/>
      <c r="E123" s="559"/>
      <c r="F123" s="559"/>
      <c r="G123" s="559"/>
      <c r="H123" s="559"/>
      <c r="I123" s="559"/>
      <c r="J123" s="559"/>
      <c r="K123" s="559"/>
      <c r="L123" s="559"/>
      <c r="M123" s="559"/>
      <c r="N123" s="559"/>
      <c r="O123" s="563" t="s">
        <v>1256</v>
      </c>
      <c r="P123" s="563" t="s">
        <v>0</v>
      </c>
      <c r="Q123" s="559">
        <v>24</v>
      </c>
      <c r="R123" s="559">
        <v>24</v>
      </c>
      <c r="S123" s="559"/>
      <c r="T123" s="559"/>
      <c r="U123" s="559"/>
      <c r="V123" s="559"/>
      <c r="W123" s="559">
        <v>3300</v>
      </c>
      <c r="X123" s="562">
        <f>Q123*W123</f>
        <v>79200</v>
      </c>
      <c r="Y123" s="559">
        <v>1</v>
      </c>
      <c r="Z123" s="559">
        <v>3</v>
      </c>
      <c r="AA123" s="561">
        <f>SUM(X123-(X123*Z123/100))</f>
        <v>76824</v>
      </c>
      <c r="AB123" s="561"/>
      <c r="AC123" s="560"/>
      <c r="AD123" s="559">
        <v>50</v>
      </c>
      <c r="AE123" s="560">
        <v>0</v>
      </c>
      <c r="AF123" s="559">
        <v>0.01</v>
      </c>
      <c r="AG123" s="226"/>
    </row>
    <row r="124" spans="1:33" ht="15.75" x14ac:dyDescent="0.25">
      <c r="A124" s="559"/>
      <c r="B124" s="563"/>
      <c r="C124" s="559"/>
      <c r="D124" s="559"/>
      <c r="E124" s="559"/>
      <c r="F124" s="559"/>
      <c r="G124" s="559"/>
      <c r="H124" s="559"/>
      <c r="I124" s="559"/>
      <c r="J124" s="559"/>
      <c r="K124" s="559"/>
      <c r="L124" s="559"/>
      <c r="M124" s="559"/>
      <c r="N124" s="559"/>
      <c r="O124" s="563" t="s">
        <v>11</v>
      </c>
      <c r="P124" s="563" t="s">
        <v>0</v>
      </c>
      <c r="Q124" s="559">
        <v>32</v>
      </c>
      <c r="R124" s="559">
        <v>32</v>
      </c>
      <c r="S124" s="559"/>
      <c r="T124" s="559"/>
      <c r="U124" s="559"/>
      <c r="V124" s="559"/>
      <c r="W124" s="559">
        <v>2050</v>
      </c>
      <c r="X124" s="562">
        <f>Q124*W124</f>
        <v>65600</v>
      </c>
      <c r="Y124" s="559">
        <v>1</v>
      </c>
      <c r="Z124" s="559">
        <v>3</v>
      </c>
      <c r="AA124" s="561">
        <f>SUM(X124-(X124*Z124/100))</f>
        <v>63632</v>
      </c>
      <c r="AB124" s="561"/>
      <c r="AC124" s="560"/>
      <c r="AD124" s="559">
        <v>50</v>
      </c>
      <c r="AE124" s="560">
        <v>0</v>
      </c>
      <c r="AF124" s="559">
        <v>0.01</v>
      </c>
      <c r="AG124" s="226"/>
    </row>
    <row r="125" spans="1:33" ht="15.75" x14ac:dyDescent="0.25">
      <c r="A125" s="559">
        <v>71</v>
      </c>
      <c r="B125" s="563" t="s">
        <v>23</v>
      </c>
      <c r="C125" s="559"/>
      <c r="D125" s="559">
        <v>13</v>
      </c>
      <c r="E125" s="559">
        <v>0</v>
      </c>
      <c r="F125" s="559">
        <v>20</v>
      </c>
      <c r="G125" s="559">
        <v>5220</v>
      </c>
      <c r="H125" s="559"/>
      <c r="I125" s="559"/>
      <c r="J125" s="559"/>
      <c r="K125" s="559"/>
      <c r="L125" s="559"/>
      <c r="M125" s="559"/>
      <c r="N125" s="559"/>
      <c r="O125" s="563"/>
      <c r="P125" s="563"/>
      <c r="Q125" s="559"/>
      <c r="R125" s="559"/>
      <c r="S125" s="559"/>
      <c r="T125" s="559"/>
      <c r="U125" s="559"/>
      <c r="V125" s="559"/>
      <c r="W125" s="559"/>
      <c r="X125" s="562"/>
      <c r="Y125" s="559"/>
      <c r="Z125" s="559"/>
      <c r="AA125" s="561"/>
      <c r="AB125" s="561"/>
      <c r="AC125" s="560"/>
      <c r="AD125" s="559">
        <v>50</v>
      </c>
      <c r="AE125" s="560">
        <v>0</v>
      </c>
      <c r="AF125" s="559">
        <v>0.01</v>
      </c>
      <c r="AG125" s="226"/>
    </row>
    <row r="126" spans="1:33" ht="15.75" x14ac:dyDescent="0.25">
      <c r="A126" s="559">
        <v>72</v>
      </c>
      <c r="B126" s="563" t="s">
        <v>4</v>
      </c>
      <c r="C126" s="559">
        <v>8227</v>
      </c>
      <c r="D126" s="559">
        <v>10</v>
      </c>
      <c r="E126" s="559">
        <v>0</v>
      </c>
      <c r="F126" s="559">
        <v>0</v>
      </c>
      <c r="G126" s="559"/>
      <c r="H126" s="559">
        <v>4000</v>
      </c>
      <c r="I126" s="559"/>
      <c r="J126" s="559"/>
      <c r="K126" s="559"/>
      <c r="L126" s="559">
        <v>75</v>
      </c>
      <c r="M126" s="559">
        <f>H126*L126</f>
        <v>300000</v>
      </c>
      <c r="N126" s="559"/>
      <c r="O126" s="563" t="s">
        <v>44</v>
      </c>
      <c r="P126" s="563" t="s">
        <v>9</v>
      </c>
      <c r="Q126" s="559"/>
      <c r="R126" s="559"/>
      <c r="S126" s="559"/>
      <c r="T126" s="559"/>
      <c r="U126" s="559"/>
      <c r="V126" s="559"/>
      <c r="W126" s="559">
        <v>6500</v>
      </c>
      <c r="X126" s="562">
        <f>Q126*W126</f>
        <v>0</v>
      </c>
      <c r="Y126" s="559">
        <v>20</v>
      </c>
      <c r="Z126" s="559">
        <v>75</v>
      </c>
      <c r="AA126" s="561"/>
      <c r="AB126" s="561">
        <f>M126+AA126</f>
        <v>300000</v>
      </c>
      <c r="AC126" s="560"/>
      <c r="AD126" s="559">
        <v>10</v>
      </c>
      <c r="AE126" s="560">
        <v>0</v>
      </c>
      <c r="AF126" s="559">
        <v>0.02</v>
      </c>
      <c r="AG126" s="226"/>
    </row>
    <row r="127" spans="1:33" ht="15.75" x14ac:dyDescent="0.25">
      <c r="A127" s="559"/>
      <c r="B127" s="563"/>
      <c r="C127" s="559"/>
      <c r="D127" s="559"/>
      <c r="E127" s="559"/>
      <c r="F127" s="559"/>
      <c r="G127" s="559"/>
      <c r="H127" s="559"/>
      <c r="I127" s="559"/>
      <c r="J127" s="559"/>
      <c r="K127" s="559"/>
      <c r="L127" s="559"/>
      <c r="M127" s="559"/>
      <c r="N127" s="559"/>
      <c r="O127" s="563" t="s">
        <v>41</v>
      </c>
      <c r="P127" s="563"/>
      <c r="Q127" s="559"/>
      <c r="R127" s="559"/>
      <c r="S127" s="559">
        <v>262.23</v>
      </c>
      <c r="T127" s="559"/>
      <c r="U127" s="559"/>
      <c r="V127" s="559"/>
      <c r="W127" s="559"/>
      <c r="X127" s="562"/>
      <c r="Y127" s="559"/>
      <c r="Z127" s="559"/>
      <c r="AA127" s="561"/>
      <c r="AB127" s="561"/>
      <c r="AC127" s="560"/>
      <c r="AD127" s="559"/>
      <c r="AE127" s="560"/>
      <c r="AF127" s="559"/>
      <c r="AG127" s="226"/>
    </row>
    <row r="128" spans="1:33" ht="15.75" x14ac:dyDescent="0.25">
      <c r="A128" s="559"/>
      <c r="B128" s="563"/>
      <c r="C128" s="559"/>
      <c r="D128" s="559"/>
      <c r="E128" s="559"/>
      <c r="F128" s="559"/>
      <c r="G128" s="559"/>
      <c r="H128" s="559"/>
      <c r="I128" s="559"/>
      <c r="J128" s="559"/>
      <c r="K128" s="559"/>
      <c r="L128" s="559"/>
      <c r="M128" s="559"/>
      <c r="N128" s="559"/>
      <c r="O128" s="563" t="s">
        <v>40</v>
      </c>
      <c r="P128" s="563"/>
      <c r="Q128" s="559"/>
      <c r="R128" s="559"/>
      <c r="S128" s="559">
        <v>96</v>
      </c>
      <c r="T128" s="559"/>
      <c r="U128" s="559"/>
      <c r="V128" s="559"/>
      <c r="W128" s="559"/>
      <c r="X128" s="562"/>
      <c r="Y128" s="559"/>
      <c r="Z128" s="559"/>
      <c r="AA128" s="561"/>
      <c r="AB128" s="561"/>
      <c r="AC128" s="560"/>
      <c r="AD128" s="559"/>
      <c r="AE128" s="560"/>
      <c r="AF128" s="559"/>
      <c r="AG128" s="226"/>
    </row>
    <row r="129" spans="1:33" ht="15.75" x14ac:dyDescent="0.25">
      <c r="A129" s="559"/>
      <c r="B129" s="563"/>
      <c r="C129" s="559"/>
      <c r="D129" s="559"/>
      <c r="E129" s="559"/>
      <c r="F129" s="559"/>
      <c r="G129" s="559"/>
      <c r="H129" s="559"/>
      <c r="I129" s="559"/>
      <c r="J129" s="559"/>
      <c r="K129" s="559"/>
      <c r="L129" s="559"/>
      <c r="M129" s="559"/>
      <c r="N129" s="559"/>
      <c r="O129" s="563" t="s">
        <v>12</v>
      </c>
      <c r="P129" s="563" t="s">
        <v>0</v>
      </c>
      <c r="Q129" s="559">
        <v>25.08</v>
      </c>
      <c r="R129" s="559">
        <v>25.08</v>
      </c>
      <c r="S129" s="559"/>
      <c r="T129" s="559"/>
      <c r="U129" s="559"/>
      <c r="V129" s="559"/>
      <c r="W129" s="559">
        <v>5400</v>
      </c>
      <c r="X129" s="562">
        <f>Q129*W129</f>
        <v>135432</v>
      </c>
      <c r="Y129" s="559">
        <v>23</v>
      </c>
      <c r="Z129" s="559">
        <v>93</v>
      </c>
      <c r="AA129" s="561">
        <f>SUM(X129-(X129*Z129/100))</f>
        <v>9480.2400000000052</v>
      </c>
      <c r="AB129" s="561">
        <f>AA129</f>
        <v>9480.2400000000052</v>
      </c>
      <c r="AC129" s="560"/>
      <c r="AD129" s="559">
        <v>50</v>
      </c>
      <c r="AE129" s="560">
        <v>0</v>
      </c>
      <c r="AF129" s="559">
        <v>0.01</v>
      </c>
      <c r="AG129" s="226"/>
    </row>
    <row r="130" spans="1:33" ht="15.75" x14ac:dyDescent="0.25">
      <c r="A130" s="559"/>
      <c r="B130" s="563"/>
      <c r="C130" s="559"/>
      <c r="D130" s="559"/>
      <c r="E130" s="559"/>
      <c r="F130" s="559"/>
      <c r="G130" s="559"/>
      <c r="H130" s="559"/>
      <c r="I130" s="559"/>
      <c r="J130" s="559"/>
      <c r="K130" s="559"/>
      <c r="L130" s="559"/>
      <c r="M130" s="559"/>
      <c r="N130" s="559"/>
      <c r="O130" s="563" t="s">
        <v>39</v>
      </c>
      <c r="P130" s="563" t="s">
        <v>2</v>
      </c>
      <c r="Q130" s="559">
        <v>122.64</v>
      </c>
      <c r="R130" s="559"/>
      <c r="S130" s="559">
        <v>122.64</v>
      </c>
      <c r="T130" s="559"/>
      <c r="U130" s="559"/>
      <c r="V130" s="559"/>
      <c r="W130" s="559">
        <v>6500</v>
      </c>
      <c r="X130" s="562">
        <f>Q130*W130</f>
        <v>797160</v>
      </c>
      <c r="Y130" s="559">
        <v>27</v>
      </c>
      <c r="Z130" s="559">
        <v>44</v>
      </c>
      <c r="AA130" s="561">
        <f>SUM(X130-(X130*Z130/100))</f>
        <v>446409.6</v>
      </c>
      <c r="AB130" s="561">
        <f>AA130</f>
        <v>446409.6</v>
      </c>
      <c r="AC130" s="560"/>
      <c r="AD130" s="559">
        <v>10</v>
      </c>
      <c r="AE130" s="560">
        <v>0</v>
      </c>
      <c r="AF130" s="559">
        <v>0.02</v>
      </c>
      <c r="AG130" s="226"/>
    </row>
    <row r="131" spans="1:33" ht="15.75" x14ac:dyDescent="0.25">
      <c r="A131" s="559">
        <v>73</v>
      </c>
      <c r="B131" s="563" t="s">
        <v>4</v>
      </c>
      <c r="C131" s="559">
        <v>244</v>
      </c>
      <c r="D131" s="559">
        <v>0</v>
      </c>
      <c r="E131" s="559">
        <v>0</v>
      </c>
      <c r="F131" s="559">
        <v>88</v>
      </c>
      <c r="G131" s="559"/>
      <c r="H131" s="559">
        <v>88</v>
      </c>
      <c r="I131" s="559"/>
      <c r="J131" s="559"/>
      <c r="K131" s="559"/>
      <c r="L131" s="559">
        <v>340</v>
      </c>
      <c r="M131" s="559">
        <f>L131*H131</f>
        <v>29920</v>
      </c>
      <c r="N131" s="559"/>
      <c r="O131" s="563" t="s">
        <v>39</v>
      </c>
      <c r="P131" s="563" t="s">
        <v>0</v>
      </c>
      <c r="Q131" s="559">
        <v>275.8</v>
      </c>
      <c r="R131" s="559"/>
      <c r="S131" s="559">
        <v>275.8</v>
      </c>
      <c r="T131" s="559"/>
      <c r="U131" s="559"/>
      <c r="V131" s="559"/>
      <c r="W131" s="559">
        <v>6500</v>
      </c>
      <c r="X131" s="562">
        <f>Q131*W131</f>
        <v>1792700</v>
      </c>
      <c r="Y131" s="559">
        <v>25</v>
      </c>
      <c r="Z131" s="559">
        <v>93</v>
      </c>
      <c r="AA131" s="561">
        <f>SUM(X131-(X131*Z131/100))</f>
        <v>125489</v>
      </c>
      <c r="AB131" s="561">
        <f>AA131+M131</f>
        <v>155409</v>
      </c>
      <c r="AC131" s="560"/>
      <c r="AD131" s="559">
        <v>10</v>
      </c>
      <c r="AE131" s="560">
        <v>0</v>
      </c>
      <c r="AF131" s="559">
        <v>0.02</v>
      </c>
      <c r="AG131" s="226"/>
    </row>
    <row r="132" spans="1:33" ht="15.75" x14ac:dyDescent="0.25">
      <c r="A132" s="559">
        <v>74</v>
      </c>
      <c r="B132" s="563" t="s">
        <v>4</v>
      </c>
      <c r="C132" s="559">
        <v>14395</v>
      </c>
      <c r="D132" s="559">
        <v>3</v>
      </c>
      <c r="E132" s="559">
        <v>0</v>
      </c>
      <c r="F132" s="559">
        <v>90</v>
      </c>
      <c r="G132" s="559">
        <v>1290</v>
      </c>
      <c r="H132" s="559"/>
      <c r="I132" s="559"/>
      <c r="J132" s="559"/>
      <c r="K132" s="559"/>
      <c r="L132" s="559">
        <v>100</v>
      </c>
      <c r="M132" s="559">
        <f>L132*G132</f>
        <v>129000</v>
      </c>
      <c r="N132" s="559"/>
      <c r="O132" s="563"/>
      <c r="P132" s="563"/>
      <c r="Q132" s="559"/>
      <c r="R132" s="559"/>
      <c r="S132" s="559"/>
      <c r="T132" s="559"/>
      <c r="U132" s="559"/>
      <c r="V132" s="559"/>
      <c r="W132" s="559"/>
      <c r="X132" s="562"/>
      <c r="Y132" s="559"/>
      <c r="Z132" s="559"/>
      <c r="AA132" s="561"/>
      <c r="AB132" s="561">
        <f>M132+AA132</f>
        <v>129000</v>
      </c>
      <c r="AC132" s="560"/>
      <c r="AD132" s="559">
        <v>50</v>
      </c>
      <c r="AE132" s="560">
        <v>0</v>
      </c>
      <c r="AF132" s="559">
        <v>0.01</v>
      </c>
      <c r="AG132" s="226"/>
    </row>
    <row r="133" spans="1:33" ht="15.75" x14ac:dyDescent="0.25">
      <c r="A133" s="559">
        <v>75</v>
      </c>
      <c r="B133" s="563" t="s">
        <v>4</v>
      </c>
      <c r="C133" s="559">
        <v>143</v>
      </c>
      <c r="D133" s="559">
        <v>15</v>
      </c>
      <c r="E133" s="559">
        <v>0</v>
      </c>
      <c r="F133" s="559">
        <v>10</v>
      </c>
      <c r="G133" s="559">
        <v>6010</v>
      </c>
      <c r="H133" s="559"/>
      <c r="I133" s="559"/>
      <c r="J133" s="559"/>
      <c r="K133" s="559"/>
      <c r="L133" s="559">
        <v>75</v>
      </c>
      <c r="M133" s="559">
        <f>G133*L133</f>
        <v>450750</v>
      </c>
      <c r="N133" s="559"/>
      <c r="O133" s="563"/>
      <c r="P133" s="563"/>
      <c r="Q133" s="559"/>
      <c r="R133" s="559"/>
      <c r="S133" s="559"/>
      <c r="T133" s="559"/>
      <c r="U133" s="559"/>
      <c r="V133" s="559"/>
      <c r="W133" s="559"/>
      <c r="X133" s="562"/>
      <c r="Y133" s="559"/>
      <c r="Z133" s="559"/>
      <c r="AA133" s="561"/>
      <c r="AB133" s="561">
        <f>M133+AA133</f>
        <v>450750</v>
      </c>
      <c r="AC133" s="560"/>
      <c r="AD133" s="559">
        <v>50</v>
      </c>
      <c r="AE133" s="560">
        <v>0</v>
      </c>
      <c r="AF133" s="559">
        <v>0.01</v>
      </c>
      <c r="AG133" s="226"/>
    </row>
    <row r="134" spans="1:33" ht="15.75" x14ac:dyDescent="0.25">
      <c r="A134" s="559">
        <v>76</v>
      </c>
      <c r="B134" s="563"/>
      <c r="C134" s="559"/>
      <c r="D134" s="559">
        <v>6</v>
      </c>
      <c r="E134" s="559">
        <v>2</v>
      </c>
      <c r="F134" s="559">
        <v>27</v>
      </c>
      <c r="G134" s="559">
        <v>2627</v>
      </c>
      <c r="H134" s="559"/>
      <c r="I134" s="559"/>
      <c r="J134" s="559"/>
      <c r="K134" s="559"/>
      <c r="L134" s="559"/>
      <c r="M134" s="559"/>
      <c r="N134" s="559"/>
      <c r="O134" s="563"/>
      <c r="P134" s="563"/>
      <c r="Q134" s="559"/>
      <c r="R134" s="559"/>
      <c r="S134" s="559"/>
      <c r="T134" s="559"/>
      <c r="U134" s="559"/>
      <c r="V134" s="559"/>
      <c r="W134" s="559"/>
      <c r="X134" s="562"/>
      <c r="Y134" s="559"/>
      <c r="Z134" s="559"/>
      <c r="AA134" s="561"/>
      <c r="AB134" s="561"/>
      <c r="AC134" s="560"/>
      <c r="AD134" s="559">
        <v>50</v>
      </c>
      <c r="AE134" s="560">
        <v>0</v>
      </c>
      <c r="AF134" s="559">
        <v>0.01</v>
      </c>
      <c r="AG134" s="226"/>
    </row>
    <row r="135" spans="1:33" ht="15.75" x14ac:dyDescent="0.25">
      <c r="A135" s="559">
        <v>77</v>
      </c>
      <c r="B135" s="563" t="s">
        <v>4</v>
      </c>
      <c r="C135" s="559">
        <v>1683</v>
      </c>
      <c r="D135" s="559">
        <v>24</v>
      </c>
      <c r="E135" s="559">
        <v>3</v>
      </c>
      <c r="F135" s="559">
        <v>18</v>
      </c>
      <c r="G135" s="559">
        <v>9918</v>
      </c>
      <c r="H135" s="559"/>
      <c r="I135" s="559"/>
      <c r="J135" s="559"/>
      <c r="K135" s="559"/>
      <c r="L135" s="559">
        <v>100</v>
      </c>
      <c r="M135" s="559">
        <f>G135*L135</f>
        <v>991800</v>
      </c>
      <c r="N135" s="559"/>
      <c r="O135" s="563"/>
      <c r="P135" s="563"/>
      <c r="Q135" s="559"/>
      <c r="R135" s="559"/>
      <c r="S135" s="559"/>
      <c r="T135" s="559"/>
      <c r="U135" s="559"/>
      <c r="V135" s="559"/>
      <c r="W135" s="559"/>
      <c r="X135" s="562"/>
      <c r="Y135" s="559"/>
      <c r="Z135" s="559"/>
      <c r="AA135" s="561"/>
      <c r="AB135" s="561">
        <f>M135+AA135</f>
        <v>991800</v>
      </c>
      <c r="AC135" s="560"/>
      <c r="AD135" s="559">
        <v>50</v>
      </c>
      <c r="AE135" s="560">
        <v>0</v>
      </c>
      <c r="AF135" s="559">
        <v>0.01</v>
      </c>
      <c r="AG135" s="226"/>
    </row>
    <row r="136" spans="1:33" ht="15.75" x14ac:dyDescent="0.25">
      <c r="A136" s="559">
        <v>78</v>
      </c>
      <c r="B136" s="563" t="s">
        <v>4</v>
      </c>
      <c r="C136" s="559">
        <v>20309</v>
      </c>
      <c r="D136" s="559">
        <v>0</v>
      </c>
      <c r="E136" s="559">
        <v>1</v>
      </c>
      <c r="F136" s="559">
        <v>51</v>
      </c>
      <c r="G136" s="559">
        <v>151</v>
      </c>
      <c r="H136" s="559"/>
      <c r="I136" s="559"/>
      <c r="J136" s="559"/>
      <c r="K136" s="559"/>
      <c r="L136" s="559"/>
      <c r="M136" s="559"/>
      <c r="N136" s="559"/>
      <c r="O136" s="563"/>
      <c r="P136" s="563"/>
      <c r="Q136" s="559"/>
      <c r="R136" s="559"/>
      <c r="S136" s="559"/>
      <c r="T136" s="559"/>
      <c r="U136" s="559"/>
      <c r="V136" s="559"/>
      <c r="W136" s="559"/>
      <c r="X136" s="562"/>
      <c r="Y136" s="559"/>
      <c r="Z136" s="559"/>
      <c r="AA136" s="561"/>
      <c r="AB136" s="561"/>
      <c r="AC136" s="560"/>
      <c r="AD136" s="559">
        <v>50</v>
      </c>
      <c r="AE136" s="560">
        <v>0</v>
      </c>
      <c r="AF136" s="559">
        <v>0.01</v>
      </c>
      <c r="AG136" s="226"/>
    </row>
    <row r="137" spans="1:33" ht="15.75" x14ac:dyDescent="0.25">
      <c r="A137" s="559">
        <v>79</v>
      </c>
      <c r="B137" s="563" t="s">
        <v>4</v>
      </c>
      <c r="C137" s="559">
        <v>14393</v>
      </c>
      <c r="D137" s="559">
        <v>0</v>
      </c>
      <c r="E137" s="559">
        <v>1</v>
      </c>
      <c r="F137" s="559">
        <v>0</v>
      </c>
      <c r="G137" s="559">
        <v>100</v>
      </c>
      <c r="H137" s="559"/>
      <c r="I137" s="559"/>
      <c r="J137" s="559"/>
      <c r="K137" s="559"/>
      <c r="L137" s="559">
        <v>75</v>
      </c>
      <c r="M137" s="559">
        <f>G137*L137</f>
        <v>7500</v>
      </c>
      <c r="N137" s="559"/>
      <c r="O137" s="563"/>
      <c r="P137" s="563"/>
      <c r="Q137" s="559"/>
      <c r="R137" s="559"/>
      <c r="S137" s="559"/>
      <c r="T137" s="559"/>
      <c r="U137" s="559"/>
      <c r="V137" s="559"/>
      <c r="W137" s="559"/>
      <c r="X137" s="562"/>
      <c r="Y137" s="559"/>
      <c r="Z137" s="559"/>
      <c r="AA137" s="561"/>
      <c r="AB137" s="561">
        <f>M137+AA137</f>
        <v>7500</v>
      </c>
      <c r="AC137" s="560"/>
      <c r="AD137" s="559">
        <v>50</v>
      </c>
      <c r="AE137" s="560">
        <v>0</v>
      </c>
      <c r="AF137" s="559">
        <v>0.01</v>
      </c>
      <c r="AG137" s="226"/>
    </row>
    <row r="138" spans="1:33" ht="15.75" x14ac:dyDescent="0.25">
      <c r="A138" s="559">
        <v>80</v>
      </c>
      <c r="B138" s="563" t="s">
        <v>4</v>
      </c>
      <c r="C138" s="559">
        <v>14394</v>
      </c>
      <c r="D138" s="559">
        <v>0</v>
      </c>
      <c r="E138" s="559">
        <v>1</v>
      </c>
      <c r="F138" s="559">
        <v>0</v>
      </c>
      <c r="G138" s="559">
        <v>100</v>
      </c>
      <c r="H138" s="559"/>
      <c r="I138" s="559"/>
      <c r="J138" s="559"/>
      <c r="K138" s="559"/>
      <c r="L138" s="559">
        <v>75</v>
      </c>
      <c r="M138" s="559">
        <f>G138*L138</f>
        <v>7500</v>
      </c>
      <c r="N138" s="559"/>
      <c r="O138" s="563"/>
      <c r="P138" s="563"/>
      <c r="Q138" s="559"/>
      <c r="R138" s="559"/>
      <c r="S138" s="559"/>
      <c r="T138" s="559"/>
      <c r="U138" s="559"/>
      <c r="V138" s="559"/>
      <c r="W138" s="559"/>
      <c r="X138" s="562"/>
      <c r="Y138" s="559"/>
      <c r="Z138" s="559"/>
      <c r="AA138" s="561"/>
      <c r="AB138" s="561">
        <f>M138+AA138</f>
        <v>7500</v>
      </c>
      <c r="AC138" s="560"/>
      <c r="AD138" s="559">
        <v>50</v>
      </c>
      <c r="AE138" s="560">
        <v>0</v>
      </c>
      <c r="AF138" s="559">
        <v>0.01</v>
      </c>
      <c r="AG138" s="226"/>
    </row>
    <row r="139" spans="1:33" ht="15.75" x14ac:dyDescent="0.25">
      <c r="A139" s="559">
        <v>81</v>
      </c>
      <c r="B139" s="563" t="s">
        <v>4</v>
      </c>
      <c r="C139" s="559">
        <v>1699</v>
      </c>
      <c r="D139" s="559">
        <v>0</v>
      </c>
      <c r="E139" s="559">
        <v>1</v>
      </c>
      <c r="F139" s="559">
        <v>45</v>
      </c>
      <c r="G139" s="559">
        <v>145</v>
      </c>
      <c r="H139" s="559"/>
      <c r="I139" s="559"/>
      <c r="J139" s="559"/>
      <c r="K139" s="559"/>
      <c r="L139" s="559">
        <v>75</v>
      </c>
      <c r="M139" s="559">
        <f>G139*L139</f>
        <v>10875</v>
      </c>
      <c r="N139" s="559"/>
      <c r="O139" s="563"/>
      <c r="P139" s="563"/>
      <c r="Q139" s="559"/>
      <c r="R139" s="559"/>
      <c r="S139" s="559"/>
      <c r="T139" s="559"/>
      <c r="U139" s="559"/>
      <c r="V139" s="559"/>
      <c r="W139" s="559"/>
      <c r="X139" s="562"/>
      <c r="Y139" s="559"/>
      <c r="Z139" s="559"/>
      <c r="AA139" s="561"/>
      <c r="AB139" s="561">
        <f>M139+AA139</f>
        <v>10875</v>
      </c>
      <c r="AC139" s="560"/>
      <c r="AD139" s="559">
        <v>50</v>
      </c>
      <c r="AE139" s="560">
        <v>0</v>
      </c>
      <c r="AF139" s="559">
        <v>0.01</v>
      </c>
      <c r="AG139" s="226"/>
    </row>
    <row r="140" spans="1:33" ht="15.75" x14ac:dyDescent="0.25">
      <c r="A140" s="559">
        <v>82</v>
      </c>
      <c r="B140" s="563" t="s">
        <v>4</v>
      </c>
      <c r="C140" s="559">
        <v>263</v>
      </c>
      <c r="D140" s="559">
        <v>0</v>
      </c>
      <c r="E140" s="559">
        <v>0</v>
      </c>
      <c r="F140" s="559">
        <v>58</v>
      </c>
      <c r="G140" s="559">
        <v>58</v>
      </c>
      <c r="H140" s="559"/>
      <c r="I140" s="559"/>
      <c r="J140" s="559"/>
      <c r="K140" s="559"/>
      <c r="L140" s="559">
        <v>75</v>
      </c>
      <c r="M140" s="559">
        <f>G140*L140</f>
        <v>4350</v>
      </c>
      <c r="N140" s="559"/>
      <c r="O140" s="563"/>
      <c r="P140" s="563"/>
      <c r="Q140" s="559"/>
      <c r="R140" s="559"/>
      <c r="S140" s="559"/>
      <c r="T140" s="559"/>
      <c r="U140" s="559"/>
      <c r="V140" s="559"/>
      <c r="W140" s="559"/>
      <c r="X140" s="562"/>
      <c r="Y140" s="559"/>
      <c r="Z140" s="559"/>
      <c r="AA140" s="561"/>
      <c r="AB140" s="561">
        <f>M140+AA140</f>
        <v>4350</v>
      </c>
      <c r="AC140" s="560"/>
      <c r="AD140" s="559">
        <v>50</v>
      </c>
      <c r="AE140" s="560">
        <v>0</v>
      </c>
      <c r="AF140" s="559">
        <v>0.01</v>
      </c>
      <c r="AG140" s="226"/>
    </row>
    <row r="141" spans="1:33" ht="15.75" x14ac:dyDescent="0.25">
      <c r="A141" s="559">
        <v>83</v>
      </c>
      <c r="B141" s="563" t="s">
        <v>4</v>
      </c>
      <c r="C141" s="559">
        <v>14391</v>
      </c>
      <c r="D141" s="559">
        <v>0</v>
      </c>
      <c r="E141" s="559">
        <v>1</v>
      </c>
      <c r="F141" s="559">
        <v>0</v>
      </c>
      <c r="G141" s="559">
        <v>100</v>
      </c>
      <c r="H141" s="559"/>
      <c r="I141" s="559"/>
      <c r="J141" s="559"/>
      <c r="K141" s="559"/>
      <c r="L141" s="559">
        <v>75</v>
      </c>
      <c r="M141" s="559">
        <f>G141*L141</f>
        <v>7500</v>
      </c>
      <c r="N141" s="559"/>
      <c r="O141" s="563"/>
      <c r="P141" s="563"/>
      <c r="Q141" s="559"/>
      <c r="R141" s="559"/>
      <c r="S141" s="559"/>
      <c r="T141" s="559"/>
      <c r="U141" s="559"/>
      <c r="V141" s="559"/>
      <c r="W141" s="559"/>
      <c r="X141" s="562"/>
      <c r="Y141" s="559"/>
      <c r="Z141" s="559"/>
      <c r="AA141" s="561"/>
      <c r="AB141" s="561">
        <f>M141+AA141</f>
        <v>7500</v>
      </c>
      <c r="AC141" s="560"/>
      <c r="AD141" s="559">
        <v>50</v>
      </c>
      <c r="AE141" s="560">
        <v>0</v>
      </c>
      <c r="AF141" s="559">
        <v>0.01</v>
      </c>
      <c r="AG141" s="226"/>
    </row>
    <row r="142" spans="1:33" ht="15.75" x14ac:dyDescent="0.25">
      <c r="A142" s="559">
        <v>84</v>
      </c>
      <c r="B142" s="563" t="s">
        <v>4</v>
      </c>
      <c r="C142" s="559">
        <v>14392</v>
      </c>
      <c r="D142" s="559">
        <v>0</v>
      </c>
      <c r="E142" s="559">
        <v>1</v>
      </c>
      <c r="F142" s="559">
        <v>0</v>
      </c>
      <c r="G142" s="559">
        <v>100</v>
      </c>
      <c r="H142" s="559"/>
      <c r="I142" s="559"/>
      <c r="J142" s="559"/>
      <c r="K142" s="559"/>
      <c r="L142" s="559">
        <v>75</v>
      </c>
      <c r="M142" s="559">
        <f>G142*L142</f>
        <v>7500</v>
      </c>
      <c r="N142" s="559"/>
      <c r="O142" s="563"/>
      <c r="P142" s="563"/>
      <c r="Q142" s="559"/>
      <c r="R142" s="559"/>
      <c r="S142" s="559"/>
      <c r="T142" s="559"/>
      <c r="U142" s="559"/>
      <c r="V142" s="559"/>
      <c r="W142" s="559"/>
      <c r="X142" s="562"/>
      <c r="Y142" s="559"/>
      <c r="Z142" s="559"/>
      <c r="AA142" s="561"/>
      <c r="AB142" s="561">
        <f>M142+AA142</f>
        <v>7500</v>
      </c>
      <c r="AC142" s="560"/>
      <c r="AD142" s="559">
        <v>50</v>
      </c>
      <c r="AE142" s="560">
        <v>0</v>
      </c>
      <c r="AF142" s="559">
        <v>0.01</v>
      </c>
      <c r="AG142" s="226"/>
    </row>
    <row r="143" spans="1:33" ht="15.75" x14ac:dyDescent="0.25">
      <c r="A143" s="559">
        <v>85</v>
      </c>
      <c r="B143" s="563" t="s">
        <v>4</v>
      </c>
      <c r="C143" s="559">
        <v>14396</v>
      </c>
      <c r="D143" s="559">
        <v>1</v>
      </c>
      <c r="E143" s="559">
        <v>0</v>
      </c>
      <c r="F143" s="559">
        <v>78</v>
      </c>
      <c r="G143" s="559">
        <v>478</v>
      </c>
      <c r="H143" s="559"/>
      <c r="I143" s="559"/>
      <c r="J143" s="559"/>
      <c r="K143" s="559"/>
      <c r="L143" s="559">
        <v>100</v>
      </c>
      <c r="M143" s="559">
        <f>G143*L143</f>
        <v>47800</v>
      </c>
      <c r="N143" s="559"/>
      <c r="O143" s="563" t="s">
        <v>1294</v>
      </c>
      <c r="P143" s="563" t="s">
        <v>0</v>
      </c>
      <c r="Q143" s="559"/>
      <c r="R143" s="559"/>
      <c r="S143" s="559"/>
      <c r="T143" s="559"/>
      <c r="U143" s="559"/>
      <c r="V143" s="559"/>
      <c r="W143" s="559">
        <v>2050</v>
      </c>
      <c r="X143" s="562">
        <f>Q143*W143</f>
        <v>0</v>
      </c>
      <c r="Y143" s="559">
        <v>20</v>
      </c>
      <c r="Z143" s="559">
        <v>93</v>
      </c>
      <c r="AA143" s="561"/>
      <c r="AB143" s="561">
        <f>M143+AA143</f>
        <v>47800</v>
      </c>
      <c r="AC143" s="560"/>
      <c r="AD143" s="559">
        <v>50</v>
      </c>
      <c r="AE143" s="560">
        <v>0</v>
      </c>
      <c r="AF143" s="559">
        <v>0.01</v>
      </c>
      <c r="AG143" s="226"/>
    </row>
    <row r="144" spans="1:33" ht="15.75" x14ac:dyDescent="0.25">
      <c r="A144" s="559"/>
      <c r="B144" s="563" t="s">
        <v>4</v>
      </c>
      <c r="C144" s="559">
        <v>17143</v>
      </c>
      <c r="D144" s="559">
        <v>0</v>
      </c>
      <c r="E144" s="559">
        <v>1</v>
      </c>
      <c r="F144" s="559">
        <v>0</v>
      </c>
      <c r="G144" s="559">
        <v>100</v>
      </c>
      <c r="H144" s="559"/>
      <c r="I144" s="559"/>
      <c r="J144" s="559"/>
      <c r="K144" s="559"/>
      <c r="L144" s="559"/>
      <c r="M144" s="559"/>
      <c r="N144" s="559"/>
      <c r="O144" s="563"/>
      <c r="P144" s="563"/>
      <c r="Q144" s="559"/>
      <c r="R144" s="559"/>
      <c r="S144" s="559"/>
      <c r="T144" s="559"/>
      <c r="U144" s="559"/>
      <c r="V144" s="559"/>
      <c r="W144" s="559"/>
      <c r="X144" s="562"/>
      <c r="Y144" s="559"/>
      <c r="Z144" s="559"/>
      <c r="AA144" s="561"/>
      <c r="AB144" s="561"/>
      <c r="AC144" s="560"/>
      <c r="AD144" s="559">
        <v>50</v>
      </c>
      <c r="AE144" s="560">
        <v>0</v>
      </c>
      <c r="AF144" s="559">
        <v>0.01</v>
      </c>
      <c r="AG144" s="226"/>
    </row>
    <row r="145" spans="1:33" ht="15.75" x14ac:dyDescent="0.25">
      <c r="A145" s="559">
        <v>86</v>
      </c>
      <c r="B145" s="563" t="s">
        <v>4</v>
      </c>
      <c r="C145" s="559">
        <v>16471</v>
      </c>
      <c r="D145" s="559">
        <v>14</v>
      </c>
      <c r="E145" s="559">
        <v>2</v>
      </c>
      <c r="F145" s="559">
        <v>31</v>
      </c>
      <c r="G145" s="559">
        <v>5831</v>
      </c>
      <c r="H145" s="559"/>
      <c r="I145" s="559"/>
      <c r="J145" s="559"/>
      <c r="K145" s="559"/>
      <c r="L145" s="559"/>
      <c r="M145" s="559"/>
      <c r="N145" s="559"/>
      <c r="O145" s="563"/>
      <c r="P145" s="563"/>
      <c r="Q145" s="559"/>
      <c r="R145" s="559"/>
      <c r="S145" s="559"/>
      <c r="T145" s="559"/>
      <c r="U145" s="559"/>
      <c r="V145" s="559"/>
      <c r="W145" s="559"/>
      <c r="X145" s="562"/>
      <c r="Y145" s="559"/>
      <c r="Z145" s="559"/>
      <c r="AA145" s="561"/>
      <c r="AB145" s="561"/>
      <c r="AC145" s="560"/>
      <c r="AD145" s="559">
        <v>50</v>
      </c>
      <c r="AE145" s="560">
        <v>0</v>
      </c>
      <c r="AF145" s="559">
        <v>0.01</v>
      </c>
      <c r="AG145" s="226"/>
    </row>
    <row r="146" spans="1:33" ht="15.75" x14ac:dyDescent="0.25">
      <c r="A146" s="559">
        <v>87</v>
      </c>
      <c r="B146" s="563" t="s">
        <v>4</v>
      </c>
      <c r="C146" s="559">
        <v>10897</v>
      </c>
      <c r="D146" s="559">
        <v>2</v>
      </c>
      <c r="E146" s="559">
        <v>0</v>
      </c>
      <c r="F146" s="559">
        <v>0</v>
      </c>
      <c r="G146" s="559">
        <v>800</v>
      </c>
      <c r="H146" s="559"/>
      <c r="I146" s="559"/>
      <c r="J146" s="559"/>
      <c r="K146" s="559"/>
      <c r="L146" s="559">
        <v>180</v>
      </c>
      <c r="M146" s="559">
        <f>L146*G146</f>
        <v>144000</v>
      </c>
      <c r="N146" s="559"/>
      <c r="O146" s="563"/>
      <c r="P146" s="563"/>
      <c r="Q146" s="559"/>
      <c r="R146" s="559"/>
      <c r="S146" s="559"/>
      <c r="T146" s="559"/>
      <c r="U146" s="559"/>
      <c r="V146" s="559"/>
      <c r="W146" s="559"/>
      <c r="X146" s="562"/>
      <c r="Y146" s="559"/>
      <c r="Z146" s="559"/>
      <c r="AA146" s="561"/>
      <c r="AB146" s="561">
        <f>M146+AA146</f>
        <v>144000</v>
      </c>
      <c r="AC146" s="560"/>
      <c r="AD146" s="559">
        <v>50</v>
      </c>
      <c r="AE146" s="560">
        <v>0</v>
      </c>
      <c r="AF146" s="559">
        <v>0.01</v>
      </c>
      <c r="AG146" s="226"/>
    </row>
    <row r="147" spans="1:33" ht="15.75" x14ac:dyDescent="0.25">
      <c r="A147" s="559">
        <v>88</v>
      </c>
      <c r="B147" s="563" t="s">
        <v>4</v>
      </c>
      <c r="C147" s="559">
        <v>16470</v>
      </c>
      <c r="D147" s="559">
        <v>15</v>
      </c>
      <c r="E147" s="559">
        <v>3</v>
      </c>
      <c r="F147" s="559">
        <v>36</v>
      </c>
      <c r="G147" s="559">
        <v>6336</v>
      </c>
      <c r="H147" s="559"/>
      <c r="I147" s="559"/>
      <c r="J147" s="559"/>
      <c r="K147" s="559"/>
      <c r="L147" s="559"/>
      <c r="M147" s="559"/>
      <c r="N147" s="559"/>
      <c r="O147" s="563"/>
      <c r="P147" s="563"/>
      <c r="Q147" s="559"/>
      <c r="R147" s="559"/>
      <c r="S147" s="559"/>
      <c r="T147" s="559"/>
      <c r="U147" s="559"/>
      <c r="V147" s="559"/>
      <c r="W147" s="559"/>
      <c r="X147" s="562"/>
      <c r="Y147" s="559"/>
      <c r="Z147" s="559"/>
      <c r="AA147" s="561"/>
      <c r="AB147" s="561"/>
      <c r="AC147" s="560"/>
      <c r="AD147" s="559">
        <v>50</v>
      </c>
      <c r="AE147" s="560">
        <v>0</v>
      </c>
      <c r="AF147" s="559">
        <v>0.01</v>
      </c>
      <c r="AG147" s="226"/>
    </row>
    <row r="148" spans="1:33" ht="15.75" x14ac:dyDescent="0.25">
      <c r="A148" s="559">
        <v>89</v>
      </c>
      <c r="B148" s="563"/>
      <c r="C148" s="559"/>
      <c r="D148" s="559">
        <v>9</v>
      </c>
      <c r="E148" s="559">
        <v>0</v>
      </c>
      <c r="F148" s="559">
        <v>89</v>
      </c>
      <c r="G148" s="559">
        <v>3689</v>
      </c>
      <c r="H148" s="559"/>
      <c r="I148" s="559"/>
      <c r="J148" s="559"/>
      <c r="K148" s="559"/>
      <c r="L148" s="559"/>
      <c r="M148" s="559"/>
      <c r="N148" s="559"/>
      <c r="O148" s="563"/>
      <c r="P148" s="563"/>
      <c r="Q148" s="559"/>
      <c r="R148" s="559"/>
      <c r="S148" s="559"/>
      <c r="T148" s="559"/>
      <c r="U148" s="559"/>
      <c r="V148" s="559"/>
      <c r="W148" s="559"/>
      <c r="X148" s="562"/>
      <c r="Y148" s="559"/>
      <c r="Z148" s="559"/>
      <c r="AA148" s="561"/>
      <c r="AB148" s="561"/>
      <c r="AC148" s="560"/>
      <c r="AD148" s="559">
        <v>50</v>
      </c>
      <c r="AE148" s="560">
        <v>0</v>
      </c>
      <c r="AF148" s="559">
        <v>0.01</v>
      </c>
      <c r="AG148" s="226"/>
    </row>
    <row r="149" spans="1:33" ht="15.75" x14ac:dyDescent="0.25">
      <c r="A149" s="559">
        <v>90</v>
      </c>
      <c r="B149" s="563"/>
      <c r="C149" s="559"/>
      <c r="D149" s="559">
        <v>8</v>
      </c>
      <c r="E149" s="559">
        <v>2</v>
      </c>
      <c r="F149" s="559">
        <v>22</v>
      </c>
      <c r="G149" s="559">
        <v>3422</v>
      </c>
      <c r="H149" s="559"/>
      <c r="I149" s="559"/>
      <c r="J149" s="559"/>
      <c r="K149" s="559"/>
      <c r="L149" s="559"/>
      <c r="M149" s="559"/>
      <c r="N149" s="559"/>
      <c r="O149" s="563"/>
      <c r="P149" s="563"/>
      <c r="Q149" s="559"/>
      <c r="R149" s="559"/>
      <c r="S149" s="559"/>
      <c r="T149" s="559"/>
      <c r="U149" s="559"/>
      <c r="V149" s="559"/>
      <c r="W149" s="559"/>
      <c r="X149" s="562"/>
      <c r="Y149" s="559"/>
      <c r="Z149" s="559"/>
      <c r="AA149" s="561"/>
      <c r="AB149" s="561"/>
      <c r="AC149" s="560"/>
      <c r="AD149" s="559">
        <v>50</v>
      </c>
      <c r="AE149" s="560">
        <v>0</v>
      </c>
      <c r="AF149" s="559">
        <v>0.01</v>
      </c>
      <c r="AG149" s="226"/>
    </row>
    <row r="150" spans="1:33" ht="15.75" x14ac:dyDescent="0.25">
      <c r="A150" s="559">
        <v>91</v>
      </c>
      <c r="B150" s="563" t="s">
        <v>4</v>
      </c>
      <c r="C150" s="559">
        <v>1272</v>
      </c>
      <c r="D150" s="559">
        <v>0</v>
      </c>
      <c r="E150" s="559">
        <v>2</v>
      </c>
      <c r="F150" s="559">
        <v>50</v>
      </c>
      <c r="G150" s="559">
        <v>250</v>
      </c>
      <c r="H150" s="559"/>
      <c r="I150" s="559"/>
      <c r="J150" s="559"/>
      <c r="K150" s="559"/>
      <c r="L150" s="559">
        <v>200</v>
      </c>
      <c r="M150" s="559">
        <f>L150*G150</f>
        <v>50000</v>
      </c>
      <c r="N150" s="559"/>
      <c r="O150" s="563"/>
      <c r="P150" s="563"/>
      <c r="Q150" s="559"/>
      <c r="R150" s="559"/>
      <c r="S150" s="559"/>
      <c r="T150" s="559"/>
      <c r="U150" s="559"/>
      <c r="V150" s="559"/>
      <c r="W150" s="559"/>
      <c r="X150" s="562"/>
      <c r="Y150" s="559"/>
      <c r="Z150" s="559"/>
      <c r="AA150" s="561"/>
      <c r="AB150" s="561">
        <f>M150+AA150</f>
        <v>50000</v>
      </c>
      <c r="AC150" s="560"/>
      <c r="AD150" s="559">
        <v>50</v>
      </c>
      <c r="AE150" s="560">
        <v>0</v>
      </c>
      <c r="AF150" s="559">
        <v>0.01</v>
      </c>
      <c r="AG150" s="226"/>
    </row>
    <row r="151" spans="1:33" ht="15.75" x14ac:dyDescent="0.25">
      <c r="A151" s="559">
        <v>92</v>
      </c>
      <c r="B151" s="563" t="s">
        <v>4</v>
      </c>
      <c r="C151" s="559">
        <v>10229</v>
      </c>
      <c r="D151" s="559">
        <v>0</v>
      </c>
      <c r="E151" s="559">
        <v>1</v>
      </c>
      <c r="F151" s="559">
        <v>26</v>
      </c>
      <c r="G151" s="559">
        <v>126</v>
      </c>
      <c r="H151" s="559"/>
      <c r="I151" s="559"/>
      <c r="J151" s="559"/>
      <c r="K151" s="559"/>
      <c r="L151" s="559">
        <v>150</v>
      </c>
      <c r="M151" s="559">
        <f>G151*L151</f>
        <v>18900</v>
      </c>
      <c r="N151" s="559"/>
      <c r="O151" s="563"/>
      <c r="P151" s="563"/>
      <c r="Q151" s="559"/>
      <c r="R151" s="559"/>
      <c r="S151" s="559"/>
      <c r="T151" s="559"/>
      <c r="U151" s="559"/>
      <c r="V151" s="559"/>
      <c r="W151" s="559"/>
      <c r="X151" s="562"/>
      <c r="Y151" s="559"/>
      <c r="Z151" s="559"/>
      <c r="AA151" s="561"/>
      <c r="AB151" s="561">
        <f>M151+AA151</f>
        <v>18900</v>
      </c>
      <c r="AC151" s="560"/>
      <c r="AD151" s="559">
        <v>50</v>
      </c>
      <c r="AE151" s="560">
        <v>0</v>
      </c>
      <c r="AF151" s="559">
        <v>0.01</v>
      </c>
      <c r="AG151" s="226"/>
    </row>
    <row r="152" spans="1:33" ht="15.75" x14ac:dyDescent="0.25">
      <c r="A152" s="559">
        <v>93</v>
      </c>
      <c r="B152" s="563" t="s">
        <v>4</v>
      </c>
      <c r="C152" s="559">
        <v>10228</v>
      </c>
      <c r="D152" s="559">
        <v>0</v>
      </c>
      <c r="E152" s="559">
        <v>1</v>
      </c>
      <c r="F152" s="559">
        <v>0</v>
      </c>
      <c r="G152" s="559">
        <v>100</v>
      </c>
      <c r="H152" s="559"/>
      <c r="I152" s="559"/>
      <c r="J152" s="559"/>
      <c r="K152" s="559"/>
      <c r="L152" s="559">
        <v>75</v>
      </c>
      <c r="M152" s="559">
        <f>G152*L152</f>
        <v>7500</v>
      </c>
      <c r="N152" s="559"/>
      <c r="O152" s="563"/>
      <c r="P152" s="563"/>
      <c r="Q152" s="559"/>
      <c r="R152" s="559"/>
      <c r="S152" s="559"/>
      <c r="T152" s="559"/>
      <c r="U152" s="559"/>
      <c r="V152" s="559"/>
      <c r="W152" s="559"/>
      <c r="X152" s="562"/>
      <c r="Y152" s="559"/>
      <c r="Z152" s="559"/>
      <c r="AA152" s="561"/>
      <c r="AB152" s="561">
        <f>M152+AA152</f>
        <v>7500</v>
      </c>
      <c r="AC152" s="560"/>
      <c r="AD152" s="559">
        <v>50</v>
      </c>
      <c r="AE152" s="560">
        <v>0</v>
      </c>
      <c r="AF152" s="559">
        <v>0.01</v>
      </c>
      <c r="AG152" s="226"/>
    </row>
    <row r="153" spans="1:33" ht="15.75" x14ac:dyDescent="0.25">
      <c r="A153" s="559">
        <v>95</v>
      </c>
      <c r="B153" s="563" t="s">
        <v>4</v>
      </c>
      <c r="C153" s="559">
        <v>13987</v>
      </c>
      <c r="D153" s="559">
        <v>0</v>
      </c>
      <c r="E153" s="559">
        <v>1</v>
      </c>
      <c r="F153" s="559">
        <v>31</v>
      </c>
      <c r="G153" s="559"/>
      <c r="H153" s="559">
        <v>131</v>
      </c>
      <c r="I153" s="559"/>
      <c r="J153" s="559"/>
      <c r="K153" s="559"/>
      <c r="L153" s="559">
        <v>75</v>
      </c>
      <c r="M153" s="559">
        <f>H153*L153</f>
        <v>9825</v>
      </c>
      <c r="N153" s="559"/>
      <c r="O153" s="563" t="s">
        <v>1311</v>
      </c>
      <c r="P153" s="563" t="s">
        <v>9</v>
      </c>
      <c r="Q153" s="559"/>
      <c r="R153" s="559"/>
      <c r="S153" s="559"/>
      <c r="T153" s="559"/>
      <c r="U153" s="559"/>
      <c r="V153" s="559"/>
      <c r="W153" s="559">
        <v>6500</v>
      </c>
      <c r="X153" s="562">
        <f>Q153*W153</f>
        <v>0</v>
      </c>
      <c r="Y153" s="559">
        <v>30</v>
      </c>
      <c r="Z153" s="559">
        <v>85</v>
      </c>
      <c r="AA153" s="561"/>
      <c r="AB153" s="561">
        <f>M153+AA153</f>
        <v>9825</v>
      </c>
      <c r="AC153" s="560"/>
      <c r="AD153" s="559">
        <v>10</v>
      </c>
      <c r="AE153" s="560">
        <v>0</v>
      </c>
      <c r="AF153" s="559">
        <v>0.02</v>
      </c>
      <c r="AG153" s="226"/>
    </row>
    <row r="154" spans="1:33" ht="15.75" x14ac:dyDescent="0.25">
      <c r="A154" s="559"/>
      <c r="B154" s="563"/>
      <c r="C154" s="559"/>
      <c r="D154" s="559"/>
      <c r="E154" s="559"/>
      <c r="F154" s="559"/>
      <c r="G154" s="559"/>
      <c r="H154" s="559"/>
      <c r="I154" s="559"/>
      <c r="J154" s="559"/>
      <c r="K154" s="559"/>
      <c r="L154" s="559"/>
      <c r="M154" s="559"/>
      <c r="N154" s="559"/>
      <c r="O154" s="563" t="s">
        <v>41</v>
      </c>
      <c r="P154" s="563"/>
      <c r="Q154" s="559"/>
      <c r="R154" s="559"/>
      <c r="S154" s="559">
        <v>21.25</v>
      </c>
      <c r="T154" s="559"/>
      <c r="U154" s="559"/>
      <c r="V154" s="559"/>
      <c r="W154" s="559"/>
      <c r="X154" s="562"/>
      <c r="Y154" s="559"/>
      <c r="Z154" s="559"/>
      <c r="AA154" s="561"/>
      <c r="AB154" s="561"/>
      <c r="AC154" s="560"/>
      <c r="AD154" s="559"/>
      <c r="AE154" s="560"/>
      <c r="AF154" s="559"/>
      <c r="AG154" s="226"/>
    </row>
    <row r="155" spans="1:33" ht="15.75" x14ac:dyDescent="0.25">
      <c r="A155" s="559"/>
      <c r="B155" s="563"/>
      <c r="C155" s="559"/>
      <c r="D155" s="559"/>
      <c r="E155" s="559"/>
      <c r="F155" s="559"/>
      <c r="G155" s="559"/>
      <c r="H155" s="559"/>
      <c r="I155" s="559"/>
      <c r="J155" s="559"/>
      <c r="K155" s="559"/>
      <c r="L155" s="559"/>
      <c r="M155" s="559"/>
      <c r="N155" s="559"/>
      <c r="O155" s="563" t="s">
        <v>40</v>
      </c>
      <c r="P155" s="563"/>
      <c r="Q155" s="559"/>
      <c r="R155" s="559"/>
      <c r="S155" s="559">
        <v>96</v>
      </c>
      <c r="T155" s="559"/>
      <c r="U155" s="559"/>
      <c r="V155" s="559"/>
      <c r="W155" s="559"/>
      <c r="X155" s="562"/>
      <c r="Y155" s="559"/>
      <c r="Z155" s="559"/>
      <c r="AA155" s="561"/>
      <c r="AB155" s="561"/>
      <c r="AC155" s="560"/>
      <c r="AD155" s="559"/>
      <c r="AE155" s="560"/>
      <c r="AF155" s="559"/>
      <c r="AG155" s="226"/>
    </row>
    <row r="156" spans="1:33" ht="15.75" x14ac:dyDescent="0.25">
      <c r="A156" s="559"/>
      <c r="B156" s="563"/>
      <c r="C156" s="559"/>
      <c r="D156" s="559"/>
      <c r="E156" s="559"/>
      <c r="F156" s="559"/>
      <c r="G156" s="559"/>
      <c r="H156" s="559"/>
      <c r="I156" s="559"/>
      <c r="J156" s="559"/>
      <c r="K156" s="559"/>
      <c r="L156" s="559"/>
      <c r="M156" s="559"/>
      <c r="N156" s="559"/>
      <c r="O156" s="563" t="s">
        <v>12</v>
      </c>
      <c r="P156" s="563" t="s">
        <v>0</v>
      </c>
      <c r="Q156" s="559">
        <v>46.08</v>
      </c>
      <c r="R156" s="559">
        <v>46.08</v>
      </c>
      <c r="S156" s="559"/>
      <c r="T156" s="559"/>
      <c r="U156" s="559"/>
      <c r="V156" s="559"/>
      <c r="W156" s="559">
        <v>5400</v>
      </c>
      <c r="X156" s="562">
        <f>Q156*W156</f>
        <v>248832</v>
      </c>
      <c r="Y156" s="559">
        <v>30</v>
      </c>
      <c r="Z156" s="559">
        <v>93</v>
      </c>
      <c r="AA156" s="561">
        <f>SUM(X156-(X156*Z156/100))</f>
        <v>17418.239999999991</v>
      </c>
      <c r="AB156" s="561">
        <f>AA156</f>
        <v>17418.239999999991</v>
      </c>
      <c r="AC156" s="560"/>
      <c r="AD156" s="559">
        <v>50</v>
      </c>
      <c r="AE156" s="560">
        <v>0</v>
      </c>
      <c r="AF156" s="559">
        <v>0.01</v>
      </c>
      <c r="AG156" s="226"/>
    </row>
    <row r="157" spans="1:33" ht="15.75" x14ac:dyDescent="0.25">
      <c r="A157" s="559">
        <v>96</v>
      </c>
      <c r="B157" s="563" t="s">
        <v>4</v>
      </c>
      <c r="C157" s="559">
        <v>3783</v>
      </c>
      <c r="D157" s="559">
        <v>0</v>
      </c>
      <c r="E157" s="559">
        <v>0</v>
      </c>
      <c r="F157" s="559">
        <v>92</v>
      </c>
      <c r="G157" s="559"/>
      <c r="H157" s="559">
        <v>92</v>
      </c>
      <c r="I157" s="559"/>
      <c r="J157" s="559"/>
      <c r="K157" s="559"/>
      <c r="L157" s="559">
        <v>100</v>
      </c>
      <c r="M157" s="559">
        <f>L157*H157</f>
        <v>9200</v>
      </c>
      <c r="N157" s="559"/>
      <c r="O157" s="563" t="s">
        <v>44</v>
      </c>
      <c r="P157" s="563" t="s">
        <v>9</v>
      </c>
      <c r="Q157" s="559"/>
      <c r="R157" s="559"/>
      <c r="S157" s="559"/>
      <c r="T157" s="559"/>
      <c r="U157" s="559"/>
      <c r="V157" s="559"/>
      <c r="W157" s="559">
        <v>6500</v>
      </c>
      <c r="X157" s="562">
        <f>Q157*W157</f>
        <v>0</v>
      </c>
      <c r="Y157" s="559">
        <v>12</v>
      </c>
      <c r="Z157" s="559">
        <v>38</v>
      </c>
      <c r="AA157" s="561"/>
      <c r="AB157" s="561">
        <f>M157+AA157</f>
        <v>9200</v>
      </c>
      <c r="AC157" s="560"/>
      <c r="AD157" s="559">
        <v>10</v>
      </c>
      <c r="AE157" s="560">
        <v>0</v>
      </c>
      <c r="AF157" s="559">
        <v>0.02</v>
      </c>
      <c r="AG157" s="226"/>
    </row>
    <row r="158" spans="1:33" ht="15.75" x14ac:dyDescent="0.25">
      <c r="A158" s="559"/>
      <c r="B158" s="563"/>
      <c r="C158" s="559"/>
      <c r="D158" s="559"/>
      <c r="E158" s="559"/>
      <c r="F158" s="559"/>
      <c r="G158" s="559"/>
      <c r="H158" s="559"/>
      <c r="I158" s="559"/>
      <c r="J158" s="559"/>
      <c r="K158" s="559"/>
      <c r="L158" s="559"/>
      <c r="M158" s="559"/>
      <c r="N158" s="559"/>
      <c r="O158" s="563" t="s">
        <v>41</v>
      </c>
      <c r="P158" s="563"/>
      <c r="Q158" s="559"/>
      <c r="R158" s="559"/>
      <c r="S158" s="559">
        <v>120.56</v>
      </c>
      <c r="T158" s="559"/>
      <c r="U158" s="559"/>
      <c r="V158" s="559"/>
      <c r="W158" s="559"/>
      <c r="X158" s="562"/>
      <c r="Y158" s="559"/>
      <c r="Z158" s="559"/>
      <c r="AA158" s="561"/>
      <c r="AB158" s="561"/>
      <c r="AC158" s="560"/>
      <c r="AD158" s="559"/>
      <c r="AE158" s="560"/>
      <c r="AF158" s="559"/>
      <c r="AG158" s="226"/>
    </row>
    <row r="159" spans="1:33" ht="15.75" x14ac:dyDescent="0.25">
      <c r="A159" s="559"/>
      <c r="B159" s="563"/>
      <c r="C159" s="559"/>
      <c r="D159" s="559"/>
      <c r="E159" s="559"/>
      <c r="F159" s="559"/>
      <c r="G159" s="559"/>
      <c r="H159" s="559"/>
      <c r="I159" s="559"/>
      <c r="J159" s="559"/>
      <c r="K159" s="559"/>
      <c r="L159" s="559"/>
      <c r="M159" s="559"/>
      <c r="N159" s="559"/>
      <c r="O159" s="563" t="s">
        <v>40</v>
      </c>
      <c r="P159" s="563"/>
      <c r="Q159" s="559"/>
      <c r="R159" s="559"/>
      <c r="S159" s="559">
        <v>96</v>
      </c>
      <c r="T159" s="559"/>
      <c r="U159" s="559"/>
      <c r="V159" s="559"/>
      <c r="W159" s="559"/>
      <c r="X159" s="562"/>
      <c r="Y159" s="559"/>
      <c r="Z159" s="559"/>
      <c r="AA159" s="561"/>
      <c r="AB159" s="561"/>
      <c r="AC159" s="560"/>
      <c r="AD159" s="559"/>
      <c r="AE159" s="560"/>
      <c r="AF159" s="559"/>
      <c r="AG159" s="226"/>
    </row>
    <row r="160" spans="1:33" ht="15.75" x14ac:dyDescent="0.25">
      <c r="A160" s="559">
        <v>97</v>
      </c>
      <c r="B160" s="563" t="s">
        <v>4</v>
      </c>
      <c r="C160" s="559"/>
      <c r="D160" s="559">
        <v>5</v>
      </c>
      <c r="E160" s="559">
        <v>0</v>
      </c>
      <c r="F160" s="559">
        <v>0</v>
      </c>
      <c r="G160" s="559">
        <v>2000</v>
      </c>
      <c r="H160" s="559"/>
      <c r="I160" s="559"/>
      <c r="J160" s="559"/>
      <c r="K160" s="559"/>
      <c r="L160" s="559"/>
      <c r="M160" s="559"/>
      <c r="N160" s="559"/>
      <c r="O160" s="563"/>
      <c r="P160" s="563"/>
      <c r="Q160" s="559"/>
      <c r="R160" s="559"/>
      <c r="S160" s="559"/>
      <c r="T160" s="559"/>
      <c r="U160" s="559"/>
      <c r="V160" s="559"/>
      <c r="W160" s="559"/>
      <c r="X160" s="562"/>
      <c r="Y160" s="559"/>
      <c r="Z160" s="559"/>
      <c r="AA160" s="561"/>
      <c r="AB160" s="561"/>
      <c r="AC160" s="560"/>
      <c r="AD160" s="559">
        <v>50</v>
      </c>
      <c r="AE160" s="560">
        <v>0</v>
      </c>
      <c r="AF160" s="559">
        <v>0.01</v>
      </c>
      <c r="AG160" s="226"/>
    </row>
    <row r="161" spans="1:33" ht="15.75" x14ac:dyDescent="0.25">
      <c r="A161" s="559">
        <v>98</v>
      </c>
      <c r="B161" s="563" t="s">
        <v>4</v>
      </c>
      <c r="C161" s="559">
        <v>253</v>
      </c>
      <c r="D161" s="559">
        <v>0</v>
      </c>
      <c r="E161" s="559">
        <v>0</v>
      </c>
      <c r="F161" s="559">
        <v>66</v>
      </c>
      <c r="G161" s="559"/>
      <c r="H161" s="559">
        <v>66</v>
      </c>
      <c r="I161" s="559"/>
      <c r="J161" s="559"/>
      <c r="K161" s="559"/>
      <c r="L161" s="559">
        <v>450</v>
      </c>
      <c r="M161" s="559">
        <f>H161*L161</f>
        <v>29700</v>
      </c>
      <c r="N161" s="559"/>
      <c r="O161" s="563" t="s">
        <v>44</v>
      </c>
      <c r="P161" s="563" t="s">
        <v>9</v>
      </c>
      <c r="Q161" s="559"/>
      <c r="R161" s="559"/>
      <c r="S161" s="559"/>
      <c r="T161" s="559"/>
      <c r="U161" s="559"/>
      <c r="V161" s="559"/>
      <c r="W161" s="559">
        <v>6500</v>
      </c>
      <c r="X161" s="562">
        <f>Q161*W161</f>
        <v>0</v>
      </c>
      <c r="Y161" s="559">
        <v>32</v>
      </c>
      <c r="Z161" s="559">
        <v>85</v>
      </c>
      <c r="AA161" s="561"/>
      <c r="AB161" s="561">
        <f>M161+AA161</f>
        <v>29700</v>
      </c>
      <c r="AC161" s="560"/>
      <c r="AD161" s="559">
        <v>10</v>
      </c>
      <c r="AE161" s="560">
        <v>0</v>
      </c>
      <c r="AF161" s="559">
        <v>0.02</v>
      </c>
      <c r="AG161" s="226"/>
    </row>
    <row r="162" spans="1:33" ht="15.75" x14ac:dyDescent="0.25">
      <c r="A162" s="559"/>
      <c r="B162" s="563"/>
      <c r="C162" s="559"/>
      <c r="D162" s="559"/>
      <c r="E162" s="559"/>
      <c r="F162" s="559"/>
      <c r="G162" s="559"/>
      <c r="H162" s="559"/>
      <c r="I162" s="559"/>
      <c r="J162" s="559"/>
      <c r="K162" s="559"/>
      <c r="L162" s="559"/>
      <c r="M162" s="559"/>
      <c r="N162" s="559"/>
      <c r="O162" s="563" t="s">
        <v>41</v>
      </c>
      <c r="P162" s="563"/>
      <c r="Q162" s="559"/>
      <c r="R162" s="559"/>
      <c r="S162" s="559">
        <v>126.99</v>
      </c>
      <c r="T162" s="559"/>
      <c r="U162" s="559"/>
      <c r="V162" s="559"/>
      <c r="W162" s="559"/>
      <c r="X162" s="562"/>
      <c r="Y162" s="559"/>
      <c r="Z162" s="559"/>
      <c r="AA162" s="561"/>
      <c r="AB162" s="561"/>
      <c r="AC162" s="560"/>
      <c r="AD162" s="559"/>
      <c r="AE162" s="560"/>
      <c r="AF162" s="559"/>
      <c r="AG162" s="226"/>
    </row>
    <row r="163" spans="1:33" ht="15.75" x14ac:dyDescent="0.25">
      <c r="A163" s="559"/>
      <c r="B163" s="563"/>
      <c r="C163" s="559"/>
      <c r="D163" s="559"/>
      <c r="E163" s="559"/>
      <c r="F163" s="559"/>
      <c r="G163" s="559"/>
      <c r="H163" s="559"/>
      <c r="I163" s="559"/>
      <c r="J163" s="559"/>
      <c r="K163" s="559"/>
      <c r="L163" s="559"/>
      <c r="M163" s="559"/>
      <c r="N163" s="559"/>
      <c r="O163" s="563" t="s">
        <v>40</v>
      </c>
      <c r="P163" s="563"/>
      <c r="Q163" s="559"/>
      <c r="R163" s="559"/>
      <c r="S163" s="559">
        <v>96</v>
      </c>
      <c r="T163" s="559"/>
      <c r="U163" s="559"/>
      <c r="V163" s="559"/>
      <c r="W163" s="559"/>
      <c r="X163" s="562"/>
      <c r="Y163" s="559"/>
      <c r="Z163" s="559"/>
      <c r="AA163" s="561"/>
      <c r="AB163" s="561"/>
      <c r="AC163" s="560"/>
      <c r="AD163" s="559"/>
      <c r="AE163" s="560"/>
      <c r="AF163" s="559"/>
      <c r="AG163" s="226"/>
    </row>
    <row r="164" spans="1:33" ht="15.75" x14ac:dyDescent="0.25">
      <c r="A164" s="559"/>
      <c r="B164" s="563"/>
      <c r="C164" s="559"/>
      <c r="D164" s="559"/>
      <c r="E164" s="559"/>
      <c r="F164" s="559"/>
      <c r="G164" s="559"/>
      <c r="H164" s="559"/>
      <c r="I164" s="559"/>
      <c r="J164" s="559"/>
      <c r="K164" s="559"/>
      <c r="L164" s="559"/>
      <c r="M164" s="559"/>
      <c r="N164" s="559"/>
      <c r="O164" s="563" t="s">
        <v>12</v>
      </c>
      <c r="P164" s="563" t="s">
        <v>0</v>
      </c>
      <c r="Q164" s="559">
        <v>34.200000000000003</v>
      </c>
      <c r="R164" s="559">
        <v>34.200000000000003</v>
      </c>
      <c r="S164" s="559"/>
      <c r="T164" s="559"/>
      <c r="U164" s="559"/>
      <c r="V164" s="559"/>
      <c r="W164" s="559">
        <v>5400</v>
      </c>
      <c r="X164" s="562">
        <f>Q164*W164</f>
        <v>184680.00000000003</v>
      </c>
      <c r="Y164" s="559">
        <v>20</v>
      </c>
      <c r="Z164" s="559">
        <v>93</v>
      </c>
      <c r="AA164" s="561">
        <f>SUM(X164-(X164*Z164/100))</f>
        <v>12927.600000000006</v>
      </c>
      <c r="AB164" s="561">
        <f>AA164</f>
        <v>12927.600000000006</v>
      </c>
      <c r="AC164" s="560"/>
      <c r="AD164" s="559">
        <v>50</v>
      </c>
      <c r="AE164" s="560">
        <v>0</v>
      </c>
      <c r="AF164" s="559">
        <v>0.01</v>
      </c>
      <c r="AG164" s="226"/>
    </row>
    <row r="165" spans="1:33" ht="15.75" x14ac:dyDescent="0.25">
      <c r="A165" s="559">
        <v>99</v>
      </c>
      <c r="B165" s="563" t="s">
        <v>4</v>
      </c>
      <c r="C165" s="559">
        <v>21163</v>
      </c>
      <c r="D165" s="559">
        <v>3</v>
      </c>
      <c r="E165" s="559">
        <v>2</v>
      </c>
      <c r="F165" s="559">
        <v>58</v>
      </c>
      <c r="G165" s="559">
        <v>1458</v>
      </c>
      <c r="H165" s="559"/>
      <c r="I165" s="559"/>
      <c r="J165" s="559"/>
      <c r="K165" s="559"/>
      <c r="L165" s="559">
        <v>450</v>
      </c>
      <c r="M165" s="559">
        <f>G165*L165</f>
        <v>656100</v>
      </c>
      <c r="N165" s="559"/>
      <c r="O165" s="563"/>
      <c r="P165" s="563"/>
      <c r="Q165" s="559"/>
      <c r="R165" s="559"/>
      <c r="S165" s="559"/>
      <c r="T165" s="559"/>
      <c r="U165" s="559"/>
      <c r="V165" s="559"/>
      <c r="W165" s="559"/>
      <c r="X165" s="562"/>
      <c r="Y165" s="559"/>
      <c r="Z165" s="559"/>
      <c r="AA165" s="561"/>
      <c r="AB165" s="561">
        <f>M165+AA165</f>
        <v>656100</v>
      </c>
      <c r="AC165" s="560"/>
      <c r="AD165" s="559">
        <v>50</v>
      </c>
      <c r="AE165" s="560">
        <v>0</v>
      </c>
      <c r="AF165" s="559">
        <v>0.01</v>
      </c>
      <c r="AG165" s="226"/>
    </row>
    <row r="166" spans="1:33" ht="15.75" x14ac:dyDescent="0.25">
      <c r="A166" s="559">
        <v>100</v>
      </c>
      <c r="B166" s="563" t="s">
        <v>4</v>
      </c>
      <c r="C166" s="559">
        <v>21154</v>
      </c>
      <c r="D166" s="559">
        <v>8</v>
      </c>
      <c r="E166" s="559">
        <v>1</v>
      </c>
      <c r="F166" s="559">
        <v>90</v>
      </c>
      <c r="G166" s="559">
        <v>3590</v>
      </c>
      <c r="H166" s="559"/>
      <c r="I166" s="559"/>
      <c r="J166" s="559"/>
      <c r="K166" s="559"/>
      <c r="L166" s="559"/>
      <c r="M166" s="559"/>
      <c r="N166" s="559"/>
      <c r="O166" s="563" t="s">
        <v>11</v>
      </c>
      <c r="P166" s="563" t="s">
        <v>0</v>
      </c>
      <c r="Q166" s="559"/>
      <c r="R166" s="559">
        <v>78</v>
      </c>
      <c r="S166" s="559"/>
      <c r="T166" s="559"/>
      <c r="U166" s="559"/>
      <c r="V166" s="559"/>
      <c r="W166" s="559">
        <v>2050</v>
      </c>
      <c r="X166" s="562">
        <f>Q166*W166</f>
        <v>0</v>
      </c>
      <c r="Y166" s="559"/>
      <c r="Z166" s="559"/>
      <c r="AA166" s="561"/>
      <c r="AB166" s="561"/>
      <c r="AC166" s="560"/>
      <c r="AD166" s="559">
        <v>50</v>
      </c>
      <c r="AE166" s="560">
        <v>0</v>
      </c>
      <c r="AF166" s="559">
        <v>0.01</v>
      </c>
      <c r="AG166" s="226"/>
    </row>
    <row r="167" spans="1:33" ht="15.75" x14ac:dyDescent="0.25">
      <c r="A167" s="559">
        <v>101</v>
      </c>
      <c r="B167" s="563" t="s">
        <v>4</v>
      </c>
      <c r="C167" s="559">
        <v>9628</v>
      </c>
      <c r="D167" s="559">
        <v>5</v>
      </c>
      <c r="E167" s="559">
        <v>2</v>
      </c>
      <c r="F167" s="559">
        <v>52</v>
      </c>
      <c r="G167" s="559">
        <v>2252</v>
      </c>
      <c r="H167" s="559"/>
      <c r="I167" s="559"/>
      <c r="J167" s="559"/>
      <c r="K167" s="559"/>
      <c r="L167" s="559">
        <v>75</v>
      </c>
      <c r="M167" s="559">
        <f>L167*G167</f>
        <v>168900</v>
      </c>
      <c r="N167" s="559"/>
      <c r="O167" s="563"/>
      <c r="P167" s="563"/>
      <c r="Q167" s="559"/>
      <c r="R167" s="559"/>
      <c r="S167" s="559"/>
      <c r="T167" s="559"/>
      <c r="U167" s="559"/>
      <c r="V167" s="559"/>
      <c r="W167" s="559"/>
      <c r="X167" s="562"/>
      <c r="Y167" s="559"/>
      <c r="Z167" s="559"/>
      <c r="AA167" s="561"/>
      <c r="AB167" s="561">
        <f>M167+AA167</f>
        <v>168900</v>
      </c>
      <c r="AC167" s="560"/>
      <c r="AD167" s="559">
        <v>50</v>
      </c>
      <c r="AE167" s="560">
        <v>0</v>
      </c>
      <c r="AF167" s="559">
        <v>0.01</v>
      </c>
      <c r="AG167" s="226"/>
    </row>
    <row r="168" spans="1:33" ht="15.75" x14ac:dyDescent="0.25">
      <c r="A168" s="559">
        <v>102</v>
      </c>
      <c r="B168" s="563"/>
      <c r="C168" s="559"/>
      <c r="D168" s="559">
        <v>20</v>
      </c>
      <c r="E168" s="559">
        <v>0</v>
      </c>
      <c r="F168" s="559">
        <v>0</v>
      </c>
      <c r="G168" s="559">
        <v>8000</v>
      </c>
      <c r="H168" s="559"/>
      <c r="I168" s="559"/>
      <c r="J168" s="559"/>
      <c r="K168" s="559"/>
      <c r="L168" s="559"/>
      <c r="M168" s="559"/>
      <c r="N168" s="559"/>
      <c r="O168" s="563"/>
      <c r="P168" s="563"/>
      <c r="Q168" s="559"/>
      <c r="R168" s="559"/>
      <c r="S168" s="559"/>
      <c r="T168" s="559"/>
      <c r="U168" s="559"/>
      <c r="V168" s="559"/>
      <c r="W168" s="559"/>
      <c r="X168" s="562"/>
      <c r="Y168" s="559"/>
      <c r="Z168" s="559"/>
      <c r="AA168" s="561"/>
      <c r="AB168" s="561"/>
      <c r="AC168" s="560"/>
      <c r="AD168" s="559">
        <v>50</v>
      </c>
      <c r="AE168" s="560">
        <v>0</v>
      </c>
      <c r="AF168" s="559">
        <v>0.01</v>
      </c>
      <c r="AG168" s="226"/>
    </row>
    <row r="169" spans="1:33" ht="15.75" x14ac:dyDescent="0.25">
      <c r="A169" s="559">
        <v>103</v>
      </c>
      <c r="B169" s="563" t="s">
        <v>4</v>
      </c>
      <c r="C169" s="559">
        <v>21140</v>
      </c>
      <c r="D169" s="559">
        <v>16</v>
      </c>
      <c r="E169" s="559">
        <v>2</v>
      </c>
      <c r="F169" s="559">
        <v>60</v>
      </c>
      <c r="G169" s="559">
        <v>6660</v>
      </c>
      <c r="H169" s="559"/>
      <c r="I169" s="559"/>
      <c r="J169" s="559"/>
      <c r="K169" s="559"/>
      <c r="L169" s="559"/>
      <c r="M169" s="559"/>
      <c r="N169" s="559"/>
      <c r="O169" s="563"/>
      <c r="P169" s="563"/>
      <c r="Q169" s="559"/>
      <c r="R169" s="559"/>
      <c r="S169" s="559"/>
      <c r="T169" s="559"/>
      <c r="U169" s="559"/>
      <c r="V169" s="559"/>
      <c r="W169" s="559"/>
      <c r="X169" s="562"/>
      <c r="Y169" s="559"/>
      <c r="Z169" s="559"/>
      <c r="AA169" s="561"/>
      <c r="AB169" s="561"/>
      <c r="AC169" s="560"/>
      <c r="AD169" s="559">
        <v>50</v>
      </c>
      <c r="AE169" s="560">
        <v>0</v>
      </c>
      <c r="AF169" s="559">
        <v>0.01</v>
      </c>
      <c r="AG169" s="226"/>
    </row>
    <row r="170" spans="1:33" ht="15.75" x14ac:dyDescent="0.25">
      <c r="A170" s="559">
        <v>104</v>
      </c>
      <c r="B170" s="563" t="s">
        <v>4</v>
      </c>
      <c r="C170" s="559">
        <v>21081</v>
      </c>
      <c r="D170" s="559">
        <v>0</v>
      </c>
      <c r="E170" s="559">
        <v>2</v>
      </c>
      <c r="F170" s="559">
        <v>57</v>
      </c>
      <c r="G170" s="559">
        <v>257</v>
      </c>
      <c r="H170" s="559"/>
      <c r="I170" s="559"/>
      <c r="J170" s="559"/>
      <c r="K170" s="559"/>
      <c r="L170" s="559"/>
      <c r="M170" s="559"/>
      <c r="N170" s="559"/>
      <c r="O170" s="563"/>
      <c r="P170" s="563"/>
      <c r="Q170" s="559"/>
      <c r="R170" s="559"/>
      <c r="S170" s="559"/>
      <c r="T170" s="559"/>
      <c r="U170" s="559"/>
      <c r="V170" s="559"/>
      <c r="W170" s="559"/>
      <c r="X170" s="562"/>
      <c r="Y170" s="559"/>
      <c r="Z170" s="559"/>
      <c r="AA170" s="561"/>
      <c r="AB170" s="561"/>
      <c r="AC170" s="560"/>
      <c r="AD170" s="559">
        <v>50</v>
      </c>
      <c r="AE170" s="560">
        <v>0</v>
      </c>
      <c r="AF170" s="559">
        <v>0.01</v>
      </c>
      <c r="AG170" s="226"/>
    </row>
    <row r="171" spans="1:33" ht="15.75" x14ac:dyDescent="0.25">
      <c r="A171" s="559">
        <v>105</v>
      </c>
      <c r="B171" s="563" t="s">
        <v>4</v>
      </c>
      <c r="C171" s="559">
        <v>21141</v>
      </c>
      <c r="D171" s="559">
        <v>17</v>
      </c>
      <c r="E171" s="559">
        <v>0</v>
      </c>
      <c r="F171" s="559">
        <v>0</v>
      </c>
      <c r="G171" s="559">
        <v>6800</v>
      </c>
      <c r="H171" s="559"/>
      <c r="I171" s="559"/>
      <c r="J171" s="559"/>
      <c r="K171" s="559"/>
      <c r="L171" s="559"/>
      <c r="M171" s="559"/>
      <c r="N171" s="559"/>
      <c r="O171" s="563" t="s">
        <v>15</v>
      </c>
      <c r="P171" s="563" t="s">
        <v>2</v>
      </c>
      <c r="Q171" s="559">
        <v>180</v>
      </c>
      <c r="R171" s="559"/>
      <c r="S171" s="559">
        <v>180</v>
      </c>
      <c r="T171" s="559"/>
      <c r="U171" s="559"/>
      <c r="V171" s="559"/>
      <c r="W171" s="559">
        <v>6500</v>
      </c>
      <c r="X171" s="562">
        <f>Q171*W171</f>
        <v>1170000</v>
      </c>
      <c r="Y171" s="559"/>
      <c r="Z171" s="559"/>
      <c r="AA171" s="561"/>
      <c r="AB171" s="561"/>
      <c r="AC171" s="560"/>
      <c r="AD171" s="559">
        <v>10</v>
      </c>
      <c r="AE171" s="560">
        <v>0</v>
      </c>
      <c r="AF171" s="559">
        <v>0.02</v>
      </c>
      <c r="AG171" s="226"/>
    </row>
    <row r="172" spans="1:33" ht="15.75" x14ac:dyDescent="0.25">
      <c r="A172" s="559"/>
      <c r="B172" s="563"/>
      <c r="C172" s="559"/>
      <c r="D172" s="559"/>
      <c r="E172" s="559"/>
      <c r="F172" s="559"/>
      <c r="G172" s="559"/>
      <c r="H172" s="559"/>
      <c r="I172" s="559"/>
      <c r="J172" s="559"/>
      <c r="K172" s="559"/>
      <c r="L172" s="559"/>
      <c r="M172" s="559"/>
      <c r="N172" s="559"/>
      <c r="O172" s="563" t="s">
        <v>11</v>
      </c>
      <c r="P172" s="563" t="s">
        <v>0</v>
      </c>
      <c r="Q172" s="559"/>
      <c r="R172" s="559">
        <v>48</v>
      </c>
      <c r="S172" s="559"/>
      <c r="T172" s="559"/>
      <c r="U172" s="559"/>
      <c r="V172" s="559"/>
      <c r="W172" s="559">
        <v>2050</v>
      </c>
      <c r="X172" s="562">
        <f>Q172*W172</f>
        <v>0</v>
      </c>
      <c r="Y172" s="559"/>
      <c r="Z172" s="559"/>
      <c r="AA172" s="561"/>
      <c r="AB172" s="561"/>
      <c r="AC172" s="560"/>
      <c r="AD172" s="559">
        <v>50</v>
      </c>
      <c r="AE172" s="560">
        <v>0</v>
      </c>
      <c r="AF172" s="559">
        <v>0.01</v>
      </c>
      <c r="AG172" s="226"/>
    </row>
    <row r="173" spans="1:33" ht="15.75" x14ac:dyDescent="0.25">
      <c r="A173" s="559"/>
      <c r="B173" s="563"/>
      <c r="C173" s="559"/>
      <c r="D173" s="559"/>
      <c r="E173" s="559"/>
      <c r="F173" s="559"/>
      <c r="G173" s="559"/>
      <c r="H173" s="559"/>
      <c r="I173" s="559"/>
      <c r="J173" s="559"/>
      <c r="K173" s="559"/>
      <c r="L173" s="559"/>
      <c r="M173" s="559"/>
      <c r="N173" s="559"/>
      <c r="O173" s="563" t="s">
        <v>218</v>
      </c>
      <c r="P173" s="563" t="s">
        <v>0</v>
      </c>
      <c r="Q173" s="559"/>
      <c r="R173" s="559">
        <v>40</v>
      </c>
      <c r="S173" s="559"/>
      <c r="T173" s="559"/>
      <c r="U173" s="559"/>
      <c r="V173" s="559"/>
      <c r="W173" s="559">
        <v>2050</v>
      </c>
      <c r="X173" s="562">
        <f>Q173*W173</f>
        <v>0</v>
      </c>
      <c r="Y173" s="559"/>
      <c r="Z173" s="559"/>
      <c r="AA173" s="561"/>
      <c r="AB173" s="561"/>
      <c r="AC173" s="560"/>
      <c r="AD173" s="559">
        <v>50</v>
      </c>
      <c r="AE173" s="560">
        <v>0</v>
      </c>
      <c r="AF173" s="559">
        <v>0.01</v>
      </c>
      <c r="AG173" s="226"/>
    </row>
    <row r="174" spans="1:33" ht="15.75" x14ac:dyDescent="0.25">
      <c r="A174" s="559"/>
      <c r="B174" s="563"/>
      <c r="C174" s="559"/>
      <c r="D174" s="559"/>
      <c r="E174" s="559"/>
      <c r="F174" s="559"/>
      <c r="G174" s="559"/>
      <c r="H174" s="559"/>
      <c r="I174" s="559"/>
      <c r="J174" s="559"/>
      <c r="K174" s="559"/>
      <c r="L174" s="559"/>
      <c r="M174" s="559"/>
      <c r="N174" s="559"/>
      <c r="O174" s="563" t="s">
        <v>16</v>
      </c>
      <c r="P174" s="563" t="s">
        <v>0</v>
      </c>
      <c r="Q174" s="559"/>
      <c r="R174" s="559"/>
      <c r="S174" s="559"/>
      <c r="T174" s="559">
        <v>64</v>
      </c>
      <c r="U174" s="559"/>
      <c r="V174" s="559"/>
      <c r="W174" s="559">
        <v>2400</v>
      </c>
      <c r="X174" s="562">
        <f>Q174*W174</f>
        <v>0</v>
      </c>
      <c r="Y174" s="559"/>
      <c r="Z174" s="559"/>
      <c r="AA174" s="561"/>
      <c r="AB174" s="561"/>
      <c r="AC174" s="560"/>
      <c r="AD174" s="559"/>
      <c r="AE174" s="560">
        <v>0</v>
      </c>
      <c r="AF174" s="559">
        <v>0.03</v>
      </c>
      <c r="AG174" s="226"/>
    </row>
    <row r="175" spans="1:33" ht="15.75" x14ac:dyDescent="0.25">
      <c r="A175" s="559">
        <v>106</v>
      </c>
      <c r="B175" s="563" t="s">
        <v>4</v>
      </c>
      <c r="C175" s="559">
        <v>13988</v>
      </c>
      <c r="D175" s="559">
        <v>0</v>
      </c>
      <c r="E175" s="559">
        <v>0</v>
      </c>
      <c r="F175" s="559">
        <v>90</v>
      </c>
      <c r="G175" s="559"/>
      <c r="H175" s="559">
        <v>90</v>
      </c>
      <c r="I175" s="559"/>
      <c r="J175" s="559"/>
      <c r="K175" s="559"/>
      <c r="L175" s="559"/>
      <c r="M175" s="559"/>
      <c r="N175" s="559"/>
      <c r="O175" s="563" t="s">
        <v>39</v>
      </c>
      <c r="P175" s="563" t="s">
        <v>2</v>
      </c>
      <c r="Q175" s="559">
        <v>86.4</v>
      </c>
      <c r="R175" s="559"/>
      <c r="S175" s="559">
        <v>86.4</v>
      </c>
      <c r="T175" s="559"/>
      <c r="U175" s="559"/>
      <c r="V175" s="559"/>
      <c r="W175" s="559">
        <v>6500</v>
      </c>
      <c r="X175" s="562">
        <f>Q175*W175</f>
        <v>561600</v>
      </c>
      <c r="Y175" s="559">
        <v>25</v>
      </c>
      <c r="Z175" s="559">
        <v>40</v>
      </c>
      <c r="AA175" s="561">
        <f>SUM(X175-(X175*Z175/100))</f>
        <v>336960</v>
      </c>
      <c r="AB175" s="561"/>
      <c r="AC175" s="560"/>
      <c r="AD175" s="559">
        <v>10</v>
      </c>
      <c r="AE175" s="560">
        <v>0</v>
      </c>
      <c r="AF175" s="559">
        <v>0.02</v>
      </c>
      <c r="AG175" s="226"/>
    </row>
    <row r="176" spans="1:33" ht="15.75" x14ac:dyDescent="0.25">
      <c r="A176" s="559"/>
      <c r="B176" s="563"/>
      <c r="C176" s="559"/>
      <c r="D176" s="559"/>
      <c r="E176" s="559"/>
      <c r="F176" s="559"/>
      <c r="G176" s="559"/>
      <c r="H176" s="559"/>
      <c r="I176" s="559"/>
      <c r="J176" s="559"/>
      <c r="K176" s="559"/>
      <c r="L176" s="559"/>
      <c r="M176" s="559"/>
      <c r="N176" s="559"/>
      <c r="O176" s="563" t="s">
        <v>44</v>
      </c>
      <c r="P176" s="563" t="s">
        <v>9</v>
      </c>
      <c r="Q176" s="559"/>
      <c r="R176" s="559"/>
      <c r="S176" s="559"/>
      <c r="T176" s="559"/>
      <c r="U176" s="559"/>
      <c r="V176" s="559"/>
      <c r="W176" s="559">
        <v>6500</v>
      </c>
      <c r="X176" s="562">
        <f>Q176*W176</f>
        <v>0</v>
      </c>
      <c r="Y176" s="559">
        <v>20</v>
      </c>
      <c r="Z176" s="559">
        <v>75</v>
      </c>
      <c r="AA176" s="561"/>
      <c r="AB176" s="561"/>
      <c r="AC176" s="560"/>
      <c r="AD176" s="559">
        <v>10</v>
      </c>
      <c r="AE176" s="560">
        <v>0</v>
      </c>
      <c r="AF176" s="559">
        <v>0.02</v>
      </c>
      <c r="AG176" s="226"/>
    </row>
    <row r="177" spans="1:33" ht="15.75" x14ac:dyDescent="0.25">
      <c r="A177" s="559"/>
      <c r="B177" s="563"/>
      <c r="C177" s="559"/>
      <c r="D177" s="559"/>
      <c r="E177" s="559"/>
      <c r="F177" s="559"/>
      <c r="G177" s="559"/>
      <c r="H177" s="559"/>
      <c r="I177" s="559"/>
      <c r="J177" s="559"/>
      <c r="K177" s="559"/>
      <c r="L177" s="559"/>
      <c r="M177" s="559"/>
      <c r="N177" s="559"/>
      <c r="O177" s="563" t="s">
        <v>41</v>
      </c>
      <c r="P177" s="563"/>
      <c r="Q177" s="559"/>
      <c r="R177" s="559"/>
      <c r="S177" s="559">
        <v>157.47999999999999</v>
      </c>
      <c r="T177" s="559"/>
      <c r="U177" s="559"/>
      <c r="V177" s="559"/>
      <c r="W177" s="559"/>
      <c r="X177" s="562"/>
      <c r="Y177" s="559"/>
      <c r="Z177" s="559"/>
      <c r="AA177" s="561"/>
      <c r="AB177" s="561"/>
      <c r="AC177" s="560"/>
      <c r="AD177" s="559"/>
      <c r="AE177" s="560"/>
      <c r="AF177" s="559"/>
      <c r="AG177" s="226"/>
    </row>
    <row r="178" spans="1:33" ht="15.75" x14ac:dyDescent="0.25">
      <c r="A178" s="559"/>
      <c r="B178" s="563"/>
      <c r="C178" s="559"/>
      <c r="D178" s="559"/>
      <c r="E178" s="559"/>
      <c r="F178" s="559"/>
      <c r="G178" s="559"/>
      <c r="H178" s="559"/>
      <c r="I178" s="559"/>
      <c r="J178" s="559"/>
      <c r="K178" s="559"/>
      <c r="L178" s="559"/>
      <c r="M178" s="559"/>
      <c r="N178" s="559"/>
      <c r="O178" s="563" t="s">
        <v>40</v>
      </c>
      <c r="P178" s="563"/>
      <c r="Q178" s="559"/>
      <c r="R178" s="559"/>
      <c r="S178" s="559">
        <v>96</v>
      </c>
      <c r="T178" s="559"/>
      <c r="U178" s="559"/>
      <c r="V178" s="559"/>
      <c r="W178" s="559"/>
      <c r="X178" s="562"/>
      <c r="Y178" s="559"/>
      <c r="Z178" s="559"/>
      <c r="AA178" s="561"/>
      <c r="AB178" s="561"/>
      <c r="AC178" s="560"/>
      <c r="AD178" s="559"/>
      <c r="AE178" s="560"/>
      <c r="AF178" s="559"/>
      <c r="AG178" s="226"/>
    </row>
    <row r="179" spans="1:33" ht="15.75" x14ac:dyDescent="0.25">
      <c r="A179" s="559">
        <v>107</v>
      </c>
      <c r="B179" s="563" t="s">
        <v>4</v>
      </c>
      <c r="C179" s="559">
        <v>13982</v>
      </c>
      <c r="D179" s="559">
        <v>0</v>
      </c>
      <c r="E179" s="559">
        <v>0</v>
      </c>
      <c r="F179" s="559">
        <v>74</v>
      </c>
      <c r="G179" s="559"/>
      <c r="H179" s="559">
        <v>74</v>
      </c>
      <c r="I179" s="559"/>
      <c r="J179" s="559"/>
      <c r="K179" s="559"/>
      <c r="L179" s="559"/>
      <c r="M179" s="559"/>
      <c r="N179" s="559"/>
      <c r="O179" s="563" t="s">
        <v>39</v>
      </c>
      <c r="P179" s="563" t="s">
        <v>2</v>
      </c>
      <c r="Q179" s="559">
        <v>187.2</v>
      </c>
      <c r="R179" s="559"/>
      <c r="S179" s="559">
        <v>187.2</v>
      </c>
      <c r="T179" s="559"/>
      <c r="U179" s="559"/>
      <c r="V179" s="559"/>
      <c r="W179" s="559">
        <v>6500</v>
      </c>
      <c r="X179" s="562">
        <f>Q179*W179</f>
        <v>1216800</v>
      </c>
      <c r="Y179" s="559">
        <v>8</v>
      </c>
      <c r="Z179" s="559">
        <v>8</v>
      </c>
      <c r="AA179" s="561">
        <f>SUM(X179-(X179*Z179/100))</f>
        <v>1119456</v>
      </c>
      <c r="AB179" s="561"/>
      <c r="AC179" s="560"/>
      <c r="AD179" s="559">
        <v>10</v>
      </c>
      <c r="AE179" s="560">
        <v>0</v>
      </c>
      <c r="AF179" s="559">
        <v>0.02</v>
      </c>
      <c r="AG179" s="226"/>
    </row>
    <row r="180" spans="1:33" ht="15.75" x14ac:dyDescent="0.25">
      <c r="A180" s="559"/>
      <c r="B180" s="563"/>
      <c r="C180" s="559"/>
      <c r="D180" s="559"/>
      <c r="E180" s="559"/>
      <c r="F180" s="559"/>
      <c r="G180" s="559"/>
      <c r="H180" s="559"/>
      <c r="I180" s="559"/>
      <c r="J180" s="559"/>
      <c r="K180" s="559"/>
      <c r="L180" s="559"/>
      <c r="M180" s="559"/>
      <c r="N180" s="559"/>
      <c r="O180" s="563" t="s">
        <v>12</v>
      </c>
      <c r="P180" s="563" t="s">
        <v>0</v>
      </c>
      <c r="Q180" s="559">
        <v>58.5</v>
      </c>
      <c r="R180" s="559">
        <v>58.5</v>
      </c>
      <c r="S180" s="559"/>
      <c r="T180" s="559"/>
      <c r="U180" s="559"/>
      <c r="V180" s="559"/>
      <c r="W180" s="559">
        <v>5400</v>
      </c>
      <c r="X180" s="562">
        <f>Q180*W180</f>
        <v>315900</v>
      </c>
      <c r="Y180" s="559">
        <v>10</v>
      </c>
      <c r="Z180" s="559">
        <v>40</v>
      </c>
      <c r="AA180" s="561">
        <f>SUM(X180-(X180*Z180/100))</f>
        <v>189540</v>
      </c>
      <c r="AB180" s="561"/>
      <c r="AC180" s="560"/>
      <c r="AD180" s="559">
        <v>50</v>
      </c>
      <c r="AE180" s="560">
        <v>0</v>
      </c>
      <c r="AF180" s="559">
        <v>0.01</v>
      </c>
      <c r="AG180" s="226"/>
    </row>
    <row r="181" spans="1:33" ht="15.75" x14ac:dyDescent="0.25">
      <c r="A181" s="559">
        <v>108</v>
      </c>
      <c r="B181" s="563"/>
      <c r="C181" s="559"/>
      <c r="D181" s="559">
        <v>1</v>
      </c>
      <c r="E181" s="559">
        <v>0</v>
      </c>
      <c r="F181" s="559">
        <v>0</v>
      </c>
      <c r="G181" s="559">
        <v>400</v>
      </c>
      <c r="H181" s="559"/>
      <c r="I181" s="559"/>
      <c r="J181" s="559"/>
      <c r="K181" s="559"/>
      <c r="L181" s="559"/>
      <c r="M181" s="559"/>
      <c r="N181" s="559"/>
      <c r="O181" s="563"/>
      <c r="P181" s="563"/>
      <c r="Q181" s="559"/>
      <c r="R181" s="559"/>
      <c r="S181" s="559"/>
      <c r="T181" s="559"/>
      <c r="U181" s="559"/>
      <c r="V181" s="559"/>
      <c r="W181" s="559"/>
      <c r="X181" s="562"/>
      <c r="Y181" s="559"/>
      <c r="Z181" s="559"/>
      <c r="AA181" s="561"/>
      <c r="AB181" s="561"/>
      <c r="AC181" s="560"/>
      <c r="AD181" s="559">
        <v>50</v>
      </c>
      <c r="AE181" s="560">
        <v>0</v>
      </c>
      <c r="AF181" s="559">
        <v>0.01</v>
      </c>
      <c r="AG181" s="226"/>
    </row>
    <row r="182" spans="1:33" ht="15.75" x14ac:dyDescent="0.25">
      <c r="A182" s="559">
        <v>109</v>
      </c>
      <c r="B182" s="563"/>
      <c r="C182" s="559"/>
      <c r="D182" s="559">
        <v>2</v>
      </c>
      <c r="E182" s="559">
        <v>2</v>
      </c>
      <c r="F182" s="559">
        <v>37</v>
      </c>
      <c r="G182" s="559">
        <v>1037</v>
      </c>
      <c r="H182" s="559"/>
      <c r="I182" s="559"/>
      <c r="J182" s="559"/>
      <c r="K182" s="559"/>
      <c r="L182" s="559"/>
      <c r="M182" s="559"/>
      <c r="N182" s="559"/>
      <c r="O182" s="563"/>
      <c r="P182" s="563"/>
      <c r="Q182" s="559"/>
      <c r="R182" s="559"/>
      <c r="S182" s="559"/>
      <c r="T182" s="559"/>
      <c r="U182" s="559"/>
      <c r="V182" s="559"/>
      <c r="W182" s="559"/>
      <c r="X182" s="562"/>
      <c r="Y182" s="559"/>
      <c r="Z182" s="559"/>
      <c r="AA182" s="561"/>
      <c r="AB182" s="561"/>
      <c r="AC182" s="560"/>
      <c r="AD182" s="559">
        <v>50</v>
      </c>
      <c r="AE182" s="560">
        <v>0</v>
      </c>
      <c r="AF182" s="559">
        <v>0.01</v>
      </c>
      <c r="AG182" s="226"/>
    </row>
    <row r="183" spans="1:33" ht="15.75" x14ac:dyDescent="0.25">
      <c r="A183" s="580">
        <v>110</v>
      </c>
      <c r="B183" s="559" t="s">
        <v>23</v>
      </c>
      <c r="C183" s="559"/>
      <c r="D183" s="559">
        <v>6</v>
      </c>
      <c r="E183" s="559">
        <v>0</v>
      </c>
      <c r="F183" s="559">
        <v>0</v>
      </c>
      <c r="G183" s="559">
        <v>2400</v>
      </c>
      <c r="H183" s="559"/>
      <c r="I183" s="559"/>
      <c r="J183" s="559"/>
      <c r="K183" s="559"/>
      <c r="L183" s="559"/>
      <c r="M183" s="559"/>
      <c r="N183" s="559"/>
      <c r="O183" s="563"/>
      <c r="P183" s="563"/>
      <c r="Q183" s="559"/>
      <c r="R183" s="559"/>
      <c r="S183" s="559"/>
      <c r="T183" s="559"/>
      <c r="U183" s="559"/>
      <c r="V183" s="559"/>
      <c r="W183" s="559"/>
      <c r="X183" s="562"/>
      <c r="Y183" s="559"/>
      <c r="Z183" s="559"/>
      <c r="AA183" s="561"/>
      <c r="AB183" s="561"/>
      <c r="AC183" s="560"/>
      <c r="AD183" s="559">
        <v>10</v>
      </c>
      <c r="AE183" s="560">
        <v>0</v>
      </c>
      <c r="AF183" s="559">
        <v>0.02</v>
      </c>
      <c r="AG183" s="226"/>
    </row>
    <row r="184" spans="1:33" ht="15.75" x14ac:dyDescent="0.25">
      <c r="A184" s="559">
        <v>111</v>
      </c>
      <c r="B184" s="563" t="s">
        <v>1239</v>
      </c>
      <c r="C184" s="559">
        <v>252</v>
      </c>
      <c r="D184" s="559">
        <v>0</v>
      </c>
      <c r="E184" s="559">
        <v>0</v>
      </c>
      <c r="F184" s="559">
        <v>66</v>
      </c>
      <c r="G184" s="559"/>
      <c r="H184" s="559">
        <v>66</v>
      </c>
      <c r="I184" s="559"/>
      <c r="J184" s="559"/>
      <c r="K184" s="559"/>
      <c r="L184" s="559">
        <v>150</v>
      </c>
      <c r="M184" s="559">
        <f>H184*L184</f>
        <v>9900</v>
      </c>
      <c r="N184" s="559"/>
      <c r="O184" s="563" t="s">
        <v>39</v>
      </c>
      <c r="P184" s="563" t="s">
        <v>2</v>
      </c>
      <c r="Q184" s="559">
        <v>207.06</v>
      </c>
      <c r="R184" s="559"/>
      <c r="S184" s="559">
        <v>207.06</v>
      </c>
      <c r="T184" s="559"/>
      <c r="U184" s="559"/>
      <c r="V184" s="559"/>
      <c r="W184" s="559">
        <v>6500</v>
      </c>
      <c r="X184" s="562">
        <f>Q184*W184</f>
        <v>1345890</v>
      </c>
      <c r="Y184" s="559">
        <v>20</v>
      </c>
      <c r="Z184" s="559">
        <v>30</v>
      </c>
      <c r="AA184" s="561">
        <f>SUM(X184-(X184*Z184/100))</f>
        <v>942123</v>
      </c>
      <c r="AB184" s="561">
        <f>AA184+M184</f>
        <v>952023</v>
      </c>
      <c r="AC184" s="560"/>
      <c r="AD184" s="559">
        <v>10</v>
      </c>
      <c r="AE184" s="560">
        <v>0</v>
      </c>
      <c r="AF184" s="559">
        <v>0.02</v>
      </c>
      <c r="AG184" s="226"/>
    </row>
    <row r="185" spans="1:33" ht="15.75" x14ac:dyDescent="0.25">
      <c r="A185" s="559"/>
      <c r="B185" s="563"/>
      <c r="C185" s="559"/>
      <c r="D185" s="559"/>
      <c r="E185" s="559"/>
      <c r="F185" s="559"/>
      <c r="G185" s="559"/>
      <c r="H185" s="559"/>
      <c r="I185" s="559"/>
      <c r="J185" s="559"/>
      <c r="K185" s="559"/>
      <c r="L185" s="559"/>
      <c r="M185" s="559"/>
      <c r="N185" s="559"/>
      <c r="O185" s="563" t="s">
        <v>44</v>
      </c>
      <c r="P185" s="563" t="s">
        <v>9</v>
      </c>
      <c r="Q185" s="559"/>
      <c r="R185" s="559"/>
      <c r="S185" s="559"/>
      <c r="T185" s="559"/>
      <c r="U185" s="559"/>
      <c r="V185" s="559"/>
      <c r="W185" s="559">
        <v>6500</v>
      </c>
      <c r="X185" s="562">
        <f>Q185*W185</f>
        <v>0</v>
      </c>
      <c r="Y185" s="559">
        <v>4</v>
      </c>
      <c r="Z185" s="559">
        <v>8</v>
      </c>
      <c r="AA185" s="561"/>
      <c r="AB185" s="561"/>
      <c r="AC185" s="560"/>
      <c r="AD185" s="559">
        <v>10</v>
      </c>
      <c r="AE185" s="560">
        <v>0</v>
      </c>
      <c r="AF185" s="559">
        <v>0.02</v>
      </c>
      <c r="AG185" s="226"/>
    </row>
    <row r="186" spans="1:33" ht="15.75" x14ac:dyDescent="0.25">
      <c r="A186" s="559"/>
      <c r="B186" s="563"/>
      <c r="C186" s="559"/>
      <c r="D186" s="559"/>
      <c r="E186" s="559"/>
      <c r="F186" s="559"/>
      <c r="G186" s="559"/>
      <c r="H186" s="559"/>
      <c r="I186" s="559"/>
      <c r="J186" s="559"/>
      <c r="K186" s="559"/>
      <c r="L186" s="559"/>
      <c r="M186" s="559"/>
      <c r="N186" s="559"/>
      <c r="O186" s="563" t="s">
        <v>41</v>
      </c>
      <c r="P186" s="563"/>
      <c r="Q186" s="559"/>
      <c r="R186" s="559"/>
      <c r="S186" s="559">
        <v>172.1</v>
      </c>
      <c r="T186" s="559"/>
      <c r="U186" s="559"/>
      <c r="V186" s="559"/>
      <c r="W186" s="559"/>
      <c r="X186" s="562"/>
      <c r="Y186" s="559"/>
      <c r="Z186" s="559"/>
      <c r="AA186" s="561"/>
      <c r="AB186" s="561"/>
      <c r="AC186" s="560"/>
      <c r="AD186" s="559"/>
      <c r="AE186" s="560"/>
      <c r="AF186" s="559"/>
      <c r="AG186" s="226"/>
    </row>
    <row r="187" spans="1:33" ht="15.75" x14ac:dyDescent="0.25">
      <c r="A187" s="559"/>
      <c r="B187" s="563"/>
      <c r="C187" s="559"/>
      <c r="D187" s="559"/>
      <c r="E187" s="559"/>
      <c r="F187" s="559"/>
      <c r="G187" s="559"/>
      <c r="H187" s="559"/>
      <c r="I187" s="559"/>
      <c r="J187" s="559"/>
      <c r="K187" s="559"/>
      <c r="L187" s="559"/>
      <c r="M187" s="559"/>
      <c r="N187" s="559"/>
      <c r="O187" s="563" t="s">
        <v>40</v>
      </c>
      <c r="P187" s="563"/>
      <c r="Q187" s="559"/>
      <c r="R187" s="559"/>
      <c r="S187" s="559">
        <v>96</v>
      </c>
      <c r="T187" s="559"/>
      <c r="U187" s="559"/>
      <c r="V187" s="559"/>
      <c r="W187" s="559"/>
      <c r="X187" s="562"/>
      <c r="Y187" s="559"/>
      <c r="Z187" s="559"/>
      <c r="AA187" s="561"/>
      <c r="AB187" s="561"/>
      <c r="AC187" s="560"/>
      <c r="AD187" s="559"/>
      <c r="AE187" s="560"/>
      <c r="AF187" s="559"/>
      <c r="AG187" s="226"/>
    </row>
    <row r="188" spans="1:33" ht="15.75" x14ac:dyDescent="0.25">
      <c r="A188" s="559"/>
      <c r="B188" s="563"/>
      <c r="C188" s="559"/>
      <c r="D188" s="559"/>
      <c r="E188" s="559"/>
      <c r="F188" s="559"/>
      <c r="G188" s="559"/>
      <c r="H188" s="559"/>
      <c r="I188" s="559"/>
      <c r="J188" s="559"/>
      <c r="K188" s="559"/>
      <c r="L188" s="565"/>
      <c r="M188" s="565"/>
      <c r="N188" s="565"/>
      <c r="O188" s="563" t="s">
        <v>12</v>
      </c>
      <c r="P188" s="563" t="s">
        <v>0</v>
      </c>
      <c r="Q188" s="559">
        <v>53.94</v>
      </c>
      <c r="R188" s="559">
        <v>53.94</v>
      </c>
      <c r="S188" s="559"/>
      <c r="T188" s="559"/>
      <c r="U188" s="559"/>
      <c r="V188" s="559"/>
      <c r="W188" s="565">
        <v>5400</v>
      </c>
      <c r="X188" s="562">
        <f>Q188*W188</f>
        <v>291276</v>
      </c>
      <c r="Y188" s="559">
        <v>4</v>
      </c>
      <c r="Z188" s="565">
        <v>12</v>
      </c>
      <c r="AA188" s="561">
        <f>SUM(X188-(X188*Z188/100))</f>
        <v>256322.88</v>
      </c>
      <c r="AB188" s="561">
        <f>AA188</f>
        <v>256322.88</v>
      </c>
      <c r="AC188" s="560"/>
      <c r="AD188" s="565">
        <v>50</v>
      </c>
      <c r="AE188" s="560">
        <v>0</v>
      </c>
      <c r="AF188" s="565">
        <v>0.01</v>
      </c>
      <c r="AG188" s="226"/>
    </row>
    <row r="189" spans="1:33" ht="15.75" x14ac:dyDescent="0.25">
      <c r="A189" s="559"/>
      <c r="B189" s="563"/>
      <c r="C189" s="559"/>
      <c r="D189" s="559"/>
      <c r="E189" s="559"/>
      <c r="F189" s="559"/>
      <c r="G189" s="559"/>
      <c r="H189" s="559"/>
      <c r="I189" s="559"/>
      <c r="J189" s="559"/>
      <c r="K189" s="559"/>
      <c r="L189" s="559"/>
      <c r="M189" s="559"/>
      <c r="N189" s="559"/>
      <c r="O189" s="563" t="s">
        <v>16</v>
      </c>
      <c r="P189" s="563"/>
      <c r="Q189" s="559">
        <v>37.26</v>
      </c>
      <c r="R189" s="559">
        <v>37.26</v>
      </c>
      <c r="S189" s="559"/>
      <c r="T189" s="559"/>
      <c r="U189" s="559"/>
      <c r="V189" s="559"/>
      <c r="W189" s="559">
        <v>2400</v>
      </c>
      <c r="X189" s="562">
        <f>Q189*W189</f>
        <v>89424</v>
      </c>
      <c r="Y189" s="559">
        <v>3</v>
      </c>
      <c r="Z189" s="559">
        <v>9</v>
      </c>
      <c r="AA189" s="561">
        <f>SUM(X189-(X189*Z189/100))</f>
        <v>81375.839999999997</v>
      </c>
      <c r="AB189" s="561">
        <f>AA189</f>
        <v>81375.839999999997</v>
      </c>
      <c r="AC189" s="560"/>
      <c r="AD189" s="559"/>
      <c r="AE189" s="560">
        <v>0</v>
      </c>
      <c r="AF189" s="559">
        <v>0.03</v>
      </c>
      <c r="AG189" s="226"/>
    </row>
    <row r="190" spans="1:33" ht="15.75" x14ac:dyDescent="0.25">
      <c r="A190" s="559">
        <v>112</v>
      </c>
      <c r="B190" s="563" t="s">
        <v>4</v>
      </c>
      <c r="C190" s="559">
        <v>15232</v>
      </c>
      <c r="D190" s="559">
        <v>2</v>
      </c>
      <c r="E190" s="559">
        <v>3</v>
      </c>
      <c r="F190" s="559">
        <v>40</v>
      </c>
      <c r="G190" s="559"/>
      <c r="H190" s="559"/>
      <c r="I190" s="559"/>
      <c r="J190" s="559">
        <v>1140</v>
      </c>
      <c r="K190" s="559"/>
      <c r="L190" s="559">
        <v>75</v>
      </c>
      <c r="M190" s="559">
        <f>J190*L190</f>
        <v>85500</v>
      </c>
      <c r="N190" s="559"/>
      <c r="O190" s="563"/>
      <c r="P190" s="563"/>
      <c r="Q190" s="559"/>
      <c r="R190" s="559"/>
      <c r="S190" s="559"/>
      <c r="T190" s="559"/>
      <c r="U190" s="559"/>
      <c r="V190" s="559"/>
      <c r="W190" s="559"/>
      <c r="X190" s="562"/>
      <c r="Y190" s="559"/>
      <c r="Z190" s="559"/>
      <c r="AA190" s="561"/>
      <c r="AB190" s="561">
        <f>M190+AA190</f>
        <v>85500</v>
      </c>
      <c r="AC190" s="560"/>
      <c r="AD190" s="559"/>
      <c r="AE190" s="560">
        <v>0</v>
      </c>
      <c r="AF190" s="559">
        <v>0.03</v>
      </c>
      <c r="AG190" s="226"/>
    </row>
    <row r="191" spans="1:33" ht="15.75" x14ac:dyDescent="0.25">
      <c r="A191" s="559">
        <v>113</v>
      </c>
      <c r="B191" s="563" t="s">
        <v>4</v>
      </c>
      <c r="C191" s="559">
        <v>2494</v>
      </c>
      <c r="D191" s="559">
        <v>16</v>
      </c>
      <c r="E191" s="559">
        <v>2</v>
      </c>
      <c r="F191" s="559">
        <v>19</v>
      </c>
      <c r="G191" s="559">
        <v>6619</v>
      </c>
      <c r="H191" s="559"/>
      <c r="I191" s="559"/>
      <c r="J191" s="559"/>
      <c r="K191" s="559"/>
      <c r="L191" s="559">
        <v>75</v>
      </c>
      <c r="M191" s="559">
        <f>G191*L191</f>
        <v>496425</v>
      </c>
      <c r="N191" s="559"/>
      <c r="O191" s="563"/>
      <c r="P191" s="563"/>
      <c r="Q191" s="559"/>
      <c r="R191" s="559"/>
      <c r="S191" s="559"/>
      <c r="T191" s="559"/>
      <c r="U191" s="559"/>
      <c r="V191" s="559"/>
      <c r="W191" s="559"/>
      <c r="X191" s="562"/>
      <c r="Y191" s="559"/>
      <c r="Z191" s="559"/>
      <c r="AA191" s="561"/>
      <c r="AB191" s="561">
        <f>M191+AA191</f>
        <v>496425</v>
      </c>
      <c r="AC191" s="560"/>
      <c r="AD191" s="559">
        <v>50</v>
      </c>
      <c r="AE191" s="560">
        <v>0</v>
      </c>
      <c r="AF191" s="559">
        <v>0.01</v>
      </c>
      <c r="AG191" s="226"/>
    </row>
    <row r="192" spans="1:33" ht="15.75" x14ac:dyDescent="0.25">
      <c r="A192" s="559">
        <v>114</v>
      </c>
      <c r="B192" s="563" t="s">
        <v>4</v>
      </c>
      <c r="C192" s="559">
        <v>7567</v>
      </c>
      <c r="D192" s="559">
        <v>14</v>
      </c>
      <c r="E192" s="559">
        <v>2</v>
      </c>
      <c r="F192" s="559">
        <v>62</v>
      </c>
      <c r="G192" s="559">
        <v>5862</v>
      </c>
      <c r="H192" s="559"/>
      <c r="I192" s="559"/>
      <c r="J192" s="559"/>
      <c r="K192" s="559"/>
      <c r="L192" s="559"/>
      <c r="M192" s="559"/>
      <c r="N192" s="559"/>
      <c r="O192" s="563"/>
      <c r="P192" s="563"/>
      <c r="Q192" s="559"/>
      <c r="R192" s="559"/>
      <c r="S192" s="559"/>
      <c r="T192" s="559"/>
      <c r="U192" s="559"/>
      <c r="V192" s="559"/>
      <c r="W192" s="559"/>
      <c r="X192" s="562"/>
      <c r="Y192" s="559"/>
      <c r="Z192" s="559"/>
      <c r="AA192" s="561"/>
      <c r="AB192" s="561"/>
      <c r="AC192" s="560"/>
      <c r="AD192" s="559">
        <v>50</v>
      </c>
      <c r="AE192" s="560">
        <v>0</v>
      </c>
      <c r="AF192" s="559">
        <v>0.01</v>
      </c>
      <c r="AG192" s="226"/>
    </row>
    <row r="193" spans="1:33" ht="15.75" x14ac:dyDescent="0.25">
      <c r="A193" s="559">
        <v>115</v>
      </c>
      <c r="B193" s="563" t="s">
        <v>4</v>
      </c>
      <c r="C193" s="559">
        <v>10703</v>
      </c>
      <c r="D193" s="559">
        <v>8</v>
      </c>
      <c r="E193" s="559">
        <v>2</v>
      </c>
      <c r="F193" s="559">
        <v>37</v>
      </c>
      <c r="G193" s="559">
        <v>3437</v>
      </c>
      <c r="H193" s="559"/>
      <c r="I193" s="559"/>
      <c r="J193" s="559"/>
      <c r="K193" s="559"/>
      <c r="L193" s="559"/>
      <c r="M193" s="559"/>
      <c r="N193" s="559"/>
      <c r="O193" s="563"/>
      <c r="P193" s="563"/>
      <c r="Q193" s="559"/>
      <c r="R193" s="559"/>
      <c r="S193" s="559"/>
      <c r="T193" s="559"/>
      <c r="U193" s="559"/>
      <c r="V193" s="559"/>
      <c r="W193" s="559"/>
      <c r="X193" s="562"/>
      <c r="Y193" s="559"/>
      <c r="Z193" s="559"/>
      <c r="AA193" s="561"/>
      <c r="AB193" s="561"/>
      <c r="AC193" s="560"/>
      <c r="AD193" s="559">
        <v>50</v>
      </c>
      <c r="AE193" s="560">
        <v>0</v>
      </c>
      <c r="AF193" s="559">
        <v>0.01</v>
      </c>
      <c r="AG193" s="226"/>
    </row>
    <row r="194" spans="1:33" ht="15.75" x14ac:dyDescent="0.25">
      <c r="A194" s="565">
        <v>116</v>
      </c>
      <c r="B194" s="564" t="s">
        <v>4</v>
      </c>
      <c r="C194" s="565">
        <v>1322</v>
      </c>
      <c r="D194" s="565">
        <v>0</v>
      </c>
      <c r="E194" s="565">
        <v>1</v>
      </c>
      <c r="F194" s="565">
        <v>89</v>
      </c>
      <c r="G194" s="565"/>
      <c r="H194" s="565">
        <v>189</v>
      </c>
      <c r="I194" s="565"/>
      <c r="J194" s="565"/>
      <c r="K194" s="565"/>
      <c r="L194" s="559">
        <v>220</v>
      </c>
      <c r="M194" s="559">
        <f>L194*H194</f>
        <v>41580</v>
      </c>
      <c r="N194" s="559"/>
      <c r="O194" s="564" t="s">
        <v>39</v>
      </c>
      <c r="P194" s="564" t="s">
        <v>2</v>
      </c>
      <c r="Q194" s="565"/>
      <c r="R194" s="565"/>
      <c r="S194" s="565"/>
      <c r="T194" s="565"/>
      <c r="U194" s="565"/>
      <c r="V194" s="565"/>
      <c r="W194" s="559">
        <v>6500</v>
      </c>
      <c r="X194" s="562">
        <f>Q194*W194</f>
        <v>0</v>
      </c>
      <c r="Y194" s="565">
        <v>30</v>
      </c>
      <c r="Z194" s="559">
        <v>50</v>
      </c>
      <c r="AA194" s="561"/>
      <c r="AB194" s="561">
        <f>M194+AA194</f>
        <v>41580</v>
      </c>
      <c r="AC194" s="560"/>
      <c r="AD194" s="559">
        <v>10</v>
      </c>
      <c r="AE194" s="560">
        <v>0</v>
      </c>
      <c r="AF194" s="559">
        <v>0.02</v>
      </c>
      <c r="AG194" s="226"/>
    </row>
    <row r="195" spans="1:33" ht="15.75" x14ac:dyDescent="0.25">
      <c r="A195" s="559"/>
      <c r="B195" s="563"/>
      <c r="C195" s="559"/>
      <c r="D195" s="559"/>
      <c r="E195" s="559"/>
      <c r="F195" s="559"/>
      <c r="G195" s="559"/>
      <c r="H195" s="559"/>
      <c r="I195" s="559"/>
      <c r="J195" s="559"/>
      <c r="K195" s="559"/>
      <c r="L195" s="559"/>
      <c r="M195" s="559"/>
      <c r="N195" s="559"/>
      <c r="O195" s="563" t="s">
        <v>8</v>
      </c>
      <c r="P195" s="563"/>
      <c r="Q195" s="559"/>
      <c r="R195" s="559"/>
      <c r="S195" s="559"/>
      <c r="T195" s="559"/>
      <c r="U195" s="559"/>
      <c r="V195" s="559"/>
      <c r="W195" s="559">
        <v>5400</v>
      </c>
      <c r="X195" s="562">
        <f>Q195*W195</f>
        <v>0</v>
      </c>
      <c r="Y195" s="559"/>
      <c r="Z195" s="559">
        <v>93</v>
      </c>
      <c r="AA195" s="561"/>
      <c r="AB195" s="561"/>
      <c r="AC195" s="560"/>
      <c r="AD195" s="559">
        <v>50</v>
      </c>
      <c r="AE195" s="560">
        <v>0</v>
      </c>
      <c r="AF195" s="559">
        <v>0.01</v>
      </c>
      <c r="AG195" s="226"/>
    </row>
    <row r="196" spans="1:33" ht="15.75" x14ac:dyDescent="0.25">
      <c r="A196" s="559"/>
      <c r="B196" s="563"/>
      <c r="C196" s="559"/>
      <c r="D196" s="559"/>
      <c r="E196" s="559"/>
      <c r="F196" s="559"/>
      <c r="G196" s="559"/>
      <c r="H196" s="559"/>
      <c r="I196" s="559"/>
      <c r="J196" s="559"/>
      <c r="K196" s="559"/>
      <c r="L196" s="559"/>
      <c r="M196" s="559"/>
      <c r="N196" s="559"/>
      <c r="O196" s="563" t="s">
        <v>1310</v>
      </c>
      <c r="P196" s="563"/>
      <c r="Q196" s="559"/>
      <c r="R196" s="559"/>
      <c r="S196" s="559"/>
      <c r="T196" s="559"/>
      <c r="U196" s="559"/>
      <c r="V196" s="559"/>
      <c r="W196" s="559">
        <v>2050</v>
      </c>
      <c r="X196" s="562">
        <f>Q196*W196</f>
        <v>0</v>
      </c>
      <c r="Y196" s="559"/>
      <c r="Z196" s="559">
        <v>93</v>
      </c>
      <c r="AA196" s="561"/>
      <c r="AB196" s="561"/>
      <c r="AC196" s="560"/>
      <c r="AD196" s="559">
        <v>50</v>
      </c>
      <c r="AE196" s="560">
        <v>0</v>
      </c>
      <c r="AF196" s="559">
        <v>0.01</v>
      </c>
      <c r="AG196" s="226"/>
    </row>
    <row r="197" spans="1:33" ht="15.75" x14ac:dyDescent="0.25">
      <c r="A197" s="559"/>
      <c r="B197" s="563"/>
      <c r="C197" s="559"/>
      <c r="D197" s="559"/>
      <c r="E197" s="559"/>
      <c r="F197" s="559"/>
      <c r="G197" s="559"/>
      <c r="H197" s="559"/>
      <c r="I197" s="559"/>
      <c r="J197" s="559"/>
      <c r="K197" s="559"/>
      <c r="L197" s="559"/>
      <c r="M197" s="559"/>
      <c r="N197" s="559"/>
      <c r="O197" s="563" t="s">
        <v>44</v>
      </c>
      <c r="P197" s="563" t="s">
        <v>9</v>
      </c>
      <c r="Q197" s="559">
        <v>166.38</v>
      </c>
      <c r="R197" s="559"/>
      <c r="S197" s="559">
        <v>166.38</v>
      </c>
      <c r="T197" s="559"/>
      <c r="U197" s="559"/>
      <c r="V197" s="559"/>
      <c r="W197" s="559">
        <v>6500</v>
      </c>
      <c r="X197" s="562">
        <f>Q197*W197</f>
        <v>1081470</v>
      </c>
      <c r="Y197" s="559">
        <v>21</v>
      </c>
      <c r="Z197" s="559">
        <v>80</v>
      </c>
      <c r="AA197" s="561">
        <f>SUM(X197-(X197*Z197/100))</f>
        <v>216294</v>
      </c>
      <c r="AB197" s="561">
        <f>AA197</f>
        <v>216294</v>
      </c>
      <c r="AC197" s="560"/>
      <c r="AD197" s="559">
        <v>10</v>
      </c>
      <c r="AE197" s="560">
        <v>0</v>
      </c>
      <c r="AF197" s="559">
        <v>0.02</v>
      </c>
      <c r="AG197" s="226"/>
    </row>
    <row r="198" spans="1:33" ht="15.75" x14ac:dyDescent="0.25">
      <c r="A198" s="559"/>
      <c r="B198" s="563"/>
      <c r="C198" s="559"/>
      <c r="D198" s="559"/>
      <c r="E198" s="559"/>
      <c r="F198" s="559"/>
      <c r="G198" s="559"/>
      <c r="H198" s="559"/>
      <c r="I198" s="559"/>
      <c r="J198" s="559"/>
      <c r="K198" s="559"/>
      <c r="L198" s="559"/>
      <c r="M198" s="559"/>
      <c r="N198" s="559"/>
      <c r="O198" s="563" t="s">
        <v>41</v>
      </c>
      <c r="P198" s="563"/>
      <c r="Q198" s="559"/>
      <c r="R198" s="559"/>
      <c r="S198" s="559">
        <v>166.38</v>
      </c>
      <c r="T198" s="559"/>
      <c r="U198" s="559"/>
      <c r="V198" s="559"/>
      <c r="W198" s="559"/>
      <c r="X198" s="562"/>
      <c r="Y198" s="559"/>
      <c r="Z198" s="559"/>
      <c r="AA198" s="561"/>
      <c r="AB198" s="561"/>
      <c r="AC198" s="560"/>
      <c r="AD198" s="559"/>
      <c r="AE198" s="560"/>
      <c r="AF198" s="559"/>
      <c r="AG198" s="226"/>
    </row>
    <row r="199" spans="1:33" ht="15.75" x14ac:dyDescent="0.25">
      <c r="A199" s="559"/>
      <c r="B199" s="563"/>
      <c r="C199" s="559"/>
      <c r="D199" s="559"/>
      <c r="E199" s="559"/>
      <c r="F199" s="559"/>
      <c r="G199" s="559"/>
      <c r="H199" s="559"/>
      <c r="I199" s="559"/>
      <c r="J199" s="559"/>
      <c r="K199" s="559"/>
      <c r="L199" s="559"/>
      <c r="M199" s="559"/>
      <c r="N199" s="559"/>
      <c r="O199" s="563" t="s">
        <v>40</v>
      </c>
      <c r="P199" s="563"/>
      <c r="Q199" s="559"/>
      <c r="R199" s="559"/>
      <c r="S199" s="559">
        <v>96</v>
      </c>
      <c r="T199" s="559"/>
      <c r="U199" s="559"/>
      <c r="V199" s="559"/>
      <c r="W199" s="559"/>
      <c r="X199" s="562"/>
      <c r="Y199" s="559"/>
      <c r="Z199" s="559"/>
      <c r="AA199" s="561"/>
      <c r="AB199" s="561"/>
      <c r="AC199" s="560"/>
      <c r="AD199" s="559"/>
      <c r="AE199" s="560"/>
      <c r="AF199" s="559"/>
      <c r="AG199" s="226"/>
    </row>
    <row r="200" spans="1:33" ht="15.75" x14ac:dyDescent="0.25">
      <c r="A200" s="559"/>
      <c r="B200" s="563"/>
      <c r="C200" s="559"/>
      <c r="D200" s="559"/>
      <c r="E200" s="559"/>
      <c r="F200" s="559"/>
      <c r="G200" s="559"/>
      <c r="H200" s="559"/>
      <c r="I200" s="559"/>
      <c r="J200" s="559"/>
      <c r="K200" s="559"/>
      <c r="L200" s="559"/>
      <c r="M200" s="559"/>
      <c r="N200" s="559"/>
      <c r="O200" s="563" t="s">
        <v>12</v>
      </c>
      <c r="P200" s="563" t="s">
        <v>0</v>
      </c>
      <c r="Q200" s="559">
        <v>26.79</v>
      </c>
      <c r="R200" s="559">
        <v>26.79</v>
      </c>
      <c r="S200" s="559"/>
      <c r="T200" s="559"/>
      <c r="U200" s="559"/>
      <c r="V200" s="559"/>
      <c r="W200" s="559">
        <v>5400</v>
      </c>
      <c r="X200" s="562">
        <f>Q200*W200</f>
        <v>144666</v>
      </c>
      <c r="Y200" s="559">
        <v>21</v>
      </c>
      <c r="Z200" s="559">
        <v>93</v>
      </c>
      <c r="AA200" s="561">
        <f>SUM(X200-(X200*Z200/100))</f>
        <v>10126.619999999995</v>
      </c>
      <c r="AB200" s="561">
        <f>AA200</f>
        <v>10126.619999999995</v>
      </c>
      <c r="AC200" s="560"/>
      <c r="AD200" s="559">
        <v>50</v>
      </c>
      <c r="AE200" s="560">
        <v>0</v>
      </c>
      <c r="AF200" s="559">
        <v>0.01</v>
      </c>
      <c r="AG200" s="226"/>
    </row>
    <row r="201" spans="1:33" ht="15.75" x14ac:dyDescent="0.25">
      <c r="A201" s="559"/>
      <c r="B201" s="563"/>
      <c r="C201" s="559"/>
      <c r="D201" s="559"/>
      <c r="E201" s="559"/>
      <c r="F201" s="559"/>
      <c r="G201" s="559"/>
      <c r="H201" s="559"/>
      <c r="I201" s="559"/>
      <c r="J201" s="559"/>
      <c r="K201" s="559"/>
      <c r="L201" s="559"/>
      <c r="M201" s="559"/>
      <c r="N201" s="559"/>
      <c r="O201" s="563" t="s">
        <v>1</v>
      </c>
      <c r="P201" s="563" t="s">
        <v>0</v>
      </c>
      <c r="Q201" s="559"/>
      <c r="R201" s="559">
        <v>54.6</v>
      </c>
      <c r="S201" s="559"/>
      <c r="T201" s="559"/>
      <c r="U201" s="559"/>
      <c r="V201" s="559"/>
      <c r="W201" s="559">
        <v>5400</v>
      </c>
      <c r="X201" s="562">
        <f>Q201*W201</f>
        <v>0</v>
      </c>
      <c r="Y201" s="559">
        <v>15</v>
      </c>
      <c r="Z201" s="559">
        <v>65</v>
      </c>
      <c r="AA201" s="561"/>
      <c r="AB201" s="561"/>
      <c r="AC201" s="560"/>
      <c r="AD201" s="559">
        <v>50</v>
      </c>
      <c r="AE201" s="560">
        <v>0</v>
      </c>
      <c r="AF201" s="559">
        <v>0.01</v>
      </c>
      <c r="AG201" s="226"/>
    </row>
    <row r="202" spans="1:33" ht="15.75" x14ac:dyDescent="0.25">
      <c r="A202" s="559">
        <v>117</v>
      </c>
      <c r="B202" s="563"/>
      <c r="C202" s="559"/>
      <c r="D202" s="559">
        <v>0</v>
      </c>
      <c r="E202" s="559">
        <v>0</v>
      </c>
      <c r="F202" s="559">
        <v>20</v>
      </c>
      <c r="G202" s="559"/>
      <c r="H202" s="559">
        <v>20</v>
      </c>
      <c r="I202" s="559"/>
      <c r="J202" s="559"/>
      <c r="K202" s="559"/>
      <c r="L202" s="559"/>
      <c r="M202" s="559"/>
      <c r="N202" s="559"/>
      <c r="O202" s="563" t="s">
        <v>16</v>
      </c>
      <c r="P202" s="563" t="s">
        <v>0</v>
      </c>
      <c r="Q202" s="559">
        <v>69.92</v>
      </c>
      <c r="R202" s="559"/>
      <c r="S202" s="559"/>
      <c r="T202" s="559">
        <v>69.92</v>
      </c>
      <c r="U202" s="559"/>
      <c r="V202" s="559"/>
      <c r="W202" s="559">
        <v>2400</v>
      </c>
      <c r="X202" s="562">
        <f>Q202*W202</f>
        <v>167808</v>
      </c>
      <c r="Y202" s="559">
        <v>2</v>
      </c>
      <c r="Z202" s="559">
        <v>6</v>
      </c>
      <c r="AA202" s="561">
        <f>SUM(X202-(X202*Z202/100))</f>
        <v>157739.51999999999</v>
      </c>
      <c r="AB202" s="561">
        <f>AA202</f>
        <v>157739.51999999999</v>
      </c>
      <c r="AC202" s="560"/>
      <c r="AD202" s="559"/>
      <c r="AE202" s="560">
        <v>0</v>
      </c>
      <c r="AF202" s="559">
        <v>0.03</v>
      </c>
      <c r="AG202" s="226"/>
    </row>
    <row r="203" spans="1:33" ht="15.75" x14ac:dyDescent="0.25">
      <c r="A203" s="559">
        <v>118</v>
      </c>
      <c r="B203" s="563" t="s">
        <v>4</v>
      </c>
      <c r="C203" s="559">
        <v>10196</v>
      </c>
      <c r="D203" s="559">
        <v>14</v>
      </c>
      <c r="E203" s="559">
        <v>1</v>
      </c>
      <c r="F203" s="559">
        <v>56</v>
      </c>
      <c r="G203" s="559">
        <v>5766</v>
      </c>
      <c r="H203" s="559"/>
      <c r="I203" s="559"/>
      <c r="J203" s="559"/>
      <c r="K203" s="559"/>
      <c r="L203" s="559"/>
      <c r="M203" s="559"/>
      <c r="N203" s="559"/>
      <c r="O203" s="563"/>
      <c r="P203" s="563"/>
      <c r="Q203" s="559"/>
      <c r="R203" s="559"/>
      <c r="S203" s="559"/>
      <c r="T203" s="559"/>
      <c r="U203" s="559"/>
      <c r="V203" s="559"/>
      <c r="W203" s="559"/>
      <c r="X203" s="562"/>
      <c r="Y203" s="559"/>
      <c r="Z203" s="559"/>
      <c r="AA203" s="561"/>
      <c r="AB203" s="561"/>
      <c r="AC203" s="560"/>
      <c r="AD203" s="559">
        <v>50</v>
      </c>
      <c r="AE203" s="560">
        <v>0</v>
      </c>
      <c r="AF203" s="559">
        <v>0.01</v>
      </c>
      <c r="AG203" s="226"/>
    </row>
    <row r="204" spans="1:33" ht="15.75" x14ac:dyDescent="0.25">
      <c r="A204" s="559">
        <v>119</v>
      </c>
      <c r="B204" s="563" t="s">
        <v>4</v>
      </c>
      <c r="C204" s="559">
        <v>21128</v>
      </c>
      <c r="D204" s="559">
        <v>6</v>
      </c>
      <c r="E204" s="559">
        <v>3</v>
      </c>
      <c r="F204" s="559">
        <v>86</v>
      </c>
      <c r="G204" s="559">
        <v>2786</v>
      </c>
      <c r="H204" s="559"/>
      <c r="I204" s="559"/>
      <c r="J204" s="559"/>
      <c r="K204" s="559"/>
      <c r="L204" s="559"/>
      <c r="M204" s="559"/>
      <c r="N204" s="559"/>
      <c r="O204" s="563"/>
      <c r="P204" s="563"/>
      <c r="Q204" s="559"/>
      <c r="R204" s="559"/>
      <c r="S204" s="559"/>
      <c r="T204" s="559"/>
      <c r="U204" s="559"/>
      <c r="V204" s="559"/>
      <c r="W204" s="559"/>
      <c r="X204" s="562"/>
      <c r="Y204" s="559"/>
      <c r="Z204" s="559"/>
      <c r="AA204" s="561"/>
      <c r="AB204" s="561"/>
      <c r="AC204" s="560"/>
      <c r="AD204" s="559">
        <v>50</v>
      </c>
      <c r="AE204" s="560">
        <v>0</v>
      </c>
      <c r="AF204" s="559">
        <v>0.01</v>
      </c>
      <c r="AG204" s="226"/>
    </row>
    <row r="205" spans="1:33" ht="15.75" x14ac:dyDescent="0.25">
      <c r="A205" s="559">
        <v>120</v>
      </c>
      <c r="B205" s="563" t="s">
        <v>4</v>
      </c>
      <c r="C205" s="559">
        <v>275</v>
      </c>
      <c r="D205" s="559">
        <v>0</v>
      </c>
      <c r="E205" s="559">
        <v>1</v>
      </c>
      <c r="F205" s="559">
        <v>92</v>
      </c>
      <c r="G205" s="579"/>
      <c r="H205" s="559">
        <v>192</v>
      </c>
      <c r="I205" s="559"/>
      <c r="J205" s="559"/>
      <c r="K205" s="559"/>
      <c r="L205" s="559"/>
      <c r="M205" s="559"/>
      <c r="N205" s="559"/>
      <c r="O205" s="563" t="s">
        <v>44</v>
      </c>
      <c r="P205" s="563" t="s">
        <v>9</v>
      </c>
      <c r="Q205" s="559">
        <v>268.8</v>
      </c>
      <c r="R205" s="559"/>
      <c r="S205" s="559">
        <v>268.8</v>
      </c>
      <c r="T205" s="559"/>
      <c r="U205" s="559"/>
      <c r="V205" s="559"/>
      <c r="W205" s="559">
        <v>6500</v>
      </c>
      <c r="X205" s="562">
        <f>Q205*W205</f>
        <v>1747200</v>
      </c>
      <c r="Y205" s="559">
        <v>21</v>
      </c>
      <c r="Z205" s="559">
        <v>80</v>
      </c>
      <c r="AA205" s="561">
        <f>SUM(X205-(X205*Z205/100))</f>
        <v>349440</v>
      </c>
      <c r="AB205" s="561"/>
      <c r="AC205" s="560"/>
      <c r="AD205" s="559">
        <v>10</v>
      </c>
      <c r="AE205" s="560">
        <v>0</v>
      </c>
      <c r="AF205" s="559">
        <v>0.02</v>
      </c>
      <c r="AG205" s="226"/>
    </row>
    <row r="206" spans="1:33" ht="15.75" x14ac:dyDescent="0.25">
      <c r="A206" s="559"/>
      <c r="B206" s="563"/>
      <c r="C206" s="559"/>
      <c r="D206" s="559"/>
      <c r="E206" s="559"/>
      <c r="F206" s="559"/>
      <c r="G206" s="579"/>
      <c r="H206" s="559"/>
      <c r="I206" s="559"/>
      <c r="J206" s="559"/>
      <c r="K206" s="559"/>
      <c r="L206" s="559"/>
      <c r="M206" s="559"/>
      <c r="N206" s="559"/>
      <c r="O206" s="563" t="s">
        <v>41</v>
      </c>
      <c r="P206" s="563"/>
      <c r="Q206" s="559"/>
      <c r="R206" s="559"/>
      <c r="S206" s="559">
        <v>268.8</v>
      </c>
      <c r="T206" s="559"/>
      <c r="U206" s="559"/>
      <c r="V206" s="559"/>
      <c r="W206" s="559"/>
      <c r="X206" s="562"/>
      <c r="Y206" s="559"/>
      <c r="Z206" s="559"/>
      <c r="AA206" s="561"/>
      <c r="AB206" s="561"/>
      <c r="AC206" s="560"/>
      <c r="AD206" s="559"/>
      <c r="AE206" s="560"/>
      <c r="AF206" s="559"/>
      <c r="AG206" s="226"/>
    </row>
    <row r="207" spans="1:33" ht="15.75" x14ac:dyDescent="0.25">
      <c r="A207" s="559"/>
      <c r="B207" s="563"/>
      <c r="C207" s="559"/>
      <c r="D207" s="559"/>
      <c r="E207" s="559"/>
      <c r="F207" s="559"/>
      <c r="G207" s="226"/>
      <c r="H207" s="559"/>
      <c r="I207" s="559"/>
      <c r="J207" s="559"/>
      <c r="K207" s="559"/>
      <c r="L207" s="559"/>
      <c r="M207" s="559"/>
      <c r="N207" s="559"/>
      <c r="O207" s="563" t="s">
        <v>40</v>
      </c>
      <c r="P207" s="563"/>
      <c r="Q207" s="559"/>
      <c r="R207" s="559"/>
      <c r="S207" s="559">
        <v>96</v>
      </c>
      <c r="T207" s="559"/>
      <c r="U207" s="559"/>
      <c r="V207" s="559"/>
      <c r="W207" s="559"/>
      <c r="X207" s="562"/>
      <c r="Y207" s="559"/>
      <c r="Z207" s="559"/>
      <c r="AA207" s="561"/>
      <c r="AB207" s="561"/>
      <c r="AC207" s="560"/>
      <c r="AD207" s="559"/>
      <c r="AE207" s="560"/>
      <c r="AF207" s="559"/>
      <c r="AG207" s="226"/>
    </row>
    <row r="208" spans="1:33" ht="15.75" x14ac:dyDescent="0.25">
      <c r="A208" s="559"/>
      <c r="B208" s="563"/>
      <c r="C208" s="559"/>
      <c r="D208" s="559"/>
      <c r="E208" s="559"/>
      <c r="F208" s="559"/>
      <c r="G208" s="559"/>
      <c r="H208" s="559"/>
      <c r="I208" s="559"/>
      <c r="J208" s="559"/>
      <c r="K208" s="559"/>
      <c r="L208" s="559"/>
      <c r="M208" s="559"/>
      <c r="N208" s="559"/>
      <c r="O208" s="563" t="s">
        <v>39</v>
      </c>
      <c r="P208" s="563" t="s">
        <v>2</v>
      </c>
      <c r="Q208" s="559">
        <v>131.04</v>
      </c>
      <c r="R208" s="559"/>
      <c r="S208" s="559">
        <v>131.04</v>
      </c>
      <c r="T208" s="559"/>
      <c r="U208" s="559"/>
      <c r="V208" s="559"/>
      <c r="W208" s="559">
        <v>6500</v>
      </c>
      <c r="X208" s="562">
        <f>Q208*W208</f>
        <v>851760</v>
      </c>
      <c r="Y208" s="559">
        <v>20</v>
      </c>
      <c r="Z208" s="559">
        <v>30</v>
      </c>
      <c r="AA208" s="561">
        <f>SUM(X208-(X208*Z208/100))</f>
        <v>596232</v>
      </c>
      <c r="AB208" s="561"/>
      <c r="AC208" s="560"/>
      <c r="AD208" s="559">
        <v>10</v>
      </c>
      <c r="AE208" s="560">
        <v>0</v>
      </c>
      <c r="AF208" s="559">
        <v>0.02</v>
      </c>
      <c r="AG208" s="226"/>
    </row>
    <row r="209" spans="1:33" ht="15.75" x14ac:dyDescent="0.25">
      <c r="A209" s="559">
        <v>121</v>
      </c>
      <c r="B209" s="563" t="s">
        <v>4</v>
      </c>
      <c r="C209" s="559">
        <v>2831</v>
      </c>
      <c r="D209" s="559">
        <v>14</v>
      </c>
      <c r="E209" s="559">
        <v>3</v>
      </c>
      <c r="F209" s="559">
        <v>98</v>
      </c>
      <c r="G209" s="559">
        <v>5998</v>
      </c>
      <c r="H209" s="559"/>
      <c r="I209" s="559"/>
      <c r="J209" s="559"/>
      <c r="K209" s="559"/>
      <c r="L209" s="559">
        <v>100</v>
      </c>
      <c r="M209" s="559">
        <f>G209*L209</f>
        <v>599800</v>
      </c>
      <c r="N209" s="559"/>
      <c r="O209" s="563"/>
      <c r="P209" s="563"/>
      <c r="Q209" s="559"/>
      <c r="R209" s="559"/>
      <c r="S209" s="559"/>
      <c r="T209" s="559"/>
      <c r="U209" s="559"/>
      <c r="V209" s="559"/>
      <c r="W209" s="559"/>
      <c r="X209" s="562"/>
      <c r="Y209" s="559"/>
      <c r="Z209" s="559"/>
      <c r="AA209" s="561"/>
      <c r="AB209" s="561">
        <f>M209+AA209</f>
        <v>599800</v>
      </c>
      <c r="AC209" s="560"/>
      <c r="AD209" s="559">
        <v>50</v>
      </c>
      <c r="AE209" s="560">
        <v>0</v>
      </c>
      <c r="AF209" s="559">
        <v>0.01</v>
      </c>
      <c r="AG209" s="226"/>
    </row>
    <row r="210" spans="1:33" ht="15.75" x14ac:dyDescent="0.25">
      <c r="A210" s="559">
        <v>122</v>
      </c>
      <c r="B210" s="563" t="s">
        <v>4</v>
      </c>
      <c r="C210" s="559">
        <v>8667</v>
      </c>
      <c r="D210" s="559">
        <v>0</v>
      </c>
      <c r="E210" s="559">
        <v>1</v>
      </c>
      <c r="F210" s="559">
        <v>11</v>
      </c>
      <c r="G210" s="559"/>
      <c r="H210" s="559"/>
      <c r="I210" s="559"/>
      <c r="J210" s="559"/>
      <c r="K210" s="559"/>
      <c r="L210" s="559">
        <v>250</v>
      </c>
      <c r="M210" s="559">
        <f>L210*F210</f>
        <v>2750</v>
      </c>
      <c r="N210" s="559"/>
      <c r="O210" s="563"/>
      <c r="P210" s="563"/>
      <c r="Q210" s="559"/>
      <c r="R210" s="559"/>
      <c r="S210" s="559"/>
      <c r="T210" s="559"/>
      <c r="U210" s="559"/>
      <c r="V210" s="559"/>
      <c r="W210" s="559"/>
      <c r="X210" s="562"/>
      <c r="Y210" s="559"/>
      <c r="Z210" s="559"/>
      <c r="AA210" s="561"/>
      <c r="AB210" s="561">
        <f>M210+AA210</f>
        <v>2750</v>
      </c>
      <c r="AC210" s="560"/>
      <c r="AD210" s="559">
        <v>50</v>
      </c>
      <c r="AE210" s="560">
        <v>0</v>
      </c>
      <c r="AF210" s="559">
        <v>0.01</v>
      </c>
      <c r="AG210" s="226"/>
    </row>
    <row r="211" spans="1:33" ht="15.75" x14ac:dyDescent="0.25">
      <c r="A211" s="559">
        <v>123</v>
      </c>
      <c r="B211" s="563"/>
      <c r="C211" s="559"/>
      <c r="D211" s="559">
        <v>8</v>
      </c>
      <c r="E211" s="559">
        <v>0</v>
      </c>
      <c r="F211" s="559">
        <v>48</v>
      </c>
      <c r="G211" s="559">
        <v>3248</v>
      </c>
      <c r="H211" s="559"/>
      <c r="I211" s="559"/>
      <c r="J211" s="559"/>
      <c r="K211" s="559"/>
      <c r="L211" s="559"/>
      <c r="M211" s="559"/>
      <c r="N211" s="559"/>
      <c r="O211" s="563"/>
      <c r="P211" s="563"/>
      <c r="Q211" s="559"/>
      <c r="R211" s="559"/>
      <c r="S211" s="559"/>
      <c r="T211" s="559"/>
      <c r="U211" s="559"/>
      <c r="V211" s="559"/>
      <c r="W211" s="559"/>
      <c r="X211" s="562"/>
      <c r="Y211" s="559"/>
      <c r="Z211" s="559"/>
      <c r="AA211" s="561"/>
      <c r="AB211" s="561"/>
      <c r="AC211" s="560"/>
      <c r="AD211" s="559">
        <v>50</v>
      </c>
      <c r="AE211" s="560">
        <v>0</v>
      </c>
      <c r="AF211" s="559">
        <v>0.01</v>
      </c>
      <c r="AG211" s="226"/>
    </row>
    <row r="212" spans="1:33" ht="15.75" x14ac:dyDescent="0.25">
      <c r="A212" s="559">
        <v>124</v>
      </c>
      <c r="B212" s="563" t="s">
        <v>4</v>
      </c>
      <c r="C212" s="559">
        <v>294</v>
      </c>
      <c r="D212" s="559">
        <v>0</v>
      </c>
      <c r="E212" s="559">
        <v>0</v>
      </c>
      <c r="F212" s="559">
        <v>97</v>
      </c>
      <c r="G212" s="559" t="s">
        <v>1305</v>
      </c>
      <c r="H212" s="559">
        <v>97</v>
      </c>
      <c r="I212" s="559"/>
      <c r="J212" s="559"/>
      <c r="K212" s="559"/>
      <c r="L212" s="559">
        <v>100</v>
      </c>
      <c r="M212" s="559">
        <f>H212*L212</f>
        <v>9700</v>
      </c>
      <c r="N212" s="559"/>
      <c r="O212" s="563" t="s">
        <v>44</v>
      </c>
      <c r="P212" s="563" t="s">
        <v>9</v>
      </c>
      <c r="Q212" s="559">
        <v>167.7</v>
      </c>
      <c r="R212" s="559"/>
      <c r="S212" s="559"/>
      <c r="T212" s="559"/>
      <c r="U212" s="559"/>
      <c r="V212" s="559"/>
      <c r="W212" s="559">
        <v>6500</v>
      </c>
      <c r="X212" s="562">
        <f>Q212*W212</f>
        <v>1090050</v>
      </c>
      <c r="Y212" s="559">
        <v>16</v>
      </c>
      <c r="Z212" s="559">
        <v>55</v>
      </c>
      <c r="AA212" s="561">
        <f>SUM(X212-(X212*Z212/100))</f>
        <v>490522.5</v>
      </c>
      <c r="AB212" s="561">
        <f>AA212+M212</f>
        <v>500222.5</v>
      </c>
      <c r="AC212" s="560"/>
      <c r="AD212" s="559">
        <v>10</v>
      </c>
      <c r="AE212" s="560">
        <v>0</v>
      </c>
      <c r="AF212" s="559">
        <v>0.02</v>
      </c>
      <c r="AG212" s="226"/>
    </row>
    <row r="213" spans="1:33" ht="15.75" x14ac:dyDescent="0.25">
      <c r="A213" s="559"/>
      <c r="B213" s="563"/>
      <c r="C213" s="559"/>
      <c r="D213" s="559"/>
      <c r="E213" s="559"/>
      <c r="F213" s="559"/>
      <c r="G213" s="559"/>
      <c r="H213" s="559"/>
      <c r="I213" s="559"/>
      <c r="J213" s="559"/>
      <c r="K213" s="559"/>
      <c r="L213" s="559"/>
      <c r="M213" s="559"/>
      <c r="N213" s="559"/>
      <c r="O213" s="563" t="s">
        <v>41</v>
      </c>
      <c r="P213" s="563"/>
      <c r="Q213" s="559"/>
      <c r="R213" s="559"/>
      <c r="S213" s="559">
        <v>167.7</v>
      </c>
      <c r="T213" s="559"/>
      <c r="U213" s="559"/>
      <c r="V213" s="559"/>
      <c r="W213" s="559"/>
      <c r="X213" s="562"/>
      <c r="Y213" s="559"/>
      <c r="Z213" s="559"/>
      <c r="AA213" s="561"/>
      <c r="AB213" s="561"/>
      <c r="AC213" s="560"/>
      <c r="AD213" s="559"/>
      <c r="AE213" s="560"/>
      <c r="AF213" s="559"/>
      <c r="AG213" s="226"/>
    </row>
    <row r="214" spans="1:33" ht="15.75" x14ac:dyDescent="0.25">
      <c r="A214" s="559"/>
      <c r="B214" s="563"/>
      <c r="C214" s="559"/>
      <c r="D214" s="559"/>
      <c r="E214" s="559"/>
      <c r="F214" s="559"/>
      <c r="G214" s="559"/>
      <c r="H214" s="559"/>
      <c r="I214" s="559"/>
      <c r="J214" s="559"/>
      <c r="K214" s="559"/>
      <c r="L214" s="559"/>
      <c r="M214" s="559"/>
      <c r="N214" s="559"/>
      <c r="O214" s="563" t="s">
        <v>40</v>
      </c>
      <c r="P214" s="563"/>
      <c r="Q214" s="559"/>
      <c r="R214" s="559"/>
      <c r="S214" s="559">
        <v>96</v>
      </c>
      <c r="T214" s="559"/>
      <c r="U214" s="559"/>
      <c r="V214" s="559"/>
      <c r="W214" s="559"/>
      <c r="X214" s="562"/>
      <c r="Y214" s="559"/>
      <c r="Z214" s="559"/>
      <c r="AA214" s="561"/>
      <c r="AB214" s="561"/>
      <c r="AC214" s="560"/>
      <c r="AD214" s="559"/>
      <c r="AE214" s="560"/>
      <c r="AF214" s="559"/>
      <c r="AG214" s="226"/>
    </row>
    <row r="215" spans="1:33" ht="15.75" x14ac:dyDescent="0.25">
      <c r="A215" s="559">
        <v>125</v>
      </c>
      <c r="B215" s="563" t="s">
        <v>4</v>
      </c>
      <c r="C215" s="559">
        <v>293</v>
      </c>
      <c r="D215" s="559">
        <v>0</v>
      </c>
      <c r="E215" s="559">
        <v>0</v>
      </c>
      <c r="F215" s="559">
        <v>69</v>
      </c>
      <c r="G215" s="559"/>
      <c r="H215" s="559">
        <v>69</v>
      </c>
      <c r="I215" s="559"/>
      <c r="J215" s="559"/>
      <c r="K215" s="559"/>
      <c r="L215" s="559">
        <v>100</v>
      </c>
      <c r="M215" s="559">
        <f>H215*L215</f>
        <v>6900</v>
      </c>
      <c r="N215" s="559"/>
      <c r="O215" s="563" t="s">
        <v>16</v>
      </c>
      <c r="P215" s="563" t="s">
        <v>0</v>
      </c>
      <c r="Q215" s="559">
        <v>70</v>
      </c>
      <c r="R215" s="559"/>
      <c r="S215" s="559"/>
      <c r="T215" s="559">
        <v>70</v>
      </c>
      <c r="U215" s="559"/>
      <c r="V215" s="559"/>
      <c r="W215" s="559">
        <v>2400</v>
      </c>
      <c r="X215" s="562">
        <f>Q215*W215</f>
        <v>168000</v>
      </c>
      <c r="Y215" s="559">
        <v>16</v>
      </c>
      <c r="Z215" s="559">
        <v>72</v>
      </c>
      <c r="AA215" s="561">
        <f>SUM(X215-(X215*Z215/100))</f>
        <v>47040</v>
      </c>
      <c r="AB215" s="561">
        <f>AA215+M215</f>
        <v>53940</v>
      </c>
      <c r="AC215" s="560"/>
      <c r="AD215" s="559"/>
      <c r="AE215" s="560">
        <v>0</v>
      </c>
      <c r="AF215" s="559">
        <v>0.03</v>
      </c>
      <c r="AG215" s="226"/>
    </row>
    <row r="216" spans="1:33" ht="15.75" x14ac:dyDescent="0.25">
      <c r="A216" s="559">
        <v>126</v>
      </c>
      <c r="B216" s="563" t="s">
        <v>4</v>
      </c>
      <c r="C216" s="559">
        <v>10963</v>
      </c>
      <c r="D216" s="559">
        <v>15</v>
      </c>
      <c r="E216" s="559">
        <v>1</v>
      </c>
      <c r="F216" s="559">
        <v>61</v>
      </c>
      <c r="G216" s="559">
        <v>4961</v>
      </c>
      <c r="H216" s="559"/>
      <c r="I216" s="559">
        <v>1200</v>
      </c>
      <c r="J216" s="559"/>
      <c r="K216" s="559"/>
      <c r="L216" s="559">
        <v>75</v>
      </c>
      <c r="M216" s="559">
        <f>I216*L216</f>
        <v>90000</v>
      </c>
      <c r="N216" s="559"/>
      <c r="O216" s="563"/>
      <c r="P216" s="563"/>
      <c r="Q216" s="559"/>
      <c r="R216" s="559"/>
      <c r="S216" s="559"/>
      <c r="T216" s="559"/>
      <c r="U216" s="559"/>
      <c r="V216" s="559"/>
      <c r="W216" s="559"/>
      <c r="X216" s="562"/>
      <c r="Y216" s="559"/>
      <c r="Z216" s="559"/>
      <c r="AA216" s="561"/>
      <c r="AB216" s="561">
        <f>M216+AA216</f>
        <v>90000</v>
      </c>
      <c r="AC216" s="560"/>
      <c r="AD216" s="559">
        <v>50</v>
      </c>
      <c r="AE216" s="560">
        <v>0</v>
      </c>
      <c r="AF216" s="559">
        <v>0.01</v>
      </c>
      <c r="AG216" s="226"/>
    </row>
    <row r="217" spans="1:33" ht="15.75" x14ac:dyDescent="0.25">
      <c r="A217" s="559">
        <v>127</v>
      </c>
      <c r="B217" s="563" t="s">
        <v>4</v>
      </c>
      <c r="C217" s="559">
        <v>1792</v>
      </c>
      <c r="D217" s="559">
        <v>11</v>
      </c>
      <c r="E217" s="559">
        <v>1</v>
      </c>
      <c r="F217" s="559">
        <v>63</v>
      </c>
      <c r="G217" s="559">
        <v>4563</v>
      </c>
      <c r="H217" s="559"/>
      <c r="I217" s="559"/>
      <c r="J217" s="559"/>
      <c r="K217" s="559"/>
      <c r="L217" s="559">
        <v>200</v>
      </c>
      <c r="M217" s="559">
        <f>G217*L217</f>
        <v>912600</v>
      </c>
      <c r="N217" s="559"/>
      <c r="O217" s="563"/>
      <c r="P217" s="563"/>
      <c r="Q217" s="559"/>
      <c r="R217" s="559"/>
      <c r="S217" s="559"/>
      <c r="T217" s="559"/>
      <c r="U217" s="559"/>
      <c r="V217" s="559"/>
      <c r="W217" s="559"/>
      <c r="X217" s="562"/>
      <c r="Y217" s="559"/>
      <c r="Z217" s="559"/>
      <c r="AA217" s="561"/>
      <c r="AB217" s="561">
        <f>M217+AA217</f>
        <v>912600</v>
      </c>
      <c r="AC217" s="560"/>
      <c r="AD217" s="559">
        <v>50</v>
      </c>
      <c r="AE217" s="560">
        <v>0</v>
      </c>
      <c r="AF217" s="559">
        <v>0.01</v>
      </c>
      <c r="AG217" s="226"/>
    </row>
    <row r="218" spans="1:33" ht="15.75" x14ac:dyDescent="0.25">
      <c r="A218" s="559">
        <v>128</v>
      </c>
      <c r="B218" s="563" t="s">
        <v>4</v>
      </c>
      <c r="C218" s="559">
        <v>1644</v>
      </c>
      <c r="D218" s="559">
        <v>11</v>
      </c>
      <c r="E218" s="559">
        <v>2</v>
      </c>
      <c r="F218" s="559">
        <v>90</v>
      </c>
      <c r="G218" s="559">
        <v>4690</v>
      </c>
      <c r="H218" s="559"/>
      <c r="I218" s="559"/>
      <c r="J218" s="559"/>
      <c r="K218" s="559"/>
      <c r="L218" s="559">
        <v>100</v>
      </c>
      <c r="M218" s="559">
        <f>G218*L218</f>
        <v>469000</v>
      </c>
      <c r="N218" s="559"/>
      <c r="O218" s="563"/>
      <c r="P218" s="563"/>
      <c r="Q218" s="559"/>
      <c r="R218" s="559"/>
      <c r="S218" s="559"/>
      <c r="T218" s="559"/>
      <c r="U218" s="559"/>
      <c r="V218" s="559"/>
      <c r="W218" s="559"/>
      <c r="X218" s="562"/>
      <c r="Y218" s="559"/>
      <c r="Z218" s="559"/>
      <c r="AA218" s="561"/>
      <c r="AB218" s="561">
        <f>M218+AA218</f>
        <v>469000</v>
      </c>
      <c r="AC218" s="560"/>
      <c r="AD218" s="559">
        <v>50</v>
      </c>
      <c r="AE218" s="560">
        <v>0</v>
      </c>
      <c r="AF218" s="559">
        <v>0.01</v>
      </c>
      <c r="AG218" s="226"/>
    </row>
    <row r="219" spans="1:33" ht="15.75" x14ac:dyDescent="0.25">
      <c r="A219" s="559">
        <v>129</v>
      </c>
      <c r="B219" s="563" t="s">
        <v>4</v>
      </c>
      <c r="C219" s="559">
        <v>15215</v>
      </c>
      <c r="D219" s="559">
        <v>1</v>
      </c>
      <c r="E219" s="559">
        <v>1</v>
      </c>
      <c r="F219" s="559">
        <v>76</v>
      </c>
      <c r="G219" s="559">
        <v>576</v>
      </c>
      <c r="H219" s="559"/>
      <c r="I219" s="559"/>
      <c r="J219" s="559"/>
      <c r="K219" s="559"/>
      <c r="L219" s="559"/>
      <c r="M219" s="559"/>
      <c r="N219" s="559"/>
      <c r="O219" s="563"/>
      <c r="P219" s="563"/>
      <c r="Q219" s="559"/>
      <c r="R219" s="559"/>
      <c r="S219" s="559"/>
      <c r="T219" s="559"/>
      <c r="U219" s="559"/>
      <c r="V219" s="559"/>
      <c r="W219" s="559"/>
      <c r="X219" s="562"/>
      <c r="Y219" s="559"/>
      <c r="Z219" s="559"/>
      <c r="AA219" s="561"/>
      <c r="AB219" s="561"/>
      <c r="AC219" s="560"/>
      <c r="AD219" s="559">
        <v>50</v>
      </c>
      <c r="AE219" s="560">
        <v>0</v>
      </c>
      <c r="AF219" s="559">
        <v>0.01</v>
      </c>
      <c r="AG219" s="226"/>
    </row>
    <row r="220" spans="1:33" ht="15.75" x14ac:dyDescent="0.25">
      <c r="A220" s="559">
        <v>130</v>
      </c>
      <c r="B220" s="563" t="s">
        <v>4</v>
      </c>
      <c r="C220" s="559">
        <v>15260</v>
      </c>
      <c r="D220" s="559">
        <v>6</v>
      </c>
      <c r="E220" s="559">
        <v>3</v>
      </c>
      <c r="F220" s="559">
        <v>70</v>
      </c>
      <c r="G220" s="559">
        <v>2770</v>
      </c>
      <c r="H220" s="559"/>
      <c r="I220" s="559"/>
      <c r="J220" s="559"/>
      <c r="K220" s="559"/>
      <c r="L220" s="559"/>
      <c r="M220" s="559"/>
      <c r="N220" s="559"/>
      <c r="O220" s="563"/>
      <c r="P220" s="563"/>
      <c r="Q220" s="559"/>
      <c r="R220" s="559"/>
      <c r="S220" s="559"/>
      <c r="T220" s="559"/>
      <c r="U220" s="559"/>
      <c r="V220" s="559"/>
      <c r="W220" s="559"/>
      <c r="X220" s="562"/>
      <c r="Y220" s="559"/>
      <c r="Z220" s="559"/>
      <c r="AA220" s="561"/>
      <c r="AB220" s="561"/>
      <c r="AC220" s="560"/>
      <c r="AD220" s="559">
        <v>50</v>
      </c>
      <c r="AE220" s="560">
        <v>0</v>
      </c>
      <c r="AF220" s="559">
        <v>0.01</v>
      </c>
      <c r="AG220" s="226"/>
    </row>
    <row r="221" spans="1:33" ht="15.75" x14ac:dyDescent="0.25">
      <c r="A221" s="559">
        <v>131</v>
      </c>
      <c r="B221" s="563" t="s">
        <v>4</v>
      </c>
      <c r="C221" s="559">
        <v>21131</v>
      </c>
      <c r="D221" s="559">
        <v>9</v>
      </c>
      <c r="E221" s="559">
        <v>2</v>
      </c>
      <c r="F221" s="559">
        <v>43</v>
      </c>
      <c r="G221" s="559">
        <v>3843</v>
      </c>
      <c r="H221" s="559"/>
      <c r="I221" s="559"/>
      <c r="J221" s="559"/>
      <c r="K221" s="559"/>
      <c r="L221" s="559"/>
      <c r="M221" s="559"/>
      <c r="N221" s="559"/>
      <c r="O221" s="563"/>
      <c r="P221" s="563"/>
      <c r="Q221" s="559"/>
      <c r="R221" s="559"/>
      <c r="S221" s="559"/>
      <c r="T221" s="559"/>
      <c r="U221" s="559"/>
      <c r="V221" s="559"/>
      <c r="W221" s="559"/>
      <c r="X221" s="562"/>
      <c r="Y221" s="559"/>
      <c r="Z221" s="559"/>
      <c r="AA221" s="561"/>
      <c r="AB221" s="561"/>
      <c r="AC221" s="560"/>
      <c r="AD221" s="559">
        <v>50</v>
      </c>
      <c r="AE221" s="560">
        <v>0</v>
      </c>
      <c r="AF221" s="559">
        <v>0.01</v>
      </c>
      <c r="AG221" s="226"/>
    </row>
    <row r="222" spans="1:33" ht="15.75" x14ac:dyDescent="0.25">
      <c r="A222" s="559">
        <v>132</v>
      </c>
      <c r="B222" s="563" t="s">
        <v>4</v>
      </c>
      <c r="C222" s="559">
        <v>21122</v>
      </c>
      <c r="D222" s="559">
        <v>9</v>
      </c>
      <c r="E222" s="559">
        <v>1</v>
      </c>
      <c r="F222" s="559">
        <v>6</v>
      </c>
      <c r="G222" s="559">
        <v>3706</v>
      </c>
      <c r="H222" s="559"/>
      <c r="I222" s="559"/>
      <c r="J222" s="559"/>
      <c r="K222" s="559"/>
      <c r="L222" s="559"/>
      <c r="M222" s="559"/>
      <c r="N222" s="559"/>
      <c r="O222" s="563"/>
      <c r="P222" s="563"/>
      <c r="Q222" s="559"/>
      <c r="R222" s="559"/>
      <c r="S222" s="559"/>
      <c r="T222" s="559"/>
      <c r="U222" s="559"/>
      <c r="V222" s="559"/>
      <c r="W222" s="559"/>
      <c r="X222" s="562"/>
      <c r="Y222" s="559"/>
      <c r="Z222" s="559"/>
      <c r="AA222" s="561"/>
      <c r="AB222" s="561"/>
      <c r="AC222" s="560"/>
      <c r="AD222" s="559">
        <v>50</v>
      </c>
      <c r="AE222" s="560">
        <v>0</v>
      </c>
      <c r="AF222" s="559">
        <v>0.01</v>
      </c>
      <c r="AG222" s="226"/>
    </row>
    <row r="223" spans="1:33" ht="15.75" x14ac:dyDescent="0.25">
      <c r="A223" s="559">
        <v>133</v>
      </c>
      <c r="B223" s="563" t="s">
        <v>4</v>
      </c>
      <c r="C223" s="559">
        <v>10465</v>
      </c>
      <c r="D223" s="559">
        <v>5</v>
      </c>
      <c r="E223" s="559">
        <v>0</v>
      </c>
      <c r="F223" s="559">
        <v>31</v>
      </c>
      <c r="G223" s="559">
        <v>2031</v>
      </c>
      <c r="H223" s="559"/>
      <c r="I223" s="559"/>
      <c r="J223" s="559"/>
      <c r="K223" s="559"/>
      <c r="L223" s="559">
        <v>75</v>
      </c>
      <c r="M223" s="559">
        <f>G223*L223</f>
        <v>152325</v>
      </c>
      <c r="N223" s="559"/>
      <c r="O223" s="563"/>
      <c r="P223" s="563"/>
      <c r="Q223" s="559"/>
      <c r="R223" s="559"/>
      <c r="S223" s="559"/>
      <c r="T223" s="559"/>
      <c r="U223" s="559"/>
      <c r="V223" s="559"/>
      <c r="W223" s="559"/>
      <c r="X223" s="562"/>
      <c r="Y223" s="559"/>
      <c r="Z223" s="559"/>
      <c r="AA223" s="561"/>
      <c r="AB223" s="561">
        <f>M223+AA223</f>
        <v>152325</v>
      </c>
      <c r="AC223" s="560"/>
      <c r="AD223" s="559">
        <v>50</v>
      </c>
      <c r="AE223" s="560">
        <v>0</v>
      </c>
      <c r="AF223" s="559">
        <v>0.01</v>
      </c>
      <c r="AG223" s="226"/>
    </row>
    <row r="224" spans="1:33" ht="15.75" x14ac:dyDescent="0.25">
      <c r="A224" s="559">
        <v>134</v>
      </c>
      <c r="B224" s="563" t="s">
        <v>4</v>
      </c>
      <c r="C224" s="559">
        <v>10965</v>
      </c>
      <c r="D224" s="559">
        <v>12</v>
      </c>
      <c r="E224" s="559">
        <v>0</v>
      </c>
      <c r="F224" s="559">
        <v>15</v>
      </c>
      <c r="G224" s="559">
        <v>4815</v>
      </c>
      <c r="H224" s="559"/>
      <c r="I224" s="559"/>
      <c r="J224" s="559"/>
      <c r="K224" s="559"/>
      <c r="L224" s="559">
        <v>75</v>
      </c>
      <c r="M224" s="559">
        <f>G224*L224</f>
        <v>361125</v>
      </c>
      <c r="N224" s="559"/>
      <c r="O224" s="563"/>
      <c r="P224" s="563"/>
      <c r="Q224" s="559"/>
      <c r="R224" s="559"/>
      <c r="S224" s="559"/>
      <c r="T224" s="559"/>
      <c r="U224" s="559"/>
      <c r="V224" s="559"/>
      <c r="W224" s="559"/>
      <c r="X224" s="562"/>
      <c r="Y224" s="559"/>
      <c r="Z224" s="559"/>
      <c r="AA224" s="561"/>
      <c r="AB224" s="561">
        <f>M224+AA224</f>
        <v>361125</v>
      </c>
      <c r="AC224" s="560"/>
      <c r="AD224" s="559">
        <v>50</v>
      </c>
      <c r="AE224" s="560">
        <v>0</v>
      </c>
      <c r="AF224" s="559">
        <v>0.01</v>
      </c>
      <c r="AG224" s="226"/>
    </row>
    <row r="225" spans="1:33" ht="15.75" x14ac:dyDescent="0.25">
      <c r="A225" s="559">
        <v>135</v>
      </c>
      <c r="B225" s="563" t="s">
        <v>4</v>
      </c>
      <c r="C225" s="559">
        <v>21125</v>
      </c>
      <c r="D225" s="559">
        <v>6</v>
      </c>
      <c r="E225" s="559">
        <v>2</v>
      </c>
      <c r="F225" s="559">
        <v>93</v>
      </c>
      <c r="G225" s="559">
        <v>2693</v>
      </c>
      <c r="H225" s="559"/>
      <c r="I225" s="559"/>
      <c r="J225" s="559"/>
      <c r="K225" s="559"/>
      <c r="L225" s="559"/>
      <c r="M225" s="559"/>
      <c r="N225" s="559"/>
      <c r="O225" s="563"/>
      <c r="P225" s="563"/>
      <c r="Q225" s="559"/>
      <c r="R225" s="559"/>
      <c r="S225" s="559"/>
      <c r="T225" s="559"/>
      <c r="U225" s="559"/>
      <c r="V225" s="559"/>
      <c r="W225" s="559"/>
      <c r="X225" s="562"/>
      <c r="Y225" s="559"/>
      <c r="Z225" s="559"/>
      <c r="AA225" s="561"/>
      <c r="AB225" s="561"/>
      <c r="AC225" s="560"/>
      <c r="AD225" s="559">
        <v>50</v>
      </c>
      <c r="AE225" s="560">
        <v>0</v>
      </c>
      <c r="AF225" s="559">
        <v>0.01</v>
      </c>
      <c r="AG225" s="226"/>
    </row>
    <row r="226" spans="1:33" ht="15.75" x14ac:dyDescent="0.25">
      <c r="A226" s="559">
        <v>136</v>
      </c>
      <c r="B226" s="563" t="s">
        <v>4</v>
      </c>
      <c r="C226" s="559">
        <v>20477</v>
      </c>
      <c r="D226" s="559">
        <v>14</v>
      </c>
      <c r="E226" s="559">
        <v>3</v>
      </c>
      <c r="F226" s="559">
        <v>23</v>
      </c>
      <c r="G226" s="559">
        <v>5923</v>
      </c>
      <c r="H226" s="559"/>
      <c r="I226" s="559"/>
      <c r="J226" s="559"/>
      <c r="K226" s="559"/>
      <c r="L226" s="559"/>
      <c r="M226" s="559"/>
      <c r="N226" s="559"/>
      <c r="O226" s="563"/>
      <c r="P226" s="563"/>
      <c r="Q226" s="559"/>
      <c r="R226" s="559"/>
      <c r="S226" s="559"/>
      <c r="T226" s="559"/>
      <c r="U226" s="559"/>
      <c r="V226" s="559"/>
      <c r="W226" s="559"/>
      <c r="X226" s="562"/>
      <c r="Y226" s="559"/>
      <c r="Z226" s="559"/>
      <c r="AA226" s="561"/>
      <c r="AB226" s="561"/>
      <c r="AC226" s="560"/>
      <c r="AD226" s="559">
        <v>50</v>
      </c>
      <c r="AE226" s="560">
        <v>0</v>
      </c>
      <c r="AF226" s="559">
        <v>0.01</v>
      </c>
      <c r="AG226" s="226"/>
    </row>
    <row r="227" spans="1:33" ht="15.75" x14ac:dyDescent="0.25">
      <c r="A227" s="559">
        <v>137</v>
      </c>
      <c r="B227" s="563" t="s">
        <v>4</v>
      </c>
      <c r="C227" s="559">
        <v>1563</v>
      </c>
      <c r="D227" s="559">
        <v>10</v>
      </c>
      <c r="E227" s="559">
        <v>1</v>
      </c>
      <c r="F227" s="559">
        <v>65</v>
      </c>
      <c r="G227" s="559">
        <v>4165</v>
      </c>
      <c r="H227" s="559"/>
      <c r="I227" s="559"/>
      <c r="J227" s="559"/>
      <c r="K227" s="559"/>
      <c r="L227" s="559">
        <v>110</v>
      </c>
      <c r="M227" s="559">
        <f>G227*L227</f>
        <v>458150</v>
      </c>
      <c r="N227" s="559"/>
      <c r="O227" s="563"/>
      <c r="P227" s="563"/>
      <c r="Q227" s="559"/>
      <c r="R227" s="559"/>
      <c r="S227" s="559"/>
      <c r="T227" s="559"/>
      <c r="U227" s="559"/>
      <c r="V227" s="559"/>
      <c r="W227" s="559"/>
      <c r="X227" s="562"/>
      <c r="Y227" s="559"/>
      <c r="Z227" s="559"/>
      <c r="AA227" s="561"/>
      <c r="AB227" s="561">
        <f>M227+AA227</f>
        <v>458150</v>
      </c>
      <c r="AC227" s="560"/>
      <c r="AD227" s="559">
        <v>50</v>
      </c>
      <c r="AE227" s="560">
        <v>0</v>
      </c>
      <c r="AF227" s="559">
        <v>0.01</v>
      </c>
      <c r="AG227" s="226"/>
    </row>
    <row r="228" spans="1:33" ht="15.75" x14ac:dyDescent="0.25">
      <c r="A228" s="559">
        <v>138</v>
      </c>
      <c r="B228" s="563" t="s">
        <v>4</v>
      </c>
      <c r="C228" s="559">
        <v>21152</v>
      </c>
      <c r="D228" s="559">
        <v>0</v>
      </c>
      <c r="E228" s="559">
        <v>3</v>
      </c>
      <c r="F228" s="559">
        <v>97</v>
      </c>
      <c r="G228" s="559">
        <v>397</v>
      </c>
      <c r="H228" s="559"/>
      <c r="I228" s="559"/>
      <c r="J228" s="559"/>
      <c r="K228" s="559"/>
      <c r="L228" s="559"/>
      <c r="M228" s="559"/>
      <c r="N228" s="559"/>
      <c r="O228" s="563"/>
      <c r="P228" s="563"/>
      <c r="Q228" s="559"/>
      <c r="R228" s="559"/>
      <c r="S228" s="559"/>
      <c r="T228" s="559"/>
      <c r="U228" s="559"/>
      <c r="V228" s="559"/>
      <c r="W228" s="559"/>
      <c r="X228" s="562"/>
      <c r="Y228" s="559"/>
      <c r="Z228" s="559"/>
      <c r="AA228" s="561"/>
      <c r="AB228" s="561"/>
      <c r="AC228" s="560"/>
      <c r="AD228" s="559">
        <v>50</v>
      </c>
      <c r="AE228" s="560">
        <v>0</v>
      </c>
      <c r="AF228" s="559">
        <v>0.01</v>
      </c>
      <c r="AG228" s="226"/>
    </row>
    <row r="229" spans="1:33" ht="15.75" x14ac:dyDescent="0.25">
      <c r="A229" s="559">
        <v>139</v>
      </c>
      <c r="B229" s="563" t="s">
        <v>4</v>
      </c>
      <c r="C229" s="559">
        <v>1564</v>
      </c>
      <c r="D229" s="559">
        <v>8</v>
      </c>
      <c r="E229" s="559">
        <v>0</v>
      </c>
      <c r="F229" s="559">
        <v>11</v>
      </c>
      <c r="G229" s="559">
        <v>3211</v>
      </c>
      <c r="H229" s="559"/>
      <c r="I229" s="559"/>
      <c r="J229" s="559"/>
      <c r="K229" s="559"/>
      <c r="L229" s="559">
        <v>110</v>
      </c>
      <c r="M229" s="559">
        <f>G229*L229</f>
        <v>353210</v>
      </c>
      <c r="N229" s="559"/>
      <c r="O229" s="563"/>
      <c r="P229" s="563"/>
      <c r="Q229" s="559"/>
      <c r="R229" s="559"/>
      <c r="S229" s="559"/>
      <c r="T229" s="559"/>
      <c r="U229" s="559"/>
      <c r="V229" s="559"/>
      <c r="W229" s="559"/>
      <c r="X229" s="562"/>
      <c r="Y229" s="559"/>
      <c r="Z229" s="559"/>
      <c r="AA229" s="561"/>
      <c r="AB229" s="561">
        <f>M229+AA229</f>
        <v>353210</v>
      </c>
      <c r="AC229" s="560"/>
      <c r="AD229" s="559">
        <v>50</v>
      </c>
      <c r="AE229" s="560">
        <v>0</v>
      </c>
      <c r="AF229" s="559">
        <v>0.01</v>
      </c>
      <c r="AG229" s="226"/>
    </row>
    <row r="230" spans="1:33" ht="15.75" x14ac:dyDescent="0.25">
      <c r="A230" s="559">
        <v>140</v>
      </c>
      <c r="B230" s="563" t="s">
        <v>4</v>
      </c>
      <c r="C230" s="559">
        <v>1640</v>
      </c>
      <c r="D230" s="559">
        <v>11</v>
      </c>
      <c r="E230" s="559">
        <v>3</v>
      </c>
      <c r="F230" s="559">
        <v>79</v>
      </c>
      <c r="G230" s="559">
        <v>4779</v>
      </c>
      <c r="H230" s="559"/>
      <c r="I230" s="559"/>
      <c r="J230" s="559"/>
      <c r="K230" s="559"/>
      <c r="L230" s="559">
        <v>100</v>
      </c>
      <c r="M230" s="559">
        <f>G230*L230</f>
        <v>477900</v>
      </c>
      <c r="N230" s="559"/>
      <c r="O230" s="563"/>
      <c r="P230" s="563"/>
      <c r="Q230" s="559"/>
      <c r="R230" s="559"/>
      <c r="S230" s="559"/>
      <c r="T230" s="559"/>
      <c r="U230" s="559"/>
      <c r="V230" s="559"/>
      <c r="W230" s="559"/>
      <c r="X230" s="562"/>
      <c r="Y230" s="559"/>
      <c r="Z230" s="559"/>
      <c r="AA230" s="561"/>
      <c r="AB230" s="561">
        <f>M230+AA230</f>
        <v>477900</v>
      </c>
      <c r="AC230" s="560"/>
      <c r="AD230" s="559">
        <v>50</v>
      </c>
      <c r="AE230" s="560">
        <v>0</v>
      </c>
      <c r="AF230" s="559">
        <v>0.01</v>
      </c>
      <c r="AG230" s="226"/>
    </row>
    <row r="231" spans="1:33" ht="15.75" x14ac:dyDescent="0.25">
      <c r="A231" s="559">
        <v>141</v>
      </c>
      <c r="B231" s="563" t="s">
        <v>4</v>
      </c>
      <c r="C231" s="559">
        <v>295</v>
      </c>
      <c r="D231" s="559">
        <v>0</v>
      </c>
      <c r="E231" s="559">
        <v>0</v>
      </c>
      <c r="F231" s="559">
        <v>70</v>
      </c>
      <c r="G231" s="559"/>
      <c r="H231" s="559">
        <v>70</v>
      </c>
      <c r="I231" s="559"/>
      <c r="J231" s="559"/>
      <c r="K231" s="559"/>
      <c r="L231" s="559">
        <v>75</v>
      </c>
      <c r="M231" s="559">
        <f>H231*L231</f>
        <v>5250</v>
      </c>
      <c r="N231" s="559"/>
      <c r="O231" s="563" t="s">
        <v>44</v>
      </c>
      <c r="P231" s="563" t="s">
        <v>9</v>
      </c>
      <c r="Q231" s="559"/>
      <c r="R231" s="559"/>
      <c r="S231" s="559"/>
      <c r="T231" s="559"/>
      <c r="U231" s="559"/>
      <c r="V231" s="559"/>
      <c r="W231" s="559">
        <v>6500</v>
      </c>
      <c r="X231" s="562">
        <f>Q231*W231</f>
        <v>0</v>
      </c>
      <c r="Y231" s="559">
        <v>36</v>
      </c>
      <c r="Z231" s="559">
        <v>85</v>
      </c>
      <c r="AA231" s="561"/>
      <c r="AB231" s="561">
        <f>M231+AA231</f>
        <v>5250</v>
      </c>
      <c r="AC231" s="560"/>
      <c r="AD231" s="559">
        <v>10</v>
      </c>
      <c r="AE231" s="560">
        <v>0</v>
      </c>
      <c r="AF231" s="559">
        <v>0.02</v>
      </c>
      <c r="AG231" s="226"/>
    </row>
    <row r="232" spans="1:33" ht="15.75" x14ac:dyDescent="0.25">
      <c r="A232" s="559"/>
      <c r="B232" s="563"/>
      <c r="C232" s="559"/>
      <c r="D232" s="559"/>
      <c r="E232" s="559"/>
      <c r="F232" s="559"/>
      <c r="G232" s="559"/>
      <c r="H232" s="559"/>
      <c r="I232" s="559"/>
      <c r="J232" s="559"/>
      <c r="K232" s="559"/>
      <c r="L232" s="559"/>
      <c r="M232" s="559"/>
      <c r="N232" s="559"/>
      <c r="O232" s="563" t="s">
        <v>41</v>
      </c>
      <c r="P232" s="563"/>
      <c r="Q232" s="559"/>
      <c r="R232" s="559"/>
      <c r="S232" s="559">
        <v>132.30000000000001</v>
      </c>
      <c r="T232" s="559"/>
      <c r="U232" s="559"/>
      <c r="V232" s="559"/>
      <c r="W232" s="559"/>
      <c r="X232" s="562"/>
      <c r="Y232" s="559"/>
      <c r="Z232" s="559"/>
      <c r="AA232" s="561"/>
      <c r="AB232" s="561"/>
      <c r="AC232" s="560"/>
      <c r="AD232" s="559"/>
      <c r="AE232" s="560"/>
      <c r="AF232" s="559"/>
      <c r="AG232" s="226"/>
    </row>
    <row r="233" spans="1:33" ht="15.75" x14ac:dyDescent="0.25">
      <c r="A233" s="559"/>
      <c r="B233" s="563"/>
      <c r="C233" s="559"/>
      <c r="D233" s="559"/>
      <c r="E233" s="559"/>
      <c r="F233" s="559"/>
      <c r="G233" s="559"/>
      <c r="H233" s="559"/>
      <c r="I233" s="559"/>
      <c r="J233" s="559"/>
      <c r="K233" s="559"/>
      <c r="L233" s="559"/>
      <c r="M233" s="559"/>
      <c r="N233" s="559"/>
      <c r="O233" s="563" t="s">
        <v>40</v>
      </c>
      <c r="P233" s="563"/>
      <c r="Q233" s="559"/>
      <c r="R233" s="559"/>
      <c r="S233" s="559">
        <v>96</v>
      </c>
      <c r="T233" s="559"/>
      <c r="U233" s="559"/>
      <c r="V233" s="559"/>
      <c r="W233" s="559"/>
      <c r="X233" s="562"/>
      <c r="Y233" s="559"/>
      <c r="Z233" s="559"/>
      <c r="AA233" s="561"/>
      <c r="AB233" s="561"/>
      <c r="AC233" s="560"/>
      <c r="AD233" s="559"/>
      <c r="AE233" s="560"/>
      <c r="AF233" s="559"/>
      <c r="AG233" s="226"/>
    </row>
    <row r="234" spans="1:33" ht="15.75" x14ac:dyDescent="0.25">
      <c r="A234" s="559"/>
      <c r="B234" s="563"/>
      <c r="C234" s="559"/>
      <c r="D234" s="559"/>
      <c r="E234" s="559"/>
      <c r="F234" s="559"/>
      <c r="G234" s="559"/>
      <c r="H234" s="559"/>
      <c r="I234" s="559"/>
      <c r="J234" s="559"/>
      <c r="K234" s="559"/>
      <c r="L234" s="559"/>
      <c r="M234" s="559"/>
      <c r="N234" s="559"/>
      <c r="O234" s="563" t="s">
        <v>12</v>
      </c>
      <c r="P234" s="563" t="s">
        <v>0</v>
      </c>
      <c r="Q234" s="559">
        <v>24</v>
      </c>
      <c r="R234" s="559">
        <v>24</v>
      </c>
      <c r="S234" s="559"/>
      <c r="T234" s="559"/>
      <c r="U234" s="559"/>
      <c r="V234" s="559"/>
      <c r="W234" s="559">
        <v>5400</v>
      </c>
      <c r="X234" s="562">
        <f>Q234*W234</f>
        <v>129600</v>
      </c>
      <c r="Y234" s="559">
        <v>36</v>
      </c>
      <c r="Z234" s="559">
        <v>93</v>
      </c>
      <c r="AA234" s="561">
        <f>SUM(X234-(X234*Z234/100))</f>
        <v>9072</v>
      </c>
      <c r="AB234" s="561">
        <f>AA234</f>
        <v>9072</v>
      </c>
      <c r="AC234" s="560"/>
      <c r="AD234" s="559">
        <v>50</v>
      </c>
      <c r="AE234" s="560">
        <v>0</v>
      </c>
      <c r="AF234" s="559">
        <v>0.01</v>
      </c>
      <c r="AG234" s="226"/>
    </row>
    <row r="235" spans="1:33" ht="15.75" x14ac:dyDescent="0.25">
      <c r="A235" s="559">
        <v>142</v>
      </c>
      <c r="B235" s="563" t="s">
        <v>4</v>
      </c>
      <c r="C235" s="559">
        <v>7376</v>
      </c>
      <c r="D235" s="559">
        <v>1</v>
      </c>
      <c r="E235" s="559">
        <v>3</v>
      </c>
      <c r="F235" s="559">
        <v>2</v>
      </c>
      <c r="G235" s="559">
        <v>702</v>
      </c>
      <c r="H235" s="559"/>
      <c r="I235" s="559"/>
      <c r="J235" s="559"/>
      <c r="K235" s="559"/>
      <c r="L235" s="559">
        <v>75</v>
      </c>
      <c r="M235" s="559">
        <f>G235*L235</f>
        <v>52650</v>
      </c>
      <c r="N235" s="559"/>
      <c r="O235" s="563"/>
      <c r="P235" s="563"/>
      <c r="Q235" s="559"/>
      <c r="R235" s="559"/>
      <c r="S235" s="559"/>
      <c r="T235" s="559"/>
      <c r="U235" s="559"/>
      <c r="V235" s="559"/>
      <c r="W235" s="559"/>
      <c r="X235" s="562"/>
      <c r="Y235" s="559"/>
      <c r="Z235" s="559"/>
      <c r="AA235" s="561"/>
      <c r="AB235" s="561">
        <f>M235+AA235</f>
        <v>52650</v>
      </c>
      <c r="AC235" s="560"/>
      <c r="AD235" s="559">
        <v>50</v>
      </c>
      <c r="AE235" s="560">
        <v>0</v>
      </c>
      <c r="AF235" s="559">
        <v>0.01</v>
      </c>
      <c r="AG235" s="226"/>
    </row>
    <row r="236" spans="1:33" ht="15.75" x14ac:dyDescent="0.25">
      <c r="A236" s="559">
        <v>143</v>
      </c>
      <c r="B236" s="563" t="s">
        <v>4</v>
      </c>
      <c r="C236" s="559">
        <v>1639</v>
      </c>
      <c r="D236" s="559">
        <v>11</v>
      </c>
      <c r="E236" s="559">
        <v>1</v>
      </c>
      <c r="F236" s="559">
        <v>95</v>
      </c>
      <c r="G236" s="559">
        <v>4595</v>
      </c>
      <c r="H236" s="559"/>
      <c r="I236" s="559"/>
      <c r="J236" s="559"/>
      <c r="K236" s="559"/>
      <c r="L236" s="559"/>
      <c r="M236" s="559"/>
      <c r="N236" s="559"/>
      <c r="O236" s="563"/>
      <c r="P236" s="563"/>
      <c r="Q236" s="559"/>
      <c r="R236" s="559"/>
      <c r="S236" s="559"/>
      <c r="T236" s="559"/>
      <c r="U236" s="559"/>
      <c r="V236" s="559"/>
      <c r="W236" s="559"/>
      <c r="X236" s="562"/>
      <c r="Y236" s="559"/>
      <c r="Z236" s="559"/>
      <c r="AA236" s="561"/>
      <c r="AB236" s="561"/>
      <c r="AC236" s="560"/>
      <c r="AD236" s="559">
        <v>50</v>
      </c>
      <c r="AE236" s="560">
        <v>0</v>
      </c>
      <c r="AF236" s="559">
        <v>0.01</v>
      </c>
      <c r="AG236" s="226"/>
    </row>
    <row r="237" spans="1:33" ht="15.75" x14ac:dyDescent="0.25">
      <c r="A237" s="559">
        <v>144</v>
      </c>
      <c r="B237" s="563" t="s">
        <v>4</v>
      </c>
      <c r="C237" s="559">
        <v>1664</v>
      </c>
      <c r="D237" s="559">
        <v>9</v>
      </c>
      <c r="E237" s="559">
        <v>0</v>
      </c>
      <c r="F237" s="559">
        <v>70</v>
      </c>
      <c r="G237" s="559">
        <v>3670</v>
      </c>
      <c r="H237" s="559"/>
      <c r="I237" s="559"/>
      <c r="J237" s="559"/>
      <c r="K237" s="559"/>
      <c r="L237" s="559"/>
      <c r="M237" s="559"/>
      <c r="N237" s="559"/>
      <c r="O237" s="563"/>
      <c r="P237" s="563"/>
      <c r="Q237" s="559"/>
      <c r="R237" s="559"/>
      <c r="S237" s="559"/>
      <c r="T237" s="559"/>
      <c r="U237" s="559"/>
      <c r="V237" s="559"/>
      <c r="W237" s="559"/>
      <c r="X237" s="562"/>
      <c r="Y237" s="559"/>
      <c r="Z237" s="559"/>
      <c r="AA237" s="561"/>
      <c r="AB237" s="561"/>
      <c r="AC237" s="560"/>
      <c r="AD237" s="559">
        <v>50</v>
      </c>
      <c r="AE237" s="560">
        <v>0</v>
      </c>
      <c r="AF237" s="559">
        <v>0.01</v>
      </c>
      <c r="AG237" s="226"/>
    </row>
    <row r="238" spans="1:33" ht="15.75" x14ac:dyDescent="0.25">
      <c r="A238" s="559">
        <v>145</v>
      </c>
      <c r="B238" s="563" t="s">
        <v>4</v>
      </c>
      <c r="C238" s="559">
        <v>1641</v>
      </c>
      <c r="D238" s="559">
        <v>21</v>
      </c>
      <c r="E238" s="559">
        <v>2</v>
      </c>
      <c r="F238" s="559">
        <v>85</v>
      </c>
      <c r="G238" s="559">
        <v>8685</v>
      </c>
      <c r="H238" s="559"/>
      <c r="I238" s="559"/>
      <c r="J238" s="559"/>
      <c r="K238" s="559"/>
      <c r="L238" s="559">
        <v>75</v>
      </c>
      <c r="M238" s="559">
        <f>G238*L238</f>
        <v>651375</v>
      </c>
      <c r="N238" s="559"/>
      <c r="O238" s="563"/>
      <c r="P238" s="563"/>
      <c r="Q238" s="559"/>
      <c r="R238" s="559"/>
      <c r="S238" s="559"/>
      <c r="T238" s="559"/>
      <c r="U238" s="559"/>
      <c r="V238" s="559"/>
      <c r="W238" s="559"/>
      <c r="X238" s="562"/>
      <c r="Y238" s="559"/>
      <c r="Z238" s="559"/>
      <c r="AA238" s="561"/>
      <c r="AB238" s="561">
        <f>M238+AA238</f>
        <v>651375</v>
      </c>
      <c r="AC238" s="560"/>
      <c r="AD238" s="559">
        <v>50</v>
      </c>
      <c r="AE238" s="560">
        <v>0</v>
      </c>
      <c r="AF238" s="559">
        <v>0.01</v>
      </c>
      <c r="AG238" s="226"/>
    </row>
    <row r="239" spans="1:33" ht="15.75" x14ac:dyDescent="0.25">
      <c r="A239" s="559">
        <v>146</v>
      </c>
      <c r="B239" s="563" t="s">
        <v>4</v>
      </c>
      <c r="C239" s="559">
        <v>13677</v>
      </c>
      <c r="D239" s="559">
        <v>10</v>
      </c>
      <c r="E239" s="559">
        <v>1</v>
      </c>
      <c r="F239" s="559">
        <v>54</v>
      </c>
      <c r="G239" s="559">
        <v>4154</v>
      </c>
      <c r="H239" s="559"/>
      <c r="I239" s="559"/>
      <c r="J239" s="559"/>
      <c r="K239" s="559"/>
      <c r="L239" s="559">
        <v>100</v>
      </c>
      <c r="M239" s="559">
        <f>G239*L239</f>
        <v>415400</v>
      </c>
      <c r="N239" s="559"/>
      <c r="O239" s="563"/>
      <c r="P239" s="563"/>
      <c r="Q239" s="559"/>
      <c r="R239" s="559"/>
      <c r="S239" s="559"/>
      <c r="T239" s="559"/>
      <c r="U239" s="559"/>
      <c r="V239" s="559"/>
      <c r="W239" s="559"/>
      <c r="X239" s="562"/>
      <c r="Y239" s="559"/>
      <c r="Z239" s="559"/>
      <c r="AA239" s="561"/>
      <c r="AB239" s="561">
        <f>M239+AA239</f>
        <v>415400</v>
      </c>
      <c r="AC239" s="560"/>
      <c r="AD239" s="559">
        <v>50</v>
      </c>
      <c r="AE239" s="560">
        <v>0</v>
      </c>
      <c r="AF239" s="559">
        <v>0.01</v>
      </c>
      <c r="AG239" s="226"/>
    </row>
    <row r="240" spans="1:33" ht="15.75" x14ac:dyDescent="0.25">
      <c r="A240" s="559">
        <v>148</v>
      </c>
      <c r="B240" s="563" t="s">
        <v>4</v>
      </c>
      <c r="C240" s="559">
        <v>5843</v>
      </c>
      <c r="D240" s="559">
        <v>7</v>
      </c>
      <c r="E240" s="559">
        <v>3</v>
      </c>
      <c r="F240" s="559">
        <v>60</v>
      </c>
      <c r="G240" s="559">
        <v>3160</v>
      </c>
      <c r="H240" s="559"/>
      <c r="I240" s="559"/>
      <c r="J240" s="559"/>
      <c r="K240" s="559"/>
      <c r="L240" s="559">
        <v>250</v>
      </c>
      <c r="M240" s="559">
        <f>L240*G240</f>
        <v>790000</v>
      </c>
      <c r="N240" s="559"/>
      <c r="O240" s="563"/>
      <c r="P240" s="563"/>
      <c r="Q240" s="559"/>
      <c r="R240" s="559"/>
      <c r="S240" s="559"/>
      <c r="T240" s="559"/>
      <c r="U240" s="559"/>
      <c r="V240" s="559"/>
      <c r="W240" s="559"/>
      <c r="X240" s="562"/>
      <c r="Y240" s="559"/>
      <c r="Z240" s="559"/>
      <c r="AA240" s="561"/>
      <c r="AB240" s="561">
        <f>M240+AA240</f>
        <v>790000</v>
      </c>
      <c r="AC240" s="560"/>
      <c r="AD240" s="559">
        <v>50</v>
      </c>
      <c r="AE240" s="560">
        <v>0</v>
      </c>
      <c r="AF240" s="559">
        <v>0.01</v>
      </c>
      <c r="AG240" s="226"/>
    </row>
    <row r="241" spans="1:33" ht="15.75" x14ac:dyDescent="0.25">
      <c r="A241" s="559">
        <v>149</v>
      </c>
      <c r="B241" s="563" t="s">
        <v>4</v>
      </c>
      <c r="C241" s="559">
        <v>270</v>
      </c>
      <c r="D241" s="559">
        <v>0</v>
      </c>
      <c r="E241" s="559">
        <v>0</v>
      </c>
      <c r="F241" s="559">
        <v>82</v>
      </c>
      <c r="G241" s="559"/>
      <c r="H241" s="559">
        <v>82</v>
      </c>
      <c r="I241" s="559"/>
      <c r="J241" s="559"/>
      <c r="K241" s="559"/>
      <c r="L241" s="559"/>
      <c r="M241" s="559"/>
      <c r="N241" s="559"/>
      <c r="O241" s="563" t="s">
        <v>44</v>
      </c>
      <c r="P241" s="563" t="s">
        <v>9</v>
      </c>
      <c r="Q241" s="559"/>
      <c r="R241" s="559"/>
      <c r="S241" s="559"/>
      <c r="T241" s="559"/>
      <c r="U241" s="559"/>
      <c r="V241" s="559"/>
      <c r="W241" s="559"/>
      <c r="X241" s="562">
        <f>Q241*W241</f>
        <v>0</v>
      </c>
      <c r="Y241" s="559">
        <v>4</v>
      </c>
      <c r="Z241" s="559">
        <v>8</v>
      </c>
      <c r="AA241" s="561"/>
      <c r="AB241" s="561"/>
      <c r="AC241" s="560"/>
      <c r="AD241" s="559">
        <v>10</v>
      </c>
      <c r="AE241" s="560">
        <v>0</v>
      </c>
      <c r="AF241" s="559">
        <v>0.02</v>
      </c>
      <c r="AG241" s="226"/>
    </row>
    <row r="242" spans="1:33" ht="15.75" x14ac:dyDescent="0.25">
      <c r="A242" s="559"/>
      <c r="B242" s="563"/>
      <c r="C242" s="559"/>
      <c r="D242" s="559"/>
      <c r="E242" s="559"/>
      <c r="F242" s="559"/>
      <c r="G242" s="559"/>
      <c r="H242" s="559"/>
      <c r="I242" s="559"/>
      <c r="J242" s="559"/>
      <c r="K242" s="559"/>
      <c r="L242" s="559"/>
      <c r="M242" s="559"/>
      <c r="N242" s="559"/>
      <c r="O242" s="563" t="s">
        <v>41</v>
      </c>
      <c r="P242" s="563"/>
      <c r="Q242" s="559"/>
      <c r="R242" s="559"/>
      <c r="S242" s="559">
        <v>120.4</v>
      </c>
      <c r="T242" s="559"/>
      <c r="U242" s="559"/>
      <c r="V242" s="559"/>
      <c r="W242" s="559"/>
      <c r="X242" s="562"/>
      <c r="Y242" s="559"/>
      <c r="Z242" s="559"/>
      <c r="AA242" s="561"/>
      <c r="AB242" s="561"/>
      <c r="AC242" s="560"/>
      <c r="AD242" s="559"/>
      <c r="AE242" s="560"/>
      <c r="AF242" s="559"/>
      <c r="AG242" s="226"/>
    </row>
    <row r="243" spans="1:33" ht="15.75" x14ac:dyDescent="0.25">
      <c r="A243" s="559"/>
      <c r="B243" s="563"/>
      <c r="C243" s="559"/>
      <c r="D243" s="559"/>
      <c r="E243" s="559"/>
      <c r="F243" s="559"/>
      <c r="G243" s="559"/>
      <c r="H243" s="559"/>
      <c r="I243" s="559"/>
      <c r="J243" s="559"/>
      <c r="K243" s="559"/>
      <c r="L243" s="559"/>
      <c r="M243" s="559"/>
      <c r="N243" s="559"/>
      <c r="O243" s="563" t="s">
        <v>40</v>
      </c>
      <c r="P243" s="563"/>
      <c r="Q243" s="559"/>
      <c r="R243" s="559"/>
      <c r="S243" s="559">
        <v>96</v>
      </c>
      <c r="T243" s="559"/>
      <c r="U243" s="559"/>
      <c r="V243" s="559"/>
      <c r="W243" s="559"/>
      <c r="X243" s="562"/>
      <c r="Y243" s="559"/>
      <c r="Z243" s="559"/>
      <c r="AA243" s="561"/>
      <c r="AB243" s="561"/>
      <c r="AC243" s="560"/>
      <c r="AD243" s="559"/>
      <c r="AE243" s="560"/>
      <c r="AF243" s="559"/>
      <c r="AG243" s="226"/>
    </row>
    <row r="244" spans="1:33" ht="15.75" x14ac:dyDescent="0.25">
      <c r="A244" s="559">
        <v>150</v>
      </c>
      <c r="B244" s="563" t="s">
        <v>4</v>
      </c>
      <c r="C244" s="559">
        <v>18690</v>
      </c>
      <c r="D244" s="559">
        <v>13</v>
      </c>
      <c r="E244" s="559">
        <v>2</v>
      </c>
      <c r="F244" s="559">
        <v>60</v>
      </c>
      <c r="G244" s="559">
        <v>5460</v>
      </c>
      <c r="H244" s="559"/>
      <c r="I244" s="559"/>
      <c r="J244" s="559"/>
      <c r="K244" s="559"/>
      <c r="L244" s="559"/>
      <c r="M244" s="559"/>
      <c r="N244" s="559"/>
      <c r="O244" s="563"/>
      <c r="P244" s="563"/>
      <c r="Q244" s="559"/>
      <c r="R244" s="559"/>
      <c r="S244" s="559"/>
      <c r="T244" s="559"/>
      <c r="U244" s="559"/>
      <c r="V244" s="559"/>
      <c r="W244" s="559"/>
      <c r="X244" s="562"/>
      <c r="Y244" s="559"/>
      <c r="Z244" s="559"/>
      <c r="AA244" s="561"/>
      <c r="AB244" s="561"/>
      <c r="AC244" s="560"/>
      <c r="AD244" s="559">
        <v>50</v>
      </c>
      <c r="AE244" s="560">
        <v>0</v>
      </c>
      <c r="AF244" s="559">
        <v>0.01</v>
      </c>
      <c r="AG244" s="226"/>
    </row>
    <row r="245" spans="1:33" ht="15.75" x14ac:dyDescent="0.25">
      <c r="A245" s="559">
        <v>151</v>
      </c>
      <c r="B245" s="563" t="s">
        <v>4</v>
      </c>
      <c r="C245" s="559">
        <v>274</v>
      </c>
      <c r="D245" s="559">
        <v>0</v>
      </c>
      <c r="E245" s="559">
        <v>0</v>
      </c>
      <c r="F245" s="559">
        <v>52</v>
      </c>
      <c r="G245" s="559"/>
      <c r="H245" s="559">
        <v>52</v>
      </c>
      <c r="I245" s="559"/>
      <c r="J245" s="559"/>
      <c r="K245" s="559"/>
      <c r="L245" s="559">
        <v>130</v>
      </c>
      <c r="M245" s="559">
        <f>H245*L245</f>
        <v>6760</v>
      </c>
      <c r="N245" s="559"/>
      <c r="O245" s="563" t="s">
        <v>44</v>
      </c>
      <c r="P245" s="563" t="s">
        <v>9</v>
      </c>
      <c r="Q245" s="559"/>
      <c r="R245" s="559"/>
      <c r="S245" s="559"/>
      <c r="T245" s="559"/>
      <c r="U245" s="559"/>
      <c r="V245" s="559"/>
      <c r="W245" s="559">
        <v>6500</v>
      </c>
      <c r="X245" s="562">
        <f>Q245*W245</f>
        <v>0</v>
      </c>
      <c r="Y245" s="559"/>
      <c r="Z245" s="559">
        <v>85</v>
      </c>
      <c r="AA245" s="561"/>
      <c r="AB245" s="561">
        <f>M245+AA245</f>
        <v>6760</v>
      </c>
      <c r="AC245" s="560"/>
      <c r="AD245" s="559">
        <v>10</v>
      </c>
      <c r="AE245" s="560">
        <v>0</v>
      </c>
      <c r="AF245" s="559">
        <v>0.02</v>
      </c>
      <c r="AG245" s="226"/>
    </row>
    <row r="246" spans="1:33" ht="15.75" x14ac:dyDescent="0.25">
      <c r="A246" s="559"/>
      <c r="B246" s="563"/>
      <c r="C246" s="559"/>
      <c r="D246" s="559"/>
      <c r="E246" s="559"/>
      <c r="F246" s="559"/>
      <c r="G246" s="559"/>
      <c r="H246" s="559"/>
      <c r="I246" s="559"/>
      <c r="J246" s="559"/>
      <c r="K246" s="559"/>
      <c r="L246" s="559"/>
      <c r="M246" s="559"/>
      <c r="N246" s="559"/>
      <c r="O246" s="563" t="s">
        <v>41</v>
      </c>
      <c r="P246" s="563"/>
      <c r="Q246" s="559"/>
      <c r="R246" s="559"/>
      <c r="S246" s="559">
        <v>102.75</v>
      </c>
      <c r="T246" s="559"/>
      <c r="U246" s="559"/>
      <c r="V246" s="559"/>
      <c r="W246" s="559"/>
      <c r="X246" s="562"/>
      <c r="Y246" s="559"/>
      <c r="Z246" s="559"/>
      <c r="AA246" s="561"/>
      <c r="AB246" s="561"/>
      <c r="AC246" s="560"/>
      <c r="AD246" s="559"/>
      <c r="AE246" s="560"/>
      <c r="AF246" s="559"/>
      <c r="AG246" s="226"/>
    </row>
    <row r="247" spans="1:33" ht="15.75" x14ac:dyDescent="0.25">
      <c r="A247" s="559"/>
      <c r="B247" s="563"/>
      <c r="C247" s="559"/>
      <c r="D247" s="559"/>
      <c r="E247" s="559"/>
      <c r="F247" s="559"/>
      <c r="G247" s="559"/>
      <c r="H247" s="559"/>
      <c r="I247" s="559"/>
      <c r="J247" s="559"/>
      <c r="K247" s="559"/>
      <c r="L247" s="559"/>
      <c r="M247" s="559"/>
      <c r="N247" s="559"/>
      <c r="O247" s="563" t="s">
        <v>40</v>
      </c>
      <c r="P247" s="563"/>
      <c r="Q247" s="559"/>
      <c r="R247" s="559"/>
      <c r="S247" s="559">
        <v>96</v>
      </c>
      <c r="T247" s="559"/>
      <c r="U247" s="559"/>
      <c r="V247" s="559"/>
      <c r="W247" s="559"/>
      <c r="X247" s="562"/>
      <c r="Y247" s="559"/>
      <c r="Z247" s="559"/>
      <c r="AA247" s="561"/>
      <c r="AB247" s="561"/>
      <c r="AC247" s="560"/>
      <c r="AD247" s="559"/>
      <c r="AE247" s="560"/>
      <c r="AF247" s="559"/>
      <c r="AG247" s="226"/>
    </row>
    <row r="248" spans="1:33" ht="15.75" x14ac:dyDescent="0.25">
      <c r="A248" s="559">
        <v>152</v>
      </c>
      <c r="B248" s="563" t="s">
        <v>4</v>
      </c>
      <c r="C248" s="559"/>
      <c r="D248" s="559"/>
      <c r="E248" s="559"/>
      <c r="F248" s="559"/>
      <c r="G248" s="559"/>
      <c r="H248" s="559"/>
      <c r="I248" s="559"/>
      <c r="J248" s="559"/>
      <c r="K248" s="559"/>
      <c r="L248" s="559"/>
      <c r="M248" s="559"/>
      <c r="N248" s="559"/>
      <c r="O248" s="563" t="s">
        <v>39</v>
      </c>
      <c r="P248" s="563" t="s">
        <v>2</v>
      </c>
      <c r="Q248" s="559">
        <v>309</v>
      </c>
      <c r="R248" s="559"/>
      <c r="S248" s="559">
        <v>309</v>
      </c>
      <c r="T248" s="559"/>
      <c r="U248" s="559"/>
      <c r="V248" s="559"/>
      <c r="W248" s="559">
        <v>6500</v>
      </c>
      <c r="X248" s="562">
        <f>Q248*W248</f>
        <v>2008500</v>
      </c>
      <c r="Y248" s="559">
        <v>4</v>
      </c>
      <c r="Z248" s="559">
        <v>4</v>
      </c>
      <c r="AA248" s="561">
        <f>SUM(X248-(X248*Z248/100))</f>
        <v>1928160</v>
      </c>
      <c r="AB248" s="561">
        <f>AA248</f>
        <v>1928160</v>
      </c>
      <c r="AC248" s="560"/>
      <c r="AD248" s="559">
        <v>10</v>
      </c>
      <c r="AE248" s="560">
        <v>0</v>
      </c>
      <c r="AF248" s="559">
        <v>0.02</v>
      </c>
      <c r="AG248" s="226"/>
    </row>
    <row r="249" spans="1:33" ht="15.75" x14ac:dyDescent="0.25">
      <c r="A249" s="559">
        <v>153</v>
      </c>
      <c r="B249" s="563" t="s">
        <v>4</v>
      </c>
      <c r="C249" s="559">
        <v>13574</v>
      </c>
      <c r="D249" s="559">
        <v>8</v>
      </c>
      <c r="E249" s="559">
        <v>1</v>
      </c>
      <c r="F249" s="559">
        <v>66</v>
      </c>
      <c r="G249" s="559">
        <v>3366</v>
      </c>
      <c r="H249" s="559"/>
      <c r="I249" s="559"/>
      <c r="J249" s="559"/>
      <c r="K249" s="559"/>
      <c r="L249" s="559">
        <v>75</v>
      </c>
      <c r="M249" s="559">
        <f>G249*L249</f>
        <v>252450</v>
      </c>
      <c r="N249" s="559"/>
      <c r="O249" s="563"/>
      <c r="P249" s="563"/>
      <c r="Q249" s="559"/>
      <c r="R249" s="559"/>
      <c r="S249" s="559"/>
      <c r="T249" s="559"/>
      <c r="U249" s="559"/>
      <c r="V249" s="559"/>
      <c r="W249" s="559"/>
      <c r="X249" s="562"/>
      <c r="Y249" s="559"/>
      <c r="Z249" s="559"/>
      <c r="AA249" s="561"/>
      <c r="AB249" s="561">
        <f>M249+AA249</f>
        <v>252450</v>
      </c>
      <c r="AC249" s="560"/>
      <c r="AD249" s="559">
        <v>50</v>
      </c>
      <c r="AE249" s="560">
        <v>0</v>
      </c>
      <c r="AF249" s="559">
        <v>0.01</v>
      </c>
      <c r="AG249" s="226"/>
    </row>
    <row r="250" spans="1:33" ht="15.75" x14ac:dyDescent="0.25">
      <c r="A250" s="559">
        <v>154</v>
      </c>
      <c r="B250" s="563" t="s">
        <v>4</v>
      </c>
      <c r="C250" s="559">
        <v>20377</v>
      </c>
      <c r="D250" s="559">
        <v>17</v>
      </c>
      <c r="E250" s="559">
        <v>2</v>
      </c>
      <c r="F250" s="559">
        <v>76</v>
      </c>
      <c r="G250" s="559">
        <v>7076</v>
      </c>
      <c r="H250" s="559"/>
      <c r="I250" s="559"/>
      <c r="J250" s="559"/>
      <c r="K250" s="559"/>
      <c r="L250" s="559"/>
      <c r="M250" s="559"/>
      <c r="N250" s="559"/>
      <c r="O250" s="563"/>
      <c r="P250" s="563"/>
      <c r="Q250" s="559"/>
      <c r="R250" s="559"/>
      <c r="S250" s="559"/>
      <c r="T250" s="559"/>
      <c r="U250" s="559"/>
      <c r="V250" s="559"/>
      <c r="W250" s="559"/>
      <c r="X250" s="562"/>
      <c r="Y250" s="559"/>
      <c r="Z250" s="559"/>
      <c r="AA250" s="561"/>
      <c r="AB250" s="561"/>
      <c r="AC250" s="560"/>
      <c r="AD250" s="559">
        <v>50</v>
      </c>
      <c r="AE250" s="560">
        <v>0</v>
      </c>
      <c r="AF250" s="559">
        <v>0.01</v>
      </c>
      <c r="AG250" s="226"/>
    </row>
    <row r="251" spans="1:33" ht="15.75" x14ac:dyDescent="0.25">
      <c r="A251" s="559">
        <v>155</v>
      </c>
      <c r="B251" s="563" t="s">
        <v>26</v>
      </c>
      <c r="C251" s="559"/>
      <c r="D251" s="559">
        <v>6</v>
      </c>
      <c r="E251" s="559">
        <v>2</v>
      </c>
      <c r="F251" s="559">
        <v>0</v>
      </c>
      <c r="G251" s="559">
        <v>2600</v>
      </c>
      <c r="H251" s="559"/>
      <c r="I251" s="559"/>
      <c r="J251" s="559"/>
      <c r="K251" s="559"/>
      <c r="L251" s="559"/>
      <c r="M251" s="559"/>
      <c r="N251" s="559"/>
      <c r="O251" s="563"/>
      <c r="P251" s="563"/>
      <c r="Q251" s="559"/>
      <c r="R251" s="559"/>
      <c r="S251" s="559"/>
      <c r="T251" s="559"/>
      <c r="U251" s="559"/>
      <c r="V251" s="559"/>
      <c r="W251" s="559"/>
      <c r="X251" s="562"/>
      <c r="Y251" s="559"/>
      <c r="Z251" s="559"/>
      <c r="AA251" s="561"/>
      <c r="AB251" s="561"/>
      <c r="AC251" s="560"/>
      <c r="AD251" s="559">
        <v>50</v>
      </c>
      <c r="AE251" s="560">
        <v>0</v>
      </c>
      <c r="AF251" s="559">
        <v>0.01</v>
      </c>
      <c r="AG251" s="226"/>
    </row>
    <row r="252" spans="1:33" ht="15.75" x14ac:dyDescent="0.25">
      <c r="A252" s="559">
        <v>156</v>
      </c>
      <c r="B252" s="563" t="s">
        <v>4</v>
      </c>
      <c r="C252" s="559"/>
      <c r="D252" s="559"/>
      <c r="E252" s="559"/>
      <c r="F252" s="559"/>
      <c r="G252" s="559"/>
      <c r="H252" s="559"/>
      <c r="I252" s="559"/>
      <c r="J252" s="559"/>
      <c r="K252" s="559"/>
      <c r="L252" s="559"/>
      <c r="M252" s="559"/>
      <c r="N252" s="559"/>
      <c r="O252" s="563" t="s">
        <v>44</v>
      </c>
      <c r="P252" s="563" t="s">
        <v>9</v>
      </c>
      <c r="Q252" s="559"/>
      <c r="R252" s="559"/>
      <c r="S252" s="559"/>
      <c r="T252" s="559"/>
      <c r="U252" s="559"/>
      <c r="V252" s="559"/>
      <c r="W252" s="559">
        <v>6500</v>
      </c>
      <c r="X252" s="562">
        <f>Q252*W252</f>
        <v>0</v>
      </c>
      <c r="Y252" s="559">
        <v>25</v>
      </c>
      <c r="Z252" s="559">
        <v>85</v>
      </c>
      <c r="AA252" s="561"/>
      <c r="AB252" s="561"/>
      <c r="AC252" s="560"/>
      <c r="AD252" s="559">
        <v>10</v>
      </c>
      <c r="AE252" s="560">
        <v>0</v>
      </c>
      <c r="AF252" s="559">
        <v>0.02</v>
      </c>
      <c r="AG252" s="226"/>
    </row>
    <row r="253" spans="1:33" ht="15.75" x14ac:dyDescent="0.25">
      <c r="A253" s="559"/>
      <c r="B253" s="563"/>
      <c r="C253" s="559"/>
      <c r="D253" s="559"/>
      <c r="E253" s="559"/>
      <c r="F253" s="559"/>
      <c r="G253" s="559"/>
      <c r="H253" s="559"/>
      <c r="I253" s="559"/>
      <c r="J253" s="559"/>
      <c r="K253" s="559"/>
      <c r="L253" s="559"/>
      <c r="M253" s="559"/>
      <c r="N253" s="559"/>
      <c r="O253" s="563" t="s">
        <v>41</v>
      </c>
      <c r="P253" s="563"/>
      <c r="Q253" s="559"/>
      <c r="R253" s="559"/>
      <c r="S253" s="559">
        <v>232.5</v>
      </c>
      <c r="T253" s="559"/>
      <c r="U253" s="559"/>
      <c r="V253" s="559"/>
      <c r="W253" s="559"/>
      <c r="X253" s="562"/>
      <c r="Y253" s="559"/>
      <c r="Z253" s="559"/>
      <c r="AA253" s="561"/>
      <c r="AB253" s="561"/>
      <c r="AC253" s="560"/>
      <c r="AD253" s="559"/>
      <c r="AE253" s="560"/>
      <c r="AF253" s="559"/>
      <c r="AG253" s="226"/>
    </row>
    <row r="254" spans="1:33" ht="15.75" x14ac:dyDescent="0.25">
      <c r="A254" s="559"/>
      <c r="B254" s="563"/>
      <c r="C254" s="559"/>
      <c r="D254" s="559"/>
      <c r="E254" s="559"/>
      <c r="F254" s="559"/>
      <c r="G254" s="559"/>
      <c r="H254" s="559"/>
      <c r="I254" s="559"/>
      <c r="J254" s="559"/>
      <c r="K254" s="559"/>
      <c r="L254" s="559"/>
      <c r="M254" s="559"/>
      <c r="N254" s="559"/>
      <c r="O254" s="563" t="s">
        <v>40</v>
      </c>
      <c r="P254" s="563"/>
      <c r="Q254" s="559"/>
      <c r="R254" s="559"/>
      <c r="S254" s="559">
        <v>96</v>
      </c>
      <c r="T254" s="559"/>
      <c r="U254" s="559"/>
      <c r="V254" s="559"/>
      <c r="W254" s="559"/>
      <c r="X254" s="562"/>
      <c r="Y254" s="559"/>
      <c r="Z254" s="559"/>
      <c r="AA254" s="561"/>
      <c r="AB254" s="561"/>
      <c r="AC254" s="560"/>
      <c r="AD254" s="559"/>
      <c r="AE254" s="560"/>
      <c r="AF254" s="559"/>
      <c r="AG254" s="226"/>
    </row>
    <row r="255" spans="1:33" ht="15.75" x14ac:dyDescent="0.25">
      <c r="A255" s="559" t="s">
        <v>1305</v>
      </c>
      <c r="B255" s="563"/>
      <c r="C255" s="559"/>
      <c r="D255" s="559"/>
      <c r="E255" s="559"/>
      <c r="F255" s="559"/>
      <c r="G255" s="559"/>
      <c r="H255" s="559"/>
      <c r="I255" s="559"/>
      <c r="J255" s="559"/>
      <c r="K255" s="559"/>
      <c r="L255" s="559"/>
      <c r="M255" s="559"/>
      <c r="N255" s="559"/>
      <c r="O255" s="563" t="s">
        <v>12</v>
      </c>
      <c r="P255" s="563" t="s">
        <v>0</v>
      </c>
      <c r="Q255" s="559">
        <v>16.2</v>
      </c>
      <c r="R255" s="559">
        <v>16.2</v>
      </c>
      <c r="S255" s="559"/>
      <c r="T255" s="559"/>
      <c r="U255" s="559"/>
      <c r="V255" s="559"/>
      <c r="W255" s="559">
        <v>5400</v>
      </c>
      <c r="X255" s="562">
        <f>Q255*W255</f>
        <v>87480</v>
      </c>
      <c r="Y255" s="559"/>
      <c r="Z255" s="559">
        <v>93</v>
      </c>
      <c r="AA255" s="561">
        <f>SUM(X255-(X255*Z255/100))</f>
        <v>6123.6000000000058</v>
      </c>
      <c r="AB255" s="561">
        <f>AA255</f>
        <v>6123.6000000000058</v>
      </c>
      <c r="AC255" s="560"/>
      <c r="AD255" s="559">
        <v>50</v>
      </c>
      <c r="AE255" s="560">
        <v>0</v>
      </c>
      <c r="AF255" s="559">
        <v>0.01</v>
      </c>
      <c r="AG255" s="226"/>
    </row>
    <row r="256" spans="1:33" ht="15.75" x14ac:dyDescent="0.25">
      <c r="A256" s="559"/>
      <c r="B256" s="563"/>
      <c r="C256" s="559"/>
      <c r="D256" s="559"/>
      <c r="E256" s="559"/>
      <c r="F256" s="559"/>
      <c r="G256" s="559"/>
      <c r="H256" s="559"/>
      <c r="I256" s="559"/>
      <c r="J256" s="559"/>
      <c r="K256" s="559"/>
      <c r="L256" s="559"/>
      <c r="M256" s="559"/>
      <c r="N256" s="559"/>
      <c r="O256" s="563" t="s">
        <v>12</v>
      </c>
      <c r="P256" s="563" t="s">
        <v>0</v>
      </c>
      <c r="Q256" s="559">
        <v>29.25</v>
      </c>
      <c r="R256" s="559">
        <v>29.25</v>
      </c>
      <c r="S256" s="559"/>
      <c r="T256" s="559"/>
      <c r="U256" s="559"/>
      <c r="V256" s="559"/>
      <c r="W256" s="559"/>
      <c r="X256" s="562">
        <f>Q256*W256</f>
        <v>0</v>
      </c>
      <c r="Y256" s="559"/>
      <c r="Z256" s="559">
        <v>93</v>
      </c>
      <c r="AA256" s="561"/>
      <c r="AB256" s="561"/>
      <c r="AC256" s="560"/>
      <c r="AD256" s="559">
        <v>10</v>
      </c>
      <c r="AE256" s="560">
        <v>0</v>
      </c>
      <c r="AF256" s="559">
        <v>0.01</v>
      </c>
      <c r="AG256" s="226"/>
    </row>
    <row r="257" spans="1:33" ht="15.75" x14ac:dyDescent="0.25">
      <c r="A257" s="559">
        <v>157</v>
      </c>
      <c r="B257" s="563" t="s">
        <v>4</v>
      </c>
      <c r="C257" s="559">
        <v>12323</v>
      </c>
      <c r="D257" s="559">
        <v>11</v>
      </c>
      <c r="E257" s="559">
        <v>1</v>
      </c>
      <c r="F257" s="559">
        <v>5</v>
      </c>
      <c r="G257" s="559">
        <v>4505</v>
      </c>
      <c r="H257" s="559"/>
      <c r="I257" s="559"/>
      <c r="J257" s="559"/>
      <c r="K257" s="559"/>
      <c r="L257" s="559">
        <v>130</v>
      </c>
      <c r="M257" s="559">
        <f>G257*L257</f>
        <v>585650</v>
      </c>
      <c r="N257" s="559"/>
      <c r="O257" s="563"/>
      <c r="P257" s="563"/>
      <c r="Q257" s="559"/>
      <c r="R257" s="559"/>
      <c r="S257" s="559"/>
      <c r="T257" s="559"/>
      <c r="U257" s="559"/>
      <c r="V257" s="559"/>
      <c r="W257" s="559"/>
      <c r="X257" s="562"/>
      <c r="Y257" s="559"/>
      <c r="Z257" s="559"/>
      <c r="AA257" s="561"/>
      <c r="AB257" s="561">
        <f>M257+AA257</f>
        <v>585650</v>
      </c>
      <c r="AC257" s="560"/>
      <c r="AD257" s="559">
        <v>50</v>
      </c>
      <c r="AE257" s="560">
        <v>0</v>
      </c>
      <c r="AF257" s="559">
        <v>0.01</v>
      </c>
      <c r="AG257" s="226"/>
    </row>
    <row r="258" spans="1:33" ht="15.75" x14ac:dyDescent="0.25">
      <c r="A258" s="559">
        <v>158</v>
      </c>
      <c r="B258" s="563" t="s">
        <v>4</v>
      </c>
      <c r="C258" s="559">
        <v>1671</v>
      </c>
      <c r="D258" s="559">
        <v>11</v>
      </c>
      <c r="E258" s="559">
        <v>1</v>
      </c>
      <c r="F258" s="559">
        <v>5</v>
      </c>
      <c r="G258" s="559">
        <v>4505</v>
      </c>
      <c r="H258" s="559"/>
      <c r="I258" s="559"/>
      <c r="J258" s="559"/>
      <c r="K258" s="559"/>
      <c r="L258" s="559">
        <v>110</v>
      </c>
      <c r="M258" s="559">
        <f>G258*L258</f>
        <v>495550</v>
      </c>
      <c r="N258" s="559"/>
      <c r="O258" s="563"/>
      <c r="P258" s="563"/>
      <c r="Q258" s="559"/>
      <c r="R258" s="559"/>
      <c r="S258" s="559"/>
      <c r="T258" s="559"/>
      <c r="U258" s="559"/>
      <c r="V258" s="559"/>
      <c r="W258" s="559"/>
      <c r="X258" s="562"/>
      <c r="Y258" s="559"/>
      <c r="Z258" s="559"/>
      <c r="AA258" s="561"/>
      <c r="AB258" s="561">
        <f>M258+AA258</f>
        <v>495550</v>
      </c>
      <c r="AC258" s="560"/>
      <c r="AD258" s="559">
        <v>50</v>
      </c>
      <c r="AE258" s="560">
        <v>0</v>
      </c>
      <c r="AF258" s="559">
        <v>0.01</v>
      </c>
      <c r="AG258" s="226"/>
    </row>
    <row r="259" spans="1:33" ht="15.75" x14ac:dyDescent="0.25">
      <c r="A259" s="559">
        <v>159</v>
      </c>
      <c r="B259" s="563" t="s">
        <v>4</v>
      </c>
      <c r="C259" s="559"/>
      <c r="D259" s="559">
        <v>0</v>
      </c>
      <c r="E259" s="559">
        <v>1</v>
      </c>
      <c r="F259" s="559">
        <v>14</v>
      </c>
      <c r="G259" s="559"/>
      <c r="H259" s="559">
        <v>114</v>
      </c>
      <c r="I259" s="559"/>
      <c r="J259" s="559"/>
      <c r="K259" s="559"/>
      <c r="L259" s="559"/>
      <c r="M259" s="559"/>
      <c r="N259" s="559"/>
      <c r="O259" s="563" t="s">
        <v>39</v>
      </c>
      <c r="P259" s="563" t="s">
        <v>2</v>
      </c>
      <c r="Q259" s="559">
        <v>188.8</v>
      </c>
      <c r="R259" s="559"/>
      <c r="S259" s="559">
        <v>188.8</v>
      </c>
      <c r="T259" s="559"/>
      <c r="U259" s="559"/>
      <c r="V259" s="559"/>
      <c r="W259" s="559">
        <v>6500</v>
      </c>
      <c r="X259" s="562">
        <f>Q259*W259</f>
        <v>1227200</v>
      </c>
      <c r="Y259" s="559">
        <v>30</v>
      </c>
      <c r="Z259" s="559">
        <v>50</v>
      </c>
      <c r="AA259" s="561">
        <f>SUM(X259-(X259*Z259/100))</f>
        <v>613600</v>
      </c>
      <c r="AB259" s="561">
        <f>AA259</f>
        <v>613600</v>
      </c>
      <c r="AC259" s="560"/>
      <c r="AD259" s="559">
        <v>10</v>
      </c>
      <c r="AE259" s="560">
        <v>0</v>
      </c>
      <c r="AF259" s="559">
        <v>0.02</v>
      </c>
      <c r="AG259" s="226"/>
    </row>
    <row r="260" spans="1:33" ht="15.75" x14ac:dyDescent="0.25">
      <c r="A260" s="559">
        <v>160</v>
      </c>
      <c r="B260" s="563" t="s">
        <v>4</v>
      </c>
      <c r="C260" s="559"/>
      <c r="D260" s="559">
        <v>19</v>
      </c>
      <c r="E260" s="559">
        <v>0</v>
      </c>
      <c r="F260" s="559">
        <v>0</v>
      </c>
      <c r="G260" s="559">
        <v>7600</v>
      </c>
      <c r="H260" s="559"/>
      <c r="I260" s="559"/>
      <c r="J260" s="559"/>
      <c r="K260" s="559"/>
      <c r="L260" s="559"/>
      <c r="M260" s="559"/>
      <c r="N260" s="559"/>
      <c r="O260" s="563"/>
      <c r="P260" s="563"/>
      <c r="Q260" s="559"/>
      <c r="R260" s="559"/>
      <c r="S260" s="559"/>
      <c r="T260" s="559"/>
      <c r="U260" s="559"/>
      <c r="V260" s="559"/>
      <c r="W260" s="559"/>
      <c r="X260" s="562"/>
      <c r="Y260" s="559"/>
      <c r="Z260" s="559"/>
      <c r="AA260" s="561"/>
      <c r="AB260" s="561"/>
      <c r="AC260" s="560"/>
      <c r="AD260" s="559">
        <v>50</v>
      </c>
      <c r="AE260" s="560">
        <v>0</v>
      </c>
      <c r="AF260" s="559">
        <v>0.01</v>
      </c>
      <c r="AG260" s="226"/>
    </row>
    <row r="261" spans="1:33" ht="15.75" x14ac:dyDescent="0.25">
      <c r="A261" s="559">
        <v>161</v>
      </c>
      <c r="B261" s="563" t="s">
        <v>4</v>
      </c>
      <c r="C261" s="559">
        <v>28953</v>
      </c>
      <c r="D261" s="559">
        <v>0</v>
      </c>
      <c r="E261" s="559">
        <v>1</v>
      </c>
      <c r="F261" s="559">
        <v>15</v>
      </c>
      <c r="G261" s="559"/>
      <c r="H261" s="559">
        <v>115</v>
      </c>
      <c r="I261" s="559"/>
      <c r="J261" s="559"/>
      <c r="K261" s="559"/>
      <c r="L261" s="559"/>
      <c r="M261" s="559"/>
      <c r="N261" s="559"/>
      <c r="O261" s="563" t="s">
        <v>39</v>
      </c>
      <c r="P261" s="563" t="s">
        <v>2</v>
      </c>
      <c r="Q261" s="559">
        <v>123.9</v>
      </c>
      <c r="R261" s="559"/>
      <c r="S261" s="559">
        <v>123.9</v>
      </c>
      <c r="T261" s="559"/>
      <c r="U261" s="559"/>
      <c r="V261" s="559"/>
      <c r="W261" s="559">
        <v>6500</v>
      </c>
      <c r="X261" s="562">
        <f>Q261*W261</f>
        <v>805350</v>
      </c>
      <c r="Y261" s="559">
        <v>44</v>
      </c>
      <c r="Z261" s="559">
        <v>76</v>
      </c>
      <c r="AA261" s="561">
        <f>SUM(X261-(X261*Z261/100))</f>
        <v>193284</v>
      </c>
      <c r="AB261" s="561">
        <f>AA261</f>
        <v>193284</v>
      </c>
      <c r="AC261" s="560"/>
      <c r="AD261" s="559">
        <v>10</v>
      </c>
      <c r="AE261" s="560">
        <v>0</v>
      </c>
      <c r="AF261" s="559">
        <v>0.02</v>
      </c>
      <c r="AG261" s="226"/>
    </row>
    <row r="262" spans="1:33" ht="15.75" x14ac:dyDescent="0.25">
      <c r="A262" s="559"/>
      <c r="B262" s="563"/>
      <c r="C262" s="559"/>
      <c r="D262" s="559"/>
      <c r="E262" s="559"/>
      <c r="F262" s="559"/>
      <c r="G262" s="559"/>
      <c r="H262" s="559"/>
      <c r="I262" s="559"/>
      <c r="J262" s="559"/>
      <c r="K262" s="559"/>
      <c r="L262" s="559"/>
      <c r="M262" s="559"/>
      <c r="N262" s="559"/>
      <c r="O262" s="563" t="s">
        <v>1</v>
      </c>
      <c r="P262" s="563" t="s">
        <v>0</v>
      </c>
      <c r="Q262" s="559">
        <v>110.4</v>
      </c>
      <c r="R262" s="559"/>
      <c r="S262" s="559"/>
      <c r="T262" s="559">
        <v>110.4</v>
      </c>
      <c r="U262" s="559"/>
      <c r="V262" s="559"/>
      <c r="W262" s="559">
        <v>2050</v>
      </c>
      <c r="X262" s="562">
        <f>Q262*W262</f>
        <v>226320</v>
      </c>
      <c r="Y262" s="559">
        <v>10</v>
      </c>
      <c r="Z262" s="559">
        <v>40</v>
      </c>
      <c r="AA262" s="561">
        <f>SUM(X262-(X262*Z262/100))</f>
        <v>135792</v>
      </c>
      <c r="AB262" s="561">
        <f>AA262</f>
        <v>135792</v>
      </c>
      <c r="AC262" s="560"/>
      <c r="AD262" s="559">
        <v>50</v>
      </c>
      <c r="AE262" s="560">
        <v>0</v>
      </c>
      <c r="AF262" s="559">
        <v>0.01</v>
      </c>
      <c r="AG262" s="226"/>
    </row>
    <row r="263" spans="1:33" ht="15.75" x14ac:dyDescent="0.25">
      <c r="A263" s="559"/>
      <c r="B263" s="563"/>
      <c r="C263" s="559"/>
      <c r="D263" s="559"/>
      <c r="E263" s="559"/>
      <c r="F263" s="559"/>
      <c r="G263" s="559"/>
      <c r="H263" s="559"/>
      <c r="I263" s="559"/>
      <c r="J263" s="559"/>
      <c r="K263" s="559"/>
      <c r="L263" s="559"/>
      <c r="M263" s="559"/>
      <c r="N263" s="559"/>
      <c r="O263" s="563" t="s">
        <v>12</v>
      </c>
      <c r="P263" s="563" t="s">
        <v>0</v>
      </c>
      <c r="Q263" s="559">
        <v>30.5</v>
      </c>
      <c r="R263" s="559">
        <v>30.5</v>
      </c>
      <c r="S263" s="559"/>
      <c r="T263" s="559"/>
      <c r="U263" s="559"/>
      <c r="V263" s="559"/>
      <c r="W263" s="559">
        <v>5400</v>
      </c>
      <c r="X263" s="562">
        <f>Q263*W263</f>
        <v>164700</v>
      </c>
      <c r="Y263" s="559">
        <v>43</v>
      </c>
      <c r="Z263" s="559">
        <v>93</v>
      </c>
      <c r="AA263" s="561">
        <f>SUM(X263-(X263*Z263/100))</f>
        <v>11529</v>
      </c>
      <c r="AB263" s="561">
        <f>AA263</f>
        <v>11529</v>
      </c>
      <c r="AC263" s="560"/>
      <c r="AD263" s="559">
        <v>50</v>
      </c>
      <c r="AE263" s="560">
        <v>0</v>
      </c>
      <c r="AF263" s="559">
        <v>0.01</v>
      </c>
      <c r="AG263" s="226"/>
    </row>
    <row r="264" spans="1:33" ht="15.75" x14ac:dyDescent="0.25">
      <c r="A264" s="559">
        <v>162</v>
      </c>
      <c r="B264" s="563" t="s">
        <v>4</v>
      </c>
      <c r="C264" s="559">
        <v>2456</v>
      </c>
      <c r="D264" s="559">
        <v>11</v>
      </c>
      <c r="E264" s="559">
        <v>2</v>
      </c>
      <c r="F264" s="559">
        <v>85</v>
      </c>
      <c r="G264" s="559">
        <v>4685</v>
      </c>
      <c r="H264" s="559"/>
      <c r="I264" s="559"/>
      <c r="J264" s="559"/>
      <c r="K264" s="559"/>
      <c r="L264" s="578">
        <v>75</v>
      </c>
      <c r="M264" s="578">
        <f>G264*L264</f>
        <v>351375</v>
      </c>
      <c r="N264" s="226"/>
      <c r="O264" s="563"/>
      <c r="P264" s="563"/>
      <c r="Q264" s="559"/>
      <c r="R264" s="559"/>
      <c r="S264" s="559"/>
      <c r="T264" s="559"/>
      <c r="U264" s="559"/>
      <c r="V264" s="559"/>
      <c r="W264" s="559"/>
      <c r="X264" s="562"/>
      <c r="Y264" s="559"/>
      <c r="Z264" s="559"/>
      <c r="AA264" s="561"/>
      <c r="AB264" s="561">
        <f>M264+AA264</f>
        <v>351375</v>
      </c>
      <c r="AC264" s="560"/>
      <c r="AD264" s="559">
        <v>50</v>
      </c>
      <c r="AE264" s="560">
        <v>0</v>
      </c>
      <c r="AF264" s="559">
        <v>0.01</v>
      </c>
      <c r="AG264" s="226"/>
    </row>
    <row r="265" spans="1:33" ht="15.75" x14ac:dyDescent="0.25">
      <c r="A265" s="559">
        <v>163</v>
      </c>
      <c r="B265" s="563" t="s">
        <v>4</v>
      </c>
      <c r="C265" s="559">
        <v>8228</v>
      </c>
      <c r="D265" s="559">
        <v>5</v>
      </c>
      <c r="E265" s="559">
        <v>0</v>
      </c>
      <c r="F265" s="559">
        <v>0</v>
      </c>
      <c r="G265" s="559">
        <v>2000</v>
      </c>
      <c r="H265" s="559"/>
      <c r="I265" s="559"/>
      <c r="J265" s="559"/>
      <c r="K265" s="559"/>
      <c r="L265" s="559">
        <v>75</v>
      </c>
      <c r="M265" s="559">
        <f>G265*L265</f>
        <v>150000</v>
      </c>
      <c r="N265" s="559"/>
      <c r="O265" s="563"/>
      <c r="P265" s="563"/>
      <c r="Q265" s="559"/>
      <c r="R265" s="559"/>
      <c r="S265" s="559"/>
      <c r="T265" s="559"/>
      <c r="U265" s="559"/>
      <c r="V265" s="559"/>
      <c r="W265" s="559"/>
      <c r="X265" s="562"/>
      <c r="Y265" s="559"/>
      <c r="Z265" s="559"/>
      <c r="AA265" s="561"/>
      <c r="AB265" s="561">
        <f>M265+AA265</f>
        <v>150000</v>
      </c>
      <c r="AC265" s="560"/>
      <c r="AD265" s="559">
        <v>50</v>
      </c>
      <c r="AE265" s="560">
        <v>0</v>
      </c>
      <c r="AF265" s="559">
        <v>0.01</v>
      </c>
      <c r="AG265" s="226"/>
    </row>
    <row r="266" spans="1:33" ht="15.75" x14ac:dyDescent="0.25">
      <c r="A266" s="559">
        <v>164</v>
      </c>
      <c r="B266" s="563" t="s">
        <v>4</v>
      </c>
      <c r="C266" s="559">
        <v>21107</v>
      </c>
      <c r="D266" s="559">
        <v>0</v>
      </c>
      <c r="E266" s="559">
        <v>1</v>
      </c>
      <c r="F266" s="559">
        <v>14</v>
      </c>
      <c r="G266" s="559"/>
      <c r="H266" s="559">
        <v>114</v>
      </c>
      <c r="I266" s="559"/>
      <c r="J266" s="559"/>
      <c r="K266" s="559"/>
      <c r="L266" s="559"/>
      <c r="M266" s="559"/>
      <c r="N266" s="559"/>
      <c r="O266" s="563" t="s">
        <v>39</v>
      </c>
      <c r="P266" s="563" t="s">
        <v>2</v>
      </c>
      <c r="Q266" s="559">
        <v>146.26</v>
      </c>
      <c r="R266" s="559"/>
      <c r="S266" s="559">
        <v>146.26</v>
      </c>
      <c r="T266" s="559"/>
      <c r="U266" s="559"/>
      <c r="V266" s="559"/>
      <c r="W266" s="559">
        <v>6500</v>
      </c>
      <c r="X266" s="562">
        <f>Q266*W266</f>
        <v>950689.99999999988</v>
      </c>
      <c r="Y266" s="559">
        <v>2</v>
      </c>
      <c r="Z266" s="559">
        <v>2</v>
      </c>
      <c r="AA266" s="561">
        <f>SUM(X266-(X266*Z266/100))</f>
        <v>931676.19999999984</v>
      </c>
      <c r="AB266" s="561">
        <f>AA266</f>
        <v>931676.19999999984</v>
      </c>
      <c r="AC266" s="560"/>
      <c r="AD266" s="559">
        <v>10</v>
      </c>
      <c r="AE266" s="560">
        <v>0</v>
      </c>
      <c r="AF266" s="559">
        <v>0.02</v>
      </c>
      <c r="AG266" s="226"/>
    </row>
    <row r="267" spans="1:33" ht="15.75" x14ac:dyDescent="0.25">
      <c r="A267" s="559">
        <v>165</v>
      </c>
      <c r="B267" s="563" t="s">
        <v>4</v>
      </c>
      <c r="C267" s="559">
        <v>11883</v>
      </c>
      <c r="D267" s="559">
        <v>1</v>
      </c>
      <c r="E267" s="559">
        <v>0</v>
      </c>
      <c r="F267" s="559">
        <v>0</v>
      </c>
      <c r="G267" s="559"/>
      <c r="H267" s="559">
        <v>1000</v>
      </c>
      <c r="I267" s="559"/>
      <c r="J267" s="559"/>
      <c r="K267" s="559"/>
      <c r="L267" s="559"/>
      <c r="M267" s="559"/>
      <c r="N267" s="559"/>
      <c r="O267" s="563" t="s">
        <v>39</v>
      </c>
      <c r="P267" s="563" t="s">
        <v>2</v>
      </c>
      <c r="Q267" s="559">
        <v>78.66</v>
      </c>
      <c r="R267" s="559"/>
      <c r="S267" s="559">
        <v>78.66</v>
      </c>
      <c r="T267" s="559"/>
      <c r="U267" s="559"/>
      <c r="V267" s="559"/>
      <c r="W267" s="559">
        <v>6500</v>
      </c>
      <c r="X267" s="562">
        <f>Q267*W267</f>
        <v>511290</v>
      </c>
      <c r="Y267" s="559">
        <v>1</v>
      </c>
      <c r="Z267" s="559">
        <v>1</v>
      </c>
      <c r="AA267" s="561">
        <f>SUM(X267-(X267*Z267/100))</f>
        <v>506177.1</v>
      </c>
      <c r="AB267" s="561">
        <f>AA267</f>
        <v>506177.1</v>
      </c>
      <c r="AC267" s="560"/>
      <c r="AD267" s="559">
        <v>10</v>
      </c>
      <c r="AE267" s="560">
        <v>0</v>
      </c>
      <c r="AF267" s="559">
        <v>0.02</v>
      </c>
      <c r="AG267" s="226"/>
    </row>
    <row r="268" spans="1:33" ht="15.75" x14ac:dyDescent="0.25">
      <c r="A268" s="559"/>
      <c r="B268" s="563"/>
      <c r="C268" s="559"/>
      <c r="D268" s="559"/>
      <c r="E268" s="559"/>
      <c r="F268" s="559"/>
      <c r="G268" s="559"/>
      <c r="H268" s="559"/>
      <c r="I268" s="559"/>
      <c r="J268" s="559"/>
      <c r="K268" s="559"/>
      <c r="L268" s="559"/>
      <c r="M268" s="559"/>
      <c r="N268" s="559"/>
      <c r="O268" s="563" t="s">
        <v>415</v>
      </c>
      <c r="P268" s="563" t="s">
        <v>2</v>
      </c>
      <c r="Q268" s="559">
        <v>259</v>
      </c>
      <c r="R268" s="559"/>
      <c r="S268" s="559"/>
      <c r="T268" s="559">
        <v>259</v>
      </c>
      <c r="U268" s="559"/>
      <c r="V268" s="559"/>
      <c r="W268" s="559">
        <v>2050</v>
      </c>
      <c r="X268" s="562">
        <f>Q268*W268</f>
        <v>530950</v>
      </c>
      <c r="Y268" s="559">
        <v>1</v>
      </c>
      <c r="Z268" s="559">
        <v>1</v>
      </c>
      <c r="AA268" s="561">
        <f>SUM(X268-(X268*Z268/100))</f>
        <v>525640.5</v>
      </c>
      <c r="AB268" s="561">
        <f>AA268</f>
        <v>525640.5</v>
      </c>
      <c r="AC268" s="560"/>
      <c r="AD268" s="559">
        <v>50</v>
      </c>
      <c r="AE268" s="560">
        <v>0</v>
      </c>
      <c r="AF268" s="559">
        <v>0.01</v>
      </c>
      <c r="AG268" s="226"/>
    </row>
    <row r="269" spans="1:33" ht="15.75" x14ac:dyDescent="0.25">
      <c r="A269" s="559">
        <v>166</v>
      </c>
      <c r="B269" s="563" t="s">
        <v>4</v>
      </c>
      <c r="C269" s="559">
        <v>12132</v>
      </c>
      <c r="D269" s="559">
        <v>0</v>
      </c>
      <c r="E269" s="559">
        <v>1</v>
      </c>
      <c r="F269" s="559">
        <v>10</v>
      </c>
      <c r="G269" s="559"/>
      <c r="H269" s="559">
        <v>110</v>
      </c>
      <c r="I269" s="559"/>
      <c r="J269" s="559"/>
      <c r="K269" s="559"/>
      <c r="L269" s="559">
        <v>250</v>
      </c>
      <c r="M269" s="559">
        <f>L269*H269</f>
        <v>27500</v>
      </c>
      <c r="N269" s="559"/>
      <c r="O269" s="563"/>
      <c r="P269" s="563"/>
      <c r="Q269" s="559"/>
      <c r="R269" s="559"/>
      <c r="S269" s="559"/>
      <c r="T269" s="559"/>
      <c r="U269" s="559"/>
      <c r="V269" s="559"/>
      <c r="W269" s="559"/>
      <c r="X269" s="562"/>
      <c r="Y269" s="559"/>
      <c r="Z269" s="559"/>
      <c r="AA269" s="561"/>
      <c r="AB269" s="561">
        <f>M269+AA269</f>
        <v>27500</v>
      </c>
      <c r="AC269" s="560"/>
      <c r="AD269" s="559">
        <v>50</v>
      </c>
      <c r="AE269" s="560">
        <v>0</v>
      </c>
      <c r="AF269" s="559">
        <v>0.01</v>
      </c>
      <c r="AG269" s="226"/>
    </row>
    <row r="270" spans="1:33" ht="15.75" x14ac:dyDescent="0.25">
      <c r="A270" s="559"/>
      <c r="B270" s="563"/>
      <c r="C270" s="559"/>
      <c r="D270" s="559"/>
      <c r="E270" s="559"/>
      <c r="F270" s="559"/>
      <c r="G270" s="559"/>
      <c r="H270" s="559"/>
      <c r="I270" s="559"/>
      <c r="J270" s="559"/>
      <c r="K270" s="559"/>
      <c r="L270" s="559"/>
      <c r="M270" s="559"/>
      <c r="N270" s="559"/>
      <c r="O270" s="563" t="s">
        <v>44</v>
      </c>
      <c r="P270" s="563" t="s">
        <v>9</v>
      </c>
      <c r="Q270" s="559">
        <v>184.8</v>
      </c>
      <c r="R270" s="559"/>
      <c r="S270" s="559"/>
      <c r="T270" s="559"/>
      <c r="U270" s="559"/>
      <c r="V270" s="559"/>
      <c r="W270" s="559">
        <v>6500</v>
      </c>
      <c r="X270" s="562">
        <f>Q270*W270</f>
        <v>1201200</v>
      </c>
      <c r="Y270" s="559"/>
      <c r="Z270" s="559">
        <v>85</v>
      </c>
      <c r="AA270" s="561">
        <f>SUM(X270-(X270*Z270/100))</f>
        <v>180180</v>
      </c>
      <c r="AB270" s="561">
        <f>AA270</f>
        <v>180180</v>
      </c>
      <c r="AC270" s="560"/>
      <c r="AD270" s="559">
        <v>10</v>
      </c>
      <c r="AE270" s="560">
        <v>0</v>
      </c>
      <c r="AF270" s="559">
        <v>0.02</v>
      </c>
      <c r="AG270" s="226"/>
    </row>
    <row r="271" spans="1:33" ht="15.75" x14ac:dyDescent="0.25">
      <c r="A271" s="559"/>
      <c r="B271" s="563"/>
      <c r="C271" s="559"/>
      <c r="D271" s="559"/>
      <c r="E271" s="559"/>
      <c r="F271" s="559"/>
      <c r="G271" s="559"/>
      <c r="H271" s="559"/>
      <c r="I271" s="559"/>
      <c r="J271" s="559"/>
      <c r="K271" s="559"/>
      <c r="L271" s="559"/>
      <c r="M271" s="559"/>
      <c r="N271" s="559"/>
      <c r="O271" s="563" t="s">
        <v>41</v>
      </c>
      <c r="P271" s="563"/>
      <c r="Q271" s="559"/>
      <c r="R271" s="559"/>
      <c r="S271" s="559">
        <v>184.8</v>
      </c>
      <c r="T271" s="559"/>
      <c r="U271" s="559"/>
      <c r="V271" s="559"/>
      <c r="W271" s="559"/>
      <c r="X271" s="562"/>
      <c r="Y271" s="559"/>
      <c r="Z271" s="559"/>
      <c r="AA271" s="561"/>
      <c r="AB271" s="561"/>
      <c r="AC271" s="560"/>
      <c r="AD271" s="559"/>
      <c r="AE271" s="560"/>
      <c r="AF271" s="559"/>
      <c r="AG271" s="226"/>
    </row>
    <row r="272" spans="1:33" ht="15.75" x14ac:dyDescent="0.25">
      <c r="A272" s="559"/>
      <c r="B272" s="563"/>
      <c r="C272" s="559"/>
      <c r="D272" s="559"/>
      <c r="E272" s="559"/>
      <c r="F272" s="559"/>
      <c r="G272" s="559"/>
      <c r="H272" s="559"/>
      <c r="I272" s="559"/>
      <c r="J272" s="559"/>
      <c r="K272" s="559"/>
      <c r="L272" s="559"/>
      <c r="M272" s="559"/>
      <c r="N272" s="559"/>
      <c r="O272" s="563" t="s">
        <v>40</v>
      </c>
      <c r="P272" s="563"/>
      <c r="Q272" s="559"/>
      <c r="R272" s="559"/>
      <c r="S272" s="559">
        <v>96</v>
      </c>
      <c r="T272" s="559"/>
      <c r="U272" s="559"/>
      <c r="V272" s="559"/>
      <c r="W272" s="559"/>
      <c r="X272" s="562"/>
      <c r="Y272" s="559"/>
      <c r="Z272" s="559"/>
      <c r="AA272" s="561"/>
      <c r="AB272" s="561"/>
      <c r="AC272" s="560"/>
      <c r="AD272" s="559"/>
      <c r="AE272" s="560"/>
      <c r="AF272" s="559"/>
      <c r="AG272" s="226"/>
    </row>
    <row r="273" spans="1:33" ht="15.75" x14ac:dyDescent="0.25">
      <c r="A273" s="559"/>
      <c r="B273" s="563"/>
      <c r="C273" s="559"/>
      <c r="D273" s="559"/>
      <c r="E273" s="559"/>
      <c r="F273" s="559"/>
      <c r="G273" s="559"/>
      <c r="H273" s="559"/>
      <c r="I273" s="559"/>
      <c r="J273" s="559"/>
      <c r="K273" s="559"/>
      <c r="L273" s="559"/>
      <c r="M273" s="559"/>
      <c r="N273" s="559"/>
      <c r="O273" s="563" t="s">
        <v>17</v>
      </c>
      <c r="P273" s="563"/>
      <c r="Q273" s="559">
        <v>72.8</v>
      </c>
      <c r="R273" s="559"/>
      <c r="S273" s="559"/>
      <c r="T273" s="559">
        <v>72.8</v>
      </c>
      <c r="U273" s="559"/>
      <c r="V273" s="559"/>
      <c r="W273" s="559">
        <v>6500</v>
      </c>
      <c r="X273" s="562">
        <f>Q273*W273</f>
        <v>473200</v>
      </c>
      <c r="Y273" s="559"/>
      <c r="Z273" s="559">
        <v>76</v>
      </c>
      <c r="AA273" s="561">
        <f>SUM(X273-(X273*Z273/100))</f>
        <v>113568</v>
      </c>
      <c r="AB273" s="561">
        <f>AA273</f>
        <v>113568</v>
      </c>
      <c r="AC273" s="560"/>
      <c r="AD273" s="559">
        <v>10</v>
      </c>
      <c r="AE273" s="560">
        <v>0</v>
      </c>
      <c r="AF273" s="559">
        <v>0.02</v>
      </c>
      <c r="AG273" s="226"/>
    </row>
    <row r="274" spans="1:33" ht="15.75" x14ac:dyDescent="0.25">
      <c r="A274" s="559">
        <v>167</v>
      </c>
      <c r="B274" s="563" t="s">
        <v>4</v>
      </c>
      <c r="C274" s="559">
        <v>4282</v>
      </c>
      <c r="D274" s="559">
        <v>0</v>
      </c>
      <c r="E274" s="559">
        <v>0</v>
      </c>
      <c r="F274" s="559">
        <v>39</v>
      </c>
      <c r="G274" s="559"/>
      <c r="H274" s="559">
        <v>39</v>
      </c>
      <c r="I274" s="559"/>
      <c r="J274" s="559"/>
      <c r="K274" s="559"/>
      <c r="L274" s="559"/>
      <c r="M274" s="559"/>
      <c r="N274" s="559"/>
      <c r="O274" s="563" t="s">
        <v>39</v>
      </c>
      <c r="P274" s="563" t="s">
        <v>2</v>
      </c>
      <c r="Q274" s="559">
        <v>122.4</v>
      </c>
      <c r="R274" s="559"/>
      <c r="S274" s="559">
        <v>122.4</v>
      </c>
      <c r="T274" s="559"/>
      <c r="U274" s="559"/>
      <c r="V274" s="559"/>
      <c r="W274" s="559">
        <v>6500</v>
      </c>
      <c r="X274" s="562">
        <f>Q274*W274</f>
        <v>795600</v>
      </c>
      <c r="Y274" s="559">
        <v>20</v>
      </c>
      <c r="Z274" s="559">
        <v>30</v>
      </c>
      <c r="AA274" s="561">
        <f>SUM(X274-(X274*Z274/100))</f>
        <v>556920</v>
      </c>
      <c r="AB274" s="561"/>
      <c r="AC274" s="560"/>
      <c r="AD274" s="559">
        <v>10</v>
      </c>
      <c r="AE274" s="560">
        <v>0</v>
      </c>
      <c r="AF274" s="559">
        <v>0.02</v>
      </c>
      <c r="AG274" s="226"/>
    </row>
    <row r="275" spans="1:33" ht="15.75" x14ac:dyDescent="0.25">
      <c r="A275" s="559">
        <v>168</v>
      </c>
      <c r="B275" s="563" t="s">
        <v>4</v>
      </c>
      <c r="C275" s="559"/>
      <c r="D275" s="559">
        <v>8</v>
      </c>
      <c r="E275" s="559">
        <v>1</v>
      </c>
      <c r="F275" s="559">
        <v>96</v>
      </c>
      <c r="G275" s="559">
        <v>3396</v>
      </c>
      <c r="H275" s="226"/>
      <c r="I275" s="559"/>
      <c r="J275" s="559"/>
      <c r="K275" s="559"/>
      <c r="L275" s="559"/>
      <c r="M275" s="559"/>
      <c r="N275" s="559"/>
      <c r="O275" s="563"/>
      <c r="P275" s="563"/>
      <c r="Q275" s="559"/>
      <c r="R275" s="559"/>
      <c r="S275" s="559"/>
      <c r="T275" s="559"/>
      <c r="U275" s="559"/>
      <c r="V275" s="559"/>
      <c r="W275" s="559"/>
      <c r="X275" s="562"/>
      <c r="Y275" s="559"/>
      <c r="Z275" s="559"/>
      <c r="AA275" s="561"/>
      <c r="AB275" s="561"/>
      <c r="AC275" s="560"/>
      <c r="AD275" s="559">
        <v>50</v>
      </c>
      <c r="AE275" s="560">
        <v>0</v>
      </c>
      <c r="AF275" s="559">
        <v>0.01</v>
      </c>
      <c r="AG275" s="226"/>
    </row>
    <row r="276" spans="1:33" ht="15.75" x14ac:dyDescent="0.25">
      <c r="A276" s="559">
        <v>169</v>
      </c>
      <c r="B276" s="563" t="s">
        <v>4</v>
      </c>
      <c r="C276" s="559">
        <v>9388</v>
      </c>
      <c r="D276" s="559">
        <v>0</v>
      </c>
      <c r="E276" s="559">
        <v>0</v>
      </c>
      <c r="F276" s="559">
        <v>60</v>
      </c>
      <c r="G276" s="559"/>
      <c r="H276" s="559">
        <v>60</v>
      </c>
      <c r="I276" s="559"/>
      <c r="J276" s="559"/>
      <c r="K276" s="559"/>
      <c r="L276" s="559">
        <v>250</v>
      </c>
      <c r="M276" s="559">
        <f>L276*H276</f>
        <v>15000</v>
      </c>
      <c r="N276" s="559"/>
      <c r="O276" s="563" t="s">
        <v>44</v>
      </c>
      <c r="P276" s="563" t="s">
        <v>9</v>
      </c>
      <c r="Q276" s="559">
        <v>121.68</v>
      </c>
      <c r="R276" s="559"/>
      <c r="S276" s="559"/>
      <c r="T276" s="559"/>
      <c r="U276" s="559"/>
      <c r="V276" s="559"/>
      <c r="W276" s="559">
        <v>6500</v>
      </c>
      <c r="X276" s="562">
        <f>Q276*W276</f>
        <v>790920</v>
      </c>
      <c r="Y276" s="559">
        <v>30</v>
      </c>
      <c r="Z276" s="559">
        <v>85</v>
      </c>
      <c r="AA276" s="561">
        <f>SUM(X276-(X276*Z276/100))</f>
        <v>118638</v>
      </c>
      <c r="AB276" s="561">
        <f>AA276+M276</f>
        <v>133638</v>
      </c>
      <c r="AC276" s="560"/>
      <c r="AD276" s="559">
        <v>10</v>
      </c>
      <c r="AE276" s="560">
        <v>0</v>
      </c>
      <c r="AF276" s="559">
        <v>0.02</v>
      </c>
      <c r="AG276" s="226"/>
    </row>
    <row r="277" spans="1:33" ht="15.75" x14ac:dyDescent="0.25">
      <c r="A277" s="559"/>
      <c r="B277" s="563"/>
      <c r="C277" s="559"/>
      <c r="D277" s="559"/>
      <c r="E277" s="559"/>
      <c r="F277" s="559"/>
      <c r="G277" s="559"/>
      <c r="H277" s="559"/>
      <c r="I277" s="559"/>
      <c r="J277" s="559"/>
      <c r="K277" s="559"/>
      <c r="L277" s="559"/>
      <c r="M277" s="559"/>
      <c r="N277" s="559"/>
      <c r="O277" s="563" t="s">
        <v>41</v>
      </c>
      <c r="P277" s="563"/>
      <c r="Q277" s="559"/>
      <c r="R277" s="559"/>
      <c r="S277" s="559">
        <v>121.68</v>
      </c>
      <c r="T277" s="559"/>
      <c r="U277" s="559"/>
      <c r="V277" s="559"/>
      <c r="W277" s="559"/>
      <c r="X277" s="562"/>
      <c r="Y277" s="559"/>
      <c r="Z277" s="559"/>
      <c r="AA277" s="561"/>
      <c r="AB277" s="561"/>
      <c r="AC277" s="560"/>
      <c r="AD277" s="559"/>
      <c r="AE277" s="560"/>
      <c r="AF277" s="559"/>
      <c r="AG277" s="226"/>
    </row>
    <row r="278" spans="1:33" ht="15.75" x14ac:dyDescent="0.25">
      <c r="A278" s="559"/>
      <c r="B278" s="563"/>
      <c r="C278" s="559"/>
      <c r="D278" s="559"/>
      <c r="E278" s="559"/>
      <c r="F278" s="559"/>
      <c r="G278" s="559"/>
      <c r="H278" s="559"/>
      <c r="I278" s="559"/>
      <c r="J278" s="559"/>
      <c r="K278" s="559"/>
      <c r="L278" s="559"/>
      <c r="M278" s="559"/>
      <c r="N278" s="559"/>
      <c r="O278" s="563" t="s">
        <v>40</v>
      </c>
      <c r="P278" s="563"/>
      <c r="Q278" s="559"/>
      <c r="R278" s="559"/>
      <c r="S278" s="559">
        <v>96</v>
      </c>
      <c r="T278" s="559"/>
      <c r="U278" s="559"/>
      <c r="V278" s="559"/>
      <c r="W278" s="559"/>
      <c r="X278" s="562"/>
      <c r="Y278" s="559"/>
      <c r="Z278" s="559"/>
      <c r="AA278" s="561"/>
      <c r="AB278" s="561"/>
      <c r="AC278" s="560"/>
      <c r="AD278" s="559"/>
      <c r="AE278" s="560"/>
      <c r="AF278" s="559"/>
      <c r="AG278" s="226"/>
    </row>
    <row r="279" spans="1:33" ht="15.75" x14ac:dyDescent="0.25">
      <c r="A279" s="559">
        <v>170</v>
      </c>
      <c r="B279" s="563" t="s">
        <v>4</v>
      </c>
      <c r="C279" s="559">
        <v>15324</v>
      </c>
      <c r="D279" s="559">
        <v>2</v>
      </c>
      <c r="E279" s="559">
        <v>1</v>
      </c>
      <c r="F279" s="559">
        <v>36</v>
      </c>
      <c r="G279" s="559">
        <v>936</v>
      </c>
      <c r="H279" s="559"/>
      <c r="I279" s="559"/>
      <c r="J279" s="559"/>
      <c r="K279" s="559"/>
      <c r="L279" s="559">
        <v>130</v>
      </c>
      <c r="M279" s="559">
        <f>G279*L279</f>
        <v>121680</v>
      </c>
      <c r="N279" s="559"/>
      <c r="O279" s="563"/>
      <c r="P279" s="563"/>
      <c r="Q279" s="559"/>
      <c r="R279" s="559"/>
      <c r="S279" s="559"/>
      <c r="T279" s="559"/>
      <c r="U279" s="559"/>
      <c r="V279" s="559"/>
      <c r="W279" s="559"/>
      <c r="X279" s="562"/>
      <c r="Y279" s="559"/>
      <c r="Z279" s="559"/>
      <c r="AA279" s="561"/>
      <c r="AB279" s="561">
        <f>M279</f>
        <v>121680</v>
      </c>
      <c r="AC279" s="560"/>
      <c r="AD279" s="559">
        <v>50</v>
      </c>
      <c r="AE279" s="560">
        <v>0</v>
      </c>
      <c r="AF279" s="559">
        <v>0.01</v>
      </c>
      <c r="AG279" s="226"/>
    </row>
    <row r="280" spans="1:33" ht="15.75" x14ac:dyDescent="0.25">
      <c r="A280" s="559">
        <v>171</v>
      </c>
      <c r="B280" s="563" t="s">
        <v>4</v>
      </c>
      <c r="C280" s="559">
        <v>5912</v>
      </c>
      <c r="D280" s="559">
        <v>25</v>
      </c>
      <c r="E280" s="559">
        <v>0</v>
      </c>
      <c r="F280" s="559">
        <v>0</v>
      </c>
      <c r="G280" s="559">
        <v>10000</v>
      </c>
      <c r="H280" s="559"/>
      <c r="I280" s="559"/>
      <c r="J280" s="559"/>
      <c r="K280" s="559"/>
      <c r="L280" s="559">
        <v>100</v>
      </c>
      <c r="M280" s="559">
        <f>G280*L280</f>
        <v>1000000</v>
      </c>
      <c r="N280" s="559"/>
      <c r="O280" s="563"/>
      <c r="P280" s="563"/>
      <c r="Q280" s="559"/>
      <c r="R280" s="559"/>
      <c r="S280" s="559"/>
      <c r="T280" s="559"/>
      <c r="U280" s="559"/>
      <c r="V280" s="559"/>
      <c r="W280" s="559"/>
      <c r="X280" s="562"/>
      <c r="Y280" s="559"/>
      <c r="Z280" s="559"/>
      <c r="AA280" s="561"/>
      <c r="AB280" s="561">
        <f>M280</f>
        <v>1000000</v>
      </c>
      <c r="AC280" s="560"/>
      <c r="AD280" s="559">
        <v>50</v>
      </c>
      <c r="AE280" s="560">
        <v>0</v>
      </c>
      <c r="AF280" s="559">
        <v>0.01</v>
      </c>
      <c r="AG280" s="226"/>
    </row>
    <row r="281" spans="1:33" ht="15.75" x14ac:dyDescent="0.25">
      <c r="A281" s="559">
        <v>172</v>
      </c>
      <c r="B281" s="563" t="s">
        <v>4</v>
      </c>
      <c r="C281" s="559">
        <v>9853</v>
      </c>
      <c r="D281" s="559">
        <v>20</v>
      </c>
      <c r="E281" s="559">
        <v>1</v>
      </c>
      <c r="F281" s="559">
        <v>1</v>
      </c>
      <c r="G281" s="559">
        <v>8101</v>
      </c>
      <c r="H281" s="559"/>
      <c r="I281" s="559"/>
      <c r="J281" s="559"/>
      <c r="K281" s="559"/>
      <c r="L281" s="559">
        <v>75</v>
      </c>
      <c r="M281" s="559">
        <f>G281*L281</f>
        <v>607575</v>
      </c>
      <c r="N281" s="559"/>
      <c r="O281" s="563"/>
      <c r="P281" s="563"/>
      <c r="Q281" s="559"/>
      <c r="R281" s="559"/>
      <c r="S281" s="559"/>
      <c r="T281" s="559"/>
      <c r="U281" s="559"/>
      <c r="V281" s="559"/>
      <c r="W281" s="559"/>
      <c r="X281" s="562"/>
      <c r="Y281" s="559"/>
      <c r="Z281" s="559"/>
      <c r="AA281" s="561"/>
      <c r="AB281" s="561">
        <f>M281</f>
        <v>607575</v>
      </c>
      <c r="AC281" s="560"/>
      <c r="AD281" s="559">
        <v>50</v>
      </c>
      <c r="AE281" s="560">
        <v>0</v>
      </c>
      <c r="AF281" s="559">
        <v>0.01</v>
      </c>
      <c r="AG281" s="226"/>
    </row>
    <row r="282" spans="1:33" ht="15.75" x14ac:dyDescent="0.25">
      <c r="A282" s="559">
        <v>173</v>
      </c>
      <c r="B282" s="563" t="s">
        <v>1307</v>
      </c>
      <c r="C282" s="559">
        <v>3103</v>
      </c>
      <c r="D282" s="559">
        <v>2</v>
      </c>
      <c r="E282" s="559">
        <v>0</v>
      </c>
      <c r="F282" s="559">
        <v>80</v>
      </c>
      <c r="G282" s="559">
        <v>880</v>
      </c>
      <c r="H282" s="559"/>
      <c r="I282" s="559"/>
      <c r="J282" s="559"/>
      <c r="K282" s="559"/>
      <c r="L282" s="559"/>
      <c r="M282" s="559"/>
      <c r="N282" s="559"/>
      <c r="O282" s="563"/>
      <c r="P282" s="563"/>
      <c r="Q282" s="559"/>
      <c r="R282" s="559"/>
      <c r="S282" s="559"/>
      <c r="T282" s="559"/>
      <c r="U282" s="559"/>
      <c r="V282" s="559"/>
      <c r="W282" s="559"/>
      <c r="X282" s="562"/>
      <c r="Y282" s="559"/>
      <c r="Z282" s="559"/>
      <c r="AA282" s="561"/>
      <c r="AB282" s="561"/>
      <c r="AC282" s="560"/>
      <c r="AD282" s="559">
        <v>50</v>
      </c>
      <c r="AE282" s="560">
        <v>0</v>
      </c>
      <c r="AF282" s="559">
        <v>0.01</v>
      </c>
      <c r="AG282" s="226"/>
    </row>
    <row r="283" spans="1:33" ht="15.75" x14ac:dyDescent="0.25">
      <c r="A283" s="559">
        <v>174</v>
      </c>
      <c r="B283" s="563" t="s">
        <v>4</v>
      </c>
      <c r="C283" s="559">
        <v>13994</v>
      </c>
      <c r="D283" s="559">
        <v>0</v>
      </c>
      <c r="E283" s="559">
        <v>0</v>
      </c>
      <c r="F283" s="559">
        <v>79</v>
      </c>
      <c r="G283" s="559"/>
      <c r="H283" s="559">
        <v>79</v>
      </c>
      <c r="I283" s="559"/>
      <c r="J283" s="559"/>
      <c r="K283" s="559"/>
      <c r="L283" s="559">
        <v>100</v>
      </c>
      <c r="M283" s="559">
        <f>H283*L283</f>
        <v>7900</v>
      </c>
      <c r="N283" s="559"/>
      <c r="O283" s="563" t="s">
        <v>44</v>
      </c>
      <c r="P283" s="563" t="s">
        <v>9</v>
      </c>
      <c r="Q283" s="559"/>
      <c r="R283" s="559"/>
      <c r="S283" s="559"/>
      <c r="T283" s="559"/>
      <c r="U283" s="559"/>
      <c r="V283" s="559"/>
      <c r="W283" s="559">
        <v>6500</v>
      </c>
      <c r="X283" s="562">
        <f>Q283*W283</f>
        <v>0</v>
      </c>
      <c r="Y283" s="559">
        <v>35</v>
      </c>
      <c r="Z283" s="559">
        <v>85</v>
      </c>
      <c r="AA283" s="561"/>
      <c r="AB283" s="561">
        <f>M283</f>
        <v>7900</v>
      </c>
      <c r="AC283" s="560"/>
      <c r="AD283" s="559">
        <v>10</v>
      </c>
      <c r="AE283" s="560">
        <v>0</v>
      </c>
      <c r="AF283" s="559">
        <v>0.02</v>
      </c>
      <c r="AG283" s="226"/>
    </row>
    <row r="284" spans="1:33" ht="15.75" x14ac:dyDescent="0.25">
      <c r="A284" s="559"/>
      <c r="B284" s="563"/>
      <c r="C284" s="559"/>
      <c r="D284" s="559"/>
      <c r="E284" s="559"/>
      <c r="F284" s="559"/>
      <c r="G284" s="559"/>
      <c r="H284" s="559"/>
      <c r="I284" s="559"/>
      <c r="J284" s="559"/>
      <c r="K284" s="559"/>
      <c r="L284" s="559"/>
      <c r="M284" s="559"/>
      <c r="N284" s="559"/>
      <c r="O284" s="563" t="s">
        <v>41</v>
      </c>
      <c r="P284" s="563"/>
      <c r="Q284" s="559"/>
      <c r="R284" s="559"/>
      <c r="S284" s="559">
        <v>229</v>
      </c>
      <c r="T284" s="559"/>
      <c r="U284" s="559"/>
      <c r="V284" s="559"/>
      <c r="W284" s="559"/>
      <c r="X284" s="562"/>
      <c r="Y284" s="559"/>
      <c r="Z284" s="559"/>
      <c r="AA284" s="561"/>
      <c r="AB284" s="561"/>
      <c r="AC284" s="560"/>
      <c r="AD284" s="559"/>
      <c r="AE284" s="560"/>
      <c r="AF284" s="559"/>
      <c r="AG284" s="226"/>
    </row>
    <row r="285" spans="1:33" ht="15.75" x14ac:dyDescent="0.25">
      <c r="A285" s="559"/>
      <c r="B285" s="563"/>
      <c r="C285" s="559"/>
      <c r="D285" s="559"/>
      <c r="E285" s="559"/>
      <c r="F285" s="559"/>
      <c r="G285" s="559"/>
      <c r="H285" s="559"/>
      <c r="I285" s="559"/>
      <c r="J285" s="559"/>
      <c r="K285" s="559"/>
      <c r="L285" s="559"/>
      <c r="M285" s="559"/>
      <c r="N285" s="559"/>
      <c r="O285" s="563" t="s">
        <v>40</v>
      </c>
      <c r="P285" s="563"/>
      <c r="Q285" s="559"/>
      <c r="R285" s="559"/>
      <c r="S285" s="559">
        <v>96</v>
      </c>
      <c r="T285" s="559"/>
      <c r="U285" s="559"/>
      <c r="V285" s="559"/>
      <c r="W285" s="559"/>
      <c r="X285" s="562"/>
      <c r="Y285" s="559"/>
      <c r="Z285" s="559"/>
      <c r="AA285" s="561"/>
      <c r="AB285" s="561"/>
      <c r="AC285" s="560"/>
      <c r="AD285" s="559"/>
      <c r="AE285" s="560"/>
      <c r="AF285" s="559"/>
      <c r="AG285" s="226"/>
    </row>
    <row r="286" spans="1:33" ht="15.75" x14ac:dyDescent="0.25">
      <c r="A286" s="559"/>
      <c r="B286" s="563"/>
      <c r="C286" s="559"/>
      <c r="D286" s="559"/>
      <c r="E286" s="559"/>
      <c r="F286" s="559"/>
      <c r="G286" s="559"/>
      <c r="H286" s="559"/>
      <c r="I286" s="559"/>
      <c r="J286" s="559"/>
      <c r="K286" s="559"/>
      <c r="L286" s="559"/>
      <c r="M286" s="559"/>
      <c r="N286" s="559"/>
      <c r="O286" s="563" t="s">
        <v>12</v>
      </c>
      <c r="P286" s="563" t="s">
        <v>0</v>
      </c>
      <c r="Q286" s="559">
        <v>19.11</v>
      </c>
      <c r="R286" s="559">
        <v>19.11</v>
      </c>
      <c r="S286" s="559"/>
      <c r="T286" s="559"/>
      <c r="U286" s="559"/>
      <c r="V286" s="559"/>
      <c r="W286" s="559">
        <v>5400</v>
      </c>
      <c r="X286" s="562">
        <f>Q286*W286</f>
        <v>103194</v>
      </c>
      <c r="Y286" s="559">
        <v>15</v>
      </c>
      <c r="Z286" s="559">
        <v>93</v>
      </c>
      <c r="AA286" s="561">
        <f>SUM(X286-(X286*Z286/100))</f>
        <v>7223.5800000000017</v>
      </c>
      <c r="AB286" s="561">
        <f>AA286</f>
        <v>7223.5800000000017</v>
      </c>
      <c r="AC286" s="560"/>
      <c r="AD286" s="559">
        <v>50</v>
      </c>
      <c r="AE286" s="560">
        <v>0</v>
      </c>
      <c r="AF286" s="559">
        <v>0.01</v>
      </c>
      <c r="AG286" s="226"/>
    </row>
    <row r="287" spans="1:33" ht="15.75" x14ac:dyDescent="0.25">
      <c r="A287" s="559">
        <v>175</v>
      </c>
      <c r="B287" s="563" t="s">
        <v>1309</v>
      </c>
      <c r="C287" s="559"/>
      <c r="D287" s="559">
        <v>0</v>
      </c>
      <c r="E287" s="559">
        <v>2</v>
      </c>
      <c r="F287" s="559">
        <v>78</v>
      </c>
      <c r="G287" s="559"/>
      <c r="H287" s="559">
        <v>78</v>
      </c>
      <c r="I287" s="559"/>
      <c r="J287" s="559"/>
      <c r="K287" s="559"/>
      <c r="L287" s="559"/>
      <c r="M287" s="559"/>
      <c r="N287" s="559"/>
      <c r="O287" s="563" t="s">
        <v>44</v>
      </c>
      <c r="P287" s="563" t="s">
        <v>9</v>
      </c>
      <c r="Q287" s="568"/>
      <c r="R287" s="559"/>
      <c r="S287" s="559"/>
      <c r="T287" s="559"/>
      <c r="U287" s="559"/>
      <c r="V287" s="559"/>
      <c r="W287" s="559">
        <v>6500</v>
      </c>
      <c r="X287" s="562">
        <f>Q287*W287</f>
        <v>0</v>
      </c>
      <c r="Y287" s="559">
        <v>30</v>
      </c>
      <c r="Z287" s="559">
        <v>85</v>
      </c>
      <c r="AA287" s="561"/>
      <c r="AB287" s="561"/>
      <c r="AC287" s="560"/>
      <c r="AD287" s="559">
        <v>10</v>
      </c>
      <c r="AE287" s="560">
        <v>0</v>
      </c>
      <c r="AF287" s="559">
        <v>0.02</v>
      </c>
      <c r="AG287" s="226"/>
    </row>
    <row r="288" spans="1:33" ht="15.75" x14ac:dyDescent="0.25">
      <c r="A288" s="559"/>
      <c r="B288" s="563"/>
      <c r="C288" s="559"/>
      <c r="D288" s="559"/>
      <c r="E288" s="559"/>
      <c r="F288" s="559"/>
      <c r="G288" s="559"/>
      <c r="H288" s="559"/>
      <c r="I288" s="559"/>
      <c r="J288" s="559"/>
      <c r="K288" s="559"/>
      <c r="L288" s="559"/>
      <c r="M288" s="559"/>
      <c r="N288" s="559"/>
      <c r="O288" s="563" t="s">
        <v>41</v>
      </c>
      <c r="P288" s="563"/>
      <c r="Q288" s="568"/>
      <c r="R288" s="559"/>
      <c r="S288" s="559">
        <v>178.69</v>
      </c>
      <c r="T288" s="559"/>
      <c r="U288" s="559"/>
      <c r="V288" s="559"/>
      <c r="W288" s="559"/>
      <c r="X288" s="562"/>
      <c r="Y288" s="559"/>
      <c r="Z288" s="559"/>
      <c r="AA288" s="561"/>
      <c r="AB288" s="561"/>
      <c r="AC288" s="560"/>
      <c r="AD288" s="559"/>
      <c r="AE288" s="560"/>
      <c r="AF288" s="559"/>
      <c r="AG288" s="226"/>
    </row>
    <row r="289" spans="1:33" ht="15.75" x14ac:dyDescent="0.25">
      <c r="A289" s="559"/>
      <c r="B289" s="563"/>
      <c r="C289" s="559"/>
      <c r="D289" s="559"/>
      <c r="E289" s="559"/>
      <c r="F289" s="559"/>
      <c r="G289" s="559"/>
      <c r="H289" s="559"/>
      <c r="I289" s="559"/>
      <c r="J289" s="559"/>
      <c r="K289" s="559"/>
      <c r="L289" s="559"/>
      <c r="M289" s="559"/>
      <c r="N289" s="559"/>
      <c r="O289" s="563" t="s">
        <v>40</v>
      </c>
      <c r="P289" s="563"/>
      <c r="Q289" s="568"/>
      <c r="R289" s="559"/>
      <c r="S289" s="559">
        <v>96</v>
      </c>
      <c r="T289" s="559"/>
      <c r="U289" s="559"/>
      <c r="V289" s="559"/>
      <c r="W289" s="559"/>
      <c r="X289" s="562"/>
      <c r="Y289" s="559"/>
      <c r="Z289" s="559"/>
      <c r="AA289" s="561"/>
      <c r="AB289" s="561"/>
      <c r="AC289" s="560"/>
      <c r="AD289" s="559"/>
      <c r="AE289" s="560"/>
      <c r="AF289" s="559"/>
      <c r="AG289" s="226"/>
    </row>
    <row r="290" spans="1:33" ht="15.75" x14ac:dyDescent="0.25">
      <c r="A290" s="559">
        <v>176</v>
      </c>
      <c r="B290" s="563" t="s">
        <v>4</v>
      </c>
      <c r="C290" s="559">
        <v>15307</v>
      </c>
      <c r="D290" s="559">
        <v>3</v>
      </c>
      <c r="E290" s="559">
        <v>3</v>
      </c>
      <c r="F290" s="559">
        <v>25</v>
      </c>
      <c r="G290" s="559"/>
      <c r="H290" s="559"/>
      <c r="I290" s="559">
        <v>1525</v>
      </c>
      <c r="J290" s="559"/>
      <c r="K290" s="559"/>
      <c r="L290" s="559"/>
      <c r="M290" s="559"/>
      <c r="N290" s="559"/>
      <c r="O290" s="563"/>
      <c r="P290" s="563"/>
      <c r="Q290" s="559"/>
      <c r="R290" s="559"/>
      <c r="S290" s="559"/>
      <c r="T290" s="559"/>
      <c r="U290" s="559"/>
      <c r="V290" s="559"/>
      <c r="W290" s="559"/>
      <c r="X290" s="562"/>
      <c r="Y290" s="559"/>
      <c r="Z290" s="559"/>
      <c r="AA290" s="561"/>
      <c r="AB290" s="561"/>
      <c r="AC290" s="560"/>
      <c r="AD290" s="559">
        <v>50</v>
      </c>
      <c r="AE290" s="560">
        <v>0</v>
      </c>
      <c r="AF290" s="559">
        <v>0.01</v>
      </c>
      <c r="AG290" s="226"/>
    </row>
    <row r="291" spans="1:33" ht="15.75" x14ac:dyDescent="0.25">
      <c r="A291" s="559">
        <v>177</v>
      </c>
      <c r="B291" s="563" t="s">
        <v>4</v>
      </c>
      <c r="C291" s="559">
        <v>1149</v>
      </c>
      <c r="D291" s="559">
        <v>11</v>
      </c>
      <c r="E291" s="559">
        <v>3</v>
      </c>
      <c r="F291" s="559">
        <v>19</v>
      </c>
      <c r="G291" s="559">
        <v>4719</v>
      </c>
      <c r="H291" s="559"/>
      <c r="I291" s="559"/>
      <c r="J291" s="559"/>
      <c r="K291" s="559"/>
      <c r="L291" s="559">
        <v>75</v>
      </c>
      <c r="M291" s="559">
        <f>G291*L291</f>
        <v>353925</v>
      </c>
      <c r="N291" s="559"/>
      <c r="O291" s="563"/>
      <c r="P291" s="563"/>
      <c r="Q291" s="559"/>
      <c r="R291" s="559"/>
      <c r="S291" s="559"/>
      <c r="T291" s="559"/>
      <c r="U291" s="559"/>
      <c r="V291" s="559"/>
      <c r="W291" s="559"/>
      <c r="X291" s="562"/>
      <c r="Y291" s="559"/>
      <c r="Z291" s="559"/>
      <c r="AA291" s="561"/>
      <c r="AB291" s="561">
        <f>M291</f>
        <v>353925</v>
      </c>
      <c r="AC291" s="560"/>
      <c r="AD291" s="559">
        <v>50</v>
      </c>
      <c r="AE291" s="560">
        <v>0</v>
      </c>
      <c r="AF291" s="559">
        <v>0.01</v>
      </c>
      <c r="AG291" s="226"/>
    </row>
    <row r="292" spans="1:33" ht="15.75" x14ac:dyDescent="0.25">
      <c r="A292" s="559">
        <v>178</v>
      </c>
      <c r="B292" s="563" t="s">
        <v>4</v>
      </c>
      <c r="C292" s="559">
        <v>4562</v>
      </c>
      <c r="D292" s="559">
        <v>0</v>
      </c>
      <c r="E292" s="559">
        <v>1</v>
      </c>
      <c r="F292" s="559">
        <v>15</v>
      </c>
      <c r="G292" s="559"/>
      <c r="H292" s="559">
        <v>115</v>
      </c>
      <c r="I292" s="559"/>
      <c r="J292" s="559"/>
      <c r="K292" s="559"/>
      <c r="L292" s="559"/>
      <c r="M292" s="559"/>
      <c r="N292" s="559"/>
      <c r="O292" s="563"/>
      <c r="P292" s="563"/>
      <c r="Q292" s="559"/>
      <c r="R292" s="559"/>
      <c r="S292" s="559"/>
      <c r="T292" s="559"/>
      <c r="U292" s="559"/>
      <c r="V292" s="559"/>
      <c r="W292" s="559"/>
      <c r="X292" s="562"/>
      <c r="Y292" s="559"/>
      <c r="Z292" s="559"/>
      <c r="AA292" s="561"/>
      <c r="AB292" s="561"/>
      <c r="AC292" s="560"/>
      <c r="AD292" s="559">
        <v>50</v>
      </c>
      <c r="AE292" s="560">
        <v>0</v>
      </c>
      <c r="AF292" s="559">
        <v>0.01</v>
      </c>
      <c r="AG292" s="226"/>
    </row>
    <row r="293" spans="1:33" ht="15.75" x14ac:dyDescent="0.25">
      <c r="A293" s="559">
        <v>179</v>
      </c>
      <c r="B293" s="563" t="s">
        <v>4</v>
      </c>
      <c r="C293" s="559">
        <v>4561</v>
      </c>
      <c r="D293" s="559">
        <v>0</v>
      </c>
      <c r="E293" s="559">
        <v>1</v>
      </c>
      <c r="F293" s="559">
        <v>15</v>
      </c>
      <c r="G293" s="559"/>
      <c r="H293" s="559">
        <v>115</v>
      </c>
      <c r="I293" s="559"/>
      <c r="J293" s="559"/>
      <c r="K293" s="559"/>
      <c r="L293" s="559"/>
      <c r="M293" s="559"/>
      <c r="N293" s="559"/>
      <c r="O293" s="563" t="s">
        <v>1</v>
      </c>
      <c r="P293" s="563" t="s">
        <v>0</v>
      </c>
      <c r="Q293" s="559">
        <v>74.400000000000006</v>
      </c>
      <c r="R293" s="559">
        <v>74.400000000000006</v>
      </c>
      <c r="S293" s="559"/>
      <c r="T293" s="559"/>
      <c r="U293" s="559"/>
      <c r="V293" s="559"/>
      <c r="W293" s="559">
        <v>2050</v>
      </c>
      <c r="X293" s="562">
        <f>Q293*W293</f>
        <v>152520</v>
      </c>
      <c r="Y293" s="559"/>
      <c r="Z293" s="559">
        <v>93</v>
      </c>
      <c r="AA293" s="561">
        <f>SUM(X293-(X293*Z293/100))</f>
        <v>10676.399999999994</v>
      </c>
      <c r="AB293" s="561">
        <f>AA293</f>
        <v>10676.399999999994</v>
      </c>
      <c r="AC293" s="560"/>
      <c r="AD293" s="559">
        <v>50</v>
      </c>
      <c r="AE293" s="560">
        <v>0</v>
      </c>
      <c r="AF293" s="559">
        <v>0.01</v>
      </c>
      <c r="AG293" s="226"/>
    </row>
    <row r="294" spans="1:33" ht="15.75" x14ac:dyDescent="0.25">
      <c r="A294" s="559">
        <v>180</v>
      </c>
      <c r="B294" s="563" t="s">
        <v>4</v>
      </c>
      <c r="C294" s="559">
        <v>6079</v>
      </c>
      <c r="D294" s="559">
        <v>0</v>
      </c>
      <c r="E294" s="559">
        <v>1</v>
      </c>
      <c r="F294" s="559">
        <v>85</v>
      </c>
      <c r="G294" s="559"/>
      <c r="H294" s="559">
        <v>185</v>
      </c>
      <c r="I294" s="559"/>
      <c r="J294" s="559"/>
      <c r="K294" s="559"/>
      <c r="L294" s="559">
        <v>200</v>
      </c>
      <c r="M294" s="559">
        <f>H294*L294</f>
        <v>37000</v>
      </c>
      <c r="N294" s="559"/>
      <c r="O294" s="563" t="s">
        <v>39</v>
      </c>
      <c r="P294" s="563" t="s">
        <v>2</v>
      </c>
      <c r="Q294" s="559"/>
      <c r="R294" s="559"/>
      <c r="S294" s="559"/>
      <c r="T294" s="559"/>
      <c r="U294" s="559"/>
      <c r="V294" s="559"/>
      <c r="W294" s="559">
        <v>6500</v>
      </c>
      <c r="X294" s="562">
        <f>Q294*W294</f>
        <v>0</v>
      </c>
      <c r="Y294" s="559"/>
      <c r="Z294" s="559">
        <v>76</v>
      </c>
      <c r="AA294" s="561"/>
      <c r="AB294" s="561">
        <f>M294</f>
        <v>37000</v>
      </c>
      <c r="AC294" s="560"/>
      <c r="AD294" s="559">
        <v>10</v>
      </c>
      <c r="AE294" s="560">
        <v>0</v>
      </c>
      <c r="AF294" s="559">
        <v>0.02</v>
      </c>
      <c r="AG294" s="226"/>
    </row>
    <row r="295" spans="1:33" ht="15.75" x14ac:dyDescent="0.25">
      <c r="A295" s="559">
        <v>181</v>
      </c>
      <c r="B295" s="563" t="s">
        <v>4</v>
      </c>
      <c r="C295" s="559">
        <v>16892</v>
      </c>
      <c r="D295" s="559">
        <v>15</v>
      </c>
      <c r="E295" s="559">
        <v>2</v>
      </c>
      <c r="F295" s="559">
        <v>76</v>
      </c>
      <c r="G295" s="559">
        <v>6276</v>
      </c>
      <c r="H295" s="559"/>
      <c r="I295" s="559"/>
      <c r="J295" s="559"/>
      <c r="K295" s="559"/>
      <c r="L295" s="559">
        <v>75</v>
      </c>
      <c r="M295" s="559">
        <f>G295*L295</f>
        <v>470700</v>
      </c>
      <c r="N295" s="559"/>
      <c r="O295" s="563"/>
      <c r="P295" s="563"/>
      <c r="Q295" s="559"/>
      <c r="R295" s="559"/>
      <c r="S295" s="559"/>
      <c r="T295" s="559"/>
      <c r="U295" s="559"/>
      <c r="V295" s="559"/>
      <c r="W295" s="559"/>
      <c r="X295" s="562"/>
      <c r="Y295" s="559"/>
      <c r="Z295" s="559"/>
      <c r="AA295" s="561"/>
      <c r="AB295" s="561">
        <f>M295</f>
        <v>470700</v>
      </c>
      <c r="AC295" s="560"/>
      <c r="AD295" s="559">
        <v>50</v>
      </c>
      <c r="AE295" s="560">
        <v>0</v>
      </c>
      <c r="AF295" s="559">
        <v>0.01</v>
      </c>
      <c r="AG295" s="226"/>
    </row>
    <row r="296" spans="1:33" ht="15.75" x14ac:dyDescent="0.25">
      <c r="A296" s="559">
        <v>182</v>
      </c>
      <c r="B296" s="563" t="s">
        <v>4</v>
      </c>
      <c r="C296" s="559">
        <v>16861</v>
      </c>
      <c r="D296" s="559">
        <v>3</v>
      </c>
      <c r="E296" s="559">
        <v>3</v>
      </c>
      <c r="F296" s="559">
        <v>5</v>
      </c>
      <c r="G296" s="559">
        <v>1505</v>
      </c>
      <c r="H296" s="559"/>
      <c r="I296" s="559"/>
      <c r="J296" s="559"/>
      <c r="K296" s="559"/>
      <c r="L296" s="559">
        <v>75</v>
      </c>
      <c r="M296" s="559">
        <f>G296*L296</f>
        <v>112875</v>
      </c>
      <c r="N296" s="559"/>
      <c r="O296" s="563"/>
      <c r="P296" s="563"/>
      <c r="Q296" s="559"/>
      <c r="R296" s="559"/>
      <c r="S296" s="559"/>
      <c r="T296" s="559"/>
      <c r="U296" s="559"/>
      <c r="V296" s="559"/>
      <c r="W296" s="559"/>
      <c r="X296" s="562"/>
      <c r="Y296" s="559"/>
      <c r="Z296" s="559"/>
      <c r="AA296" s="561"/>
      <c r="AB296" s="561">
        <f>M296</f>
        <v>112875</v>
      </c>
      <c r="AC296" s="560"/>
      <c r="AD296" s="559">
        <v>50</v>
      </c>
      <c r="AE296" s="560">
        <v>0</v>
      </c>
      <c r="AF296" s="559">
        <v>0.01</v>
      </c>
      <c r="AG296" s="226"/>
    </row>
    <row r="297" spans="1:33" ht="15.75" x14ac:dyDescent="0.25">
      <c r="A297" s="559">
        <v>183</v>
      </c>
      <c r="B297" s="563" t="s">
        <v>4</v>
      </c>
      <c r="C297" s="559">
        <v>3107</v>
      </c>
      <c r="D297" s="559">
        <v>7</v>
      </c>
      <c r="E297" s="559">
        <v>3</v>
      </c>
      <c r="F297" s="559">
        <v>1</v>
      </c>
      <c r="G297" s="559">
        <v>3101</v>
      </c>
      <c r="H297" s="559"/>
      <c r="I297" s="559"/>
      <c r="J297" s="559"/>
      <c r="K297" s="559"/>
      <c r="L297" s="559">
        <v>100</v>
      </c>
      <c r="M297" s="559">
        <f>G297*L297</f>
        <v>310100</v>
      </c>
      <c r="N297" s="559"/>
      <c r="O297" s="563"/>
      <c r="P297" s="563"/>
      <c r="Q297" s="559"/>
      <c r="R297" s="559"/>
      <c r="S297" s="559"/>
      <c r="T297" s="559"/>
      <c r="U297" s="559"/>
      <c r="V297" s="559"/>
      <c r="W297" s="559"/>
      <c r="X297" s="562"/>
      <c r="Y297" s="559"/>
      <c r="Z297" s="559"/>
      <c r="AA297" s="561"/>
      <c r="AB297" s="561">
        <f>M297</f>
        <v>310100</v>
      </c>
      <c r="AC297" s="560"/>
      <c r="AD297" s="559">
        <v>50</v>
      </c>
      <c r="AE297" s="560">
        <v>0</v>
      </c>
      <c r="AF297" s="559">
        <v>0.01</v>
      </c>
      <c r="AG297" s="226"/>
    </row>
    <row r="298" spans="1:33" ht="15.75" x14ac:dyDescent="0.25">
      <c r="A298" s="559">
        <v>184</v>
      </c>
      <c r="B298" s="563" t="s">
        <v>26</v>
      </c>
      <c r="C298" s="559"/>
      <c r="D298" s="559">
        <v>3</v>
      </c>
      <c r="E298" s="559">
        <v>0</v>
      </c>
      <c r="F298" s="559">
        <v>0</v>
      </c>
      <c r="G298" s="559">
        <v>1200</v>
      </c>
      <c r="H298" s="559"/>
      <c r="I298" s="559"/>
      <c r="J298" s="559"/>
      <c r="K298" s="559"/>
      <c r="L298" s="559"/>
      <c r="M298" s="559"/>
      <c r="N298" s="559"/>
      <c r="O298" s="563"/>
      <c r="P298" s="563"/>
      <c r="Q298" s="559"/>
      <c r="R298" s="559"/>
      <c r="S298" s="559"/>
      <c r="T298" s="559"/>
      <c r="U298" s="559"/>
      <c r="V298" s="559"/>
      <c r="W298" s="559"/>
      <c r="X298" s="562"/>
      <c r="Y298" s="559"/>
      <c r="Z298" s="559"/>
      <c r="AA298" s="561"/>
      <c r="AB298" s="561"/>
      <c r="AC298" s="560"/>
      <c r="AD298" s="559">
        <v>50</v>
      </c>
      <c r="AE298" s="560">
        <v>0</v>
      </c>
      <c r="AF298" s="559">
        <v>0.01</v>
      </c>
      <c r="AG298" s="226"/>
    </row>
    <row r="299" spans="1:33" ht="15.75" x14ac:dyDescent="0.25">
      <c r="A299" s="559">
        <v>185</v>
      </c>
      <c r="B299" s="563" t="s">
        <v>4</v>
      </c>
      <c r="C299" s="559">
        <v>2699</v>
      </c>
      <c r="D299" s="559">
        <v>7</v>
      </c>
      <c r="E299" s="559">
        <v>1</v>
      </c>
      <c r="F299" s="559">
        <v>0</v>
      </c>
      <c r="G299" s="559">
        <v>2900</v>
      </c>
      <c r="H299" s="559"/>
      <c r="I299" s="559"/>
      <c r="J299" s="559"/>
      <c r="K299" s="559"/>
      <c r="L299" s="559">
        <v>75</v>
      </c>
      <c r="M299" s="559">
        <f>L299*G299</f>
        <v>217500</v>
      </c>
      <c r="N299" s="559"/>
      <c r="O299" s="563"/>
      <c r="P299" s="563"/>
      <c r="Q299" s="559"/>
      <c r="R299" s="559"/>
      <c r="S299" s="559"/>
      <c r="T299" s="559"/>
      <c r="U299" s="559"/>
      <c r="V299" s="559"/>
      <c r="W299" s="559"/>
      <c r="X299" s="562"/>
      <c r="Y299" s="559"/>
      <c r="Z299" s="559"/>
      <c r="AA299" s="561"/>
      <c r="AB299" s="561">
        <f>M299</f>
        <v>217500</v>
      </c>
      <c r="AC299" s="560"/>
      <c r="AD299" s="559">
        <v>50</v>
      </c>
      <c r="AE299" s="560">
        <v>0</v>
      </c>
      <c r="AF299" s="559">
        <v>0.01</v>
      </c>
      <c r="AG299" s="226"/>
    </row>
    <row r="300" spans="1:33" ht="15.75" x14ac:dyDescent="0.25">
      <c r="A300" s="559">
        <v>186</v>
      </c>
      <c r="B300" s="563" t="s">
        <v>4</v>
      </c>
      <c r="C300" s="559">
        <v>18018</v>
      </c>
      <c r="D300" s="559">
        <v>4</v>
      </c>
      <c r="E300" s="559">
        <v>2</v>
      </c>
      <c r="F300" s="559">
        <v>73</v>
      </c>
      <c r="G300" s="559">
        <v>1873</v>
      </c>
      <c r="H300" s="559"/>
      <c r="I300" s="559"/>
      <c r="J300" s="559"/>
      <c r="K300" s="559"/>
      <c r="L300" s="559">
        <v>200</v>
      </c>
      <c r="M300" s="559">
        <f>L300*G300</f>
        <v>374600</v>
      </c>
      <c r="N300" s="559"/>
      <c r="O300" s="563"/>
      <c r="P300" s="563"/>
      <c r="Q300" s="559"/>
      <c r="R300" s="559"/>
      <c r="S300" s="559"/>
      <c r="T300" s="559"/>
      <c r="U300" s="559"/>
      <c r="V300" s="559"/>
      <c r="W300" s="559"/>
      <c r="X300" s="562"/>
      <c r="Y300" s="559"/>
      <c r="Z300" s="559"/>
      <c r="AA300" s="561"/>
      <c r="AB300" s="561">
        <f>M300</f>
        <v>374600</v>
      </c>
      <c r="AC300" s="560"/>
      <c r="AD300" s="559">
        <v>50</v>
      </c>
      <c r="AE300" s="560">
        <v>0</v>
      </c>
      <c r="AF300" s="559">
        <v>0.01</v>
      </c>
      <c r="AG300" s="226"/>
    </row>
    <row r="301" spans="1:33" ht="15.75" x14ac:dyDescent="0.25">
      <c r="A301" s="559">
        <v>187</v>
      </c>
      <c r="B301" s="563" t="s">
        <v>4</v>
      </c>
      <c r="C301" s="559">
        <v>2699</v>
      </c>
      <c r="D301" s="559">
        <v>14</v>
      </c>
      <c r="E301" s="559">
        <v>0</v>
      </c>
      <c r="F301" s="559">
        <v>66</v>
      </c>
      <c r="G301" s="559">
        <v>5666</v>
      </c>
      <c r="H301" s="559"/>
      <c r="I301" s="559"/>
      <c r="J301" s="559"/>
      <c r="K301" s="559"/>
      <c r="L301" s="559">
        <v>75</v>
      </c>
      <c r="M301" s="559">
        <f>G301*L301</f>
        <v>424950</v>
      </c>
      <c r="N301" s="559"/>
      <c r="O301" s="563"/>
      <c r="P301" s="563"/>
      <c r="Q301" s="559"/>
      <c r="R301" s="559"/>
      <c r="S301" s="559"/>
      <c r="T301" s="559"/>
      <c r="U301" s="559"/>
      <c r="V301" s="559"/>
      <c r="W301" s="559"/>
      <c r="X301" s="562"/>
      <c r="Y301" s="559"/>
      <c r="Z301" s="559"/>
      <c r="AA301" s="561"/>
      <c r="AB301" s="561">
        <f>M301</f>
        <v>424950</v>
      </c>
      <c r="AC301" s="560"/>
      <c r="AD301" s="559">
        <v>50</v>
      </c>
      <c r="AE301" s="560">
        <v>0</v>
      </c>
      <c r="AF301" s="559">
        <v>0.01</v>
      </c>
      <c r="AG301" s="226"/>
    </row>
    <row r="302" spans="1:33" ht="15.75" x14ac:dyDescent="0.25">
      <c r="A302" s="559">
        <v>188</v>
      </c>
      <c r="B302" s="563" t="s">
        <v>4</v>
      </c>
      <c r="C302" s="559">
        <v>11674</v>
      </c>
      <c r="D302" s="559">
        <v>0</v>
      </c>
      <c r="E302" s="559">
        <v>2</v>
      </c>
      <c r="F302" s="559">
        <v>0</v>
      </c>
      <c r="G302" s="559"/>
      <c r="H302" s="559">
        <v>200</v>
      </c>
      <c r="I302" s="559"/>
      <c r="J302" s="559"/>
      <c r="K302" s="559"/>
      <c r="L302" s="559">
        <v>150</v>
      </c>
      <c r="M302" s="559">
        <f>H302*L302</f>
        <v>30000</v>
      </c>
      <c r="N302" s="559"/>
      <c r="O302" s="563"/>
      <c r="P302" s="563"/>
      <c r="Q302" s="559"/>
      <c r="R302" s="559"/>
      <c r="S302" s="559"/>
      <c r="T302" s="559"/>
      <c r="U302" s="559"/>
      <c r="V302" s="559"/>
      <c r="W302" s="559"/>
      <c r="X302" s="562"/>
      <c r="Y302" s="559"/>
      <c r="Z302" s="559"/>
      <c r="AA302" s="561"/>
      <c r="AB302" s="561">
        <f>M302</f>
        <v>30000</v>
      </c>
      <c r="AC302" s="560"/>
      <c r="AD302" s="559">
        <v>50</v>
      </c>
      <c r="AE302" s="560">
        <v>0</v>
      </c>
      <c r="AF302" s="559">
        <v>0.01</v>
      </c>
      <c r="AG302" s="226"/>
    </row>
    <row r="303" spans="1:33" ht="15.75" x14ac:dyDescent="0.25">
      <c r="A303" s="559"/>
      <c r="B303" s="563"/>
      <c r="C303" s="559"/>
      <c r="D303" s="559"/>
      <c r="E303" s="559"/>
      <c r="F303" s="559"/>
      <c r="G303" s="559"/>
      <c r="H303" s="559"/>
      <c r="I303" s="559"/>
      <c r="J303" s="559"/>
      <c r="K303" s="559"/>
      <c r="L303" s="559"/>
      <c r="M303" s="559"/>
      <c r="N303" s="559"/>
      <c r="O303" s="563" t="s">
        <v>39</v>
      </c>
      <c r="P303" s="563" t="s">
        <v>2</v>
      </c>
      <c r="Q303" s="559">
        <v>209.99</v>
      </c>
      <c r="R303" s="559"/>
      <c r="S303" s="559">
        <v>209.99</v>
      </c>
      <c r="T303" s="559"/>
      <c r="U303" s="559"/>
      <c r="V303" s="559"/>
      <c r="W303" s="559">
        <v>6500</v>
      </c>
      <c r="X303" s="562">
        <f>Q303*W303</f>
        <v>1364935</v>
      </c>
      <c r="Y303" s="559">
        <v>20</v>
      </c>
      <c r="Z303" s="559">
        <v>30</v>
      </c>
      <c r="AA303" s="561">
        <f>SUM(X303-(X303*Z303/100))</f>
        <v>955454.5</v>
      </c>
      <c r="AB303" s="561">
        <f>AA303</f>
        <v>955454.5</v>
      </c>
      <c r="AC303" s="560"/>
      <c r="AD303" s="559">
        <v>10</v>
      </c>
      <c r="AE303" s="560">
        <v>0</v>
      </c>
      <c r="AF303" s="559">
        <v>0.02</v>
      </c>
      <c r="AG303" s="226"/>
    </row>
    <row r="304" spans="1:33" ht="15.75" x14ac:dyDescent="0.25">
      <c r="A304" s="559">
        <v>189</v>
      </c>
      <c r="B304" s="563" t="s">
        <v>4</v>
      </c>
      <c r="C304" s="559">
        <v>1674</v>
      </c>
      <c r="D304" s="559">
        <v>5</v>
      </c>
      <c r="E304" s="559">
        <v>1</v>
      </c>
      <c r="F304" s="559">
        <v>22</v>
      </c>
      <c r="G304" s="559">
        <v>2122</v>
      </c>
      <c r="H304" s="559"/>
      <c r="I304" s="559"/>
      <c r="J304" s="559"/>
      <c r="K304" s="559"/>
      <c r="L304" s="559">
        <v>130</v>
      </c>
      <c r="M304" s="559">
        <f>G304*L304</f>
        <v>275860</v>
      </c>
      <c r="N304" s="559"/>
      <c r="O304" s="563"/>
      <c r="P304" s="563"/>
      <c r="Q304" s="559"/>
      <c r="R304" s="559"/>
      <c r="S304" s="559"/>
      <c r="T304" s="559"/>
      <c r="U304" s="559"/>
      <c r="V304" s="559"/>
      <c r="W304" s="559"/>
      <c r="X304" s="562"/>
      <c r="Y304" s="559"/>
      <c r="Z304" s="559"/>
      <c r="AA304" s="561"/>
      <c r="AB304" s="561">
        <f>M304</f>
        <v>275860</v>
      </c>
      <c r="AC304" s="560"/>
      <c r="AD304" s="559">
        <v>50</v>
      </c>
      <c r="AE304" s="560">
        <v>0</v>
      </c>
      <c r="AF304" s="559">
        <v>0.01</v>
      </c>
      <c r="AG304" s="226"/>
    </row>
    <row r="305" spans="1:33" ht="15.75" x14ac:dyDescent="0.25">
      <c r="A305" s="559">
        <v>190</v>
      </c>
      <c r="B305" s="563" t="s">
        <v>4</v>
      </c>
      <c r="C305" s="559">
        <v>296</v>
      </c>
      <c r="D305" s="559">
        <v>0</v>
      </c>
      <c r="E305" s="559">
        <v>0</v>
      </c>
      <c r="F305" s="559">
        <v>95</v>
      </c>
      <c r="G305" s="559" t="s">
        <v>1305</v>
      </c>
      <c r="H305" s="559">
        <v>95</v>
      </c>
      <c r="I305" s="559"/>
      <c r="J305" s="559"/>
      <c r="K305" s="559"/>
      <c r="L305" s="559">
        <v>75</v>
      </c>
      <c r="M305" s="559">
        <f>H305*L305</f>
        <v>7125</v>
      </c>
      <c r="N305" s="559"/>
      <c r="O305" s="563"/>
      <c r="P305" s="563"/>
      <c r="Q305" s="559"/>
      <c r="R305" s="559"/>
      <c r="S305" s="559"/>
      <c r="T305" s="559"/>
      <c r="U305" s="559"/>
      <c r="V305" s="559"/>
      <c r="W305" s="559"/>
      <c r="X305" s="562"/>
      <c r="Y305" s="559"/>
      <c r="Z305" s="559"/>
      <c r="AA305" s="561"/>
      <c r="AB305" s="561">
        <f>M305</f>
        <v>7125</v>
      </c>
      <c r="AC305" s="560"/>
      <c r="AD305" s="559">
        <v>50</v>
      </c>
      <c r="AE305" s="560">
        <v>0</v>
      </c>
      <c r="AF305" s="559">
        <v>0.01</v>
      </c>
      <c r="AG305" s="226"/>
    </row>
    <row r="306" spans="1:33" ht="15.75" x14ac:dyDescent="0.25">
      <c r="A306" s="559">
        <v>191</v>
      </c>
      <c r="B306" s="563" t="s">
        <v>4</v>
      </c>
      <c r="C306" s="559">
        <v>3625</v>
      </c>
      <c r="D306" s="559">
        <v>18</v>
      </c>
      <c r="E306" s="559">
        <v>2</v>
      </c>
      <c r="F306" s="559">
        <v>12</v>
      </c>
      <c r="G306" s="559">
        <v>7412</v>
      </c>
      <c r="H306" s="559"/>
      <c r="I306" s="559"/>
      <c r="J306" s="559"/>
      <c r="K306" s="559"/>
      <c r="L306" s="559">
        <v>75</v>
      </c>
      <c r="M306" s="559">
        <f>G306*L306</f>
        <v>555900</v>
      </c>
      <c r="N306" s="559"/>
      <c r="O306" s="563"/>
      <c r="P306" s="563"/>
      <c r="Q306" s="559"/>
      <c r="R306" s="559"/>
      <c r="S306" s="559"/>
      <c r="T306" s="559"/>
      <c r="U306" s="559"/>
      <c r="V306" s="559"/>
      <c r="W306" s="559"/>
      <c r="X306" s="562"/>
      <c r="Y306" s="559"/>
      <c r="Z306" s="559"/>
      <c r="AA306" s="561"/>
      <c r="AB306" s="561">
        <f>M306</f>
        <v>555900</v>
      </c>
      <c r="AC306" s="560"/>
      <c r="AD306" s="559">
        <v>50</v>
      </c>
      <c r="AE306" s="560">
        <v>0</v>
      </c>
      <c r="AF306" s="559">
        <v>0.01</v>
      </c>
      <c r="AG306" s="226"/>
    </row>
    <row r="307" spans="1:33" ht="15.75" x14ac:dyDescent="0.25">
      <c r="A307" s="559">
        <v>192</v>
      </c>
      <c r="B307" s="563" t="s">
        <v>4</v>
      </c>
      <c r="C307" s="559">
        <v>409</v>
      </c>
      <c r="D307" s="559">
        <v>0</v>
      </c>
      <c r="E307" s="559">
        <v>1</v>
      </c>
      <c r="F307" s="559">
        <v>31</v>
      </c>
      <c r="G307" s="559">
        <v>131</v>
      </c>
      <c r="H307" s="559"/>
      <c r="I307" s="559"/>
      <c r="J307" s="559"/>
      <c r="K307" s="559"/>
      <c r="L307" s="559"/>
      <c r="M307" s="559"/>
      <c r="N307" s="559"/>
      <c r="O307" s="563" t="s">
        <v>39</v>
      </c>
      <c r="P307" s="563" t="s">
        <v>2</v>
      </c>
      <c r="Q307" s="559">
        <v>123.67</v>
      </c>
      <c r="R307" s="559"/>
      <c r="S307" s="559">
        <v>123.67</v>
      </c>
      <c r="T307" s="559"/>
      <c r="U307" s="559"/>
      <c r="V307" s="559"/>
      <c r="W307" s="559">
        <v>6500</v>
      </c>
      <c r="X307" s="562">
        <f>Q307*W307</f>
        <v>803855</v>
      </c>
      <c r="Y307" s="559">
        <v>1</v>
      </c>
      <c r="Z307" s="559">
        <v>1</v>
      </c>
      <c r="AA307" s="561">
        <f>SUM(X307-(X307*Z307/100))</f>
        <v>795816.45</v>
      </c>
      <c r="AB307" s="561">
        <f>AA307</f>
        <v>795816.45</v>
      </c>
      <c r="AC307" s="560"/>
      <c r="AD307" s="559">
        <v>10</v>
      </c>
      <c r="AE307" s="560">
        <v>0</v>
      </c>
      <c r="AF307" s="559">
        <v>0.02</v>
      </c>
      <c r="AG307" s="226"/>
    </row>
    <row r="308" spans="1:33" ht="15.75" x14ac:dyDescent="0.25">
      <c r="A308" s="559">
        <v>193</v>
      </c>
      <c r="B308" s="563"/>
      <c r="C308" s="559"/>
      <c r="D308" s="559"/>
      <c r="E308" s="559"/>
      <c r="F308" s="559"/>
      <c r="G308" s="559"/>
      <c r="H308" s="559"/>
      <c r="I308" s="559"/>
      <c r="J308" s="559"/>
      <c r="K308" s="559"/>
      <c r="L308" s="559"/>
      <c r="M308" s="559"/>
      <c r="N308" s="559"/>
      <c r="O308" s="563" t="s">
        <v>1</v>
      </c>
      <c r="P308" s="563" t="s">
        <v>0</v>
      </c>
      <c r="Q308" s="559">
        <v>21.5</v>
      </c>
      <c r="R308" s="559"/>
      <c r="S308" s="559"/>
      <c r="T308" s="559">
        <v>21.5</v>
      </c>
      <c r="U308" s="559"/>
      <c r="V308" s="559"/>
      <c r="W308" s="559">
        <v>2050</v>
      </c>
      <c r="X308" s="562">
        <f>Q308*W308</f>
        <v>44075</v>
      </c>
      <c r="Y308" s="559"/>
      <c r="Z308" s="559">
        <v>93</v>
      </c>
      <c r="AA308" s="561">
        <f>SUM(X308-(X308*Z308/100))</f>
        <v>3085.25</v>
      </c>
      <c r="AB308" s="561">
        <f>AA308</f>
        <v>3085.25</v>
      </c>
      <c r="AC308" s="560"/>
      <c r="AD308" s="559">
        <v>50</v>
      </c>
      <c r="AE308" s="560">
        <v>0</v>
      </c>
      <c r="AF308" s="559">
        <v>0.01</v>
      </c>
      <c r="AG308" s="226"/>
    </row>
    <row r="309" spans="1:33" ht="15.75" x14ac:dyDescent="0.25">
      <c r="A309" s="559"/>
      <c r="B309" s="563"/>
      <c r="C309" s="559"/>
      <c r="D309" s="559"/>
      <c r="E309" s="559"/>
      <c r="F309" s="559"/>
      <c r="G309" s="559"/>
      <c r="H309" s="559"/>
      <c r="I309" s="559"/>
      <c r="J309" s="559"/>
      <c r="K309" s="559"/>
      <c r="L309" s="577"/>
      <c r="M309" s="577"/>
      <c r="N309" s="576"/>
      <c r="O309" s="563" t="s">
        <v>16</v>
      </c>
      <c r="P309" s="563" t="s">
        <v>0</v>
      </c>
      <c r="Q309" s="559">
        <v>30</v>
      </c>
      <c r="R309" s="559"/>
      <c r="S309" s="559"/>
      <c r="T309" s="559">
        <v>30</v>
      </c>
      <c r="U309" s="559"/>
      <c r="V309" s="559"/>
      <c r="W309" s="576">
        <v>2400</v>
      </c>
      <c r="X309" s="562">
        <f>Q309*W309</f>
        <v>72000</v>
      </c>
      <c r="Y309" s="559"/>
      <c r="Z309" s="576">
        <v>93</v>
      </c>
      <c r="AA309" s="561">
        <f>SUM(X309-(X309*Z309/100))</f>
        <v>5040</v>
      </c>
      <c r="AB309" s="561">
        <f>AA309</f>
        <v>5040</v>
      </c>
      <c r="AC309" s="560"/>
      <c r="AD309" s="576"/>
      <c r="AE309" s="560">
        <v>0</v>
      </c>
      <c r="AF309" s="576">
        <v>0.03</v>
      </c>
      <c r="AG309" s="226"/>
    </row>
    <row r="310" spans="1:33" ht="15.75" x14ac:dyDescent="0.25">
      <c r="A310" s="559"/>
      <c r="B310" s="563"/>
      <c r="C310" s="559"/>
      <c r="D310" s="559"/>
      <c r="E310" s="559"/>
      <c r="F310" s="559"/>
      <c r="G310" s="559"/>
      <c r="H310" s="559"/>
      <c r="I310" s="559"/>
      <c r="J310" s="559"/>
      <c r="K310" s="559"/>
      <c r="L310" s="559"/>
      <c r="M310" s="559"/>
      <c r="N310" s="559"/>
      <c r="O310" s="563" t="s">
        <v>17</v>
      </c>
      <c r="P310" s="563" t="s">
        <v>0</v>
      </c>
      <c r="Q310" s="559">
        <v>35.770000000000003</v>
      </c>
      <c r="R310" s="559"/>
      <c r="S310" s="559"/>
      <c r="T310" s="559">
        <v>35.770000000000003</v>
      </c>
      <c r="U310" s="559"/>
      <c r="V310" s="559"/>
      <c r="W310" s="559">
        <v>6500</v>
      </c>
      <c r="X310" s="562">
        <f>Q310*W310</f>
        <v>232505.00000000003</v>
      </c>
      <c r="Y310" s="559"/>
      <c r="Z310" s="559">
        <v>9</v>
      </c>
      <c r="AA310" s="561">
        <f>SUM(X310-(X310*Z310/100))</f>
        <v>211579.55000000002</v>
      </c>
      <c r="AB310" s="561">
        <f>AA310</f>
        <v>211579.55000000002</v>
      </c>
      <c r="AC310" s="560"/>
      <c r="AD310" s="559">
        <v>10</v>
      </c>
      <c r="AE310" s="560">
        <v>0</v>
      </c>
      <c r="AF310" s="559">
        <v>0.02</v>
      </c>
      <c r="AG310" s="226"/>
    </row>
    <row r="311" spans="1:33" ht="15.75" x14ac:dyDescent="0.25">
      <c r="A311" s="559">
        <v>194</v>
      </c>
      <c r="B311" s="563" t="s">
        <v>4</v>
      </c>
      <c r="C311" s="559">
        <v>4628</v>
      </c>
      <c r="D311" s="559">
        <v>7</v>
      </c>
      <c r="E311" s="559">
        <v>1</v>
      </c>
      <c r="F311" s="559">
        <v>51</v>
      </c>
      <c r="G311" s="559">
        <v>2951</v>
      </c>
      <c r="H311" s="559"/>
      <c r="I311" s="559"/>
      <c r="J311" s="559"/>
      <c r="K311" s="559"/>
      <c r="L311" s="559">
        <v>75</v>
      </c>
      <c r="M311" s="559">
        <f>L311*G311</f>
        <v>221325</v>
      </c>
      <c r="N311" s="559"/>
      <c r="O311" s="563"/>
      <c r="P311" s="563"/>
      <c r="Q311" s="559"/>
      <c r="R311" s="559"/>
      <c r="S311" s="559"/>
      <c r="T311" s="559"/>
      <c r="U311" s="559"/>
      <c r="V311" s="559"/>
      <c r="W311" s="559"/>
      <c r="X311" s="562"/>
      <c r="Y311" s="559"/>
      <c r="Z311" s="559"/>
      <c r="AA311" s="561"/>
      <c r="AB311" s="561">
        <f>M311</f>
        <v>221325</v>
      </c>
      <c r="AC311" s="560"/>
      <c r="AD311" s="559">
        <v>50</v>
      </c>
      <c r="AE311" s="560">
        <v>0</v>
      </c>
      <c r="AF311" s="559">
        <v>0.01</v>
      </c>
      <c r="AG311" s="226"/>
    </row>
    <row r="312" spans="1:33" ht="15.75" x14ac:dyDescent="0.25">
      <c r="A312" s="559">
        <v>195</v>
      </c>
      <c r="B312" s="563" t="s">
        <v>1308</v>
      </c>
      <c r="C312" s="559"/>
      <c r="D312" s="559">
        <v>8</v>
      </c>
      <c r="E312" s="559">
        <v>0</v>
      </c>
      <c r="F312" s="559">
        <v>0</v>
      </c>
      <c r="G312" s="559">
        <v>3200</v>
      </c>
      <c r="H312" s="559"/>
      <c r="I312" s="559"/>
      <c r="J312" s="559"/>
      <c r="K312" s="559"/>
      <c r="L312" s="559"/>
      <c r="M312" s="559"/>
      <c r="N312" s="559"/>
      <c r="O312" s="563" t="s">
        <v>39</v>
      </c>
      <c r="P312" s="563" t="s">
        <v>2</v>
      </c>
      <c r="Q312" s="559">
        <v>200.9</v>
      </c>
      <c r="R312" s="559"/>
      <c r="S312" s="559">
        <v>200.9</v>
      </c>
      <c r="T312" s="559"/>
      <c r="U312" s="559"/>
      <c r="V312" s="559"/>
      <c r="W312" s="559">
        <v>6500</v>
      </c>
      <c r="X312" s="562">
        <f>Q312*W312</f>
        <v>1305850</v>
      </c>
      <c r="Y312" s="559">
        <v>8</v>
      </c>
      <c r="Z312" s="559">
        <v>8</v>
      </c>
      <c r="AA312" s="561">
        <f>SUM(X312-(X312*Z312/100))</f>
        <v>1201382</v>
      </c>
      <c r="AB312" s="561">
        <f>AA312</f>
        <v>1201382</v>
      </c>
      <c r="AC312" s="560"/>
      <c r="AD312" s="559">
        <v>10</v>
      </c>
      <c r="AE312" s="560">
        <v>0</v>
      </c>
      <c r="AF312" s="559">
        <v>0.02</v>
      </c>
      <c r="AG312" s="226"/>
    </row>
    <row r="313" spans="1:33" ht="15.75" x14ac:dyDescent="0.25">
      <c r="A313" s="559">
        <v>196</v>
      </c>
      <c r="B313" s="563" t="s">
        <v>1308</v>
      </c>
      <c r="C313" s="559"/>
      <c r="D313" s="559">
        <v>17</v>
      </c>
      <c r="E313" s="559">
        <v>2</v>
      </c>
      <c r="F313" s="559">
        <v>0</v>
      </c>
      <c r="G313" s="559">
        <v>7000</v>
      </c>
      <c r="H313" s="559"/>
      <c r="I313" s="559"/>
      <c r="J313" s="559"/>
      <c r="K313" s="559"/>
      <c r="L313" s="559"/>
      <c r="M313" s="559"/>
      <c r="N313" s="559"/>
      <c r="O313" s="563" t="s">
        <v>12</v>
      </c>
      <c r="P313" s="563" t="s">
        <v>0</v>
      </c>
      <c r="Q313" s="559">
        <v>21.45</v>
      </c>
      <c r="R313" s="559">
        <v>21.45</v>
      </c>
      <c r="S313" s="559"/>
      <c r="T313" s="559"/>
      <c r="U313" s="559"/>
      <c r="V313" s="559"/>
      <c r="W313" s="559">
        <v>5400</v>
      </c>
      <c r="X313" s="562">
        <f>Q313*W313</f>
        <v>115830</v>
      </c>
      <c r="Y313" s="559">
        <v>4</v>
      </c>
      <c r="Z313" s="559">
        <v>12</v>
      </c>
      <c r="AA313" s="561">
        <f>SUM(X313-(X313*Z313/100))</f>
        <v>101930.4</v>
      </c>
      <c r="AB313" s="561">
        <f>AA313</f>
        <v>101930.4</v>
      </c>
      <c r="AC313" s="560"/>
      <c r="AD313" s="559">
        <v>50</v>
      </c>
      <c r="AE313" s="560">
        <v>0</v>
      </c>
      <c r="AF313" s="559">
        <v>0.01</v>
      </c>
      <c r="AG313" s="226"/>
    </row>
    <row r="314" spans="1:33" ht="15.75" x14ac:dyDescent="0.25">
      <c r="A314" s="559">
        <v>197</v>
      </c>
      <c r="B314" s="563" t="s">
        <v>1308</v>
      </c>
      <c r="C314" s="559"/>
      <c r="D314" s="559">
        <v>22</v>
      </c>
      <c r="E314" s="559">
        <v>0</v>
      </c>
      <c r="F314" s="559">
        <v>0</v>
      </c>
      <c r="G314" s="559">
        <v>8800</v>
      </c>
      <c r="H314" s="559"/>
      <c r="I314" s="559"/>
      <c r="J314" s="559"/>
      <c r="K314" s="559"/>
      <c r="L314" s="559"/>
      <c r="M314" s="559"/>
      <c r="N314" s="559"/>
      <c r="O314" s="576"/>
      <c r="P314" s="576"/>
      <c r="Q314" s="576"/>
      <c r="R314" s="576"/>
      <c r="S314" s="576"/>
      <c r="T314" s="576"/>
      <c r="U314" s="576"/>
      <c r="V314" s="576"/>
      <c r="W314" s="559"/>
      <c r="X314" s="562"/>
      <c r="Y314" s="576"/>
      <c r="Z314" s="559"/>
      <c r="AA314" s="561"/>
      <c r="AB314" s="561"/>
      <c r="AC314" s="560"/>
      <c r="AD314" s="559">
        <v>50</v>
      </c>
      <c r="AE314" s="560">
        <v>0</v>
      </c>
      <c r="AF314" s="559">
        <v>0.01</v>
      </c>
      <c r="AG314" s="226"/>
    </row>
    <row r="315" spans="1:33" ht="15.75" x14ac:dyDescent="0.25">
      <c r="A315" s="559">
        <v>198</v>
      </c>
      <c r="B315" s="563" t="s">
        <v>4</v>
      </c>
      <c r="C315" s="559">
        <v>21098</v>
      </c>
      <c r="D315" s="559">
        <v>6</v>
      </c>
      <c r="E315" s="559">
        <v>1</v>
      </c>
      <c r="F315" s="559">
        <v>17</v>
      </c>
      <c r="G315" s="559">
        <v>2517</v>
      </c>
      <c r="H315" s="559"/>
      <c r="I315" s="559"/>
      <c r="J315" s="559"/>
      <c r="K315" s="559"/>
      <c r="L315" s="559"/>
      <c r="M315" s="559"/>
      <c r="N315" s="559"/>
      <c r="O315" s="563"/>
      <c r="P315" s="563"/>
      <c r="Q315" s="559"/>
      <c r="R315" s="559"/>
      <c r="S315" s="559"/>
      <c r="T315" s="559"/>
      <c r="U315" s="559"/>
      <c r="V315" s="559"/>
      <c r="W315" s="559"/>
      <c r="X315" s="562"/>
      <c r="Y315" s="559"/>
      <c r="Z315" s="559"/>
      <c r="AA315" s="561"/>
      <c r="AB315" s="561"/>
      <c r="AC315" s="560"/>
      <c r="AD315" s="559">
        <v>50</v>
      </c>
      <c r="AE315" s="560">
        <v>0</v>
      </c>
      <c r="AF315" s="559">
        <v>0.01</v>
      </c>
      <c r="AG315" s="226"/>
    </row>
    <row r="316" spans="1:33" ht="15.75" x14ac:dyDescent="0.25">
      <c r="A316" s="559">
        <v>199</v>
      </c>
      <c r="B316" s="563" t="s">
        <v>4</v>
      </c>
      <c r="C316" s="559">
        <v>21104</v>
      </c>
      <c r="D316" s="559">
        <v>2</v>
      </c>
      <c r="E316" s="559">
        <v>1</v>
      </c>
      <c r="F316" s="559">
        <v>14</v>
      </c>
      <c r="G316" s="559">
        <v>914</v>
      </c>
      <c r="H316" s="559"/>
      <c r="I316" s="559"/>
      <c r="J316" s="559"/>
      <c r="K316" s="559"/>
      <c r="L316" s="559"/>
      <c r="M316" s="559"/>
      <c r="N316" s="559"/>
      <c r="O316" s="563" t="s">
        <v>39</v>
      </c>
      <c r="P316" s="563" t="s">
        <v>0</v>
      </c>
      <c r="Q316" s="559">
        <v>161.24</v>
      </c>
      <c r="R316" s="559"/>
      <c r="S316" s="559">
        <v>161.24</v>
      </c>
      <c r="T316" s="559"/>
      <c r="U316" s="559"/>
      <c r="V316" s="559"/>
      <c r="W316" s="559">
        <v>6500</v>
      </c>
      <c r="X316" s="562">
        <f>Q316*W316</f>
        <v>1048060.0000000001</v>
      </c>
      <c r="Y316" s="559">
        <v>27</v>
      </c>
      <c r="Z316" s="559">
        <v>93</v>
      </c>
      <c r="AA316" s="561">
        <f>SUM(X316-(X316*Z316/100))</f>
        <v>73364.199999999953</v>
      </c>
      <c r="AB316" s="561">
        <f>AA316</f>
        <v>73364.199999999953</v>
      </c>
      <c r="AC316" s="560"/>
      <c r="AD316" s="559">
        <v>10</v>
      </c>
      <c r="AE316" s="560">
        <v>0</v>
      </c>
      <c r="AF316" s="559">
        <v>0.02</v>
      </c>
      <c r="AG316" s="226"/>
    </row>
    <row r="317" spans="1:33" ht="15.75" x14ac:dyDescent="0.25">
      <c r="A317" s="559"/>
      <c r="B317" s="563"/>
      <c r="C317" s="559"/>
      <c r="D317" s="559"/>
      <c r="E317" s="559"/>
      <c r="F317" s="559"/>
      <c r="G317" s="559"/>
      <c r="H317" s="559"/>
      <c r="I317" s="559"/>
      <c r="J317" s="559"/>
      <c r="K317" s="559"/>
      <c r="L317" s="559"/>
      <c r="M317" s="559"/>
      <c r="N317" s="559"/>
      <c r="O317" s="563" t="s">
        <v>12</v>
      </c>
      <c r="P317" s="563" t="s">
        <v>0</v>
      </c>
      <c r="Q317" s="559">
        <v>18.8</v>
      </c>
      <c r="R317" s="559">
        <v>18.8</v>
      </c>
      <c r="S317" s="559"/>
      <c r="T317" s="559"/>
      <c r="U317" s="559"/>
      <c r="V317" s="559"/>
      <c r="W317" s="559">
        <v>2400</v>
      </c>
      <c r="X317" s="562">
        <f>Q317*W317</f>
        <v>45120</v>
      </c>
      <c r="Y317" s="559">
        <v>25</v>
      </c>
      <c r="Z317" s="559">
        <v>93</v>
      </c>
      <c r="AA317" s="561">
        <f>SUM(X317-(X317*Z317/100))</f>
        <v>3158.4000000000015</v>
      </c>
      <c r="AB317" s="561">
        <f>AA317</f>
        <v>3158.4000000000015</v>
      </c>
      <c r="AC317" s="560"/>
      <c r="AD317" s="559">
        <v>50</v>
      </c>
      <c r="AE317" s="560">
        <v>0</v>
      </c>
      <c r="AF317" s="559">
        <v>0.01</v>
      </c>
      <c r="AG317" s="226"/>
    </row>
    <row r="318" spans="1:33" ht="15.75" x14ac:dyDescent="0.25">
      <c r="A318" s="559"/>
      <c r="B318" s="563"/>
      <c r="C318" s="559"/>
      <c r="D318" s="559"/>
      <c r="E318" s="559"/>
      <c r="F318" s="559"/>
      <c r="G318" s="559"/>
      <c r="H318" s="559"/>
      <c r="I318" s="559"/>
      <c r="J318" s="559"/>
      <c r="K318" s="559"/>
      <c r="L318" s="559"/>
      <c r="M318" s="559"/>
      <c r="N318" s="559"/>
      <c r="O318" s="563" t="s">
        <v>39</v>
      </c>
      <c r="P318" s="563" t="s">
        <v>0</v>
      </c>
      <c r="Q318" s="559">
        <v>20.100000000000001</v>
      </c>
      <c r="R318" s="559"/>
      <c r="S318" s="559">
        <v>20.100000000000001</v>
      </c>
      <c r="T318" s="559"/>
      <c r="U318" s="559"/>
      <c r="V318" s="559"/>
      <c r="W318" s="559">
        <v>6500</v>
      </c>
      <c r="X318" s="562">
        <f>Q318*W318</f>
        <v>130650.00000000001</v>
      </c>
      <c r="Y318" s="559">
        <v>10</v>
      </c>
      <c r="Z318" s="559">
        <v>40</v>
      </c>
      <c r="AA318" s="561">
        <f>SUM(X318-(X318*Z318/100))</f>
        <v>78390</v>
      </c>
      <c r="AB318" s="561">
        <f>AA318</f>
        <v>78390</v>
      </c>
      <c r="AC318" s="560"/>
      <c r="AD318" s="559">
        <v>10</v>
      </c>
      <c r="AE318" s="560">
        <v>0</v>
      </c>
      <c r="AF318" s="559">
        <v>0.02</v>
      </c>
      <c r="AG318" s="226"/>
    </row>
    <row r="319" spans="1:33" ht="15.75" x14ac:dyDescent="0.25">
      <c r="A319" s="559">
        <v>200</v>
      </c>
      <c r="B319" s="563" t="s">
        <v>4</v>
      </c>
      <c r="C319" s="559">
        <v>20426</v>
      </c>
      <c r="D319" s="559">
        <v>26</v>
      </c>
      <c r="E319" s="559">
        <v>3</v>
      </c>
      <c r="F319" s="559">
        <v>87</v>
      </c>
      <c r="G319" s="559">
        <v>10787</v>
      </c>
      <c r="H319" s="559"/>
      <c r="I319" s="559"/>
      <c r="J319" s="559"/>
      <c r="K319" s="559"/>
      <c r="L319" s="559"/>
      <c r="M319" s="559"/>
      <c r="N319" s="559"/>
      <c r="O319" s="563"/>
      <c r="P319" s="563"/>
      <c r="Q319" s="559"/>
      <c r="R319" s="559"/>
      <c r="S319" s="559"/>
      <c r="T319" s="559"/>
      <c r="U319" s="559"/>
      <c r="V319" s="559"/>
      <c r="W319" s="559"/>
      <c r="X319" s="562"/>
      <c r="Y319" s="559"/>
      <c r="Z319" s="559"/>
      <c r="AA319" s="561"/>
      <c r="AB319" s="561"/>
      <c r="AC319" s="560"/>
      <c r="AD319" s="559">
        <v>50</v>
      </c>
      <c r="AE319" s="560">
        <v>0</v>
      </c>
      <c r="AF319" s="559">
        <v>0.01</v>
      </c>
      <c r="AG319" s="226"/>
    </row>
    <row r="320" spans="1:33" ht="15.75" x14ac:dyDescent="0.25">
      <c r="A320" s="559">
        <v>201</v>
      </c>
      <c r="B320" s="563" t="s">
        <v>4</v>
      </c>
      <c r="C320" s="559">
        <v>12104</v>
      </c>
      <c r="D320" s="559">
        <v>0</v>
      </c>
      <c r="E320" s="559">
        <v>1</v>
      </c>
      <c r="F320" s="559">
        <v>94</v>
      </c>
      <c r="G320" s="559"/>
      <c r="H320" s="559">
        <v>194</v>
      </c>
      <c r="I320" s="559"/>
      <c r="J320" s="559"/>
      <c r="K320" s="559"/>
      <c r="L320" s="559">
        <v>180</v>
      </c>
      <c r="M320" s="559">
        <f>H320*L320</f>
        <v>34920</v>
      </c>
      <c r="N320" s="559"/>
      <c r="O320" s="563" t="s">
        <v>44</v>
      </c>
      <c r="P320" s="563" t="s">
        <v>9</v>
      </c>
      <c r="Q320" s="559"/>
      <c r="R320" s="559"/>
      <c r="S320" s="559"/>
      <c r="T320" s="559"/>
      <c r="U320" s="559"/>
      <c r="V320" s="559"/>
      <c r="W320" s="559">
        <v>6500</v>
      </c>
      <c r="X320" s="562">
        <f>Q320*W320</f>
        <v>0</v>
      </c>
      <c r="Y320" s="559">
        <v>10</v>
      </c>
      <c r="Z320" s="559">
        <v>30</v>
      </c>
      <c r="AA320" s="561"/>
      <c r="AB320" s="561">
        <f>M320</f>
        <v>34920</v>
      </c>
      <c r="AC320" s="560"/>
      <c r="AD320" s="559">
        <v>10</v>
      </c>
      <c r="AE320" s="560">
        <v>0</v>
      </c>
      <c r="AF320" s="559">
        <v>0.02</v>
      </c>
      <c r="AG320" s="226"/>
    </row>
    <row r="321" spans="1:33" ht="15.75" x14ac:dyDescent="0.25">
      <c r="A321" s="559"/>
      <c r="B321" s="563"/>
      <c r="C321" s="559"/>
      <c r="D321" s="559"/>
      <c r="E321" s="559"/>
      <c r="F321" s="559"/>
      <c r="G321" s="559"/>
      <c r="H321" s="559"/>
      <c r="I321" s="559"/>
      <c r="J321" s="559"/>
      <c r="K321" s="559"/>
      <c r="L321" s="559"/>
      <c r="M321" s="559"/>
      <c r="N321" s="559"/>
      <c r="O321" s="563" t="s">
        <v>41</v>
      </c>
      <c r="P321" s="563"/>
      <c r="Q321" s="559"/>
      <c r="R321" s="559"/>
      <c r="S321" s="559">
        <v>152.76</v>
      </c>
      <c r="T321" s="559"/>
      <c r="U321" s="559"/>
      <c r="V321" s="559"/>
      <c r="W321" s="559"/>
      <c r="X321" s="562"/>
      <c r="Y321" s="559"/>
      <c r="Z321" s="559"/>
      <c r="AA321" s="561"/>
      <c r="AB321" s="561"/>
      <c r="AC321" s="560"/>
      <c r="AD321" s="559"/>
      <c r="AE321" s="560"/>
      <c r="AF321" s="559"/>
      <c r="AG321" s="226"/>
    </row>
    <row r="322" spans="1:33" ht="15.75" x14ac:dyDescent="0.25">
      <c r="A322" s="559"/>
      <c r="B322" s="563"/>
      <c r="C322" s="559"/>
      <c r="D322" s="559"/>
      <c r="E322" s="559"/>
      <c r="F322" s="559"/>
      <c r="G322" s="559"/>
      <c r="H322" s="559"/>
      <c r="I322" s="559"/>
      <c r="J322" s="559"/>
      <c r="K322" s="559"/>
      <c r="L322" s="559"/>
      <c r="M322" s="559"/>
      <c r="N322" s="559"/>
      <c r="O322" s="563" t="s">
        <v>40</v>
      </c>
      <c r="P322" s="563"/>
      <c r="Q322" s="559"/>
      <c r="R322" s="559"/>
      <c r="S322" s="559">
        <v>96</v>
      </c>
      <c r="T322" s="559"/>
      <c r="U322" s="559"/>
      <c r="V322" s="559"/>
      <c r="W322" s="559"/>
      <c r="X322" s="562"/>
      <c r="Y322" s="559"/>
      <c r="Z322" s="559"/>
      <c r="AA322" s="561"/>
      <c r="AB322" s="561"/>
      <c r="AC322" s="560"/>
      <c r="AD322" s="559"/>
      <c r="AE322" s="560"/>
      <c r="AF322" s="559"/>
      <c r="AG322" s="226"/>
    </row>
    <row r="323" spans="1:33" ht="15.75" x14ac:dyDescent="0.25">
      <c r="A323" s="559">
        <v>202</v>
      </c>
      <c r="B323" s="563" t="s">
        <v>4</v>
      </c>
      <c r="C323" s="559">
        <v>14477</v>
      </c>
      <c r="D323" s="559">
        <v>2</v>
      </c>
      <c r="E323" s="559">
        <v>1</v>
      </c>
      <c r="F323" s="559">
        <v>0</v>
      </c>
      <c r="G323" s="559"/>
      <c r="H323" s="559"/>
      <c r="I323" s="559">
        <v>900</v>
      </c>
      <c r="J323" s="559"/>
      <c r="K323" s="559"/>
      <c r="L323" s="559">
        <v>190</v>
      </c>
      <c r="M323" s="559">
        <f>I323*L323</f>
        <v>171000</v>
      </c>
      <c r="N323" s="559"/>
      <c r="O323" s="563" t="s">
        <v>12</v>
      </c>
      <c r="P323" s="563" t="s">
        <v>0</v>
      </c>
      <c r="Q323" s="559">
        <v>20.16</v>
      </c>
      <c r="R323" s="559">
        <v>20.16</v>
      </c>
      <c r="S323" s="559"/>
      <c r="T323" s="559"/>
      <c r="U323" s="559"/>
      <c r="V323" s="559"/>
      <c r="W323" s="559">
        <v>5400</v>
      </c>
      <c r="X323" s="562">
        <f>Q323*W323</f>
        <v>108864</v>
      </c>
      <c r="Y323" s="559">
        <v>10</v>
      </c>
      <c r="Z323" s="559">
        <v>40</v>
      </c>
      <c r="AA323" s="561">
        <f>SUM(X323-(X323*Z323/100))</f>
        <v>65318.400000000001</v>
      </c>
      <c r="AB323" s="561">
        <f>M323+AA323</f>
        <v>236318.4</v>
      </c>
      <c r="AC323" s="560"/>
      <c r="AD323" s="559">
        <v>50</v>
      </c>
      <c r="AE323" s="560">
        <v>0</v>
      </c>
      <c r="AF323" s="559">
        <v>0.01</v>
      </c>
      <c r="AG323" s="226"/>
    </row>
    <row r="324" spans="1:33" ht="15.75" x14ac:dyDescent="0.25">
      <c r="A324" s="559">
        <v>203</v>
      </c>
      <c r="B324" s="563" t="s">
        <v>4</v>
      </c>
      <c r="C324" s="559">
        <v>6751</v>
      </c>
      <c r="D324" s="559">
        <v>9</v>
      </c>
      <c r="E324" s="559">
        <v>0</v>
      </c>
      <c r="F324" s="559">
        <v>45</v>
      </c>
      <c r="G324" s="559">
        <v>4545</v>
      </c>
      <c r="H324" s="559"/>
      <c r="I324" s="559"/>
      <c r="J324" s="559"/>
      <c r="K324" s="559"/>
      <c r="L324" s="559">
        <v>75</v>
      </c>
      <c r="M324" s="559">
        <f>L324*G324</f>
        <v>340875</v>
      </c>
      <c r="N324" s="559"/>
      <c r="O324" s="563"/>
      <c r="P324" s="563"/>
      <c r="Q324" s="559"/>
      <c r="R324" s="559"/>
      <c r="S324" s="559"/>
      <c r="T324" s="559"/>
      <c r="U324" s="559"/>
      <c r="V324" s="559"/>
      <c r="W324" s="559"/>
      <c r="X324" s="562"/>
      <c r="Y324" s="559"/>
      <c r="Z324" s="559"/>
      <c r="AA324" s="561"/>
      <c r="AB324" s="561">
        <f>M324</f>
        <v>340875</v>
      </c>
      <c r="AC324" s="560"/>
      <c r="AD324" s="559">
        <v>50</v>
      </c>
      <c r="AE324" s="560">
        <v>0</v>
      </c>
      <c r="AF324" s="559">
        <v>0.01</v>
      </c>
      <c r="AG324" s="226"/>
    </row>
    <row r="325" spans="1:33" ht="15.75" x14ac:dyDescent="0.25">
      <c r="A325" s="559">
        <v>204</v>
      </c>
      <c r="B325" s="563" t="s">
        <v>4</v>
      </c>
      <c r="C325" s="559">
        <v>9624</v>
      </c>
      <c r="D325" s="559">
        <v>0</v>
      </c>
      <c r="E325" s="559">
        <v>2</v>
      </c>
      <c r="F325" s="559">
        <v>96</v>
      </c>
      <c r="G325" s="559">
        <v>295</v>
      </c>
      <c r="H325" s="559"/>
      <c r="I325" s="559"/>
      <c r="J325" s="559"/>
      <c r="K325" s="559"/>
      <c r="L325" s="559">
        <v>250</v>
      </c>
      <c r="M325" s="559">
        <f>L325*G325</f>
        <v>73750</v>
      </c>
      <c r="N325" s="559"/>
      <c r="O325" s="563"/>
      <c r="P325" s="563"/>
      <c r="Q325" s="559"/>
      <c r="R325" s="559"/>
      <c r="S325" s="559"/>
      <c r="T325" s="559"/>
      <c r="U325" s="559"/>
      <c r="V325" s="559"/>
      <c r="W325" s="559"/>
      <c r="X325" s="562"/>
      <c r="Y325" s="559"/>
      <c r="Z325" s="559"/>
      <c r="AA325" s="561"/>
      <c r="AB325" s="561">
        <f>M325</f>
        <v>73750</v>
      </c>
      <c r="AC325" s="560"/>
      <c r="AD325" s="559">
        <v>50</v>
      </c>
      <c r="AE325" s="560">
        <v>0</v>
      </c>
      <c r="AF325" s="559">
        <v>0.01</v>
      </c>
      <c r="AG325" s="226"/>
    </row>
    <row r="326" spans="1:33" ht="15.75" x14ac:dyDescent="0.25">
      <c r="A326" s="559">
        <v>205</v>
      </c>
      <c r="B326" s="563" t="s">
        <v>4</v>
      </c>
      <c r="C326" s="559">
        <v>10673</v>
      </c>
      <c r="D326" s="559">
        <v>1</v>
      </c>
      <c r="E326" s="559">
        <v>1</v>
      </c>
      <c r="F326" s="559">
        <v>75</v>
      </c>
      <c r="G326" s="559">
        <v>575</v>
      </c>
      <c r="H326" s="559"/>
      <c r="I326" s="559"/>
      <c r="J326" s="559"/>
      <c r="K326" s="559"/>
      <c r="L326" s="559">
        <v>220</v>
      </c>
      <c r="M326" s="559">
        <f>G326*L326</f>
        <v>126500</v>
      </c>
      <c r="N326" s="559"/>
      <c r="O326" s="563"/>
      <c r="P326" s="563"/>
      <c r="Q326" s="559"/>
      <c r="R326" s="559"/>
      <c r="S326" s="559"/>
      <c r="T326" s="559"/>
      <c r="U326" s="559"/>
      <c r="V326" s="559"/>
      <c r="W326" s="559"/>
      <c r="X326" s="562"/>
      <c r="Y326" s="559"/>
      <c r="Z326" s="559"/>
      <c r="AA326" s="561"/>
      <c r="AB326" s="561">
        <f>M326</f>
        <v>126500</v>
      </c>
      <c r="AC326" s="560"/>
      <c r="AD326" s="559">
        <v>50</v>
      </c>
      <c r="AE326" s="560">
        <v>0</v>
      </c>
      <c r="AF326" s="559">
        <v>0.01</v>
      </c>
      <c r="AG326" s="226"/>
    </row>
    <row r="327" spans="1:33" ht="15.75" x14ac:dyDescent="0.25">
      <c r="A327" s="559">
        <v>206</v>
      </c>
      <c r="B327" s="563" t="s">
        <v>4</v>
      </c>
      <c r="C327" s="559">
        <v>259</v>
      </c>
      <c r="D327" s="559">
        <v>0</v>
      </c>
      <c r="E327" s="559">
        <v>0</v>
      </c>
      <c r="F327" s="559">
        <v>75</v>
      </c>
      <c r="G327" s="559"/>
      <c r="H327" s="559">
        <v>75</v>
      </c>
      <c r="I327" s="559"/>
      <c r="J327" s="559"/>
      <c r="K327" s="559"/>
      <c r="L327" s="559">
        <v>220</v>
      </c>
      <c r="M327" s="559">
        <f>L327*H327</f>
        <v>16500</v>
      </c>
      <c r="N327" s="559"/>
      <c r="O327" s="563" t="s">
        <v>44</v>
      </c>
      <c r="P327" s="563" t="s">
        <v>9</v>
      </c>
      <c r="Q327" s="559">
        <v>117.25</v>
      </c>
      <c r="R327" s="559"/>
      <c r="S327" s="559">
        <v>117.25</v>
      </c>
      <c r="T327" s="559"/>
      <c r="U327" s="559"/>
      <c r="V327" s="559"/>
      <c r="W327" s="559">
        <v>6500</v>
      </c>
      <c r="X327" s="562">
        <f>Q327*W327</f>
        <v>762125</v>
      </c>
      <c r="Y327" s="559">
        <v>20</v>
      </c>
      <c r="Z327" s="559">
        <v>75</v>
      </c>
      <c r="AA327" s="561">
        <f>SUM(X327-(X327*Z327/100))</f>
        <v>190531.25</v>
      </c>
      <c r="AB327" s="561">
        <f>M327+AA327</f>
        <v>207031.25</v>
      </c>
      <c r="AC327" s="560"/>
      <c r="AD327" s="559">
        <v>10</v>
      </c>
      <c r="AE327" s="560">
        <v>0</v>
      </c>
      <c r="AF327" s="559">
        <v>0.02</v>
      </c>
      <c r="AG327" s="226"/>
    </row>
    <row r="328" spans="1:33" ht="15.75" x14ac:dyDescent="0.25">
      <c r="A328" s="559"/>
      <c r="B328" s="563"/>
      <c r="C328" s="559"/>
      <c r="D328" s="559"/>
      <c r="E328" s="559"/>
      <c r="F328" s="559"/>
      <c r="G328" s="559"/>
      <c r="H328" s="559"/>
      <c r="I328" s="559"/>
      <c r="J328" s="559"/>
      <c r="K328" s="559"/>
      <c r="L328" s="559"/>
      <c r="M328" s="559"/>
      <c r="N328" s="559"/>
      <c r="O328" s="563" t="s">
        <v>41</v>
      </c>
      <c r="P328" s="563"/>
      <c r="Q328" s="559"/>
      <c r="R328" s="559"/>
      <c r="S328" s="559">
        <v>117.25</v>
      </c>
      <c r="T328" s="559"/>
      <c r="U328" s="559"/>
      <c r="V328" s="559"/>
      <c r="W328" s="559"/>
      <c r="X328" s="562"/>
      <c r="Y328" s="559"/>
      <c r="Z328" s="559"/>
      <c r="AA328" s="561"/>
      <c r="AB328" s="561"/>
      <c r="AC328" s="560"/>
      <c r="AD328" s="559"/>
      <c r="AE328" s="560"/>
      <c r="AF328" s="559"/>
      <c r="AG328" s="226"/>
    </row>
    <row r="329" spans="1:33" ht="15.75" x14ac:dyDescent="0.25">
      <c r="A329" s="559"/>
      <c r="B329" s="563"/>
      <c r="C329" s="559"/>
      <c r="D329" s="559"/>
      <c r="E329" s="559"/>
      <c r="F329" s="559"/>
      <c r="G329" s="559"/>
      <c r="H329" s="559"/>
      <c r="I329" s="559"/>
      <c r="J329" s="559"/>
      <c r="K329" s="559"/>
      <c r="L329" s="559"/>
      <c r="M329" s="559"/>
      <c r="N329" s="559"/>
      <c r="O329" s="563" t="s">
        <v>40</v>
      </c>
      <c r="P329" s="563"/>
      <c r="Q329" s="559"/>
      <c r="R329" s="559"/>
      <c r="S329" s="559">
        <v>96</v>
      </c>
      <c r="T329" s="559"/>
      <c r="U329" s="559"/>
      <c r="V329" s="559"/>
      <c r="W329" s="559"/>
      <c r="X329" s="562"/>
      <c r="Y329" s="559"/>
      <c r="Z329" s="559"/>
      <c r="AA329" s="561"/>
      <c r="AB329" s="561"/>
      <c r="AC329" s="560"/>
      <c r="AD329" s="559"/>
      <c r="AE329" s="560"/>
      <c r="AF329" s="559"/>
      <c r="AG329" s="226"/>
    </row>
    <row r="330" spans="1:33" ht="15.75" x14ac:dyDescent="0.25">
      <c r="A330" s="559">
        <v>207</v>
      </c>
      <c r="B330" s="563" t="s">
        <v>4</v>
      </c>
      <c r="C330" s="559">
        <v>259</v>
      </c>
      <c r="D330" s="559">
        <v>0</v>
      </c>
      <c r="E330" s="559">
        <v>0</v>
      </c>
      <c r="F330" s="559">
        <v>75</v>
      </c>
      <c r="G330" s="559"/>
      <c r="H330" s="559">
        <v>75</v>
      </c>
      <c r="I330" s="559"/>
      <c r="J330" s="559"/>
      <c r="K330" s="559"/>
      <c r="L330" s="559">
        <v>220</v>
      </c>
      <c r="M330" s="559">
        <f>H330*L330</f>
        <v>16500</v>
      </c>
      <c r="N330" s="559"/>
      <c r="O330" s="563" t="s">
        <v>39</v>
      </c>
      <c r="P330" s="563"/>
      <c r="Q330" s="559">
        <v>97.82</v>
      </c>
      <c r="R330" s="559"/>
      <c r="S330" s="559">
        <v>97.82</v>
      </c>
      <c r="T330" s="559"/>
      <c r="U330" s="559"/>
      <c r="V330" s="559"/>
      <c r="W330" s="559">
        <v>6500</v>
      </c>
      <c r="X330" s="562">
        <f>Q330*W330</f>
        <v>635830</v>
      </c>
      <c r="Y330" s="559">
        <v>25</v>
      </c>
      <c r="Z330" s="559">
        <v>40</v>
      </c>
      <c r="AA330" s="561">
        <f>SUM(X330-(X330*Z330/100))</f>
        <v>381498</v>
      </c>
      <c r="AB330" s="561">
        <f>AA330+M330</f>
        <v>397998</v>
      </c>
      <c r="AC330" s="560"/>
      <c r="AD330" s="559">
        <v>50</v>
      </c>
      <c r="AE330" s="560">
        <v>0</v>
      </c>
      <c r="AF330" s="559">
        <v>0.01</v>
      </c>
      <c r="AG330" s="226"/>
    </row>
    <row r="331" spans="1:33" ht="15.75" x14ac:dyDescent="0.25">
      <c r="A331" s="559"/>
      <c r="B331" s="563"/>
      <c r="C331" s="559"/>
      <c r="D331" s="559"/>
      <c r="E331" s="559"/>
      <c r="F331" s="559"/>
      <c r="G331" s="559"/>
      <c r="H331" s="559"/>
      <c r="I331" s="559"/>
      <c r="J331" s="559"/>
      <c r="K331" s="559"/>
      <c r="L331" s="559"/>
      <c r="M331" s="559"/>
      <c r="N331" s="559"/>
      <c r="O331" s="563" t="s">
        <v>1</v>
      </c>
      <c r="P331" s="563" t="s">
        <v>0</v>
      </c>
      <c r="Q331" s="559">
        <v>53.6</v>
      </c>
      <c r="R331" s="559"/>
      <c r="S331" s="559"/>
      <c r="T331" s="559">
        <v>53.6</v>
      </c>
      <c r="U331" s="559"/>
      <c r="V331" s="559"/>
      <c r="W331" s="559">
        <v>2050</v>
      </c>
      <c r="X331" s="562">
        <f>Q331*W331</f>
        <v>109880</v>
      </c>
      <c r="Y331" s="559">
        <v>25</v>
      </c>
      <c r="Z331" s="559">
        <v>93</v>
      </c>
      <c r="AA331" s="561">
        <f>SUM(X331-(X331*Z331/100))</f>
        <v>7691.6000000000058</v>
      </c>
      <c r="AB331" s="561">
        <f>AA331</f>
        <v>7691.6000000000058</v>
      </c>
      <c r="AC331" s="560"/>
      <c r="AD331" s="559">
        <v>50</v>
      </c>
      <c r="AE331" s="560">
        <v>0</v>
      </c>
      <c r="AF331" s="559">
        <v>0.01</v>
      </c>
      <c r="AG331" s="226"/>
    </row>
    <row r="332" spans="1:33" ht="15.75" x14ac:dyDescent="0.25">
      <c r="A332" s="559">
        <v>208</v>
      </c>
      <c r="B332" s="563" t="s">
        <v>4</v>
      </c>
      <c r="C332" s="559">
        <v>12106</v>
      </c>
      <c r="D332" s="559">
        <v>0</v>
      </c>
      <c r="E332" s="559">
        <v>1</v>
      </c>
      <c r="F332" s="559">
        <v>44</v>
      </c>
      <c r="G332" s="559"/>
      <c r="H332" s="559">
        <v>144</v>
      </c>
      <c r="I332" s="559"/>
      <c r="J332" s="559"/>
      <c r="K332" s="559"/>
      <c r="L332" s="559"/>
      <c r="M332" s="559"/>
      <c r="N332" s="559"/>
      <c r="O332" s="563" t="s">
        <v>44</v>
      </c>
      <c r="P332" s="563" t="s">
        <v>9</v>
      </c>
      <c r="Q332" s="559"/>
      <c r="R332" s="559"/>
      <c r="S332" s="559"/>
      <c r="T332" s="559"/>
      <c r="U332" s="559"/>
      <c r="V332" s="559"/>
      <c r="W332" s="559">
        <v>6500</v>
      </c>
      <c r="X332" s="562">
        <f>Q332*W332</f>
        <v>0</v>
      </c>
      <c r="Y332" s="559">
        <v>13</v>
      </c>
      <c r="Z332" s="559">
        <v>55</v>
      </c>
      <c r="AA332" s="561"/>
      <c r="AB332" s="561"/>
      <c r="AC332" s="560"/>
      <c r="AD332" s="559">
        <v>10</v>
      </c>
      <c r="AE332" s="560">
        <v>0</v>
      </c>
      <c r="AF332" s="559">
        <v>0.02</v>
      </c>
      <c r="AG332" s="226"/>
    </row>
    <row r="333" spans="1:33" ht="15.75" x14ac:dyDescent="0.25">
      <c r="A333" s="559"/>
      <c r="B333" s="563"/>
      <c r="C333" s="559"/>
      <c r="D333" s="559"/>
      <c r="E333" s="559"/>
      <c r="F333" s="559"/>
      <c r="G333" s="559"/>
      <c r="H333" s="559"/>
      <c r="I333" s="559"/>
      <c r="J333" s="559"/>
      <c r="K333" s="559"/>
      <c r="L333" s="559"/>
      <c r="M333" s="559"/>
      <c r="N333" s="559"/>
      <c r="O333" s="563" t="s">
        <v>41</v>
      </c>
      <c r="P333" s="563"/>
      <c r="Q333" s="559"/>
      <c r="R333" s="559"/>
      <c r="S333" s="559">
        <v>212.3</v>
      </c>
      <c r="T333" s="559"/>
      <c r="U333" s="559"/>
      <c r="V333" s="559"/>
      <c r="W333" s="559"/>
      <c r="X333" s="562"/>
      <c r="Y333" s="559"/>
      <c r="Z333" s="559"/>
      <c r="AA333" s="561"/>
      <c r="AB333" s="561"/>
      <c r="AC333" s="560"/>
      <c r="AD333" s="559"/>
      <c r="AE333" s="560"/>
      <c r="AF333" s="559"/>
      <c r="AG333" s="226"/>
    </row>
    <row r="334" spans="1:33" ht="15.75" x14ac:dyDescent="0.25">
      <c r="A334" s="559"/>
      <c r="B334" s="563"/>
      <c r="C334" s="559"/>
      <c r="D334" s="559"/>
      <c r="E334" s="559"/>
      <c r="F334" s="559"/>
      <c r="G334" s="559"/>
      <c r="H334" s="559"/>
      <c r="I334" s="559"/>
      <c r="J334" s="559"/>
      <c r="K334" s="559"/>
      <c r="L334" s="559"/>
      <c r="M334" s="559"/>
      <c r="N334" s="559"/>
      <c r="O334" s="563" t="s">
        <v>40</v>
      </c>
      <c r="P334" s="563"/>
      <c r="Q334" s="559"/>
      <c r="R334" s="559"/>
      <c r="S334" s="559">
        <v>96</v>
      </c>
      <c r="T334" s="559"/>
      <c r="U334" s="559"/>
      <c r="V334" s="559"/>
      <c r="W334" s="559"/>
      <c r="X334" s="562"/>
      <c r="Y334" s="559"/>
      <c r="Z334" s="559"/>
      <c r="AA334" s="561"/>
      <c r="AB334" s="561"/>
      <c r="AC334" s="560"/>
      <c r="AD334" s="559"/>
      <c r="AE334" s="560"/>
      <c r="AF334" s="559"/>
      <c r="AG334" s="226"/>
    </row>
    <row r="335" spans="1:33" ht="15.75" x14ac:dyDescent="0.25">
      <c r="A335" s="559"/>
      <c r="B335" s="563"/>
      <c r="C335" s="559"/>
      <c r="D335" s="559"/>
      <c r="E335" s="559"/>
      <c r="F335" s="559"/>
      <c r="G335" s="559"/>
      <c r="H335" s="559"/>
      <c r="I335" s="559"/>
      <c r="J335" s="559"/>
      <c r="K335" s="559"/>
      <c r="L335" s="559"/>
      <c r="M335" s="559"/>
      <c r="N335" s="559"/>
      <c r="O335" s="563" t="s">
        <v>1</v>
      </c>
      <c r="P335" s="575" t="s">
        <v>0</v>
      </c>
      <c r="Q335" s="559">
        <v>54.94</v>
      </c>
      <c r="R335" s="559"/>
      <c r="S335" s="559"/>
      <c r="T335" s="559">
        <v>54.94</v>
      </c>
      <c r="U335" s="559"/>
      <c r="V335" s="559"/>
      <c r="W335" s="559">
        <v>2050</v>
      </c>
      <c r="X335" s="562">
        <f>Q335*W335</f>
        <v>112627</v>
      </c>
      <c r="Y335" s="559">
        <v>13</v>
      </c>
      <c r="Z335" s="559">
        <v>55</v>
      </c>
      <c r="AA335" s="561">
        <f>SUM(X335-(X335*Z335/100))</f>
        <v>50682.15</v>
      </c>
      <c r="AB335" s="561">
        <f>AA335</f>
        <v>50682.15</v>
      </c>
      <c r="AC335" s="560"/>
      <c r="AD335" s="559">
        <v>50</v>
      </c>
      <c r="AE335" s="560">
        <v>0</v>
      </c>
      <c r="AF335" s="559">
        <v>0.01</v>
      </c>
      <c r="AG335" s="226"/>
    </row>
    <row r="336" spans="1:33" ht="15.75" x14ac:dyDescent="0.25">
      <c r="A336" s="559"/>
      <c r="B336" s="563"/>
      <c r="C336" s="559"/>
      <c r="D336" s="559"/>
      <c r="E336" s="559"/>
      <c r="F336" s="559"/>
      <c r="G336" s="559"/>
      <c r="H336" s="559"/>
      <c r="I336" s="559"/>
      <c r="J336" s="559"/>
      <c r="K336" s="559"/>
      <c r="L336" s="559"/>
      <c r="M336" s="559"/>
      <c r="N336" s="559"/>
      <c r="O336" s="563" t="s">
        <v>12</v>
      </c>
      <c r="P336" s="575" t="s">
        <v>0</v>
      </c>
      <c r="Q336" s="559">
        <v>15.58</v>
      </c>
      <c r="R336" s="559">
        <v>15.58</v>
      </c>
      <c r="S336" s="559"/>
      <c r="T336" s="559"/>
      <c r="U336" s="559"/>
      <c r="V336" s="559"/>
      <c r="W336" s="559">
        <v>5400</v>
      </c>
      <c r="X336" s="562">
        <f>Q336*W336</f>
        <v>84132</v>
      </c>
      <c r="Y336" s="559">
        <v>10</v>
      </c>
      <c r="Z336" s="559">
        <v>40</v>
      </c>
      <c r="AA336" s="561">
        <f>SUM(X336-(X336*Z336/100))</f>
        <v>50479.199999999997</v>
      </c>
      <c r="AB336" s="561">
        <f>AA336</f>
        <v>50479.199999999997</v>
      </c>
      <c r="AC336" s="560"/>
      <c r="AD336" s="559">
        <v>50</v>
      </c>
      <c r="AE336" s="560">
        <v>0</v>
      </c>
      <c r="AF336" s="559">
        <v>0.01</v>
      </c>
      <c r="AG336" s="226"/>
    </row>
    <row r="337" spans="1:33" ht="15.75" x14ac:dyDescent="0.25">
      <c r="A337" s="559"/>
      <c r="B337" s="563" t="s">
        <v>4</v>
      </c>
      <c r="C337" s="559">
        <v>6244</v>
      </c>
      <c r="D337" s="559">
        <v>14</v>
      </c>
      <c r="E337" s="559">
        <v>0</v>
      </c>
      <c r="F337" s="559">
        <v>20</v>
      </c>
      <c r="G337" s="559"/>
      <c r="H337" s="559"/>
      <c r="I337" s="559"/>
      <c r="J337" s="559"/>
      <c r="K337" s="559"/>
      <c r="L337" s="559">
        <v>100</v>
      </c>
      <c r="M337" s="559">
        <f>L337*F337</f>
        <v>2000</v>
      </c>
      <c r="N337" s="559"/>
      <c r="O337" s="563"/>
      <c r="P337" s="575"/>
      <c r="Q337" s="559"/>
      <c r="R337" s="559"/>
      <c r="S337" s="559"/>
      <c r="T337" s="559"/>
      <c r="U337" s="559"/>
      <c r="V337" s="559"/>
      <c r="W337" s="559"/>
      <c r="X337" s="562"/>
      <c r="Y337" s="559"/>
      <c r="Z337" s="559"/>
      <c r="AA337" s="561"/>
      <c r="AB337" s="561">
        <f>M337</f>
        <v>2000</v>
      </c>
      <c r="AC337" s="560"/>
      <c r="AD337" s="559">
        <v>50</v>
      </c>
      <c r="AE337" s="560">
        <v>0</v>
      </c>
      <c r="AF337" s="559">
        <v>0.01</v>
      </c>
      <c r="AG337" s="226"/>
    </row>
    <row r="338" spans="1:33" ht="15.75" x14ac:dyDescent="0.25">
      <c r="A338" s="559">
        <v>209</v>
      </c>
      <c r="B338" s="563" t="s">
        <v>4</v>
      </c>
      <c r="C338" s="559">
        <v>12687</v>
      </c>
      <c r="D338" s="559">
        <v>4</v>
      </c>
      <c r="E338" s="559">
        <v>0</v>
      </c>
      <c r="F338" s="559">
        <v>0</v>
      </c>
      <c r="G338" s="559">
        <v>1600</v>
      </c>
      <c r="H338" s="559"/>
      <c r="I338" s="559"/>
      <c r="J338" s="559"/>
      <c r="K338" s="559"/>
      <c r="L338" s="559">
        <v>75</v>
      </c>
      <c r="M338" s="559">
        <f>G338*L338</f>
        <v>120000</v>
      </c>
      <c r="N338" s="559"/>
      <c r="O338" s="563" t="s">
        <v>44</v>
      </c>
      <c r="P338" s="563" t="s">
        <v>9</v>
      </c>
      <c r="Q338" s="559"/>
      <c r="R338" s="559"/>
      <c r="S338" s="559"/>
      <c r="T338" s="559"/>
      <c r="U338" s="559"/>
      <c r="V338" s="559"/>
      <c r="W338" s="559">
        <v>6500</v>
      </c>
      <c r="X338" s="562">
        <f>Q338*W338</f>
        <v>0</v>
      </c>
      <c r="Y338" s="559"/>
      <c r="Z338" s="559">
        <v>85</v>
      </c>
      <c r="AA338" s="561"/>
      <c r="AB338" s="561">
        <f>M338</f>
        <v>120000</v>
      </c>
      <c r="AC338" s="560"/>
      <c r="AD338" s="559">
        <v>10</v>
      </c>
      <c r="AE338" s="560">
        <v>0</v>
      </c>
      <c r="AF338" s="559">
        <v>0.02</v>
      </c>
      <c r="AG338" s="226"/>
    </row>
    <row r="339" spans="1:33" ht="15.75" x14ac:dyDescent="0.25">
      <c r="A339" s="559"/>
      <c r="B339" s="563"/>
      <c r="C339" s="559"/>
      <c r="D339" s="559"/>
      <c r="E339" s="559"/>
      <c r="F339" s="559"/>
      <c r="G339" s="559"/>
      <c r="H339" s="559"/>
      <c r="I339" s="559"/>
      <c r="J339" s="559"/>
      <c r="K339" s="559"/>
      <c r="L339" s="559"/>
      <c r="M339" s="559"/>
      <c r="N339" s="559"/>
      <c r="O339" s="563" t="s">
        <v>41</v>
      </c>
      <c r="P339" s="563"/>
      <c r="Q339" s="559"/>
      <c r="R339" s="559"/>
      <c r="S339" s="559">
        <v>152.5</v>
      </c>
      <c r="T339" s="559"/>
      <c r="U339" s="559"/>
      <c r="V339" s="559"/>
      <c r="W339" s="559"/>
      <c r="X339" s="562"/>
      <c r="Y339" s="559"/>
      <c r="Z339" s="559"/>
      <c r="AA339" s="561"/>
      <c r="AB339" s="561"/>
      <c r="AC339" s="560"/>
      <c r="AD339" s="559"/>
      <c r="AE339" s="560"/>
      <c r="AF339" s="559"/>
      <c r="AG339" s="226"/>
    </row>
    <row r="340" spans="1:33" ht="15.75" x14ac:dyDescent="0.25">
      <c r="A340" s="559"/>
      <c r="B340" s="563"/>
      <c r="C340" s="559"/>
      <c r="D340" s="559"/>
      <c r="E340" s="559"/>
      <c r="F340" s="559"/>
      <c r="G340" s="559"/>
      <c r="H340" s="559"/>
      <c r="I340" s="559"/>
      <c r="J340" s="559"/>
      <c r="K340" s="559"/>
      <c r="L340" s="559"/>
      <c r="M340" s="559"/>
      <c r="N340" s="559"/>
      <c r="O340" s="563" t="s">
        <v>40</v>
      </c>
      <c r="P340" s="563"/>
      <c r="Q340" s="559"/>
      <c r="R340" s="559"/>
      <c r="S340" s="559">
        <v>96</v>
      </c>
      <c r="T340" s="559"/>
      <c r="U340" s="559"/>
      <c r="V340" s="559"/>
      <c r="W340" s="559"/>
      <c r="X340" s="562"/>
      <c r="Y340" s="559"/>
      <c r="Z340" s="559"/>
      <c r="AA340" s="561"/>
      <c r="AB340" s="561"/>
      <c r="AC340" s="560"/>
      <c r="AD340" s="559"/>
      <c r="AE340" s="560"/>
      <c r="AF340" s="559"/>
      <c r="AG340" s="226"/>
    </row>
    <row r="341" spans="1:33" ht="15.75" x14ac:dyDescent="0.25">
      <c r="A341" s="559">
        <v>210</v>
      </c>
      <c r="B341" s="563" t="s">
        <v>26</v>
      </c>
      <c r="C341" s="559"/>
      <c r="D341" s="559">
        <v>13</v>
      </c>
      <c r="E341" s="559">
        <v>0</v>
      </c>
      <c r="F341" s="559">
        <v>36</v>
      </c>
      <c r="G341" s="559">
        <v>5236</v>
      </c>
      <c r="H341" s="559" t="s">
        <v>1305</v>
      </c>
      <c r="I341" s="559"/>
      <c r="J341" s="559"/>
      <c r="K341" s="559"/>
      <c r="L341" s="559"/>
      <c r="M341" s="559"/>
      <c r="N341" s="559"/>
      <c r="O341" s="563" t="s">
        <v>17</v>
      </c>
      <c r="P341" s="563"/>
      <c r="Q341" s="559">
        <v>44</v>
      </c>
      <c r="R341" s="559"/>
      <c r="S341" s="559">
        <v>44</v>
      </c>
      <c r="T341" s="559"/>
      <c r="U341" s="559"/>
      <c r="V341" s="559"/>
      <c r="W341" s="559">
        <v>2050</v>
      </c>
      <c r="X341" s="562">
        <f>Q341*W341</f>
        <v>90200</v>
      </c>
      <c r="Y341" s="559"/>
      <c r="Z341" s="559">
        <v>76</v>
      </c>
      <c r="AA341" s="561">
        <f>SUM(X341-(X341*Z341/100))</f>
        <v>21648</v>
      </c>
      <c r="AB341" s="561">
        <f>AA341</f>
        <v>21648</v>
      </c>
      <c r="AC341" s="560"/>
      <c r="AD341" s="559">
        <v>10</v>
      </c>
      <c r="AE341" s="560">
        <v>0</v>
      </c>
      <c r="AF341" s="559">
        <v>0.02</v>
      </c>
      <c r="AG341" s="226"/>
    </row>
    <row r="342" spans="1:33" ht="15.75" x14ac:dyDescent="0.25">
      <c r="A342" s="559">
        <v>211</v>
      </c>
      <c r="B342" s="563" t="s">
        <v>4</v>
      </c>
      <c r="C342" s="559">
        <v>14791</v>
      </c>
      <c r="D342" s="559">
        <v>0</v>
      </c>
      <c r="E342" s="559">
        <v>1</v>
      </c>
      <c r="F342" s="559">
        <v>4</v>
      </c>
      <c r="G342" s="559"/>
      <c r="H342" s="559">
        <v>104</v>
      </c>
      <c r="I342" s="559"/>
      <c r="J342" s="559"/>
      <c r="K342" s="559"/>
      <c r="L342" s="559">
        <v>200</v>
      </c>
      <c r="M342" s="559">
        <f>H342*L342</f>
        <v>20800</v>
      </c>
      <c r="N342" s="559"/>
      <c r="O342" s="563" t="s">
        <v>44</v>
      </c>
      <c r="P342" s="563" t="s">
        <v>9</v>
      </c>
      <c r="Q342" s="559"/>
      <c r="R342" s="559"/>
      <c r="S342" s="559"/>
      <c r="T342" s="559"/>
      <c r="U342" s="559"/>
      <c r="V342" s="559"/>
      <c r="W342" s="559">
        <v>6500</v>
      </c>
      <c r="X342" s="562">
        <f>Q342*W342</f>
        <v>0</v>
      </c>
      <c r="Y342" s="559">
        <v>20</v>
      </c>
      <c r="Z342" s="559">
        <v>75</v>
      </c>
      <c r="AA342" s="561"/>
      <c r="AB342" s="561">
        <f>M342</f>
        <v>20800</v>
      </c>
      <c r="AC342" s="560"/>
      <c r="AD342" s="559">
        <v>10</v>
      </c>
      <c r="AE342" s="560">
        <v>0</v>
      </c>
      <c r="AF342" s="559">
        <v>0.02</v>
      </c>
      <c r="AG342" s="226"/>
    </row>
    <row r="343" spans="1:33" ht="15.75" x14ac:dyDescent="0.25">
      <c r="A343" s="559"/>
      <c r="B343" s="563"/>
      <c r="C343" s="559"/>
      <c r="D343" s="559"/>
      <c r="E343" s="559"/>
      <c r="F343" s="559"/>
      <c r="G343" s="559"/>
      <c r="H343" s="559"/>
      <c r="I343" s="559"/>
      <c r="J343" s="559"/>
      <c r="K343" s="559"/>
      <c r="L343" s="559"/>
      <c r="M343" s="559"/>
      <c r="N343" s="559"/>
      <c r="O343" s="563" t="s">
        <v>41</v>
      </c>
      <c r="P343" s="563"/>
      <c r="Q343" s="559"/>
      <c r="R343" s="559"/>
      <c r="S343" s="559">
        <v>127.82</v>
      </c>
      <c r="T343" s="559"/>
      <c r="U343" s="559"/>
      <c r="V343" s="559"/>
      <c r="W343" s="559"/>
      <c r="X343" s="562"/>
      <c r="Y343" s="559"/>
      <c r="Z343" s="559"/>
      <c r="AA343" s="561"/>
      <c r="AB343" s="561"/>
      <c r="AC343" s="560"/>
      <c r="AD343" s="559"/>
      <c r="AE343" s="560"/>
      <c r="AF343" s="559"/>
      <c r="AG343" s="226"/>
    </row>
    <row r="344" spans="1:33" ht="15.75" x14ac:dyDescent="0.25">
      <c r="A344" s="559"/>
      <c r="B344" s="563"/>
      <c r="C344" s="559"/>
      <c r="D344" s="559"/>
      <c r="E344" s="559"/>
      <c r="F344" s="559"/>
      <c r="G344" s="559"/>
      <c r="H344" s="559"/>
      <c r="I344" s="559"/>
      <c r="J344" s="559"/>
      <c r="K344" s="559"/>
      <c r="L344" s="559"/>
      <c r="M344" s="559"/>
      <c r="N344" s="559"/>
      <c r="O344" s="563" t="s">
        <v>40</v>
      </c>
      <c r="P344" s="563"/>
      <c r="Q344" s="559"/>
      <c r="R344" s="559"/>
      <c r="S344" s="559">
        <v>96</v>
      </c>
      <c r="T344" s="559"/>
      <c r="U344" s="559"/>
      <c r="V344" s="559"/>
      <c r="W344" s="559"/>
      <c r="X344" s="562"/>
      <c r="Y344" s="559"/>
      <c r="Z344" s="559"/>
      <c r="AA344" s="561"/>
      <c r="AB344" s="561"/>
      <c r="AC344" s="560"/>
      <c r="AD344" s="559"/>
      <c r="AE344" s="560"/>
      <c r="AF344" s="559"/>
      <c r="AG344" s="226"/>
    </row>
    <row r="345" spans="1:33" ht="15.75" x14ac:dyDescent="0.25">
      <c r="A345" s="559">
        <v>212</v>
      </c>
      <c r="B345" s="563" t="s">
        <v>4</v>
      </c>
      <c r="C345" s="559">
        <v>1792</v>
      </c>
      <c r="D345" s="559">
        <v>0</v>
      </c>
      <c r="E345" s="559">
        <v>1</v>
      </c>
      <c r="F345" s="559">
        <v>8</v>
      </c>
      <c r="G345" s="559"/>
      <c r="H345" s="559"/>
      <c r="I345" s="559"/>
      <c r="J345" s="559">
        <v>108</v>
      </c>
      <c r="K345" s="559"/>
      <c r="L345" s="559">
        <v>200</v>
      </c>
      <c r="M345" s="559">
        <f>J345*L345</f>
        <v>21600</v>
      </c>
      <c r="N345" s="559"/>
      <c r="O345" s="563"/>
      <c r="P345" s="563"/>
      <c r="Q345" s="559"/>
      <c r="R345" s="559"/>
      <c r="S345" s="559"/>
      <c r="T345" s="559"/>
      <c r="U345" s="559"/>
      <c r="V345" s="559"/>
      <c r="W345" s="559"/>
      <c r="X345" s="562"/>
      <c r="Y345" s="559"/>
      <c r="Z345" s="559"/>
      <c r="AA345" s="561"/>
      <c r="AB345" s="561">
        <f>M345</f>
        <v>21600</v>
      </c>
      <c r="AC345" s="560"/>
      <c r="AD345" s="559"/>
      <c r="AE345" s="560">
        <v>0</v>
      </c>
      <c r="AF345" s="559">
        <v>0.03</v>
      </c>
      <c r="AG345" s="226"/>
    </row>
    <row r="346" spans="1:33" ht="15.75" x14ac:dyDescent="0.25">
      <c r="A346" s="559">
        <v>213</v>
      </c>
      <c r="B346" s="563" t="s">
        <v>4</v>
      </c>
      <c r="C346" s="559">
        <v>12966</v>
      </c>
      <c r="D346" s="559">
        <v>5</v>
      </c>
      <c r="E346" s="559">
        <v>0</v>
      </c>
      <c r="F346" s="559">
        <v>85</v>
      </c>
      <c r="G346" s="559">
        <v>2085</v>
      </c>
      <c r="H346" s="559"/>
      <c r="I346" s="559"/>
      <c r="J346" s="559"/>
      <c r="K346" s="559"/>
      <c r="L346" s="559">
        <v>100</v>
      </c>
      <c r="M346" s="559">
        <f>G346*L346</f>
        <v>208500</v>
      </c>
      <c r="N346" s="559"/>
      <c r="O346" s="563"/>
      <c r="P346" s="563"/>
      <c r="Q346" s="559"/>
      <c r="R346" s="559"/>
      <c r="S346" s="559"/>
      <c r="T346" s="559"/>
      <c r="U346" s="559"/>
      <c r="V346" s="559"/>
      <c r="W346" s="559"/>
      <c r="X346" s="562"/>
      <c r="Y346" s="559"/>
      <c r="Z346" s="559"/>
      <c r="AA346" s="561"/>
      <c r="AB346" s="561">
        <f>M346</f>
        <v>208500</v>
      </c>
      <c r="AC346" s="560"/>
      <c r="AD346" s="559">
        <v>50</v>
      </c>
      <c r="AE346" s="560">
        <v>0</v>
      </c>
      <c r="AF346" s="559">
        <v>0.01</v>
      </c>
      <c r="AG346" s="226"/>
    </row>
    <row r="347" spans="1:33" ht="15.75" x14ac:dyDescent="0.25">
      <c r="A347" s="559">
        <v>214</v>
      </c>
      <c r="B347" s="563" t="s">
        <v>4</v>
      </c>
      <c r="C347" s="559">
        <v>1801</v>
      </c>
      <c r="D347" s="559">
        <v>17</v>
      </c>
      <c r="E347" s="559">
        <v>2</v>
      </c>
      <c r="F347" s="559">
        <v>97</v>
      </c>
      <c r="G347" s="559">
        <v>7097</v>
      </c>
      <c r="H347" s="559"/>
      <c r="I347" s="559"/>
      <c r="J347" s="559"/>
      <c r="K347" s="559"/>
      <c r="L347" s="559">
        <v>100</v>
      </c>
      <c r="M347" s="559">
        <f>G347*L347</f>
        <v>709700</v>
      </c>
      <c r="N347" s="559"/>
      <c r="O347" s="563"/>
      <c r="P347" s="563"/>
      <c r="Q347" s="559"/>
      <c r="R347" s="559"/>
      <c r="S347" s="559"/>
      <c r="T347" s="559"/>
      <c r="U347" s="559"/>
      <c r="V347" s="559"/>
      <c r="W347" s="559"/>
      <c r="X347" s="562"/>
      <c r="Y347" s="559"/>
      <c r="Z347" s="559"/>
      <c r="AA347" s="561"/>
      <c r="AB347" s="561">
        <f>M347</f>
        <v>709700</v>
      </c>
      <c r="AC347" s="560"/>
      <c r="AD347" s="559">
        <v>50</v>
      </c>
      <c r="AE347" s="560">
        <v>0</v>
      </c>
      <c r="AF347" s="559">
        <v>0.01</v>
      </c>
      <c r="AG347" s="226"/>
    </row>
    <row r="348" spans="1:33" ht="15.75" x14ac:dyDescent="0.25">
      <c r="A348" s="559">
        <v>215</v>
      </c>
      <c r="B348" s="563" t="s">
        <v>1304</v>
      </c>
      <c r="C348" s="559">
        <v>5822</v>
      </c>
      <c r="D348" s="559">
        <v>4</v>
      </c>
      <c r="E348" s="559">
        <v>3</v>
      </c>
      <c r="F348" s="559">
        <v>30</v>
      </c>
      <c r="G348" s="559">
        <v>1930</v>
      </c>
      <c r="H348" s="559"/>
      <c r="I348" s="559"/>
      <c r="J348" s="559"/>
      <c r="K348" s="559"/>
      <c r="L348" s="559">
        <v>75</v>
      </c>
      <c r="M348" s="559">
        <f>G348*L348</f>
        <v>144750</v>
      </c>
      <c r="N348" s="559"/>
      <c r="O348" s="563"/>
      <c r="P348" s="563"/>
      <c r="Q348" s="559"/>
      <c r="R348" s="559"/>
      <c r="S348" s="559"/>
      <c r="T348" s="559"/>
      <c r="U348" s="559"/>
      <c r="V348" s="559"/>
      <c r="W348" s="559"/>
      <c r="X348" s="562"/>
      <c r="Y348" s="559"/>
      <c r="Z348" s="559"/>
      <c r="AA348" s="561"/>
      <c r="AB348" s="561">
        <f>M348</f>
        <v>144750</v>
      </c>
      <c r="AC348" s="560"/>
      <c r="AD348" s="559">
        <v>50</v>
      </c>
      <c r="AE348" s="560">
        <v>0</v>
      </c>
      <c r="AF348" s="559">
        <v>0.01</v>
      </c>
      <c r="AG348" s="226"/>
    </row>
    <row r="349" spans="1:33" ht="15.75" x14ac:dyDescent="0.25">
      <c r="A349" s="559">
        <v>216</v>
      </c>
      <c r="B349" s="563" t="s">
        <v>4</v>
      </c>
      <c r="C349" s="559">
        <v>12105</v>
      </c>
      <c r="D349" s="559">
        <v>0</v>
      </c>
      <c r="E349" s="559">
        <v>2</v>
      </c>
      <c r="F349" s="559">
        <v>97</v>
      </c>
      <c r="G349" s="559"/>
      <c r="H349" s="559"/>
      <c r="I349" s="559"/>
      <c r="J349" s="559"/>
      <c r="K349" s="559"/>
      <c r="L349" s="559">
        <v>200</v>
      </c>
      <c r="M349" s="559">
        <f>L349*F349</f>
        <v>19400</v>
      </c>
      <c r="N349" s="559"/>
      <c r="O349" s="563"/>
      <c r="P349" s="563"/>
      <c r="Q349" s="559"/>
      <c r="R349" s="559"/>
      <c r="S349" s="559"/>
      <c r="T349" s="559"/>
      <c r="U349" s="559"/>
      <c r="V349" s="559"/>
      <c r="W349" s="559"/>
      <c r="X349" s="562"/>
      <c r="Y349" s="559"/>
      <c r="Z349" s="559"/>
      <c r="AA349" s="561"/>
      <c r="AB349" s="561">
        <f>M349</f>
        <v>19400</v>
      </c>
      <c r="AC349" s="560"/>
      <c r="AD349" s="559">
        <v>50</v>
      </c>
      <c r="AE349" s="560">
        <v>0</v>
      </c>
      <c r="AF349" s="559">
        <v>0.01</v>
      </c>
      <c r="AG349" s="226"/>
    </row>
    <row r="350" spans="1:33" ht="15.75" x14ac:dyDescent="0.25">
      <c r="A350" s="559">
        <v>217</v>
      </c>
      <c r="B350" s="563" t="s">
        <v>4</v>
      </c>
      <c r="C350" s="559">
        <v>12103</v>
      </c>
      <c r="D350" s="559">
        <v>0</v>
      </c>
      <c r="E350" s="559">
        <v>2</v>
      </c>
      <c r="F350" s="559">
        <v>8</v>
      </c>
      <c r="G350" s="559"/>
      <c r="H350" s="559"/>
      <c r="I350" s="559"/>
      <c r="J350" s="559"/>
      <c r="K350" s="559"/>
      <c r="L350" s="559">
        <v>200</v>
      </c>
      <c r="M350" s="559">
        <f>L350*F350</f>
        <v>1600</v>
      </c>
      <c r="N350" s="559"/>
      <c r="O350" s="563"/>
      <c r="P350" s="563"/>
      <c r="Q350" s="559"/>
      <c r="R350" s="559"/>
      <c r="S350" s="559"/>
      <c r="T350" s="559"/>
      <c r="U350" s="559"/>
      <c r="V350" s="559"/>
      <c r="W350" s="559"/>
      <c r="X350" s="562"/>
      <c r="Y350" s="559"/>
      <c r="Z350" s="559"/>
      <c r="AA350" s="561"/>
      <c r="AB350" s="561">
        <f>M350</f>
        <v>1600</v>
      </c>
      <c r="AC350" s="560"/>
      <c r="AD350" s="559">
        <v>50</v>
      </c>
      <c r="AE350" s="560">
        <v>0</v>
      </c>
      <c r="AF350" s="559">
        <v>0.01</v>
      </c>
      <c r="AG350" s="226"/>
    </row>
    <row r="351" spans="1:33" ht="15.75" x14ac:dyDescent="0.25">
      <c r="A351" s="559">
        <v>218</v>
      </c>
      <c r="B351" s="563" t="s">
        <v>1307</v>
      </c>
      <c r="C351" s="559">
        <v>5819</v>
      </c>
      <c r="D351" s="559">
        <v>4</v>
      </c>
      <c r="E351" s="559">
        <v>2</v>
      </c>
      <c r="F351" s="559">
        <v>23</v>
      </c>
      <c r="G351" s="559"/>
      <c r="H351" s="559"/>
      <c r="I351" s="559"/>
      <c r="J351" s="559"/>
      <c r="K351" s="559"/>
      <c r="L351" s="559"/>
      <c r="M351" s="559"/>
      <c r="N351" s="559"/>
      <c r="O351" s="563"/>
      <c r="P351" s="563"/>
      <c r="Q351" s="559"/>
      <c r="R351" s="559"/>
      <c r="S351" s="559"/>
      <c r="T351" s="559"/>
      <c r="U351" s="559"/>
      <c r="V351" s="559"/>
      <c r="W351" s="559"/>
      <c r="X351" s="562"/>
      <c r="Y351" s="559"/>
      <c r="Z351" s="559"/>
      <c r="AA351" s="561"/>
      <c r="AB351" s="561"/>
      <c r="AC351" s="560"/>
      <c r="AD351" s="559">
        <v>50</v>
      </c>
      <c r="AE351" s="560">
        <v>0</v>
      </c>
      <c r="AF351" s="559">
        <v>0.01</v>
      </c>
      <c r="AG351" s="226"/>
    </row>
    <row r="352" spans="1:33" ht="15.75" x14ac:dyDescent="0.25">
      <c r="A352" s="559">
        <v>219</v>
      </c>
      <c r="B352" s="563" t="s">
        <v>4</v>
      </c>
      <c r="C352" s="559">
        <v>1666</v>
      </c>
      <c r="D352" s="559">
        <v>7</v>
      </c>
      <c r="E352" s="559">
        <v>0</v>
      </c>
      <c r="F352" s="559">
        <v>10</v>
      </c>
      <c r="G352" s="559">
        <v>2810</v>
      </c>
      <c r="H352" s="559"/>
      <c r="I352" s="559"/>
      <c r="J352" s="559"/>
      <c r="K352" s="559"/>
      <c r="L352" s="559">
        <v>100</v>
      </c>
      <c r="M352" s="559">
        <f>L352*G352</f>
        <v>281000</v>
      </c>
      <c r="N352" s="559"/>
      <c r="O352" s="563"/>
      <c r="P352" s="563"/>
      <c r="Q352" s="559"/>
      <c r="R352" s="559"/>
      <c r="S352" s="559"/>
      <c r="T352" s="559"/>
      <c r="U352" s="559"/>
      <c r="V352" s="559"/>
      <c r="W352" s="559"/>
      <c r="X352" s="562"/>
      <c r="Y352" s="559"/>
      <c r="Z352" s="559"/>
      <c r="AA352" s="561"/>
      <c r="AB352" s="561">
        <f>M352</f>
        <v>281000</v>
      </c>
      <c r="AC352" s="560"/>
      <c r="AD352" s="559">
        <v>50</v>
      </c>
      <c r="AE352" s="560">
        <v>0</v>
      </c>
      <c r="AF352" s="559">
        <v>0.01</v>
      </c>
      <c r="AG352" s="226"/>
    </row>
    <row r="353" spans="1:33" ht="15.75" x14ac:dyDescent="0.25">
      <c r="A353" s="559">
        <v>220</v>
      </c>
      <c r="B353" s="563" t="s">
        <v>4</v>
      </c>
      <c r="C353" s="559">
        <v>2002</v>
      </c>
      <c r="D353" s="559">
        <v>22</v>
      </c>
      <c r="E353" s="559">
        <v>2</v>
      </c>
      <c r="F353" s="559">
        <v>37</v>
      </c>
      <c r="G353" s="559">
        <v>9037</v>
      </c>
      <c r="H353" s="559"/>
      <c r="I353" s="559"/>
      <c r="J353" s="559"/>
      <c r="K353" s="559"/>
      <c r="L353" s="559">
        <v>100</v>
      </c>
      <c r="M353" s="559">
        <f>L353*G353</f>
        <v>903700</v>
      </c>
      <c r="N353" s="559"/>
      <c r="O353" s="563"/>
      <c r="P353" s="563"/>
      <c r="Q353" s="559"/>
      <c r="R353" s="559"/>
      <c r="S353" s="559"/>
      <c r="T353" s="559"/>
      <c r="U353" s="559"/>
      <c r="V353" s="559"/>
      <c r="W353" s="559"/>
      <c r="X353" s="562"/>
      <c r="Y353" s="559"/>
      <c r="Z353" s="559"/>
      <c r="AA353" s="561"/>
      <c r="AB353" s="561">
        <f>M353</f>
        <v>903700</v>
      </c>
      <c r="AC353" s="560"/>
      <c r="AD353" s="559">
        <v>50</v>
      </c>
      <c r="AE353" s="560">
        <v>0</v>
      </c>
      <c r="AF353" s="559">
        <v>0.01</v>
      </c>
      <c r="AG353" s="226"/>
    </row>
    <row r="354" spans="1:33" ht="15.75" x14ac:dyDescent="0.25">
      <c r="A354" s="559">
        <v>221</v>
      </c>
      <c r="B354" s="563" t="s">
        <v>4</v>
      </c>
      <c r="C354" s="559">
        <v>12056</v>
      </c>
      <c r="D354" s="559">
        <v>7</v>
      </c>
      <c r="E354" s="559">
        <v>0</v>
      </c>
      <c r="F354" s="559">
        <v>10</v>
      </c>
      <c r="G354" s="559"/>
      <c r="H354" s="559"/>
      <c r="I354" s="559"/>
      <c r="J354" s="559"/>
      <c r="K354" s="559"/>
      <c r="L354" s="559">
        <v>100</v>
      </c>
      <c r="M354" s="559">
        <f>L354*F354</f>
        <v>1000</v>
      </c>
      <c r="N354" s="559"/>
      <c r="O354" s="563"/>
      <c r="P354" s="563"/>
      <c r="Q354" s="559"/>
      <c r="R354" s="559"/>
      <c r="S354" s="559"/>
      <c r="T354" s="559"/>
      <c r="U354" s="559"/>
      <c r="V354" s="559"/>
      <c r="W354" s="559"/>
      <c r="X354" s="562"/>
      <c r="Y354" s="559"/>
      <c r="Z354" s="559"/>
      <c r="AA354" s="561"/>
      <c r="AB354" s="561">
        <f>M354</f>
        <v>1000</v>
      </c>
      <c r="AC354" s="560"/>
      <c r="AD354" s="559">
        <v>50</v>
      </c>
      <c r="AE354" s="560">
        <v>0</v>
      </c>
      <c r="AF354" s="559">
        <v>0.01</v>
      </c>
      <c r="AG354" s="226"/>
    </row>
    <row r="355" spans="1:33" ht="15.75" x14ac:dyDescent="0.25">
      <c r="A355" s="559">
        <v>222</v>
      </c>
      <c r="B355" s="563" t="s">
        <v>4</v>
      </c>
      <c r="C355" s="559">
        <v>28952</v>
      </c>
      <c r="D355" s="559">
        <v>0</v>
      </c>
      <c r="E355" s="559">
        <v>1</v>
      </c>
      <c r="F355" s="559">
        <v>13</v>
      </c>
      <c r="G355" s="559"/>
      <c r="H355" s="559">
        <v>113</v>
      </c>
      <c r="I355" s="559"/>
      <c r="J355" s="559"/>
      <c r="K355" s="559"/>
      <c r="L355" s="559"/>
      <c r="M355" s="559"/>
      <c r="N355" s="559"/>
      <c r="O355" s="563" t="s">
        <v>44</v>
      </c>
      <c r="P355" s="563" t="s">
        <v>9</v>
      </c>
      <c r="Q355" s="559"/>
      <c r="R355" s="559"/>
      <c r="S355" s="559"/>
      <c r="T355" s="559"/>
      <c r="U355" s="559"/>
      <c r="V355" s="559"/>
      <c r="W355" s="559">
        <v>6500</v>
      </c>
      <c r="X355" s="562">
        <f>Q355*W355</f>
        <v>0</v>
      </c>
      <c r="Y355" s="559"/>
      <c r="Z355" s="559">
        <v>85</v>
      </c>
      <c r="AA355" s="561"/>
      <c r="AB355" s="561"/>
      <c r="AC355" s="560"/>
      <c r="AD355" s="559">
        <v>10</v>
      </c>
      <c r="AE355" s="560">
        <v>0</v>
      </c>
      <c r="AF355" s="559">
        <v>0.02</v>
      </c>
      <c r="AG355" s="226"/>
    </row>
    <row r="356" spans="1:33" ht="15.75" x14ac:dyDescent="0.25">
      <c r="A356" s="559"/>
      <c r="B356" s="563"/>
      <c r="C356" s="559"/>
      <c r="D356" s="559"/>
      <c r="E356" s="559"/>
      <c r="F356" s="559"/>
      <c r="G356" s="559"/>
      <c r="H356" s="559"/>
      <c r="I356" s="559"/>
      <c r="J356" s="559"/>
      <c r="K356" s="559"/>
      <c r="L356" s="559"/>
      <c r="M356" s="559"/>
      <c r="N356" s="559"/>
      <c r="O356" s="563" t="s">
        <v>41</v>
      </c>
      <c r="P356" s="563"/>
      <c r="Q356" s="559"/>
      <c r="R356" s="559"/>
      <c r="S356" s="559">
        <v>393.8</v>
      </c>
      <c r="T356" s="559"/>
      <c r="U356" s="559"/>
      <c r="V356" s="559"/>
      <c r="W356" s="559"/>
      <c r="X356" s="562"/>
      <c r="Y356" s="559"/>
      <c r="Z356" s="559"/>
      <c r="AA356" s="561"/>
      <c r="AB356" s="561"/>
      <c r="AC356" s="560"/>
      <c r="AD356" s="559"/>
      <c r="AE356" s="560"/>
      <c r="AF356" s="559"/>
      <c r="AG356" s="226"/>
    </row>
    <row r="357" spans="1:33" ht="15.75" x14ac:dyDescent="0.25">
      <c r="A357" s="559"/>
      <c r="B357" s="563"/>
      <c r="C357" s="559"/>
      <c r="D357" s="559"/>
      <c r="E357" s="559"/>
      <c r="F357" s="559"/>
      <c r="G357" s="559"/>
      <c r="H357" s="559"/>
      <c r="I357" s="559"/>
      <c r="J357" s="559"/>
      <c r="K357" s="559"/>
      <c r="L357" s="559"/>
      <c r="M357" s="559"/>
      <c r="N357" s="559"/>
      <c r="O357" s="563" t="s">
        <v>40</v>
      </c>
      <c r="P357" s="563"/>
      <c r="Q357" s="559"/>
      <c r="R357" s="559"/>
      <c r="S357" s="559">
        <v>96</v>
      </c>
      <c r="T357" s="559"/>
      <c r="U357" s="559"/>
      <c r="V357" s="559"/>
      <c r="W357" s="559"/>
      <c r="X357" s="562"/>
      <c r="Y357" s="559"/>
      <c r="Z357" s="559"/>
      <c r="AA357" s="561"/>
      <c r="AB357" s="561"/>
      <c r="AC357" s="560"/>
      <c r="AD357" s="559"/>
      <c r="AE357" s="560"/>
      <c r="AF357" s="559"/>
      <c r="AG357" s="226"/>
    </row>
    <row r="358" spans="1:33" ht="15.75" x14ac:dyDescent="0.25">
      <c r="A358" s="559"/>
      <c r="B358" s="563"/>
      <c r="C358" s="559"/>
      <c r="D358" s="559"/>
      <c r="E358" s="559"/>
      <c r="F358" s="559"/>
      <c r="G358" s="559"/>
      <c r="H358" s="559"/>
      <c r="I358" s="559"/>
      <c r="J358" s="559"/>
      <c r="K358" s="559"/>
      <c r="L358" s="559"/>
      <c r="M358" s="559"/>
      <c r="N358" s="559"/>
      <c r="O358" s="563" t="s">
        <v>1</v>
      </c>
      <c r="P358" s="563" t="s">
        <v>0</v>
      </c>
      <c r="Q358" s="559">
        <v>100.1</v>
      </c>
      <c r="R358" s="559"/>
      <c r="S358" s="559"/>
      <c r="T358" s="559">
        <v>100.1</v>
      </c>
      <c r="U358" s="559"/>
      <c r="V358" s="559"/>
      <c r="W358" s="559">
        <v>2050</v>
      </c>
      <c r="X358" s="562">
        <f>Q358*W358</f>
        <v>205205</v>
      </c>
      <c r="Y358" s="559"/>
      <c r="Z358" s="559">
        <v>93</v>
      </c>
      <c r="AA358" s="561">
        <f>SUM(X358-(X358*Z358/100))</f>
        <v>14364.350000000006</v>
      </c>
      <c r="AB358" s="561">
        <f>AA358</f>
        <v>14364.350000000006</v>
      </c>
      <c r="AC358" s="560"/>
      <c r="AD358" s="559">
        <v>50</v>
      </c>
      <c r="AE358" s="560">
        <v>0</v>
      </c>
      <c r="AF358" s="559">
        <v>0.01</v>
      </c>
      <c r="AG358" s="226"/>
    </row>
    <row r="359" spans="1:33" ht="15.75" x14ac:dyDescent="0.25">
      <c r="A359" s="559">
        <v>223</v>
      </c>
      <c r="B359" s="563" t="s">
        <v>4</v>
      </c>
      <c r="C359" s="559">
        <v>2455</v>
      </c>
      <c r="D359" s="559">
        <v>12</v>
      </c>
      <c r="E359" s="559">
        <v>0</v>
      </c>
      <c r="F359" s="559">
        <v>29</v>
      </c>
      <c r="G359" s="559">
        <v>4829</v>
      </c>
      <c r="H359" s="559"/>
      <c r="I359" s="559"/>
      <c r="J359" s="559"/>
      <c r="K359" s="559"/>
      <c r="L359" s="559">
        <v>75</v>
      </c>
      <c r="M359" s="559">
        <f>G359*L359</f>
        <v>362175</v>
      </c>
      <c r="N359" s="559"/>
      <c r="O359" s="563"/>
      <c r="P359" s="563"/>
      <c r="Q359" s="559"/>
      <c r="R359" s="559"/>
      <c r="S359" s="559"/>
      <c r="T359" s="559"/>
      <c r="U359" s="559"/>
      <c r="V359" s="559"/>
      <c r="W359" s="559"/>
      <c r="X359" s="562"/>
      <c r="Y359" s="559"/>
      <c r="Z359" s="559"/>
      <c r="AA359" s="561"/>
      <c r="AB359" s="561">
        <f>M359</f>
        <v>362175</v>
      </c>
      <c r="AC359" s="560"/>
      <c r="AD359" s="559">
        <v>50</v>
      </c>
      <c r="AE359" s="560">
        <v>0</v>
      </c>
      <c r="AF359" s="559">
        <v>0.01</v>
      </c>
      <c r="AG359" s="226"/>
    </row>
    <row r="360" spans="1:33" ht="15.75" x14ac:dyDescent="0.25">
      <c r="A360" s="559"/>
      <c r="B360" s="563" t="s">
        <v>14</v>
      </c>
      <c r="C360" s="559">
        <v>710</v>
      </c>
      <c r="D360" s="559">
        <v>0</v>
      </c>
      <c r="E360" s="559">
        <v>2</v>
      </c>
      <c r="F360" s="559">
        <v>78</v>
      </c>
      <c r="G360" s="559">
        <v>278</v>
      </c>
      <c r="H360" s="559"/>
      <c r="I360" s="559"/>
      <c r="J360" s="559"/>
      <c r="K360" s="559"/>
      <c r="L360" s="559"/>
      <c r="M360" s="559"/>
      <c r="N360" s="559"/>
      <c r="O360" s="563" t="s">
        <v>44</v>
      </c>
      <c r="P360" s="563" t="s">
        <v>9</v>
      </c>
      <c r="Q360" s="559">
        <v>88.8</v>
      </c>
      <c r="R360" s="559"/>
      <c r="S360" s="559">
        <v>88.8</v>
      </c>
      <c r="T360" s="559"/>
      <c r="U360" s="559"/>
      <c r="V360" s="559"/>
      <c r="W360" s="559">
        <v>6500</v>
      </c>
      <c r="X360" s="562">
        <f>Q360*W360</f>
        <v>577200</v>
      </c>
      <c r="Y360" s="559">
        <v>30</v>
      </c>
      <c r="Z360" s="559">
        <v>85</v>
      </c>
      <c r="AA360" s="561">
        <f>SUM(X360-(X360*Z360/100))</f>
        <v>86580</v>
      </c>
      <c r="AB360" s="561">
        <f>AA360</f>
        <v>86580</v>
      </c>
      <c r="AC360" s="560"/>
      <c r="AD360" s="559">
        <v>10</v>
      </c>
      <c r="AE360" s="560">
        <v>0</v>
      </c>
      <c r="AF360" s="559">
        <v>0.02</v>
      </c>
      <c r="AG360" s="226"/>
    </row>
    <row r="361" spans="1:33" ht="15.75" x14ac:dyDescent="0.25">
      <c r="A361" s="559"/>
      <c r="B361" s="563"/>
      <c r="C361" s="559"/>
      <c r="D361" s="559"/>
      <c r="E361" s="559"/>
      <c r="F361" s="559"/>
      <c r="G361" s="559"/>
      <c r="H361" s="559"/>
      <c r="I361" s="559"/>
      <c r="J361" s="559"/>
      <c r="K361" s="559"/>
      <c r="L361" s="559"/>
      <c r="M361" s="559"/>
      <c r="N361" s="559"/>
      <c r="O361" s="563" t="s">
        <v>41</v>
      </c>
      <c r="P361" s="563"/>
      <c r="Q361" s="559"/>
      <c r="R361" s="559"/>
      <c r="S361" s="559"/>
      <c r="T361" s="559"/>
      <c r="U361" s="559"/>
      <c r="V361" s="559"/>
      <c r="W361" s="559"/>
      <c r="X361" s="562"/>
      <c r="Y361" s="559"/>
      <c r="Z361" s="559"/>
      <c r="AA361" s="561"/>
      <c r="AB361" s="561"/>
      <c r="AC361" s="560"/>
      <c r="AD361" s="559"/>
      <c r="AE361" s="560"/>
      <c r="AF361" s="559"/>
      <c r="AG361" s="226"/>
    </row>
    <row r="362" spans="1:33" ht="15.75" x14ac:dyDescent="0.25">
      <c r="A362" s="559"/>
      <c r="B362" s="563"/>
      <c r="C362" s="559"/>
      <c r="D362" s="559"/>
      <c r="E362" s="559"/>
      <c r="F362" s="559"/>
      <c r="G362" s="559"/>
      <c r="H362" s="559"/>
      <c r="I362" s="559"/>
      <c r="J362" s="559"/>
      <c r="K362" s="559"/>
      <c r="L362" s="559"/>
      <c r="M362" s="559"/>
      <c r="N362" s="559"/>
      <c r="O362" s="563" t="s">
        <v>40</v>
      </c>
      <c r="P362" s="563"/>
      <c r="Q362" s="559"/>
      <c r="R362" s="559"/>
      <c r="S362" s="559"/>
      <c r="T362" s="559"/>
      <c r="U362" s="559"/>
      <c r="V362" s="559"/>
      <c r="W362" s="559"/>
      <c r="X362" s="562"/>
      <c r="Y362" s="559"/>
      <c r="Z362" s="559"/>
      <c r="AA362" s="561"/>
      <c r="AB362" s="561"/>
      <c r="AC362" s="560"/>
      <c r="AD362" s="559"/>
      <c r="AE362" s="560"/>
      <c r="AF362" s="559"/>
      <c r="AG362" s="226"/>
    </row>
    <row r="363" spans="1:33" ht="15.75" x14ac:dyDescent="0.25">
      <c r="A363" s="559"/>
      <c r="B363" s="563"/>
      <c r="C363" s="559"/>
      <c r="D363" s="559"/>
      <c r="E363" s="559"/>
      <c r="F363" s="559"/>
      <c r="G363" s="559"/>
      <c r="H363" s="559"/>
      <c r="I363" s="559"/>
      <c r="J363" s="559"/>
      <c r="K363" s="559"/>
      <c r="L363" s="559"/>
      <c r="M363" s="559"/>
      <c r="N363" s="559"/>
      <c r="O363" s="563" t="s">
        <v>44</v>
      </c>
      <c r="P363" s="563" t="s">
        <v>9</v>
      </c>
      <c r="Q363" s="559">
        <v>117.6</v>
      </c>
      <c r="R363" s="559"/>
      <c r="S363" s="559"/>
      <c r="T363" s="559"/>
      <c r="U363" s="559"/>
      <c r="V363" s="559"/>
      <c r="W363" s="559">
        <v>6500</v>
      </c>
      <c r="X363" s="562">
        <f>Q363*W363</f>
        <v>764400</v>
      </c>
      <c r="Y363" s="559">
        <v>30</v>
      </c>
      <c r="Z363" s="559">
        <v>93</v>
      </c>
      <c r="AA363" s="561">
        <f>SUM(X363-(X363*Z363/100))</f>
        <v>53508</v>
      </c>
      <c r="AB363" s="561">
        <f>AA363</f>
        <v>53508</v>
      </c>
      <c r="AC363" s="560"/>
      <c r="AD363" s="559">
        <v>10</v>
      </c>
      <c r="AE363" s="560">
        <v>0</v>
      </c>
      <c r="AF363" s="559">
        <v>0.02</v>
      </c>
      <c r="AG363" s="226"/>
    </row>
    <row r="364" spans="1:33" ht="15.75" x14ac:dyDescent="0.25">
      <c r="A364" s="559"/>
      <c r="B364" s="563"/>
      <c r="C364" s="559"/>
      <c r="D364" s="559"/>
      <c r="E364" s="559"/>
      <c r="F364" s="559"/>
      <c r="G364" s="559"/>
      <c r="H364" s="559"/>
      <c r="I364" s="559"/>
      <c r="J364" s="559"/>
      <c r="K364" s="559"/>
      <c r="L364" s="559"/>
      <c r="M364" s="559"/>
      <c r="N364" s="559"/>
      <c r="O364" s="563" t="s">
        <v>41</v>
      </c>
      <c r="P364" s="563"/>
      <c r="Q364" s="559"/>
      <c r="R364" s="559"/>
      <c r="S364" s="559">
        <v>117.6</v>
      </c>
      <c r="T364" s="559"/>
      <c r="U364" s="559"/>
      <c r="V364" s="559"/>
      <c r="W364" s="559"/>
      <c r="X364" s="562"/>
      <c r="Y364" s="559"/>
      <c r="Z364" s="559"/>
      <c r="AA364" s="561"/>
      <c r="AB364" s="561"/>
      <c r="AC364" s="560"/>
      <c r="AD364" s="559"/>
      <c r="AE364" s="560"/>
      <c r="AF364" s="559"/>
      <c r="AG364" s="226"/>
    </row>
    <row r="365" spans="1:33" ht="15.75" x14ac:dyDescent="0.25">
      <c r="A365" s="559"/>
      <c r="B365" s="563"/>
      <c r="C365" s="559"/>
      <c r="D365" s="559"/>
      <c r="E365" s="559"/>
      <c r="F365" s="559"/>
      <c r="G365" s="559"/>
      <c r="H365" s="559"/>
      <c r="I365" s="559"/>
      <c r="J365" s="559"/>
      <c r="K365" s="559"/>
      <c r="L365" s="559"/>
      <c r="M365" s="559"/>
      <c r="N365" s="559"/>
      <c r="O365" s="563" t="s">
        <v>40</v>
      </c>
      <c r="P365" s="563"/>
      <c r="Q365" s="559"/>
      <c r="R365" s="559"/>
      <c r="S365" s="559">
        <v>96</v>
      </c>
      <c r="T365" s="559"/>
      <c r="U365" s="559"/>
      <c r="V365" s="559"/>
      <c r="W365" s="559"/>
      <c r="X365" s="562"/>
      <c r="Y365" s="559"/>
      <c r="Z365" s="559"/>
      <c r="AA365" s="561"/>
      <c r="AB365" s="561"/>
      <c r="AC365" s="560"/>
      <c r="AD365" s="559"/>
      <c r="AE365" s="560"/>
      <c r="AF365" s="559"/>
      <c r="AG365" s="226"/>
    </row>
    <row r="366" spans="1:33" ht="15.75" x14ac:dyDescent="0.25">
      <c r="A366" s="559"/>
      <c r="B366" s="563"/>
      <c r="C366" s="559"/>
      <c r="D366" s="559"/>
      <c r="E366" s="559"/>
      <c r="F366" s="559"/>
      <c r="G366" s="559"/>
      <c r="H366" s="559"/>
      <c r="I366" s="559"/>
      <c r="J366" s="559"/>
      <c r="K366" s="559"/>
      <c r="L366" s="559"/>
      <c r="M366" s="559"/>
      <c r="N366" s="559"/>
      <c r="O366" s="563" t="s">
        <v>44</v>
      </c>
      <c r="P366" s="563" t="s">
        <v>9</v>
      </c>
      <c r="Q366" s="559">
        <v>108.8</v>
      </c>
      <c r="R366" s="559"/>
      <c r="S366" s="559">
        <v>108.8</v>
      </c>
      <c r="T366" s="559"/>
      <c r="U366" s="559"/>
      <c r="V366" s="559"/>
      <c r="W366" s="559">
        <v>6500</v>
      </c>
      <c r="X366" s="562">
        <f>Q366*W366</f>
        <v>707200</v>
      </c>
      <c r="Y366" s="559">
        <v>30</v>
      </c>
      <c r="Z366" s="559">
        <v>93</v>
      </c>
      <c r="AA366" s="561">
        <f>SUM(X366-(X366*Z366/100))</f>
        <v>49504</v>
      </c>
      <c r="AB366" s="561">
        <f>AA366</f>
        <v>49504</v>
      </c>
      <c r="AC366" s="560"/>
      <c r="AD366" s="559">
        <v>10</v>
      </c>
      <c r="AE366" s="560">
        <v>0</v>
      </c>
      <c r="AF366" s="559">
        <v>0.02</v>
      </c>
      <c r="AG366" s="226"/>
    </row>
    <row r="367" spans="1:33" ht="15.75" x14ac:dyDescent="0.25">
      <c r="A367" s="559"/>
      <c r="B367" s="563"/>
      <c r="C367" s="559"/>
      <c r="D367" s="559"/>
      <c r="E367" s="559"/>
      <c r="F367" s="559"/>
      <c r="G367" s="559"/>
      <c r="H367" s="559"/>
      <c r="I367" s="559"/>
      <c r="J367" s="559"/>
      <c r="K367" s="559"/>
      <c r="L367" s="559"/>
      <c r="M367" s="559"/>
      <c r="N367" s="559"/>
      <c r="O367" s="563" t="s">
        <v>41</v>
      </c>
      <c r="P367" s="563"/>
      <c r="Q367" s="559"/>
      <c r="R367" s="559"/>
      <c r="S367" s="559">
        <v>108.8</v>
      </c>
      <c r="T367" s="559"/>
      <c r="U367" s="559"/>
      <c r="V367" s="559"/>
      <c r="W367" s="559"/>
      <c r="X367" s="562"/>
      <c r="Y367" s="559"/>
      <c r="Z367" s="559"/>
      <c r="AA367" s="561"/>
      <c r="AB367" s="561"/>
      <c r="AC367" s="560"/>
      <c r="AD367" s="559"/>
      <c r="AE367" s="560"/>
      <c r="AF367" s="559"/>
      <c r="AG367" s="226"/>
    </row>
    <row r="368" spans="1:33" ht="15.75" x14ac:dyDescent="0.25">
      <c r="A368" s="559"/>
      <c r="B368" s="563"/>
      <c r="C368" s="559"/>
      <c r="D368" s="559"/>
      <c r="E368" s="559"/>
      <c r="F368" s="559"/>
      <c r="G368" s="559"/>
      <c r="H368" s="559"/>
      <c r="I368" s="559"/>
      <c r="J368" s="559"/>
      <c r="K368" s="559"/>
      <c r="L368" s="559"/>
      <c r="M368" s="559"/>
      <c r="N368" s="559"/>
      <c r="O368" s="563" t="s">
        <v>40</v>
      </c>
      <c r="P368" s="563"/>
      <c r="Q368" s="559"/>
      <c r="R368" s="559"/>
      <c r="S368" s="559">
        <v>96</v>
      </c>
      <c r="T368" s="559"/>
      <c r="U368" s="559"/>
      <c r="V368" s="559"/>
      <c r="W368" s="559"/>
      <c r="X368" s="562"/>
      <c r="Y368" s="559"/>
      <c r="Z368" s="559"/>
      <c r="AA368" s="561"/>
      <c r="AB368" s="561"/>
      <c r="AC368" s="560"/>
      <c r="AD368" s="559"/>
      <c r="AE368" s="560"/>
      <c r="AF368" s="559"/>
      <c r="AG368" s="226"/>
    </row>
    <row r="369" spans="1:33" ht="15.75" x14ac:dyDescent="0.25">
      <c r="A369" s="559"/>
      <c r="B369" s="563"/>
      <c r="C369" s="559"/>
      <c r="D369" s="559"/>
      <c r="E369" s="559"/>
      <c r="F369" s="559"/>
      <c r="G369" s="559"/>
      <c r="H369" s="559"/>
      <c r="I369" s="559"/>
      <c r="J369" s="559"/>
      <c r="K369" s="559"/>
      <c r="L369" s="559"/>
      <c r="M369" s="559"/>
      <c r="N369" s="559"/>
      <c r="O369" s="563" t="s">
        <v>12</v>
      </c>
      <c r="P369" s="563" t="s">
        <v>0</v>
      </c>
      <c r="Q369" s="559">
        <v>33.28</v>
      </c>
      <c r="R369" s="559">
        <v>33.28</v>
      </c>
      <c r="S369" s="559"/>
      <c r="T369" s="559"/>
      <c r="U369" s="559"/>
      <c r="V369" s="559"/>
      <c r="W369" s="559">
        <v>5400</v>
      </c>
      <c r="X369" s="562">
        <f>Q369*W369</f>
        <v>179712</v>
      </c>
      <c r="Y369" s="559"/>
      <c r="Z369" s="559">
        <v>93</v>
      </c>
      <c r="AA369" s="561">
        <f>SUM(X369-(X369*Z369/100))</f>
        <v>12579.839999999997</v>
      </c>
      <c r="AB369" s="561">
        <f>AA369</f>
        <v>12579.839999999997</v>
      </c>
      <c r="AC369" s="560"/>
      <c r="AD369" s="559">
        <v>50</v>
      </c>
      <c r="AE369" s="560">
        <v>0</v>
      </c>
      <c r="AF369" s="559">
        <v>0.01</v>
      </c>
      <c r="AG369" s="226"/>
    </row>
    <row r="370" spans="1:33" ht="15.75" x14ac:dyDescent="0.25">
      <c r="A370" s="559"/>
      <c r="B370" s="563"/>
      <c r="C370" s="559"/>
      <c r="D370" s="559"/>
      <c r="E370" s="559"/>
      <c r="F370" s="559"/>
      <c r="G370" s="559"/>
      <c r="H370" s="559"/>
      <c r="I370" s="559"/>
      <c r="J370" s="559"/>
      <c r="K370" s="559"/>
      <c r="L370" s="559"/>
      <c r="M370" s="559"/>
      <c r="N370" s="559"/>
      <c r="O370" s="563" t="s">
        <v>39</v>
      </c>
      <c r="P370" s="563" t="s">
        <v>2</v>
      </c>
      <c r="Q370" s="559">
        <v>88.8</v>
      </c>
      <c r="R370" s="559"/>
      <c r="S370" s="559">
        <v>88.8</v>
      </c>
      <c r="T370" s="559"/>
      <c r="U370" s="559"/>
      <c r="V370" s="559"/>
      <c r="W370" s="559">
        <v>6500</v>
      </c>
      <c r="X370" s="562">
        <f>Q370*W370</f>
        <v>577200</v>
      </c>
      <c r="Y370" s="559">
        <v>20</v>
      </c>
      <c r="Z370" s="559">
        <v>30</v>
      </c>
      <c r="AA370" s="561">
        <f>SUM(X370-(X370*Z370/100))</f>
        <v>404040</v>
      </c>
      <c r="AB370" s="561">
        <f>AA370</f>
        <v>404040</v>
      </c>
      <c r="AC370" s="560"/>
      <c r="AD370" s="559">
        <v>10</v>
      </c>
      <c r="AE370" s="560">
        <v>0</v>
      </c>
      <c r="AF370" s="559">
        <v>0.02</v>
      </c>
      <c r="AG370" s="226"/>
    </row>
    <row r="371" spans="1:33" ht="15.75" x14ac:dyDescent="0.25">
      <c r="A371" s="559"/>
      <c r="B371" s="563" t="s">
        <v>4</v>
      </c>
      <c r="C371" s="559">
        <v>6466</v>
      </c>
      <c r="D371" s="559">
        <v>0</v>
      </c>
      <c r="E371" s="559">
        <v>0</v>
      </c>
      <c r="F371" s="559">
        <v>56</v>
      </c>
      <c r="G371" s="559"/>
      <c r="H371" s="559">
        <v>56</v>
      </c>
      <c r="I371" s="559"/>
      <c r="J371" s="559"/>
      <c r="K371" s="559"/>
      <c r="L371" s="559">
        <v>200</v>
      </c>
      <c r="M371" s="559">
        <f>L371*H371</f>
        <v>11200</v>
      </c>
      <c r="N371" s="559"/>
      <c r="O371" s="563" t="s">
        <v>44</v>
      </c>
      <c r="P371" s="563" t="s">
        <v>9</v>
      </c>
      <c r="Q371" s="559">
        <v>97.6</v>
      </c>
      <c r="R371" s="559"/>
      <c r="S371" s="559">
        <v>97.6</v>
      </c>
      <c r="T371" s="559"/>
      <c r="U371" s="559"/>
      <c r="V371" s="559"/>
      <c r="W371" s="559">
        <v>6500</v>
      </c>
      <c r="X371" s="562">
        <f>Q371*W371</f>
        <v>634400</v>
      </c>
      <c r="Y371" s="559">
        <v>30</v>
      </c>
      <c r="Z371" s="559">
        <v>50</v>
      </c>
      <c r="AA371" s="561">
        <f>SUM(X371-(X371*Z371/100))</f>
        <v>317200</v>
      </c>
      <c r="AB371" s="561">
        <f>AA371+M371</f>
        <v>328400</v>
      </c>
      <c r="AC371" s="560"/>
      <c r="AD371" s="559">
        <v>10</v>
      </c>
      <c r="AE371" s="560">
        <v>0</v>
      </c>
      <c r="AF371" s="559">
        <v>0.02</v>
      </c>
      <c r="AG371" s="226"/>
    </row>
    <row r="372" spans="1:33" ht="15.75" x14ac:dyDescent="0.25">
      <c r="A372" s="559"/>
      <c r="B372" s="563"/>
      <c r="C372" s="559"/>
      <c r="D372" s="559"/>
      <c r="E372" s="559"/>
      <c r="F372" s="559"/>
      <c r="G372" s="559"/>
      <c r="H372" s="559"/>
      <c r="I372" s="559"/>
      <c r="J372" s="559"/>
      <c r="K372" s="559"/>
      <c r="L372" s="559"/>
      <c r="M372" s="559"/>
      <c r="N372" s="559"/>
      <c r="O372" s="563" t="s">
        <v>41</v>
      </c>
      <c r="P372" s="563"/>
      <c r="Q372" s="559"/>
      <c r="R372" s="559"/>
      <c r="S372" s="559"/>
      <c r="T372" s="559"/>
      <c r="U372" s="559"/>
      <c r="V372" s="559"/>
      <c r="W372" s="559"/>
      <c r="X372" s="562"/>
      <c r="Y372" s="559"/>
      <c r="Z372" s="559"/>
      <c r="AA372" s="561"/>
      <c r="AB372" s="561"/>
      <c r="AC372" s="560"/>
      <c r="AD372" s="559"/>
      <c r="AE372" s="560"/>
      <c r="AF372" s="559"/>
      <c r="AG372" s="226"/>
    </row>
    <row r="373" spans="1:33" ht="15.75" x14ac:dyDescent="0.25">
      <c r="A373" s="559"/>
      <c r="B373" s="563"/>
      <c r="C373" s="559"/>
      <c r="D373" s="559"/>
      <c r="E373" s="559"/>
      <c r="F373" s="559"/>
      <c r="G373" s="559"/>
      <c r="H373" s="559"/>
      <c r="I373" s="559"/>
      <c r="J373" s="559"/>
      <c r="K373" s="559"/>
      <c r="L373" s="559"/>
      <c r="M373" s="559"/>
      <c r="N373" s="559"/>
      <c r="O373" s="563" t="s">
        <v>40</v>
      </c>
      <c r="P373" s="563"/>
      <c r="Q373" s="559"/>
      <c r="R373" s="559"/>
      <c r="S373" s="559"/>
      <c r="T373" s="559"/>
      <c r="U373" s="559"/>
      <c r="V373" s="559"/>
      <c r="W373" s="559"/>
      <c r="X373" s="562"/>
      <c r="Y373" s="559"/>
      <c r="Z373" s="559"/>
      <c r="AA373" s="561"/>
      <c r="AB373" s="561"/>
      <c r="AC373" s="560"/>
      <c r="AD373" s="559"/>
      <c r="AE373" s="560"/>
      <c r="AF373" s="559"/>
      <c r="AG373" s="226"/>
    </row>
    <row r="374" spans="1:33" ht="15.75" x14ac:dyDescent="0.25">
      <c r="A374" s="559"/>
      <c r="B374" s="563" t="s">
        <v>4</v>
      </c>
      <c r="C374" s="559">
        <v>18008</v>
      </c>
      <c r="D374" s="559">
        <v>11</v>
      </c>
      <c r="E374" s="559">
        <v>3</v>
      </c>
      <c r="F374" s="559">
        <v>90</v>
      </c>
      <c r="G374" s="559">
        <v>4790</v>
      </c>
      <c r="H374" s="559"/>
      <c r="I374" s="559"/>
      <c r="J374" s="559"/>
      <c r="K374" s="559"/>
      <c r="L374" s="559"/>
      <c r="M374" s="559"/>
      <c r="N374" s="559"/>
      <c r="O374" s="563"/>
      <c r="P374" s="563"/>
      <c r="Q374" s="559"/>
      <c r="R374" s="559"/>
      <c r="S374" s="559"/>
      <c r="T374" s="559"/>
      <c r="U374" s="559"/>
      <c r="V374" s="559"/>
      <c r="W374" s="559"/>
      <c r="X374" s="562"/>
      <c r="Y374" s="559"/>
      <c r="Z374" s="559"/>
      <c r="AA374" s="561"/>
      <c r="AB374" s="561"/>
      <c r="AC374" s="560"/>
      <c r="AD374" s="559">
        <v>50</v>
      </c>
      <c r="AE374" s="560">
        <v>0</v>
      </c>
      <c r="AF374" s="559">
        <v>0.01</v>
      </c>
      <c r="AG374" s="226"/>
    </row>
    <row r="375" spans="1:33" ht="15.75" x14ac:dyDescent="0.25">
      <c r="A375" s="559"/>
      <c r="B375" s="563" t="s">
        <v>5</v>
      </c>
      <c r="C375" s="559"/>
      <c r="D375" s="559">
        <v>11</v>
      </c>
      <c r="E375" s="559">
        <v>3</v>
      </c>
      <c r="F375" s="559">
        <v>20</v>
      </c>
      <c r="G375" s="559">
        <v>4720</v>
      </c>
      <c r="H375" s="559"/>
      <c r="I375" s="559"/>
      <c r="J375" s="559"/>
      <c r="K375" s="559"/>
      <c r="L375" s="559"/>
      <c r="M375" s="559"/>
      <c r="N375" s="559"/>
      <c r="O375" s="563"/>
      <c r="P375" s="563"/>
      <c r="Q375" s="559"/>
      <c r="R375" s="559"/>
      <c r="S375" s="559"/>
      <c r="T375" s="559"/>
      <c r="U375" s="559"/>
      <c r="V375" s="559"/>
      <c r="W375" s="559"/>
      <c r="X375" s="562"/>
      <c r="Y375" s="559"/>
      <c r="Z375" s="559"/>
      <c r="AA375" s="561"/>
      <c r="AB375" s="561"/>
      <c r="AC375" s="560"/>
      <c r="AD375" s="559">
        <v>50</v>
      </c>
      <c r="AE375" s="560">
        <v>0</v>
      </c>
      <c r="AF375" s="559">
        <v>0.01</v>
      </c>
      <c r="AG375" s="226"/>
    </row>
    <row r="376" spans="1:33" ht="15.75" x14ac:dyDescent="0.25">
      <c r="A376" s="559"/>
      <c r="B376" s="563" t="s">
        <v>4</v>
      </c>
      <c r="C376" s="559"/>
      <c r="D376" s="559">
        <v>0</v>
      </c>
      <c r="E376" s="559">
        <v>1</v>
      </c>
      <c r="F376" s="559">
        <v>0</v>
      </c>
      <c r="G376" s="559">
        <v>100</v>
      </c>
      <c r="H376" s="559"/>
      <c r="I376" s="559"/>
      <c r="J376" s="559"/>
      <c r="K376" s="559"/>
      <c r="L376" s="559"/>
      <c r="M376" s="559"/>
      <c r="N376" s="559"/>
      <c r="O376" s="563"/>
      <c r="P376" s="563"/>
      <c r="Q376" s="559"/>
      <c r="R376" s="559"/>
      <c r="S376" s="559"/>
      <c r="T376" s="559"/>
      <c r="U376" s="559"/>
      <c r="V376" s="559"/>
      <c r="W376" s="559"/>
      <c r="X376" s="562"/>
      <c r="Y376" s="559"/>
      <c r="Z376" s="559"/>
      <c r="AA376" s="561"/>
      <c r="AB376" s="561"/>
      <c r="AC376" s="560"/>
      <c r="AD376" s="559">
        <v>50</v>
      </c>
      <c r="AE376" s="560">
        <v>0</v>
      </c>
      <c r="AF376" s="559">
        <v>0.01</v>
      </c>
      <c r="AG376" s="226"/>
    </row>
    <row r="377" spans="1:33" ht="15.75" x14ac:dyDescent="0.25">
      <c r="A377" s="559">
        <v>224</v>
      </c>
      <c r="B377" s="563" t="s">
        <v>4</v>
      </c>
      <c r="C377" s="559">
        <v>7637</v>
      </c>
      <c r="D377" s="559">
        <v>11</v>
      </c>
      <c r="E377" s="559">
        <v>0</v>
      </c>
      <c r="F377" s="559">
        <v>30</v>
      </c>
      <c r="G377" s="559">
        <v>4430</v>
      </c>
      <c r="H377" s="559"/>
      <c r="I377" s="559"/>
      <c r="J377" s="559"/>
      <c r="K377" s="559"/>
      <c r="L377" s="559">
        <v>130</v>
      </c>
      <c r="M377" s="559">
        <f>L377*G377</f>
        <v>575900</v>
      </c>
      <c r="N377" s="559"/>
      <c r="O377" s="563"/>
      <c r="P377" s="563"/>
      <c r="Q377" s="559"/>
      <c r="R377" s="559"/>
      <c r="S377" s="559"/>
      <c r="T377" s="559"/>
      <c r="U377" s="559"/>
      <c r="V377" s="559"/>
      <c r="W377" s="559"/>
      <c r="X377" s="562"/>
      <c r="Y377" s="559"/>
      <c r="Z377" s="559"/>
      <c r="AA377" s="561"/>
      <c r="AB377" s="561">
        <f>M377</f>
        <v>575900</v>
      </c>
      <c r="AC377" s="560"/>
      <c r="AD377" s="559">
        <v>50</v>
      </c>
      <c r="AE377" s="560">
        <v>0</v>
      </c>
      <c r="AF377" s="559">
        <v>0.01</v>
      </c>
      <c r="AG377" s="226"/>
    </row>
    <row r="378" spans="1:33" ht="15.75" x14ac:dyDescent="0.25">
      <c r="A378" s="559">
        <v>225</v>
      </c>
      <c r="B378" s="563" t="s">
        <v>4</v>
      </c>
      <c r="C378" s="559">
        <v>7933</v>
      </c>
      <c r="D378" s="559">
        <v>11</v>
      </c>
      <c r="E378" s="559">
        <v>0</v>
      </c>
      <c r="F378" s="559">
        <v>30</v>
      </c>
      <c r="G378" s="559">
        <v>4430</v>
      </c>
      <c r="H378" s="559"/>
      <c r="I378" s="559"/>
      <c r="J378" s="559"/>
      <c r="K378" s="559"/>
      <c r="L378" s="559">
        <v>75</v>
      </c>
      <c r="M378" s="559">
        <f>L378*G378</f>
        <v>332250</v>
      </c>
      <c r="N378" s="559"/>
      <c r="O378" s="563"/>
      <c r="P378" s="563"/>
      <c r="Q378" s="559"/>
      <c r="R378" s="559"/>
      <c r="S378" s="559"/>
      <c r="T378" s="559"/>
      <c r="U378" s="559"/>
      <c r="V378" s="559"/>
      <c r="W378" s="559"/>
      <c r="X378" s="562"/>
      <c r="Y378" s="559"/>
      <c r="Z378" s="559"/>
      <c r="AA378" s="561"/>
      <c r="AB378" s="561">
        <f>M378</f>
        <v>332250</v>
      </c>
      <c r="AC378" s="560"/>
      <c r="AD378" s="559">
        <v>50</v>
      </c>
      <c r="AE378" s="560">
        <v>0</v>
      </c>
      <c r="AF378" s="559">
        <v>0.01</v>
      </c>
      <c r="AG378" s="226"/>
    </row>
    <row r="379" spans="1:33" ht="15.75" x14ac:dyDescent="0.25">
      <c r="A379" s="559">
        <v>226</v>
      </c>
      <c r="B379" s="563" t="s">
        <v>4</v>
      </c>
      <c r="C379" s="559">
        <v>6463</v>
      </c>
      <c r="D379" s="559">
        <v>0</v>
      </c>
      <c r="E379" s="559">
        <v>1</v>
      </c>
      <c r="F379" s="559">
        <v>11</v>
      </c>
      <c r="G379" s="559" t="s">
        <v>1305</v>
      </c>
      <c r="H379" s="559">
        <v>111</v>
      </c>
      <c r="I379" s="559"/>
      <c r="J379" s="559"/>
      <c r="K379" s="559"/>
      <c r="L379" s="559">
        <v>200</v>
      </c>
      <c r="M379" s="559">
        <f>L379*H379</f>
        <v>22200</v>
      </c>
      <c r="N379" s="559"/>
      <c r="O379" s="563" t="s">
        <v>39</v>
      </c>
      <c r="P379" s="563" t="s">
        <v>9</v>
      </c>
      <c r="Q379" s="559">
        <v>213.2</v>
      </c>
      <c r="R379" s="559"/>
      <c r="S379" s="559">
        <v>213.2</v>
      </c>
      <c r="T379" s="559"/>
      <c r="U379" s="559"/>
      <c r="V379" s="559"/>
      <c r="W379" s="559">
        <v>6500</v>
      </c>
      <c r="X379" s="562">
        <f>Q379*W379</f>
        <v>1385800</v>
      </c>
      <c r="Y379" s="559"/>
      <c r="Z379" s="559">
        <v>85</v>
      </c>
      <c r="AA379" s="561">
        <f>SUM(X379-(X379*Z379/100))</f>
        <v>207870</v>
      </c>
      <c r="AB379" s="561">
        <f>AA379+M379</f>
        <v>230070</v>
      </c>
      <c r="AC379" s="560"/>
      <c r="AD379" s="559">
        <v>10</v>
      </c>
      <c r="AE379" s="560">
        <v>0</v>
      </c>
      <c r="AF379" s="559">
        <v>0.02</v>
      </c>
      <c r="AG379" s="226"/>
    </row>
    <row r="380" spans="1:33" ht="15.75" x14ac:dyDescent="0.25">
      <c r="A380" s="559"/>
      <c r="B380" s="563"/>
      <c r="C380" s="559"/>
      <c r="D380" s="559"/>
      <c r="E380" s="559"/>
      <c r="F380" s="559"/>
      <c r="G380" s="559"/>
      <c r="H380" s="559"/>
      <c r="I380" s="559"/>
      <c r="J380" s="559"/>
      <c r="K380" s="559"/>
      <c r="L380" s="559"/>
      <c r="M380" s="559"/>
      <c r="N380" s="559"/>
      <c r="O380" s="563" t="s">
        <v>12</v>
      </c>
      <c r="P380" s="563" t="s">
        <v>0</v>
      </c>
      <c r="Q380" s="559">
        <v>30.66</v>
      </c>
      <c r="R380" s="559">
        <v>30.66</v>
      </c>
      <c r="S380" s="559"/>
      <c r="T380" s="559"/>
      <c r="U380" s="559"/>
      <c r="V380" s="559"/>
      <c r="W380" s="559">
        <v>5400</v>
      </c>
      <c r="X380" s="562">
        <f>Q380*W380</f>
        <v>165564</v>
      </c>
      <c r="Y380" s="559"/>
      <c r="Z380" s="559">
        <v>93</v>
      </c>
      <c r="AA380" s="561">
        <f>SUM(X380-(X380*Z380/100))</f>
        <v>11589.48000000001</v>
      </c>
      <c r="AB380" s="561">
        <f>AA380</f>
        <v>11589.48000000001</v>
      </c>
      <c r="AC380" s="560"/>
      <c r="AD380" s="559">
        <v>50</v>
      </c>
      <c r="AE380" s="560">
        <v>0</v>
      </c>
      <c r="AF380" s="559">
        <v>0.01</v>
      </c>
      <c r="AG380" s="226"/>
    </row>
    <row r="381" spans="1:33" ht="15.75" x14ac:dyDescent="0.25">
      <c r="A381" s="559"/>
      <c r="B381" s="563"/>
      <c r="C381" s="559"/>
      <c r="D381" s="559"/>
      <c r="E381" s="559"/>
      <c r="F381" s="559"/>
      <c r="G381" s="559"/>
      <c r="H381" s="559"/>
      <c r="I381" s="559"/>
      <c r="J381" s="559"/>
      <c r="K381" s="559"/>
      <c r="L381" s="559"/>
      <c r="M381" s="559"/>
      <c r="N381" s="559"/>
      <c r="O381" s="563" t="s">
        <v>1038</v>
      </c>
      <c r="P381" s="563" t="s">
        <v>0</v>
      </c>
      <c r="Q381" s="559">
        <v>11.34</v>
      </c>
      <c r="R381" s="559"/>
      <c r="S381" s="559"/>
      <c r="T381" s="559">
        <v>11.34</v>
      </c>
      <c r="U381" s="559"/>
      <c r="V381" s="559"/>
      <c r="W381" s="559">
        <v>5900</v>
      </c>
      <c r="X381" s="562">
        <f>Q381*W381</f>
        <v>66906</v>
      </c>
      <c r="Y381" s="559"/>
      <c r="Z381" s="559">
        <v>93</v>
      </c>
      <c r="AA381" s="561">
        <f>SUM(X381-(X381*Z381/100))</f>
        <v>4683.4199999999983</v>
      </c>
      <c r="AB381" s="561">
        <f>AA381</f>
        <v>4683.4199999999983</v>
      </c>
      <c r="AC381" s="560"/>
      <c r="AD381" s="559">
        <v>50</v>
      </c>
      <c r="AE381" s="560">
        <v>0</v>
      </c>
      <c r="AF381" s="559">
        <v>0.01</v>
      </c>
      <c r="AG381" s="226"/>
    </row>
    <row r="382" spans="1:33" ht="15.75" x14ac:dyDescent="0.25">
      <c r="A382" s="559">
        <v>227</v>
      </c>
      <c r="B382" s="563" t="s">
        <v>1306</v>
      </c>
      <c r="C382" s="559"/>
      <c r="D382" s="559">
        <v>7</v>
      </c>
      <c r="E382" s="559">
        <v>2</v>
      </c>
      <c r="F382" s="559">
        <v>43</v>
      </c>
      <c r="G382" s="559">
        <v>3083</v>
      </c>
      <c r="H382" s="559"/>
      <c r="I382" s="559"/>
      <c r="J382" s="559"/>
      <c r="K382" s="559"/>
      <c r="L382" s="559"/>
      <c r="M382" s="559"/>
      <c r="N382" s="559"/>
      <c r="O382" s="563"/>
      <c r="P382" s="563"/>
      <c r="Q382" s="559"/>
      <c r="R382" s="559"/>
      <c r="S382" s="559"/>
      <c r="T382" s="559"/>
      <c r="U382" s="559"/>
      <c r="V382" s="559"/>
      <c r="W382" s="559"/>
      <c r="X382" s="562"/>
      <c r="Y382" s="559"/>
      <c r="Z382" s="559"/>
      <c r="AA382" s="561"/>
      <c r="AB382" s="561"/>
      <c r="AC382" s="560"/>
      <c r="AD382" s="559">
        <v>50</v>
      </c>
      <c r="AE382" s="560">
        <v>0</v>
      </c>
      <c r="AF382" s="559">
        <v>0.01</v>
      </c>
      <c r="AG382" s="226"/>
    </row>
    <row r="383" spans="1:33" ht="15.75" x14ac:dyDescent="0.25">
      <c r="A383" s="559">
        <v>228</v>
      </c>
      <c r="B383" s="563" t="s">
        <v>4</v>
      </c>
      <c r="C383" s="559">
        <v>1524</v>
      </c>
      <c r="D383" s="559">
        <v>0</v>
      </c>
      <c r="E383" s="559">
        <v>3</v>
      </c>
      <c r="F383" s="559">
        <v>3</v>
      </c>
      <c r="G383" s="559" t="s">
        <v>1305</v>
      </c>
      <c r="H383" s="559">
        <v>303</v>
      </c>
      <c r="I383" s="559"/>
      <c r="J383" s="559"/>
      <c r="K383" s="559"/>
      <c r="L383" s="571">
        <v>250</v>
      </c>
      <c r="M383" s="571">
        <f>L383*H383</f>
        <v>75750</v>
      </c>
      <c r="N383" s="571"/>
      <c r="O383" s="563"/>
      <c r="P383" s="563"/>
      <c r="Q383" s="559"/>
      <c r="R383" s="559"/>
      <c r="S383" s="559"/>
      <c r="T383" s="559"/>
      <c r="U383" s="559"/>
      <c r="V383" s="559"/>
      <c r="W383" s="572"/>
      <c r="X383" s="562"/>
      <c r="Y383" s="559"/>
      <c r="Z383" s="571"/>
      <c r="AA383" s="561"/>
      <c r="AB383" s="561">
        <f>M383</f>
        <v>75750</v>
      </c>
      <c r="AC383" s="560"/>
      <c r="AD383" s="571">
        <v>50</v>
      </c>
      <c r="AE383" s="560">
        <v>0</v>
      </c>
      <c r="AF383" s="571">
        <v>0.01</v>
      </c>
      <c r="AG383" s="226"/>
    </row>
    <row r="384" spans="1:33" ht="15.75" x14ac:dyDescent="0.25">
      <c r="A384" s="559"/>
      <c r="B384" s="563"/>
      <c r="C384" s="559"/>
      <c r="D384" s="559"/>
      <c r="E384" s="559"/>
      <c r="F384" s="559"/>
      <c r="G384" s="559"/>
      <c r="H384" s="559"/>
      <c r="I384" s="559"/>
      <c r="J384" s="559"/>
      <c r="K384" s="559"/>
      <c r="L384" s="571"/>
      <c r="M384" s="571"/>
      <c r="N384" s="571"/>
      <c r="O384" s="563" t="s">
        <v>44</v>
      </c>
      <c r="P384" s="563"/>
      <c r="Q384" s="559">
        <v>307.2</v>
      </c>
      <c r="R384" s="559"/>
      <c r="S384" s="559"/>
      <c r="T384" s="559">
        <v>15</v>
      </c>
      <c r="U384" s="559"/>
      <c r="V384" s="559"/>
      <c r="W384" s="572">
        <v>6500</v>
      </c>
      <c r="X384" s="562">
        <f>Q384*W384</f>
        <v>1996800</v>
      </c>
      <c r="Y384" s="559"/>
      <c r="Z384" s="571">
        <v>85</v>
      </c>
      <c r="AA384" s="561">
        <f>SUM(X384-(X384*Z384/100))</f>
        <v>299520</v>
      </c>
      <c r="AB384" s="561">
        <f>AA384</f>
        <v>299520</v>
      </c>
      <c r="AC384" s="560"/>
      <c r="AD384" s="571">
        <v>10</v>
      </c>
      <c r="AE384" s="560">
        <v>0</v>
      </c>
      <c r="AF384" s="571">
        <v>0.02</v>
      </c>
      <c r="AG384" s="226"/>
    </row>
    <row r="385" spans="1:33" ht="15.75" x14ac:dyDescent="0.25">
      <c r="A385" s="559"/>
      <c r="B385" s="563"/>
      <c r="C385" s="559"/>
      <c r="D385" s="559"/>
      <c r="E385" s="559"/>
      <c r="F385" s="559"/>
      <c r="G385" s="559"/>
      <c r="H385" s="559"/>
      <c r="I385" s="559"/>
      <c r="J385" s="559"/>
      <c r="K385" s="559"/>
      <c r="L385" s="559"/>
      <c r="M385" s="559"/>
      <c r="N385" s="559"/>
      <c r="O385" s="563" t="s">
        <v>41</v>
      </c>
      <c r="P385" s="563"/>
      <c r="Q385" s="559"/>
      <c r="R385" s="559"/>
      <c r="S385" s="559">
        <v>292.12</v>
      </c>
      <c r="T385" s="559"/>
      <c r="U385" s="559"/>
      <c r="V385" s="559"/>
      <c r="W385" s="569"/>
      <c r="X385" s="562"/>
      <c r="Y385" s="559"/>
      <c r="Z385" s="559"/>
      <c r="AA385" s="561"/>
      <c r="AB385" s="561"/>
      <c r="AC385" s="560"/>
      <c r="AD385" s="559"/>
      <c r="AE385" s="560"/>
      <c r="AF385" s="559"/>
      <c r="AG385" s="226"/>
    </row>
    <row r="386" spans="1:33" ht="15.75" x14ac:dyDescent="0.25">
      <c r="A386" s="559"/>
      <c r="B386" s="563"/>
      <c r="C386" s="559"/>
      <c r="D386" s="559"/>
      <c r="E386" s="559"/>
      <c r="F386" s="559"/>
      <c r="G386" s="559"/>
      <c r="H386" s="559"/>
      <c r="I386" s="559"/>
      <c r="J386" s="559"/>
      <c r="K386" s="559"/>
      <c r="L386" s="559"/>
      <c r="M386" s="559"/>
      <c r="N386" s="559"/>
      <c r="O386" s="563" t="s">
        <v>40</v>
      </c>
      <c r="P386" s="563"/>
      <c r="Q386" s="559"/>
      <c r="R386" s="559"/>
      <c r="S386" s="559">
        <v>96</v>
      </c>
      <c r="T386" s="559"/>
      <c r="U386" s="559"/>
      <c r="V386" s="559"/>
      <c r="W386" s="569"/>
      <c r="X386" s="562"/>
      <c r="Y386" s="559"/>
      <c r="Z386" s="559"/>
      <c r="AA386" s="561"/>
      <c r="AB386" s="561"/>
      <c r="AC386" s="560"/>
      <c r="AD386" s="559"/>
      <c r="AE386" s="560"/>
      <c r="AF386" s="559"/>
      <c r="AG386" s="226"/>
    </row>
    <row r="387" spans="1:33" ht="15.75" x14ac:dyDescent="0.25">
      <c r="A387" s="559"/>
      <c r="B387" s="563"/>
      <c r="C387" s="559"/>
      <c r="D387" s="559"/>
      <c r="E387" s="559"/>
      <c r="F387" s="559"/>
      <c r="G387" s="559"/>
      <c r="H387" s="559"/>
      <c r="I387" s="559"/>
      <c r="J387" s="559"/>
      <c r="K387" s="559"/>
      <c r="L387" s="559"/>
      <c r="M387" s="559"/>
      <c r="N387" s="559"/>
      <c r="O387" s="563" t="s">
        <v>12</v>
      </c>
      <c r="P387" s="563"/>
      <c r="Q387" s="559">
        <v>38.5</v>
      </c>
      <c r="R387" s="559">
        <v>38.5</v>
      </c>
      <c r="S387" s="559"/>
      <c r="T387" s="559"/>
      <c r="U387" s="559"/>
      <c r="V387" s="559"/>
      <c r="W387" s="569">
        <v>5400</v>
      </c>
      <c r="X387" s="562">
        <f>Q387*W387</f>
        <v>207900</v>
      </c>
      <c r="Y387" s="559"/>
      <c r="Z387" s="559"/>
      <c r="AA387" s="561">
        <f>SUM(X387-(X387*Z387/100))</f>
        <v>207900</v>
      </c>
      <c r="AB387" s="561">
        <f>AA387</f>
        <v>207900</v>
      </c>
      <c r="AC387" s="560"/>
      <c r="AD387" s="559">
        <v>50</v>
      </c>
      <c r="AE387" s="560">
        <v>0</v>
      </c>
      <c r="AF387" s="559">
        <v>0.01</v>
      </c>
      <c r="AG387" s="226"/>
    </row>
    <row r="388" spans="1:33" ht="15.75" x14ac:dyDescent="0.25">
      <c r="A388" s="559">
        <v>229</v>
      </c>
      <c r="B388" s="563" t="s">
        <v>4</v>
      </c>
      <c r="C388" s="559">
        <v>20357</v>
      </c>
      <c r="D388" s="559">
        <v>35</v>
      </c>
      <c r="E388" s="559">
        <v>0</v>
      </c>
      <c r="F388" s="559">
        <v>13</v>
      </c>
      <c r="G388" s="559">
        <v>14013</v>
      </c>
      <c r="H388" s="559"/>
      <c r="I388" s="559"/>
      <c r="J388" s="559"/>
      <c r="K388" s="559"/>
      <c r="L388" s="559"/>
      <c r="M388" s="559"/>
      <c r="N388" s="559"/>
      <c r="O388" s="563"/>
      <c r="P388" s="563"/>
      <c r="Q388" s="559"/>
      <c r="R388" s="559"/>
      <c r="S388" s="559"/>
      <c r="T388" s="559"/>
      <c r="U388" s="559"/>
      <c r="V388" s="559"/>
      <c r="W388" s="569"/>
      <c r="X388" s="562"/>
      <c r="Y388" s="559"/>
      <c r="Z388" s="559"/>
      <c r="AA388" s="561"/>
      <c r="AB388" s="561"/>
      <c r="AC388" s="560"/>
      <c r="AD388" s="559">
        <v>50</v>
      </c>
      <c r="AE388" s="560">
        <v>0</v>
      </c>
      <c r="AF388" s="559">
        <v>0.01</v>
      </c>
      <c r="AG388" s="226"/>
    </row>
    <row r="389" spans="1:33" ht="15.75" x14ac:dyDescent="0.25">
      <c r="A389" s="559">
        <v>230</v>
      </c>
      <c r="B389" s="563" t="s">
        <v>1304</v>
      </c>
      <c r="C389" s="559">
        <v>6841</v>
      </c>
      <c r="D389" s="559">
        <v>0</v>
      </c>
      <c r="E389" s="559">
        <v>0</v>
      </c>
      <c r="F389" s="559">
        <v>78</v>
      </c>
      <c r="G389" s="559"/>
      <c r="H389" s="559"/>
      <c r="I389" s="559"/>
      <c r="J389" s="559">
        <v>78</v>
      </c>
      <c r="K389" s="559"/>
      <c r="L389" s="559"/>
      <c r="M389" s="559"/>
      <c r="N389" s="559"/>
      <c r="O389" s="563"/>
      <c r="P389" s="563"/>
      <c r="Q389" s="559"/>
      <c r="R389" s="559"/>
      <c r="S389" s="559"/>
      <c r="T389" s="559"/>
      <c r="U389" s="559"/>
      <c r="V389" s="559"/>
      <c r="W389" s="569"/>
      <c r="X389" s="562"/>
      <c r="Y389" s="559"/>
      <c r="Z389" s="559"/>
      <c r="AA389" s="561"/>
      <c r="AB389" s="561"/>
      <c r="AC389" s="560"/>
      <c r="AD389" s="559"/>
      <c r="AE389" s="560">
        <v>0</v>
      </c>
      <c r="AF389" s="559">
        <v>0.03</v>
      </c>
      <c r="AG389" s="226"/>
    </row>
    <row r="390" spans="1:33" ht="15.75" x14ac:dyDescent="0.25">
      <c r="A390" s="559">
        <v>231</v>
      </c>
      <c r="B390" s="563" t="s">
        <v>26</v>
      </c>
      <c r="C390" s="559"/>
      <c r="D390" s="559">
        <v>12</v>
      </c>
      <c r="E390" s="559">
        <v>0</v>
      </c>
      <c r="F390" s="559">
        <v>0</v>
      </c>
      <c r="G390" s="559">
        <v>4800</v>
      </c>
      <c r="H390" s="559"/>
      <c r="I390" s="559"/>
      <c r="J390" s="559"/>
      <c r="K390" s="559"/>
      <c r="L390" s="559"/>
      <c r="M390" s="559"/>
      <c r="N390" s="559"/>
      <c r="O390" s="563"/>
      <c r="P390" s="563"/>
      <c r="Q390" s="559"/>
      <c r="R390" s="559"/>
      <c r="S390" s="559"/>
      <c r="T390" s="559"/>
      <c r="U390" s="559"/>
      <c r="V390" s="559"/>
      <c r="W390" s="569"/>
      <c r="X390" s="562"/>
      <c r="Y390" s="559"/>
      <c r="Z390" s="559"/>
      <c r="AA390" s="561"/>
      <c r="AB390" s="561"/>
      <c r="AC390" s="560"/>
      <c r="AD390" s="559">
        <v>50</v>
      </c>
      <c r="AE390" s="560">
        <v>0</v>
      </c>
      <c r="AF390" s="559">
        <v>0.01</v>
      </c>
      <c r="AG390" s="226"/>
    </row>
    <row r="391" spans="1:33" ht="15.75" x14ac:dyDescent="0.25">
      <c r="A391" s="559">
        <v>232</v>
      </c>
      <c r="B391" s="563" t="s">
        <v>4</v>
      </c>
      <c r="C391" s="559">
        <v>21150</v>
      </c>
      <c r="D391" s="559">
        <v>19</v>
      </c>
      <c r="E391" s="559">
        <v>2</v>
      </c>
      <c r="F391" s="559">
        <v>20</v>
      </c>
      <c r="G391" s="559">
        <v>7820</v>
      </c>
      <c r="H391" s="559"/>
      <c r="I391" s="559"/>
      <c r="J391" s="559"/>
      <c r="K391" s="559"/>
      <c r="L391" s="559"/>
      <c r="M391" s="559"/>
      <c r="N391" s="559"/>
      <c r="O391" s="563"/>
      <c r="P391" s="563"/>
      <c r="Q391" s="559"/>
      <c r="R391" s="559"/>
      <c r="S391" s="559"/>
      <c r="T391" s="559"/>
      <c r="U391" s="559"/>
      <c r="V391" s="559"/>
      <c r="W391" s="569"/>
      <c r="X391" s="562"/>
      <c r="Y391" s="559"/>
      <c r="Z391" s="559"/>
      <c r="AA391" s="561"/>
      <c r="AB391" s="561"/>
      <c r="AC391" s="560"/>
      <c r="AD391" s="559">
        <v>50</v>
      </c>
      <c r="AE391" s="560">
        <v>0</v>
      </c>
      <c r="AF391" s="559">
        <v>0.01</v>
      </c>
      <c r="AG391" s="226"/>
    </row>
    <row r="392" spans="1:33" ht="15.75" x14ac:dyDescent="0.25">
      <c r="A392" s="571">
        <v>233</v>
      </c>
      <c r="B392" s="573" t="s">
        <v>4</v>
      </c>
      <c r="C392" s="571">
        <v>6077</v>
      </c>
      <c r="D392" s="571">
        <v>0</v>
      </c>
      <c r="E392" s="571">
        <v>1</v>
      </c>
      <c r="F392" s="571">
        <v>18</v>
      </c>
      <c r="G392" s="574"/>
      <c r="H392" s="572">
        <v>118</v>
      </c>
      <c r="I392" s="571"/>
      <c r="J392" s="571"/>
      <c r="K392" s="571">
        <v>118</v>
      </c>
      <c r="L392" s="559">
        <v>200</v>
      </c>
      <c r="M392" s="559">
        <f>K392*L392</f>
        <v>23600</v>
      </c>
      <c r="N392" s="559"/>
      <c r="O392" s="573" t="s">
        <v>44</v>
      </c>
      <c r="P392" s="573" t="s">
        <v>9</v>
      </c>
      <c r="Q392" s="572">
        <v>250.88</v>
      </c>
      <c r="R392" s="572"/>
      <c r="S392" s="572">
        <v>370.88</v>
      </c>
      <c r="T392" s="572"/>
      <c r="U392" s="572"/>
      <c r="V392" s="571"/>
      <c r="W392" s="569">
        <v>6500</v>
      </c>
      <c r="X392" s="562">
        <f>Q392*W392</f>
        <v>1630720</v>
      </c>
      <c r="Y392" s="571">
        <v>26</v>
      </c>
      <c r="Z392" s="559">
        <v>85</v>
      </c>
      <c r="AA392" s="561">
        <f>SUM(X392-(X392*Z392/100))</f>
        <v>244608</v>
      </c>
      <c r="AB392" s="561">
        <f>AA392+M392</f>
        <v>268208</v>
      </c>
      <c r="AC392" s="560"/>
      <c r="AD392" s="559">
        <v>10</v>
      </c>
      <c r="AE392" s="560">
        <v>0</v>
      </c>
      <c r="AF392" s="559">
        <v>0.02</v>
      </c>
      <c r="AG392" s="226"/>
    </row>
    <row r="393" spans="1:33" ht="15.75" x14ac:dyDescent="0.25">
      <c r="A393" s="571">
        <v>234</v>
      </c>
      <c r="B393" s="573" t="s">
        <v>4</v>
      </c>
      <c r="C393" s="571">
        <v>21147</v>
      </c>
      <c r="D393" s="571">
        <v>14</v>
      </c>
      <c r="E393" s="571">
        <v>2</v>
      </c>
      <c r="F393" s="571">
        <v>30</v>
      </c>
      <c r="G393" s="571">
        <v>5830</v>
      </c>
      <c r="H393" s="572"/>
      <c r="I393" s="571"/>
      <c r="J393" s="571"/>
      <c r="K393" s="571"/>
      <c r="L393" s="559"/>
      <c r="M393" s="559"/>
      <c r="N393" s="559"/>
      <c r="O393" s="573" t="s">
        <v>8</v>
      </c>
      <c r="P393" s="573" t="s">
        <v>0</v>
      </c>
      <c r="Q393" s="572">
        <v>99.12</v>
      </c>
      <c r="R393" s="572">
        <v>99.12</v>
      </c>
      <c r="S393" s="572"/>
      <c r="T393" s="572"/>
      <c r="U393" s="572"/>
      <c r="V393" s="571"/>
      <c r="W393" s="569">
        <v>5400</v>
      </c>
      <c r="X393" s="562">
        <f>Q393*W393</f>
        <v>535248</v>
      </c>
      <c r="Y393" s="571">
        <v>10</v>
      </c>
      <c r="Z393" s="559">
        <v>30</v>
      </c>
      <c r="AA393" s="561">
        <f>SUM(X393-(X393*Z393/100))</f>
        <v>374673.6</v>
      </c>
      <c r="AB393" s="561"/>
      <c r="AC393" s="560"/>
      <c r="AD393" s="559">
        <v>50</v>
      </c>
      <c r="AE393" s="560">
        <v>0</v>
      </c>
      <c r="AF393" s="559">
        <v>0.01</v>
      </c>
      <c r="AG393" s="226"/>
    </row>
    <row r="394" spans="1:33" ht="15.75" x14ac:dyDescent="0.25">
      <c r="A394" s="559">
        <v>235</v>
      </c>
      <c r="B394" s="563" t="s">
        <v>1302</v>
      </c>
      <c r="C394" s="559" t="s">
        <v>1303</v>
      </c>
      <c r="D394" s="559">
        <v>7</v>
      </c>
      <c r="E394" s="559">
        <v>0</v>
      </c>
      <c r="F394" s="559">
        <v>0</v>
      </c>
      <c r="G394" s="559">
        <v>2800</v>
      </c>
      <c r="H394" s="569"/>
      <c r="I394" s="559"/>
      <c r="J394" s="559"/>
      <c r="K394" s="559"/>
      <c r="L394" s="559"/>
      <c r="M394" s="559"/>
      <c r="N394" s="559"/>
      <c r="O394" s="563"/>
      <c r="P394" s="563"/>
      <c r="Q394" s="569"/>
      <c r="R394" s="569"/>
      <c r="S394" s="569"/>
      <c r="T394" s="569"/>
      <c r="U394" s="569"/>
      <c r="V394" s="559"/>
      <c r="W394" s="569"/>
      <c r="X394" s="562"/>
      <c r="Y394" s="559"/>
      <c r="Z394" s="559"/>
      <c r="AA394" s="561"/>
      <c r="AB394" s="561"/>
      <c r="AC394" s="560"/>
      <c r="AD394" s="559">
        <v>50</v>
      </c>
      <c r="AE394" s="560">
        <v>0</v>
      </c>
      <c r="AF394" s="559">
        <v>0.01</v>
      </c>
      <c r="AG394" s="226"/>
    </row>
    <row r="395" spans="1:33" ht="15.75" x14ac:dyDescent="0.25">
      <c r="A395" s="559">
        <v>236</v>
      </c>
      <c r="B395" s="563" t="s">
        <v>4</v>
      </c>
      <c r="C395" s="559">
        <v>17035</v>
      </c>
      <c r="D395" s="559">
        <v>0</v>
      </c>
      <c r="E395" s="559">
        <v>3</v>
      </c>
      <c r="F395" s="559">
        <v>70</v>
      </c>
      <c r="G395" s="559"/>
      <c r="H395" s="569">
        <v>370</v>
      </c>
      <c r="I395" s="559"/>
      <c r="J395" s="559"/>
      <c r="K395" s="559"/>
      <c r="L395" s="559">
        <v>250</v>
      </c>
      <c r="M395" s="559">
        <f>L395*H395</f>
        <v>92500</v>
      </c>
      <c r="N395" s="559"/>
      <c r="O395" s="563" t="s">
        <v>39</v>
      </c>
      <c r="P395" s="563" t="s">
        <v>2</v>
      </c>
      <c r="Q395" s="569">
        <v>99.28</v>
      </c>
      <c r="R395" s="569"/>
      <c r="S395" s="569">
        <v>99.28</v>
      </c>
      <c r="T395" s="569"/>
      <c r="U395" s="569"/>
      <c r="V395" s="559"/>
      <c r="W395" s="569">
        <v>6500</v>
      </c>
      <c r="X395" s="562">
        <f>Q395*W395</f>
        <v>645320</v>
      </c>
      <c r="Y395" s="559">
        <v>20</v>
      </c>
      <c r="Z395" s="559">
        <v>30</v>
      </c>
      <c r="AA395" s="561">
        <f>SUM(X395-(X395*Z395/100))</f>
        <v>451724</v>
      </c>
      <c r="AB395" s="561">
        <f>AA395+M395</f>
        <v>544224</v>
      </c>
      <c r="AC395" s="560"/>
      <c r="AD395" s="559">
        <v>10</v>
      </c>
      <c r="AE395" s="560">
        <v>0</v>
      </c>
      <c r="AF395" s="559">
        <v>0.02</v>
      </c>
      <c r="AG395" s="226"/>
    </row>
    <row r="396" spans="1:33" ht="15.75" x14ac:dyDescent="0.25">
      <c r="A396" s="559"/>
      <c r="B396" s="563"/>
      <c r="C396" s="559"/>
      <c r="D396" s="559"/>
      <c r="E396" s="559"/>
      <c r="F396" s="559"/>
      <c r="G396" s="559"/>
      <c r="H396" s="569"/>
      <c r="I396" s="559"/>
      <c r="J396" s="559"/>
      <c r="K396" s="559"/>
      <c r="L396" s="559"/>
      <c r="M396" s="559"/>
      <c r="N396" s="559"/>
      <c r="O396" s="563" t="s">
        <v>8</v>
      </c>
      <c r="P396" s="563" t="s">
        <v>0</v>
      </c>
      <c r="Q396" s="569">
        <v>39.9</v>
      </c>
      <c r="R396" s="569">
        <v>39.9</v>
      </c>
      <c r="S396" s="569"/>
      <c r="T396" s="569"/>
      <c r="U396" s="569"/>
      <c r="V396" s="559"/>
      <c r="W396" s="569">
        <v>5400</v>
      </c>
      <c r="X396" s="562">
        <f>Q396*W396</f>
        <v>215460</v>
      </c>
      <c r="Y396" s="559">
        <v>15</v>
      </c>
      <c r="Z396" s="559">
        <v>65</v>
      </c>
      <c r="AA396" s="561">
        <f>SUM(X396-(X396*Z396/100))</f>
        <v>75411</v>
      </c>
      <c r="AB396" s="561">
        <f>AA396</f>
        <v>75411</v>
      </c>
      <c r="AC396" s="560"/>
      <c r="AD396" s="559">
        <v>50</v>
      </c>
      <c r="AE396" s="560">
        <v>0</v>
      </c>
      <c r="AF396" s="559">
        <v>0.01</v>
      </c>
      <c r="AG396" s="226"/>
    </row>
    <row r="397" spans="1:33" ht="15.75" x14ac:dyDescent="0.25">
      <c r="A397" s="559"/>
      <c r="B397" s="563"/>
      <c r="C397" s="559"/>
      <c r="D397" s="559"/>
      <c r="E397" s="559"/>
      <c r="F397" s="559"/>
      <c r="G397" s="559"/>
      <c r="H397" s="569"/>
      <c r="I397" s="559"/>
      <c r="J397" s="559"/>
      <c r="K397" s="559"/>
      <c r="L397" s="559"/>
      <c r="M397" s="559"/>
      <c r="N397" s="559"/>
      <c r="O397" s="563" t="s">
        <v>8</v>
      </c>
      <c r="P397" s="563" t="s">
        <v>0</v>
      </c>
      <c r="Q397" s="569">
        <v>19.98</v>
      </c>
      <c r="R397" s="569">
        <v>19.98</v>
      </c>
      <c r="S397" s="569"/>
      <c r="T397" s="569"/>
      <c r="U397" s="569"/>
      <c r="V397" s="559"/>
      <c r="W397" s="569">
        <v>5400</v>
      </c>
      <c r="X397" s="562">
        <f>Q397*W397</f>
        <v>107892</v>
      </c>
      <c r="Y397" s="559">
        <v>20</v>
      </c>
      <c r="Z397" s="559">
        <v>93</v>
      </c>
      <c r="AA397" s="561">
        <f>SUM(X397-(X397*Z397/100))</f>
        <v>7552.4400000000023</v>
      </c>
      <c r="AB397" s="561">
        <f>AA397</f>
        <v>7552.4400000000023</v>
      </c>
      <c r="AC397" s="560"/>
      <c r="AD397" s="559">
        <v>50</v>
      </c>
      <c r="AE397" s="560">
        <v>0</v>
      </c>
      <c r="AF397" s="559">
        <v>0.01</v>
      </c>
      <c r="AG397" s="226"/>
    </row>
    <row r="398" spans="1:33" ht="15.75" x14ac:dyDescent="0.25">
      <c r="A398" s="559"/>
      <c r="B398" s="563"/>
      <c r="C398" s="559"/>
      <c r="D398" s="559"/>
      <c r="E398" s="559"/>
      <c r="F398" s="559"/>
      <c r="G398" s="559"/>
      <c r="H398" s="569"/>
      <c r="I398" s="559"/>
      <c r="J398" s="559"/>
      <c r="K398" s="559"/>
      <c r="L398" s="559"/>
      <c r="M398" s="559"/>
      <c r="N398" s="559"/>
      <c r="O398" s="563" t="s">
        <v>8</v>
      </c>
      <c r="P398" s="563" t="s">
        <v>0</v>
      </c>
      <c r="Q398" s="569">
        <v>24.6</v>
      </c>
      <c r="R398" s="569">
        <v>24.6</v>
      </c>
      <c r="S398" s="569"/>
      <c r="T398" s="569"/>
      <c r="U398" s="569"/>
      <c r="V398" s="559"/>
      <c r="W398" s="569">
        <v>5400</v>
      </c>
      <c r="X398" s="562">
        <f>Q398*W398</f>
        <v>132840</v>
      </c>
      <c r="Y398" s="559">
        <v>5</v>
      </c>
      <c r="Z398" s="559">
        <v>15</v>
      </c>
      <c r="AA398" s="561">
        <f>SUM(X398-(X398*Z398/100))</f>
        <v>112914</v>
      </c>
      <c r="AB398" s="561">
        <f>AA398</f>
        <v>112914</v>
      </c>
      <c r="AC398" s="560"/>
      <c r="AD398" s="559">
        <v>50</v>
      </c>
      <c r="AE398" s="560">
        <v>0</v>
      </c>
      <c r="AF398" s="559">
        <v>0.01</v>
      </c>
      <c r="AG398" s="226"/>
    </row>
    <row r="399" spans="1:33" ht="15.75" x14ac:dyDescent="0.25">
      <c r="A399" s="559"/>
      <c r="B399" s="563" t="s">
        <v>4</v>
      </c>
      <c r="C399" s="559">
        <v>17319</v>
      </c>
      <c r="D399" s="559">
        <v>0</v>
      </c>
      <c r="E399" s="559">
        <v>1</v>
      </c>
      <c r="F399" s="559">
        <v>80</v>
      </c>
      <c r="G399" s="559">
        <v>180</v>
      </c>
      <c r="H399" s="569"/>
      <c r="I399" s="559"/>
      <c r="J399" s="559"/>
      <c r="K399" s="559"/>
      <c r="L399" s="559">
        <v>250</v>
      </c>
      <c r="M399" s="559">
        <f>L399*G399</f>
        <v>45000</v>
      </c>
      <c r="N399" s="559"/>
      <c r="O399" s="563"/>
      <c r="P399" s="563"/>
      <c r="Q399" s="569"/>
      <c r="R399" s="569"/>
      <c r="S399" s="569"/>
      <c r="T399" s="569"/>
      <c r="U399" s="569"/>
      <c r="V399" s="559"/>
      <c r="W399" s="569"/>
      <c r="X399" s="562"/>
      <c r="Y399" s="559"/>
      <c r="Z399" s="559"/>
      <c r="AA399" s="561"/>
      <c r="AB399" s="561">
        <f>M399</f>
        <v>45000</v>
      </c>
      <c r="AC399" s="560"/>
      <c r="AD399" s="559">
        <v>50</v>
      </c>
      <c r="AE399" s="560">
        <v>0</v>
      </c>
      <c r="AF399" s="559">
        <v>0.01</v>
      </c>
      <c r="AG399" s="226"/>
    </row>
    <row r="400" spans="1:33" ht="15.75" x14ac:dyDescent="0.25">
      <c r="A400" s="559">
        <v>237</v>
      </c>
      <c r="B400" s="563" t="s">
        <v>4</v>
      </c>
      <c r="C400" s="559">
        <v>10722</v>
      </c>
      <c r="D400" s="559">
        <v>7</v>
      </c>
      <c r="E400" s="559">
        <v>1</v>
      </c>
      <c r="F400" s="559">
        <v>58</v>
      </c>
      <c r="G400" s="559">
        <v>2958</v>
      </c>
      <c r="H400" s="569"/>
      <c r="I400" s="559"/>
      <c r="J400" s="559"/>
      <c r="K400" s="559"/>
      <c r="L400" s="559">
        <v>100</v>
      </c>
      <c r="M400" s="559">
        <f>G400*L400</f>
        <v>295800</v>
      </c>
      <c r="N400" s="559"/>
      <c r="O400" s="563"/>
      <c r="P400" s="563"/>
      <c r="Q400" s="569"/>
      <c r="R400" s="569"/>
      <c r="S400" s="569"/>
      <c r="T400" s="569"/>
      <c r="U400" s="569"/>
      <c r="V400" s="559"/>
      <c r="W400" s="569"/>
      <c r="X400" s="562"/>
      <c r="Y400" s="559"/>
      <c r="Z400" s="559"/>
      <c r="AA400" s="561"/>
      <c r="AB400" s="561">
        <f>M400</f>
        <v>295800</v>
      </c>
      <c r="AC400" s="560"/>
      <c r="AD400" s="559">
        <v>50</v>
      </c>
      <c r="AE400" s="560">
        <v>0</v>
      </c>
      <c r="AF400" s="559">
        <v>0.01</v>
      </c>
      <c r="AG400" s="226"/>
    </row>
    <row r="401" spans="1:33" ht="15.75" x14ac:dyDescent="0.25">
      <c r="A401" s="559">
        <v>238</v>
      </c>
      <c r="B401" s="563" t="s">
        <v>4</v>
      </c>
      <c r="C401" s="559" t="s">
        <v>1302</v>
      </c>
      <c r="D401" s="559">
        <v>0</v>
      </c>
      <c r="E401" s="559">
        <v>2</v>
      </c>
      <c r="F401" s="559">
        <v>21</v>
      </c>
      <c r="G401" s="559"/>
      <c r="H401" s="569"/>
      <c r="I401" s="559"/>
      <c r="J401" s="559">
        <v>221</v>
      </c>
      <c r="K401" s="559"/>
      <c r="L401" s="559"/>
      <c r="M401" s="559"/>
      <c r="N401" s="559"/>
      <c r="O401" s="563"/>
      <c r="P401" s="563"/>
      <c r="Q401" s="569"/>
      <c r="R401" s="569"/>
      <c r="S401" s="569"/>
      <c r="T401" s="569"/>
      <c r="U401" s="569"/>
      <c r="V401" s="559"/>
      <c r="W401" s="569"/>
      <c r="X401" s="562"/>
      <c r="Y401" s="559"/>
      <c r="Z401" s="559"/>
      <c r="AA401" s="561"/>
      <c r="AB401" s="561"/>
      <c r="AC401" s="560"/>
      <c r="AD401" s="559"/>
      <c r="AE401" s="560">
        <v>0</v>
      </c>
      <c r="AF401" s="559">
        <v>0.03</v>
      </c>
      <c r="AG401" s="226"/>
    </row>
    <row r="402" spans="1:33" ht="15.75" x14ac:dyDescent="0.25">
      <c r="A402" s="559">
        <v>239</v>
      </c>
      <c r="B402" s="563" t="s">
        <v>4</v>
      </c>
      <c r="C402" s="559">
        <v>9351</v>
      </c>
      <c r="D402" s="559">
        <v>7</v>
      </c>
      <c r="E402" s="559">
        <v>1</v>
      </c>
      <c r="F402" s="559">
        <v>58</v>
      </c>
      <c r="G402" s="559">
        <v>2958</v>
      </c>
      <c r="H402" s="569"/>
      <c r="I402" s="559"/>
      <c r="J402" s="559"/>
      <c r="K402" s="559"/>
      <c r="L402" s="559">
        <v>100</v>
      </c>
      <c r="M402" s="559">
        <f>G402*L402</f>
        <v>295800</v>
      </c>
      <c r="N402" s="559"/>
      <c r="O402" s="563"/>
      <c r="P402" s="563"/>
      <c r="Q402" s="569"/>
      <c r="R402" s="569"/>
      <c r="S402" s="569"/>
      <c r="T402" s="569"/>
      <c r="U402" s="569"/>
      <c r="V402" s="559"/>
      <c r="W402" s="569"/>
      <c r="X402" s="562"/>
      <c r="Y402" s="559"/>
      <c r="Z402" s="559"/>
      <c r="AA402" s="561"/>
      <c r="AB402" s="561">
        <f>M402</f>
        <v>295800</v>
      </c>
      <c r="AC402" s="560"/>
      <c r="AD402" s="559">
        <v>50</v>
      </c>
      <c r="AE402" s="560">
        <v>0</v>
      </c>
      <c r="AF402" s="559">
        <v>0.01</v>
      </c>
      <c r="AG402" s="226"/>
    </row>
    <row r="403" spans="1:33" ht="15.75" x14ac:dyDescent="0.25">
      <c r="A403" s="559">
        <v>240</v>
      </c>
      <c r="B403" s="563" t="s">
        <v>4</v>
      </c>
      <c r="C403" s="559">
        <v>9349</v>
      </c>
      <c r="D403" s="559">
        <v>1</v>
      </c>
      <c r="E403" s="559">
        <v>1</v>
      </c>
      <c r="F403" s="559">
        <v>39</v>
      </c>
      <c r="G403" s="559">
        <v>539</v>
      </c>
      <c r="H403" s="569"/>
      <c r="I403" s="559"/>
      <c r="J403" s="559"/>
      <c r="K403" s="559"/>
      <c r="L403" s="559">
        <v>100</v>
      </c>
      <c r="M403" s="559">
        <f>G403*L403</f>
        <v>53900</v>
      </c>
      <c r="N403" s="559"/>
      <c r="O403" s="563"/>
      <c r="P403" s="563"/>
      <c r="Q403" s="569"/>
      <c r="R403" s="569"/>
      <c r="S403" s="569"/>
      <c r="T403" s="569"/>
      <c r="U403" s="569"/>
      <c r="V403" s="559"/>
      <c r="W403" s="569"/>
      <c r="X403" s="562"/>
      <c r="Y403" s="559"/>
      <c r="Z403" s="559"/>
      <c r="AA403" s="561"/>
      <c r="AB403" s="561">
        <f>M403</f>
        <v>53900</v>
      </c>
      <c r="AC403" s="560"/>
      <c r="AD403" s="559">
        <v>50</v>
      </c>
      <c r="AE403" s="560">
        <v>0</v>
      </c>
      <c r="AF403" s="559">
        <v>0.01</v>
      </c>
      <c r="AG403" s="226"/>
    </row>
    <row r="404" spans="1:33" ht="15.75" x14ac:dyDescent="0.25">
      <c r="A404" s="559">
        <v>241</v>
      </c>
      <c r="B404" s="563" t="s">
        <v>4</v>
      </c>
      <c r="C404" s="559">
        <v>10367</v>
      </c>
      <c r="D404" s="559">
        <v>0</v>
      </c>
      <c r="E404" s="559">
        <v>2</v>
      </c>
      <c r="F404" s="559">
        <v>15</v>
      </c>
      <c r="G404" s="559"/>
      <c r="H404" s="569">
        <v>257.18</v>
      </c>
      <c r="I404" s="559"/>
      <c r="J404" s="559"/>
      <c r="K404" s="559"/>
      <c r="L404" s="559">
        <v>150</v>
      </c>
      <c r="M404" s="559">
        <f>L404*H404</f>
        <v>38577</v>
      </c>
      <c r="N404" s="559"/>
      <c r="O404" s="563" t="s">
        <v>39</v>
      </c>
      <c r="P404" s="563" t="s">
        <v>2</v>
      </c>
      <c r="Q404" s="569">
        <v>257.18</v>
      </c>
      <c r="R404" s="569"/>
      <c r="S404" s="569">
        <v>257.18</v>
      </c>
      <c r="T404" s="569"/>
      <c r="U404" s="569"/>
      <c r="V404" s="559"/>
      <c r="W404" s="569">
        <v>6500</v>
      </c>
      <c r="X404" s="562">
        <f>Q404*W404</f>
        <v>1671670</v>
      </c>
      <c r="Y404" s="559">
        <v>5</v>
      </c>
      <c r="Z404" s="559">
        <v>5</v>
      </c>
      <c r="AA404" s="561">
        <f>SUM(X404-(X404*Z404/100))</f>
        <v>1588086.5</v>
      </c>
      <c r="AB404" s="561">
        <f>M404+AA404</f>
        <v>1626663.5</v>
      </c>
      <c r="AC404" s="560"/>
      <c r="AD404" s="559">
        <v>10</v>
      </c>
      <c r="AE404" s="560">
        <v>0</v>
      </c>
      <c r="AF404" s="559">
        <v>0.02</v>
      </c>
      <c r="AG404" s="226"/>
    </row>
    <row r="405" spans="1:33" ht="15.75" x14ac:dyDescent="0.25">
      <c r="A405" s="559"/>
      <c r="B405" s="563"/>
      <c r="C405" s="559"/>
      <c r="D405" s="559"/>
      <c r="E405" s="559"/>
      <c r="F405" s="559"/>
      <c r="G405" s="559"/>
      <c r="H405" s="569"/>
      <c r="I405" s="559"/>
      <c r="J405" s="559"/>
      <c r="K405" s="559"/>
      <c r="L405" s="559"/>
      <c r="M405" s="559"/>
      <c r="N405" s="559"/>
      <c r="O405" s="563" t="s">
        <v>22</v>
      </c>
      <c r="P405" s="563" t="s">
        <v>0</v>
      </c>
      <c r="Q405" s="569">
        <v>74.25</v>
      </c>
      <c r="R405" s="569">
        <v>74.25</v>
      </c>
      <c r="S405" s="569"/>
      <c r="T405" s="569"/>
      <c r="U405" s="569"/>
      <c r="V405" s="559"/>
      <c r="W405" s="569">
        <v>2050</v>
      </c>
      <c r="X405" s="562">
        <f>Q405*W405</f>
        <v>152212.5</v>
      </c>
      <c r="Y405" s="559"/>
      <c r="Z405" s="559">
        <v>15</v>
      </c>
      <c r="AA405" s="561">
        <f>SUM(X405-(X405*Z405/100))</f>
        <v>129380.625</v>
      </c>
      <c r="AB405" s="561">
        <f>AA405</f>
        <v>129380.625</v>
      </c>
      <c r="AC405" s="560"/>
      <c r="AD405" s="559">
        <v>50</v>
      </c>
      <c r="AE405" s="560">
        <v>0</v>
      </c>
      <c r="AF405" s="559">
        <v>0.01</v>
      </c>
      <c r="AG405" s="226"/>
    </row>
    <row r="406" spans="1:33" ht="15.75" x14ac:dyDescent="0.25">
      <c r="A406" s="559"/>
      <c r="B406" s="563"/>
      <c r="C406" s="559"/>
      <c r="D406" s="559"/>
      <c r="E406" s="559"/>
      <c r="F406" s="559"/>
      <c r="G406" s="559"/>
      <c r="H406" s="569"/>
      <c r="I406" s="559"/>
      <c r="J406" s="559"/>
      <c r="K406" s="559"/>
      <c r="L406" s="559"/>
      <c r="M406" s="559"/>
      <c r="N406" s="559"/>
      <c r="O406" s="563" t="s">
        <v>22</v>
      </c>
      <c r="P406" s="563" t="s">
        <v>0</v>
      </c>
      <c r="Q406" s="569">
        <v>12</v>
      </c>
      <c r="R406" s="569">
        <v>12</v>
      </c>
      <c r="S406" s="569"/>
      <c r="T406" s="569"/>
      <c r="U406" s="569"/>
      <c r="V406" s="559"/>
      <c r="W406" s="569">
        <v>2050</v>
      </c>
      <c r="X406" s="562">
        <f>Q406*W406</f>
        <v>24600</v>
      </c>
      <c r="Y406" s="559"/>
      <c r="Z406" s="559">
        <v>93</v>
      </c>
      <c r="AA406" s="561">
        <f>SUM(X406-(X406*Z406/100))</f>
        <v>1722</v>
      </c>
      <c r="AB406" s="561">
        <f>AA406</f>
        <v>1722</v>
      </c>
      <c r="AC406" s="560"/>
      <c r="AD406" s="559">
        <v>50</v>
      </c>
      <c r="AE406" s="560">
        <v>0</v>
      </c>
      <c r="AF406" s="559">
        <v>0.01</v>
      </c>
      <c r="AG406" s="226"/>
    </row>
    <row r="407" spans="1:33" ht="15.75" x14ac:dyDescent="0.25">
      <c r="A407" s="559">
        <v>242</v>
      </c>
      <c r="B407" s="563"/>
      <c r="C407" s="559"/>
      <c r="D407" s="559">
        <v>15</v>
      </c>
      <c r="E407" s="559">
        <v>0</v>
      </c>
      <c r="F407" s="559">
        <v>0</v>
      </c>
      <c r="G407" s="559">
        <v>6000</v>
      </c>
      <c r="H407" s="569"/>
      <c r="I407" s="559"/>
      <c r="J407" s="559"/>
      <c r="K407" s="559"/>
      <c r="L407" s="559"/>
      <c r="M407" s="559"/>
      <c r="N407" s="559"/>
      <c r="O407" s="563"/>
      <c r="P407" s="563"/>
      <c r="Q407" s="569"/>
      <c r="R407" s="569"/>
      <c r="S407" s="569"/>
      <c r="T407" s="569"/>
      <c r="U407" s="569"/>
      <c r="V407" s="559"/>
      <c r="W407" s="569"/>
      <c r="X407" s="562"/>
      <c r="Y407" s="559"/>
      <c r="Z407" s="559"/>
      <c r="AA407" s="561"/>
      <c r="AB407" s="561"/>
      <c r="AC407" s="560"/>
      <c r="AD407" s="559">
        <v>50</v>
      </c>
      <c r="AE407" s="560">
        <v>0</v>
      </c>
      <c r="AF407" s="559">
        <v>0.01</v>
      </c>
      <c r="AG407" s="226"/>
    </row>
    <row r="408" spans="1:33" ht="15.75" x14ac:dyDescent="0.25">
      <c r="A408" s="559">
        <v>243</v>
      </c>
      <c r="B408" s="563" t="s">
        <v>1291</v>
      </c>
      <c r="C408" s="559"/>
      <c r="D408" s="559">
        <v>15</v>
      </c>
      <c r="E408" s="559">
        <v>0</v>
      </c>
      <c r="F408" s="559">
        <v>0</v>
      </c>
      <c r="G408" s="559">
        <v>6000</v>
      </c>
      <c r="H408" s="569"/>
      <c r="I408" s="559"/>
      <c r="J408" s="559"/>
      <c r="K408" s="559"/>
      <c r="L408" s="559"/>
      <c r="M408" s="559"/>
      <c r="N408" s="559"/>
      <c r="O408" s="563"/>
      <c r="P408" s="563"/>
      <c r="Q408" s="569"/>
      <c r="R408" s="569"/>
      <c r="S408" s="569"/>
      <c r="T408" s="569"/>
      <c r="U408" s="569"/>
      <c r="V408" s="559"/>
      <c r="W408" s="559"/>
      <c r="X408" s="562"/>
      <c r="Y408" s="559"/>
      <c r="Z408" s="559"/>
      <c r="AA408" s="561"/>
      <c r="AB408" s="561"/>
      <c r="AC408" s="560"/>
      <c r="AD408" s="559">
        <v>50</v>
      </c>
      <c r="AE408" s="560">
        <v>0</v>
      </c>
      <c r="AF408" s="559">
        <v>0.01</v>
      </c>
      <c r="AG408" s="226"/>
    </row>
    <row r="409" spans="1:33" ht="15.75" x14ac:dyDescent="0.25">
      <c r="A409" s="559"/>
      <c r="B409" s="563"/>
      <c r="C409" s="559"/>
      <c r="D409" s="559"/>
      <c r="E409" s="559"/>
      <c r="F409" s="559"/>
      <c r="G409" s="559"/>
      <c r="H409" s="569"/>
      <c r="I409" s="559"/>
      <c r="J409" s="559"/>
      <c r="K409" s="559"/>
      <c r="L409" s="559"/>
      <c r="M409" s="559"/>
      <c r="N409" s="559"/>
      <c r="O409" s="563" t="s">
        <v>39</v>
      </c>
      <c r="P409" s="563" t="s">
        <v>2</v>
      </c>
      <c r="Q409" s="569">
        <v>235.42</v>
      </c>
      <c r="R409" s="569"/>
      <c r="S409" s="569">
        <v>235.42</v>
      </c>
      <c r="T409" s="569"/>
      <c r="U409" s="569"/>
      <c r="V409" s="559"/>
      <c r="W409" s="559">
        <v>6500</v>
      </c>
      <c r="X409" s="562">
        <f>Q409*W409</f>
        <v>1530230</v>
      </c>
      <c r="Y409" s="559">
        <v>3</v>
      </c>
      <c r="Z409" s="559">
        <v>3</v>
      </c>
      <c r="AA409" s="561">
        <f>SUM(X409-(X409*Z409/100))</f>
        <v>1484323.1</v>
      </c>
      <c r="AB409" s="561">
        <f>AA409</f>
        <v>1484323.1</v>
      </c>
      <c r="AC409" s="560"/>
      <c r="AD409" s="559">
        <v>10</v>
      </c>
      <c r="AE409" s="560">
        <v>0</v>
      </c>
      <c r="AF409" s="559">
        <v>0.02</v>
      </c>
      <c r="AG409" s="226"/>
    </row>
    <row r="410" spans="1:33" ht="15.75" x14ac:dyDescent="0.25">
      <c r="A410" s="559"/>
      <c r="B410" s="563"/>
      <c r="C410" s="559"/>
      <c r="D410" s="559"/>
      <c r="E410" s="559"/>
      <c r="F410" s="559"/>
      <c r="G410" s="559"/>
      <c r="H410" s="569"/>
      <c r="I410" s="559"/>
      <c r="J410" s="559"/>
      <c r="K410" s="559"/>
      <c r="L410" s="559"/>
      <c r="M410" s="559"/>
      <c r="N410" s="559"/>
      <c r="O410" s="563" t="s">
        <v>8</v>
      </c>
      <c r="P410" s="563" t="s">
        <v>0</v>
      </c>
      <c r="Q410" s="569">
        <v>41</v>
      </c>
      <c r="R410" s="569">
        <v>41</v>
      </c>
      <c r="S410" s="569"/>
      <c r="T410" s="569"/>
      <c r="U410" s="569"/>
      <c r="V410" s="559"/>
      <c r="W410" s="559">
        <v>5400</v>
      </c>
      <c r="X410" s="562">
        <f>Q410*W410</f>
        <v>221400</v>
      </c>
      <c r="Y410" s="559">
        <v>1</v>
      </c>
      <c r="Z410" s="559">
        <v>3</v>
      </c>
      <c r="AA410" s="561">
        <f>SUM(X410-(X410*Z410/100))</f>
        <v>214758</v>
      </c>
      <c r="AB410" s="561">
        <f>AA410</f>
        <v>214758</v>
      </c>
      <c r="AC410" s="560"/>
      <c r="AD410" s="559">
        <v>50</v>
      </c>
      <c r="AE410" s="560">
        <v>0</v>
      </c>
      <c r="AF410" s="559">
        <v>0.01</v>
      </c>
      <c r="AG410" s="226"/>
    </row>
    <row r="411" spans="1:33" ht="15.75" x14ac:dyDescent="0.25">
      <c r="A411" s="559">
        <v>244</v>
      </c>
      <c r="B411" s="563" t="s">
        <v>4</v>
      </c>
      <c r="C411" s="559">
        <v>11964</v>
      </c>
      <c r="D411" s="559">
        <v>2</v>
      </c>
      <c r="E411" s="559">
        <v>1</v>
      </c>
      <c r="F411" s="559">
        <v>36</v>
      </c>
      <c r="G411" s="559">
        <v>936</v>
      </c>
      <c r="H411" s="569"/>
      <c r="I411" s="559"/>
      <c r="J411" s="559"/>
      <c r="K411" s="559"/>
      <c r="L411" s="559">
        <v>150</v>
      </c>
      <c r="M411" s="559">
        <f>G411*L411</f>
        <v>140400</v>
      </c>
      <c r="N411" s="559"/>
      <c r="O411" s="563"/>
      <c r="P411" s="563"/>
      <c r="Q411" s="569"/>
      <c r="R411" s="569"/>
      <c r="S411" s="569"/>
      <c r="T411" s="569"/>
      <c r="U411" s="569"/>
      <c r="V411" s="559"/>
      <c r="W411" s="559"/>
      <c r="X411" s="562"/>
      <c r="Y411" s="559"/>
      <c r="Z411" s="559"/>
      <c r="AA411" s="561"/>
      <c r="AB411" s="561">
        <f>M411</f>
        <v>140400</v>
      </c>
      <c r="AC411" s="560"/>
      <c r="AD411" s="559">
        <v>50</v>
      </c>
      <c r="AE411" s="560">
        <v>0</v>
      </c>
      <c r="AF411" s="559">
        <v>0.01</v>
      </c>
      <c r="AG411" s="226"/>
    </row>
    <row r="412" spans="1:33" ht="15.75" x14ac:dyDescent="0.25">
      <c r="A412" s="559">
        <v>245</v>
      </c>
      <c r="B412" s="563" t="s">
        <v>4</v>
      </c>
      <c r="C412" s="559">
        <v>14502</v>
      </c>
      <c r="D412" s="559">
        <v>0</v>
      </c>
      <c r="E412" s="559">
        <v>1</v>
      </c>
      <c r="F412" s="566" t="s">
        <v>1301</v>
      </c>
      <c r="G412" s="559"/>
      <c r="H412" s="569">
        <v>105</v>
      </c>
      <c r="I412" s="559"/>
      <c r="J412" s="559"/>
      <c r="K412" s="559"/>
      <c r="L412" s="559">
        <v>150</v>
      </c>
      <c r="M412" s="559">
        <f>H412*L412</f>
        <v>15750</v>
      </c>
      <c r="N412" s="559"/>
      <c r="O412" s="563" t="s">
        <v>39</v>
      </c>
      <c r="P412" s="563" t="s">
        <v>2</v>
      </c>
      <c r="Q412" s="569">
        <v>212.4</v>
      </c>
      <c r="R412" s="569"/>
      <c r="S412" s="569">
        <v>212.4</v>
      </c>
      <c r="T412" s="569"/>
      <c r="U412" s="569"/>
      <c r="V412" s="559"/>
      <c r="W412" s="559">
        <v>6500</v>
      </c>
      <c r="X412" s="562">
        <f>Q412*W412</f>
        <v>1380600</v>
      </c>
      <c r="Y412" s="559">
        <v>8</v>
      </c>
      <c r="Z412" s="559">
        <v>8</v>
      </c>
      <c r="AA412" s="561">
        <f>SUM(X412-(X412*Z412/100))</f>
        <v>1270152</v>
      </c>
      <c r="AB412" s="561">
        <f>M412+AA412</f>
        <v>1285902</v>
      </c>
      <c r="AC412" s="560"/>
      <c r="AD412" s="559">
        <v>10</v>
      </c>
      <c r="AE412" s="560">
        <v>0</v>
      </c>
      <c r="AF412" s="559">
        <v>0.02</v>
      </c>
      <c r="AG412" s="226"/>
    </row>
    <row r="413" spans="1:33" ht="15.75" x14ac:dyDescent="0.25">
      <c r="A413" s="559">
        <v>246</v>
      </c>
      <c r="B413" s="563" t="s">
        <v>4</v>
      </c>
      <c r="C413" s="559">
        <v>12361</v>
      </c>
      <c r="D413" s="559">
        <v>10</v>
      </c>
      <c r="E413" s="559">
        <v>0</v>
      </c>
      <c r="F413" s="559">
        <v>0</v>
      </c>
      <c r="G413" s="559">
        <v>4000</v>
      </c>
      <c r="H413" s="569"/>
      <c r="I413" s="559"/>
      <c r="J413" s="559"/>
      <c r="K413" s="559"/>
      <c r="L413" s="559">
        <v>100</v>
      </c>
      <c r="M413" s="559">
        <f>G413*L413</f>
        <v>400000</v>
      </c>
      <c r="N413" s="559"/>
      <c r="O413" s="563"/>
      <c r="P413" s="563"/>
      <c r="Q413" s="569"/>
      <c r="R413" s="569"/>
      <c r="S413" s="569"/>
      <c r="T413" s="569"/>
      <c r="U413" s="569"/>
      <c r="V413" s="559"/>
      <c r="W413" s="559"/>
      <c r="X413" s="562"/>
      <c r="Y413" s="559"/>
      <c r="Z413" s="559"/>
      <c r="AA413" s="561"/>
      <c r="AB413" s="561">
        <f>M413</f>
        <v>400000</v>
      </c>
      <c r="AC413" s="560"/>
      <c r="AD413" s="559">
        <v>50</v>
      </c>
      <c r="AE413" s="560">
        <v>0</v>
      </c>
      <c r="AF413" s="559">
        <v>0.01</v>
      </c>
      <c r="AG413" s="226"/>
    </row>
    <row r="414" spans="1:33" ht="15.75" x14ac:dyDescent="0.25">
      <c r="A414" s="559">
        <v>247</v>
      </c>
      <c r="B414" s="563" t="s">
        <v>4</v>
      </c>
      <c r="C414" s="559">
        <v>15025</v>
      </c>
      <c r="D414" s="559">
        <v>5</v>
      </c>
      <c r="E414" s="559">
        <v>0</v>
      </c>
      <c r="F414" s="559">
        <v>0</v>
      </c>
      <c r="G414" s="559">
        <v>2000</v>
      </c>
      <c r="H414" s="569"/>
      <c r="I414" s="559"/>
      <c r="J414" s="559"/>
      <c r="K414" s="559"/>
      <c r="L414" s="559">
        <v>100</v>
      </c>
      <c r="M414" s="559">
        <f>G414*L414</f>
        <v>200000</v>
      </c>
      <c r="N414" s="559"/>
      <c r="O414" s="563"/>
      <c r="P414" s="563"/>
      <c r="Q414" s="569"/>
      <c r="R414" s="569"/>
      <c r="S414" s="569"/>
      <c r="T414" s="569"/>
      <c r="U414" s="569"/>
      <c r="V414" s="559"/>
      <c r="W414" s="559"/>
      <c r="X414" s="562"/>
      <c r="Y414" s="559"/>
      <c r="Z414" s="559"/>
      <c r="AA414" s="561"/>
      <c r="AB414" s="561">
        <f>M414</f>
        <v>200000</v>
      </c>
      <c r="AC414" s="560"/>
      <c r="AD414" s="559">
        <v>50</v>
      </c>
      <c r="AE414" s="560">
        <v>0</v>
      </c>
      <c r="AF414" s="559">
        <v>0.01</v>
      </c>
      <c r="AG414" s="226"/>
    </row>
    <row r="415" spans="1:33" ht="15.75" x14ac:dyDescent="0.25">
      <c r="A415" s="559">
        <v>248</v>
      </c>
      <c r="B415" s="563" t="s">
        <v>4</v>
      </c>
      <c r="C415" s="559">
        <v>6834</v>
      </c>
      <c r="D415" s="559">
        <v>2</v>
      </c>
      <c r="E415" s="559">
        <v>0</v>
      </c>
      <c r="F415" s="559">
        <v>0</v>
      </c>
      <c r="G415" s="559"/>
      <c r="H415" s="569"/>
      <c r="I415" s="559"/>
      <c r="J415" s="559"/>
      <c r="K415" s="559"/>
      <c r="L415" s="559"/>
      <c r="M415" s="559"/>
      <c r="N415" s="559"/>
      <c r="O415" s="563" t="s">
        <v>11</v>
      </c>
      <c r="P415" s="563" t="s">
        <v>0</v>
      </c>
      <c r="Q415" s="569">
        <v>800</v>
      </c>
      <c r="R415" s="569">
        <v>800</v>
      </c>
      <c r="S415" s="569"/>
      <c r="T415" s="569"/>
      <c r="U415" s="569"/>
      <c r="V415" s="559"/>
      <c r="W415" s="559">
        <v>2050</v>
      </c>
      <c r="X415" s="562">
        <f>Q415*W415</f>
        <v>1640000</v>
      </c>
      <c r="Y415" s="559"/>
      <c r="Z415" s="559">
        <v>93</v>
      </c>
      <c r="AA415" s="561">
        <f>SUM(X415-(X415*Z415/100))</f>
        <v>114800</v>
      </c>
      <c r="AB415" s="561"/>
      <c r="AC415" s="560"/>
      <c r="AD415" s="559">
        <v>50</v>
      </c>
      <c r="AE415" s="560">
        <v>0</v>
      </c>
      <c r="AF415" s="559">
        <v>0.01</v>
      </c>
      <c r="AG415" s="226"/>
    </row>
    <row r="416" spans="1:33" ht="15.75" x14ac:dyDescent="0.25">
      <c r="A416" s="559"/>
      <c r="B416" s="563" t="s">
        <v>4</v>
      </c>
      <c r="C416" s="559">
        <v>8369</v>
      </c>
      <c r="D416" s="559">
        <v>0</v>
      </c>
      <c r="E416" s="559">
        <v>0</v>
      </c>
      <c r="F416" s="559">
        <v>79</v>
      </c>
      <c r="G416" s="559"/>
      <c r="H416" s="569">
        <v>79</v>
      </c>
      <c r="I416" s="559"/>
      <c r="J416" s="559"/>
      <c r="K416" s="559"/>
      <c r="L416" s="559">
        <v>200</v>
      </c>
      <c r="M416" s="559">
        <f>H416*L416</f>
        <v>15800</v>
      </c>
      <c r="N416" s="559"/>
      <c r="O416" s="563" t="s">
        <v>17</v>
      </c>
      <c r="P416" s="563" t="s">
        <v>2</v>
      </c>
      <c r="Q416" s="569"/>
      <c r="R416" s="569">
        <v>20</v>
      </c>
      <c r="S416" s="569"/>
      <c r="T416" s="569"/>
      <c r="U416" s="569"/>
      <c r="V416" s="559"/>
      <c r="W416" s="559">
        <v>6500</v>
      </c>
      <c r="X416" s="562">
        <f>Q416*W416</f>
        <v>0</v>
      </c>
      <c r="Y416" s="559"/>
      <c r="Z416" s="559">
        <v>76</v>
      </c>
      <c r="AA416" s="561"/>
      <c r="AB416" s="561">
        <f>M416</f>
        <v>15800</v>
      </c>
      <c r="AC416" s="560"/>
      <c r="AD416" s="559">
        <v>10</v>
      </c>
      <c r="AE416" s="560">
        <v>0</v>
      </c>
      <c r="AF416" s="559">
        <v>0.02</v>
      </c>
      <c r="AG416" s="226"/>
    </row>
    <row r="417" spans="1:33" ht="15.75" x14ac:dyDescent="0.25">
      <c r="A417" s="559"/>
      <c r="B417" s="563"/>
      <c r="C417" s="559"/>
      <c r="D417" s="559"/>
      <c r="E417" s="559"/>
      <c r="F417" s="559"/>
      <c r="G417" s="559"/>
      <c r="H417" s="569"/>
      <c r="I417" s="559"/>
      <c r="J417" s="559"/>
      <c r="K417" s="559"/>
      <c r="L417" s="559"/>
      <c r="M417" s="559"/>
      <c r="N417" s="559"/>
      <c r="O417" s="563" t="s">
        <v>16</v>
      </c>
      <c r="P417" s="563" t="s">
        <v>1264</v>
      </c>
      <c r="Q417" s="569"/>
      <c r="R417" s="569">
        <v>25</v>
      </c>
      <c r="S417" s="569"/>
      <c r="T417" s="569"/>
      <c r="U417" s="569"/>
      <c r="V417" s="559"/>
      <c r="W417" s="559">
        <v>2400</v>
      </c>
      <c r="X417" s="562">
        <f>Q417*W417</f>
        <v>0</v>
      </c>
      <c r="Y417" s="559"/>
      <c r="Z417" s="559">
        <v>76</v>
      </c>
      <c r="AA417" s="561"/>
      <c r="AB417" s="561"/>
      <c r="AC417" s="560"/>
      <c r="AD417" s="559"/>
      <c r="AE417" s="560">
        <v>0</v>
      </c>
      <c r="AF417" s="559">
        <v>0.03</v>
      </c>
      <c r="AG417" s="226"/>
    </row>
    <row r="418" spans="1:33" ht="15.75" x14ac:dyDescent="0.25">
      <c r="A418" s="559"/>
      <c r="B418" s="563"/>
      <c r="C418" s="559"/>
      <c r="D418" s="559"/>
      <c r="E418" s="559"/>
      <c r="F418" s="559"/>
      <c r="G418" s="559"/>
      <c r="H418" s="569"/>
      <c r="I418" s="559"/>
      <c r="J418" s="559"/>
      <c r="K418" s="559"/>
      <c r="L418" s="559"/>
      <c r="M418" s="559"/>
      <c r="N418" s="559"/>
      <c r="O418" s="563" t="s">
        <v>8</v>
      </c>
      <c r="P418" s="563" t="s">
        <v>0</v>
      </c>
      <c r="Q418" s="569"/>
      <c r="R418" s="569">
        <v>30</v>
      </c>
      <c r="S418" s="569"/>
      <c r="T418" s="569"/>
      <c r="U418" s="569"/>
      <c r="V418" s="559"/>
      <c r="W418" s="559">
        <v>5400</v>
      </c>
      <c r="X418" s="562">
        <f>Q418*W418</f>
        <v>0</v>
      </c>
      <c r="Y418" s="559"/>
      <c r="Z418" s="559">
        <v>93</v>
      </c>
      <c r="AA418" s="561"/>
      <c r="AB418" s="561"/>
      <c r="AC418" s="560"/>
      <c r="AD418" s="559">
        <v>50</v>
      </c>
      <c r="AE418" s="560">
        <v>0</v>
      </c>
      <c r="AF418" s="559">
        <v>0.01</v>
      </c>
      <c r="AG418" s="226"/>
    </row>
    <row r="419" spans="1:33" ht="15.75" x14ac:dyDescent="0.25">
      <c r="A419" s="559">
        <v>249</v>
      </c>
      <c r="B419" s="563" t="s">
        <v>4</v>
      </c>
      <c r="C419" s="559">
        <v>1791</v>
      </c>
      <c r="D419" s="559">
        <v>0</v>
      </c>
      <c r="E419" s="559">
        <v>0</v>
      </c>
      <c r="F419" s="559">
        <v>96</v>
      </c>
      <c r="G419" s="559"/>
      <c r="H419" s="569">
        <v>96</v>
      </c>
      <c r="I419" s="559"/>
      <c r="J419" s="559"/>
      <c r="K419" s="559"/>
      <c r="L419" s="559">
        <v>200</v>
      </c>
      <c r="M419" s="559">
        <f>H419*L419</f>
        <v>19200</v>
      </c>
      <c r="N419" s="559"/>
      <c r="O419" s="563" t="s">
        <v>44</v>
      </c>
      <c r="P419" s="563" t="s">
        <v>9</v>
      </c>
      <c r="Q419" s="569"/>
      <c r="R419" s="569"/>
      <c r="S419" s="569">
        <v>236.25</v>
      </c>
      <c r="T419" s="569">
        <v>40</v>
      </c>
      <c r="U419" s="569"/>
      <c r="V419" s="559"/>
      <c r="W419" s="559">
        <v>6500</v>
      </c>
      <c r="X419" s="562">
        <f>Q419*W419</f>
        <v>0</v>
      </c>
      <c r="Y419" s="559">
        <v>30</v>
      </c>
      <c r="Z419" s="559">
        <v>85</v>
      </c>
      <c r="AA419" s="561"/>
      <c r="AB419" s="561">
        <f>M419</f>
        <v>19200</v>
      </c>
      <c r="AC419" s="560"/>
      <c r="AD419" s="559">
        <v>10</v>
      </c>
      <c r="AE419" s="560">
        <v>0</v>
      </c>
      <c r="AF419" s="559">
        <v>0.02</v>
      </c>
      <c r="AG419" s="226"/>
    </row>
    <row r="420" spans="1:33" ht="15.75" x14ac:dyDescent="0.25">
      <c r="A420" s="559"/>
      <c r="B420" s="563"/>
      <c r="C420" s="559"/>
      <c r="D420" s="559"/>
      <c r="E420" s="559"/>
      <c r="F420" s="559"/>
      <c r="G420" s="559"/>
      <c r="H420" s="570"/>
      <c r="I420" s="559"/>
      <c r="J420" s="559"/>
      <c r="K420" s="559"/>
      <c r="L420" s="559"/>
      <c r="M420" s="559"/>
      <c r="N420" s="559"/>
      <c r="O420" s="563" t="s">
        <v>8</v>
      </c>
      <c r="P420" s="563" t="s">
        <v>0</v>
      </c>
      <c r="Q420" s="569">
        <v>53.76</v>
      </c>
      <c r="R420" s="569"/>
      <c r="S420" s="569"/>
      <c r="T420" s="569"/>
      <c r="U420" s="569"/>
      <c r="V420" s="559"/>
      <c r="W420" s="559">
        <v>5400</v>
      </c>
      <c r="X420" s="562">
        <f>Q420*W420</f>
        <v>290304</v>
      </c>
      <c r="Y420" s="559">
        <v>15</v>
      </c>
      <c r="Z420" s="559">
        <v>65</v>
      </c>
      <c r="AA420" s="561">
        <f>SUM(X420-(X420*Z420/100))</f>
        <v>101606.39999999999</v>
      </c>
      <c r="AB420" s="561">
        <f>AA420</f>
        <v>101606.39999999999</v>
      </c>
      <c r="AC420" s="560"/>
      <c r="AD420" s="559">
        <v>50</v>
      </c>
      <c r="AE420" s="560">
        <v>0</v>
      </c>
      <c r="AF420" s="559">
        <v>0.01</v>
      </c>
      <c r="AG420" s="226"/>
    </row>
    <row r="421" spans="1:33" ht="15.75" x14ac:dyDescent="0.25">
      <c r="A421" s="559">
        <v>250</v>
      </c>
      <c r="B421" s="563" t="s">
        <v>4</v>
      </c>
      <c r="C421" s="559">
        <v>1672</v>
      </c>
      <c r="D421" s="559">
        <v>1</v>
      </c>
      <c r="E421" s="559">
        <v>3</v>
      </c>
      <c r="F421" s="559">
        <v>26</v>
      </c>
      <c r="G421" s="559">
        <v>726</v>
      </c>
      <c r="H421" s="563"/>
      <c r="I421" s="559"/>
      <c r="J421" s="559"/>
      <c r="K421" s="559"/>
      <c r="L421" s="559">
        <v>130</v>
      </c>
      <c r="M421" s="559">
        <f>G421*L421</f>
        <v>94380</v>
      </c>
      <c r="N421" s="559"/>
      <c r="O421" s="563"/>
      <c r="P421" s="563"/>
      <c r="Q421" s="569"/>
      <c r="R421" s="569"/>
      <c r="S421" s="569"/>
      <c r="T421" s="569"/>
      <c r="U421" s="569"/>
      <c r="V421" s="559"/>
      <c r="W421" s="559"/>
      <c r="X421" s="562"/>
      <c r="Y421" s="559"/>
      <c r="Z421" s="559"/>
      <c r="AA421" s="561"/>
      <c r="AB421" s="561">
        <f>M421</f>
        <v>94380</v>
      </c>
      <c r="AC421" s="560"/>
      <c r="AD421" s="559">
        <v>50</v>
      </c>
      <c r="AE421" s="560">
        <v>0</v>
      </c>
      <c r="AF421" s="559">
        <v>0.01</v>
      </c>
      <c r="AG421" s="226"/>
    </row>
    <row r="422" spans="1:33" ht="15.75" x14ac:dyDescent="0.25">
      <c r="A422" s="559">
        <v>251</v>
      </c>
      <c r="B422" s="563" t="s">
        <v>4</v>
      </c>
      <c r="C422" s="559">
        <v>10281</v>
      </c>
      <c r="D422" s="559">
        <v>18</v>
      </c>
      <c r="E422" s="559">
        <v>0</v>
      </c>
      <c r="F422" s="559">
        <v>86</v>
      </c>
      <c r="G422" s="559">
        <v>7286</v>
      </c>
      <c r="H422" s="568"/>
      <c r="I422" s="559"/>
      <c r="J422" s="559"/>
      <c r="K422" s="559"/>
      <c r="L422" s="559">
        <v>75</v>
      </c>
      <c r="M422" s="559">
        <f>G422*L422</f>
        <v>546450</v>
      </c>
      <c r="N422" s="559"/>
      <c r="O422" s="563"/>
      <c r="P422" s="563"/>
      <c r="Q422" s="559"/>
      <c r="R422" s="559"/>
      <c r="S422" s="559"/>
      <c r="T422" s="559"/>
      <c r="U422" s="559"/>
      <c r="V422" s="559"/>
      <c r="W422" s="559"/>
      <c r="X422" s="562"/>
      <c r="Y422" s="559"/>
      <c r="Z422" s="559"/>
      <c r="AA422" s="561"/>
      <c r="AB422" s="561">
        <f>M422</f>
        <v>546450</v>
      </c>
      <c r="AC422" s="560"/>
      <c r="AD422" s="559">
        <v>50</v>
      </c>
      <c r="AE422" s="560">
        <v>0</v>
      </c>
      <c r="AF422" s="559">
        <v>0.01</v>
      </c>
      <c r="AG422" s="226"/>
    </row>
    <row r="423" spans="1:33" ht="15.75" x14ac:dyDescent="0.25">
      <c r="A423" s="559">
        <v>252</v>
      </c>
      <c r="B423" s="563" t="s">
        <v>4</v>
      </c>
      <c r="C423" s="559">
        <v>7659</v>
      </c>
      <c r="D423" s="559">
        <v>9</v>
      </c>
      <c r="E423" s="559">
        <v>3</v>
      </c>
      <c r="F423" s="559">
        <v>70</v>
      </c>
      <c r="G423" s="559">
        <v>3943</v>
      </c>
      <c r="H423" s="568">
        <v>27</v>
      </c>
      <c r="I423" s="559"/>
      <c r="J423" s="559"/>
      <c r="K423" s="559"/>
      <c r="L423" s="559">
        <v>100</v>
      </c>
      <c r="M423" s="559">
        <f>H423*L423</f>
        <v>2700</v>
      </c>
      <c r="N423" s="559"/>
      <c r="O423" s="563" t="s">
        <v>39</v>
      </c>
      <c r="P423" s="563" t="s">
        <v>2</v>
      </c>
      <c r="Q423" s="559">
        <v>108</v>
      </c>
      <c r="R423" s="559"/>
      <c r="S423" s="559">
        <v>108</v>
      </c>
      <c r="T423" s="559"/>
      <c r="U423" s="559"/>
      <c r="V423" s="559"/>
      <c r="W423" s="559">
        <v>6500</v>
      </c>
      <c r="X423" s="562">
        <f>Q423*W423</f>
        <v>702000</v>
      </c>
      <c r="Y423" s="559">
        <v>1</v>
      </c>
      <c r="Z423" s="559">
        <v>1</v>
      </c>
      <c r="AA423" s="561">
        <f>SUM(X423-(X423*Z423/100))</f>
        <v>694980</v>
      </c>
      <c r="AB423" s="561">
        <f>AA423+M423</f>
        <v>697680</v>
      </c>
      <c r="AC423" s="560"/>
      <c r="AD423" s="559">
        <v>10</v>
      </c>
      <c r="AE423" s="560">
        <v>0</v>
      </c>
      <c r="AF423" s="559">
        <v>0.02</v>
      </c>
      <c r="AG423" s="226"/>
    </row>
    <row r="424" spans="1:33" ht="15.75" x14ac:dyDescent="0.25">
      <c r="A424" s="559"/>
      <c r="B424" s="563"/>
      <c r="C424" s="559"/>
      <c r="D424" s="559"/>
      <c r="E424" s="559"/>
      <c r="F424" s="559"/>
      <c r="G424" s="559"/>
      <c r="H424" s="568"/>
      <c r="I424" s="559"/>
      <c r="J424" s="559"/>
      <c r="K424" s="559"/>
      <c r="L424" s="559"/>
      <c r="M424" s="559"/>
      <c r="N424" s="559"/>
      <c r="O424" s="563" t="s">
        <v>39</v>
      </c>
      <c r="P424" s="563" t="s">
        <v>0</v>
      </c>
      <c r="Q424" s="559">
        <v>32</v>
      </c>
      <c r="R424" s="559"/>
      <c r="S424" s="559">
        <v>32</v>
      </c>
      <c r="T424" s="559"/>
      <c r="U424" s="559"/>
      <c r="V424" s="559"/>
      <c r="W424" s="559">
        <v>6500</v>
      </c>
      <c r="X424" s="562">
        <f>Q424*W424</f>
        <v>208000</v>
      </c>
      <c r="Y424" s="559">
        <v>1</v>
      </c>
      <c r="Z424" s="559">
        <v>3</v>
      </c>
      <c r="AA424" s="561">
        <f>SUM(X424-(X424*Z424/100))</f>
        <v>201760</v>
      </c>
      <c r="AB424" s="561">
        <f>AA424</f>
        <v>201760</v>
      </c>
      <c r="AC424" s="560"/>
      <c r="AD424" s="559">
        <v>10</v>
      </c>
      <c r="AE424" s="560">
        <v>0</v>
      </c>
      <c r="AF424" s="559">
        <v>0.02</v>
      </c>
      <c r="AG424" s="226"/>
    </row>
    <row r="425" spans="1:33" ht="15.75" x14ac:dyDescent="0.25">
      <c r="A425" s="559"/>
      <c r="B425" s="563"/>
      <c r="C425" s="559"/>
      <c r="D425" s="559"/>
      <c r="E425" s="559"/>
      <c r="F425" s="559"/>
      <c r="G425" s="559"/>
      <c r="H425" s="568"/>
      <c r="I425" s="559"/>
      <c r="J425" s="559"/>
      <c r="K425" s="559"/>
      <c r="L425" s="559"/>
      <c r="M425" s="559"/>
      <c r="N425" s="559"/>
      <c r="O425" s="563" t="s">
        <v>1</v>
      </c>
      <c r="P425" s="563" t="s">
        <v>0</v>
      </c>
      <c r="Q425" s="559">
        <v>20</v>
      </c>
      <c r="R425" s="559"/>
      <c r="S425" s="559"/>
      <c r="T425" s="559"/>
      <c r="U425" s="559"/>
      <c r="V425" s="559"/>
      <c r="W425" s="559">
        <v>2050</v>
      </c>
      <c r="X425" s="562">
        <f>Q425*W425</f>
        <v>41000</v>
      </c>
      <c r="Y425" s="559">
        <v>1</v>
      </c>
      <c r="Z425" s="559">
        <v>3</v>
      </c>
      <c r="AA425" s="561">
        <f>SUM(X425-(X425*Z425/100))</f>
        <v>39770</v>
      </c>
      <c r="AB425" s="561">
        <f>AA425</f>
        <v>39770</v>
      </c>
      <c r="AC425" s="560"/>
      <c r="AD425" s="559">
        <v>50</v>
      </c>
      <c r="AE425" s="560">
        <v>0</v>
      </c>
      <c r="AF425" s="559">
        <v>0.01</v>
      </c>
      <c r="AG425" s="226"/>
    </row>
    <row r="426" spans="1:33" ht="15.75" x14ac:dyDescent="0.25">
      <c r="A426" s="559">
        <v>253</v>
      </c>
      <c r="B426" s="563" t="s">
        <v>4</v>
      </c>
      <c r="C426" s="559">
        <v>6830</v>
      </c>
      <c r="D426" s="559">
        <v>2</v>
      </c>
      <c r="E426" s="559">
        <v>0</v>
      </c>
      <c r="F426" s="559">
        <v>0</v>
      </c>
      <c r="G426" s="559">
        <v>800</v>
      </c>
      <c r="H426" s="559"/>
      <c r="I426" s="559"/>
      <c r="J426" s="559"/>
      <c r="K426" s="559"/>
      <c r="L426" s="559">
        <v>190</v>
      </c>
      <c r="M426" s="559">
        <f>G426*L426</f>
        <v>152000</v>
      </c>
      <c r="N426" s="559"/>
      <c r="O426" s="563" t="s">
        <v>44</v>
      </c>
      <c r="P426" s="563" t="s">
        <v>9</v>
      </c>
      <c r="Q426" s="559">
        <v>226.2</v>
      </c>
      <c r="R426" s="559"/>
      <c r="S426" s="559">
        <v>332.2</v>
      </c>
      <c r="T426" s="559"/>
      <c r="U426" s="559"/>
      <c r="V426" s="559"/>
      <c r="W426" s="559">
        <v>6500</v>
      </c>
      <c r="X426" s="562">
        <f>Q426*W426</f>
        <v>1470300</v>
      </c>
      <c r="Y426" s="559">
        <v>17</v>
      </c>
      <c r="Z426" s="559">
        <v>60</v>
      </c>
      <c r="AA426" s="561">
        <f>SUM(X426-(X426*Z426/100))</f>
        <v>588120</v>
      </c>
      <c r="AB426" s="561">
        <f>AA426</f>
        <v>588120</v>
      </c>
      <c r="AC426" s="560"/>
      <c r="AD426" s="559">
        <v>10</v>
      </c>
      <c r="AE426" s="560">
        <v>0</v>
      </c>
      <c r="AF426" s="559">
        <v>0.02</v>
      </c>
      <c r="AG426" s="226"/>
    </row>
    <row r="427" spans="1:33" ht="15.75" x14ac:dyDescent="0.25">
      <c r="A427" s="559"/>
      <c r="B427" s="563"/>
      <c r="C427" s="559"/>
      <c r="D427" s="559"/>
      <c r="E427" s="559"/>
      <c r="F427" s="559"/>
      <c r="G427" s="559"/>
      <c r="H427" s="559"/>
      <c r="I427" s="559"/>
      <c r="J427" s="559"/>
      <c r="K427" s="559"/>
      <c r="L427" s="559"/>
      <c r="M427" s="559"/>
      <c r="N427" s="559"/>
      <c r="O427" s="563" t="s">
        <v>16</v>
      </c>
      <c r="P427" s="563" t="s">
        <v>0</v>
      </c>
      <c r="Q427" s="559">
        <v>80.599999999999994</v>
      </c>
      <c r="R427" s="559"/>
      <c r="S427" s="559"/>
      <c r="T427" s="559">
        <v>80.599999999999994</v>
      </c>
      <c r="U427" s="559"/>
      <c r="V427" s="559"/>
      <c r="W427" s="559">
        <v>2400</v>
      </c>
      <c r="X427" s="562">
        <f>Q427*W427</f>
        <v>193440</v>
      </c>
      <c r="Y427" s="559">
        <v>1</v>
      </c>
      <c r="Z427" s="559">
        <v>3</v>
      </c>
      <c r="AA427" s="561">
        <f>SUM(X427-(X427*Z427/100))</f>
        <v>187636.8</v>
      </c>
      <c r="AB427" s="561">
        <f>M426+AA427</f>
        <v>339636.8</v>
      </c>
      <c r="AC427" s="560"/>
      <c r="AD427" s="559"/>
      <c r="AE427" s="560">
        <v>0</v>
      </c>
      <c r="AF427" s="559">
        <v>0.03</v>
      </c>
      <c r="AG427" s="226"/>
    </row>
    <row r="428" spans="1:33" ht="15.75" x14ac:dyDescent="0.25">
      <c r="A428" s="559"/>
      <c r="B428" s="563"/>
      <c r="C428" s="559"/>
      <c r="D428" s="559"/>
      <c r="E428" s="559"/>
      <c r="F428" s="559"/>
      <c r="G428" s="559"/>
      <c r="H428" s="559"/>
      <c r="I428" s="559"/>
      <c r="J428" s="559"/>
      <c r="K428" s="559"/>
      <c r="L428" s="559"/>
      <c r="M428" s="559"/>
      <c r="N428" s="559"/>
      <c r="O428" s="563" t="s">
        <v>1300</v>
      </c>
      <c r="P428" s="563" t="s">
        <v>1233</v>
      </c>
      <c r="Q428" s="559">
        <v>113.49</v>
      </c>
      <c r="R428" s="559">
        <v>113.49</v>
      </c>
      <c r="S428" s="559"/>
      <c r="T428" s="559"/>
      <c r="U428" s="559"/>
      <c r="V428" s="559"/>
      <c r="W428" s="559">
        <v>2050</v>
      </c>
      <c r="X428" s="562">
        <f>Q428*W428</f>
        <v>232654.5</v>
      </c>
      <c r="Y428" s="559">
        <v>1</v>
      </c>
      <c r="Z428" s="559">
        <v>1</v>
      </c>
      <c r="AA428" s="561">
        <f>SUM(X428-(X428*Z428/100))</f>
        <v>230327.95499999999</v>
      </c>
      <c r="AB428" s="561">
        <f>M427+AA428</f>
        <v>230327.95499999999</v>
      </c>
      <c r="AC428" s="560"/>
      <c r="AD428" s="559">
        <v>50</v>
      </c>
      <c r="AE428" s="560">
        <v>0</v>
      </c>
      <c r="AF428" s="559">
        <v>0.01</v>
      </c>
      <c r="AG428" s="226"/>
    </row>
    <row r="429" spans="1:33" ht="15.75" x14ac:dyDescent="0.25">
      <c r="A429" s="559"/>
      <c r="B429" s="563"/>
      <c r="C429" s="559"/>
      <c r="D429" s="559"/>
      <c r="E429" s="559"/>
      <c r="F429" s="559"/>
      <c r="G429" s="559"/>
      <c r="H429" s="559"/>
      <c r="I429" s="559"/>
      <c r="J429" s="559"/>
      <c r="K429" s="559"/>
      <c r="L429" s="559"/>
      <c r="M429" s="559"/>
      <c r="N429" s="559"/>
      <c r="O429" s="563" t="s">
        <v>1</v>
      </c>
      <c r="P429" s="563" t="s">
        <v>0</v>
      </c>
      <c r="Q429" s="559">
        <v>943.4</v>
      </c>
      <c r="R429" s="559">
        <v>943.4</v>
      </c>
      <c r="S429" s="559"/>
      <c r="T429" s="559"/>
      <c r="U429" s="559"/>
      <c r="V429" s="559"/>
      <c r="W429" s="559">
        <v>2050</v>
      </c>
      <c r="X429" s="562">
        <f>Q429*W429</f>
        <v>1933970</v>
      </c>
      <c r="Y429" s="559">
        <v>2</v>
      </c>
      <c r="Z429" s="559">
        <v>6</v>
      </c>
      <c r="AA429" s="561">
        <f>SUM(X429-(X429*Z429/100))</f>
        <v>1817931.8</v>
      </c>
      <c r="AB429" s="561">
        <f>M428+AA429</f>
        <v>1817931.8</v>
      </c>
      <c r="AC429" s="560"/>
      <c r="AD429" s="559">
        <v>50</v>
      </c>
      <c r="AE429" s="560">
        <v>0</v>
      </c>
      <c r="AF429" s="559">
        <v>0.01</v>
      </c>
      <c r="AG429" s="226"/>
    </row>
    <row r="430" spans="1:33" ht="15.75" x14ac:dyDescent="0.25">
      <c r="A430" s="559"/>
      <c r="B430" s="563"/>
      <c r="C430" s="559"/>
      <c r="D430" s="559"/>
      <c r="E430" s="559"/>
      <c r="F430" s="559"/>
      <c r="G430" s="559"/>
      <c r="H430" s="559"/>
      <c r="I430" s="559"/>
      <c r="J430" s="559"/>
      <c r="K430" s="559"/>
      <c r="L430" s="559"/>
      <c r="M430" s="559"/>
      <c r="N430" s="559"/>
      <c r="O430" s="563" t="s">
        <v>1256</v>
      </c>
      <c r="P430" s="563" t="s">
        <v>0</v>
      </c>
      <c r="Q430" s="559">
        <v>340</v>
      </c>
      <c r="R430" s="559">
        <v>340</v>
      </c>
      <c r="S430" s="559"/>
      <c r="T430" s="559"/>
      <c r="U430" s="559"/>
      <c r="V430" s="559"/>
      <c r="W430" s="559">
        <v>3300</v>
      </c>
      <c r="X430" s="562">
        <f>Q430*W430</f>
        <v>1122000</v>
      </c>
      <c r="Y430" s="559"/>
      <c r="Z430" s="559">
        <v>85</v>
      </c>
      <c r="AA430" s="561">
        <f>SUM(X430-(X430*Z430/100))</f>
        <v>168300</v>
      </c>
      <c r="AB430" s="561">
        <f>M429+AA430</f>
        <v>168300</v>
      </c>
      <c r="AC430" s="560"/>
      <c r="AD430" s="559">
        <v>50</v>
      </c>
      <c r="AE430" s="560">
        <v>0</v>
      </c>
      <c r="AF430" s="559">
        <v>0.01</v>
      </c>
      <c r="AG430" s="226"/>
    </row>
    <row r="431" spans="1:33" ht="15.75" x14ac:dyDescent="0.25">
      <c r="A431" s="559">
        <v>254</v>
      </c>
      <c r="B431" s="563" t="s">
        <v>4</v>
      </c>
      <c r="C431" s="559">
        <v>7660</v>
      </c>
      <c r="D431" s="559">
        <v>1</v>
      </c>
      <c r="E431" s="559">
        <v>0</v>
      </c>
      <c r="F431" s="559">
        <v>0</v>
      </c>
      <c r="G431" s="559">
        <v>400</v>
      </c>
      <c r="H431" s="559"/>
      <c r="I431" s="559"/>
      <c r="J431" s="559"/>
      <c r="K431" s="559"/>
      <c r="L431" s="559">
        <v>120</v>
      </c>
      <c r="M431" s="559">
        <f>G431*L431</f>
        <v>48000</v>
      </c>
      <c r="N431" s="559"/>
      <c r="O431" s="563" t="s">
        <v>1299</v>
      </c>
      <c r="P431" s="563" t="s">
        <v>0</v>
      </c>
      <c r="Q431" s="559">
        <v>100.92</v>
      </c>
      <c r="R431" s="559">
        <v>100.92</v>
      </c>
      <c r="S431" s="559"/>
      <c r="T431" s="559"/>
      <c r="U431" s="559"/>
      <c r="V431" s="559"/>
      <c r="W431" s="559">
        <v>5400</v>
      </c>
      <c r="X431" s="562">
        <f>Q431*W431</f>
        <v>544968</v>
      </c>
      <c r="Y431" s="559">
        <v>17</v>
      </c>
      <c r="Z431" s="559">
        <v>79</v>
      </c>
      <c r="AA431" s="561">
        <f>SUM(X431-(X431*Z431/100))</f>
        <v>114443.28000000003</v>
      </c>
      <c r="AB431" s="561">
        <f>AA431+M431</f>
        <v>162443.28000000003</v>
      </c>
      <c r="AC431" s="560"/>
      <c r="AD431" s="559">
        <v>50</v>
      </c>
      <c r="AE431" s="560">
        <v>0</v>
      </c>
      <c r="AF431" s="559">
        <v>0.01</v>
      </c>
      <c r="AG431" s="226"/>
    </row>
    <row r="432" spans="1:33" ht="15.75" x14ac:dyDescent="0.25">
      <c r="A432" s="559">
        <v>255</v>
      </c>
      <c r="B432" s="563" t="s">
        <v>4</v>
      </c>
      <c r="C432" s="559">
        <v>11391</v>
      </c>
      <c r="D432" s="559">
        <v>1</v>
      </c>
      <c r="E432" s="559">
        <v>0</v>
      </c>
      <c r="F432" s="559">
        <v>0</v>
      </c>
      <c r="G432" s="559">
        <v>400</v>
      </c>
      <c r="H432" s="559"/>
      <c r="I432" s="559"/>
      <c r="J432" s="559"/>
      <c r="K432" s="559"/>
      <c r="L432" s="559">
        <v>75</v>
      </c>
      <c r="M432" s="559">
        <f>G432*L432</f>
        <v>30000</v>
      </c>
      <c r="N432" s="559"/>
      <c r="O432" s="563"/>
      <c r="P432" s="563"/>
      <c r="Q432" s="559"/>
      <c r="R432" s="559"/>
      <c r="S432" s="559"/>
      <c r="T432" s="559"/>
      <c r="U432" s="559"/>
      <c r="V432" s="559"/>
      <c r="W432" s="559"/>
      <c r="X432" s="562"/>
      <c r="Y432" s="559"/>
      <c r="Z432" s="559"/>
      <c r="AA432" s="561"/>
      <c r="AB432" s="561">
        <f>M432</f>
        <v>30000</v>
      </c>
      <c r="AC432" s="560"/>
      <c r="AD432" s="559">
        <v>50</v>
      </c>
      <c r="AE432" s="560">
        <v>0</v>
      </c>
      <c r="AF432" s="559">
        <v>0.01</v>
      </c>
      <c r="AG432" s="226"/>
    </row>
    <row r="433" spans="1:33" ht="15.75" x14ac:dyDescent="0.25">
      <c r="A433" s="559">
        <v>256</v>
      </c>
      <c r="B433" s="563" t="s">
        <v>4</v>
      </c>
      <c r="C433" s="559">
        <v>12360</v>
      </c>
      <c r="D433" s="559">
        <v>10</v>
      </c>
      <c r="E433" s="559">
        <v>0</v>
      </c>
      <c r="F433" s="559">
        <v>0</v>
      </c>
      <c r="G433" s="559">
        <v>4000</v>
      </c>
      <c r="H433" s="559"/>
      <c r="I433" s="559"/>
      <c r="J433" s="559"/>
      <c r="K433" s="559"/>
      <c r="L433" s="559">
        <v>100</v>
      </c>
      <c r="M433" s="559">
        <f>G433*L433</f>
        <v>400000</v>
      </c>
      <c r="N433" s="559"/>
      <c r="O433" s="563"/>
      <c r="P433" s="563"/>
      <c r="Q433" s="559"/>
      <c r="R433" s="559"/>
      <c r="S433" s="559"/>
      <c r="T433" s="559"/>
      <c r="U433" s="559"/>
      <c r="V433" s="559"/>
      <c r="W433" s="559"/>
      <c r="X433" s="562"/>
      <c r="Y433" s="559"/>
      <c r="Z433" s="559"/>
      <c r="AA433" s="561"/>
      <c r="AB433" s="561">
        <f>M433</f>
        <v>400000</v>
      </c>
      <c r="AC433" s="560"/>
      <c r="AD433" s="559">
        <v>50</v>
      </c>
      <c r="AE433" s="560">
        <v>0</v>
      </c>
      <c r="AF433" s="559">
        <v>0.01</v>
      </c>
      <c r="AG433" s="226"/>
    </row>
    <row r="434" spans="1:33" ht="15.75" x14ac:dyDescent="0.25">
      <c r="A434" s="559">
        <v>257</v>
      </c>
      <c r="B434" s="563" t="s">
        <v>4</v>
      </c>
      <c r="C434" s="559">
        <v>12012</v>
      </c>
      <c r="D434" s="559">
        <v>11</v>
      </c>
      <c r="E434" s="559">
        <v>2</v>
      </c>
      <c r="F434" s="566" t="s">
        <v>168</v>
      </c>
      <c r="G434" s="559">
        <v>4603</v>
      </c>
      <c r="H434" s="559"/>
      <c r="I434" s="559"/>
      <c r="J434" s="559"/>
      <c r="K434" s="559"/>
      <c r="L434" s="559">
        <v>75</v>
      </c>
      <c r="M434" s="559">
        <f>G434*L434</f>
        <v>345225</v>
      </c>
      <c r="N434" s="559"/>
      <c r="O434" s="563"/>
      <c r="P434" s="563"/>
      <c r="Q434" s="559"/>
      <c r="R434" s="559"/>
      <c r="S434" s="559"/>
      <c r="T434" s="559"/>
      <c r="U434" s="559"/>
      <c r="V434" s="559"/>
      <c r="W434" s="559"/>
      <c r="X434" s="562"/>
      <c r="Y434" s="559"/>
      <c r="Z434" s="559"/>
      <c r="AA434" s="561"/>
      <c r="AB434" s="561">
        <f>M434</f>
        <v>345225</v>
      </c>
      <c r="AC434" s="560"/>
      <c r="AD434" s="559">
        <v>50</v>
      </c>
      <c r="AE434" s="560">
        <v>0</v>
      </c>
      <c r="AF434" s="559">
        <v>0.01</v>
      </c>
      <c r="AG434" s="226"/>
    </row>
    <row r="435" spans="1:33" ht="15.75" x14ac:dyDescent="0.25">
      <c r="A435" s="559">
        <v>258</v>
      </c>
      <c r="B435" s="563" t="s">
        <v>4</v>
      </c>
      <c r="C435" s="559">
        <v>12210</v>
      </c>
      <c r="D435" s="559">
        <v>4</v>
      </c>
      <c r="E435" s="559">
        <v>1</v>
      </c>
      <c r="F435" s="559">
        <v>78</v>
      </c>
      <c r="G435" s="559">
        <v>1778</v>
      </c>
      <c r="H435" s="559"/>
      <c r="I435" s="559"/>
      <c r="J435" s="559"/>
      <c r="K435" s="559"/>
      <c r="L435" s="559">
        <v>75</v>
      </c>
      <c r="M435" s="559">
        <f>G435*L435</f>
        <v>133350</v>
      </c>
      <c r="N435" s="559"/>
      <c r="O435" s="563"/>
      <c r="P435" s="563"/>
      <c r="Q435" s="559"/>
      <c r="R435" s="559"/>
      <c r="S435" s="559"/>
      <c r="T435" s="559"/>
      <c r="U435" s="559"/>
      <c r="V435" s="559"/>
      <c r="W435" s="559"/>
      <c r="X435" s="562"/>
      <c r="Y435" s="559"/>
      <c r="Z435" s="559"/>
      <c r="AA435" s="561"/>
      <c r="AB435" s="561">
        <f>M435</f>
        <v>133350</v>
      </c>
      <c r="AC435" s="560"/>
      <c r="AD435" s="559">
        <v>50</v>
      </c>
      <c r="AE435" s="560">
        <v>0</v>
      </c>
      <c r="AF435" s="559">
        <v>0.01</v>
      </c>
      <c r="AG435" s="226"/>
    </row>
    <row r="436" spans="1:33" ht="15.75" x14ac:dyDescent="0.25">
      <c r="A436" s="559">
        <v>259</v>
      </c>
      <c r="B436" s="563" t="s">
        <v>4</v>
      </c>
      <c r="C436" s="559">
        <v>1212</v>
      </c>
      <c r="D436" s="559">
        <v>19</v>
      </c>
      <c r="E436" s="559">
        <v>0</v>
      </c>
      <c r="F436" s="559">
        <v>33</v>
      </c>
      <c r="G436" s="559">
        <v>7633</v>
      </c>
      <c r="H436" s="559"/>
      <c r="I436" s="559"/>
      <c r="J436" s="559"/>
      <c r="K436" s="559"/>
      <c r="L436" s="559">
        <v>100</v>
      </c>
      <c r="M436" s="559">
        <f>G436*L436</f>
        <v>763300</v>
      </c>
      <c r="N436" s="559"/>
      <c r="O436" s="563"/>
      <c r="P436" s="563"/>
      <c r="Q436" s="559"/>
      <c r="R436" s="559"/>
      <c r="S436" s="559"/>
      <c r="T436" s="559"/>
      <c r="U436" s="559"/>
      <c r="V436" s="559"/>
      <c r="W436" s="559"/>
      <c r="X436" s="562"/>
      <c r="Y436" s="559"/>
      <c r="Z436" s="559"/>
      <c r="AA436" s="561"/>
      <c r="AB436" s="561">
        <f>M436</f>
        <v>763300</v>
      </c>
      <c r="AC436" s="560"/>
      <c r="AD436" s="559">
        <v>50</v>
      </c>
      <c r="AE436" s="560">
        <v>0</v>
      </c>
      <c r="AF436" s="559">
        <v>0.01</v>
      </c>
      <c r="AG436" s="226"/>
    </row>
    <row r="437" spans="1:33" ht="15.75" x14ac:dyDescent="0.25">
      <c r="A437" s="559">
        <v>260</v>
      </c>
      <c r="B437" s="563" t="s">
        <v>4</v>
      </c>
      <c r="C437" s="559">
        <v>1571</v>
      </c>
      <c r="D437" s="559">
        <v>16</v>
      </c>
      <c r="E437" s="559">
        <v>0</v>
      </c>
      <c r="F437" s="566" t="s">
        <v>204</v>
      </c>
      <c r="G437" s="559">
        <v>6404</v>
      </c>
      <c r="H437" s="559"/>
      <c r="I437" s="559"/>
      <c r="J437" s="559"/>
      <c r="K437" s="559"/>
      <c r="L437" s="559">
        <v>75</v>
      </c>
      <c r="M437" s="559">
        <f>G437*L437</f>
        <v>480300</v>
      </c>
      <c r="N437" s="559"/>
      <c r="O437" s="563"/>
      <c r="P437" s="563"/>
      <c r="Q437" s="559"/>
      <c r="R437" s="559"/>
      <c r="S437" s="559"/>
      <c r="T437" s="559"/>
      <c r="U437" s="559"/>
      <c r="V437" s="559"/>
      <c r="W437" s="559"/>
      <c r="X437" s="562"/>
      <c r="Y437" s="559"/>
      <c r="Z437" s="559"/>
      <c r="AA437" s="561"/>
      <c r="AB437" s="561">
        <f>M437</f>
        <v>480300</v>
      </c>
      <c r="AC437" s="560"/>
      <c r="AD437" s="559">
        <v>50</v>
      </c>
      <c r="AE437" s="560">
        <v>0</v>
      </c>
      <c r="AF437" s="559">
        <v>0.01</v>
      </c>
      <c r="AG437" s="226"/>
    </row>
    <row r="438" spans="1:33" ht="15.75" x14ac:dyDescent="0.25">
      <c r="A438" s="559">
        <v>261</v>
      </c>
      <c r="B438" s="563" t="s">
        <v>1282</v>
      </c>
      <c r="C438" s="559"/>
      <c r="D438" s="559">
        <v>15</v>
      </c>
      <c r="E438" s="559">
        <v>0</v>
      </c>
      <c r="F438" s="559">
        <v>0</v>
      </c>
      <c r="G438" s="559">
        <v>6000</v>
      </c>
      <c r="H438" s="559"/>
      <c r="I438" s="559"/>
      <c r="J438" s="559"/>
      <c r="K438" s="559"/>
      <c r="L438" s="559"/>
      <c r="M438" s="559"/>
      <c r="N438" s="559"/>
      <c r="O438" s="563"/>
      <c r="P438" s="563"/>
      <c r="Q438" s="559"/>
      <c r="R438" s="559"/>
      <c r="S438" s="559"/>
      <c r="T438" s="559"/>
      <c r="U438" s="559"/>
      <c r="V438" s="559"/>
      <c r="W438" s="559"/>
      <c r="X438" s="562"/>
      <c r="Y438" s="559"/>
      <c r="Z438" s="559"/>
      <c r="AA438" s="561"/>
      <c r="AB438" s="561"/>
      <c r="AC438" s="560"/>
      <c r="AD438" s="559">
        <v>50</v>
      </c>
      <c r="AE438" s="560">
        <v>0</v>
      </c>
      <c r="AF438" s="559">
        <v>0.01</v>
      </c>
      <c r="AG438" s="226"/>
    </row>
    <row r="439" spans="1:33" ht="15.75" x14ac:dyDescent="0.25">
      <c r="A439" s="559">
        <v>262</v>
      </c>
      <c r="B439" s="563" t="s">
        <v>4</v>
      </c>
      <c r="C439" s="559">
        <v>6833</v>
      </c>
      <c r="D439" s="559">
        <v>2</v>
      </c>
      <c r="E439" s="559">
        <v>0</v>
      </c>
      <c r="F439" s="559">
        <v>0</v>
      </c>
      <c r="G439" s="559">
        <v>800</v>
      </c>
      <c r="H439" s="559">
        <v>16.68</v>
      </c>
      <c r="I439" s="559"/>
      <c r="J439" s="559"/>
      <c r="K439" s="559"/>
      <c r="L439" s="559">
        <v>75</v>
      </c>
      <c r="M439" s="559">
        <f>H439*L439</f>
        <v>1251</v>
      </c>
      <c r="N439" s="559"/>
      <c r="O439" s="563" t="s">
        <v>39</v>
      </c>
      <c r="P439" s="563" t="s">
        <v>0</v>
      </c>
      <c r="Q439" s="559">
        <v>54.72</v>
      </c>
      <c r="R439" s="559"/>
      <c r="S439" s="559"/>
      <c r="T439" s="559"/>
      <c r="U439" s="559"/>
      <c r="V439" s="559"/>
      <c r="W439" s="559">
        <v>6500</v>
      </c>
      <c r="X439" s="562">
        <f>Q439*W439</f>
        <v>355680</v>
      </c>
      <c r="Y439" s="559">
        <v>4</v>
      </c>
      <c r="Z439" s="559">
        <v>93</v>
      </c>
      <c r="AA439" s="561">
        <f>SUM(X439-(X439*Z439/100))</f>
        <v>24897.599999999977</v>
      </c>
      <c r="AB439" s="561">
        <f>AA439+M439</f>
        <v>26148.599999999977</v>
      </c>
      <c r="AC439" s="560"/>
      <c r="AD439" s="559">
        <v>10</v>
      </c>
      <c r="AE439" s="560">
        <v>0</v>
      </c>
      <c r="AF439" s="559">
        <v>0.02</v>
      </c>
      <c r="AG439" s="226"/>
    </row>
    <row r="440" spans="1:33" ht="15.75" x14ac:dyDescent="0.25">
      <c r="A440" s="559"/>
      <c r="B440" s="563"/>
      <c r="C440" s="559"/>
      <c r="D440" s="559"/>
      <c r="E440" s="559"/>
      <c r="F440" s="559"/>
      <c r="G440" s="559"/>
      <c r="H440" s="559"/>
      <c r="I440" s="559"/>
      <c r="J440" s="559"/>
      <c r="K440" s="559"/>
      <c r="L440" s="559"/>
      <c r="M440" s="559"/>
      <c r="N440" s="559"/>
      <c r="O440" s="563"/>
      <c r="P440" s="563" t="s">
        <v>1294</v>
      </c>
      <c r="Q440" s="559">
        <v>40.42</v>
      </c>
      <c r="R440" s="559"/>
      <c r="S440" s="559"/>
      <c r="T440" s="559"/>
      <c r="U440" s="559"/>
      <c r="V440" s="559"/>
      <c r="W440" s="559">
        <v>2050</v>
      </c>
      <c r="X440" s="562">
        <f>Q440*W440</f>
        <v>82861</v>
      </c>
      <c r="Y440" s="559">
        <v>4</v>
      </c>
      <c r="Z440" s="559">
        <v>12</v>
      </c>
      <c r="AA440" s="561">
        <f>SUM(X440-(X440*Z440/100))</f>
        <v>72917.679999999993</v>
      </c>
      <c r="AB440" s="561">
        <f>AA440</f>
        <v>72917.679999999993</v>
      </c>
      <c r="AC440" s="560"/>
      <c r="AD440" s="559">
        <v>50</v>
      </c>
      <c r="AE440" s="560">
        <v>0</v>
      </c>
      <c r="AF440" s="559">
        <v>0.01</v>
      </c>
      <c r="AG440" s="226"/>
    </row>
    <row r="441" spans="1:33" ht="15.75" x14ac:dyDescent="0.25">
      <c r="A441" s="559"/>
      <c r="B441" s="563"/>
      <c r="C441" s="559"/>
      <c r="D441" s="559"/>
      <c r="E441" s="559"/>
      <c r="F441" s="559"/>
      <c r="G441" s="559"/>
      <c r="H441" s="559"/>
      <c r="I441" s="559"/>
      <c r="J441" s="559"/>
      <c r="K441" s="559"/>
      <c r="L441" s="559"/>
      <c r="M441" s="559"/>
      <c r="N441" s="559"/>
      <c r="O441" s="563"/>
      <c r="P441" s="563" t="s">
        <v>1</v>
      </c>
      <c r="Q441" s="559">
        <v>374.4</v>
      </c>
      <c r="R441" s="559"/>
      <c r="S441" s="559"/>
      <c r="T441" s="559"/>
      <c r="U441" s="559"/>
      <c r="V441" s="559"/>
      <c r="W441" s="559">
        <v>2050</v>
      </c>
      <c r="X441" s="562">
        <f>Q441*W441</f>
        <v>767520</v>
      </c>
      <c r="Y441" s="559">
        <v>4</v>
      </c>
      <c r="Z441" s="559">
        <v>12</v>
      </c>
      <c r="AA441" s="561">
        <f>SUM(X441-(X441*Z441/100))</f>
        <v>675417.59999999998</v>
      </c>
      <c r="AB441" s="561">
        <f>AA441</f>
        <v>675417.59999999998</v>
      </c>
      <c r="AC441" s="560"/>
      <c r="AD441" s="559">
        <v>50</v>
      </c>
      <c r="AE441" s="560">
        <v>0</v>
      </c>
      <c r="AF441" s="559">
        <v>0.01</v>
      </c>
      <c r="AG441" s="226"/>
    </row>
    <row r="442" spans="1:33" ht="15.75" x14ac:dyDescent="0.25">
      <c r="A442" s="559"/>
      <c r="B442" s="563"/>
      <c r="C442" s="559"/>
      <c r="D442" s="559"/>
      <c r="E442" s="559"/>
      <c r="F442" s="559"/>
      <c r="G442" s="559"/>
      <c r="H442" s="559"/>
      <c r="I442" s="559"/>
      <c r="J442" s="559"/>
      <c r="K442" s="559"/>
      <c r="L442" s="559"/>
      <c r="M442" s="559"/>
      <c r="N442" s="559"/>
      <c r="O442" s="563"/>
      <c r="P442" s="563" t="s">
        <v>1256</v>
      </c>
      <c r="Q442" s="559">
        <v>48</v>
      </c>
      <c r="R442" s="559"/>
      <c r="S442" s="559"/>
      <c r="T442" s="559"/>
      <c r="U442" s="559"/>
      <c r="V442" s="559"/>
      <c r="W442" s="559">
        <v>2050</v>
      </c>
      <c r="X442" s="562">
        <f>Q442*W442</f>
        <v>98400</v>
      </c>
      <c r="Y442" s="559"/>
      <c r="Z442" s="559">
        <v>93</v>
      </c>
      <c r="AA442" s="561">
        <f>SUM(X442-(X442*Z442/100))</f>
        <v>6888</v>
      </c>
      <c r="AB442" s="561">
        <f>AA442</f>
        <v>6888</v>
      </c>
      <c r="AC442" s="560"/>
      <c r="AD442" s="559">
        <v>50</v>
      </c>
      <c r="AE442" s="560">
        <v>0</v>
      </c>
      <c r="AF442" s="559">
        <v>0.01</v>
      </c>
      <c r="AG442" s="226"/>
    </row>
    <row r="443" spans="1:33" ht="15.75" x14ac:dyDescent="0.25">
      <c r="A443" s="559">
        <v>263</v>
      </c>
      <c r="B443" s="563" t="s">
        <v>4</v>
      </c>
      <c r="C443" s="559"/>
      <c r="D443" s="559">
        <v>0</v>
      </c>
      <c r="E443" s="559">
        <v>0</v>
      </c>
      <c r="F443" s="559">
        <v>73</v>
      </c>
      <c r="G443" s="559"/>
      <c r="H443" s="559"/>
      <c r="I443" s="559"/>
      <c r="J443" s="559"/>
      <c r="K443" s="559"/>
      <c r="L443" s="559"/>
      <c r="M443" s="559"/>
      <c r="N443" s="559"/>
      <c r="O443" s="563" t="s">
        <v>44</v>
      </c>
      <c r="P443" s="563" t="s">
        <v>9</v>
      </c>
      <c r="Q443" s="559"/>
      <c r="R443" s="559"/>
      <c r="S443" s="559"/>
      <c r="T443" s="559"/>
      <c r="U443" s="559"/>
      <c r="V443" s="559"/>
      <c r="W443" s="559">
        <v>6500</v>
      </c>
      <c r="X443" s="562">
        <f>Q443*W443</f>
        <v>0</v>
      </c>
      <c r="Y443" s="559">
        <v>20</v>
      </c>
      <c r="Z443" s="559">
        <v>75</v>
      </c>
      <c r="AA443" s="561"/>
      <c r="AB443" s="561"/>
      <c r="AC443" s="560"/>
      <c r="AD443" s="559">
        <v>10</v>
      </c>
      <c r="AE443" s="560">
        <v>0</v>
      </c>
      <c r="AF443" s="559">
        <v>0.02</v>
      </c>
      <c r="AG443" s="226"/>
    </row>
    <row r="444" spans="1:33" ht="15.75" x14ac:dyDescent="0.25">
      <c r="A444" s="559"/>
      <c r="B444" s="563"/>
      <c r="C444" s="559"/>
      <c r="D444" s="559"/>
      <c r="E444" s="559"/>
      <c r="F444" s="559"/>
      <c r="G444" s="559"/>
      <c r="H444" s="559"/>
      <c r="I444" s="559"/>
      <c r="J444" s="559"/>
      <c r="K444" s="559"/>
      <c r="L444" s="559"/>
      <c r="M444" s="559"/>
      <c r="N444" s="559"/>
      <c r="O444" s="563" t="s">
        <v>35</v>
      </c>
      <c r="P444" s="563"/>
      <c r="Q444" s="559"/>
      <c r="R444" s="559"/>
      <c r="S444" s="559">
        <v>130.24</v>
      </c>
      <c r="T444" s="559"/>
      <c r="U444" s="559"/>
      <c r="V444" s="559"/>
      <c r="W444" s="559"/>
      <c r="X444" s="562"/>
      <c r="Y444" s="559"/>
      <c r="Z444" s="559"/>
      <c r="AA444" s="561"/>
      <c r="AB444" s="561"/>
      <c r="AC444" s="560"/>
      <c r="AD444" s="559"/>
      <c r="AE444" s="560"/>
      <c r="AF444" s="559"/>
      <c r="AG444" s="226"/>
    </row>
    <row r="445" spans="1:33" ht="15.75" x14ac:dyDescent="0.25">
      <c r="A445" s="559"/>
      <c r="B445" s="563"/>
      <c r="C445" s="559"/>
      <c r="D445" s="559"/>
      <c r="E445" s="559"/>
      <c r="F445" s="559"/>
      <c r="G445" s="559"/>
      <c r="H445" s="559"/>
      <c r="I445" s="559"/>
      <c r="J445" s="559"/>
      <c r="K445" s="559"/>
      <c r="L445" s="559"/>
      <c r="M445" s="559"/>
      <c r="N445" s="559"/>
      <c r="O445" s="563" t="s">
        <v>37</v>
      </c>
      <c r="P445" s="563"/>
      <c r="Q445" s="559"/>
      <c r="R445" s="559"/>
      <c r="S445" s="559">
        <v>84</v>
      </c>
      <c r="T445" s="559"/>
      <c r="U445" s="559"/>
      <c r="V445" s="559"/>
      <c r="W445" s="559"/>
      <c r="X445" s="562"/>
      <c r="Y445" s="559"/>
      <c r="Z445" s="559"/>
      <c r="AA445" s="561"/>
      <c r="AB445" s="561"/>
      <c r="AC445" s="560"/>
      <c r="AD445" s="559"/>
      <c r="AE445" s="560"/>
      <c r="AF445" s="559"/>
      <c r="AG445" s="226"/>
    </row>
    <row r="446" spans="1:33" ht="15.75" x14ac:dyDescent="0.25">
      <c r="A446" s="559"/>
      <c r="B446" s="563"/>
      <c r="C446" s="559"/>
      <c r="D446" s="559"/>
      <c r="E446" s="559"/>
      <c r="F446" s="559"/>
      <c r="G446" s="559"/>
      <c r="H446" s="559"/>
      <c r="I446" s="559"/>
      <c r="J446" s="559"/>
      <c r="K446" s="559"/>
      <c r="L446" s="559"/>
      <c r="M446" s="559"/>
      <c r="N446" s="559"/>
      <c r="O446" s="563"/>
      <c r="P446" s="563" t="s">
        <v>8</v>
      </c>
      <c r="Q446" s="559"/>
      <c r="R446" s="559">
        <v>31.08</v>
      </c>
      <c r="S446" s="559"/>
      <c r="T446" s="559"/>
      <c r="U446" s="559"/>
      <c r="V446" s="559"/>
      <c r="W446" s="559">
        <v>5400</v>
      </c>
      <c r="X446" s="562">
        <f>Q446*W446</f>
        <v>0</v>
      </c>
      <c r="Y446" s="559">
        <v>20</v>
      </c>
      <c r="Z446" s="559">
        <v>93</v>
      </c>
      <c r="AA446" s="561"/>
      <c r="AB446" s="561"/>
      <c r="AC446" s="560"/>
      <c r="AD446" s="559">
        <v>50</v>
      </c>
      <c r="AE446" s="560">
        <v>0</v>
      </c>
      <c r="AF446" s="559">
        <v>0.01</v>
      </c>
      <c r="AG446" s="226"/>
    </row>
    <row r="447" spans="1:33" ht="15.75" x14ac:dyDescent="0.25">
      <c r="A447" s="559">
        <v>264</v>
      </c>
      <c r="B447" s="563" t="s">
        <v>4</v>
      </c>
      <c r="C447" s="559">
        <v>4807</v>
      </c>
      <c r="D447" s="559">
        <v>5</v>
      </c>
      <c r="E447" s="559">
        <v>3</v>
      </c>
      <c r="F447" s="559">
        <v>96</v>
      </c>
      <c r="G447" s="559">
        <v>2396</v>
      </c>
      <c r="H447" s="559"/>
      <c r="I447" s="559"/>
      <c r="J447" s="559"/>
      <c r="K447" s="559"/>
      <c r="L447" s="559">
        <v>100</v>
      </c>
      <c r="M447" s="559">
        <f>G447*L447</f>
        <v>239600</v>
      </c>
      <c r="N447" s="559"/>
      <c r="O447" s="563"/>
      <c r="P447" s="563"/>
      <c r="Q447" s="559"/>
      <c r="R447" s="559"/>
      <c r="S447" s="559"/>
      <c r="T447" s="559"/>
      <c r="U447" s="559"/>
      <c r="V447" s="559"/>
      <c r="W447" s="559"/>
      <c r="X447" s="562"/>
      <c r="Y447" s="559"/>
      <c r="Z447" s="559"/>
      <c r="AA447" s="561"/>
      <c r="AB447" s="561">
        <f>M447</f>
        <v>239600</v>
      </c>
      <c r="AC447" s="560"/>
      <c r="AD447" s="559">
        <v>50</v>
      </c>
      <c r="AE447" s="560">
        <v>0</v>
      </c>
      <c r="AF447" s="559">
        <v>0.01</v>
      </c>
      <c r="AG447" s="226"/>
    </row>
    <row r="448" spans="1:33" ht="15.75" x14ac:dyDescent="0.25">
      <c r="A448" s="559">
        <v>265</v>
      </c>
      <c r="B448" s="563" t="s">
        <v>4</v>
      </c>
      <c r="C448" s="559">
        <v>9481</v>
      </c>
      <c r="D448" s="559">
        <v>6</v>
      </c>
      <c r="E448" s="559">
        <v>1</v>
      </c>
      <c r="F448" s="559">
        <v>13</v>
      </c>
      <c r="G448" s="559">
        <v>2513</v>
      </c>
      <c r="H448" s="559"/>
      <c r="I448" s="559"/>
      <c r="J448" s="559"/>
      <c r="K448" s="559"/>
      <c r="L448" s="559">
        <v>100</v>
      </c>
      <c r="M448" s="559">
        <f>G448*L448</f>
        <v>251300</v>
      </c>
      <c r="N448" s="559"/>
      <c r="O448" s="563"/>
      <c r="P448" s="563"/>
      <c r="Q448" s="559"/>
      <c r="R448" s="559"/>
      <c r="S448" s="559"/>
      <c r="T448" s="559"/>
      <c r="U448" s="559"/>
      <c r="V448" s="559"/>
      <c r="W448" s="559"/>
      <c r="X448" s="562"/>
      <c r="Y448" s="559"/>
      <c r="Z448" s="559"/>
      <c r="AA448" s="561"/>
      <c r="AB448" s="561">
        <f>M448</f>
        <v>251300</v>
      </c>
      <c r="AC448" s="560"/>
      <c r="AD448" s="559">
        <v>50</v>
      </c>
      <c r="AE448" s="560">
        <v>0</v>
      </c>
      <c r="AF448" s="559">
        <v>0.01</v>
      </c>
      <c r="AG448" s="226"/>
    </row>
    <row r="449" spans="1:33" ht="15.75" x14ac:dyDescent="0.25">
      <c r="A449" s="559">
        <v>266</v>
      </c>
      <c r="B449" s="563" t="s">
        <v>4</v>
      </c>
      <c r="C449" s="559">
        <v>6831</v>
      </c>
      <c r="D449" s="559">
        <v>1</v>
      </c>
      <c r="E449" s="559">
        <v>0</v>
      </c>
      <c r="F449" s="559">
        <v>0</v>
      </c>
      <c r="G449" s="559"/>
      <c r="H449" s="559"/>
      <c r="I449" s="559"/>
      <c r="J449" s="559">
        <v>400</v>
      </c>
      <c r="K449" s="559"/>
      <c r="L449" s="559">
        <v>190</v>
      </c>
      <c r="M449" s="559">
        <f>J449*L449</f>
        <v>76000</v>
      </c>
      <c r="N449" s="559"/>
      <c r="O449" s="563"/>
      <c r="P449" s="563"/>
      <c r="Q449" s="559"/>
      <c r="R449" s="559"/>
      <c r="S449" s="559"/>
      <c r="T449" s="559"/>
      <c r="U449" s="559"/>
      <c r="V449" s="559"/>
      <c r="W449" s="559"/>
      <c r="X449" s="562"/>
      <c r="Y449" s="559"/>
      <c r="Z449" s="559"/>
      <c r="AA449" s="561"/>
      <c r="AB449" s="561">
        <f>M449</f>
        <v>76000</v>
      </c>
      <c r="AC449" s="560"/>
      <c r="AD449" s="559">
        <v>50</v>
      </c>
      <c r="AE449" s="560">
        <v>0</v>
      </c>
      <c r="AF449" s="559">
        <v>0.03</v>
      </c>
      <c r="AG449" s="226"/>
    </row>
    <row r="450" spans="1:33" ht="15.75" x14ac:dyDescent="0.25">
      <c r="A450" s="559">
        <v>267</v>
      </c>
      <c r="B450" s="563" t="s">
        <v>4</v>
      </c>
      <c r="C450" s="559">
        <v>14475</v>
      </c>
      <c r="D450" s="559">
        <v>0</v>
      </c>
      <c r="E450" s="559">
        <v>0</v>
      </c>
      <c r="F450" s="559">
        <v>76</v>
      </c>
      <c r="G450" s="559"/>
      <c r="H450" s="559"/>
      <c r="I450" s="559"/>
      <c r="J450" s="559">
        <v>76</v>
      </c>
      <c r="K450" s="559"/>
      <c r="L450" s="559">
        <v>250</v>
      </c>
      <c r="M450" s="559">
        <f>J450*L450</f>
        <v>19000</v>
      </c>
      <c r="N450" s="559"/>
      <c r="O450" s="563"/>
      <c r="P450" s="563"/>
      <c r="Q450" s="559"/>
      <c r="R450" s="559"/>
      <c r="S450" s="559"/>
      <c r="T450" s="559"/>
      <c r="U450" s="559"/>
      <c r="V450" s="559"/>
      <c r="W450" s="559"/>
      <c r="X450" s="562"/>
      <c r="Y450" s="559"/>
      <c r="Z450" s="559"/>
      <c r="AA450" s="561"/>
      <c r="AB450" s="561">
        <f>M450</f>
        <v>19000</v>
      </c>
      <c r="AC450" s="560"/>
      <c r="AD450" s="559">
        <v>50</v>
      </c>
      <c r="AE450" s="560">
        <v>0</v>
      </c>
      <c r="AF450" s="559">
        <v>0.03</v>
      </c>
      <c r="AG450" s="226"/>
    </row>
    <row r="451" spans="1:33" ht="15.75" x14ac:dyDescent="0.25">
      <c r="A451" s="559">
        <v>268</v>
      </c>
      <c r="B451" s="563" t="s">
        <v>4</v>
      </c>
      <c r="C451" s="559">
        <v>6832</v>
      </c>
      <c r="D451" s="559">
        <v>1</v>
      </c>
      <c r="E451" s="559">
        <v>0</v>
      </c>
      <c r="F451" s="559">
        <v>0</v>
      </c>
      <c r="G451" s="559"/>
      <c r="H451" s="559">
        <v>400</v>
      </c>
      <c r="I451" s="559"/>
      <c r="J451" s="559"/>
      <c r="K451" s="559"/>
      <c r="L451" s="559">
        <v>220</v>
      </c>
      <c r="M451" s="559">
        <f>H451*L451</f>
        <v>88000</v>
      </c>
      <c r="N451" s="559"/>
      <c r="O451" s="563" t="s">
        <v>39</v>
      </c>
      <c r="P451" s="563" t="s">
        <v>2</v>
      </c>
      <c r="Q451" s="559">
        <v>188.6</v>
      </c>
      <c r="R451" s="559"/>
      <c r="S451" s="559">
        <v>188.6</v>
      </c>
      <c r="T451" s="559"/>
      <c r="U451" s="559"/>
      <c r="V451" s="559"/>
      <c r="W451" s="559">
        <v>6500</v>
      </c>
      <c r="X451" s="562">
        <f>Q451*W451</f>
        <v>1225900</v>
      </c>
      <c r="Y451" s="559">
        <v>14</v>
      </c>
      <c r="Z451" s="559">
        <v>18</v>
      </c>
      <c r="AA451" s="561">
        <f>SUM(X451-(X451*Z451/100))</f>
        <v>1005238</v>
      </c>
      <c r="AB451" s="561">
        <f>AA451+M451</f>
        <v>1093238</v>
      </c>
      <c r="AC451" s="560"/>
      <c r="AD451" s="559">
        <v>10</v>
      </c>
      <c r="AE451" s="560">
        <v>0</v>
      </c>
      <c r="AF451" s="559">
        <v>0.02</v>
      </c>
      <c r="AG451" s="226"/>
    </row>
    <row r="452" spans="1:33" ht="15.75" x14ac:dyDescent="0.25">
      <c r="A452" s="559"/>
      <c r="B452" s="563"/>
      <c r="C452" s="559"/>
      <c r="D452" s="559"/>
      <c r="E452" s="559"/>
      <c r="F452" s="559"/>
      <c r="G452" s="559"/>
      <c r="H452" s="559"/>
      <c r="I452" s="559"/>
      <c r="J452" s="559"/>
      <c r="K452" s="559"/>
      <c r="L452" s="559"/>
      <c r="M452" s="559"/>
      <c r="N452" s="559"/>
      <c r="O452" s="563" t="s">
        <v>158</v>
      </c>
      <c r="P452" s="563" t="s">
        <v>1233</v>
      </c>
      <c r="Q452" s="559">
        <v>7.5</v>
      </c>
      <c r="R452" s="559"/>
      <c r="S452" s="559"/>
      <c r="T452" s="559"/>
      <c r="U452" s="559"/>
      <c r="V452" s="559"/>
      <c r="W452" s="559">
        <v>5400</v>
      </c>
      <c r="X452" s="562">
        <f>Q452*W452</f>
        <v>40500</v>
      </c>
      <c r="Y452" s="559">
        <v>10</v>
      </c>
      <c r="Z452" s="559">
        <v>10</v>
      </c>
      <c r="AA452" s="561">
        <f>SUM(X452-(X452*Z452/100))</f>
        <v>36450</v>
      </c>
      <c r="AB452" s="561">
        <f>AA452</f>
        <v>36450</v>
      </c>
      <c r="AC452" s="560"/>
      <c r="AD452" s="559">
        <v>10</v>
      </c>
      <c r="AE452" s="560">
        <v>0</v>
      </c>
      <c r="AF452" s="559">
        <v>0.02</v>
      </c>
      <c r="AG452" s="226"/>
    </row>
    <row r="453" spans="1:33" ht="15.75" x14ac:dyDescent="0.25">
      <c r="A453" s="559"/>
      <c r="B453" s="563"/>
      <c r="C453" s="559"/>
      <c r="D453" s="559"/>
      <c r="E453" s="559"/>
      <c r="F453" s="559"/>
      <c r="G453" s="559"/>
      <c r="H453" s="559"/>
      <c r="I453" s="559"/>
      <c r="J453" s="559"/>
      <c r="K453" s="559"/>
      <c r="L453" s="559"/>
      <c r="M453" s="559"/>
      <c r="N453" s="559"/>
      <c r="O453" s="563" t="s">
        <v>8</v>
      </c>
      <c r="P453" s="563" t="s">
        <v>0</v>
      </c>
      <c r="Q453" s="559">
        <v>27.5</v>
      </c>
      <c r="R453" s="559"/>
      <c r="S453" s="559"/>
      <c r="T453" s="559"/>
      <c r="U453" s="559"/>
      <c r="V453" s="559"/>
      <c r="W453" s="559"/>
      <c r="X453" s="562">
        <f>Q453*W453</f>
        <v>0</v>
      </c>
      <c r="Y453" s="559">
        <v>10</v>
      </c>
      <c r="Z453" s="559">
        <v>40</v>
      </c>
      <c r="AA453" s="561"/>
      <c r="AB453" s="561"/>
      <c r="AC453" s="560"/>
      <c r="AD453" s="559">
        <v>50</v>
      </c>
      <c r="AE453" s="560">
        <v>0</v>
      </c>
      <c r="AF453" s="559">
        <v>0.01</v>
      </c>
      <c r="AG453" s="226"/>
    </row>
    <row r="454" spans="1:33" ht="15.75" x14ac:dyDescent="0.25">
      <c r="A454" s="559">
        <v>269</v>
      </c>
      <c r="B454" s="563" t="s">
        <v>4</v>
      </c>
      <c r="C454" s="559">
        <v>12304</v>
      </c>
      <c r="D454" s="559">
        <v>9</v>
      </c>
      <c r="E454" s="559">
        <v>1</v>
      </c>
      <c r="F454" s="559">
        <v>34</v>
      </c>
      <c r="G454" s="559">
        <v>3734</v>
      </c>
      <c r="H454" s="559"/>
      <c r="I454" s="559"/>
      <c r="J454" s="559"/>
      <c r="K454" s="559"/>
      <c r="L454" s="559">
        <v>75</v>
      </c>
      <c r="M454" s="559">
        <f>G454*L454</f>
        <v>280050</v>
      </c>
      <c r="N454" s="559"/>
      <c r="O454" s="563"/>
      <c r="P454" s="563"/>
      <c r="Q454" s="559"/>
      <c r="R454" s="559"/>
      <c r="S454" s="559"/>
      <c r="T454" s="559"/>
      <c r="U454" s="559"/>
      <c r="V454" s="559"/>
      <c r="W454" s="559"/>
      <c r="X454" s="562"/>
      <c r="Y454" s="559"/>
      <c r="Z454" s="559"/>
      <c r="AA454" s="561"/>
      <c r="AB454" s="561">
        <f>M454</f>
        <v>280050</v>
      </c>
      <c r="AC454" s="560"/>
      <c r="AD454" s="559">
        <v>50</v>
      </c>
      <c r="AE454" s="560">
        <v>0</v>
      </c>
      <c r="AF454" s="559">
        <v>0.01</v>
      </c>
      <c r="AG454" s="226"/>
    </row>
    <row r="455" spans="1:33" ht="15.75" x14ac:dyDescent="0.25">
      <c r="A455" s="559">
        <v>270</v>
      </c>
      <c r="B455" s="563" t="s">
        <v>4</v>
      </c>
      <c r="C455" s="559">
        <v>1693</v>
      </c>
      <c r="D455" s="559">
        <v>0</v>
      </c>
      <c r="E455" s="559">
        <v>1</v>
      </c>
      <c r="F455" s="559">
        <v>90</v>
      </c>
      <c r="G455" s="559"/>
      <c r="H455" s="559">
        <v>190</v>
      </c>
      <c r="I455" s="559"/>
      <c r="J455" s="559"/>
      <c r="K455" s="559"/>
      <c r="L455" s="559">
        <v>250</v>
      </c>
      <c r="M455" s="559">
        <f>L455*H455</f>
        <v>47500</v>
      </c>
      <c r="N455" s="559"/>
      <c r="O455" s="563" t="s">
        <v>44</v>
      </c>
      <c r="P455" s="563" t="s">
        <v>9</v>
      </c>
      <c r="Q455" s="559"/>
      <c r="R455" s="559"/>
      <c r="S455" s="559">
        <v>161</v>
      </c>
      <c r="T455" s="559"/>
      <c r="U455" s="559"/>
      <c r="V455" s="559"/>
      <c r="W455" s="559">
        <v>6500</v>
      </c>
      <c r="X455" s="562">
        <f>Q455*W455</f>
        <v>0</v>
      </c>
      <c r="Y455" s="559"/>
      <c r="Z455" s="559">
        <v>85</v>
      </c>
      <c r="AA455" s="561"/>
      <c r="AB455" s="561">
        <f>M455</f>
        <v>47500</v>
      </c>
      <c r="AC455" s="560"/>
      <c r="AD455" s="559">
        <v>10</v>
      </c>
      <c r="AE455" s="560">
        <v>0</v>
      </c>
      <c r="AF455" s="559">
        <v>0.02</v>
      </c>
      <c r="AG455" s="226"/>
    </row>
    <row r="456" spans="1:33" ht="15.75" x14ac:dyDescent="0.25">
      <c r="A456" s="559"/>
      <c r="B456" s="563"/>
      <c r="C456" s="559"/>
      <c r="D456" s="559"/>
      <c r="E456" s="559"/>
      <c r="F456" s="559"/>
      <c r="G456" s="559"/>
      <c r="H456" s="559"/>
      <c r="I456" s="559"/>
      <c r="J456" s="559"/>
      <c r="K456" s="559"/>
      <c r="L456" s="559"/>
      <c r="M456" s="559"/>
      <c r="N456" s="559"/>
      <c r="O456" s="563"/>
      <c r="P456" s="563" t="s">
        <v>42</v>
      </c>
      <c r="Q456" s="559"/>
      <c r="R456" s="559"/>
      <c r="S456" s="559"/>
      <c r="T456" s="559">
        <v>47.88</v>
      </c>
      <c r="U456" s="559"/>
      <c r="V456" s="559"/>
      <c r="W456" s="559">
        <v>6500</v>
      </c>
      <c r="X456" s="562">
        <f>Q456*W456</f>
        <v>0</v>
      </c>
      <c r="Y456" s="559"/>
      <c r="Z456" s="559">
        <v>76</v>
      </c>
      <c r="AA456" s="561"/>
      <c r="AB456" s="561"/>
      <c r="AC456" s="560"/>
      <c r="AD456" s="559">
        <v>10</v>
      </c>
      <c r="AE456" s="560">
        <v>0</v>
      </c>
      <c r="AF456" s="559">
        <v>0.02</v>
      </c>
      <c r="AG456" s="226"/>
    </row>
    <row r="457" spans="1:33" ht="15.75" x14ac:dyDescent="0.25">
      <c r="A457" s="559"/>
      <c r="B457" s="563"/>
      <c r="C457" s="559"/>
      <c r="D457" s="559"/>
      <c r="E457" s="559"/>
      <c r="F457" s="559"/>
      <c r="G457" s="559"/>
      <c r="H457" s="559"/>
      <c r="I457" s="559"/>
      <c r="J457" s="559"/>
      <c r="K457" s="559"/>
      <c r="L457" s="559"/>
      <c r="M457" s="559"/>
      <c r="N457" s="559"/>
      <c r="O457" s="563" t="s">
        <v>39</v>
      </c>
      <c r="P457" s="563" t="s">
        <v>2</v>
      </c>
      <c r="Q457" s="559">
        <v>141.6</v>
      </c>
      <c r="R457" s="559"/>
      <c r="S457" s="559">
        <v>141.6</v>
      </c>
      <c r="T457" s="559"/>
      <c r="U457" s="559"/>
      <c r="V457" s="559"/>
      <c r="W457" s="559">
        <v>6500</v>
      </c>
      <c r="X457" s="562">
        <f>Q457*W457</f>
        <v>920400</v>
      </c>
      <c r="Y457" s="559"/>
      <c r="Z457" s="559">
        <v>76</v>
      </c>
      <c r="AA457" s="561">
        <f>SUM(X457-(X457*Z457/100))</f>
        <v>220896</v>
      </c>
      <c r="AB457" s="561">
        <f>AA457</f>
        <v>220896</v>
      </c>
      <c r="AC457" s="560"/>
      <c r="AD457" s="559">
        <v>10</v>
      </c>
      <c r="AE457" s="560">
        <v>0</v>
      </c>
      <c r="AF457" s="559">
        <v>0.02</v>
      </c>
      <c r="AG457" s="226"/>
    </row>
    <row r="458" spans="1:33" ht="15.75" x14ac:dyDescent="0.25">
      <c r="A458" s="559">
        <v>271</v>
      </c>
      <c r="B458" s="563" t="s">
        <v>4</v>
      </c>
      <c r="C458" s="559">
        <v>12304</v>
      </c>
      <c r="D458" s="559">
        <v>9</v>
      </c>
      <c r="E458" s="559">
        <v>1</v>
      </c>
      <c r="F458" s="559">
        <v>34</v>
      </c>
      <c r="G458" s="559">
        <v>3734</v>
      </c>
      <c r="H458" s="559"/>
      <c r="I458" s="559"/>
      <c r="J458" s="559"/>
      <c r="K458" s="559"/>
      <c r="L458" s="559">
        <v>75</v>
      </c>
      <c r="M458" s="559">
        <f>G458*L458</f>
        <v>280050</v>
      </c>
      <c r="N458" s="559"/>
      <c r="O458" s="563"/>
      <c r="P458" s="563"/>
      <c r="Q458" s="559"/>
      <c r="R458" s="559"/>
      <c r="S458" s="559"/>
      <c r="T458" s="559"/>
      <c r="U458" s="559"/>
      <c r="V458" s="559"/>
      <c r="W458" s="559"/>
      <c r="X458" s="562"/>
      <c r="Y458" s="559"/>
      <c r="Z458" s="559"/>
      <c r="AA458" s="561"/>
      <c r="AB458" s="561"/>
      <c r="AC458" s="560"/>
      <c r="AD458" s="559">
        <v>50</v>
      </c>
      <c r="AE458" s="560">
        <v>0</v>
      </c>
      <c r="AF458" s="559">
        <v>0.01</v>
      </c>
      <c r="AG458" s="226"/>
    </row>
    <row r="459" spans="1:33" ht="15.75" x14ac:dyDescent="0.25">
      <c r="A459" s="559">
        <v>272</v>
      </c>
      <c r="B459" s="563" t="s">
        <v>4</v>
      </c>
      <c r="C459" s="559">
        <v>5992</v>
      </c>
      <c r="D459" s="559">
        <v>0</v>
      </c>
      <c r="E459" s="559">
        <v>1</v>
      </c>
      <c r="F459" s="559">
        <v>53</v>
      </c>
      <c r="G459" s="559"/>
      <c r="H459" s="559">
        <v>153</v>
      </c>
      <c r="I459" s="559"/>
      <c r="J459" s="559"/>
      <c r="K459" s="559"/>
      <c r="L459" s="559">
        <v>75</v>
      </c>
      <c r="M459" s="559">
        <f>H459*L459</f>
        <v>11475</v>
      </c>
      <c r="N459" s="559"/>
      <c r="O459" s="563" t="s">
        <v>44</v>
      </c>
      <c r="P459" s="563" t="s">
        <v>9</v>
      </c>
      <c r="Q459" s="559">
        <v>253.44</v>
      </c>
      <c r="R459" s="559"/>
      <c r="S459" s="559">
        <v>253.44</v>
      </c>
      <c r="T459" s="559"/>
      <c r="U459" s="559"/>
      <c r="V459" s="559"/>
      <c r="W459" s="559">
        <v>6500</v>
      </c>
      <c r="X459" s="562">
        <f>Q459*W459</f>
        <v>1647360</v>
      </c>
      <c r="Y459" s="559">
        <v>40</v>
      </c>
      <c r="Z459" s="559">
        <v>93</v>
      </c>
      <c r="AA459" s="561">
        <f>SUM(X459-(X459*Z459/100))</f>
        <v>115315.19999999995</v>
      </c>
      <c r="AB459" s="561">
        <f>AA459+M459</f>
        <v>126790.19999999995</v>
      </c>
      <c r="AC459" s="560"/>
      <c r="AD459" s="559">
        <v>10</v>
      </c>
      <c r="AE459" s="560">
        <v>0</v>
      </c>
      <c r="AF459" s="559">
        <v>0.02</v>
      </c>
      <c r="AG459" s="226"/>
    </row>
    <row r="460" spans="1:33" ht="15.75" x14ac:dyDescent="0.25">
      <c r="A460" s="559"/>
      <c r="B460" s="563"/>
      <c r="C460" s="559"/>
      <c r="D460" s="559"/>
      <c r="E460" s="559"/>
      <c r="F460" s="559"/>
      <c r="G460" s="559"/>
      <c r="H460" s="559"/>
      <c r="I460" s="559"/>
      <c r="J460" s="559"/>
      <c r="K460" s="559"/>
      <c r="L460" s="559"/>
      <c r="M460" s="559"/>
      <c r="N460" s="559"/>
      <c r="O460" s="563" t="s">
        <v>39</v>
      </c>
      <c r="P460" s="563" t="s">
        <v>0</v>
      </c>
      <c r="Q460" s="559">
        <v>67.239999999999995</v>
      </c>
      <c r="R460" s="559"/>
      <c r="S460" s="559"/>
      <c r="T460" s="559"/>
      <c r="U460" s="559">
        <v>67.239999999999995</v>
      </c>
      <c r="V460" s="559"/>
      <c r="W460" s="559">
        <v>6500</v>
      </c>
      <c r="X460" s="562">
        <f>Q460*W460</f>
        <v>437059.99999999994</v>
      </c>
      <c r="Y460" s="559">
        <v>30</v>
      </c>
      <c r="Z460" s="559">
        <v>93</v>
      </c>
      <c r="AA460" s="561">
        <f>SUM(X460-(X460*Z460/100))</f>
        <v>30594.200000000012</v>
      </c>
      <c r="AB460" s="561">
        <f>AA460</f>
        <v>30594.200000000012</v>
      </c>
      <c r="AC460" s="560"/>
      <c r="AD460" s="559">
        <v>50</v>
      </c>
      <c r="AE460" s="560">
        <v>0</v>
      </c>
      <c r="AF460" s="559">
        <v>0.01</v>
      </c>
      <c r="AG460" s="226"/>
    </row>
    <row r="461" spans="1:33" ht="15.75" x14ac:dyDescent="0.25">
      <c r="A461" s="559"/>
      <c r="B461" s="563"/>
      <c r="C461" s="559"/>
      <c r="D461" s="559"/>
      <c r="E461" s="559"/>
      <c r="F461" s="559"/>
      <c r="G461" s="559"/>
      <c r="H461" s="559"/>
      <c r="I461" s="559"/>
      <c r="J461" s="559"/>
      <c r="K461" s="559"/>
      <c r="L461" s="559"/>
      <c r="M461" s="559"/>
      <c r="N461" s="559"/>
      <c r="O461" s="563" t="s">
        <v>42</v>
      </c>
      <c r="P461" s="563" t="s">
        <v>0</v>
      </c>
      <c r="Q461" s="559">
        <v>30.24</v>
      </c>
      <c r="R461" s="559"/>
      <c r="S461" s="559"/>
      <c r="T461" s="559">
        <v>30.24</v>
      </c>
      <c r="U461" s="559"/>
      <c r="V461" s="559"/>
      <c r="W461" s="559">
        <v>6500</v>
      </c>
      <c r="X461" s="562">
        <f>Q461*W461</f>
        <v>196560</v>
      </c>
      <c r="Y461" s="559">
        <v>5</v>
      </c>
      <c r="Z461" s="559">
        <v>93</v>
      </c>
      <c r="AA461" s="561">
        <f>SUM(X461-(X461*Z461/100))</f>
        <v>13759.200000000012</v>
      </c>
      <c r="AB461" s="561">
        <f>AA461</f>
        <v>13759.200000000012</v>
      </c>
      <c r="AC461" s="560"/>
      <c r="AD461" s="559">
        <v>10</v>
      </c>
      <c r="AE461" s="560">
        <v>0</v>
      </c>
      <c r="AF461" s="559">
        <v>0.02</v>
      </c>
      <c r="AG461" s="226"/>
    </row>
    <row r="462" spans="1:33" ht="15.75" x14ac:dyDescent="0.25">
      <c r="A462" s="559">
        <v>273</v>
      </c>
      <c r="B462" s="563" t="s">
        <v>1282</v>
      </c>
      <c r="C462" s="559"/>
      <c r="D462" s="559">
        <v>8</v>
      </c>
      <c r="E462" s="559">
        <v>1</v>
      </c>
      <c r="F462" s="559">
        <v>0</v>
      </c>
      <c r="G462" s="559">
        <v>3300</v>
      </c>
      <c r="H462" s="559"/>
      <c r="I462" s="559"/>
      <c r="J462" s="559"/>
      <c r="K462" s="559"/>
      <c r="L462" s="559"/>
      <c r="M462" s="559"/>
      <c r="N462" s="559"/>
      <c r="O462" s="563"/>
      <c r="P462" s="563"/>
      <c r="Q462" s="559"/>
      <c r="R462" s="559"/>
      <c r="S462" s="559"/>
      <c r="T462" s="559"/>
      <c r="U462" s="559"/>
      <c r="V462" s="559"/>
      <c r="W462" s="559"/>
      <c r="X462" s="562"/>
      <c r="Y462" s="559"/>
      <c r="Z462" s="559"/>
      <c r="AA462" s="561"/>
      <c r="AB462" s="561"/>
      <c r="AC462" s="560"/>
      <c r="AD462" s="559">
        <v>50</v>
      </c>
      <c r="AE462" s="560">
        <v>0</v>
      </c>
      <c r="AF462" s="559">
        <v>0.01</v>
      </c>
      <c r="AG462" s="226"/>
    </row>
    <row r="463" spans="1:33" ht="15.75" x14ac:dyDescent="0.25">
      <c r="A463" s="559">
        <v>274</v>
      </c>
      <c r="B463" s="563" t="s">
        <v>4</v>
      </c>
      <c r="C463" s="559">
        <v>13942</v>
      </c>
      <c r="D463" s="559">
        <v>9</v>
      </c>
      <c r="E463" s="559">
        <v>3</v>
      </c>
      <c r="F463" s="559">
        <v>75</v>
      </c>
      <c r="G463" s="559">
        <v>3975</v>
      </c>
      <c r="H463" s="559"/>
      <c r="I463" s="559"/>
      <c r="J463" s="559"/>
      <c r="K463" s="559"/>
      <c r="L463" s="559">
        <v>100</v>
      </c>
      <c r="M463" s="559">
        <f>L463*G463</f>
        <v>397500</v>
      </c>
      <c r="N463" s="559"/>
      <c r="O463" s="563"/>
      <c r="P463" s="563"/>
      <c r="Q463" s="559"/>
      <c r="R463" s="559"/>
      <c r="S463" s="559"/>
      <c r="T463" s="559"/>
      <c r="U463" s="559"/>
      <c r="V463" s="559"/>
      <c r="W463" s="559"/>
      <c r="X463" s="562"/>
      <c r="Y463" s="559"/>
      <c r="Z463" s="559"/>
      <c r="AA463" s="561"/>
      <c r="AB463" s="561">
        <f>M463</f>
        <v>397500</v>
      </c>
      <c r="AC463" s="560"/>
      <c r="AD463" s="559">
        <v>50</v>
      </c>
      <c r="AE463" s="560">
        <v>0</v>
      </c>
      <c r="AF463" s="559">
        <v>0.01</v>
      </c>
      <c r="AG463" s="226"/>
    </row>
    <row r="464" spans="1:33" ht="15.75" x14ac:dyDescent="0.25">
      <c r="A464" s="559">
        <v>275</v>
      </c>
      <c r="B464" s="563" t="s">
        <v>4</v>
      </c>
      <c r="C464" s="559">
        <v>20351</v>
      </c>
      <c r="D464" s="559">
        <v>9</v>
      </c>
      <c r="E464" s="559">
        <v>2</v>
      </c>
      <c r="F464" s="559">
        <v>95</v>
      </c>
      <c r="G464" s="559">
        <v>3895</v>
      </c>
      <c r="H464" s="559"/>
      <c r="I464" s="559"/>
      <c r="J464" s="559"/>
      <c r="K464" s="559"/>
      <c r="L464" s="559"/>
      <c r="M464" s="559"/>
      <c r="N464" s="559"/>
      <c r="O464" s="563"/>
      <c r="P464" s="563"/>
      <c r="Q464" s="559"/>
      <c r="R464" s="559"/>
      <c r="S464" s="559"/>
      <c r="T464" s="559"/>
      <c r="U464" s="559"/>
      <c r="V464" s="559"/>
      <c r="W464" s="559"/>
      <c r="X464" s="562"/>
      <c r="Y464" s="559"/>
      <c r="Z464" s="559"/>
      <c r="AA464" s="561"/>
      <c r="AB464" s="561"/>
      <c r="AC464" s="560"/>
      <c r="AD464" s="559">
        <v>50</v>
      </c>
      <c r="AE464" s="560">
        <v>0</v>
      </c>
      <c r="AF464" s="559">
        <v>0.01</v>
      </c>
      <c r="AG464" s="226"/>
    </row>
    <row r="465" spans="1:33" ht="15.75" x14ac:dyDescent="0.25">
      <c r="A465" s="559">
        <v>276</v>
      </c>
      <c r="B465" s="563" t="s">
        <v>4</v>
      </c>
      <c r="C465" s="559">
        <v>30147</v>
      </c>
      <c r="D465" s="559">
        <v>0</v>
      </c>
      <c r="E465" s="559">
        <v>0</v>
      </c>
      <c r="F465" s="559">
        <v>72</v>
      </c>
      <c r="G465" s="559"/>
      <c r="H465" s="559"/>
      <c r="I465" s="559"/>
      <c r="J465" s="559">
        <v>72</v>
      </c>
      <c r="K465" s="559"/>
      <c r="L465" s="559"/>
      <c r="M465" s="559"/>
      <c r="N465" s="559"/>
      <c r="O465" s="563"/>
      <c r="P465" s="563"/>
      <c r="Q465" s="559"/>
      <c r="R465" s="559"/>
      <c r="S465" s="559"/>
      <c r="T465" s="559"/>
      <c r="U465" s="559"/>
      <c r="V465" s="559"/>
      <c r="W465" s="559"/>
      <c r="X465" s="562"/>
      <c r="Y465" s="559"/>
      <c r="Z465" s="559"/>
      <c r="AA465" s="561"/>
      <c r="AB465" s="561"/>
      <c r="AC465" s="560"/>
      <c r="AD465" s="559"/>
      <c r="AE465" s="560">
        <v>0</v>
      </c>
      <c r="AF465" s="559">
        <v>0.03</v>
      </c>
      <c r="AG465" s="226"/>
    </row>
    <row r="466" spans="1:33" ht="15.75" x14ac:dyDescent="0.25">
      <c r="A466" s="559">
        <v>277</v>
      </c>
      <c r="B466" s="563" t="s">
        <v>4</v>
      </c>
      <c r="C466" s="559">
        <v>12087</v>
      </c>
      <c r="D466" s="559">
        <v>12</v>
      </c>
      <c r="E466" s="559">
        <v>0</v>
      </c>
      <c r="F466" s="559">
        <v>0</v>
      </c>
      <c r="G466" s="559">
        <v>4800</v>
      </c>
      <c r="H466" s="559"/>
      <c r="I466" s="559"/>
      <c r="J466" s="559"/>
      <c r="K466" s="559"/>
      <c r="L466" s="559">
        <v>75</v>
      </c>
      <c r="M466" s="559">
        <f>G466*L466</f>
        <v>360000</v>
      </c>
      <c r="N466" s="559"/>
      <c r="O466" s="563"/>
      <c r="P466" s="563"/>
      <c r="Q466" s="559"/>
      <c r="R466" s="559"/>
      <c r="S466" s="559"/>
      <c r="T466" s="559"/>
      <c r="U466" s="559"/>
      <c r="V466" s="559"/>
      <c r="W466" s="559"/>
      <c r="X466" s="562"/>
      <c r="Y466" s="559"/>
      <c r="Z466" s="559"/>
      <c r="AA466" s="561"/>
      <c r="AB466" s="561">
        <f>M466</f>
        <v>360000</v>
      </c>
      <c r="AC466" s="560"/>
      <c r="AD466" s="559">
        <v>50</v>
      </c>
      <c r="AE466" s="560">
        <v>0</v>
      </c>
      <c r="AF466" s="559">
        <v>0.01</v>
      </c>
      <c r="AG466" s="226"/>
    </row>
    <row r="467" spans="1:33" ht="15.75" x14ac:dyDescent="0.25">
      <c r="A467" s="559">
        <v>278</v>
      </c>
      <c r="B467" s="563" t="s">
        <v>4</v>
      </c>
      <c r="C467" s="559">
        <v>8995</v>
      </c>
      <c r="D467" s="559">
        <v>0</v>
      </c>
      <c r="E467" s="559">
        <v>1</v>
      </c>
      <c r="F467" s="559">
        <v>41</v>
      </c>
      <c r="G467" s="559"/>
      <c r="H467" s="566" t="s">
        <v>1298</v>
      </c>
      <c r="I467" s="559"/>
      <c r="J467" s="559"/>
      <c r="K467" s="559"/>
      <c r="L467" s="559">
        <v>200</v>
      </c>
      <c r="M467" s="567">
        <f>H467*L467</f>
        <v>28200</v>
      </c>
      <c r="N467" s="559"/>
      <c r="O467" s="563" t="s">
        <v>44</v>
      </c>
      <c r="P467" s="563" t="s">
        <v>9</v>
      </c>
      <c r="Q467" s="559">
        <v>390.2</v>
      </c>
      <c r="R467" s="559"/>
      <c r="S467" s="559">
        <v>164.8</v>
      </c>
      <c r="T467" s="559">
        <v>225.4</v>
      </c>
      <c r="U467" s="559"/>
      <c r="V467" s="559"/>
      <c r="W467" s="559">
        <v>6500</v>
      </c>
      <c r="X467" s="562">
        <f>Q467*W467</f>
        <v>2536300</v>
      </c>
      <c r="Y467" s="559">
        <v>30</v>
      </c>
      <c r="Z467" s="559">
        <v>85</v>
      </c>
      <c r="AA467" s="561">
        <f>SUM(X467-(X467*Z467/100))</f>
        <v>380445</v>
      </c>
      <c r="AB467" s="561">
        <f>M467+AA467</f>
        <v>408645</v>
      </c>
      <c r="AC467" s="560"/>
      <c r="AD467" s="559">
        <v>10</v>
      </c>
      <c r="AE467" s="560">
        <v>0</v>
      </c>
      <c r="AF467" s="559">
        <v>0.02</v>
      </c>
      <c r="AG467" s="226"/>
    </row>
    <row r="468" spans="1:33" ht="15.75" x14ac:dyDescent="0.25">
      <c r="A468" s="559">
        <v>279</v>
      </c>
      <c r="B468" s="563" t="s">
        <v>4</v>
      </c>
      <c r="C468" s="559">
        <v>320</v>
      </c>
      <c r="D468" s="559">
        <v>0</v>
      </c>
      <c r="E468" s="559">
        <v>2</v>
      </c>
      <c r="F468" s="566" t="s">
        <v>1297</v>
      </c>
      <c r="G468" s="559">
        <v>207</v>
      </c>
      <c r="H468" s="559"/>
      <c r="I468" s="559"/>
      <c r="J468" s="559"/>
      <c r="K468" s="559">
        <v>207</v>
      </c>
      <c r="L468" s="559">
        <v>150</v>
      </c>
      <c r="M468" s="559">
        <f>K468*L468</f>
        <v>31050</v>
      </c>
      <c r="N468" s="559"/>
      <c r="O468" s="563" t="s">
        <v>44</v>
      </c>
      <c r="P468" s="563" t="s">
        <v>9</v>
      </c>
      <c r="Q468" s="559"/>
      <c r="R468" s="559"/>
      <c r="S468" s="559">
        <v>42.14</v>
      </c>
      <c r="T468" s="559"/>
      <c r="U468" s="559"/>
      <c r="V468" s="559"/>
      <c r="W468" s="559">
        <v>6500</v>
      </c>
      <c r="X468" s="562">
        <f>Q468*W468</f>
        <v>0</v>
      </c>
      <c r="Y468" s="559">
        <v>25</v>
      </c>
      <c r="Z468" s="559">
        <v>85</v>
      </c>
      <c r="AA468" s="561"/>
      <c r="AB468" s="561">
        <f>M468</f>
        <v>31050</v>
      </c>
      <c r="AC468" s="560"/>
      <c r="AD468" s="559">
        <v>10</v>
      </c>
      <c r="AE468" s="560">
        <v>0</v>
      </c>
      <c r="AF468" s="559">
        <v>0.02</v>
      </c>
      <c r="AG468" s="226"/>
    </row>
    <row r="469" spans="1:33" ht="15.75" x14ac:dyDescent="0.25">
      <c r="A469" s="559"/>
      <c r="B469" s="563"/>
      <c r="C469" s="559"/>
      <c r="D469" s="559"/>
      <c r="E469" s="559"/>
      <c r="F469" s="559"/>
      <c r="G469" s="559"/>
      <c r="H469" s="559"/>
      <c r="I469" s="559"/>
      <c r="J469" s="559"/>
      <c r="K469" s="559"/>
      <c r="L469" s="559"/>
      <c r="M469" s="559"/>
      <c r="N469" s="559"/>
      <c r="O469" s="563" t="s">
        <v>158</v>
      </c>
      <c r="P469" s="563" t="s">
        <v>1233</v>
      </c>
      <c r="Q469" s="559"/>
      <c r="R469" s="559"/>
      <c r="S469" s="559">
        <v>2.25</v>
      </c>
      <c r="T469" s="559"/>
      <c r="U469" s="559"/>
      <c r="V469" s="559"/>
      <c r="W469" s="559">
        <v>6500</v>
      </c>
      <c r="X469" s="562">
        <f>Q469*W469</f>
        <v>0</v>
      </c>
      <c r="Y469" s="559">
        <v>20</v>
      </c>
      <c r="Z469" s="559">
        <v>30</v>
      </c>
      <c r="AA469" s="561"/>
      <c r="AB469" s="561"/>
      <c r="AC469" s="560"/>
      <c r="AD469" s="559">
        <v>10</v>
      </c>
      <c r="AE469" s="560">
        <v>0</v>
      </c>
      <c r="AF469" s="559">
        <v>0.02</v>
      </c>
      <c r="AG469" s="226"/>
    </row>
    <row r="470" spans="1:33" ht="15.75" x14ac:dyDescent="0.25">
      <c r="A470" s="559"/>
      <c r="B470" s="563"/>
      <c r="C470" s="559"/>
      <c r="D470" s="559"/>
      <c r="E470" s="559"/>
      <c r="F470" s="559"/>
      <c r="G470" s="559"/>
      <c r="H470" s="559"/>
      <c r="I470" s="559"/>
      <c r="J470" s="559"/>
      <c r="K470" s="559"/>
      <c r="L470" s="559"/>
      <c r="M470" s="559"/>
      <c r="N470" s="559"/>
      <c r="O470" s="563" t="s">
        <v>8</v>
      </c>
      <c r="P470" s="563" t="s">
        <v>0</v>
      </c>
      <c r="Q470" s="559"/>
      <c r="R470" s="559">
        <v>8.06</v>
      </c>
      <c r="S470" s="559"/>
      <c r="T470" s="559"/>
      <c r="U470" s="559"/>
      <c r="V470" s="559"/>
      <c r="W470" s="559">
        <v>5400</v>
      </c>
      <c r="X470" s="562">
        <f>Q470*W470</f>
        <v>0</v>
      </c>
      <c r="Y470" s="559">
        <v>20</v>
      </c>
      <c r="Z470" s="559">
        <v>93</v>
      </c>
      <c r="AA470" s="561"/>
      <c r="AB470" s="561"/>
      <c r="AC470" s="560"/>
      <c r="AD470" s="559">
        <v>50</v>
      </c>
      <c r="AE470" s="560">
        <v>0</v>
      </c>
      <c r="AF470" s="559">
        <v>0.01</v>
      </c>
      <c r="AG470" s="226"/>
    </row>
    <row r="471" spans="1:33" ht="15.75" x14ac:dyDescent="0.25">
      <c r="A471" s="559">
        <v>280</v>
      </c>
      <c r="B471" s="563" t="s">
        <v>4</v>
      </c>
      <c r="C471" s="559">
        <v>10235</v>
      </c>
      <c r="D471" s="559">
        <v>30</v>
      </c>
      <c r="E471" s="559">
        <v>3</v>
      </c>
      <c r="F471" s="559">
        <v>81</v>
      </c>
      <c r="G471" s="559">
        <v>12381</v>
      </c>
      <c r="H471" s="559"/>
      <c r="I471" s="559"/>
      <c r="J471" s="559"/>
      <c r="K471" s="559"/>
      <c r="L471" s="559">
        <v>100</v>
      </c>
      <c r="M471" s="559">
        <f>G471*L471</f>
        <v>1238100</v>
      </c>
      <c r="N471" s="559"/>
      <c r="O471" s="563"/>
      <c r="P471" s="563"/>
      <c r="Q471" s="559"/>
      <c r="R471" s="559"/>
      <c r="S471" s="559"/>
      <c r="T471" s="559"/>
      <c r="U471" s="559"/>
      <c r="V471" s="559"/>
      <c r="W471" s="559"/>
      <c r="X471" s="562"/>
      <c r="Y471" s="559"/>
      <c r="Z471" s="559"/>
      <c r="AA471" s="561"/>
      <c r="AB471" s="561">
        <f>M471</f>
        <v>1238100</v>
      </c>
      <c r="AC471" s="560"/>
      <c r="AD471" s="559">
        <v>50</v>
      </c>
      <c r="AE471" s="560">
        <v>0</v>
      </c>
      <c r="AF471" s="559">
        <v>0.01</v>
      </c>
      <c r="AG471" s="226"/>
    </row>
    <row r="472" spans="1:33" ht="15.75" x14ac:dyDescent="0.25">
      <c r="A472" s="559">
        <v>281</v>
      </c>
      <c r="B472" s="563" t="s">
        <v>4</v>
      </c>
      <c r="C472" s="559">
        <v>4078</v>
      </c>
      <c r="D472" s="559">
        <v>4</v>
      </c>
      <c r="E472" s="559">
        <v>0</v>
      </c>
      <c r="F472" s="559">
        <v>0</v>
      </c>
      <c r="G472" s="559">
        <v>1600</v>
      </c>
      <c r="H472" s="559"/>
      <c r="I472" s="559"/>
      <c r="J472" s="559"/>
      <c r="K472" s="559"/>
      <c r="L472" s="559">
        <v>75</v>
      </c>
      <c r="M472" s="559">
        <f>G472*L472</f>
        <v>120000</v>
      </c>
      <c r="N472" s="559"/>
      <c r="O472" s="563"/>
      <c r="P472" s="563"/>
      <c r="Q472" s="559"/>
      <c r="R472" s="559"/>
      <c r="S472" s="559"/>
      <c r="T472" s="559"/>
      <c r="U472" s="559"/>
      <c r="V472" s="559"/>
      <c r="W472" s="559"/>
      <c r="X472" s="562"/>
      <c r="Y472" s="559"/>
      <c r="Z472" s="559"/>
      <c r="AA472" s="561"/>
      <c r="AB472" s="561">
        <f>M472</f>
        <v>120000</v>
      </c>
      <c r="AC472" s="560"/>
      <c r="AD472" s="559">
        <v>50</v>
      </c>
      <c r="AE472" s="560">
        <v>0</v>
      </c>
      <c r="AF472" s="559">
        <v>0.01</v>
      </c>
      <c r="AG472" s="226"/>
    </row>
    <row r="473" spans="1:33" ht="15.75" x14ac:dyDescent="0.25">
      <c r="A473" s="559">
        <v>282</v>
      </c>
      <c r="B473" s="563" t="s">
        <v>4</v>
      </c>
      <c r="C473" s="559">
        <v>2447</v>
      </c>
      <c r="D473" s="559">
        <v>10</v>
      </c>
      <c r="E473" s="559">
        <v>1</v>
      </c>
      <c r="F473" s="559">
        <v>95</v>
      </c>
      <c r="G473" s="559">
        <v>4195</v>
      </c>
      <c r="H473" s="559"/>
      <c r="I473" s="559"/>
      <c r="J473" s="559"/>
      <c r="K473" s="559"/>
      <c r="L473" s="559">
        <v>100</v>
      </c>
      <c r="M473" s="559">
        <f>L473*G473</f>
        <v>419500</v>
      </c>
      <c r="N473" s="559"/>
      <c r="O473" s="563"/>
      <c r="P473" s="563"/>
      <c r="Q473" s="559"/>
      <c r="R473" s="559"/>
      <c r="S473" s="559"/>
      <c r="T473" s="559"/>
      <c r="U473" s="559"/>
      <c r="V473" s="559"/>
      <c r="W473" s="559"/>
      <c r="X473" s="562"/>
      <c r="Y473" s="559"/>
      <c r="Z473" s="559"/>
      <c r="AA473" s="561"/>
      <c r="AB473" s="561">
        <f>M473</f>
        <v>419500</v>
      </c>
      <c r="AC473" s="560"/>
      <c r="AD473" s="559">
        <v>50</v>
      </c>
      <c r="AE473" s="560">
        <v>0</v>
      </c>
      <c r="AF473" s="559">
        <v>0.01</v>
      </c>
      <c r="AG473" s="226"/>
    </row>
    <row r="474" spans="1:33" ht="15.75" x14ac:dyDescent="0.25">
      <c r="A474" s="559">
        <v>283</v>
      </c>
      <c r="B474" s="563" t="s">
        <v>4</v>
      </c>
      <c r="C474" s="559">
        <v>1642</v>
      </c>
      <c r="D474" s="559">
        <v>25</v>
      </c>
      <c r="E474" s="559">
        <v>3</v>
      </c>
      <c r="F474" s="559">
        <v>86</v>
      </c>
      <c r="G474" s="559">
        <v>10386</v>
      </c>
      <c r="H474" s="559"/>
      <c r="I474" s="559"/>
      <c r="J474" s="559"/>
      <c r="K474" s="559"/>
      <c r="L474" s="559">
        <v>100</v>
      </c>
      <c r="M474" s="559">
        <f>G474*L474</f>
        <v>1038600</v>
      </c>
      <c r="N474" s="559"/>
      <c r="O474" s="563"/>
      <c r="P474" s="563"/>
      <c r="Q474" s="559"/>
      <c r="R474" s="559"/>
      <c r="S474" s="559"/>
      <c r="T474" s="559"/>
      <c r="U474" s="559"/>
      <c r="V474" s="559"/>
      <c r="W474" s="559"/>
      <c r="X474" s="562"/>
      <c r="Y474" s="559"/>
      <c r="Z474" s="559"/>
      <c r="AA474" s="561"/>
      <c r="AB474" s="561">
        <f>M474</f>
        <v>1038600</v>
      </c>
      <c r="AC474" s="560"/>
      <c r="AD474" s="559">
        <v>50</v>
      </c>
      <c r="AE474" s="560">
        <v>0</v>
      </c>
      <c r="AF474" s="559">
        <v>0.01</v>
      </c>
      <c r="AG474" s="226"/>
    </row>
    <row r="475" spans="1:33" ht="15.75" x14ac:dyDescent="0.25">
      <c r="A475" s="559">
        <v>284</v>
      </c>
      <c r="B475" s="563" t="s">
        <v>4</v>
      </c>
      <c r="C475" s="559">
        <v>6241</v>
      </c>
      <c r="D475" s="559">
        <v>0</v>
      </c>
      <c r="E475" s="559">
        <v>0</v>
      </c>
      <c r="F475" s="559">
        <v>54</v>
      </c>
      <c r="G475" s="559"/>
      <c r="H475" s="559">
        <v>54</v>
      </c>
      <c r="I475" s="559"/>
      <c r="J475" s="559"/>
      <c r="K475" s="559"/>
      <c r="L475" s="559">
        <v>200</v>
      </c>
      <c r="M475" s="559">
        <f>H475*L475</f>
        <v>10800</v>
      </c>
      <c r="N475" s="559"/>
      <c r="O475" s="563" t="s">
        <v>44</v>
      </c>
      <c r="P475" s="563" t="s">
        <v>9</v>
      </c>
      <c r="Q475" s="559">
        <v>298.35000000000002</v>
      </c>
      <c r="R475" s="559"/>
      <c r="S475" s="559">
        <v>298.35000000000002</v>
      </c>
      <c r="T475" s="559"/>
      <c r="U475" s="559"/>
      <c r="V475" s="559"/>
      <c r="W475" s="559">
        <v>6500</v>
      </c>
      <c r="X475" s="562">
        <f>Q475*W475</f>
        <v>1939275.0000000002</v>
      </c>
      <c r="Y475" s="559">
        <v>12</v>
      </c>
      <c r="Z475" s="559">
        <v>38</v>
      </c>
      <c r="AA475" s="561">
        <f>SUM(X475-(X475*Z475/100))</f>
        <v>1202350.5</v>
      </c>
      <c r="AB475" s="561">
        <f>AA475+M475</f>
        <v>1213150.5</v>
      </c>
      <c r="AC475" s="560"/>
      <c r="AD475" s="559">
        <v>10</v>
      </c>
      <c r="AE475" s="560">
        <v>0</v>
      </c>
      <c r="AF475" s="559">
        <v>0.02</v>
      </c>
      <c r="AG475" s="226"/>
    </row>
    <row r="476" spans="1:33" ht="15.75" x14ac:dyDescent="0.25">
      <c r="A476" s="559">
        <v>285</v>
      </c>
      <c r="B476" s="563" t="s">
        <v>4</v>
      </c>
      <c r="C476" s="559">
        <v>6224</v>
      </c>
      <c r="D476" s="559">
        <v>15</v>
      </c>
      <c r="E476" s="559">
        <v>1</v>
      </c>
      <c r="F476" s="559">
        <v>28</v>
      </c>
      <c r="G476" s="559">
        <v>6128</v>
      </c>
      <c r="H476" s="559"/>
      <c r="I476" s="559"/>
      <c r="J476" s="559"/>
      <c r="K476" s="559"/>
      <c r="L476" s="559">
        <v>75</v>
      </c>
      <c r="M476" s="559">
        <f>L476*G476</f>
        <v>459600</v>
      </c>
      <c r="N476" s="559"/>
      <c r="O476" s="563"/>
      <c r="P476" s="563"/>
      <c r="Q476" s="559"/>
      <c r="R476" s="559"/>
      <c r="S476" s="559"/>
      <c r="T476" s="559"/>
      <c r="U476" s="559"/>
      <c r="V476" s="559"/>
      <c r="W476" s="559"/>
      <c r="X476" s="562"/>
      <c r="Y476" s="559"/>
      <c r="Z476" s="559"/>
      <c r="AA476" s="561"/>
      <c r="AB476" s="561">
        <f>M476</f>
        <v>459600</v>
      </c>
      <c r="AC476" s="560"/>
      <c r="AD476" s="559">
        <v>50</v>
      </c>
      <c r="AE476" s="560">
        <v>0</v>
      </c>
      <c r="AF476" s="559">
        <v>0.01</v>
      </c>
      <c r="AG476" s="226"/>
    </row>
    <row r="477" spans="1:33" ht="15.75" x14ac:dyDescent="0.25">
      <c r="A477" s="559">
        <v>286</v>
      </c>
      <c r="B477" s="563" t="s">
        <v>4</v>
      </c>
      <c r="C477" s="559">
        <v>1682</v>
      </c>
      <c r="D477" s="559">
        <v>38</v>
      </c>
      <c r="E477" s="559">
        <v>3</v>
      </c>
      <c r="F477" s="559">
        <v>81</v>
      </c>
      <c r="G477" s="559">
        <v>15581</v>
      </c>
      <c r="H477" s="559"/>
      <c r="I477" s="559"/>
      <c r="J477" s="559"/>
      <c r="K477" s="559"/>
      <c r="L477" s="559">
        <v>75</v>
      </c>
      <c r="M477" s="559">
        <f>G477*L477</f>
        <v>1168575</v>
      </c>
      <c r="N477" s="559"/>
      <c r="O477" s="563"/>
      <c r="P477" s="563"/>
      <c r="Q477" s="559"/>
      <c r="R477" s="559"/>
      <c r="S477" s="559"/>
      <c r="T477" s="559"/>
      <c r="U477" s="559"/>
      <c r="V477" s="559"/>
      <c r="W477" s="559"/>
      <c r="X477" s="562"/>
      <c r="Y477" s="559"/>
      <c r="Z477" s="559"/>
      <c r="AA477" s="561"/>
      <c r="AB477" s="561">
        <f>M477</f>
        <v>1168575</v>
      </c>
      <c r="AC477" s="560"/>
      <c r="AD477" s="559">
        <v>50</v>
      </c>
      <c r="AE477" s="560">
        <v>0</v>
      </c>
      <c r="AF477" s="559">
        <v>0.01</v>
      </c>
      <c r="AG477" s="226"/>
    </row>
    <row r="478" spans="1:33" ht="15.75" x14ac:dyDescent="0.25">
      <c r="A478" s="559">
        <v>287</v>
      </c>
      <c r="B478" s="563" t="s">
        <v>4</v>
      </c>
      <c r="C478" s="559">
        <v>1663</v>
      </c>
      <c r="D478" s="559">
        <v>38</v>
      </c>
      <c r="E478" s="559">
        <v>1</v>
      </c>
      <c r="F478" s="559">
        <v>92</v>
      </c>
      <c r="G478" s="559">
        <v>15392</v>
      </c>
      <c r="H478" s="559"/>
      <c r="I478" s="559"/>
      <c r="J478" s="559"/>
      <c r="K478" s="559"/>
      <c r="L478" s="559">
        <v>100</v>
      </c>
      <c r="M478" s="559">
        <f>G478*L478</f>
        <v>1539200</v>
      </c>
      <c r="N478" s="559"/>
      <c r="O478" s="563"/>
      <c r="P478" s="563"/>
      <c r="Q478" s="559"/>
      <c r="R478" s="559"/>
      <c r="S478" s="559"/>
      <c r="T478" s="559"/>
      <c r="U478" s="559"/>
      <c r="V478" s="559"/>
      <c r="W478" s="559"/>
      <c r="X478" s="562"/>
      <c r="Y478" s="559"/>
      <c r="Z478" s="559"/>
      <c r="AA478" s="561"/>
      <c r="AB478" s="561">
        <f>M478</f>
        <v>1539200</v>
      </c>
      <c r="AC478" s="560"/>
      <c r="AD478" s="559">
        <v>50</v>
      </c>
      <c r="AE478" s="560">
        <v>0</v>
      </c>
      <c r="AF478" s="559">
        <v>0.01</v>
      </c>
      <c r="AG478" s="226"/>
    </row>
    <row r="479" spans="1:33" ht="15.75" x14ac:dyDescent="0.25">
      <c r="A479" s="559">
        <v>288</v>
      </c>
      <c r="B479" s="563" t="s">
        <v>4</v>
      </c>
      <c r="C479" s="559"/>
      <c r="D479" s="559">
        <v>0</v>
      </c>
      <c r="E479" s="559">
        <v>0</v>
      </c>
      <c r="F479" s="559">
        <v>50</v>
      </c>
      <c r="G479" s="559"/>
      <c r="H479" s="559">
        <v>50</v>
      </c>
      <c r="I479" s="559"/>
      <c r="J479" s="559"/>
      <c r="K479" s="559">
        <v>50</v>
      </c>
      <c r="L479" s="559"/>
      <c r="M479" s="559"/>
      <c r="N479" s="559"/>
      <c r="O479" s="563" t="s">
        <v>44</v>
      </c>
      <c r="P479" s="563" t="s">
        <v>9</v>
      </c>
      <c r="Q479" s="559">
        <v>307.31</v>
      </c>
      <c r="R479" s="559"/>
      <c r="S479" s="559">
        <v>265.31</v>
      </c>
      <c r="T479" s="559">
        <v>42</v>
      </c>
      <c r="U479" s="559"/>
      <c r="V479" s="559"/>
      <c r="W479" s="559">
        <v>6500</v>
      </c>
      <c r="X479" s="562">
        <f>Q479*W479</f>
        <v>1997515</v>
      </c>
      <c r="Y479" s="559">
        <v>15</v>
      </c>
      <c r="Z479" s="559">
        <v>50</v>
      </c>
      <c r="AA479" s="561">
        <f>SUM(X479-(X479*Z479/100))</f>
        <v>998757.5</v>
      </c>
      <c r="AB479" s="561">
        <f>AA479</f>
        <v>998757.5</v>
      </c>
      <c r="AC479" s="560"/>
      <c r="AD479" s="559">
        <v>10</v>
      </c>
      <c r="AE479" s="560">
        <v>0</v>
      </c>
      <c r="AF479" s="559">
        <v>0.02</v>
      </c>
      <c r="AG479" s="226"/>
    </row>
    <row r="480" spans="1:33" ht="15.75" x14ac:dyDescent="0.25">
      <c r="A480" s="559">
        <v>289</v>
      </c>
      <c r="B480" s="563" t="s">
        <v>4</v>
      </c>
      <c r="C480" s="559">
        <v>20488</v>
      </c>
      <c r="D480" s="559">
        <v>20</v>
      </c>
      <c r="E480" s="559">
        <v>2</v>
      </c>
      <c r="F480" s="559">
        <v>55</v>
      </c>
      <c r="G480" s="559">
        <v>8255</v>
      </c>
      <c r="H480" s="559"/>
      <c r="I480" s="559"/>
      <c r="J480" s="559"/>
      <c r="K480" s="559"/>
      <c r="L480" s="559">
        <v>75</v>
      </c>
      <c r="M480" s="559">
        <f>L480*G480</f>
        <v>619125</v>
      </c>
      <c r="N480" s="559"/>
      <c r="O480" s="563"/>
      <c r="P480" s="563"/>
      <c r="Q480" s="559"/>
      <c r="R480" s="559"/>
      <c r="S480" s="559"/>
      <c r="T480" s="559"/>
      <c r="U480" s="559"/>
      <c r="V480" s="559"/>
      <c r="W480" s="559"/>
      <c r="X480" s="562"/>
      <c r="Y480" s="559"/>
      <c r="Z480" s="559"/>
      <c r="AA480" s="561"/>
      <c r="AB480" s="561">
        <f>M480</f>
        <v>619125</v>
      </c>
      <c r="AC480" s="560"/>
      <c r="AD480" s="559">
        <v>50</v>
      </c>
      <c r="AE480" s="560">
        <v>0</v>
      </c>
      <c r="AF480" s="559">
        <v>0.01</v>
      </c>
      <c r="AG480" s="226"/>
    </row>
    <row r="481" spans="1:33" ht="15.75" x14ac:dyDescent="0.25">
      <c r="A481" s="559">
        <v>290</v>
      </c>
      <c r="B481" s="563" t="s">
        <v>4</v>
      </c>
      <c r="C481" s="559">
        <v>319</v>
      </c>
      <c r="D481" s="559">
        <v>0</v>
      </c>
      <c r="E481" s="559">
        <v>2</v>
      </c>
      <c r="F481" s="559">
        <v>25</v>
      </c>
      <c r="G481" s="559"/>
      <c r="H481" s="559">
        <v>225</v>
      </c>
      <c r="I481" s="559"/>
      <c r="J481" s="559"/>
      <c r="K481" s="559"/>
      <c r="L481" s="559">
        <v>75</v>
      </c>
      <c r="M481" s="559">
        <f>H481*L481</f>
        <v>16875</v>
      </c>
      <c r="N481" s="559"/>
      <c r="O481" s="563" t="s">
        <v>39</v>
      </c>
      <c r="P481" s="563" t="s">
        <v>2</v>
      </c>
      <c r="Q481" s="559">
        <v>259.2</v>
      </c>
      <c r="R481" s="559"/>
      <c r="S481" s="559">
        <v>259.2</v>
      </c>
      <c r="T481" s="559"/>
      <c r="U481" s="559"/>
      <c r="V481" s="559"/>
      <c r="W481" s="559">
        <v>6500</v>
      </c>
      <c r="X481" s="562">
        <f>Q481*W481</f>
        <v>1684800</v>
      </c>
      <c r="Y481" s="559">
        <v>5</v>
      </c>
      <c r="Z481" s="559">
        <v>5</v>
      </c>
      <c r="AA481" s="561">
        <f>SUM(X481-(X481*Z481/100))</f>
        <v>1600560</v>
      </c>
      <c r="AB481" s="561">
        <f>AA481+M481</f>
        <v>1617435</v>
      </c>
      <c r="AC481" s="560"/>
      <c r="AD481" s="559">
        <v>10</v>
      </c>
      <c r="AE481" s="560">
        <v>0</v>
      </c>
      <c r="AF481" s="559">
        <v>0.02</v>
      </c>
      <c r="AG481" s="226"/>
    </row>
    <row r="482" spans="1:33" ht="15.75" x14ac:dyDescent="0.25">
      <c r="A482" s="559"/>
      <c r="B482" s="563"/>
      <c r="C482" s="559"/>
      <c r="D482" s="559"/>
      <c r="E482" s="559"/>
      <c r="F482" s="559"/>
      <c r="G482" s="559"/>
      <c r="H482" s="559"/>
      <c r="I482" s="559"/>
      <c r="J482" s="559"/>
      <c r="K482" s="559"/>
      <c r="L482" s="559"/>
      <c r="M482" s="559"/>
      <c r="N482" s="559"/>
      <c r="O482" s="563" t="s">
        <v>39</v>
      </c>
      <c r="P482" s="563" t="s">
        <v>2</v>
      </c>
      <c r="Q482" s="559">
        <v>268.60000000000002</v>
      </c>
      <c r="R482" s="559"/>
      <c r="S482" s="559">
        <v>193.27</v>
      </c>
      <c r="T482" s="559">
        <v>75.33</v>
      </c>
      <c r="U482" s="559"/>
      <c r="V482" s="559"/>
      <c r="W482" s="559">
        <v>6500</v>
      </c>
      <c r="X482" s="562">
        <f>Q482*W482</f>
        <v>1745900.0000000002</v>
      </c>
      <c r="Y482" s="559">
        <v>2</v>
      </c>
      <c r="Z482" s="559">
        <v>2</v>
      </c>
      <c r="AA482" s="561">
        <f>SUM(X482-(X482*Z482/100))</f>
        <v>1710982.0000000002</v>
      </c>
      <c r="AB482" s="561">
        <f>AA482</f>
        <v>1710982.0000000002</v>
      </c>
      <c r="AC482" s="560"/>
      <c r="AD482" s="559">
        <v>10</v>
      </c>
      <c r="AE482" s="560">
        <v>0</v>
      </c>
      <c r="AF482" s="559">
        <v>0.02</v>
      </c>
      <c r="AG482" s="226"/>
    </row>
    <row r="483" spans="1:33" ht="15.75" x14ac:dyDescent="0.25">
      <c r="A483" s="559">
        <v>291</v>
      </c>
      <c r="B483" s="563" t="s">
        <v>1282</v>
      </c>
      <c r="C483" s="559"/>
      <c r="D483" s="559">
        <v>3</v>
      </c>
      <c r="E483" s="559">
        <v>0</v>
      </c>
      <c r="F483" s="559">
        <v>0</v>
      </c>
      <c r="G483" s="559">
        <v>1200</v>
      </c>
      <c r="H483" s="559"/>
      <c r="I483" s="559"/>
      <c r="J483" s="559"/>
      <c r="K483" s="559"/>
      <c r="L483" s="559"/>
      <c r="M483" s="559"/>
      <c r="N483" s="559"/>
      <c r="O483" s="563"/>
      <c r="P483" s="563"/>
      <c r="Q483" s="559"/>
      <c r="R483" s="559"/>
      <c r="S483" s="559"/>
      <c r="T483" s="559"/>
      <c r="U483" s="559"/>
      <c r="V483" s="559"/>
      <c r="W483" s="559"/>
      <c r="X483" s="562"/>
      <c r="Y483" s="559"/>
      <c r="Z483" s="559"/>
      <c r="AA483" s="561"/>
      <c r="AB483" s="561"/>
      <c r="AC483" s="560"/>
      <c r="AD483" s="559">
        <v>50</v>
      </c>
      <c r="AE483" s="560">
        <v>0</v>
      </c>
      <c r="AF483" s="559">
        <v>0.01</v>
      </c>
      <c r="AG483" s="226"/>
    </row>
    <row r="484" spans="1:33" ht="15.75" x14ac:dyDescent="0.25">
      <c r="A484" s="559">
        <v>292</v>
      </c>
      <c r="B484" s="563" t="s">
        <v>4</v>
      </c>
      <c r="C484" s="559">
        <v>1676</v>
      </c>
      <c r="D484" s="559">
        <v>1</v>
      </c>
      <c r="E484" s="559">
        <v>1</v>
      </c>
      <c r="F484" s="559">
        <v>25</v>
      </c>
      <c r="G484" s="559"/>
      <c r="H484" s="559"/>
      <c r="I484" s="559"/>
      <c r="J484" s="559">
        <v>525</v>
      </c>
      <c r="K484" s="559"/>
      <c r="L484" s="559">
        <v>150</v>
      </c>
      <c r="M484" s="559">
        <f>L484*J484</f>
        <v>78750</v>
      </c>
      <c r="N484" s="559"/>
      <c r="O484" s="563"/>
      <c r="P484" s="563"/>
      <c r="Q484" s="559"/>
      <c r="R484" s="559"/>
      <c r="S484" s="559"/>
      <c r="T484" s="559"/>
      <c r="U484" s="559"/>
      <c r="V484" s="559"/>
      <c r="W484" s="559"/>
      <c r="X484" s="562"/>
      <c r="Y484" s="559"/>
      <c r="Z484" s="559"/>
      <c r="AA484" s="561"/>
      <c r="AB484" s="561"/>
      <c r="AC484" s="560"/>
      <c r="AD484" s="559"/>
      <c r="AE484" s="560">
        <v>0</v>
      </c>
      <c r="AF484" s="559">
        <v>0.03</v>
      </c>
      <c r="AG484" s="226"/>
    </row>
    <row r="485" spans="1:33" ht="15.75" x14ac:dyDescent="0.25">
      <c r="A485" s="559">
        <v>293</v>
      </c>
      <c r="B485" s="563" t="s">
        <v>184</v>
      </c>
      <c r="C485" s="559">
        <v>5430</v>
      </c>
      <c r="D485" s="559">
        <v>3</v>
      </c>
      <c r="E485" s="559">
        <v>2</v>
      </c>
      <c r="F485" s="559">
        <v>10</v>
      </c>
      <c r="G485" s="559">
        <v>1410</v>
      </c>
      <c r="H485" s="559"/>
      <c r="I485" s="559"/>
      <c r="J485" s="559"/>
      <c r="K485" s="559"/>
      <c r="L485" s="559"/>
      <c r="M485" s="559"/>
      <c r="N485" s="559"/>
      <c r="O485" s="563"/>
      <c r="P485" s="563"/>
      <c r="Q485" s="559"/>
      <c r="R485" s="559"/>
      <c r="S485" s="559"/>
      <c r="T485" s="559"/>
      <c r="U485" s="559"/>
      <c r="V485" s="559"/>
      <c r="W485" s="559"/>
      <c r="X485" s="562"/>
      <c r="Y485" s="559"/>
      <c r="Z485" s="559"/>
      <c r="AA485" s="561"/>
      <c r="AB485" s="561"/>
      <c r="AC485" s="560"/>
      <c r="AD485" s="559">
        <v>50</v>
      </c>
      <c r="AE485" s="560">
        <v>0</v>
      </c>
      <c r="AF485" s="559">
        <v>0.01</v>
      </c>
      <c r="AG485" s="226"/>
    </row>
    <row r="486" spans="1:33" ht="15.75" x14ac:dyDescent="0.25">
      <c r="A486" s="559">
        <v>294</v>
      </c>
      <c r="B486" s="563" t="s">
        <v>4</v>
      </c>
      <c r="C486" s="559"/>
      <c r="D486" s="559">
        <v>0</v>
      </c>
      <c r="E486" s="559">
        <v>0</v>
      </c>
      <c r="F486" s="559">
        <v>67</v>
      </c>
      <c r="G486" s="559"/>
      <c r="H486" s="559">
        <v>67</v>
      </c>
      <c r="I486" s="559"/>
      <c r="J486" s="559"/>
      <c r="K486" s="559"/>
      <c r="L486" s="559"/>
      <c r="M486" s="559"/>
      <c r="N486" s="559"/>
      <c r="O486" s="563" t="s">
        <v>44</v>
      </c>
      <c r="P486" s="563" t="s">
        <v>9</v>
      </c>
      <c r="Q486" s="559">
        <v>353.6</v>
      </c>
      <c r="R486" s="559"/>
      <c r="S486" s="559">
        <v>353.6</v>
      </c>
      <c r="T486" s="559"/>
      <c r="U486" s="559"/>
      <c r="V486" s="559"/>
      <c r="W486" s="559">
        <v>6500</v>
      </c>
      <c r="X486" s="562">
        <f>Q486*W486</f>
        <v>2298400</v>
      </c>
      <c r="Y486" s="559">
        <v>50</v>
      </c>
      <c r="Z486" s="559">
        <v>85</v>
      </c>
      <c r="AA486" s="561">
        <f>SUM(X486-(X486*Z486/100))</f>
        <v>344760</v>
      </c>
      <c r="AB486" s="561">
        <f>AA486</f>
        <v>344760</v>
      </c>
      <c r="AC486" s="560"/>
      <c r="AD486" s="559">
        <v>10</v>
      </c>
      <c r="AE486" s="560">
        <v>0</v>
      </c>
      <c r="AF486" s="559">
        <v>0.02</v>
      </c>
      <c r="AG486" s="226"/>
    </row>
    <row r="487" spans="1:33" ht="15.75" x14ac:dyDescent="0.25">
      <c r="A487" s="559">
        <v>295</v>
      </c>
      <c r="B487" s="563" t="s">
        <v>4</v>
      </c>
      <c r="C487" s="559">
        <v>7755</v>
      </c>
      <c r="D487" s="559">
        <v>23</v>
      </c>
      <c r="E487" s="559">
        <v>3</v>
      </c>
      <c r="F487" s="559">
        <v>54</v>
      </c>
      <c r="G487" s="559">
        <v>9554</v>
      </c>
      <c r="H487" s="559"/>
      <c r="I487" s="559"/>
      <c r="J487" s="559"/>
      <c r="K487" s="559"/>
      <c r="L487" s="559">
        <v>100</v>
      </c>
      <c r="M487" s="559">
        <f>L487*G487</f>
        <v>955400</v>
      </c>
      <c r="N487" s="559"/>
      <c r="O487" s="563"/>
      <c r="P487" s="563"/>
      <c r="Q487" s="559"/>
      <c r="R487" s="559"/>
      <c r="S487" s="559"/>
      <c r="T487" s="559"/>
      <c r="U487" s="559"/>
      <c r="V487" s="559"/>
      <c r="W487" s="559"/>
      <c r="X487" s="562"/>
      <c r="Y487" s="559"/>
      <c r="Z487" s="559"/>
      <c r="AA487" s="561"/>
      <c r="AB487" s="561">
        <f>M487</f>
        <v>955400</v>
      </c>
      <c r="AC487" s="560"/>
      <c r="AD487" s="559">
        <v>50</v>
      </c>
      <c r="AE487" s="560">
        <v>0</v>
      </c>
      <c r="AF487" s="559">
        <v>0.01</v>
      </c>
      <c r="AG487" s="226"/>
    </row>
    <row r="488" spans="1:33" ht="15.75" x14ac:dyDescent="0.25">
      <c r="A488" s="559">
        <v>295</v>
      </c>
      <c r="B488" s="563" t="s">
        <v>4</v>
      </c>
      <c r="C488" s="559">
        <v>16805</v>
      </c>
      <c r="D488" s="559">
        <v>1</v>
      </c>
      <c r="E488" s="559">
        <v>1</v>
      </c>
      <c r="F488" s="559">
        <v>22</v>
      </c>
      <c r="G488" s="559">
        <v>522</v>
      </c>
      <c r="H488" s="559"/>
      <c r="I488" s="559"/>
      <c r="J488" s="559"/>
      <c r="K488" s="559"/>
      <c r="L488" s="559">
        <v>75</v>
      </c>
      <c r="M488" s="559">
        <f>L488*G488</f>
        <v>39150</v>
      </c>
      <c r="N488" s="559"/>
      <c r="O488" s="563"/>
      <c r="P488" s="563"/>
      <c r="Q488" s="559"/>
      <c r="R488" s="559"/>
      <c r="S488" s="559"/>
      <c r="T488" s="559"/>
      <c r="U488" s="559"/>
      <c r="V488" s="559"/>
      <c r="W488" s="559"/>
      <c r="X488" s="562"/>
      <c r="Y488" s="559"/>
      <c r="Z488" s="559"/>
      <c r="AA488" s="561"/>
      <c r="AB488" s="561">
        <f>M488</f>
        <v>39150</v>
      </c>
      <c r="AC488" s="560"/>
      <c r="AD488" s="559">
        <v>50</v>
      </c>
      <c r="AE488" s="560">
        <v>0</v>
      </c>
      <c r="AF488" s="559">
        <v>0.01</v>
      </c>
      <c r="AG488" s="226"/>
    </row>
    <row r="489" spans="1:33" ht="15.75" x14ac:dyDescent="0.25">
      <c r="A489" s="559">
        <v>297</v>
      </c>
      <c r="B489" s="563" t="s">
        <v>4</v>
      </c>
      <c r="C489" s="559">
        <v>16811</v>
      </c>
      <c r="D489" s="559">
        <v>1</v>
      </c>
      <c r="E489" s="559">
        <v>0</v>
      </c>
      <c r="F489" s="559">
        <v>0</v>
      </c>
      <c r="G489" s="559">
        <v>400</v>
      </c>
      <c r="H489" s="559"/>
      <c r="I489" s="559"/>
      <c r="J489" s="559"/>
      <c r="K489" s="559"/>
      <c r="L489" s="559">
        <v>75</v>
      </c>
      <c r="M489" s="559">
        <f>L489*G489</f>
        <v>30000</v>
      </c>
      <c r="N489" s="559"/>
      <c r="O489" s="563"/>
      <c r="P489" s="563"/>
      <c r="Q489" s="559"/>
      <c r="R489" s="559"/>
      <c r="S489" s="559"/>
      <c r="T489" s="559"/>
      <c r="U489" s="559"/>
      <c r="V489" s="559"/>
      <c r="W489" s="559"/>
      <c r="X489" s="562"/>
      <c r="Y489" s="559"/>
      <c r="Z489" s="559"/>
      <c r="AA489" s="561"/>
      <c r="AB489" s="561">
        <f>M489</f>
        <v>30000</v>
      </c>
      <c r="AC489" s="560"/>
      <c r="AD489" s="559">
        <v>50</v>
      </c>
      <c r="AE489" s="560">
        <v>0</v>
      </c>
      <c r="AF489" s="559">
        <v>0.01</v>
      </c>
      <c r="AG489" s="226"/>
    </row>
    <row r="490" spans="1:33" ht="15.75" x14ac:dyDescent="0.25">
      <c r="A490" s="559">
        <v>298</v>
      </c>
      <c r="B490" s="563" t="s">
        <v>4</v>
      </c>
      <c r="C490" s="559">
        <v>16807</v>
      </c>
      <c r="D490" s="559">
        <v>1</v>
      </c>
      <c r="E490" s="559">
        <v>0</v>
      </c>
      <c r="F490" s="559">
        <v>0</v>
      </c>
      <c r="G490" s="559">
        <v>400</v>
      </c>
      <c r="H490" s="559"/>
      <c r="I490" s="559"/>
      <c r="J490" s="559"/>
      <c r="K490" s="559"/>
      <c r="L490" s="559">
        <v>75</v>
      </c>
      <c r="M490" s="559">
        <f>L490*G490</f>
        <v>30000</v>
      </c>
      <c r="N490" s="559"/>
      <c r="O490" s="563"/>
      <c r="P490" s="563"/>
      <c r="Q490" s="559"/>
      <c r="R490" s="559"/>
      <c r="S490" s="559"/>
      <c r="T490" s="559"/>
      <c r="U490" s="559"/>
      <c r="V490" s="559"/>
      <c r="W490" s="559"/>
      <c r="X490" s="562"/>
      <c r="Y490" s="559"/>
      <c r="Z490" s="559"/>
      <c r="AA490" s="561"/>
      <c r="AB490" s="561">
        <f>M490</f>
        <v>30000</v>
      </c>
      <c r="AC490" s="560"/>
      <c r="AD490" s="559">
        <v>50</v>
      </c>
      <c r="AE490" s="560">
        <v>0</v>
      </c>
      <c r="AF490" s="559">
        <v>0.01</v>
      </c>
      <c r="AG490" s="226"/>
    </row>
    <row r="491" spans="1:33" ht="15.75" x14ac:dyDescent="0.25">
      <c r="A491" s="559">
        <v>299</v>
      </c>
      <c r="B491" s="563" t="s">
        <v>4</v>
      </c>
      <c r="C491" s="559">
        <v>16806</v>
      </c>
      <c r="D491" s="559">
        <v>1</v>
      </c>
      <c r="E491" s="559">
        <v>0</v>
      </c>
      <c r="F491" s="559">
        <v>0</v>
      </c>
      <c r="G491" s="559">
        <v>400</v>
      </c>
      <c r="H491" s="559"/>
      <c r="I491" s="559"/>
      <c r="J491" s="559"/>
      <c r="K491" s="559"/>
      <c r="L491" s="559">
        <v>75</v>
      </c>
      <c r="M491" s="559">
        <f>L491*G491</f>
        <v>30000</v>
      </c>
      <c r="N491" s="559"/>
      <c r="O491" s="563"/>
      <c r="P491" s="563"/>
      <c r="Q491" s="559"/>
      <c r="R491" s="559"/>
      <c r="S491" s="559"/>
      <c r="T491" s="559"/>
      <c r="U491" s="559"/>
      <c r="V491" s="559"/>
      <c r="W491" s="559"/>
      <c r="X491" s="562"/>
      <c r="Y491" s="559"/>
      <c r="Z491" s="559"/>
      <c r="AA491" s="561"/>
      <c r="AB491" s="561">
        <f>M491</f>
        <v>30000</v>
      </c>
      <c r="AC491" s="560"/>
      <c r="AD491" s="559">
        <v>50</v>
      </c>
      <c r="AE491" s="560">
        <v>0</v>
      </c>
      <c r="AF491" s="559">
        <v>0.01</v>
      </c>
      <c r="AG491" s="226"/>
    </row>
    <row r="492" spans="1:33" ht="15.75" x14ac:dyDescent="0.25">
      <c r="A492" s="559">
        <v>300</v>
      </c>
      <c r="B492" s="563" t="s">
        <v>4</v>
      </c>
      <c r="C492" s="559">
        <v>16808</v>
      </c>
      <c r="D492" s="559">
        <v>1</v>
      </c>
      <c r="E492" s="559">
        <v>0</v>
      </c>
      <c r="F492" s="559">
        <v>0</v>
      </c>
      <c r="G492" s="559">
        <v>400</v>
      </c>
      <c r="H492" s="559"/>
      <c r="I492" s="559"/>
      <c r="J492" s="559"/>
      <c r="K492" s="559"/>
      <c r="L492" s="559">
        <v>75</v>
      </c>
      <c r="M492" s="559">
        <f>L492*G492</f>
        <v>30000</v>
      </c>
      <c r="N492" s="559"/>
      <c r="O492" s="563"/>
      <c r="P492" s="563"/>
      <c r="Q492" s="559"/>
      <c r="R492" s="559"/>
      <c r="S492" s="559"/>
      <c r="T492" s="559"/>
      <c r="U492" s="559"/>
      <c r="V492" s="559"/>
      <c r="W492" s="559"/>
      <c r="X492" s="562"/>
      <c r="Y492" s="559"/>
      <c r="Z492" s="559"/>
      <c r="AA492" s="561"/>
      <c r="AB492" s="561">
        <f>M492</f>
        <v>30000</v>
      </c>
      <c r="AC492" s="560"/>
      <c r="AD492" s="559">
        <v>50</v>
      </c>
      <c r="AE492" s="560">
        <v>0</v>
      </c>
      <c r="AF492" s="559">
        <v>0.01</v>
      </c>
      <c r="AG492" s="226"/>
    </row>
    <row r="493" spans="1:33" ht="15.75" x14ac:dyDescent="0.25">
      <c r="A493" s="559">
        <v>301</v>
      </c>
      <c r="B493" s="563" t="s">
        <v>4</v>
      </c>
      <c r="C493" s="559">
        <v>16810</v>
      </c>
      <c r="D493" s="559">
        <v>1</v>
      </c>
      <c r="E493" s="559">
        <v>0</v>
      </c>
      <c r="F493" s="559">
        <v>0</v>
      </c>
      <c r="G493" s="559">
        <v>400</v>
      </c>
      <c r="H493" s="559"/>
      <c r="I493" s="559"/>
      <c r="J493" s="559"/>
      <c r="K493" s="559"/>
      <c r="L493" s="559">
        <v>75</v>
      </c>
      <c r="M493" s="559">
        <f>L493*G493</f>
        <v>30000</v>
      </c>
      <c r="N493" s="559"/>
      <c r="O493" s="563"/>
      <c r="P493" s="563"/>
      <c r="Q493" s="559"/>
      <c r="R493" s="559"/>
      <c r="S493" s="559"/>
      <c r="T493" s="559"/>
      <c r="U493" s="559"/>
      <c r="V493" s="559"/>
      <c r="W493" s="559"/>
      <c r="X493" s="562"/>
      <c r="Y493" s="559"/>
      <c r="Z493" s="559"/>
      <c r="AA493" s="561"/>
      <c r="AB493" s="561">
        <f>M493</f>
        <v>30000</v>
      </c>
      <c r="AC493" s="560"/>
      <c r="AD493" s="559">
        <v>50</v>
      </c>
      <c r="AE493" s="560">
        <v>0</v>
      </c>
      <c r="AF493" s="559">
        <v>0.01</v>
      </c>
      <c r="AG493" s="226"/>
    </row>
    <row r="494" spans="1:33" ht="15.75" x14ac:dyDescent="0.25">
      <c r="A494" s="559">
        <v>302</v>
      </c>
      <c r="B494" s="563" t="s">
        <v>4</v>
      </c>
      <c r="C494" s="559">
        <v>16809</v>
      </c>
      <c r="D494" s="559">
        <v>1</v>
      </c>
      <c r="E494" s="559">
        <v>0</v>
      </c>
      <c r="F494" s="559">
        <v>0</v>
      </c>
      <c r="G494" s="559">
        <v>400</v>
      </c>
      <c r="H494" s="559"/>
      <c r="I494" s="559"/>
      <c r="J494" s="559"/>
      <c r="K494" s="559"/>
      <c r="L494" s="559">
        <v>75</v>
      </c>
      <c r="M494" s="559">
        <f>L494*G494</f>
        <v>30000</v>
      </c>
      <c r="N494" s="559"/>
      <c r="O494" s="563"/>
      <c r="P494" s="563"/>
      <c r="Q494" s="559"/>
      <c r="R494" s="559"/>
      <c r="S494" s="559"/>
      <c r="T494" s="559"/>
      <c r="U494" s="559"/>
      <c r="V494" s="559"/>
      <c r="W494" s="559"/>
      <c r="X494" s="562"/>
      <c r="Y494" s="559"/>
      <c r="Z494" s="559"/>
      <c r="AA494" s="561"/>
      <c r="AB494" s="561">
        <f>M494</f>
        <v>30000</v>
      </c>
      <c r="AC494" s="560"/>
      <c r="AD494" s="559">
        <v>50</v>
      </c>
      <c r="AE494" s="560">
        <v>0</v>
      </c>
      <c r="AF494" s="559">
        <v>0.01</v>
      </c>
      <c r="AG494" s="226"/>
    </row>
    <row r="495" spans="1:33" ht="15.75" x14ac:dyDescent="0.25">
      <c r="A495" s="559">
        <v>303</v>
      </c>
      <c r="B495" s="563" t="s">
        <v>4</v>
      </c>
      <c r="C495" s="559">
        <v>20312</v>
      </c>
      <c r="D495" s="559">
        <v>0</v>
      </c>
      <c r="E495" s="559">
        <v>3</v>
      </c>
      <c r="F495" s="559">
        <v>46</v>
      </c>
      <c r="G495" s="559"/>
      <c r="H495" s="559"/>
      <c r="I495" s="559"/>
      <c r="J495" s="559">
        <v>346</v>
      </c>
      <c r="K495" s="559"/>
      <c r="L495" s="559"/>
      <c r="M495" s="559"/>
      <c r="N495" s="559"/>
      <c r="O495" s="563"/>
      <c r="P495" s="563"/>
      <c r="Q495" s="559"/>
      <c r="R495" s="559"/>
      <c r="S495" s="559"/>
      <c r="T495" s="559"/>
      <c r="U495" s="559"/>
      <c r="V495" s="559"/>
      <c r="W495" s="559"/>
      <c r="X495" s="562"/>
      <c r="Y495" s="559"/>
      <c r="Z495" s="559"/>
      <c r="AA495" s="561"/>
      <c r="AB495" s="561"/>
      <c r="AC495" s="560"/>
      <c r="AD495" s="559"/>
      <c r="AE495" s="560">
        <v>0</v>
      </c>
      <c r="AF495" s="559">
        <v>0.03</v>
      </c>
      <c r="AG495" s="226"/>
    </row>
    <row r="496" spans="1:33" ht="15.75" x14ac:dyDescent="0.25">
      <c r="A496" s="559">
        <v>304</v>
      </c>
      <c r="B496" s="563" t="s">
        <v>4</v>
      </c>
      <c r="C496" s="559">
        <v>290</v>
      </c>
      <c r="D496" s="559">
        <v>0</v>
      </c>
      <c r="E496" s="559">
        <v>0</v>
      </c>
      <c r="F496" s="559">
        <v>69</v>
      </c>
      <c r="G496" s="559"/>
      <c r="H496" s="559">
        <v>69</v>
      </c>
      <c r="I496" s="559"/>
      <c r="J496" s="559"/>
      <c r="K496" s="559"/>
      <c r="L496" s="559">
        <v>75</v>
      </c>
      <c r="M496" s="559">
        <f>L496*H496</f>
        <v>5175</v>
      </c>
      <c r="N496" s="559"/>
      <c r="O496" s="563" t="s">
        <v>44</v>
      </c>
      <c r="P496" s="563" t="s">
        <v>9</v>
      </c>
      <c r="Q496" s="559">
        <v>296.3</v>
      </c>
      <c r="R496" s="559"/>
      <c r="S496" s="559">
        <v>296.3</v>
      </c>
      <c r="T496" s="559"/>
      <c r="U496" s="559"/>
      <c r="V496" s="559"/>
      <c r="W496" s="559">
        <v>6500</v>
      </c>
      <c r="X496" s="562">
        <f>Q496*W496</f>
        <v>1925950</v>
      </c>
      <c r="Y496" s="559"/>
      <c r="Z496" s="559">
        <v>85</v>
      </c>
      <c r="AA496" s="561">
        <f>SUM(X496-(X496*Z496/100))</f>
        <v>288892.5</v>
      </c>
      <c r="AB496" s="561">
        <f>AA496+M496</f>
        <v>294067.5</v>
      </c>
      <c r="AC496" s="560"/>
      <c r="AD496" s="559">
        <v>10</v>
      </c>
      <c r="AE496" s="560">
        <v>0</v>
      </c>
      <c r="AF496" s="559">
        <v>0.02</v>
      </c>
      <c r="AG496" s="226"/>
    </row>
    <row r="497" spans="1:33" ht="15.75" x14ac:dyDescent="0.25">
      <c r="A497" s="559">
        <v>305</v>
      </c>
      <c r="B497" s="563" t="s">
        <v>4</v>
      </c>
      <c r="C497" s="559">
        <v>13980</v>
      </c>
      <c r="D497" s="559">
        <v>0</v>
      </c>
      <c r="E497" s="559">
        <v>0</v>
      </c>
      <c r="F497" s="559">
        <v>73</v>
      </c>
      <c r="G497" s="559"/>
      <c r="H497" s="559">
        <v>73</v>
      </c>
      <c r="I497" s="559"/>
      <c r="J497" s="559"/>
      <c r="K497" s="559"/>
      <c r="L497" s="559">
        <v>75</v>
      </c>
      <c r="M497" s="559">
        <f>H497*L497</f>
        <v>5475</v>
      </c>
      <c r="N497" s="559"/>
      <c r="O497" s="563" t="s">
        <v>8</v>
      </c>
      <c r="P497" s="563" t="s">
        <v>0</v>
      </c>
      <c r="Q497" s="559">
        <v>18.899999999999999</v>
      </c>
      <c r="R497" s="559"/>
      <c r="S497" s="559"/>
      <c r="T497" s="559"/>
      <c r="U497" s="559"/>
      <c r="V497" s="559"/>
      <c r="W497" s="559">
        <v>5400</v>
      </c>
      <c r="X497" s="562">
        <f>Q497*W497</f>
        <v>102059.99999999999</v>
      </c>
      <c r="Y497" s="559"/>
      <c r="Z497" s="559">
        <v>93</v>
      </c>
      <c r="AA497" s="561">
        <f>SUM(X497-(X497*Z497/100))</f>
        <v>7144.1999999999971</v>
      </c>
      <c r="AB497" s="561">
        <f>M497+AA497</f>
        <v>12619.199999999997</v>
      </c>
      <c r="AC497" s="560"/>
      <c r="AD497" s="559">
        <v>50</v>
      </c>
      <c r="AE497" s="560">
        <v>0</v>
      </c>
      <c r="AF497" s="559">
        <v>0.01</v>
      </c>
      <c r="AG497" s="226"/>
    </row>
    <row r="498" spans="1:33" ht="15.75" x14ac:dyDescent="0.25">
      <c r="A498" s="559"/>
      <c r="B498" s="563"/>
      <c r="C498" s="559"/>
      <c r="D498" s="559"/>
      <c r="E498" s="559"/>
      <c r="F498" s="559"/>
      <c r="G498" s="559"/>
      <c r="H498" s="559"/>
      <c r="I498" s="559"/>
      <c r="J498" s="559"/>
      <c r="K498" s="559"/>
      <c r="L498" s="559"/>
      <c r="M498" s="559"/>
      <c r="N498" s="559"/>
      <c r="O498" s="563" t="s">
        <v>147</v>
      </c>
      <c r="P498" s="563" t="s">
        <v>0</v>
      </c>
      <c r="Q498" s="559">
        <v>4.32</v>
      </c>
      <c r="R498" s="559"/>
      <c r="S498" s="559"/>
      <c r="T498" s="559"/>
      <c r="U498" s="559"/>
      <c r="V498" s="559"/>
      <c r="W498" s="559">
        <v>6500</v>
      </c>
      <c r="X498" s="562">
        <f>Q498*W498</f>
        <v>28080.000000000004</v>
      </c>
      <c r="Y498" s="559"/>
      <c r="Z498" s="559">
        <v>93</v>
      </c>
      <c r="AA498" s="561">
        <f>SUM(X498-(X498*Z498/100))</f>
        <v>1965.5999999999985</v>
      </c>
      <c r="AB498" s="561">
        <f>AA498</f>
        <v>1965.5999999999985</v>
      </c>
      <c r="AC498" s="560"/>
      <c r="AD498" s="559">
        <v>10</v>
      </c>
      <c r="AE498" s="560">
        <v>0</v>
      </c>
      <c r="AF498" s="559">
        <v>0.02</v>
      </c>
      <c r="AG498" s="226"/>
    </row>
    <row r="499" spans="1:33" ht="15.75" x14ac:dyDescent="0.25">
      <c r="A499" s="559">
        <v>306</v>
      </c>
      <c r="B499" s="563" t="s">
        <v>1282</v>
      </c>
      <c r="C499" s="559"/>
      <c r="D499" s="559">
        <v>1</v>
      </c>
      <c r="E499" s="559">
        <v>0</v>
      </c>
      <c r="F499" s="559">
        <v>10</v>
      </c>
      <c r="G499" s="559">
        <v>410</v>
      </c>
      <c r="H499" s="559"/>
      <c r="I499" s="559"/>
      <c r="J499" s="559"/>
      <c r="K499" s="559"/>
      <c r="L499" s="559"/>
      <c r="M499" s="559"/>
      <c r="N499" s="559"/>
      <c r="O499" s="563"/>
      <c r="P499" s="563"/>
      <c r="Q499" s="559"/>
      <c r="R499" s="559"/>
      <c r="S499" s="559"/>
      <c r="T499" s="559"/>
      <c r="U499" s="559"/>
      <c r="V499" s="559"/>
      <c r="W499" s="559"/>
      <c r="X499" s="562"/>
      <c r="Y499" s="559"/>
      <c r="Z499" s="559"/>
      <c r="AA499" s="561"/>
      <c r="AB499" s="561"/>
      <c r="AC499" s="560"/>
      <c r="AD499" s="559">
        <v>50</v>
      </c>
      <c r="AE499" s="560">
        <v>0</v>
      </c>
      <c r="AF499" s="559">
        <v>0.01</v>
      </c>
      <c r="AG499" s="226"/>
    </row>
    <row r="500" spans="1:33" ht="15.75" x14ac:dyDescent="0.25">
      <c r="A500" s="559">
        <v>307</v>
      </c>
      <c r="B500" s="563" t="s">
        <v>1282</v>
      </c>
      <c r="C500" s="559"/>
      <c r="D500" s="559">
        <v>1</v>
      </c>
      <c r="E500" s="559">
        <v>3</v>
      </c>
      <c r="F500" s="559">
        <v>60</v>
      </c>
      <c r="G500" s="559">
        <v>760</v>
      </c>
      <c r="H500" s="559"/>
      <c r="I500" s="559"/>
      <c r="J500" s="559"/>
      <c r="K500" s="559"/>
      <c r="L500" s="559"/>
      <c r="M500" s="559"/>
      <c r="N500" s="559"/>
      <c r="O500" s="563"/>
      <c r="P500" s="563"/>
      <c r="Q500" s="559"/>
      <c r="R500" s="559"/>
      <c r="S500" s="559"/>
      <c r="T500" s="559"/>
      <c r="U500" s="559"/>
      <c r="V500" s="559"/>
      <c r="W500" s="559"/>
      <c r="X500" s="562"/>
      <c r="Y500" s="559"/>
      <c r="Z500" s="559"/>
      <c r="AA500" s="561"/>
      <c r="AB500" s="561"/>
      <c r="AC500" s="560"/>
      <c r="AD500" s="559">
        <v>50</v>
      </c>
      <c r="AE500" s="560">
        <v>0</v>
      </c>
      <c r="AF500" s="559">
        <v>0.01</v>
      </c>
      <c r="AG500" s="226"/>
    </row>
    <row r="501" spans="1:33" ht="15.75" x14ac:dyDescent="0.25">
      <c r="A501" s="559">
        <v>308</v>
      </c>
      <c r="B501" s="563" t="s">
        <v>1282</v>
      </c>
      <c r="C501" s="559"/>
      <c r="D501" s="559">
        <v>1</v>
      </c>
      <c r="E501" s="559">
        <v>1</v>
      </c>
      <c r="F501" s="559">
        <v>60</v>
      </c>
      <c r="G501" s="559">
        <v>560</v>
      </c>
      <c r="H501" s="559"/>
      <c r="I501" s="559"/>
      <c r="J501" s="559"/>
      <c r="K501" s="559"/>
      <c r="L501" s="559"/>
      <c r="M501" s="559"/>
      <c r="N501" s="559"/>
      <c r="O501" s="563"/>
      <c r="P501" s="563"/>
      <c r="Q501" s="559"/>
      <c r="R501" s="559"/>
      <c r="S501" s="559"/>
      <c r="T501" s="559"/>
      <c r="U501" s="559"/>
      <c r="V501" s="559"/>
      <c r="W501" s="559"/>
      <c r="X501" s="562"/>
      <c r="Y501" s="559"/>
      <c r="Z501" s="559"/>
      <c r="AA501" s="561"/>
      <c r="AB501" s="561"/>
      <c r="AC501" s="560"/>
      <c r="AD501" s="559">
        <v>50</v>
      </c>
      <c r="AE501" s="560">
        <v>0</v>
      </c>
      <c r="AF501" s="559">
        <v>0.01</v>
      </c>
      <c r="AG501" s="226"/>
    </row>
    <row r="502" spans="1:33" ht="15.75" x14ac:dyDescent="0.25">
      <c r="A502" s="559">
        <v>309</v>
      </c>
      <c r="B502" s="563" t="s">
        <v>4</v>
      </c>
      <c r="C502" s="559">
        <v>11206</v>
      </c>
      <c r="D502" s="559">
        <v>0</v>
      </c>
      <c r="E502" s="559">
        <v>2</v>
      </c>
      <c r="F502" s="559">
        <v>68</v>
      </c>
      <c r="G502" s="559"/>
      <c r="H502" s="559">
        <v>268</v>
      </c>
      <c r="I502" s="559"/>
      <c r="J502" s="559"/>
      <c r="K502" s="559"/>
      <c r="L502" s="559">
        <v>75</v>
      </c>
      <c r="M502" s="559">
        <f>H502*L502</f>
        <v>20100</v>
      </c>
      <c r="N502" s="559"/>
      <c r="O502" s="563" t="s">
        <v>44</v>
      </c>
      <c r="P502" s="563" t="s">
        <v>9</v>
      </c>
      <c r="Q502" s="559">
        <v>306.60000000000002</v>
      </c>
      <c r="R502" s="559"/>
      <c r="S502" s="559">
        <v>306.60000000000002</v>
      </c>
      <c r="T502" s="559"/>
      <c r="U502" s="559"/>
      <c r="V502" s="559"/>
      <c r="W502" s="559">
        <v>6500</v>
      </c>
      <c r="X502" s="562">
        <f>Q502*W502</f>
        <v>1992900.0000000002</v>
      </c>
      <c r="Y502" s="559">
        <v>20</v>
      </c>
      <c r="Z502" s="559">
        <v>75</v>
      </c>
      <c r="AA502" s="561">
        <f>SUM(X502-(X502*Z502/100))</f>
        <v>498225</v>
      </c>
      <c r="AB502" s="561">
        <f>AA502+M502</f>
        <v>518325</v>
      </c>
      <c r="AC502" s="560"/>
      <c r="AD502" s="559">
        <v>50</v>
      </c>
      <c r="AE502" s="560">
        <v>0</v>
      </c>
      <c r="AF502" s="559">
        <v>0.01</v>
      </c>
      <c r="AG502" s="226"/>
    </row>
    <row r="503" spans="1:33" ht="15.75" x14ac:dyDescent="0.25">
      <c r="A503" s="559">
        <v>310</v>
      </c>
      <c r="B503" s="563" t="s">
        <v>4</v>
      </c>
      <c r="C503" s="559">
        <v>6668</v>
      </c>
      <c r="D503" s="559">
        <v>7</v>
      </c>
      <c r="E503" s="559">
        <v>3</v>
      </c>
      <c r="F503" s="559">
        <v>72</v>
      </c>
      <c r="G503" s="559">
        <v>3172</v>
      </c>
      <c r="H503" s="559"/>
      <c r="I503" s="559"/>
      <c r="J503" s="559"/>
      <c r="K503" s="559"/>
      <c r="L503" s="559">
        <v>75</v>
      </c>
      <c r="M503" s="559">
        <f>L503*G503</f>
        <v>237900</v>
      </c>
      <c r="N503" s="559"/>
      <c r="O503" s="563"/>
      <c r="P503" s="563"/>
      <c r="Q503" s="559"/>
      <c r="R503" s="559"/>
      <c r="S503" s="559"/>
      <c r="T503" s="559"/>
      <c r="U503" s="559"/>
      <c r="V503" s="559"/>
      <c r="W503" s="559"/>
      <c r="X503" s="562"/>
      <c r="Y503" s="559"/>
      <c r="Z503" s="559"/>
      <c r="AA503" s="561"/>
      <c r="AB503" s="561">
        <f>M503</f>
        <v>237900</v>
      </c>
      <c r="AC503" s="560"/>
      <c r="AD503" s="559">
        <v>50</v>
      </c>
      <c r="AE503" s="560">
        <v>0</v>
      </c>
      <c r="AF503" s="559">
        <v>0.01</v>
      </c>
      <c r="AG503" s="226"/>
    </row>
    <row r="504" spans="1:33" ht="15.75" x14ac:dyDescent="0.25">
      <c r="A504" s="559">
        <v>311</v>
      </c>
      <c r="B504" s="563" t="s">
        <v>4</v>
      </c>
      <c r="C504" s="559"/>
      <c r="D504" s="559">
        <v>0</v>
      </c>
      <c r="E504" s="559">
        <v>2</v>
      </c>
      <c r="F504" s="559">
        <v>68</v>
      </c>
      <c r="G504" s="559"/>
      <c r="H504" s="559"/>
      <c r="I504" s="559"/>
      <c r="J504" s="559">
        <v>268</v>
      </c>
      <c r="K504" s="559"/>
      <c r="L504" s="559"/>
      <c r="M504" s="559"/>
      <c r="N504" s="559"/>
      <c r="O504" s="563"/>
      <c r="P504" s="563"/>
      <c r="Q504" s="559"/>
      <c r="R504" s="559"/>
      <c r="S504" s="559"/>
      <c r="T504" s="559"/>
      <c r="U504" s="559"/>
      <c r="V504" s="559"/>
      <c r="W504" s="559"/>
      <c r="X504" s="562"/>
      <c r="Y504" s="559"/>
      <c r="Z504" s="559"/>
      <c r="AA504" s="561"/>
      <c r="AB504" s="561"/>
      <c r="AC504" s="560"/>
      <c r="AD504" s="559"/>
      <c r="AE504" s="560">
        <v>0</v>
      </c>
      <c r="AF504" s="559">
        <v>0.03</v>
      </c>
      <c r="AG504" s="226"/>
    </row>
    <row r="505" spans="1:33" ht="15.75" x14ac:dyDescent="0.25">
      <c r="A505" s="559">
        <v>312</v>
      </c>
      <c r="B505" s="563" t="s">
        <v>4</v>
      </c>
      <c r="C505" s="559"/>
      <c r="D505" s="559">
        <v>4</v>
      </c>
      <c r="E505" s="559">
        <v>1</v>
      </c>
      <c r="F505" s="559">
        <v>0</v>
      </c>
      <c r="G505" s="559">
        <v>500</v>
      </c>
      <c r="H505" s="559"/>
      <c r="I505" s="559"/>
      <c r="J505" s="559"/>
      <c r="K505" s="559"/>
      <c r="L505" s="559"/>
      <c r="M505" s="559"/>
      <c r="N505" s="559"/>
      <c r="O505" s="563"/>
      <c r="P505" s="563"/>
      <c r="Q505" s="559"/>
      <c r="R505" s="559"/>
      <c r="S505" s="559"/>
      <c r="T505" s="559"/>
      <c r="U505" s="559"/>
      <c r="V505" s="559"/>
      <c r="W505" s="559"/>
      <c r="X505" s="562"/>
      <c r="Y505" s="559"/>
      <c r="Z505" s="559"/>
      <c r="AA505" s="561"/>
      <c r="AB505" s="561"/>
      <c r="AC505" s="560"/>
      <c r="AD505" s="559">
        <v>50</v>
      </c>
      <c r="AE505" s="560">
        <v>0</v>
      </c>
      <c r="AF505" s="559">
        <v>0.01</v>
      </c>
      <c r="AG505" s="226"/>
    </row>
    <row r="506" spans="1:33" ht="15.75" x14ac:dyDescent="0.25">
      <c r="A506" s="559">
        <v>313</v>
      </c>
      <c r="B506" s="563" t="s">
        <v>4</v>
      </c>
      <c r="C506" s="559">
        <v>11454</v>
      </c>
      <c r="D506" s="559">
        <v>19</v>
      </c>
      <c r="E506" s="559">
        <v>0</v>
      </c>
      <c r="F506" s="559">
        <v>70</v>
      </c>
      <c r="G506" s="559">
        <v>7670</v>
      </c>
      <c r="H506" s="559"/>
      <c r="I506" s="559"/>
      <c r="J506" s="559"/>
      <c r="K506" s="559"/>
      <c r="L506" s="559">
        <v>110</v>
      </c>
      <c r="M506" s="559">
        <f>L506*G506</f>
        <v>843700</v>
      </c>
      <c r="N506" s="559"/>
      <c r="O506" s="563"/>
      <c r="P506" s="563"/>
      <c r="Q506" s="559"/>
      <c r="R506" s="559"/>
      <c r="S506" s="559"/>
      <c r="T506" s="559"/>
      <c r="U506" s="559"/>
      <c r="V506" s="559"/>
      <c r="W506" s="559"/>
      <c r="X506" s="562"/>
      <c r="Y506" s="559"/>
      <c r="Z506" s="559"/>
      <c r="AA506" s="561"/>
      <c r="AB506" s="561"/>
      <c r="AC506" s="560"/>
      <c r="AD506" s="559">
        <v>50</v>
      </c>
      <c r="AE506" s="560">
        <v>0</v>
      </c>
      <c r="AF506" s="559">
        <v>0.01</v>
      </c>
      <c r="AG506" s="226"/>
    </row>
    <row r="507" spans="1:33" ht="15.75" x14ac:dyDescent="0.25">
      <c r="A507" s="559">
        <v>314</v>
      </c>
      <c r="B507" s="563" t="s">
        <v>4</v>
      </c>
      <c r="C507" s="559">
        <v>17988</v>
      </c>
      <c r="D507" s="559">
        <v>11</v>
      </c>
      <c r="E507" s="559">
        <v>1</v>
      </c>
      <c r="F507" s="559">
        <v>93</v>
      </c>
      <c r="G507" s="559">
        <v>4593</v>
      </c>
      <c r="H507" s="559"/>
      <c r="I507" s="559"/>
      <c r="J507" s="559"/>
      <c r="K507" s="559"/>
      <c r="L507" s="559"/>
      <c r="M507" s="559"/>
      <c r="N507" s="559"/>
      <c r="O507" s="563"/>
      <c r="P507" s="563"/>
      <c r="Q507" s="559"/>
      <c r="R507" s="559"/>
      <c r="S507" s="559"/>
      <c r="T507" s="559"/>
      <c r="U507" s="559"/>
      <c r="V507" s="559"/>
      <c r="W507" s="559"/>
      <c r="X507" s="562"/>
      <c r="Y507" s="559"/>
      <c r="Z507" s="559"/>
      <c r="AA507" s="561"/>
      <c r="AB507" s="561"/>
      <c r="AC507" s="560"/>
      <c r="AD507" s="559">
        <v>50</v>
      </c>
      <c r="AE507" s="560">
        <v>0</v>
      </c>
      <c r="AF507" s="559">
        <v>0.01</v>
      </c>
      <c r="AG507" s="226"/>
    </row>
    <row r="508" spans="1:33" ht="15.75" x14ac:dyDescent="0.25">
      <c r="A508" s="559">
        <v>315</v>
      </c>
      <c r="B508" s="563" t="s">
        <v>4</v>
      </c>
      <c r="C508" s="559">
        <v>24358</v>
      </c>
      <c r="D508" s="559">
        <v>9</v>
      </c>
      <c r="E508" s="559">
        <v>3</v>
      </c>
      <c r="F508" s="559">
        <v>81</v>
      </c>
      <c r="G508" s="559">
        <v>3981</v>
      </c>
      <c r="H508" s="559"/>
      <c r="I508" s="559"/>
      <c r="J508" s="559"/>
      <c r="K508" s="559"/>
      <c r="L508" s="559"/>
      <c r="M508" s="559"/>
      <c r="N508" s="559"/>
      <c r="O508" s="563"/>
      <c r="P508" s="563"/>
      <c r="Q508" s="559"/>
      <c r="R508" s="559"/>
      <c r="S508" s="559"/>
      <c r="T508" s="559"/>
      <c r="U508" s="559"/>
      <c r="V508" s="559"/>
      <c r="W508" s="559"/>
      <c r="X508" s="562"/>
      <c r="Y508" s="559"/>
      <c r="Z508" s="559"/>
      <c r="AA508" s="561"/>
      <c r="AB508" s="561"/>
      <c r="AC508" s="560"/>
      <c r="AD508" s="559">
        <v>50</v>
      </c>
      <c r="AE508" s="560">
        <v>0</v>
      </c>
      <c r="AF508" s="559">
        <v>0.01</v>
      </c>
      <c r="AG508" s="226"/>
    </row>
    <row r="509" spans="1:33" ht="15.75" x14ac:dyDescent="0.25">
      <c r="A509" s="559">
        <v>316</v>
      </c>
      <c r="B509" s="563" t="s">
        <v>4</v>
      </c>
      <c r="C509" s="559">
        <v>10723</v>
      </c>
      <c r="D509" s="559">
        <v>8</v>
      </c>
      <c r="E509" s="559">
        <v>3</v>
      </c>
      <c r="F509" s="559">
        <v>34</v>
      </c>
      <c r="G509" s="559">
        <v>3534</v>
      </c>
      <c r="H509" s="559"/>
      <c r="I509" s="559"/>
      <c r="J509" s="559"/>
      <c r="K509" s="559"/>
      <c r="L509" s="559">
        <v>100</v>
      </c>
      <c r="M509" s="559">
        <f>L509*G509</f>
        <v>353400</v>
      </c>
      <c r="N509" s="559"/>
      <c r="O509" s="563"/>
      <c r="P509" s="563"/>
      <c r="Q509" s="559"/>
      <c r="R509" s="559"/>
      <c r="S509" s="559"/>
      <c r="T509" s="559"/>
      <c r="U509" s="559"/>
      <c r="V509" s="559"/>
      <c r="W509" s="559"/>
      <c r="X509" s="562"/>
      <c r="Y509" s="559"/>
      <c r="Z509" s="559"/>
      <c r="AA509" s="561"/>
      <c r="AB509" s="561">
        <f>M509</f>
        <v>353400</v>
      </c>
      <c r="AC509" s="560"/>
      <c r="AD509" s="559">
        <v>50</v>
      </c>
      <c r="AE509" s="560">
        <v>0</v>
      </c>
      <c r="AF509" s="559">
        <v>0.01</v>
      </c>
      <c r="AG509" s="226"/>
    </row>
    <row r="510" spans="1:33" ht="15.75" x14ac:dyDescent="0.25">
      <c r="A510" s="559">
        <v>317</v>
      </c>
      <c r="B510" s="563" t="s">
        <v>4</v>
      </c>
      <c r="C510" s="559">
        <v>9663</v>
      </c>
      <c r="D510" s="559">
        <v>10</v>
      </c>
      <c r="E510" s="559">
        <v>0</v>
      </c>
      <c r="F510" s="559">
        <v>28</v>
      </c>
      <c r="G510" s="559">
        <v>4028</v>
      </c>
      <c r="H510" s="559"/>
      <c r="I510" s="559"/>
      <c r="J510" s="559"/>
      <c r="K510" s="559"/>
      <c r="L510" s="559">
        <v>100</v>
      </c>
      <c r="M510" s="559">
        <f>L510*G510</f>
        <v>402800</v>
      </c>
      <c r="N510" s="559"/>
      <c r="O510" s="563"/>
      <c r="P510" s="563"/>
      <c r="Q510" s="559"/>
      <c r="R510" s="559"/>
      <c r="S510" s="559"/>
      <c r="T510" s="559"/>
      <c r="U510" s="559"/>
      <c r="V510" s="559"/>
      <c r="W510" s="559"/>
      <c r="X510" s="562"/>
      <c r="Y510" s="559"/>
      <c r="Z510" s="559"/>
      <c r="AA510" s="561"/>
      <c r="AB510" s="561"/>
      <c r="AC510" s="560"/>
      <c r="AD510" s="559">
        <v>50</v>
      </c>
      <c r="AE510" s="560">
        <v>0</v>
      </c>
      <c r="AF510" s="559">
        <v>0.01</v>
      </c>
      <c r="AG510" s="226"/>
    </row>
    <row r="511" spans="1:33" ht="15.75" x14ac:dyDescent="0.25">
      <c r="A511" s="559">
        <v>318</v>
      </c>
      <c r="B511" s="563" t="s">
        <v>4</v>
      </c>
      <c r="C511" s="559">
        <v>10724</v>
      </c>
      <c r="D511" s="559">
        <v>0</v>
      </c>
      <c r="E511" s="559">
        <v>1</v>
      </c>
      <c r="F511" s="559">
        <v>23</v>
      </c>
      <c r="G511" s="559"/>
      <c r="H511" s="559">
        <v>123</v>
      </c>
      <c r="I511" s="559"/>
      <c r="J511" s="559"/>
      <c r="K511" s="559"/>
      <c r="L511" s="559">
        <v>200</v>
      </c>
      <c r="M511" s="559">
        <f>L511*H511</f>
        <v>24600</v>
      </c>
      <c r="N511" s="559"/>
      <c r="O511" s="563" t="s">
        <v>44</v>
      </c>
      <c r="P511" s="563" t="s">
        <v>9</v>
      </c>
      <c r="Q511" s="559">
        <v>280.14</v>
      </c>
      <c r="R511" s="559"/>
      <c r="S511" s="559">
        <v>280.14</v>
      </c>
      <c r="T511" s="559"/>
      <c r="U511" s="559"/>
      <c r="V511" s="559"/>
      <c r="W511" s="559">
        <v>6500</v>
      </c>
      <c r="X511" s="562">
        <f>Q511*W511</f>
        <v>1820910</v>
      </c>
      <c r="Y511" s="559">
        <v>30</v>
      </c>
      <c r="Z511" s="559">
        <v>85</v>
      </c>
      <c r="AA511" s="561">
        <f>SUM(X511-(X511*Z511/100))</f>
        <v>273136.5</v>
      </c>
      <c r="AB511" s="561">
        <f>AA511+M511</f>
        <v>297736.5</v>
      </c>
      <c r="AC511" s="560"/>
      <c r="AD511" s="559">
        <v>10</v>
      </c>
      <c r="AE511" s="560">
        <v>0</v>
      </c>
      <c r="AF511" s="559">
        <v>0.02</v>
      </c>
      <c r="AG511" s="226"/>
    </row>
    <row r="512" spans="1:33" ht="15.75" x14ac:dyDescent="0.25">
      <c r="A512" s="559"/>
      <c r="B512" s="563"/>
      <c r="C512" s="559"/>
      <c r="D512" s="559"/>
      <c r="E512" s="559"/>
      <c r="F512" s="559"/>
      <c r="G512" s="559"/>
      <c r="H512" s="559"/>
      <c r="I512" s="559"/>
      <c r="J512" s="559"/>
      <c r="K512" s="559"/>
      <c r="L512" s="559"/>
      <c r="M512" s="559"/>
      <c r="N512" s="559"/>
      <c r="O512" s="563" t="s">
        <v>8</v>
      </c>
      <c r="P512" s="563" t="s">
        <v>0</v>
      </c>
      <c r="Q512" s="559">
        <v>53.76</v>
      </c>
      <c r="R512" s="559">
        <v>53.76</v>
      </c>
      <c r="S512" s="559"/>
      <c r="T512" s="559"/>
      <c r="U512" s="559"/>
      <c r="V512" s="559"/>
      <c r="W512" s="559">
        <v>5400</v>
      </c>
      <c r="X512" s="562">
        <f>Q512*W512</f>
        <v>290304</v>
      </c>
      <c r="Y512" s="559">
        <v>10</v>
      </c>
      <c r="Z512" s="559">
        <v>40</v>
      </c>
      <c r="AA512" s="561">
        <f>SUM(X512-(X512*Z512/100))</f>
        <v>174182.39999999999</v>
      </c>
      <c r="AB512" s="561">
        <f>AA512</f>
        <v>174182.39999999999</v>
      </c>
      <c r="AC512" s="560"/>
      <c r="AD512" s="559">
        <v>50</v>
      </c>
      <c r="AE512" s="560">
        <v>0</v>
      </c>
      <c r="AF512" s="559">
        <v>0.01</v>
      </c>
      <c r="AG512" s="226"/>
    </row>
    <row r="513" spans="1:33" ht="15.75" x14ac:dyDescent="0.25">
      <c r="A513" s="559"/>
      <c r="B513" s="563"/>
      <c r="C513" s="559"/>
      <c r="D513" s="559"/>
      <c r="E513" s="559"/>
      <c r="F513" s="559"/>
      <c r="G513" s="559"/>
      <c r="H513" s="559"/>
      <c r="I513" s="559"/>
      <c r="J513" s="559"/>
      <c r="K513" s="559"/>
      <c r="L513" s="559"/>
      <c r="M513" s="559"/>
      <c r="N513" s="559"/>
      <c r="O513" s="563" t="s">
        <v>16</v>
      </c>
      <c r="P513" s="563" t="s">
        <v>0</v>
      </c>
      <c r="Q513" s="559">
        <v>114.4</v>
      </c>
      <c r="R513" s="559"/>
      <c r="S513" s="559"/>
      <c r="T513" s="559"/>
      <c r="U513" s="559"/>
      <c r="V513" s="559"/>
      <c r="W513" s="559">
        <v>2400</v>
      </c>
      <c r="X513" s="562">
        <f>Q513*W513</f>
        <v>274560</v>
      </c>
      <c r="Y513" s="559">
        <v>10</v>
      </c>
      <c r="Z513" s="559">
        <v>40</v>
      </c>
      <c r="AA513" s="561">
        <f>SUM(X513-(X513*Z513/100))</f>
        <v>164736</v>
      </c>
      <c r="AB513" s="561">
        <f>AA513</f>
        <v>164736</v>
      </c>
      <c r="AC513" s="560"/>
      <c r="AD513" s="559"/>
      <c r="AE513" s="560">
        <v>0</v>
      </c>
      <c r="AF513" s="559">
        <v>0.03</v>
      </c>
      <c r="AG513" s="226"/>
    </row>
    <row r="514" spans="1:33" ht="15.75" x14ac:dyDescent="0.25">
      <c r="A514" s="559"/>
      <c r="B514" s="563"/>
      <c r="C514" s="559"/>
      <c r="D514" s="559"/>
      <c r="E514" s="559"/>
      <c r="F514" s="559"/>
      <c r="G514" s="559"/>
      <c r="H514" s="559"/>
      <c r="I514" s="559"/>
      <c r="J514" s="559"/>
      <c r="K514" s="559"/>
      <c r="L514" s="559"/>
      <c r="M514" s="559"/>
      <c r="N514" s="559"/>
      <c r="O514" s="563" t="s">
        <v>16</v>
      </c>
      <c r="P514" s="563" t="s">
        <v>0</v>
      </c>
      <c r="Q514" s="559">
        <v>50.59</v>
      </c>
      <c r="R514" s="559"/>
      <c r="S514" s="559"/>
      <c r="T514" s="559"/>
      <c r="U514" s="559"/>
      <c r="V514" s="559"/>
      <c r="W514" s="559">
        <v>2400</v>
      </c>
      <c r="X514" s="562">
        <f>Q514*W514</f>
        <v>121416.00000000001</v>
      </c>
      <c r="Y514" s="559">
        <v>10</v>
      </c>
      <c r="Z514" s="559">
        <v>40</v>
      </c>
      <c r="AA514" s="561">
        <f>SUM(X514-(X514*Z514/100))</f>
        <v>72849.600000000006</v>
      </c>
      <c r="AB514" s="561">
        <f>AA514</f>
        <v>72849.600000000006</v>
      </c>
      <c r="AC514" s="560"/>
      <c r="AD514" s="559"/>
      <c r="AE514" s="560">
        <v>0</v>
      </c>
      <c r="AF514" s="559">
        <v>0.03</v>
      </c>
      <c r="AG514" s="226"/>
    </row>
    <row r="515" spans="1:33" ht="15.75" x14ac:dyDescent="0.25">
      <c r="A515" s="559">
        <v>319</v>
      </c>
      <c r="B515" s="563" t="s">
        <v>4</v>
      </c>
      <c r="C515" s="559">
        <v>5966</v>
      </c>
      <c r="D515" s="559">
        <v>0</v>
      </c>
      <c r="E515" s="559">
        <v>0</v>
      </c>
      <c r="F515" s="559">
        <v>85</v>
      </c>
      <c r="G515" s="559"/>
      <c r="H515" s="559">
        <v>85</v>
      </c>
      <c r="I515" s="559"/>
      <c r="J515" s="559"/>
      <c r="K515" s="559"/>
      <c r="L515" s="559"/>
      <c r="M515" s="559"/>
      <c r="N515" s="559"/>
      <c r="O515" s="563" t="s">
        <v>1296</v>
      </c>
      <c r="P515" s="563" t="s">
        <v>1295</v>
      </c>
      <c r="Q515" s="559">
        <v>274.56</v>
      </c>
      <c r="R515" s="559"/>
      <c r="S515" s="559">
        <v>274.56</v>
      </c>
      <c r="T515" s="559"/>
      <c r="U515" s="559"/>
      <c r="V515" s="559"/>
      <c r="W515" s="559">
        <v>6500</v>
      </c>
      <c r="X515" s="562">
        <f>Q515*W515</f>
        <v>1784640</v>
      </c>
      <c r="Y515" s="559">
        <v>25</v>
      </c>
      <c r="Z515" s="559">
        <v>85</v>
      </c>
      <c r="AA515" s="561">
        <f>SUM(X515-(X515*Z515/100))</f>
        <v>267696</v>
      </c>
      <c r="AB515" s="561">
        <f>AA515</f>
        <v>267696</v>
      </c>
      <c r="AC515" s="560"/>
      <c r="AD515" s="559">
        <v>50</v>
      </c>
      <c r="AE515" s="560">
        <v>0</v>
      </c>
      <c r="AF515" s="559">
        <v>0.02</v>
      </c>
      <c r="AG515" s="226"/>
    </row>
    <row r="516" spans="1:33" ht="15.75" x14ac:dyDescent="0.25">
      <c r="A516" s="559"/>
      <c r="B516" s="563"/>
      <c r="C516" s="559"/>
      <c r="D516" s="559"/>
      <c r="E516" s="559"/>
      <c r="F516" s="559"/>
      <c r="G516" s="559"/>
      <c r="H516" s="559"/>
      <c r="I516" s="559"/>
      <c r="J516" s="559"/>
      <c r="K516" s="559"/>
      <c r="L516" s="559"/>
      <c r="M516" s="559"/>
      <c r="N516" s="559"/>
      <c r="O516" s="563" t="s">
        <v>18</v>
      </c>
      <c r="P516" s="563" t="s">
        <v>0</v>
      </c>
      <c r="Q516" s="559">
        <v>67.64</v>
      </c>
      <c r="R516" s="559"/>
      <c r="S516" s="559"/>
      <c r="T516" s="559">
        <v>67.64</v>
      </c>
      <c r="U516" s="559"/>
      <c r="V516" s="559"/>
      <c r="W516" s="559">
        <v>2400</v>
      </c>
      <c r="X516" s="562">
        <f>Q516*W516</f>
        <v>162336</v>
      </c>
      <c r="Y516" s="559">
        <v>10</v>
      </c>
      <c r="Z516" s="559">
        <v>40</v>
      </c>
      <c r="AA516" s="561">
        <f>SUM(X516-(X516*Z516/100))</f>
        <v>97401.600000000006</v>
      </c>
      <c r="AB516" s="561">
        <f>AA516</f>
        <v>97401.600000000006</v>
      </c>
      <c r="AC516" s="560"/>
      <c r="AD516" s="559"/>
      <c r="AE516" s="560">
        <v>0</v>
      </c>
      <c r="AF516" s="559">
        <v>0.03</v>
      </c>
      <c r="AG516" s="226"/>
    </row>
    <row r="517" spans="1:33" ht="15.75" x14ac:dyDescent="0.25">
      <c r="A517" s="559">
        <v>320</v>
      </c>
      <c r="B517" s="563" t="s">
        <v>4</v>
      </c>
      <c r="C517" s="559">
        <v>1934</v>
      </c>
      <c r="D517" s="559">
        <v>16</v>
      </c>
      <c r="E517" s="559">
        <v>2</v>
      </c>
      <c r="F517" s="559">
        <v>1</v>
      </c>
      <c r="G517" s="559">
        <v>6601</v>
      </c>
      <c r="H517" s="559"/>
      <c r="I517" s="559"/>
      <c r="J517" s="559"/>
      <c r="K517" s="559"/>
      <c r="L517" s="559">
        <v>100</v>
      </c>
      <c r="M517" s="559">
        <f>L517*G517</f>
        <v>660100</v>
      </c>
      <c r="N517" s="559"/>
      <c r="O517" s="563"/>
      <c r="P517" s="563"/>
      <c r="Q517" s="559"/>
      <c r="R517" s="559"/>
      <c r="S517" s="559"/>
      <c r="T517" s="559"/>
      <c r="U517" s="559"/>
      <c r="V517" s="559"/>
      <c r="W517" s="559"/>
      <c r="X517" s="562"/>
      <c r="Y517" s="559"/>
      <c r="Z517" s="559"/>
      <c r="AA517" s="561"/>
      <c r="AB517" s="561">
        <f>M517</f>
        <v>660100</v>
      </c>
      <c r="AC517" s="560"/>
      <c r="AD517" s="559">
        <v>50</v>
      </c>
      <c r="AE517" s="560">
        <v>0</v>
      </c>
      <c r="AF517" s="559">
        <v>0.01</v>
      </c>
      <c r="AG517" s="226"/>
    </row>
    <row r="518" spans="1:33" ht="15.75" x14ac:dyDescent="0.25">
      <c r="A518" s="559">
        <v>321</v>
      </c>
      <c r="B518" s="563" t="s">
        <v>4</v>
      </c>
      <c r="C518" s="559">
        <v>4565</v>
      </c>
      <c r="D518" s="559">
        <v>0</v>
      </c>
      <c r="E518" s="559">
        <v>1</v>
      </c>
      <c r="F518" s="559">
        <v>14</v>
      </c>
      <c r="G518" s="559"/>
      <c r="H518" s="559">
        <v>114</v>
      </c>
      <c r="I518" s="559"/>
      <c r="J518" s="559"/>
      <c r="K518" s="559"/>
      <c r="L518" s="559">
        <v>75</v>
      </c>
      <c r="M518" s="559">
        <f>H518*L518</f>
        <v>8550</v>
      </c>
      <c r="N518" s="559"/>
      <c r="O518" s="563" t="s">
        <v>1294</v>
      </c>
      <c r="P518" s="563" t="s">
        <v>0</v>
      </c>
      <c r="Q518" s="563">
        <v>86.4</v>
      </c>
      <c r="R518" s="559"/>
      <c r="S518" s="559"/>
      <c r="T518" s="559">
        <v>86.4</v>
      </c>
      <c r="U518" s="559"/>
      <c r="V518" s="559"/>
      <c r="W518" s="559">
        <v>2400</v>
      </c>
      <c r="X518" s="562">
        <f>Q518*W518</f>
        <v>207360</v>
      </c>
      <c r="Y518" s="559">
        <v>10</v>
      </c>
      <c r="Z518" s="559">
        <v>40</v>
      </c>
      <c r="AA518" s="561">
        <f>SUM(X518-(X518*Z518/100))</f>
        <v>124416</v>
      </c>
      <c r="AB518" s="561">
        <f>AA518+M518</f>
        <v>132966</v>
      </c>
      <c r="AC518" s="560"/>
      <c r="AD518" s="559">
        <v>50</v>
      </c>
      <c r="AE518" s="560">
        <v>0</v>
      </c>
      <c r="AF518" s="559">
        <v>0.01</v>
      </c>
      <c r="AG518" s="226"/>
    </row>
    <row r="519" spans="1:33" ht="15.75" x14ac:dyDescent="0.25">
      <c r="A519" s="559"/>
      <c r="B519" s="563"/>
      <c r="C519" s="559"/>
      <c r="D519" s="559"/>
      <c r="E519" s="559"/>
      <c r="F519" s="559"/>
      <c r="G519" s="559"/>
      <c r="H519" s="559"/>
      <c r="I519" s="559"/>
      <c r="J519" s="559"/>
      <c r="K519" s="559"/>
      <c r="L519" s="559"/>
      <c r="M519" s="559"/>
      <c r="N519" s="559"/>
      <c r="O519" s="563" t="s">
        <v>1</v>
      </c>
      <c r="P519" s="563" t="s">
        <v>0</v>
      </c>
      <c r="Q519" s="563">
        <v>32.799999999999997</v>
      </c>
      <c r="R519" s="559">
        <v>32.799999999999997</v>
      </c>
      <c r="S519" s="559"/>
      <c r="T519" s="559"/>
      <c r="U519" s="559"/>
      <c r="V519" s="559"/>
      <c r="W519" s="559">
        <v>2050</v>
      </c>
      <c r="X519" s="562">
        <f>Q519*W519</f>
        <v>67240</v>
      </c>
      <c r="Y519" s="559">
        <v>10</v>
      </c>
      <c r="Z519" s="559">
        <v>40</v>
      </c>
      <c r="AA519" s="561">
        <f>SUM(X519-(X519*Z519/100))</f>
        <v>40344</v>
      </c>
      <c r="AB519" s="561">
        <f>AA519</f>
        <v>40344</v>
      </c>
      <c r="AC519" s="560"/>
      <c r="AD519" s="559">
        <v>50</v>
      </c>
      <c r="AE519" s="560">
        <v>0</v>
      </c>
      <c r="AF519" s="559">
        <v>0.01</v>
      </c>
      <c r="AG519" s="226"/>
    </row>
    <row r="520" spans="1:33" ht="15.75" x14ac:dyDescent="0.25">
      <c r="A520" s="559">
        <v>322</v>
      </c>
      <c r="B520" s="563" t="s">
        <v>4</v>
      </c>
      <c r="C520" s="559">
        <v>15078</v>
      </c>
      <c r="D520" s="559">
        <v>1</v>
      </c>
      <c r="E520" s="559">
        <v>0</v>
      </c>
      <c r="F520" s="559">
        <v>0</v>
      </c>
      <c r="G520" s="559"/>
      <c r="H520" s="559"/>
      <c r="I520" s="559"/>
      <c r="J520" s="559">
        <v>400</v>
      </c>
      <c r="K520" s="559"/>
      <c r="L520" s="559">
        <v>220</v>
      </c>
      <c r="M520" s="559">
        <f>L520*J520</f>
        <v>88000</v>
      </c>
      <c r="N520" s="559"/>
      <c r="O520" s="563"/>
      <c r="P520" s="563"/>
      <c r="Q520" s="559"/>
      <c r="R520" s="559"/>
      <c r="S520" s="559"/>
      <c r="T520" s="559"/>
      <c r="U520" s="559"/>
      <c r="V520" s="559"/>
      <c r="W520" s="559"/>
      <c r="X520" s="562"/>
      <c r="Y520" s="559"/>
      <c r="Z520" s="559"/>
      <c r="AA520" s="561"/>
      <c r="AB520" s="561">
        <f>M520</f>
        <v>88000</v>
      </c>
      <c r="AC520" s="560"/>
      <c r="AD520" s="559"/>
      <c r="AE520" s="560">
        <v>0</v>
      </c>
      <c r="AF520" s="559">
        <v>0.03</v>
      </c>
      <c r="AG520" s="226"/>
    </row>
    <row r="521" spans="1:33" ht="15.75" x14ac:dyDescent="0.25">
      <c r="A521" s="559">
        <v>323</v>
      </c>
      <c r="B521" s="563" t="s">
        <v>4</v>
      </c>
      <c r="C521" s="559">
        <v>9598</v>
      </c>
      <c r="D521" s="559">
        <v>0</v>
      </c>
      <c r="E521" s="559">
        <v>3</v>
      </c>
      <c r="F521" s="559">
        <v>7</v>
      </c>
      <c r="G521" s="559"/>
      <c r="H521" s="559"/>
      <c r="I521" s="559"/>
      <c r="J521" s="559">
        <v>307</v>
      </c>
      <c r="K521" s="559"/>
      <c r="L521" s="559">
        <v>220</v>
      </c>
      <c r="M521" s="559">
        <f>J521*L521</f>
        <v>67540</v>
      </c>
      <c r="N521" s="559"/>
      <c r="O521" s="563"/>
      <c r="P521" s="563"/>
      <c r="Q521" s="559"/>
      <c r="R521" s="559"/>
      <c r="S521" s="559"/>
      <c r="T521" s="559"/>
      <c r="U521" s="559"/>
      <c r="V521" s="559"/>
      <c r="W521" s="559"/>
      <c r="X521" s="562"/>
      <c r="Y521" s="559"/>
      <c r="Z521" s="559"/>
      <c r="AA521" s="561"/>
      <c r="AB521" s="561">
        <f>M521</f>
        <v>67540</v>
      </c>
      <c r="AC521" s="560"/>
      <c r="AD521" s="559"/>
      <c r="AE521" s="560">
        <v>0</v>
      </c>
      <c r="AF521" s="559">
        <v>0.03</v>
      </c>
      <c r="AG521" s="226"/>
    </row>
    <row r="522" spans="1:33" ht="15.75" x14ac:dyDescent="0.25">
      <c r="A522" s="559">
        <v>324</v>
      </c>
      <c r="B522" s="563" t="s">
        <v>26</v>
      </c>
      <c r="C522" s="559"/>
      <c r="D522" s="559">
        <v>2</v>
      </c>
      <c r="E522" s="559">
        <v>0</v>
      </c>
      <c r="F522" s="559">
        <v>0</v>
      </c>
      <c r="G522" s="559">
        <v>800</v>
      </c>
      <c r="H522" s="559"/>
      <c r="I522" s="559"/>
      <c r="J522" s="559"/>
      <c r="K522" s="559"/>
      <c r="L522" s="559"/>
      <c r="M522" s="559"/>
      <c r="N522" s="559"/>
      <c r="O522" s="563"/>
      <c r="P522" s="563"/>
      <c r="Q522" s="559"/>
      <c r="R522" s="559"/>
      <c r="S522" s="559"/>
      <c r="T522" s="559"/>
      <c r="U522" s="559"/>
      <c r="V522" s="559"/>
      <c r="W522" s="559"/>
      <c r="X522" s="562"/>
      <c r="Y522" s="559"/>
      <c r="Z522" s="559"/>
      <c r="AA522" s="561"/>
      <c r="AB522" s="561"/>
      <c r="AC522" s="560"/>
      <c r="AD522" s="559">
        <v>50</v>
      </c>
      <c r="AE522" s="560">
        <v>0</v>
      </c>
      <c r="AF522" s="559">
        <v>0.01</v>
      </c>
      <c r="AG522" s="226"/>
    </row>
    <row r="523" spans="1:33" ht="15.75" x14ac:dyDescent="0.25">
      <c r="A523" s="559">
        <v>325</v>
      </c>
      <c r="B523" s="563" t="s">
        <v>26</v>
      </c>
      <c r="C523" s="559"/>
      <c r="D523" s="559">
        <v>11</v>
      </c>
      <c r="E523" s="559">
        <v>0</v>
      </c>
      <c r="F523" s="559">
        <v>0</v>
      </c>
      <c r="G523" s="559">
        <v>4400</v>
      </c>
      <c r="H523" s="559"/>
      <c r="I523" s="559"/>
      <c r="J523" s="559"/>
      <c r="K523" s="559"/>
      <c r="L523" s="559"/>
      <c r="M523" s="559"/>
      <c r="N523" s="559"/>
      <c r="O523" s="563"/>
      <c r="P523" s="563"/>
      <c r="Q523" s="559"/>
      <c r="R523" s="559"/>
      <c r="S523" s="559"/>
      <c r="T523" s="559"/>
      <c r="U523" s="559"/>
      <c r="V523" s="559"/>
      <c r="W523" s="559"/>
      <c r="X523" s="562"/>
      <c r="Y523" s="559"/>
      <c r="Z523" s="559"/>
      <c r="AA523" s="561"/>
      <c r="AB523" s="561"/>
      <c r="AC523" s="560"/>
      <c r="AD523" s="559">
        <v>50</v>
      </c>
      <c r="AE523" s="560">
        <v>0</v>
      </c>
      <c r="AF523" s="559">
        <v>0.01</v>
      </c>
      <c r="AG523" s="226"/>
    </row>
    <row r="524" spans="1:33" ht="15.75" x14ac:dyDescent="0.25">
      <c r="A524" s="559">
        <v>326</v>
      </c>
      <c r="B524" s="563" t="s">
        <v>26</v>
      </c>
      <c r="C524" s="559"/>
      <c r="D524" s="559">
        <v>13</v>
      </c>
      <c r="E524" s="559">
        <v>0</v>
      </c>
      <c r="F524" s="559">
        <v>0</v>
      </c>
      <c r="G524" s="559">
        <v>5200</v>
      </c>
      <c r="H524" s="559"/>
      <c r="I524" s="559"/>
      <c r="J524" s="559"/>
      <c r="K524" s="559"/>
      <c r="L524" s="559"/>
      <c r="M524" s="559"/>
      <c r="N524" s="559"/>
      <c r="O524" s="563"/>
      <c r="P524" s="563"/>
      <c r="Q524" s="559"/>
      <c r="R524" s="559"/>
      <c r="S524" s="559"/>
      <c r="T524" s="559"/>
      <c r="U524" s="559"/>
      <c r="V524" s="559"/>
      <c r="W524" s="559"/>
      <c r="X524" s="562"/>
      <c r="Y524" s="559"/>
      <c r="Z524" s="559"/>
      <c r="AA524" s="561"/>
      <c r="AB524" s="561"/>
      <c r="AC524" s="560"/>
      <c r="AD524" s="559">
        <v>50</v>
      </c>
      <c r="AE524" s="560">
        <v>0</v>
      </c>
      <c r="AF524" s="559">
        <v>0.01</v>
      </c>
      <c r="AG524" s="226"/>
    </row>
    <row r="525" spans="1:33" ht="15.75" x14ac:dyDescent="0.25">
      <c r="A525" s="559">
        <v>327</v>
      </c>
      <c r="B525" s="563" t="s">
        <v>4</v>
      </c>
      <c r="C525" s="559">
        <v>13308</v>
      </c>
      <c r="D525" s="559">
        <v>3</v>
      </c>
      <c r="E525" s="559">
        <v>2</v>
      </c>
      <c r="F525" s="559">
        <v>38</v>
      </c>
      <c r="G525" s="559">
        <v>1438</v>
      </c>
      <c r="H525" s="559"/>
      <c r="I525" s="559"/>
      <c r="J525" s="559"/>
      <c r="K525" s="559"/>
      <c r="L525" s="559">
        <v>75</v>
      </c>
      <c r="M525" s="559">
        <f>L525*G525</f>
        <v>107850</v>
      </c>
      <c r="N525" s="559"/>
      <c r="O525" s="563"/>
      <c r="P525" s="563"/>
      <c r="Q525" s="559"/>
      <c r="R525" s="559"/>
      <c r="S525" s="559"/>
      <c r="T525" s="559"/>
      <c r="U525" s="559"/>
      <c r="V525" s="559"/>
      <c r="W525" s="559"/>
      <c r="X525" s="562"/>
      <c r="Y525" s="559"/>
      <c r="Z525" s="559"/>
      <c r="AA525" s="561"/>
      <c r="AB525" s="561">
        <f>M525</f>
        <v>107850</v>
      </c>
      <c r="AC525" s="560"/>
      <c r="AD525" s="559">
        <v>50</v>
      </c>
      <c r="AE525" s="560">
        <v>0</v>
      </c>
      <c r="AF525" s="559">
        <v>0.01</v>
      </c>
      <c r="AG525" s="226"/>
    </row>
    <row r="526" spans="1:33" ht="15.75" x14ac:dyDescent="0.25">
      <c r="A526" s="559">
        <v>328</v>
      </c>
      <c r="B526" s="563" t="s">
        <v>4</v>
      </c>
      <c r="C526" s="559">
        <v>8846</v>
      </c>
      <c r="D526" s="559">
        <v>29</v>
      </c>
      <c r="E526" s="559">
        <v>3</v>
      </c>
      <c r="F526" s="559">
        <v>98</v>
      </c>
      <c r="G526" s="559">
        <v>11998</v>
      </c>
      <c r="H526" s="559"/>
      <c r="I526" s="559"/>
      <c r="J526" s="559"/>
      <c r="K526" s="559"/>
      <c r="L526" s="559">
        <v>110</v>
      </c>
      <c r="M526" s="559">
        <f>L526*G526</f>
        <v>1319780</v>
      </c>
      <c r="N526" s="559"/>
      <c r="O526" s="563"/>
      <c r="P526" s="563"/>
      <c r="Q526" s="559"/>
      <c r="R526" s="559"/>
      <c r="S526" s="559"/>
      <c r="T526" s="559"/>
      <c r="U526" s="559"/>
      <c r="V526" s="559"/>
      <c r="W526" s="559"/>
      <c r="X526" s="562"/>
      <c r="Y526" s="559"/>
      <c r="Z526" s="559"/>
      <c r="AA526" s="561"/>
      <c r="AB526" s="561">
        <f>M526</f>
        <v>1319780</v>
      </c>
      <c r="AC526" s="560"/>
      <c r="AD526" s="559">
        <v>50</v>
      </c>
      <c r="AE526" s="560">
        <v>0</v>
      </c>
      <c r="AF526" s="559">
        <v>0.01</v>
      </c>
      <c r="AG526" s="226"/>
    </row>
    <row r="527" spans="1:33" ht="15.75" x14ac:dyDescent="0.25">
      <c r="A527" s="559">
        <v>329</v>
      </c>
      <c r="B527" s="563" t="s">
        <v>4</v>
      </c>
      <c r="C527" s="559">
        <v>11173</v>
      </c>
      <c r="D527" s="559">
        <v>0</v>
      </c>
      <c r="E527" s="559">
        <v>0</v>
      </c>
      <c r="F527" s="559">
        <v>90</v>
      </c>
      <c r="G527" s="559"/>
      <c r="H527" s="559">
        <v>90</v>
      </c>
      <c r="I527" s="559"/>
      <c r="J527" s="559"/>
      <c r="K527" s="559">
        <v>90</v>
      </c>
      <c r="L527" s="559">
        <v>200</v>
      </c>
      <c r="M527" s="559">
        <f>H527*L527</f>
        <v>18000</v>
      </c>
      <c r="N527" s="559"/>
      <c r="O527" s="563" t="s">
        <v>44</v>
      </c>
      <c r="P527" s="563" t="s">
        <v>9</v>
      </c>
      <c r="Q527" s="559">
        <v>279</v>
      </c>
      <c r="R527" s="559"/>
      <c r="S527" s="559">
        <v>279</v>
      </c>
      <c r="T527" s="559"/>
      <c r="U527" s="559"/>
      <c r="V527" s="559"/>
      <c r="W527" s="559">
        <v>6500</v>
      </c>
      <c r="X527" s="562">
        <f>Q527*W527</f>
        <v>1813500</v>
      </c>
      <c r="Y527" s="559">
        <v>16</v>
      </c>
      <c r="Z527" s="559">
        <v>55</v>
      </c>
      <c r="AA527" s="561">
        <f>SUM(X527-(X527*Z527/100))</f>
        <v>816075</v>
      </c>
      <c r="AB527" s="561">
        <f>AA527+M527</f>
        <v>834075</v>
      </c>
      <c r="AC527" s="560"/>
      <c r="AD527" s="559">
        <v>10</v>
      </c>
      <c r="AE527" s="560">
        <v>0</v>
      </c>
      <c r="AF527" s="559">
        <v>0.02</v>
      </c>
      <c r="AG527" s="226"/>
    </row>
    <row r="528" spans="1:33" ht="15.75" x14ac:dyDescent="0.25">
      <c r="A528" s="559"/>
      <c r="B528" s="563"/>
      <c r="C528" s="559"/>
      <c r="D528" s="559"/>
      <c r="E528" s="559"/>
      <c r="F528" s="559"/>
      <c r="G528" s="559"/>
      <c r="H528" s="559"/>
      <c r="I528" s="559"/>
      <c r="J528" s="559"/>
      <c r="K528" s="559"/>
      <c r="L528" s="559"/>
      <c r="M528" s="559"/>
      <c r="N528" s="559"/>
      <c r="O528" s="563" t="s">
        <v>17</v>
      </c>
      <c r="P528" s="563" t="s">
        <v>0</v>
      </c>
      <c r="Q528" s="559">
        <v>14.62</v>
      </c>
      <c r="R528" s="559"/>
      <c r="S528" s="559"/>
      <c r="T528" s="559"/>
      <c r="U528" s="559"/>
      <c r="V528" s="559"/>
      <c r="W528" s="559">
        <v>6500</v>
      </c>
      <c r="X528" s="562">
        <f>Q528*W528</f>
        <v>95030</v>
      </c>
      <c r="Y528" s="559">
        <v>16</v>
      </c>
      <c r="Z528" s="559">
        <v>72</v>
      </c>
      <c r="AA528" s="561">
        <f>SUM(X528-(X528*Z528/100))</f>
        <v>26608.399999999994</v>
      </c>
      <c r="AB528" s="561">
        <f>AA528</f>
        <v>26608.399999999994</v>
      </c>
      <c r="AC528" s="560"/>
      <c r="AD528" s="559">
        <v>10</v>
      </c>
      <c r="AE528" s="560">
        <v>0</v>
      </c>
      <c r="AF528" s="559">
        <v>0.02</v>
      </c>
      <c r="AG528" s="226"/>
    </row>
    <row r="529" spans="1:33" ht="15.75" x14ac:dyDescent="0.25">
      <c r="A529" s="559"/>
      <c r="B529" s="563"/>
      <c r="C529" s="559"/>
      <c r="D529" s="559"/>
      <c r="E529" s="559"/>
      <c r="F529" s="559"/>
      <c r="G529" s="559"/>
      <c r="H529" s="559"/>
      <c r="I529" s="559"/>
      <c r="J529" s="559"/>
      <c r="K529" s="559"/>
      <c r="L529" s="559"/>
      <c r="M529" s="559"/>
      <c r="N529" s="559"/>
      <c r="O529" s="563" t="s">
        <v>8</v>
      </c>
      <c r="P529" s="563" t="s">
        <v>0</v>
      </c>
      <c r="Q529" s="559">
        <v>12.9</v>
      </c>
      <c r="R529" s="559">
        <v>12.9</v>
      </c>
      <c r="S529" s="559"/>
      <c r="T529" s="559"/>
      <c r="U529" s="559"/>
      <c r="V529" s="559"/>
      <c r="W529" s="559">
        <v>2050</v>
      </c>
      <c r="X529" s="562">
        <f>Q529*W529</f>
        <v>26445</v>
      </c>
      <c r="Y529" s="559">
        <v>37</v>
      </c>
      <c r="Z529" s="559">
        <v>93</v>
      </c>
      <c r="AA529" s="561">
        <f>SUM(X529-(X529*Z529/100))</f>
        <v>1851.1500000000015</v>
      </c>
      <c r="AB529" s="561">
        <f>AA529</f>
        <v>1851.1500000000015</v>
      </c>
      <c r="AC529" s="560"/>
      <c r="AD529" s="559">
        <v>50</v>
      </c>
      <c r="AE529" s="560">
        <v>0</v>
      </c>
      <c r="AF529" s="559">
        <v>0.01</v>
      </c>
      <c r="AG529" s="226"/>
    </row>
    <row r="530" spans="1:33" ht="15.75" x14ac:dyDescent="0.25">
      <c r="A530" s="559">
        <v>330</v>
      </c>
      <c r="B530" s="563" t="s">
        <v>4</v>
      </c>
      <c r="C530" s="559">
        <v>13166</v>
      </c>
      <c r="D530" s="559">
        <v>9</v>
      </c>
      <c r="E530" s="559">
        <v>2</v>
      </c>
      <c r="F530" s="559">
        <v>42</v>
      </c>
      <c r="G530" s="559">
        <v>3600</v>
      </c>
      <c r="H530" s="559"/>
      <c r="I530" s="559"/>
      <c r="J530" s="559"/>
      <c r="K530" s="559"/>
      <c r="L530" s="559">
        <v>75</v>
      </c>
      <c r="M530" s="559">
        <f>G530*L530</f>
        <v>270000</v>
      </c>
      <c r="N530" s="559"/>
      <c r="O530" s="563"/>
      <c r="P530" s="563"/>
      <c r="Q530" s="559"/>
      <c r="R530" s="559"/>
      <c r="S530" s="559"/>
      <c r="T530" s="559"/>
      <c r="U530" s="559"/>
      <c r="V530" s="559"/>
      <c r="W530" s="559"/>
      <c r="X530" s="562"/>
      <c r="Y530" s="559"/>
      <c r="Z530" s="559"/>
      <c r="AA530" s="561"/>
      <c r="AB530" s="561">
        <f>M530</f>
        <v>270000</v>
      </c>
      <c r="AC530" s="560"/>
      <c r="AD530" s="559">
        <v>50</v>
      </c>
      <c r="AE530" s="560">
        <v>0</v>
      </c>
      <c r="AF530" s="559">
        <v>0.01</v>
      </c>
      <c r="AG530" s="226"/>
    </row>
    <row r="531" spans="1:33" ht="15.75" x14ac:dyDescent="0.25">
      <c r="A531" s="559">
        <v>331</v>
      </c>
      <c r="B531" s="563" t="s">
        <v>4</v>
      </c>
      <c r="C531" s="559">
        <v>13167</v>
      </c>
      <c r="D531" s="559">
        <v>5</v>
      </c>
      <c r="E531" s="559">
        <v>1</v>
      </c>
      <c r="F531" s="559">
        <v>27</v>
      </c>
      <c r="G531" s="559">
        <v>2127</v>
      </c>
      <c r="H531" s="559"/>
      <c r="I531" s="559"/>
      <c r="J531" s="559"/>
      <c r="K531" s="559"/>
      <c r="L531" s="559">
        <v>75</v>
      </c>
      <c r="M531" s="559">
        <f>G531*L531</f>
        <v>159525</v>
      </c>
      <c r="N531" s="559"/>
      <c r="O531" s="563"/>
      <c r="P531" s="563"/>
      <c r="Q531" s="559"/>
      <c r="R531" s="559"/>
      <c r="S531" s="559"/>
      <c r="T531" s="559"/>
      <c r="U531" s="559"/>
      <c r="V531" s="559"/>
      <c r="W531" s="559"/>
      <c r="X531" s="562"/>
      <c r="Y531" s="559"/>
      <c r="Z531" s="559"/>
      <c r="AA531" s="561"/>
      <c r="AB531" s="561">
        <f>M531</f>
        <v>159525</v>
      </c>
      <c r="AC531" s="560"/>
      <c r="AD531" s="559">
        <v>50</v>
      </c>
      <c r="AE531" s="560">
        <v>0</v>
      </c>
      <c r="AF531" s="559">
        <v>0.01</v>
      </c>
      <c r="AG531" s="226"/>
    </row>
    <row r="532" spans="1:33" ht="15.75" x14ac:dyDescent="0.25">
      <c r="A532" s="559">
        <v>332</v>
      </c>
      <c r="B532" s="563" t="s">
        <v>4</v>
      </c>
      <c r="C532" s="559">
        <v>13165</v>
      </c>
      <c r="D532" s="559">
        <v>3</v>
      </c>
      <c r="E532" s="559">
        <v>0</v>
      </c>
      <c r="F532" s="559">
        <v>18</v>
      </c>
      <c r="G532" s="559">
        <v>1218</v>
      </c>
      <c r="H532" s="559"/>
      <c r="I532" s="559"/>
      <c r="J532" s="559"/>
      <c r="K532" s="559"/>
      <c r="L532" s="559">
        <v>75</v>
      </c>
      <c r="M532" s="559">
        <f>L532*G532</f>
        <v>91350</v>
      </c>
      <c r="N532" s="559"/>
      <c r="O532" s="563"/>
      <c r="P532" s="563"/>
      <c r="Q532" s="559"/>
      <c r="R532" s="559"/>
      <c r="S532" s="559"/>
      <c r="T532" s="559"/>
      <c r="U532" s="559"/>
      <c r="V532" s="559"/>
      <c r="W532" s="559"/>
      <c r="X532" s="562"/>
      <c r="Y532" s="559"/>
      <c r="Z532" s="559"/>
      <c r="AA532" s="561"/>
      <c r="AB532" s="561">
        <f>M532</f>
        <v>91350</v>
      </c>
      <c r="AC532" s="560"/>
      <c r="AD532" s="559">
        <v>50</v>
      </c>
      <c r="AE532" s="560">
        <v>0</v>
      </c>
      <c r="AF532" s="559">
        <v>0.01</v>
      </c>
      <c r="AG532" s="226"/>
    </row>
    <row r="533" spans="1:33" ht="15.75" x14ac:dyDescent="0.25">
      <c r="A533" s="559">
        <v>333</v>
      </c>
      <c r="B533" s="563" t="s">
        <v>4</v>
      </c>
      <c r="C533" s="559">
        <v>11135</v>
      </c>
      <c r="D533" s="559">
        <v>3</v>
      </c>
      <c r="E533" s="559">
        <v>1</v>
      </c>
      <c r="F533" s="559">
        <v>12</v>
      </c>
      <c r="G533" s="559">
        <v>1212</v>
      </c>
      <c r="H533" s="559"/>
      <c r="I533" s="559"/>
      <c r="J533" s="559"/>
      <c r="K533" s="559"/>
      <c r="L533" s="559">
        <v>75</v>
      </c>
      <c r="M533" s="559">
        <f>L533*G533</f>
        <v>90900</v>
      </c>
      <c r="N533" s="559"/>
      <c r="O533" s="563"/>
      <c r="P533" s="563"/>
      <c r="Q533" s="559"/>
      <c r="R533" s="559"/>
      <c r="S533" s="559"/>
      <c r="T533" s="559"/>
      <c r="U533" s="559"/>
      <c r="V533" s="559"/>
      <c r="W533" s="559"/>
      <c r="X533" s="562"/>
      <c r="Y533" s="559"/>
      <c r="Z533" s="559"/>
      <c r="AA533" s="561"/>
      <c r="AB533" s="561">
        <f>M533</f>
        <v>90900</v>
      </c>
      <c r="AC533" s="560"/>
      <c r="AD533" s="559">
        <v>50</v>
      </c>
      <c r="AE533" s="560">
        <v>0</v>
      </c>
      <c r="AF533" s="559">
        <v>0.01</v>
      </c>
      <c r="AG533" s="226"/>
    </row>
    <row r="534" spans="1:33" ht="15.75" x14ac:dyDescent="0.25">
      <c r="A534" s="559">
        <v>334</v>
      </c>
      <c r="B534" s="563" t="s">
        <v>4</v>
      </c>
      <c r="C534" s="559">
        <v>1266</v>
      </c>
      <c r="D534" s="559">
        <v>0</v>
      </c>
      <c r="E534" s="559">
        <v>0</v>
      </c>
      <c r="F534" s="559">
        <v>89</v>
      </c>
      <c r="G534" s="559"/>
      <c r="H534" s="559">
        <v>89</v>
      </c>
      <c r="I534" s="559"/>
      <c r="J534" s="559"/>
      <c r="K534" s="559">
        <v>89</v>
      </c>
      <c r="L534" s="559">
        <v>75</v>
      </c>
      <c r="M534" s="559">
        <f>L534*H534</f>
        <v>6675</v>
      </c>
      <c r="N534" s="559"/>
      <c r="O534" s="563" t="s">
        <v>44</v>
      </c>
      <c r="P534" s="563" t="s">
        <v>9</v>
      </c>
      <c r="Q534" s="559">
        <v>274.56</v>
      </c>
      <c r="R534" s="559"/>
      <c r="S534" s="559">
        <v>274.56</v>
      </c>
      <c r="T534" s="559"/>
      <c r="U534" s="559"/>
      <c r="V534" s="559"/>
      <c r="W534" s="559">
        <v>6500</v>
      </c>
      <c r="X534" s="562">
        <f>Q534*W534</f>
        <v>1784640</v>
      </c>
      <c r="Y534" s="559">
        <v>28</v>
      </c>
      <c r="Z534" s="559">
        <v>85</v>
      </c>
      <c r="AA534" s="561">
        <f>SUM(X534-(X534*Z534/100))</f>
        <v>267696</v>
      </c>
      <c r="AB534" s="561">
        <f>AA534+M534</f>
        <v>274371</v>
      </c>
      <c r="AC534" s="560"/>
      <c r="AD534" s="559">
        <v>10</v>
      </c>
      <c r="AE534" s="560">
        <v>0</v>
      </c>
      <c r="AF534" s="559">
        <v>0.02</v>
      </c>
      <c r="AG534" s="226"/>
    </row>
    <row r="535" spans="1:33" ht="15.75" x14ac:dyDescent="0.25">
      <c r="A535" s="559"/>
      <c r="B535" s="563"/>
      <c r="C535" s="559"/>
      <c r="D535" s="559"/>
      <c r="E535" s="559"/>
      <c r="F535" s="559"/>
      <c r="G535" s="559"/>
      <c r="H535" s="559"/>
      <c r="I535" s="559"/>
      <c r="J535" s="559"/>
      <c r="K535" s="559"/>
      <c r="L535" s="559"/>
      <c r="M535" s="559"/>
      <c r="N535" s="559"/>
      <c r="O535" s="563" t="s">
        <v>8</v>
      </c>
      <c r="P535" s="563" t="s">
        <v>0</v>
      </c>
      <c r="Q535" s="559">
        <v>20.16</v>
      </c>
      <c r="R535" s="559">
        <v>20.16</v>
      </c>
      <c r="S535" s="559"/>
      <c r="T535" s="559"/>
      <c r="U535" s="559"/>
      <c r="V535" s="559"/>
      <c r="W535" s="559">
        <v>5400</v>
      </c>
      <c r="X535" s="562">
        <f>Q535*W535</f>
        <v>108864</v>
      </c>
      <c r="Y535" s="559">
        <v>35</v>
      </c>
      <c r="Z535" s="559">
        <v>93</v>
      </c>
      <c r="AA535" s="561">
        <f>SUM(X535-(X535*Z535/100))</f>
        <v>7620.4799999999959</v>
      </c>
      <c r="AB535" s="561">
        <f>AA535</f>
        <v>7620.4799999999959</v>
      </c>
      <c r="AC535" s="560"/>
      <c r="AD535" s="559">
        <v>50</v>
      </c>
      <c r="AE535" s="560">
        <v>0</v>
      </c>
      <c r="AF535" s="559">
        <v>0.01</v>
      </c>
      <c r="AG535" s="226"/>
    </row>
    <row r="536" spans="1:33" ht="15.75" x14ac:dyDescent="0.25">
      <c r="A536" s="559">
        <v>335</v>
      </c>
      <c r="B536" s="563" t="s">
        <v>4</v>
      </c>
      <c r="C536" s="559">
        <v>9542</v>
      </c>
      <c r="D536" s="559">
        <v>2</v>
      </c>
      <c r="E536" s="559">
        <v>2</v>
      </c>
      <c r="F536" s="559">
        <v>12</v>
      </c>
      <c r="G536" s="559">
        <v>8212</v>
      </c>
      <c r="H536" s="559"/>
      <c r="I536" s="559"/>
      <c r="J536" s="559"/>
      <c r="K536" s="559"/>
      <c r="L536" s="559">
        <v>75</v>
      </c>
      <c r="M536" s="559">
        <f>L536*G536</f>
        <v>615900</v>
      </c>
      <c r="N536" s="559"/>
      <c r="O536" s="563"/>
      <c r="P536" s="563"/>
      <c r="Q536" s="559"/>
      <c r="R536" s="559"/>
      <c r="S536" s="559"/>
      <c r="T536" s="559"/>
      <c r="U536" s="559"/>
      <c r="V536" s="559"/>
      <c r="W536" s="559"/>
      <c r="X536" s="562"/>
      <c r="Y536" s="559"/>
      <c r="Z536" s="559"/>
      <c r="AA536" s="561"/>
      <c r="AB536" s="561">
        <f>M536</f>
        <v>615900</v>
      </c>
      <c r="AC536" s="560"/>
      <c r="AD536" s="559">
        <v>50</v>
      </c>
      <c r="AE536" s="560">
        <v>0</v>
      </c>
      <c r="AF536" s="559">
        <v>0.01</v>
      </c>
      <c r="AG536" s="226"/>
    </row>
    <row r="537" spans="1:33" ht="15.75" x14ac:dyDescent="0.25">
      <c r="A537" s="559">
        <v>336</v>
      </c>
      <c r="B537" s="563" t="s">
        <v>4</v>
      </c>
      <c r="C537" s="559">
        <v>13168</v>
      </c>
      <c r="D537" s="559">
        <v>4</v>
      </c>
      <c r="E537" s="559">
        <v>3</v>
      </c>
      <c r="F537" s="559">
        <v>78</v>
      </c>
      <c r="G537" s="559">
        <v>1978</v>
      </c>
      <c r="H537" s="559"/>
      <c r="I537" s="559"/>
      <c r="J537" s="559"/>
      <c r="K537" s="559"/>
      <c r="L537" s="559">
        <v>75</v>
      </c>
      <c r="M537" s="559">
        <f>L537*G537</f>
        <v>148350</v>
      </c>
      <c r="N537" s="559"/>
      <c r="O537" s="563"/>
      <c r="P537" s="563"/>
      <c r="Q537" s="559"/>
      <c r="R537" s="559"/>
      <c r="S537" s="559"/>
      <c r="T537" s="559"/>
      <c r="U537" s="559"/>
      <c r="V537" s="559"/>
      <c r="W537" s="559"/>
      <c r="X537" s="562"/>
      <c r="Y537" s="559"/>
      <c r="Z537" s="559"/>
      <c r="AA537" s="561"/>
      <c r="AB537" s="561">
        <f>M537</f>
        <v>148350</v>
      </c>
      <c r="AC537" s="560"/>
      <c r="AD537" s="559">
        <v>50</v>
      </c>
      <c r="AE537" s="560">
        <v>0</v>
      </c>
      <c r="AF537" s="559">
        <v>0.01</v>
      </c>
      <c r="AG537" s="226"/>
    </row>
    <row r="538" spans="1:33" ht="15.75" x14ac:dyDescent="0.25">
      <c r="A538" s="559">
        <v>337</v>
      </c>
      <c r="B538" s="563" t="s">
        <v>4</v>
      </c>
      <c r="C538" s="559">
        <v>4529</v>
      </c>
      <c r="D538" s="559">
        <v>15</v>
      </c>
      <c r="E538" s="559">
        <v>3</v>
      </c>
      <c r="F538" s="559">
        <v>94</v>
      </c>
      <c r="G538" s="559">
        <v>6394</v>
      </c>
      <c r="H538" s="559"/>
      <c r="I538" s="559"/>
      <c r="J538" s="559"/>
      <c r="K538" s="559"/>
      <c r="L538" s="559">
        <v>75</v>
      </c>
      <c r="M538" s="559">
        <f>L538*G538</f>
        <v>479550</v>
      </c>
      <c r="N538" s="559"/>
      <c r="O538" s="563"/>
      <c r="P538" s="563"/>
      <c r="Q538" s="559"/>
      <c r="R538" s="559"/>
      <c r="S538" s="559"/>
      <c r="T538" s="559"/>
      <c r="U538" s="559"/>
      <c r="V538" s="559"/>
      <c r="W538" s="559"/>
      <c r="X538" s="562"/>
      <c r="Y538" s="559"/>
      <c r="Z538" s="559"/>
      <c r="AA538" s="561"/>
      <c r="AB538" s="561">
        <f>M538</f>
        <v>479550</v>
      </c>
      <c r="AC538" s="560"/>
      <c r="AD538" s="559">
        <v>50</v>
      </c>
      <c r="AE538" s="560">
        <v>0</v>
      </c>
      <c r="AF538" s="559">
        <v>0.01</v>
      </c>
      <c r="AG538" s="226"/>
    </row>
    <row r="539" spans="1:33" ht="15.75" x14ac:dyDescent="0.25">
      <c r="A539" s="559">
        <v>338</v>
      </c>
      <c r="B539" s="563" t="s">
        <v>4</v>
      </c>
      <c r="C539" s="559">
        <v>30179</v>
      </c>
      <c r="D539" s="559">
        <v>0</v>
      </c>
      <c r="E539" s="559">
        <v>2</v>
      </c>
      <c r="F539" s="559">
        <v>9</v>
      </c>
      <c r="G539" s="559"/>
      <c r="H539" s="559">
        <v>209</v>
      </c>
      <c r="I539" s="559"/>
      <c r="J539" s="559"/>
      <c r="K539" s="559"/>
      <c r="L539" s="559">
        <v>75</v>
      </c>
      <c r="M539" s="559">
        <f>L539*H539</f>
        <v>15675</v>
      </c>
      <c r="N539" s="559"/>
      <c r="O539" s="563" t="s">
        <v>44</v>
      </c>
      <c r="P539" s="563"/>
      <c r="Q539" s="559">
        <v>261.7</v>
      </c>
      <c r="R539" s="559"/>
      <c r="S539" s="559"/>
      <c r="T539" s="559"/>
      <c r="U539" s="559"/>
      <c r="V539" s="559"/>
      <c r="W539" s="559">
        <v>6500</v>
      </c>
      <c r="X539" s="562">
        <f>Q539*W539</f>
        <v>1701050</v>
      </c>
      <c r="Y539" s="559">
        <v>32</v>
      </c>
      <c r="Z539" s="559">
        <v>85</v>
      </c>
      <c r="AA539" s="561">
        <f>SUM(X539-(X539*Z539/100))</f>
        <v>255157.5</v>
      </c>
      <c r="AB539" s="561">
        <f>M539+AA539</f>
        <v>270832.5</v>
      </c>
      <c r="AC539" s="560"/>
      <c r="AD539" s="559">
        <v>10</v>
      </c>
      <c r="AE539" s="560">
        <v>0</v>
      </c>
      <c r="AF539" s="559">
        <v>0.02</v>
      </c>
      <c r="AG539" s="226"/>
    </row>
    <row r="540" spans="1:33" ht="15.75" x14ac:dyDescent="0.25">
      <c r="A540" s="559"/>
      <c r="B540" s="563"/>
      <c r="C540" s="559"/>
      <c r="D540" s="559"/>
      <c r="E540" s="559"/>
      <c r="F540" s="559"/>
      <c r="G540" s="559"/>
      <c r="H540" s="559"/>
      <c r="I540" s="559"/>
      <c r="J540" s="559"/>
      <c r="K540" s="559"/>
      <c r="L540" s="559"/>
      <c r="M540" s="559"/>
      <c r="N540" s="559"/>
      <c r="O540" s="563" t="s">
        <v>35</v>
      </c>
      <c r="P540" s="563"/>
      <c r="Q540" s="559"/>
      <c r="R540" s="559"/>
      <c r="S540" s="559">
        <v>138.4</v>
      </c>
      <c r="T540" s="559"/>
      <c r="U540" s="559"/>
      <c r="V540" s="559"/>
      <c r="W540" s="559"/>
      <c r="X540" s="562"/>
      <c r="Y540" s="559"/>
      <c r="Z540" s="559"/>
      <c r="AA540" s="561"/>
      <c r="AB540" s="561"/>
      <c r="AC540" s="560"/>
      <c r="AD540" s="559"/>
      <c r="AE540" s="560"/>
      <c r="AF540" s="559"/>
      <c r="AG540" s="226"/>
    </row>
    <row r="541" spans="1:33" ht="15.75" x14ac:dyDescent="0.25">
      <c r="A541" s="559"/>
      <c r="B541" s="563"/>
      <c r="C541" s="559"/>
      <c r="D541" s="559"/>
      <c r="E541" s="559"/>
      <c r="F541" s="559"/>
      <c r="G541" s="559"/>
      <c r="H541" s="559"/>
      <c r="I541" s="559"/>
      <c r="J541" s="559"/>
      <c r="K541" s="559"/>
      <c r="L541" s="559"/>
      <c r="M541" s="559"/>
      <c r="N541" s="559"/>
      <c r="O541" s="563" t="s">
        <v>37</v>
      </c>
      <c r="P541" s="563"/>
      <c r="Q541" s="559"/>
      <c r="R541" s="559"/>
      <c r="S541" s="559">
        <v>96</v>
      </c>
      <c r="T541" s="559"/>
      <c r="U541" s="559"/>
      <c r="V541" s="559"/>
      <c r="W541" s="559"/>
      <c r="X541" s="562"/>
      <c r="Y541" s="559"/>
      <c r="Z541" s="559"/>
      <c r="AA541" s="561"/>
      <c r="AB541" s="561"/>
      <c r="AC541" s="560"/>
      <c r="AD541" s="559"/>
      <c r="AE541" s="560"/>
      <c r="AF541" s="559"/>
      <c r="AG541" s="226"/>
    </row>
    <row r="542" spans="1:33" ht="15.75" x14ac:dyDescent="0.25">
      <c r="A542" s="559"/>
      <c r="B542" s="563"/>
      <c r="C542" s="559"/>
      <c r="D542" s="559"/>
      <c r="E542" s="559"/>
      <c r="F542" s="559"/>
      <c r="G542" s="559"/>
      <c r="H542" s="559"/>
      <c r="I542" s="559"/>
      <c r="J542" s="559"/>
      <c r="K542" s="559"/>
      <c r="L542" s="559"/>
      <c r="M542" s="559"/>
      <c r="N542" s="559"/>
      <c r="O542" s="563" t="s">
        <v>8</v>
      </c>
      <c r="P542" s="563"/>
      <c r="Q542" s="559"/>
      <c r="R542" s="559">
        <v>27.3</v>
      </c>
      <c r="S542" s="559"/>
      <c r="T542" s="559"/>
      <c r="U542" s="559"/>
      <c r="V542" s="559"/>
      <c r="W542" s="559">
        <v>5400</v>
      </c>
      <c r="X542" s="562"/>
      <c r="Y542" s="559">
        <v>32</v>
      </c>
      <c r="Z542" s="559">
        <v>93</v>
      </c>
      <c r="AA542" s="561"/>
      <c r="AB542" s="561"/>
      <c r="AC542" s="560"/>
      <c r="AD542" s="559">
        <v>50</v>
      </c>
      <c r="AE542" s="560">
        <v>0</v>
      </c>
      <c r="AF542" s="559">
        <v>0.01</v>
      </c>
      <c r="AG542" s="226"/>
    </row>
    <row r="543" spans="1:33" ht="15.75" x14ac:dyDescent="0.25">
      <c r="A543" s="559">
        <v>339</v>
      </c>
      <c r="B543" s="563" t="s">
        <v>4</v>
      </c>
      <c r="C543" s="559">
        <v>10984</v>
      </c>
      <c r="D543" s="559">
        <v>6</v>
      </c>
      <c r="E543" s="559">
        <v>0</v>
      </c>
      <c r="F543" s="559">
        <v>58</v>
      </c>
      <c r="G543" s="559">
        <v>2458</v>
      </c>
      <c r="H543" s="559"/>
      <c r="I543" s="559"/>
      <c r="J543" s="559"/>
      <c r="K543" s="559"/>
      <c r="L543" s="559">
        <v>75</v>
      </c>
      <c r="M543" s="559">
        <f>L543*G543</f>
        <v>184350</v>
      </c>
      <c r="N543" s="559"/>
      <c r="O543" s="563"/>
      <c r="P543" s="563"/>
      <c r="Q543" s="559"/>
      <c r="R543" s="559"/>
      <c r="S543" s="559"/>
      <c r="T543" s="559"/>
      <c r="U543" s="559"/>
      <c r="V543" s="559"/>
      <c r="W543" s="559"/>
      <c r="X543" s="562"/>
      <c r="Y543" s="559"/>
      <c r="Z543" s="559"/>
      <c r="AA543" s="561"/>
      <c r="AB543" s="561">
        <f>M543</f>
        <v>184350</v>
      </c>
      <c r="AC543" s="560"/>
      <c r="AD543" s="559">
        <v>50</v>
      </c>
      <c r="AE543" s="560">
        <v>0</v>
      </c>
      <c r="AF543" s="559">
        <v>0.01</v>
      </c>
      <c r="AG543" s="226"/>
    </row>
    <row r="544" spans="1:33" ht="15.75" x14ac:dyDescent="0.25">
      <c r="A544" s="559"/>
      <c r="B544" s="563" t="s">
        <v>4</v>
      </c>
      <c r="C544" s="559">
        <v>6085</v>
      </c>
      <c r="D544" s="559">
        <v>0</v>
      </c>
      <c r="E544" s="559">
        <v>0</v>
      </c>
      <c r="F544" s="559">
        <v>74</v>
      </c>
      <c r="G544" s="559"/>
      <c r="H544" s="559">
        <v>74</v>
      </c>
      <c r="I544" s="559"/>
      <c r="J544" s="559"/>
      <c r="K544" s="559"/>
      <c r="L544" s="559">
        <v>200</v>
      </c>
      <c r="M544" s="559">
        <f>H544*L544</f>
        <v>14800</v>
      </c>
      <c r="N544" s="559"/>
      <c r="O544" s="563" t="s">
        <v>44</v>
      </c>
      <c r="P544" s="563" t="s">
        <v>9</v>
      </c>
      <c r="Q544" s="559">
        <v>285</v>
      </c>
      <c r="R544" s="559"/>
      <c r="S544" s="559"/>
      <c r="T544" s="559"/>
      <c r="U544" s="559"/>
      <c r="V544" s="559"/>
      <c r="W544" s="559">
        <v>6500</v>
      </c>
      <c r="X544" s="562">
        <f>Q544*W544</f>
        <v>1852500</v>
      </c>
      <c r="Y544" s="559"/>
      <c r="Z544" s="559"/>
      <c r="AA544" s="561">
        <f>SUM(X544-(X544*Z544/100))</f>
        <v>1852500</v>
      </c>
      <c r="AB544" s="561">
        <f>AA544+M544</f>
        <v>1867300</v>
      </c>
      <c r="AC544" s="560"/>
      <c r="AD544" s="559">
        <v>10</v>
      </c>
      <c r="AE544" s="560">
        <v>0</v>
      </c>
      <c r="AF544" s="559">
        <v>0.02</v>
      </c>
      <c r="AG544" s="226"/>
    </row>
    <row r="545" spans="1:33" ht="15.75" x14ac:dyDescent="0.25">
      <c r="A545" s="559"/>
      <c r="B545" s="563"/>
      <c r="C545" s="559"/>
      <c r="D545" s="559"/>
      <c r="E545" s="559"/>
      <c r="F545" s="559"/>
      <c r="G545" s="559"/>
      <c r="H545" s="559"/>
      <c r="I545" s="559"/>
      <c r="J545" s="559"/>
      <c r="K545" s="559"/>
      <c r="L545" s="559"/>
      <c r="M545" s="559"/>
      <c r="N545" s="559"/>
      <c r="O545" s="563" t="s">
        <v>41</v>
      </c>
      <c r="P545" s="563" t="s">
        <v>2</v>
      </c>
      <c r="Q545" s="559"/>
      <c r="R545" s="559"/>
      <c r="S545" s="559">
        <v>165</v>
      </c>
      <c r="T545" s="559"/>
      <c r="U545" s="559"/>
      <c r="V545" s="559"/>
      <c r="W545" s="559"/>
      <c r="X545" s="562"/>
      <c r="Y545" s="559"/>
      <c r="Z545" s="559"/>
      <c r="AA545" s="561"/>
      <c r="AB545" s="561"/>
      <c r="AC545" s="560"/>
      <c r="AD545" s="559"/>
      <c r="AE545" s="560"/>
      <c r="AF545" s="559"/>
      <c r="AG545" s="226"/>
    </row>
    <row r="546" spans="1:33" ht="15.75" x14ac:dyDescent="0.25">
      <c r="A546" s="559"/>
      <c r="B546" s="563"/>
      <c r="C546" s="559"/>
      <c r="D546" s="559"/>
      <c r="E546" s="559"/>
      <c r="F546" s="559"/>
      <c r="G546" s="559"/>
      <c r="H546" s="559"/>
      <c r="I546" s="559"/>
      <c r="J546" s="559"/>
      <c r="K546" s="559"/>
      <c r="L546" s="559"/>
      <c r="M546" s="559"/>
      <c r="N546" s="559"/>
      <c r="O546" s="563" t="s">
        <v>40</v>
      </c>
      <c r="P546" s="563" t="s">
        <v>0</v>
      </c>
      <c r="Q546" s="559"/>
      <c r="R546" s="559"/>
      <c r="S546" s="559">
        <v>120</v>
      </c>
      <c r="T546" s="559"/>
      <c r="U546" s="559"/>
      <c r="V546" s="559"/>
      <c r="W546" s="559"/>
      <c r="X546" s="562"/>
      <c r="Y546" s="559"/>
      <c r="Z546" s="559"/>
      <c r="AA546" s="561"/>
      <c r="AB546" s="561"/>
      <c r="AC546" s="560"/>
      <c r="AD546" s="559"/>
      <c r="AE546" s="560"/>
      <c r="AF546" s="559"/>
      <c r="AG546" s="226"/>
    </row>
    <row r="547" spans="1:33" ht="15.75" x14ac:dyDescent="0.25">
      <c r="A547" s="559">
        <v>340</v>
      </c>
      <c r="B547" s="563" t="s">
        <v>4</v>
      </c>
      <c r="C547" s="559">
        <v>1275</v>
      </c>
      <c r="D547" s="559">
        <v>0</v>
      </c>
      <c r="E547" s="559">
        <v>1</v>
      </c>
      <c r="F547" s="559">
        <v>8</v>
      </c>
      <c r="G547" s="559"/>
      <c r="H547" s="559">
        <v>108</v>
      </c>
      <c r="I547" s="559"/>
      <c r="J547" s="559"/>
      <c r="K547" s="559"/>
      <c r="L547" s="559">
        <v>200</v>
      </c>
      <c r="M547" s="559">
        <f>L547*H547</f>
        <v>21600</v>
      </c>
      <c r="N547" s="559"/>
      <c r="O547" s="563" t="s">
        <v>44</v>
      </c>
      <c r="P547" s="563" t="s">
        <v>9</v>
      </c>
      <c r="Q547" s="559">
        <v>268.83999999999997</v>
      </c>
      <c r="R547" s="559"/>
      <c r="S547" s="559">
        <v>268.83999999999997</v>
      </c>
      <c r="T547" s="559"/>
      <c r="U547" s="559"/>
      <c r="V547" s="559"/>
      <c r="W547" s="559">
        <v>6500</v>
      </c>
      <c r="X547" s="562">
        <f>Q547*W547</f>
        <v>1747459.9999999998</v>
      </c>
      <c r="Y547" s="559">
        <v>40</v>
      </c>
      <c r="Z547" s="559">
        <v>85</v>
      </c>
      <c r="AA547" s="561">
        <f>SUM(X547-(X547*Z547/100))</f>
        <v>262119</v>
      </c>
      <c r="AB547" s="561">
        <f>AA547+M547</f>
        <v>283719</v>
      </c>
      <c r="AC547" s="560"/>
      <c r="AD547" s="559">
        <v>10</v>
      </c>
      <c r="AE547" s="560">
        <v>0</v>
      </c>
      <c r="AF547" s="559">
        <v>0.02</v>
      </c>
      <c r="AG547" s="226"/>
    </row>
    <row r="548" spans="1:33" ht="15.75" x14ac:dyDescent="0.25">
      <c r="A548" s="559"/>
      <c r="B548" s="563"/>
      <c r="C548" s="559"/>
      <c r="D548" s="559"/>
      <c r="E548" s="559"/>
      <c r="F548" s="559"/>
      <c r="G548" s="559"/>
      <c r="H548" s="559"/>
      <c r="I548" s="559"/>
      <c r="J548" s="559"/>
      <c r="K548" s="559"/>
      <c r="L548" s="559"/>
      <c r="M548" s="559"/>
      <c r="N548" s="559"/>
      <c r="O548" s="563" t="s">
        <v>12</v>
      </c>
      <c r="P548" s="563" t="s">
        <v>0</v>
      </c>
      <c r="Q548" s="559">
        <v>25.2</v>
      </c>
      <c r="R548" s="559"/>
      <c r="S548" s="559"/>
      <c r="T548" s="559"/>
      <c r="U548" s="559"/>
      <c r="V548" s="559"/>
      <c r="W548" s="559">
        <v>5400</v>
      </c>
      <c r="X548" s="562">
        <f>Q548*W548</f>
        <v>136080</v>
      </c>
      <c r="Y548" s="559">
        <v>40</v>
      </c>
      <c r="Z548" s="559">
        <v>93</v>
      </c>
      <c r="AA548" s="561">
        <f>SUM(X548-(X548*Z548/100))</f>
        <v>9525.6000000000058</v>
      </c>
      <c r="AB548" s="561">
        <f>AA548</f>
        <v>9525.6000000000058</v>
      </c>
      <c r="AC548" s="560"/>
      <c r="AD548" s="559">
        <v>50</v>
      </c>
      <c r="AE548" s="560">
        <v>0</v>
      </c>
      <c r="AF548" s="559">
        <v>0.01</v>
      </c>
      <c r="AG548" s="226"/>
    </row>
    <row r="549" spans="1:33" ht="15.75" x14ac:dyDescent="0.25">
      <c r="A549" s="559"/>
      <c r="B549" s="563"/>
      <c r="C549" s="559"/>
      <c r="D549" s="559"/>
      <c r="E549" s="559"/>
      <c r="F549" s="559"/>
      <c r="G549" s="559"/>
      <c r="H549" s="559"/>
      <c r="I549" s="559"/>
      <c r="J549" s="559"/>
      <c r="K549" s="559"/>
      <c r="L549" s="559"/>
      <c r="M549" s="559"/>
      <c r="N549" s="559"/>
      <c r="O549" s="563" t="s">
        <v>12</v>
      </c>
      <c r="P549" s="563" t="s">
        <v>0</v>
      </c>
      <c r="Q549" s="559">
        <v>15.05</v>
      </c>
      <c r="R549" s="559"/>
      <c r="S549" s="559"/>
      <c r="T549" s="559"/>
      <c r="U549" s="559"/>
      <c r="V549" s="559"/>
      <c r="W549" s="559">
        <v>5400</v>
      </c>
      <c r="X549" s="562">
        <f>Q549*W549</f>
        <v>81270</v>
      </c>
      <c r="Y549" s="559">
        <v>40</v>
      </c>
      <c r="Z549" s="559">
        <v>93</v>
      </c>
      <c r="AA549" s="561">
        <f>SUM(X549-(X549*Z549/100))</f>
        <v>5688.8999999999942</v>
      </c>
      <c r="AB549" s="561">
        <f>AA549</f>
        <v>5688.8999999999942</v>
      </c>
      <c r="AC549" s="560"/>
      <c r="AD549" s="559">
        <v>50</v>
      </c>
      <c r="AE549" s="560">
        <v>0</v>
      </c>
      <c r="AF549" s="559">
        <v>0.01</v>
      </c>
      <c r="AG549" s="226"/>
    </row>
    <row r="550" spans="1:33" ht="15.75" x14ac:dyDescent="0.25">
      <c r="A550" s="559">
        <v>341</v>
      </c>
      <c r="B550" s="563" t="s">
        <v>4</v>
      </c>
      <c r="C550" s="559">
        <v>1275</v>
      </c>
      <c r="D550" s="559">
        <v>0</v>
      </c>
      <c r="E550" s="559">
        <v>0</v>
      </c>
      <c r="F550" s="559">
        <v>35</v>
      </c>
      <c r="G550" s="559"/>
      <c r="H550" s="559">
        <v>35</v>
      </c>
      <c r="I550" s="559"/>
      <c r="J550" s="559"/>
      <c r="K550" s="559"/>
      <c r="L550" s="559">
        <v>200</v>
      </c>
      <c r="M550" s="559">
        <f>H550*L550</f>
        <v>7000</v>
      </c>
      <c r="N550" s="559"/>
      <c r="O550" s="563" t="s">
        <v>44</v>
      </c>
      <c r="P550" s="563" t="s">
        <v>9</v>
      </c>
      <c r="Q550" s="559">
        <v>131.29</v>
      </c>
      <c r="R550" s="559"/>
      <c r="S550" s="559">
        <v>131.29</v>
      </c>
      <c r="T550" s="559"/>
      <c r="U550" s="559"/>
      <c r="V550" s="559"/>
      <c r="W550" s="559">
        <v>6500</v>
      </c>
      <c r="X550" s="562">
        <f>Q550*W550</f>
        <v>853385</v>
      </c>
      <c r="Y550" s="559">
        <v>35</v>
      </c>
      <c r="Z550" s="559">
        <v>85</v>
      </c>
      <c r="AA550" s="561">
        <f>SUM(X550-(X550*Z550/100))</f>
        <v>128007.75</v>
      </c>
      <c r="AB550" s="561">
        <f>AA550+M550</f>
        <v>135007.75</v>
      </c>
      <c r="AC550" s="560"/>
      <c r="AD550" s="559">
        <v>10</v>
      </c>
      <c r="AE550" s="560">
        <v>0</v>
      </c>
      <c r="AF550" s="559">
        <v>0.02</v>
      </c>
      <c r="AG550" s="226"/>
    </row>
    <row r="551" spans="1:33" ht="15.75" x14ac:dyDescent="0.25">
      <c r="A551" s="559">
        <v>342</v>
      </c>
      <c r="B551" s="563" t="s">
        <v>4</v>
      </c>
      <c r="C551" s="559">
        <v>3183</v>
      </c>
      <c r="D551" s="559">
        <v>7</v>
      </c>
      <c r="E551" s="559">
        <v>2</v>
      </c>
      <c r="F551" s="559">
        <v>1</v>
      </c>
      <c r="G551" s="559">
        <v>3001</v>
      </c>
      <c r="H551" s="559"/>
      <c r="I551" s="559"/>
      <c r="J551" s="559"/>
      <c r="K551" s="559"/>
      <c r="L551" s="559">
        <v>75</v>
      </c>
      <c r="M551" s="559">
        <f>G551*L551</f>
        <v>225075</v>
      </c>
      <c r="N551" s="559"/>
      <c r="O551" s="563"/>
      <c r="P551" s="563"/>
      <c r="Q551" s="559"/>
      <c r="R551" s="559"/>
      <c r="S551" s="559"/>
      <c r="T551" s="559"/>
      <c r="U551" s="559"/>
      <c r="V551" s="559"/>
      <c r="W551" s="559"/>
      <c r="X551" s="562"/>
      <c r="Y551" s="559"/>
      <c r="Z551" s="559"/>
      <c r="AA551" s="561"/>
      <c r="AB551" s="561">
        <f>M551*L551</f>
        <v>16880625</v>
      </c>
      <c r="AC551" s="560"/>
      <c r="AD551" s="559">
        <v>50</v>
      </c>
      <c r="AE551" s="560">
        <v>0</v>
      </c>
      <c r="AF551" s="559">
        <v>0.01</v>
      </c>
      <c r="AG551" s="226"/>
    </row>
    <row r="552" spans="1:33" ht="15.75" x14ac:dyDescent="0.25">
      <c r="A552" s="559">
        <v>343</v>
      </c>
      <c r="B552" s="563" t="s">
        <v>4</v>
      </c>
      <c r="C552" s="559">
        <v>2795</v>
      </c>
      <c r="D552" s="559">
        <v>2</v>
      </c>
      <c r="E552" s="559">
        <v>0</v>
      </c>
      <c r="F552" s="559">
        <v>49</v>
      </c>
      <c r="G552" s="559">
        <v>849</v>
      </c>
      <c r="H552" s="559"/>
      <c r="I552" s="559"/>
      <c r="J552" s="559"/>
      <c r="K552" s="559"/>
      <c r="L552" s="559">
        <v>180</v>
      </c>
      <c r="M552" s="559">
        <f>G552*L552</f>
        <v>152820</v>
      </c>
      <c r="N552" s="559"/>
      <c r="O552" s="563"/>
      <c r="P552" s="563"/>
      <c r="Q552" s="559"/>
      <c r="R552" s="559"/>
      <c r="S552" s="559"/>
      <c r="T552" s="559"/>
      <c r="U552" s="559"/>
      <c r="V552" s="559"/>
      <c r="W552" s="559"/>
      <c r="X552" s="562"/>
      <c r="Y552" s="559"/>
      <c r="Z552" s="559"/>
      <c r="AA552" s="561"/>
      <c r="AB552" s="561">
        <f>M552*L552</f>
        <v>27507600</v>
      </c>
      <c r="AC552" s="560"/>
      <c r="AD552" s="559">
        <v>50</v>
      </c>
      <c r="AE552" s="560">
        <v>0</v>
      </c>
      <c r="AF552" s="559">
        <v>0.01</v>
      </c>
      <c r="AG552" s="226"/>
    </row>
    <row r="553" spans="1:33" ht="15.75" x14ac:dyDescent="0.25">
      <c r="A553" s="559">
        <v>344</v>
      </c>
      <c r="B553" s="563" t="s">
        <v>4</v>
      </c>
      <c r="C553" s="559">
        <v>17981</v>
      </c>
      <c r="D553" s="559">
        <v>14</v>
      </c>
      <c r="E553" s="559">
        <v>1</v>
      </c>
      <c r="F553" s="559">
        <v>48</v>
      </c>
      <c r="G553" s="559">
        <v>5748</v>
      </c>
      <c r="H553" s="559"/>
      <c r="I553" s="559"/>
      <c r="J553" s="559"/>
      <c r="K553" s="559"/>
      <c r="L553" s="559">
        <v>75</v>
      </c>
      <c r="M553" s="559">
        <f>G553*L553</f>
        <v>431100</v>
      </c>
      <c r="N553" s="559"/>
      <c r="O553" s="563"/>
      <c r="P553" s="563"/>
      <c r="Q553" s="559"/>
      <c r="R553" s="559"/>
      <c r="S553" s="559"/>
      <c r="T553" s="559"/>
      <c r="U553" s="559"/>
      <c r="V553" s="559"/>
      <c r="W553" s="559"/>
      <c r="X553" s="562"/>
      <c r="Y553" s="559"/>
      <c r="Z553" s="559"/>
      <c r="AA553" s="561"/>
      <c r="AB553" s="561">
        <f>M553*L553</f>
        <v>32332500</v>
      </c>
      <c r="AC553" s="560"/>
      <c r="AD553" s="559">
        <v>50</v>
      </c>
      <c r="AE553" s="560">
        <v>0</v>
      </c>
      <c r="AF553" s="559">
        <v>0.01</v>
      </c>
      <c r="AG553" s="226"/>
    </row>
    <row r="554" spans="1:33" ht="15.75" x14ac:dyDescent="0.25">
      <c r="A554" s="559">
        <v>345</v>
      </c>
      <c r="B554" s="563" t="s">
        <v>4</v>
      </c>
      <c r="C554" s="559">
        <v>3188</v>
      </c>
      <c r="D554" s="559">
        <v>4</v>
      </c>
      <c r="E554" s="559">
        <v>2</v>
      </c>
      <c r="F554" s="559">
        <v>42</v>
      </c>
      <c r="G554" s="559">
        <v>16242</v>
      </c>
      <c r="H554" s="559"/>
      <c r="I554" s="559"/>
      <c r="J554" s="559"/>
      <c r="K554" s="559"/>
      <c r="L554" s="559">
        <v>100</v>
      </c>
      <c r="M554" s="559">
        <f>G554*L554</f>
        <v>1624200</v>
      </c>
      <c r="N554" s="559"/>
      <c r="O554" s="563"/>
      <c r="P554" s="563"/>
      <c r="Q554" s="559"/>
      <c r="R554" s="559"/>
      <c r="S554" s="559"/>
      <c r="T554" s="559"/>
      <c r="U554" s="559"/>
      <c r="V554" s="559"/>
      <c r="W554" s="559"/>
      <c r="X554" s="562"/>
      <c r="Y554" s="559"/>
      <c r="Z554" s="559"/>
      <c r="AA554" s="561"/>
      <c r="AB554" s="561">
        <f>M554*L554</f>
        <v>162420000</v>
      </c>
      <c r="AC554" s="560"/>
      <c r="AD554" s="559">
        <v>50</v>
      </c>
      <c r="AE554" s="560">
        <v>0</v>
      </c>
      <c r="AF554" s="559">
        <v>0.01</v>
      </c>
      <c r="AG554" s="226"/>
    </row>
    <row r="555" spans="1:33" ht="15.75" x14ac:dyDescent="0.25">
      <c r="A555" s="559">
        <v>346</v>
      </c>
      <c r="B555" s="563" t="s">
        <v>1282</v>
      </c>
      <c r="C555" s="559"/>
      <c r="D555" s="559">
        <v>1</v>
      </c>
      <c r="E555" s="559">
        <v>2</v>
      </c>
      <c r="F555" s="559">
        <v>0</v>
      </c>
      <c r="G555" s="559">
        <v>600</v>
      </c>
      <c r="H555" s="559"/>
      <c r="I555" s="559"/>
      <c r="J555" s="559"/>
      <c r="K555" s="559"/>
      <c r="L555" s="559"/>
      <c r="M555" s="559"/>
      <c r="N555" s="559"/>
      <c r="O555" s="563"/>
      <c r="P555" s="563"/>
      <c r="Q555" s="559"/>
      <c r="R555" s="559"/>
      <c r="S555" s="559"/>
      <c r="T555" s="559"/>
      <c r="U555" s="559"/>
      <c r="V555" s="559"/>
      <c r="W555" s="559"/>
      <c r="X555" s="562"/>
      <c r="Y555" s="559"/>
      <c r="Z555" s="559"/>
      <c r="AA555" s="561"/>
      <c r="AB555" s="561"/>
      <c r="AC555" s="560"/>
      <c r="AD555" s="559">
        <v>50</v>
      </c>
      <c r="AE555" s="560">
        <v>0</v>
      </c>
      <c r="AF555" s="559">
        <v>0.01</v>
      </c>
      <c r="AG555" s="226"/>
    </row>
    <row r="556" spans="1:33" ht="15.75" x14ac:dyDescent="0.25">
      <c r="A556" s="559">
        <v>347</v>
      </c>
      <c r="B556" s="563" t="s">
        <v>1282</v>
      </c>
      <c r="C556" s="559"/>
      <c r="D556" s="559">
        <v>7</v>
      </c>
      <c r="E556" s="559">
        <v>0</v>
      </c>
      <c r="F556" s="559">
        <v>0</v>
      </c>
      <c r="G556" s="559">
        <v>2800</v>
      </c>
      <c r="H556" s="559"/>
      <c r="I556" s="559"/>
      <c r="J556" s="559"/>
      <c r="K556" s="559"/>
      <c r="L556" s="559"/>
      <c r="M556" s="559"/>
      <c r="N556" s="559"/>
      <c r="O556" s="563"/>
      <c r="P556" s="563"/>
      <c r="Q556" s="559"/>
      <c r="R556" s="559"/>
      <c r="S556" s="559"/>
      <c r="T556" s="559"/>
      <c r="U556" s="559"/>
      <c r="V556" s="559"/>
      <c r="W556" s="559"/>
      <c r="X556" s="562"/>
      <c r="Y556" s="559"/>
      <c r="Z556" s="559"/>
      <c r="AA556" s="561"/>
      <c r="AB556" s="561"/>
      <c r="AC556" s="560"/>
      <c r="AD556" s="559">
        <v>50</v>
      </c>
      <c r="AE556" s="560">
        <v>0</v>
      </c>
      <c r="AF556" s="559">
        <v>0.01</v>
      </c>
      <c r="AG556" s="226"/>
    </row>
    <row r="557" spans="1:33" ht="15.75" x14ac:dyDescent="0.25">
      <c r="A557" s="559">
        <v>348</v>
      </c>
      <c r="B557" s="563" t="s">
        <v>4</v>
      </c>
      <c r="C557" s="559">
        <v>2796</v>
      </c>
      <c r="D557" s="559">
        <v>5</v>
      </c>
      <c r="E557" s="559">
        <v>2</v>
      </c>
      <c r="F557" s="559">
        <v>19</v>
      </c>
      <c r="G557" s="559">
        <v>2219</v>
      </c>
      <c r="H557" s="559"/>
      <c r="I557" s="559"/>
      <c r="J557" s="559"/>
      <c r="K557" s="559"/>
      <c r="L557" s="559">
        <v>180</v>
      </c>
      <c r="M557" s="559">
        <f>L557*G557</f>
        <v>399420</v>
      </c>
      <c r="N557" s="559"/>
      <c r="O557" s="563"/>
      <c r="P557" s="563"/>
      <c r="Q557" s="559"/>
      <c r="R557" s="559"/>
      <c r="S557" s="559"/>
      <c r="T557" s="559"/>
      <c r="U557" s="559"/>
      <c r="V557" s="559"/>
      <c r="W557" s="559"/>
      <c r="X557" s="562"/>
      <c r="Y557" s="559"/>
      <c r="Z557" s="559"/>
      <c r="AA557" s="561"/>
      <c r="AB557" s="561">
        <f>M557</f>
        <v>399420</v>
      </c>
      <c r="AC557" s="560"/>
      <c r="AD557" s="559">
        <v>50</v>
      </c>
      <c r="AE557" s="560">
        <v>0</v>
      </c>
      <c r="AF557" s="559">
        <v>0.01</v>
      </c>
      <c r="AG557" s="226"/>
    </row>
    <row r="558" spans="1:33" ht="15.75" x14ac:dyDescent="0.25">
      <c r="A558" s="559">
        <v>349</v>
      </c>
      <c r="B558" s="563" t="s">
        <v>4</v>
      </c>
      <c r="C558" s="559">
        <v>283</v>
      </c>
      <c r="D558" s="559">
        <v>0</v>
      </c>
      <c r="E558" s="559">
        <v>0</v>
      </c>
      <c r="F558" s="559">
        <v>74</v>
      </c>
      <c r="G558" s="559"/>
      <c r="H558" s="559">
        <v>74</v>
      </c>
      <c r="I558" s="559"/>
      <c r="J558" s="559"/>
      <c r="K558" s="559"/>
      <c r="L558" s="559">
        <v>230</v>
      </c>
      <c r="M558" s="559">
        <f>L558*H558</f>
        <v>17020</v>
      </c>
      <c r="N558" s="559"/>
      <c r="O558" s="563" t="s">
        <v>44</v>
      </c>
      <c r="P558" s="563" t="s">
        <v>9</v>
      </c>
      <c r="Q558" s="559">
        <v>229.76</v>
      </c>
      <c r="R558" s="559"/>
      <c r="S558" s="559">
        <v>229.76</v>
      </c>
      <c r="T558" s="559"/>
      <c r="U558" s="559"/>
      <c r="V558" s="559"/>
      <c r="W558" s="559">
        <v>6500</v>
      </c>
      <c r="X558" s="562">
        <f>Q558*W558</f>
        <v>1493440</v>
      </c>
      <c r="Y558" s="559">
        <v>25</v>
      </c>
      <c r="Z558" s="559">
        <v>85</v>
      </c>
      <c r="AA558" s="561">
        <f>SUM(X558-(X558*Z558/100))</f>
        <v>224016</v>
      </c>
      <c r="AB558" s="561">
        <f>AA558+M558</f>
        <v>241036</v>
      </c>
      <c r="AC558" s="560"/>
      <c r="AD558" s="559">
        <v>10</v>
      </c>
      <c r="AE558" s="560">
        <v>0</v>
      </c>
      <c r="AF558" s="559">
        <v>0.02</v>
      </c>
      <c r="AG558" s="226"/>
    </row>
    <row r="559" spans="1:33" ht="15.75" x14ac:dyDescent="0.25">
      <c r="A559" s="559"/>
      <c r="B559" s="563"/>
      <c r="C559" s="559"/>
      <c r="D559" s="559"/>
      <c r="E559" s="559"/>
      <c r="F559" s="559"/>
      <c r="G559" s="559"/>
      <c r="H559" s="559"/>
      <c r="I559" s="559"/>
      <c r="J559" s="559"/>
      <c r="K559" s="559"/>
      <c r="L559" s="559"/>
      <c r="M559" s="559"/>
      <c r="N559" s="559"/>
      <c r="O559" s="563" t="s">
        <v>1</v>
      </c>
      <c r="P559" s="563" t="s">
        <v>0</v>
      </c>
      <c r="Q559" s="559">
        <v>20.16</v>
      </c>
      <c r="R559" s="559"/>
      <c r="S559" s="559">
        <v>20.16</v>
      </c>
      <c r="T559" s="559"/>
      <c r="U559" s="559"/>
      <c r="V559" s="559"/>
      <c r="W559" s="559">
        <v>2050</v>
      </c>
      <c r="X559" s="562">
        <f>Q559*W559</f>
        <v>41328</v>
      </c>
      <c r="Y559" s="559">
        <v>10</v>
      </c>
      <c r="Z559" s="559">
        <v>40</v>
      </c>
      <c r="AA559" s="561">
        <f>SUM(X559-(X559*Z559/100))</f>
        <v>24796.799999999999</v>
      </c>
      <c r="AB559" s="561">
        <f>AA559</f>
        <v>24796.799999999999</v>
      </c>
      <c r="AC559" s="560"/>
      <c r="AD559" s="559">
        <v>50</v>
      </c>
      <c r="AE559" s="560">
        <v>0</v>
      </c>
      <c r="AF559" s="559">
        <v>0.01</v>
      </c>
      <c r="AG559" s="226"/>
    </row>
    <row r="560" spans="1:33" ht="15.75" x14ac:dyDescent="0.25">
      <c r="A560" s="559">
        <v>350</v>
      </c>
      <c r="B560" s="563" t="s">
        <v>1282</v>
      </c>
      <c r="C560" s="559"/>
      <c r="D560" s="559">
        <v>9</v>
      </c>
      <c r="E560" s="559">
        <v>2</v>
      </c>
      <c r="F560" s="559">
        <v>20</v>
      </c>
      <c r="G560" s="559">
        <v>3820</v>
      </c>
      <c r="H560" s="559"/>
      <c r="I560" s="559"/>
      <c r="J560" s="559"/>
      <c r="K560" s="559"/>
      <c r="L560" s="559"/>
      <c r="M560" s="559"/>
      <c r="N560" s="559"/>
      <c r="O560" s="563"/>
      <c r="P560" s="563"/>
      <c r="Q560" s="559"/>
      <c r="R560" s="559"/>
      <c r="S560" s="559"/>
      <c r="T560" s="559"/>
      <c r="U560" s="559"/>
      <c r="V560" s="559"/>
      <c r="W560" s="559"/>
      <c r="X560" s="562"/>
      <c r="Y560" s="559"/>
      <c r="Z560" s="559"/>
      <c r="AA560" s="561"/>
      <c r="AB560" s="561"/>
      <c r="AC560" s="560"/>
      <c r="AD560" s="559">
        <v>50</v>
      </c>
      <c r="AE560" s="560">
        <v>0</v>
      </c>
      <c r="AF560" s="559">
        <v>0.01</v>
      </c>
      <c r="AG560" s="226"/>
    </row>
    <row r="561" spans="1:33" ht="15.75" x14ac:dyDescent="0.25">
      <c r="A561" s="559">
        <v>351</v>
      </c>
      <c r="B561" s="563" t="s">
        <v>4</v>
      </c>
      <c r="C561" s="559">
        <v>21159</v>
      </c>
      <c r="D561" s="559">
        <v>3</v>
      </c>
      <c r="E561" s="559">
        <v>1</v>
      </c>
      <c r="F561" s="559">
        <v>80</v>
      </c>
      <c r="G561" s="559">
        <v>1380</v>
      </c>
      <c r="H561" s="559"/>
      <c r="I561" s="559"/>
      <c r="J561" s="559"/>
      <c r="K561" s="559"/>
      <c r="L561" s="559">
        <v>75</v>
      </c>
      <c r="M561" s="559">
        <f>L561*G561</f>
        <v>103500</v>
      </c>
      <c r="N561" s="559"/>
      <c r="O561" s="563"/>
      <c r="P561" s="563"/>
      <c r="Q561" s="559"/>
      <c r="R561" s="559"/>
      <c r="S561" s="559"/>
      <c r="T561" s="559"/>
      <c r="U561" s="559"/>
      <c r="V561" s="559"/>
      <c r="W561" s="559"/>
      <c r="X561" s="562"/>
      <c r="Y561" s="559"/>
      <c r="Z561" s="559"/>
      <c r="AA561" s="561"/>
      <c r="AB561" s="561">
        <f>M561</f>
        <v>103500</v>
      </c>
      <c r="AC561" s="560"/>
      <c r="AD561" s="559">
        <v>50</v>
      </c>
      <c r="AE561" s="560">
        <v>0</v>
      </c>
      <c r="AF561" s="559">
        <v>0.01</v>
      </c>
      <c r="AG561" s="226"/>
    </row>
    <row r="562" spans="1:33" ht="15.75" x14ac:dyDescent="0.25">
      <c r="A562" s="559">
        <v>352</v>
      </c>
      <c r="B562" s="563" t="s">
        <v>4</v>
      </c>
      <c r="C562" s="559">
        <v>21168</v>
      </c>
      <c r="D562" s="559">
        <v>14</v>
      </c>
      <c r="E562" s="559">
        <v>2</v>
      </c>
      <c r="F562" s="559">
        <v>64</v>
      </c>
      <c r="G562" s="559">
        <v>5864</v>
      </c>
      <c r="H562" s="559"/>
      <c r="I562" s="559"/>
      <c r="J562" s="559"/>
      <c r="K562" s="559"/>
      <c r="L562" s="559">
        <v>75</v>
      </c>
      <c r="M562" s="559">
        <f>L562*G562</f>
        <v>439800</v>
      </c>
      <c r="N562" s="559"/>
      <c r="O562" s="563"/>
      <c r="P562" s="563"/>
      <c r="Q562" s="559"/>
      <c r="R562" s="559"/>
      <c r="S562" s="559"/>
      <c r="T562" s="559"/>
      <c r="U562" s="559"/>
      <c r="V562" s="559"/>
      <c r="W562" s="559"/>
      <c r="X562" s="562"/>
      <c r="Y562" s="559"/>
      <c r="Z562" s="559"/>
      <c r="AA562" s="561"/>
      <c r="AB562" s="561">
        <f>M562</f>
        <v>439800</v>
      </c>
      <c r="AC562" s="560"/>
      <c r="AD562" s="559">
        <v>50</v>
      </c>
      <c r="AE562" s="560">
        <v>0</v>
      </c>
      <c r="AF562" s="559">
        <v>0.01</v>
      </c>
      <c r="AG562" s="226"/>
    </row>
    <row r="563" spans="1:33" ht="15.75" x14ac:dyDescent="0.25">
      <c r="A563" s="559">
        <v>353</v>
      </c>
      <c r="B563" s="563" t="s">
        <v>4</v>
      </c>
      <c r="C563" s="559">
        <v>10373</v>
      </c>
      <c r="D563" s="559">
        <v>0</v>
      </c>
      <c r="E563" s="559">
        <v>2</v>
      </c>
      <c r="F563" s="559">
        <v>0</v>
      </c>
      <c r="G563" s="559"/>
      <c r="H563" s="559">
        <v>200</v>
      </c>
      <c r="I563" s="559"/>
      <c r="J563" s="559"/>
      <c r="K563" s="559"/>
      <c r="L563" s="559">
        <v>75</v>
      </c>
      <c r="M563" s="559">
        <f>L563*H563</f>
        <v>15000</v>
      </c>
      <c r="N563" s="559"/>
      <c r="O563" s="563" t="s">
        <v>39</v>
      </c>
      <c r="P563" s="563" t="s">
        <v>1233</v>
      </c>
      <c r="Q563" s="559">
        <v>179.85</v>
      </c>
      <c r="R563" s="559"/>
      <c r="S563" s="559">
        <v>179.85</v>
      </c>
      <c r="T563" s="559"/>
      <c r="U563" s="559"/>
      <c r="V563" s="559"/>
      <c r="W563" s="559">
        <v>6500</v>
      </c>
      <c r="X563" s="562">
        <f>Q563*W563</f>
        <v>1169025</v>
      </c>
      <c r="Y563" s="559">
        <v>2</v>
      </c>
      <c r="Z563" s="559">
        <v>2</v>
      </c>
      <c r="AA563" s="561">
        <f>SUM(X563-(X563*Z563/100))</f>
        <v>1145644.5</v>
      </c>
      <c r="AB563" s="561">
        <f>AA563+M563</f>
        <v>1160644.5</v>
      </c>
      <c r="AC563" s="560"/>
      <c r="AD563" s="559">
        <v>10</v>
      </c>
      <c r="AE563" s="560">
        <v>0</v>
      </c>
      <c r="AF563" s="559">
        <v>0.02</v>
      </c>
      <c r="AG563" s="226"/>
    </row>
    <row r="564" spans="1:33" ht="15.75" x14ac:dyDescent="0.25">
      <c r="A564" s="559">
        <v>354</v>
      </c>
      <c r="B564" s="563" t="s">
        <v>4</v>
      </c>
      <c r="C564" s="559">
        <v>7132</v>
      </c>
      <c r="D564" s="559">
        <v>5</v>
      </c>
      <c r="E564" s="559">
        <v>0</v>
      </c>
      <c r="F564" s="559">
        <v>0</v>
      </c>
      <c r="G564" s="559">
        <v>2000</v>
      </c>
      <c r="H564" s="559"/>
      <c r="I564" s="559"/>
      <c r="J564" s="559"/>
      <c r="K564" s="559"/>
      <c r="L564" s="559">
        <v>75</v>
      </c>
      <c r="M564" s="559">
        <f>L564*G564</f>
        <v>150000</v>
      </c>
      <c r="N564" s="559"/>
      <c r="O564" s="563"/>
      <c r="P564" s="563"/>
      <c r="Q564" s="559"/>
      <c r="R564" s="559"/>
      <c r="S564" s="559"/>
      <c r="T564" s="559"/>
      <c r="U564" s="559"/>
      <c r="V564" s="559"/>
      <c r="W564" s="559"/>
      <c r="X564" s="562"/>
      <c r="Y564" s="559"/>
      <c r="Z564" s="559"/>
      <c r="AA564" s="561"/>
      <c r="AB564" s="561">
        <f>M564</f>
        <v>150000</v>
      </c>
      <c r="AC564" s="560"/>
      <c r="AD564" s="559">
        <v>50</v>
      </c>
      <c r="AE564" s="560">
        <v>0</v>
      </c>
      <c r="AF564" s="559">
        <v>0.01</v>
      </c>
      <c r="AG564" s="226"/>
    </row>
    <row r="565" spans="1:33" ht="15.75" x14ac:dyDescent="0.25">
      <c r="A565" s="559">
        <v>355</v>
      </c>
      <c r="B565" s="563" t="s">
        <v>4</v>
      </c>
      <c r="C565" s="559">
        <v>1793</v>
      </c>
      <c r="D565" s="559">
        <v>0</v>
      </c>
      <c r="E565" s="559">
        <v>0</v>
      </c>
      <c r="F565" s="559">
        <v>40</v>
      </c>
      <c r="G565" s="559"/>
      <c r="H565" s="559">
        <v>40</v>
      </c>
      <c r="I565" s="559"/>
      <c r="J565" s="559"/>
      <c r="K565" s="559"/>
      <c r="L565" s="559">
        <v>200</v>
      </c>
      <c r="M565" s="559">
        <f>L565*H565</f>
        <v>8000</v>
      </c>
      <c r="N565" s="559"/>
      <c r="O565" s="563" t="s">
        <v>39</v>
      </c>
      <c r="P565" s="563" t="s">
        <v>1233</v>
      </c>
      <c r="Q565" s="559">
        <v>109.9</v>
      </c>
      <c r="R565" s="559"/>
      <c r="S565" s="559">
        <v>81.900000000000006</v>
      </c>
      <c r="T565" s="559"/>
      <c r="U565" s="559"/>
      <c r="V565" s="559"/>
      <c r="W565" s="559">
        <v>6500</v>
      </c>
      <c r="X565" s="562">
        <f>Q565*W565</f>
        <v>714350</v>
      </c>
      <c r="Y565" s="559">
        <v>20</v>
      </c>
      <c r="Z565" s="559">
        <v>30</v>
      </c>
      <c r="AA565" s="561">
        <f>SUM(X565-(X565*Z565/100))</f>
        <v>500045</v>
      </c>
      <c r="AB565" s="561">
        <f>AA565+M565</f>
        <v>508045</v>
      </c>
      <c r="AC565" s="560"/>
      <c r="AD565" s="559">
        <v>10</v>
      </c>
      <c r="AE565" s="560">
        <v>0</v>
      </c>
      <c r="AF565" s="559">
        <v>0.02</v>
      </c>
      <c r="AG565" s="226"/>
    </row>
    <row r="566" spans="1:33" ht="15.75" x14ac:dyDescent="0.25">
      <c r="A566" s="559">
        <v>356</v>
      </c>
      <c r="B566" s="563" t="s">
        <v>4</v>
      </c>
      <c r="C566" s="559">
        <v>12530</v>
      </c>
      <c r="D566" s="559">
        <v>0</v>
      </c>
      <c r="E566" s="559">
        <v>0</v>
      </c>
      <c r="F566" s="559">
        <v>31</v>
      </c>
      <c r="G566" s="559">
        <v>31</v>
      </c>
      <c r="H566" s="559"/>
      <c r="I566" s="559"/>
      <c r="J566" s="559"/>
      <c r="K566" s="559"/>
      <c r="L566" s="559">
        <v>75</v>
      </c>
      <c r="M566" s="559">
        <f>L566*G566</f>
        <v>2325</v>
      </c>
      <c r="N566" s="559"/>
      <c r="O566" s="563" t="s">
        <v>1</v>
      </c>
      <c r="P566" s="563" t="s">
        <v>0</v>
      </c>
      <c r="Q566" s="559"/>
      <c r="R566" s="559">
        <v>28</v>
      </c>
      <c r="S566" s="559"/>
      <c r="T566" s="559"/>
      <c r="U566" s="559"/>
      <c r="V566" s="559"/>
      <c r="W566" s="559">
        <v>2050</v>
      </c>
      <c r="X566" s="562"/>
      <c r="Y566" s="559">
        <v>10</v>
      </c>
      <c r="Z566" s="559">
        <v>40</v>
      </c>
      <c r="AA566" s="561"/>
      <c r="AB566" s="561">
        <f>M566</f>
        <v>2325</v>
      </c>
      <c r="AC566" s="560"/>
      <c r="AD566" s="559">
        <v>50</v>
      </c>
      <c r="AE566" s="560">
        <v>0</v>
      </c>
      <c r="AF566" s="559">
        <v>0.01</v>
      </c>
      <c r="AG566" s="226"/>
    </row>
    <row r="567" spans="1:33" ht="15.75" x14ac:dyDescent="0.25">
      <c r="A567" s="559">
        <v>357</v>
      </c>
      <c r="B567" s="563" t="s">
        <v>4</v>
      </c>
      <c r="C567" s="559">
        <v>12426</v>
      </c>
      <c r="D567" s="559">
        <v>5</v>
      </c>
      <c r="E567" s="559">
        <v>0</v>
      </c>
      <c r="F567" s="559">
        <v>89</v>
      </c>
      <c r="G567" s="559">
        <v>2089</v>
      </c>
      <c r="H567" s="559"/>
      <c r="I567" s="559"/>
      <c r="J567" s="559"/>
      <c r="K567" s="559"/>
      <c r="L567" s="559">
        <v>75</v>
      </c>
      <c r="M567" s="559">
        <f>L567*G567</f>
        <v>156675</v>
      </c>
      <c r="N567" s="559"/>
      <c r="O567" s="563"/>
      <c r="P567" s="563"/>
      <c r="Q567" s="559"/>
      <c r="R567" s="559"/>
      <c r="S567" s="559"/>
      <c r="T567" s="559"/>
      <c r="U567" s="559"/>
      <c r="V567" s="559"/>
      <c r="W567" s="559"/>
      <c r="X567" s="562"/>
      <c r="Y567" s="559"/>
      <c r="Z567" s="559"/>
      <c r="AA567" s="561"/>
      <c r="AB567" s="561">
        <f>M567</f>
        <v>156675</v>
      </c>
      <c r="AC567" s="560"/>
      <c r="AD567" s="559">
        <v>50</v>
      </c>
      <c r="AE567" s="560">
        <v>0</v>
      </c>
      <c r="AF567" s="559">
        <v>0.01</v>
      </c>
      <c r="AG567" s="226"/>
    </row>
    <row r="568" spans="1:33" ht="15.75" x14ac:dyDescent="0.25">
      <c r="A568" s="559">
        <v>358</v>
      </c>
      <c r="B568" s="563" t="s">
        <v>1282</v>
      </c>
      <c r="C568" s="559"/>
      <c r="D568" s="559">
        <v>5</v>
      </c>
      <c r="E568" s="559">
        <v>0</v>
      </c>
      <c r="F568" s="559">
        <v>0</v>
      </c>
      <c r="G568" s="559">
        <v>2000</v>
      </c>
      <c r="H568" s="559"/>
      <c r="I568" s="559"/>
      <c r="J568" s="559"/>
      <c r="K568" s="559"/>
      <c r="L568" s="559"/>
      <c r="M568" s="559"/>
      <c r="N568" s="559"/>
      <c r="O568" s="563"/>
      <c r="P568" s="563"/>
      <c r="Q568" s="559"/>
      <c r="R568" s="559"/>
      <c r="S568" s="559"/>
      <c r="T568" s="559"/>
      <c r="U568" s="559"/>
      <c r="V568" s="559"/>
      <c r="W568" s="559"/>
      <c r="X568" s="562"/>
      <c r="Y568" s="559"/>
      <c r="Z568" s="559"/>
      <c r="AA568" s="561"/>
      <c r="AB568" s="561"/>
      <c r="AC568" s="560"/>
      <c r="AD568" s="559">
        <v>50</v>
      </c>
      <c r="AE568" s="560">
        <v>0</v>
      </c>
      <c r="AF568" s="559">
        <v>0.01</v>
      </c>
      <c r="AG568" s="226"/>
    </row>
    <row r="569" spans="1:33" ht="15.75" x14ac:dyDescent="0.25">
      <c r="A569" s="559">
        <v>359</v>
      </c>
      <c r="B569" s="563" t="s">
        <v>4</v>
      </c>
      <c r="C569" s="559">
        <v>256</v>
      </c>
      <c r="D569" s="559">
        <v>0</v>
      </c>
      <c r="E569" s="559">
        <v>0</v>
      </c>
      <c r="F569" s="559">
        <v>44</v>
      </c>
      <c r="G569" s="559"/>
      <c r="H569" s="559">
        <v>44</v>
      </c>
      <c r="I569" s="559"/>
      <c r="J569" s="559"/>
      <c r="K569" s="559"/>
      <c r="L569" s="559">
        <v>450</v>
      </c>
      <c r="M569" s="559">
        <f>L569*H569</f>
        <v>19800</v>
      </c>
      <c r="N569" s="559"/>
      <c r="O569" s="563" t="s">
        <v>39</v>
      </c>
      <c r="P569" s="563" t="s">
        <v>1233</v>
      </c>
      <c r="Q569" s="559">
        <v>145.44</v>
      </c>
      <c r="R569" s="559"/>
      <c r="S569" s="559">
        <v>145.44</v>
      </c>
      <c r="T569" s="559"/>
      <c r="U569" s="559"/>
      <c r="V569" s="559"/>
      <c r="W569" s="559">
        <v>6500</v>
      </c>
      <c r="X569" s="562">
        <f>Q569*W569</f>
        <v>945360</v>
      </c>
      <c r="Y569" s="559">
        <v>20</v>
      </c>
      <c r="Z569" s="559">
        <v>30</v>
      </c>
      <c r="AA569" s="561">
        <f>SUM(X569-(X569*Z569/100))</f>
        <v>661752</v>
      </c>
      <c r="AB569" s="561">
        <f>AA569+M569</f>
        <v>681552</v>
      </c>
      <c r="AC569" s="560"/>
      <c r="AD569" s="559">
        <v>10</v>
      </c>
      <c r="AE569" s="560">
        <v>0</v>
      </c>
      <c r="AF569" s="559">
        <v>0.02</v>
      </c>
      <c r="AG569" s="226"/>
    </row>
    <row r="570" spans="1:33" ht="15.75" x14ac:dyDescent="0.25">
      <c r="A570" s="559">
        <v>360</v>
      </c>
      <c r="B570" s="563" t="s">
        <v>56</v>
      </c>
      <c r="C570" s="559"/>
      <c r="D570" s="559">
        <v>16</v>
      </c>
      <c r="E570" s="559">
        <v>2</v>
      </c>
      <c r="F570" s="559">
        <v>55</v>
      </c>
      <c r="G570" s="559">
        <v>6655</v>
      </c>
      <c r="H570" s="559"/>
      <c r="I570" s="559"/>
      <c r="J570" s="559"/>
      <c r="K570" s="559"/>
      <c r="L570" s="559"/>
      <c r="M570" s="559"/>
      <c r="N570" s="559"/>
      <c r="O570" s="563"/>
      <c r="P570" s="563"/>
      <c r="Q570" s="559"/>
      <c r="R570" s="559"/>
      <c r="S570" s="559"/>
      <c r="T570" s="559"/>
      <c r="U570" s="559"/>
      <c r="V570" s="559"/>
      <c r="W570" s="559"/>
      <c r="X570" s="562"/>
      <c r="Y570" s="559"/>
      <c r="Z570" s="559"/>
      <c r="AA570" s="561"/>
      <c r="AB570" s="561"/>
      <c r="AC570" s="560"/>
      <c r="AD570" s="559">
        <v>50</v>
      </c>
      <c r="AE570" s="560">
        <v>0</v>
      </c>
      <c r="AF570" s="559">
        <v>0.01</v>
      </c>
      <c r="AG570" s="226"/>
    </row>
    <row r="571" spans="1:33" ht="15.75" x14ac:dyDescent="0.25">
      <c r="A571" s="559">
        <v>361</v>
      </c>
      <c r="B571" s="563" t="s">
        <v>4</v>
      </c>
      <c r="C571" s="559">
        <v>9792</v>
      </c>
      <c r="D571" s="559">
        <v>14</v>
      </c>
      <c r="E571" s="559">
        <v>0</v>
      </c>
      <c r="F571" s="559">
        <v>11</v>
      </c>
      <c r="G571" s="559">
        <v>5611</v>
      </c>
      <c r="H571" s="559"/>
      <c r="I571" s="559"/>
      <c r="J571" s="559"/>
      <c r="K571" s="559"/>
      <c r="L571" s="559">
        <v>100</v>
      </c>
      <c r="M571" s="559">
        <f>L571*G571</f>
        <v>561100</v>
      </c>
      <c r="N571" s="559"/>
      <c r="O571" s="563"/>
      <c r="P571" s="563"/>
      <c r="Q571" s="559"/>
      <c r="R571" s="559"/>
      <c r="S571" s="559"/>
      <c r="T571" s="559"/>
      <c r="U571" s="559"/>
      <c r="V571" s="559"/>
      <c r="W571" s="559"/>
      <c r="X571" s="562"/>
      <c r="Y571" s="559"/>
      <c r="Z571" s="559"/>
      <c r="AA571" s="561"/>
      <c r="AB571" s="561">
        <f>M571</f>
        <v>561100</v>
      </c>
      <c r="AC571" s="560"/>
      <c r="AD571" s="559">
        <v>50</v>
      </c>
      <c r="AE571" s="560">
        <v>0</v>
      </c>
      <c r="AF571" s="559">
        <v>0.01</v>
      </c>
      <c r="AG571" s="226"/>
    </row>
    <row r="572" spans="1:33" ht="15.75" x14ac:dyDescent="0.25">
      <c r="A572" s="559">
        <v>362</v>
      </c>
      <c r="B572" s="563" t="s">
        <v>4</v>
      </c>
      <c r="C572" s="559">
        <v>24456</v>
      </c>
      <c r="D572" s="559">
        <v>30</v>
      </c>
      <c r="E572" s="559">
        <v>2</v>
      </c>
      <c r="F572" s="559">
        <v>99</v>
      </c>
      <c r="G572" s="559">
        <v>12299</v>
      </c>
      <c r="H572" s="559"/>
      <c r="I572" s="559"/>
      <c r="J572" s="559"/>
      <c r="K572" s="559"/>
      <c r="L572" s="559">
        <v>75</v>
      </c>
      <c r="M572" s="559">
        <f>G572*L572</f>
        <v>922425</v>
      </c>
      <c r="N572" s="559"/>
      <c r="O572" s="563"/>
      <c r="P572" s="563"/>
      <c r="Q572" s="559"/>
      <c r="R572" s="559"/>
      <c r="S572" s="559"/>
      <c r="T572" s="559"/>
      <c r="U572" s="559"/>
      <c r="V572" s="559"/>
      <c r="W572" s="559"/>
      <c r="X572" s="562"/>
      <c r="Y572" s="559"/>
      <c r="Z572" s="559"/>
      <c r="AA572" s="561"/>
      <c r="AB572" s="561">
        <f>M572</f>
        <v>922425</v>
      </c>
      <c r="AC572" s="560"/>
      <c r="AD572" s="559">
        <v>50</v>
      </c>
      <c r="AE572" s="560">
        <v>0</v>
      </c>
      <c r="AF572" s="559">
        <v>0.01</v>
      </c>
      <c r="AG572" s="226"/>
    </row>
    <row r="573" spans="1:33" ht="15.75" x14ac:dyDescent="0.25">
      <c r="A573" s="559">
        <v>363</v>
      </c>
      <c r="B573" s="563" t="s">
        <v>4</v>
      </c>
      <c r="C573" s="559">
        <v>12712</v>
      </c>
      <c r="D573" s="559">
        <v>1</v>
      </c>
      <c r="E573" s="559">
        <v>2</v>
      </c>
      <c r="F573" s="559">
        <v>42</v>
      </c>
      <c r="G573" s="559"/>
      <c r="H573" s="559"/>
      <c r="I573" s="559"/>
      <c r="J573" s="559"/>
      <c r="K573" s="559">
        <v>642</v>
      </c>
      <c r="L573" s="559">
        <v>200</v>
      </c>
      <c r="M573" s="559">
        <f>L573*K573</f>
        <v>128400</v>
      </c>
      <c r="N573" s="559"/>
      <c r="O573" s="563" t="s">
        <v>39</v>
      </c>
      <c r="P573" s="563" t="s">
        <v>0</v>
      </c>
      <c r="Q573" s="559"/>
      <c r="R573" s="559"/>
      <c r="S573" s="559"/>
      <c r="T573" s="559"/>
      <c r="U573" s="559"/>
      <c r="V573" s="559"/>
      <c r="W573" s="559">
        <v>6500</v>
      </c>
      <c r="X573" s="562"/>
      <c r="Y573" s="559"/>
      <c r="Z573" s="559">
        <v>93</v>
      </c>
      <c r="AA573" s="561"/>
      <c r="AB573" s="561">
        <f>M573</f>
        <v>128400</v>
      </c>
      <c r="AC573" s="560"/>
      <c r="AD573" s="559">
        <v>10</v>
      </c>
      <c r="AE573" s="560">
        <v>0</v>
      </c>
      <c r="AF573" s="559">
        <v>0.02</v>
      </c>
      <c r="AG573" s="226"/>
    </row>
    <row r="574" spans="1:33" ht="15.75" x14ac:dyDescent="0.25">
      <c r="A574" s="559"/>
      <c r="B574" s="563"/>
      <c r="C574" s="559"/>
      <c r="D574" s="559"/>
      <c r="E574" s="559"/>
      <c r="F574" s="559"/>
      <c r="G574" s="559"/>
      <c r="H574" s="559"/>
      <c r="I574" s="559"/>
      <c r="J574" s="559"/>
      <c r="K574" s="559"/>
      <c r="L574" s="559"/>
      <c r="M574" s="559"/>
      <c r="N574" s="559"/>
      <c r="O574" s="563" t="s">
        <v>39</v>
      </c>
      <c r="P574" s="563" t="s">
        <v>0</v>
      </c>
      <c r="Q574" s="559"/>
      <c r="R574" s="559"/>
      <c r="S574" s="559">
        <v>193.76</v>
      </c>
      <c r="T574" s="559"/>
      <c r="U574" s="559"/>
      <c r="V574" s="559"/>
      <c r="W574" s="559">
        <v>6500</v>
      </c>
      <c r="X574" s="562"/>
      <c r="Y574" s="559">
        <v>30</v>
      </c>
      <c r="Z574" s="559">
        <v>93</v>
      </c>
      <c r="AA574" s="561"/>
      <c r="AB574" s="561"/>
      <c r="AC574" s="560"/>
      <c r="AD574" s="559">
        <v>10</v>
      </c>
      <c r="AE574" s="560">
        <v>0</v>
      </c>
      <c r="AF574" s="559">
        <v>0.02</v>
      </c>
      <c r="AG574" s="226"/>
    </row>
    <row r="575" spans="1:33" ht="15.75" x14ac:dyDescent="0.25">
      <c r="A575" s="559"/>
      <c r="B575" s="563"/>
      <c r="C575" s="559"/>
      <c r="D575" s="559"/>
      <c r="E575" s="559"/>
      <c r="F575" s="559"/>
      <c r="G575" s="559"/>
      <c r="H575" s="559"/>
      <c r="I575" s="559"/>
      <c r="J575" s="559"/>
      <c r="K575" s="559"/>
      <c r="L575" s="559"/>
      <c r="M575" s="559"/>
      <c r="N575" s="559"/>
      <c r="O575" s="563" t="s">
        <v>1</v>
      </c>
      <c r="P575" s="563" t="s">
        <v>0</v>
      </c>
      <c r="Q575" s="559"/>
      <c r="R575" s="559"/>
      <c r="S575" s="559">
        <v>27</v>
      </c>
      <c r="T575" s="559"/>
      <c r="U575" s="559"/>
      <c r="V575" s="559"/>
      <c r="W575" s="559">
        <v>2050</v>
      </c>
      <c r="X575" s="562"/>
      <c r="Y575" s="559">
        <v>30</v>
      </c>
      <c r="Z575" s="559">
        <v>93</v>
      </c>
      <c r="AA575" s="561"/>
      <c r="AB575" s="561"/>
      <c r="AC575" s="560"/>
      <c r="AD575" s="559">
        <v>50</v>
      </c>
      <c r="AE575" s="560">
        <v>0</v>
      </c>
      <c r="AF575" s="559">
        <v>0.01</v>
      </c>
      <c r="AG575" s="226"/>
    </row>
    <row r="576" spans="1:33" ht="15.75" x14ac:dyDescent="0.25">
      <c r="A576" s="559"/>
      <c r="B576" s="563"/>
      <c r="C576" s="559"/>
      <c r="D576" s="559"/>
      <c r="E576" s="559"/>
      <c r="F576" s="559"/>
      <c r="G576" s="559"/>
      <c r="H576" s="559"/>
      <c r="I576" s="559"/>
      <c r="J576" s="559"/>
      <c r="K576" s="559"/>
      <c r="L576" s="559"/>
      <c r="M576" s="559"/>
      <c r="N576" s="559"/>
      <c r="O576" s="563" t="s">
        <v>8</v>
      </c>
      <c r="P576" s="563" t="s">
        <v>0</v>
      </c>
      <c r="Q576" s="559"/>
      <c r="R576" s="559"/>
      <c r="S576" s="559">
        <v>51.52</v>
      </c>
      <c r="T576" s="559"/>
      <c r="U576" s="559"/>
      <c r="V576" s="559"/>
      <c r="W576" s="559">
        <v>5400</v>
      </c>
      <c r="X576" s="562"/>
      <c r="Y576" s="559">
        <v>30</v>
      </c>
      <c r="Z576" s="559">
        <v>93</v>
      </c>
      <c r="AA576" s="561"/>
      <c r="AB576" s="561"/>
      <c r="AC576" s="560"/>
      <c r="AD576" s="559">
        <v>50</v>
      </c>
      <c r="AE576" s="560">
        <v>0</v>
      </c>
      <c r="AF576" s="559">
        <v>0.01</v>
      </c>
      <c r="AG576" s="226"/>
    </row>
    <row r="577" spans="1:33" ht="15.75" x14ac:dyDescent="0.25">
      <c r="A577" s="559"/>
      <c r="B577" s="563"/>
      <c r="C577" s="559"/>
      <c r="D577" s="559"/>
      <c r="E577" s="559"/>
      <c r="F577" s="559"/>
      <c r="G577" s="559"/>
      <c r="H577" s="559"/>
      <c r="I577" s="559"/>
      <c r="J577" s="559"/>
      <c r="K577" s="559"/>
      <c r="L577" s="559"/>
      <c r="M577" s="559"/>
      <c r="N577" s="559"/>
      <c r="O577" s="563" t="s">
        <v>8</v>
      </c>
      <c r="P577" s="563" t="s">
        <v>0</v>
      </c>
      <c r="Q577" s="559"/>
      <c r="R577" s="559"/>
      <c r="S577" s="559">
        <v>47.32</v>
      </c>
      <c r="T577" s="559"/>
      <c r="U577" s="559"/>
      <c r="V577" s="559"/>
      <c r="W577" s="559">
        <v>5400</v>
      </c>
      <c r="X577" s="562"/>
      <c r="Y577" s="559">
        <v>30</v>
      </c>
      <c r="Z577" s="559">
        <v>93</v>
      </c>
      <c r="AA577" s="561"/>
      <c r="AB577" s="561"/>
      <c r="AC577" s="560"/>
      <c r="AD577" s="559">
        <v>50</v>
      </c>
      <c r="AE577" s="560">
        <v>0</v>
      </c>
      <c r="AF577" s="559">
        <v>0.01</v>
      </c>
      <c r="AG577" s="226"/>
    </row>
    <row r="578" spans="1:33" ht="15.75" x14ac:dyDescent="0.25">
      <c r="A578" s="559"/>
      <c r="B578" s="563"/>
      <c r="C578" s="559"/>
      <c r="D578" s="559"/>
      <c r="E578" s="559"/>
      <c r="F578" s="559"/>
      <c r="G578" s="559"/>
      <c r="H578" s="559"/>
      <c r="I578" s="559"/>
      <c r="J578" s="559"/>
      <c r="K578" s="559"/>
      <c r="L578" s="559"/>
      <c r="M578" s="559"/>
      <c r="N578" s="559"/>
      <c r="O578" s="563" t="s">
        <v>16</v>
      </c>
      <c r="P578" s="563" t="s">
        <v>0</v>
      </c>
      <c r="Q578" s="559"/>
      <c r="R578" s="559"/>
      <c r="S578" s="559">
        <v>59.92</v>
      </c>
      <c r="T578" s="559"/>
      <c r="U578" s="559"/>
      <c r="V578" s="559"/>
      <c r="W578" s="559">
        <v>2400</v>
      </c>
      <c r="X578" s="562"/>
      <c r="Y578" s="559">
        <v>10</v>
      </c>
      <c r="Z578" s="559">
        <v>40</v>
      </c>
      <c r="AA578" s="561"/>
      <c r="AB578" s="561"/>
      <c r="AC578" s="560"/>
      <c r="AD578" s="559"/>
      <c r="AE578" s="560">
        <v>0</v>
      </c>
      <c r="AF578" s="559">
        <v>0.03</v>
      </c>
      <c r="AG578" s="226"/>
    </row>
    <row r="579" spans="1:33" ht="15.75" x14ac:dyDescent="0.25">
      <c r="A579" s="559"/>
      <c r="B579" s="563"/>
      <c r="C579" s="559"/>
      <c r="D579" s="559"/>
      <c r="E579" s="559"/>
      <c r="F579" s="559"/>
      <c r="G579" s="559"/>
      <c r="H579" s="559"/>
      <c r="I579" s="559"/>
      <c r="J579" s="559"/>
      <c r="K579" s="559"/>
      <c r="L579" s="559"/>
      <c r="M579" s="559"/>
      <c r="N579" s="559"/>
      <c r="O579" s="563" t="s">
        <v>44</v>
      </c>
      <c r="P579" s="563" t="s">
        <v>1293</v>
      </c>
      <c r="Q579" s="559">
        <v>256.14</v>
      </c>
      <c r="R579" s="559"/>
      <c r="S579" s="559">
        <v>244.14</v>
      </c>
      <c r="T579" s="559">
        <v>12</v>
      </c>
      <c r="U579" s="559"/>
      <c r="V579" s="559"/>
      <c r="W579" s="559">
        <v>6500</v>
      </c>
      <c r="X579" s="562">
        <f>Q579*W579</f>
        <v>1664910</v>
      </c>
      <c r="Y579" s="559">
        <v>20</v>
      </c>
      <c r="Z579" s="559">
        <v>93</v>
      </c>
      <c r="AA579" s="561">
        <f>SUM(X579-(X579*Z579/100))</f>
        <v>116543.69999999995</v>
      </c>
      <c r="AB579" s="561">
        <f>AA579</f>
        <v>116543.69999999995</v>
      </c>
      <c r="AC579" s="560"/>
      <c r="AD579" s="559">
        <v>10</v>
      </c>
      <c r="AE579" s="560">
        <v>0</v>
      </c>
      <c r="AF579" s="559">
        <v>0.02</v>
      </c>
      <c r="AG579" s="226"/>
    </row>
    <row r="580" spans="1:33" ht="15.75" x14ac:dyDescent="0.25">
      <c r="A580" s="559"/>
      <c r="B580" s="563"/>
      <c r="C580" s="559"/>
      <c r="D580" s="559"/>
      <c r="E580" s="559"/>
      <c r="F580" s="559"/>
      <c r="G580" s="559"/>
      <c r="H580" s="559"/>
      <c r="I580" s="559"/>
      <c r="J580" s="559"/>
      <c r="K580" s="559"/>
      <c r="L580" s="559"/>
      <c r="M580" s="559"/>
      <c r="N580" s="559"/>
      <c r="O580" s="563" t="s">
        <v>8</v>
      </c>
      <c r="P580" s="563" t="s">
        <v>0</v>
      </c>
      <c r="Q580" s="559">
        <v>31.5</v>
      </c>
      <c r="R580" s="559">
        <v>31.5</v>
      </c>
      <c r="S580" s="559"/>
      <c r="T580" s="559"/>
      <c r="U580" s="559"/>
      <c r="V580" s="559"/>
      <c r="W580" s="559">
        <v>5400</v>
      </c>
      <c r="X580" s="562">
        <f>Q580*W580</f>
        <v>170100</v>
      </c>
      <c r="Y580" s="559">
        <v>20</v>
      </c>
      <c r="Z580" s="559">
        <v>93</v>
      </c>
      <c r="AA580" s="561">
        <f>SUM(X580-(X580*Z580/100))</f>
        <v>11907</v>
      </c>
      <c r="AB580" s="561">
        <f>AA580</f>
        <v>11907</v>
      </c>
      <c r="AC580" s="560"/>
      <c r="AD580" s="559">
        <v>50</v>
      </c>
      <c r="AE580" s="560">
        <v>0</v>
      </c>
      <c r="AF580" s="559">
        <v>0.01</v>
      </c>
      <c r="AG580" s="226"/>
    </row>
    <row r="581" spans="1:33" ht="15.75" x14ac:dyDescent="0.25">
      <c r="A581" s="559">
        <v>364</v>
      </c>
      <c r="B581" s="563" t="s">
        <v>4</v>
      </c>
      <c r="C581" s="559">
        <v>1559</v>
      </c>
      <c r="D581" s="559">
        <v>8</v>
      </c>
      <c r="E581" s="559">
        <v>3</v>
      </c>
      <c r="F581" s="559">
        <v>59</v>
      </c>
      <c r="G581" s="559">
        <v>3559</v>
      </c>
      <c r="H581" s="559"/>
      <c r="I581" s="559"/>
      <c r="J581" s="559"/>
      <c r="K581" s="559"/>
      <c r="L581" s="559">
        <v>100</v>
      </c>
      <c r="M581" s="559">
        <f>L581*G581</f>
        <v>355900</v>
      </c>
      <c r="N581" s="559"/>
      <c r="O581" s="563"/>
      <c r="P581" s="563"/>
      <c r="Q581" s="559"/>
      <c r="R581" s="559"/>
      <c r="S581" s="559"/>
      <c r="T581" s="559"/>
      <c r="U581" s="559"/>
      <c r="V581" s="559"/>
      <c r="W581" s="559"/>
      <c r="X581" s="562"/>
      <c r="Y581" s="559"/>
      <c r="Z581" s="559"/>
      <c r="AA581" s="561"/>
      <c r="AB581" s="561">
        <f>M581</f>
        <v>355900</v>
      </c>
      <c r="AC581" s="560"/>
      <c r="AD581" s="559">
        <v>50</v>
      </c>
      <c r="AE581" s="560">
        <v>0</v>
      </c>
      <c r="AF581" s="559">
        <v>0.01</v>
      </c>
      <c r="AG581" s="226"/>
    </row>
    <row r="582" spans="1:33" ht="15.75" x14ac:dyDescent="0.25">
      <c r="A582" s="559">
        <v>365</v>
      </c>
      <c r="B582" s="563" t="s">
        <v>4</v>
      </c>
      <c r="C582" s="559">
        <v>18009</v>
      </c>
      <c r="D582" s="559">
        <v>7</v>
      </c>
      <c r="E582" s="559">
        <v>2</v>
      </c>
      <c r="F582" s="559">
        <v>69</v>
      </c>
      <c r="G582" s="559">
        <v>3069</v>
      </c>
      <c r="H582" s="559"/>
      <c r="I582" s="559"/>
      <c r="J582" s="559"/>
      <c r="K582" s="559"/>
      <c r="L582" s="559">
        <v>75</v>
      </c>
      <c r="M582" s="559">
        <f>L582*G582</f>
        <v>230175</v>
      </c>
      <c r="N582" s="559"/>
      <c r="O582" s="563"/>
      <c r="P582" s="563"/>
      <c r="Q582" s="559"/>
      <c r="R582" s="559"/>
      <c r="S582" s="559"/>
      <c r="T582" s="559"/>
      <c r="U582" s="559"/>
      <c r="V582" s="559"/>
      <c r="W582" s="559"/>
      <c r="X582" s="562"/>
      <c r="Y582" s="559"/>
      <c r="Z582" s="559"/>
      <c r="AA582" s="561"/>
      <c r="AB582" s="561">
        <f>M582</f>
        <v>230175</v>
      </c>
      <c r="AC582" s="560"/>
      <c r="AD582" s="559">
        <v>50</v>
      </c>
      <c r="AE582" s="560">
        <v>0</v>
      </c>
      <c r="AF582" s="559">
        <v>0.01</v>
      </c>
      <c r="AG582" s="226"/>
    </row>
    <row r="583" spans="1:33" ht="15.75" x14ac:dyDescent="0.25">
      <c r="A583" s="559">
        <v>366</v>
      </c>
      <c r="B583" s="563" t="s">
        <v>4</v>
      </c>
      <c r="C583" s="559">
        <v>1273</v>
      </c>
      <c r="D583" s="559">
        <v>0</v>
      </c>
      <c r="E583" s="559">
        <v>0</v>
      </c>
      <c r="F583" s="559">
        <v>80</v>
      </c>
      <c r="G583" s="559"/>
      <c r="H583" s="559">
        <v>80</v>
      </c>
      <c r="I583" s="559"/>
      <c r="J583" s="559"/>
      <c r="K583" s="559"/>
      <c r="L583" s="559">
        <v>200</v>
      </c>
      <c r="M583" s="559">
        <f>L583*H583</f>
        <v>16000</v>
      </c>
      <c r="N583" s="559"/>
      <c r="O583" s="563" t="s">
        <v>44</v>
      </c>
      <c r="P583" s="563" t="s">
        <v>1293</v>
      </c>
      <c r="Q583" s="559">
        <v>236.14</v>
      </c>
      <c r="R583" s="559"/>
      <c r="S583" s="559">
        <v>236.14</v>
      </c>
      <c r="T583" s="559"/>
      <c r="U583" s="559"/>
      <c r="V583" s="559"/>
      <c r="W583" s="559">
        <v>6500</v>
      </c>
      <c r="X583" s="562">
        <f>Q583*W583</f>
        <v>1534910</v>
      </c>
      <c r="Y583" s="559">
        <v>26</v>
      </c>
      <c r="Z583" s="559">
        <v>85</v>
      </c>
      <c r="AA583" s="561">
        <f>SUM(X583-(X583*Z583/100))</f>
        <v>230236.5</v>
      </c>
      <c r="AB583" s="561">
        <f>AA583+M583</f>
        <v>246236.5</v>
      </c>
      <c r="AC583" s="560"/>
      <c r="AD583" s="559">
        <v>10</v>
      </c>
      <c r="AE583" s="560">
        <v>0</v>
      </c>
      <c r="AF583" s="559">
        <v>0.02</v>
      </c>
      <c r="AG583" s="226"/>
    </row>
    <row r="584" spans="1:33" ht="15.75" x14ac:dyDescent="0.25">
      <c r="A584" s="559"/>
      <c r="B584" s="563"/>
      <c r="C584" s="559"/>
      <c r="D584" s="559">
        <v>0</v>
      </c>
      <c r="E584" s="559">
        <v>3</v>
      </c>
      <c r="F584" s="559">
        <v>86</v>
      </c>
      <c r="G584" s="559"/>
      <c r="H584" s="559">
        <v>386</v>
      </c>
      <c r="I584" s="559"/>
      <c r="J584" s="559"/>
      <c r="K584" s="559"/>
      <c r="L584" s="559"/>
      <c r="M584" s="559"/>
      <c r="N584" s="559"/>
      <c r="O584" s="563"/>
      <c r="P584" s="563"/>
      <c r="Q584" s="559"/>
      <c r="R584" s="559"/>
      <c r="S584" s="559"/>
      <c r="T584" s="559"/>
      <c r="U584" s="559"/>
      <c r="V584" s="559"/>
      <c r="W584" s="559"/>
      <c r="X584" s="562"/>
      <c r="Y584" s="559"/>
      <c r="Z584" s="559"/>
      <c r="AA584" s="561"/>
      <c r="AB584" s="561"/>
      <c r="AC584" s="560"/>
      <c r="AD584" s="559">
        <v>50</v>
      </c>
      <c r="AE584" s="560">
        <v>0</v>
      </c>
      <c r="AF584" s="559">
        <v>0.01</v>
      </c>
      <c r="AG584" s="226"/>
    </row>
    <row r="585" spans="1:33" ht="15.75" x14ac:dyDescent="0.25">
      <c r="A585" s="559"/>
      <c r="B585" s="563"/>
      <c r="C585" s="559"/>
      <c r="D585" s="559"/>
      <c r="E585" s="559"/>
      <c r="F585" s="559"/>
      <c r="G585" s="559"/>
      <c r="H585" s="559"/>
      <c r="I585" s="559"/>
      <c r="J585" s="559"/>
      <c r="K585" s="559"/>
      <c r="L585" s="559"/>
      <c r="M585" s="559"/>
      <c r="N585" s="559"/>
      <c r="O585" s="563" t="s">
        <v>44</v>
      </c>
      <c r="P585" s="563" t="s">
        <v>1293</v>
      </c>
      <c r="Q585" s="559"/>
      <c r="R585" s="559"/>
      <c r="S585" s="559"/>
      <c r="T585" s="559"/>
      <c r="U585" s="559"/>
      <c r="V585" s="559"/>
      <c r="W585" s="559">
        <v>6500</v>
      </c>
      <c r="X585" s="562"/>
      <c r="Y585" s="559">
        <v>20</v>
      </c>
      <c r="Z585" s="559">
        <v>75</v>
      </c>
      <c r="AA585" s="561"/>
      <c r="AB585" s="561"/>
      <c r="AC585" s="560"/>
      <c r="AD585" s="559">
        <v>10</v>
      </c>
      <c r="AE585" s="560">
        <v>0</v>
      </c>
      <c r="AF585" s="559">
        <v>0.02</v>
      </c>
      <c r="AG585" s="226"/>
    </row>
    <row r="586" spans="1:33" ht="15.75" x14ac:dyDescent="0.25">
      <c r="A586" s="559"/>
      <c r="B586" s="563"/>
      <c r="C586" s="559"/>
      <c r="D586" s="559"/>
      <c r="E586" s="559"/>
      <c r="F586" s="559"/>
      <c r="G586" s="559"/>
      <c r="H586" s="559"/>
      <c r="I586" s="559"/>
      <c r="J586" s="559"/>
      <c r="K586" s="559"/>
      <c r="L586" s="559"/>
      <c r="M586" s="559"/>
      <c r="N586" s="559"/>
      <c r="O586" s="563" t="s">
        <v>39</v>
      </c>
      <c r="P586" s="563" t="s">
        <v>1233</v>
      </c>
      <c r="Q586" s="559">
        <v>97.2</v>
      </c>
      <c r="R586" s="559"/>
      <c r="S586" s="559">
        <v>97.2</v>
      </c>
      <c r="T586" s="559"/>
      <c r="U586" s="559"/>
      <c r="V586" s="559"/>
      <c r="W586" s="559">
        <v>6500</v>
      </c>
      <c r="X586" s="562">
        <f>Q586*W586</f>
        <v>631800</v>
      </c>
      <c r="Y586" s="559">
        <v>20</v>
      </c>
      <c r="Z586" s="559">
        <v>30</v>
      </c>
      <c r="AA586" s="561">
        <f>SUM(X586-(X586*Z586/100))</f>
        <v>442260</v>
      </c>
      <c r="AB586" s="561">
        <f>AA586</f>
        <v>442260</v>
      </c>
      <c r="AC586" s="560"/>
      <c r="AD586" s="559">
        <v>10</v>
      </c>
      <c r="AE586" s="560">
        <v>0</v>
      </c>
      <c r="AF586" s="559">
        <v>0.02</v>
      </c>
      <c r="AG586" s="226"/>
    </row>
    <row r="587" spans="1:33" ht="15.75" x14ac:dyDescent="0.25">
      <c r="A587" s="559"/>
      <c r="B587" s="563"/>
      <c r="C587" s="559"/>
      <c r="D587" s="559"/>
      <c r="E587" s="559"/>
      <c r="F587" s="559"/>
      <c r="G587" s="559"/>
      <c r="H587" s="559"/>
      <c r="I587" s="559"/>
      <c r="J587" s="559"/>
      <c r="K587" s="559"/>
      <c r="L587" s="559"/>
      <c r="M587" s="559"/>
      <c r="N587" s="559"/>
      <c r="O587" s="563" t="s">
        <v>8</v>
      </c>
      <c r="P587" s="563" t="s">
        <v>0</v>
      </c>
      <c r="Q587" s="559">
        <v>13.2</v>
      </c>
      <c r="R587" s="559">
        <v>13.2</v>
      </c>
      <c r="S587" s="559"/>
      <c r="T587" s="559"/>
      <c r="U587" s="559"/>
      <c r="V587" s="559"/>
      <c r="W587" s="559">
        <v>5400</v>
      </c>
      <c r="X587" s="562">
        <f>Q587*W587</f>
        <v>71280</v>
      </c>
      <c r="Y587" s="559">
        <v>20</v>
      </c>
      <c r="Z587" s="559">
        <v>93</v>
      </c>
      <c r="AA587" s="561">
        <f>SUM(X587-(X587*Z587/100))</f>
        <v>4989.6000000000058</v>
      </c>
      <c r="AB587" s="561">
        <f>AA587</f>
        <v>4989.6000000000058</v>
      </c>
      <c r="AC587" s="560"/>
      <c r="AD587" s="559">
        <v>50</v>
      </c>
      <c r="AE587" s="560">
        <v>0</v>
      </c>
      <c r="AF587" s="559">
        <v>0.01</v>
      </c>
      <c r="AG587" s="226"/>
    </row>
    <row r="588" spans="1:33" ht="15.75" x14ac:dyDescent="0.25">
      <c r="A588" s="559"/>
      <c r="B588" s="563"/>
      <c r="C588" s="559"/>
      <c r="D588" s="559"/>
      <c r="E588" s="559"/>
      <c r="F588" s="559"/>
      <c r="G588" s="559"/>
      <c r="H588" s="559"/>
      <c r="I588" s="559"/>
      <c r="J588" s="559"/>
      <c r="K588" s="559"/>
      <c r="L588" s="559"/>
      <c r="M588" s="559"/>
      <c r="N588" s="559"/>
      <c r="O588" s="563" t="s">
        <v>44</v>
      </c>
      <c r="P588" s="563" t="s">
        <v>1293</v>
      </c>
      <c r="Q588" s="559">
        <v>292.5</v>
      </c>
      <c r="R588" s="559"/>
      <c r="S588" s="559">
        <v>292.5</v>
      </c>
      <c r="T588" s="559"/>
      <c r="U588" s="559"/>
      <c r="V588" s="559"/>
      <c r="W588" s="559">
        <v>6500</v>
      </c>
      <c r="X588" s="562">
        <f>Q588*W588</f>
        <v>1901250</v>
      </c>
      <c r="Y588" s="559">
        <v>20</v>
      </c>
      <c r="Z588" s="559">
        <v>75</v>
      </c>
      <c r="AA588" s="561">
        <f>SUM(X588-(X588*Z588/100))</f>
        <v>475312.5</v>
      </c>
      <c r="AB588" s="561">
        <f>AA588</f>
        <v>475312.5</v>
      </c>
      <c r="AC588" s="560"/>
      <c r="AD588" s="559">
        <v>10</v>
      </c>
      <c r="AE588" s="560">
        <v>0</v>
      </c>
      <c r="AF588" s="559">
        <v>0.02</v>
      </c>
      <c r="AG588" s="226"/>
    </row>
    <row r="589" spans="1:33" ht="15.75" x14ac:dyDescent="0.25">
      <c r="A589" s="559">
        <v>367</v>
      </c>
      <c r="B589" s="563" t="s">
        <v>4</v>
      </c>
      <c r="C589" s="559">
        <v>16368</v>
      </c>
      <c r="D589" s="559">
        <v>10</v>
      </c>
      <c r="E589" s="559">
        <v>0</v>
      </c>
      <c r="F589" s="559">
        <v>0</v>
      </c>
      <c r="G589" s="559">
        <v>4000</v>
      </c>
      <c r="H589" s="559"/>
      <c r="I589" s="559"/>
      <c r="J589" s="559"/>
      <c r="K589" s="559"/>
      <c r="L589" s="559">
        <v>75</v>
      </c>
      <c r="M589" s="559">
        <f>L589*G589</f>
        <v>300000</v>
      </c>
      <c r="N589" s="559"/>
      <c r="O589" s="563"/>
      <c r="P589" s="563"/>
      <c r="Q589" s="559"/>
      <c r="R589" s="559"/>
      <c r="S589" s="559"/>
      <c r="T589" s="559"/>
      <c r="U589" s="559"/>
      <c r="V589" s="559"/>
      <c r="W589" s="559"/>
      <c r="X589" s="562"/>
      <c r="Y589" s="559"/>
      <c r="Z589" s="559"/>
      <c r="AA589" s="561"/>
      <c r="AB589" s="561">
        <f>M589</f>
        <v>300000</v>
      </c>
      <c r="AC589" s="560"/>
      <c r="AD589" s="559">
        <v>50</v>
      </c>
      <c r="AE589" s="560">
        <v>0</v>
      </c>
      <c r="AF589" s="559">
        <v>0.01</v>
      </c>
      <c r="AG589" s="226"/>
    </row>
    <row r="590" spans="1:33" ht="15.75" x14ac:dyDescent="0.25">
      <c r="A590" s="559"/>
      <c r="B590" s="563" t="s">
        <v>4</v>
      </c>
      <c r="C590" s="559">
        <v>16367</v>
      </c>
      <c r="D590" s="559">
        <v>5</v>
      </c>
      <c r="E590" s="559">
        <v>0</v>
      </c>
      <c r="F590" s="559">
        <v>0</v>
      </c>
      <c r="G590" s="559">
        <v>200</v>
      </c>
      <c r="H590" s="559"/>
      <c r="I590" s="559"/>
      <c r="J590" s="559"/>
      <c r="K590" s="559"/>
      <c r="L590" s="559">
        <v>75</v>
      </c>
      <c r="M590" s="559">
        <f>L590*G590</f>
        <v>15000</v>
      </c>
      <c r="N590" s="559"/>
      <c r="O590" s="563"/>
      <c r="P590" s="563"/>
      <c r="Q590" s="559"/>
      <c r="R590" s="559"/>
      <c r="S590" s="559"/>
      <c r="T590" s="559"/>
      <c r="U590" s="559"/>
      <c r="V590" s="559"/>
      <c r="W590" s="559"/>
      <c r="X590" s="562"/>
      <c r="Y590" s="559"/>
      <c r="Z590" s="559"/>
      <c r="AA590" s="561"/>
      <c r="AB590" s="561">
        <f>M590</f>
        <v>15000</v>
      </c>
      <c r="AC590" s="560"/>
      <c r="AD590" s="559">
        <v>50</v>
      </c>
      <c r="AE590" s="560">
        <v>0</v>
      </c>
      <c r="AF590" s="559">
        <v>0.01</v>
      </c>
      <c r="AG590" s="226"/>
    </row>
    <row r="591" spans="1:33" ht="15.75" x14ac:dyDescent="0.25">
      <c r="A591" s="559">
        <v>368</v>
      </c>
      <c r="B591" s="563" t="s">
        <v>4</v>
      </c>
      <c r="C591" s="559">
        <v>256</v>
      </c>
      <c r="D591" s="559">
        <v>0</v>
      </c>
      <c r="E591" s="559">
        <v>0</v>
      </c>
      <c r="F591" s="559">
        <v>44</v>
      </c>
      <c r="G591" s="559"/>
      <c r="H591" s="559">
        <v>44</v>
      </c>
      <c r="I591" s="559"/>
      <c r="J591" s="559"/>
      <c r="K591" s="559"/>
      <c r="L591" s="559">
        <v>450</v>
      </c>
      <c r="M591" s="559">
        <f>L591*H591</f>
        <v>19800</v>
      </c>
      <c r="N591" s="559"/>
      <c r="O591" s="563" t="s">
        <v>44</v>
      </c>
      <c r="P591" s="563" t="s">
        <v>1293</v>
      </c>
      <c r="Q591" s="559">
        <v>202.92</v>
      </c>
      <c r="R591" s="559"/>
      <c r="S591" s="559"/>
      <c r="T591" s="559"/>
      <c r="U591" s="559"/>
      <c r="V591" s="559"/>
      <c r="W591" s="559">
        <v>6500</v>
      </c>
      <c r="X591" s="562">
        <f>Q591*W591</f>
        <v>1318980</v>
      </c>
      <c r="Y591" s="559">
        <v>25</v>
      </c>
      <c r="Z591" s="559">
        <v>85</v>
      </c>
      <c r="AA591" s="561">
        <f>SUM(X591-(X591*Z591/100))</f>
        <v>197847</v>
      </c>
      <c r="AB591" s="561">
        <f>AA591+M591</f>
        <v>217647</v>
      </c>
      <c r="AC591" s="560"/>
      <c r="AD591" s="559">
        <v>10</v>
      </c>
      <c r="AE591" s="560">
        <v>0</v>
      </c>
      <c r="AF591" s="559">
        <v>0.02</v>
      </c>
      <c r="AG591" s="226"/>
    </row>
    <row r="592" spans="1:33" ht="15.75" x14ac:dyDescent="0.25">
      <c r="A592" s="559"/>
      <c r="B592" s="563"/>
      <c r="C592" s="559"/>
      <c r="D592" s="559"/>
      <c r="E592" s="559"/>
      <c r="F592" s="559"/>
      <c r="G592" s="559"/>
      <c r="H592" s="559"/>
      <c r="I592" s="559"/>
      <c r="J592" s="559"/>
      <c r="K592" s="559"/>
      <c r="L592" s="559"/>
      <c r="M592" s="559"/>
      <c r="N592" s="559"/>
      <c r="O592" s="563"/>
      <c r="P592" s="563" t="s">
        <v>1</v>
      </c>
      <c r="Q592" s="559">
        <v>54.88</v>
      </c>
      <c r="R592" s="559"/>
      <c r="S592" s="559"/>
      <c r="T592" s="559"/>
      <c r="U592" s="559"/>
      <c r="V592" s="559"/>
      <c r="W592" s="559">
        <v>2050</v>
      </c>
      <c r="X592" s="562">
        <f>Q592*W592</f>
        <v>112504</v>
      </c>
      <c r="Y592" s="559">
        <v>10</v>
      </c>
      <c r="Z592" s="559">
        <v>10</v>
      </c>
      <c r="AA592" s="561">
        <f>SUM(X592-(X592*Z592/100))</f>
        <v>101253.6</v>
      </c>
      <c r="AB592" s="561">
        <f>AA592</f>
        <v>101253.6</v>
      </c>
      <c r="AC592" s="560"/>
      <c r="AD592" s="559">
        <v>50</v>
      </c>
      <c r="AE592" s="560">
        <v>0</v>
      </c>
      <c r="AF592" s="559">
        <v>0.01</v>
      </c>
      <c r="AG592" s="226"/>
    </row>
    <row r="593" spans="1:33" ht="15.75" x14ac:dyDescent="0.25">
      <c r="A593" s="559"/>
      <c r="B593" s="563"/>
      <c r="C593" s="559"/>
      <c r="D593" s="559"/>
      <c r="E593" s="559"/>
      <c r="F593" s="559"/>
      <c r="G593" s="559"/>
      <c r="H593" s="559"/>
      <c r="I593" s="559"/>
      <c r="J593" s="559"/>
      <c r="K593" s="559"/>
      <c r="L593" s="559"/>
      <c r="M593" s="559"/>
      <c r="N593" s="559"/>
      <c r="O593" s="563"/>
      <c r="P593" s="563" t="s">
        <v>12</v>
      </c>
      <c r="Q593" s="559">
        <v>34.56</v>
      </c>
      <c r="R593" s="559"/>
      <c r="S593" s="559"/>
      <c r="T593" s="559"/>
      <c r="U593" s="559"/>
      <c r="V593" s="559"/>
      <c r="W593" s="559"/>
      <c r="X593" s="562"/>
      <c r="Y593" s="559">
        <v>30</v>
      </c>
      <c r="Z593" s="559">
        <v>93</v>
      </c>
      <c r="AA593" s="561"/>
      <c r="AB593" s="561"/>
      <c r="AC593" s="560"/>
      <c r="AD593" s="559">
        <v>50</v>
      </c>
      <c r="AE593" s="560">
        <v>0</v>
      </c>
      <c r="AF593" s="559">
        <v>0.01</v>
      </c>
      <c r="AG593" s="226"/>
    </row>
    <row r="594" spans="1:33" ht="15.75" x14ac:dyDescent="0.25">
      <c r="A594" s="559">
        <v>369</v>
      </c>
      <c r="B594" s="563" t="s">
        <v>56</v>
      </c>
      <c r="C594" s="559">
        <v>5817</v>
      </c>
      <c r="D594" s="559">
        <v>13</v>
      </c>
      <c r="E594" s="559">
        <v>0</v>
      </c>
      <c r="F594" s="559">
        <v>6</v>
      </c>
      <c r="G594" s="559">
        <v>5206</v>
      </c>
      <c r="H594" s="559"/>
      <c r="I594" s="559"/>
      <c r="J594" s="559"/>
      <c r="K594" s="559"/>
      <c r="L594" s="559"/>
      <c r="M594" s="559"/>
      <c r="N594" s="559"/>
      <c r="O594" s="563"/>
      <c r="P594" s="563"/>
      <c r="Q594" s="559"/>
      <c r="R594" s="559"/>
      <c r="S594" s="559"/>
      <c r="T594" s="559"/>
      <c r="U594" s="559"/>
      <c r="V594" s="559"/>
      <c r="W594" s="559"/>
      <c r="X594" s="562"/>
      <c r="Y594" s="559"/>
      <c r="Z594" s="559"/>
      <c r="AA594" s="561"/>
      <c r="AB594" s="561"/>
      <c r="AC594" s="560"/>
      <c r="AD594" s="559">
        <v>50</v>
      </c>
      <c r="AE594" s="560">
        <v>0</v>
      </c>
      <c r="AF594" s="559">
        <v>0.01</v>
      </c>
      <c r="AG594" s="226"/>
    </row>
    <row r="595" spans="1:33" ht="15.75" x14ac:dyDescent="0.25">
      <c r="A595" s="559">
        <v>370</v>
      </c>
      <c r="B595" s="563" t="s">
        <v>4</v>
      </c>
      <c r="C595" s="559">
        <v>21150</v>
      </c>
      <c r="D595" s="559">
        <v>19</v>
      </c>
      <c r="E595" s="559">
        <v>2</v>
      </c>
      <c r="F595" s="559">
        <v>20</v>
      </c>
      <c r="G595" s="559">
        <v>7820</v>
      </c>
      <c r="H595" s="559"/>
      <c r="I595" s="559"/>
      <c r="J595" s="559"/>
      <c r="K595" s="559"/>
      <c r="L595" s="559">
        <v>75</v>
      </c>
      <c r="M595" s="559">
        <f>L595*G595</f>
        <v>586500</v>
      </c>
      <c r="N595" s="559"/>
      <c r="O595" s="563"/>
      <c r="P595" s="563"/>
      <c r="Q595" s="559"/>
      <c r="R595" s="559"/>
      <c r="S595" s="559"/>
      <c r="T595" s="559"/>
      <c r="U595" s="559"/>
      <c r="V595" s="559"/>
      <c r="W595" s="559"/>
      <c r="X595" s="562"/>
      <c r="Y595" s="559"/>
      <c r="Z595" s="559"/>
      <c r="AA595" s="561"/>
      <c r="AB595" s="561">
        <f>M595</f>
        <v>586500</v>
      </c>
      <c r="AC595" s="560"/>
      <c r="AD595" s="559">
        <v>50</v>
      </c>
      <c r="AE595" s="560">
        <v>0</v>
      </c>
      <c r="AF595" s="559">
        <v>0.01</v>
      </c>
      <c r="AG595" s="226"/>
    </row>
    <row r="596" spans="1:33" ht="15.75" x14ac:dyDescent="0.25">
      <c r="A596" s="559">
        <v>371</v>
      </c>
      <c r="B596" s="563" t="s">
        <v>4</v>
      </c>
      <c r="C596" s="559">
        <v>1524</v>
      </c>
      <c r="D596" s="559">
        <v>0</v>
      </c>
      <c r="E596" s="559">
        <v>3</v>
      </c>
      <c r="F596" s="559">
        <v>3</v>
      </c>
      <c r="G596" s="559"/>
      <c r="H596" s="559">
        <v>303</v>
      </c>
      <c r="I596" s="559"/>
      <c r="J596" s="559"/>
      <c r="K596" s="559"/>
      <c r="L596" s="559">
        <v>250</v>
      </c>
      <c r="M596" s="559">
        <f>L596*H596</f>
        <v>75750</v>
      </c>
      <c r="N596" s="559"/>
      <c r="O596" s="563" t="s">
        <v>44</v>
      </c>
      <c r="P596" s="563" t="s">
        <v>1293</v>
      </c>
      <c r="Q596" s="559">
        <v>403.2</v>
      </c>
      <c r="R596" s="559"/>
      <c r="S596" s="559">
        <v>387.2</v>
      </c>
      <c r="T596" s="559">
        <v>16</v>
      </c>
      <c r="U596" s="559"/>
      <c r="V596" s="559"/>
      <c r="W596" s="559">
        <v>6500</v>
      </c>
      <c r="X596" s="562">
        <f>Q596*W596</f>
        <v>2620800</v>
      </c>
      <c r="Y596" s="559">
        <v>30</v>
      </c>
      <c r="Z596" s="559">
        <v>85</v>
      </c>
      <c r="AA596" s="561">
        <f>SUM(X596-(X596*Z596/100))</f>
        <v>393120</v>
      </c>
      <c r="AB596" s="561">
        <f>M596+AA596</f>
        <v>468870</v>
      </c>
      <c r="AC596" s="560"/>
      <c r="AD596" s="559">
        <v>10</v>
      </c>
      <c r="AE596" s="560">
        <v>0</v>
      </c>
      <c r="AF596" s="559">
        <v>0.02</v>
      </c>
      <c r="AG596" s="226"/>
    </row>
    <row r="597" spans="1:33" ht="15.75" x14ac:dyDescent="0.25">
      <c r="A597" s="559"/>
      <c r="B597" s="563"/>
      <c r="C597" s="559"/>
      <c r="D597" s="559"/>
      <c r="E597" s="559"/>
      <c r="F597" s="559"/>
      <c r="G597" s="559"/>
      <c r="H597" s="559"/>
      <c r="I597" s="559"/>
      <c r="J597" s="559"/>
      <c r="K597" s="559"/>
      <c r="L597" s="559"/>
      <c r="M597" s="559"/>
      <c r="N597" s="559"/>
      <c r="O597" s="563" t="s">
        <v>12</v>
      </c>
      <c r="P597" s="563" t="s">
        <v>0</v>
      </c>
      <c r="Q597" s="559">
        <v>38.5</v>
      </c>
      <c r="R597" s="559">
        <v>38.5</v>
      </c>
      <c r="S597" s="559"/>
      <c r="T597" s="559"/>
      <c r="U597" s="559"/>
      <c r="V597" s="559"/>
      <c r="W597" s="559">
        <v>5400</v>
      </c>
      <c r="X597" s="562">
        <f>Q597*W597</f>
        <v>207900</v>
      </c>
      <c r="Y597" s="559">
        <v>30</v>
      </c>
      <c r="Z597" s="559">
        <v>93</v>
      </c>
      <c r="AA597" s="561">
        <f>SUM(X597-(X597*Z597/100))</f>
        <v>14553</v>
      </c>
      <c r="AB597" s="561">
        <f>AA597</f>
        <v>14553</v>
      </c>
      <c r="AC597" s="560"/>
      <c r="AD597" s="559">
        <v>50</v>
      </c>
      <c r="AE597" s="560">
        <v>0</v>
      </c>
      <c r="AF597" s="559">
        <v>0.01</v>
      </c>
      <c r="AG597" s="226"/>
    </row>
    <row r="598" spans="1:33" ht="15.75" x14ac:dyDescent="0.25">
      <c r="A598" s="559">
        <v>372</v>
      </c>
      <c r="B598" s="563" t="s">
        <v>4</v>
      </c>
      <c r="C598" s="559">
        <v>20357</v>
      </c>
      <c r="D598" s="559">
        <v>35</v>
      </c>
      <c r="E598" s="559">
        <v>0</v>
      </c>
      <c r="F598" s="559">
        <v>13</v>
      </c>
      <c r="G598" s="559">
        <v>14013</v>
      </c>
      <c r="H598" s="559"/>
      <c r="I598" s="559"/>
      <c r="J598" s="559"/>
      <c r="K598" s="559"/>
      <c r="L598" s="559">
        <v>75</v>
      </c>
      <c r="M598" s="559">
        <f>L598*G598</f>
        <v>1050975</v>
      </c>
      <c r="N598" s="559"/>
      <c r="O598" s="563"/>
      <c r="P598" s="563"/>
      <c r="Q598" s="559"/>
      <c r="R598" s="559"/>
      <c r="S598" s="559"/>
      <c r="T598" s="559"/>
      <c r="U598" s="559"/>
      <c r="V598" s="559"/>
      <c r="W598" s="559"/>
      <c r="X598" s="562"/>
      <c r="Y598" s="559"/>
      <c r="Z598" s="559"/>
      <c r="AA598" s="561"/>
      <c r="AB598" s="561">
        <f>M598</f>
        <v>1050975</v>
      </c>
      <c r="AC598" s="560"/>
      <c r="AD598" s="559">
        <v>50</v>
      </c>
      <c r="AE598" s="560">
        <v>0</v>
      </c>
      <c r="AF598" s="559">
        <v>0.01</v>
      </c>
      <c r="AG598" s="226"/>
    </row>
    <row r="599" spans="1:33" ht="15.75" x14ac:dyDescent="0.25">
      <c r="A599" s="559">
        <v>373</v>
      </c>
      <c r="B599" s="563" t="s">
        <v>56</v>
      </c>
      <c r="C599" s="559">
        <v>6841</v>
      </c>
      <c r="D599" s="559"/>
      <c r="E599" s="559">
        <v>0</v>
      </c>
      <c r="F599" s="559">
        <v>78</v>
      </c>
      <c r="G599" s="559"/>
      <c r="H599" s="559"/>
      <c r="I599" s="559"/>
      <c r="J599" s="559">
        <v>78</v>
      </c>
      <c r="K599" s="559"/>
      <c r="L599" s="559"/>
      <c r="M599" s="559"/>
      <c r="N599" s="559"/>
      <c r="O599" s="563"/>
      <c r="P599" s="563"/>
      <c r="Q599" s="559"/>
      <c r="R599" s="559"/>
      <c r="S599" s="559"/>
      <c r="T599" s="559"/>
      <c r="U599" s="559"/>
      <c r="V599" s="559"/>
      <c r="W599" s="559"/>
      <c r="X599" s="562"/>
      <c r="Y599" s="559"/>
      <c r="Z599" s="559"/>
      <c r="AA599" s="561"/>
      <c r="AB599" s="561"/>
      <c r="AC599" s="560"/>
      <c r="AD599" s="559"/>
      <c r="AE599" s="560">
        <v>0</v>
      </c>
      <c r="AF599" s="559">
        <v>0.03</v>
      </c>
      <c r="AG599" s="226"/>
    </row>
    <row r="600" spans="1:33" ht="15.75" x14ac:dyDescent="0.25">
      <c r="A600" s="559">
        <v>374</v>
      </c>
      <c r="B600" s="563" t="s">
        <v>26</v>
      </c>
      <c r="C600" s="559"/>
      <c r="D600" s="559">
        <v>12</v>
      </c>
      <c r="E600" s="559">
        <v>0</v>
      </c>
      <c r="F600" s="559">
        <v>0</v>
      </c>
      <c r="G600" s="559">
        <v>4800</v>
      </c>
      <c r="H600" s="559"/>
      <c r="I600" s="559"/>
      <c r="J600" s="559"/>
      <c r="K600" s="559"/>
      <c r="L600" s="559"/>
      <c r="M600" s="559"/>
      <c r="N600" s="559"/>
      <c r="O600" s="563"/>
      <c r="P600" s="563"/>
      <c r="Q600" s="559"/>
      <c r="R600" s="559"/>
      <c r="S600" s="559"/>
      <c r="T600" s="559"/>
      <c r="U600" s="559"/>
      <c r="V600" s="559"/>
      <c r="W600" s="559"/>
      <c r="X600" s="562"/>
      <c r="Y600" s="559"/>
      <c r="Z600" s="559"/>
      <c r="AA600" s="561"/>
      <c r="AB600" s="561"/>
      <c r="AC600" s="560"/>
      <c r="AD600" s="559">
        <v>50</v>
      </c>
      <c r="AE600" s="560">
        <v>0</v>
      </c>
      <c r="AF600" s="559">
        <v>0.01</v>
      </c>
      <c r="AG600" s="226"/>
    </row>
    <row r="601" spans="1:33" ht="15.75" x14ac:dyDescent="0.25">
      <c r="A601" s="559">
        <v>375</v>
      </c>
      <c r="B601" s="563" t="s">
        <v>4</v>
      </c>
      <c r="C601" s="559">
        <v>6463</v>
      </c>
      <c r="D601" s="559">
        <v>0</v>
      </c>
      <c r="E601" s="559">
        <v>1</v>
      </c>
      <c r="F601" s="559">
        <v>11</v>
      </c>
      <c r="G601" s="559"/>
      <c r="H601" s="559">
        <v>111</v>
      </c>
      <c r="I601" s="559"/>
      <c r="J601" s="559"/>
      <c r="K601" s="559"/>
      <c r="L601" s="559">
        <v>200</v>
      </c>
      <c r="M601" s="559">
        <f>L601*H601</f>
        <v>22200</v>
      </c>
      <c r="N601" s="559"/>
      <c r="O601" s="563"/>
      <c r="P601" s="563"/>
      <c r="Q601" s="559"/>
      <c r="R601" s="559"/>
      <c r="S601" s="559"/>
      <c r="T601" s="559"/>
      <c r="U601" s="559"/>
      <c r="V601" s="559"/>
      <c r="W601" s="559"/>
      <c r="X601" s="562"/>
      <c r="Y601" s="559"/>
      <c r="Z601" s="559"/>
      <c r="AA601" s="561"/>
      <c r="AB601" s="561">
        <f>M601</f>
        <v>22200</v>
      </c>
      <c r="AC601" s="560"/>
      <c r="AD601" s="559">
        <v>50</v>
      </c>
      <c r="AE601" s="560">
        <v>0</v>
      </c>
      <c r="AF601" s="559">
        <v>0.01</v>
      </c>
      <c r="AG601" s="226"/>
    </row>
    <row r="602" spans="1:33" ht="15.75" x14ac:dyDescent="0.25">
      <c r="A602" s="559"/>
      <c r="B602" s="563"/>
      <c r="C602" s="559"/>
      <c r="D602" s="559"/>
      <c r="E602" s="559"/>
      <c r="F602" s="559"/>
      <c r="G602" s="559"/>
      <c r="H602" s="559"/>
      <c r="I602" s="559"/>
      <c r="J602" s="559"/>
      <c r="K602" s="559"/>
      <c r="L602" s="559"/>
      <c r="M602" s="559"/>
      <c r="N602" s="559"/>
      <c r="O602" s="563" t="s">
        <v>44</v>
      </c>
      <c r="P602" s="563" t="s">
        <v>1293</v>
      </c>
      <c r="Q602" s="559">
        <v>309.2</v>
      </c>
      <c r="R602" s="559"/>
      <c r="S602" s="559">
        <v>309.2</v>
      </c>
      <c r="T602" s="559"/>
      <c r="U602" s="559"/>
      <c r="V602" s="559"/>
      <c r="W602" s="559">
        <v>6500</v>
      </c>
      <c r="X602" s="562">
        <f>Q602*W602</f>
        <v>2009800</v>
      </c>
      <c r="Y602" s="559">
        <v>30</v>
      </c>
      <c r="Z602" s="559">
        <v>85</v>
      </c>
      <c r="AA602" s="561">
        <f>SUM(X602-(X602*Z602/100))</f>
        <v>301470</v>
      </c>
      <c r="AB602" s="561">
        <f>AA602</f>
        <v>301470</v>
      </c>
      <c r="AC602" s="560"/>
      <c r="AD602" s="559">
        <v>10</v>
      </c>
      <c r="AE602" s="560">
        <v>0</v>
      </c>
      <c r="AF602" s="559">
        <v>0.02</v>
      </c>
      <c r="AG602" s="226"/>
    </row>
    <row r="603" spans="1:33" ht="15.75" x14ac:dyDescent="0.25">
      <c r="A603" s="559"/>
      <c r="B603" s="563"/>
      <c r="C603" s="559"/>
      <c r="D603" s="559"/>
      <c r="E603" s="559"/>
      <c r="F603" s="559"/>
      <c r="G603" s="559"/>
      <c r="H603" s="559"/>
      <c r="I603" s="559"/>
      <c r="J603" s="559"/>
      <c r="K603" s="559"/>
      <c r="L603" s="559"/>
      <c r="M603" s="559"/>
      <c r="N603" s="559"/>
      <c r="O603" s="563"/>
      <c r="P603" s="563" t="s">
        <v>12</v>
      </c>
      <c r="Q603" s="559">
        <v>30.66</v>
      </c>
      <c r="R603" s="559">
        <v>30.66</v>
      </c>
      <c r="S603" s="559"/>
      <c r="T603" s="559"/>
      <c r="U603" s="559"/>
      <c r="V603" s="559"/>
      <c r="W603" s="559">
        <v>5400</v>
      </c>
      <c r="X603" s="562">
        <f>Q603*W603</f>
        <v>165564</v>
      </c>
      <c r="Y603" s="559">
        <v>30</v>
      </c>
      <c r="Z603" s="559">
        <v>93</v>
      </c>
      <c r="AA603" s="561">
        <f>SUM(X603-(X603*Z603/100))</f>
        <v>11589.48000000001</v>
      </c>
      <c r="AB603" s="561">
        <f>AA603</f>
        <v>11589.48000000001</v>
      </c>
      <c r="AC603" s="560"/>
      <c r="AD603" s="559">
        <v>50</v>
      </c>
      <c r="AE603" s="560">
        <v>0</v>
      </c>
      <c r="AF603" s="559">
        <v>0.01</v>
      </c>
      <c r="AG603" s="226"/>
    </row>
    <row r="604" spans="1:33" ht="15.75" x14ac:dyDescent="0.25">
      <c r="A604" s="559"/>
      <c r="B604" s="563"/>
      <c r="C604" s="559"/>
      <c r="D604" s="559"/>
      <c r="E604" s="559"/>
      <c r="F604" s="559"/>
      <c r="G604" s="559"/>
      <c r="H604" s="559"/>
      <c r="I604" s="559"/>
      <c r="J604" s="559"/>
      <c r="K604" s="559"/>
      <c r="L604" s="559"/>
      <c r="M604" s="559"/>
      <c r="N604" s="559"/>
      <c r="O604" s="563"/>
      <c r="P604" s="563"/>
      <c r="Q604" s="559">
        <v>12</v>
      </c>
      <c r="R604" s="559">
        <v>12</v>
      </c>
      <c r="S604" s="559"/>
      <c r="T604" s="559"/>
      <c r="U604" s="559"/>
      <c r="V604" s="559"/>
      <c r="W604" s="559"/>
      <c r="X604" s="562"/>
      <c r="Y604" s="559">
        <v>15</v>
      </c>
      <c r="Z604" s="559">
        <v>65</v>
      </c>
      <c r="AA604" s="561"/>
      <c r="AB604" s="561"/>
      <c r="AC604" s="560"/>
      <c r="AD604" s="559">
        <v>50</v>
      </c>
      <c r="AE604" s="560">
        <v>0</v>
      </c>
      <c r="AF604" s="559">
        <v>0.01</v>
      </c>
      <c r="AG604" s="226"/>
    </row>
    <row r="605" spans="1:33" ht="15.75" x14ac:dyDescent="0.25">
      <c r="A605" s="559">
        <v>376</v>
      </c>
      <c r="B605" s="563" t="s">
        <v>4</v>
      </c>
      <c r="C605" s="559">
        <v>7637</v>
      </c>
      <c r="D605" s="559">
        <v>11</v>
      </c>
      <c r="E605" s="559">
        <v>0</v>
      </c>
      <c r="F605" s="559">
        <v>30</v>
      </c>
      <c r="G605" s="559">
        <v>4430</v>
      </c>
      <c r="H605" s="559"/>
      <c r="I605" s="559"/>
      <c r="J605" s="559"/>
      <c r="K605" s="559"/>
      <c r="L605" s="559">
        <v>130</v>
      </c>
      <c r="M605" s="559">
        <f>G605*L605</f>
        <v>575900</v>
      </c>
      <c r="N605" s="559"/>
      <c r="O605" s="563"/>
      <c r="P605" s="563"/>
      <c r="Q605" s="559"/>
      <c r="R605" s="559"/>
      <c r="S605" s="559"/>
      <c r="T605" s="559"/>
      <c r="U605" s="559"/>
      <c r="V605" s="559"/>
      <c r="W605" s="559"/>
      <c r="X605" s="562"/>
      <c r="Y605" s="559"/>
      <c r="Z605" s="559"/>
      <c r="AA605" s="561"/>
      <c r="AB605" s="561">
        <f>M605</f>
        <v>575900</v>
      </c>
      <c r="AC605" s="560"/>
      <c r="AD605" s="559">
        <v>50</v>
      </c>
      <c r="AE605" s="560">
        <v>0</v>
      </c>
      <c r="AF605" s="559">
        <v>0.01</v>
      </c>
      <c r="AG605" s="226"/>
    </row>
    <row r="606" spans="1:33" ht="15.75" x14ac:dyDescent="0.25">
      <c r="A606" s="559">
        <v>377</v>
      </c>
      <c r="B606" s="563" t="s">
        <v>56</v>
      </c>
      <c r="C606" s="559"/>
      <c r="D606" s="559">
        <v>7</v>
      </c>
      <c r="E606" s="559">
        <v>2</v>
      </c>
      <c r="F606" s="559">
        <v>43</v>
      </c>
      <c r="G606" s="559">
        <v>3043</v>
      </c>
      <c r="H606" s="559"/>
      <c r="I606" s="559"/>
      <c r="J606" s="559"/>
      <c r="K606" s="559"/>
      <c r="L606" s="559"/>
      <c r="M606" s="559"/>
      <c r="N606" s="559"/>
      <c r="O606" s="563"/>
      <c r="P606" s="563"/>
      <c r="Q606" s="559"/>
      <c r="R606" s="559"/>
      <c r="S606" s="559"/>
      <c r="T606" s="559"/>
      <c r="U606" s="559"/>
      <c r="V606" s="559"/>
      <c r="W606" s="559"/>
      <c r="X606" s="562"/>
      <c r="Y606" s="559"/>
      <c r="Z606" s="559"/>
      <c r="AA606" s="561"/>
      <c r="AB606" s="561"/>
      <c r="AC606" s="560"/>
      <c r="AD606" s="559">
        <v>50</v>
      </c>
      <c r="AE606" s="560">
        <v>0</v>
      </c>
      <c r="AF606" s="559">
        <v>0.01</v>
      </c>
      <c r="AG606" s="226"/>
    </row>
    <row r="607" spans="1:33" ht="15.75" x14ac:dyDescent="0.25">
      <c r="A607" s="559">
        <v>378</v>
      </c>
      <c r="B607" s="563" t="s">
        <v>4</v>
      </c>
      <c r="C607" s="559">
        <v>7933</v>
      </c>
      <c r="D607" s="559">
        <v>11</v>
      </c>
      <c r="E607" s="559">
        <v>0</v>
      </c>
      <c r="F607" s="559">
        <v>30</v>
      </c>
      <c r="G607" s="559">
        <v>4430</v>
      </c>
      <c r="H607" s="559"/>
      <c r="I607" s="559"/>
      <c r="J607" s="559"/>
      <c r="K607" s="559"/>
      <c r="L607" s="559">
        <v>75</v>
      </c>
      <c r="M607" s="559">
        <f>L607*G607</f>
        <v>332250</v>
      </c>
      <c r="N607" s="559"/>
      <c r="O607" s="563"/>
      <c r="P607" s="563"/>
      <c r="Q607" s="559"/>
      <c r="R607" s="559"/>
      <c r="S607" s="559"/>
      <c r="T607" s="559"/>
      <c r="U607" s="559"/>
      <c r="V607" s="559"/>
      <c r="W607" s="559"/>
      <c r="X607" s="562"/>
      <c r="Y607" s="559"/>
      <c r="Z607" s="559"/>
      <c r="AA607" s="561"/>
      <c r="AB607" s="561">
        <f>M607</f>
        <v>332250</v>
      </c>
      <c r="AC607" s="560"/>
      <c r="AD607" s="559">
        <v>50</v>
      </c>
      <c r="AE607" s="560">
        <v>0</v>
      </c>
      <c r="AF607" s="559">
        <v>0.01</v>
      </c>
      <c r="AG607" s="226"/>
    </row>
    <row r="608" spans="1:33" ht="15.75" x14ac:dyDescent="0.25">
      <c r="A608" s="559">
        <v>379</v>
      </c>
      <c r="B608" s="563" t="s">
        <v>4</v>
      </c>
      <c r="C608" s="559">
        <v>28952</v>
      </c>
      <c r="D608" s="559">
        <v>0</v>
      </c>
      <c r="E608" s="559">
        <v>1</v>
      </c>
      <c r="F608" s="559">
        <v>13</v>
      </c>
      <c r="G608" s="559"/>
      <c r="H608" s="559">
        <v>113</v>
      </c>
      <c r="I608" s="559"/>
      <c r="J608" s="559"/>
      <c r="K608" s="559"/>
      <c r="L608" s="559">
        <v>75</v>
      </c>
      <c r="M608" s="559">
        <f>L608*H608</f>
        <v>8475</v>
      </c>
      <c r="N608" s="559"/>
      <c r="O608" s="563" t="s">
        <v>44</v>
      </c>
      <c r="P608" s="563" t="s">
        <v>1293</v>
      </c>
      <c r="Q608" s="559">
        <v>489.8</v>
      </c>
      <c r="R608" s="559"/>
      <c r="S608" s="559">
        <v>489.8</v>
      </c>
      <c r="T608" s="559"/>
      <c r="U608" s="559"/>
      <c r="V608" s="559"/>
      <c r="W608" s="559">
        <v>6500</v>
      </c>
      <c r="X608" s="562">
        <f>Q608*W608</f>
        <v>3183700</v>
      </c>
      <c r="Y608" s="559">
        <v>1</v>
      </c>
      <c r="Z608" s="559">
        <v>2</v>
      </c>
      <c r="AA608" s="561">
        <f>SUM(X608-(X608*Z608/100))</f>
        <v>3120026</v>
      </c>
      <c r="AB608" s="561">
        <f>AA608+M608</f>
        <v>3128501</v>
      </c>
      <c r="AC608" s="560"/>
      <c r="AD608" s="559">
        <v>10</v>
      </c>
      <c r="AE608" s="560">
        <v>0</v>
      </c>
      <c r="AF608" s="559">
        <v>0.02</v>
      </c>
      <c r="AG608" s="226"/>
    </row>
    <row r="609" spans="1:33" ht="15.75" x14ac:dyDescent="0.25">
      <c r="A609" s="559"/>
      <c r="B609" s="563"/>
      <c r="C609" s="559"/>
      <c r="D609" s="559"/>
      <c r="E609" s="559"/>
      <c r="F609" s="559"/>
      <c r="G609" s="559"/>
      <c r="H609" s="559"/>
      <c r="I609" s="559"/>
      <c r="J609" s="559"/>
      <c r="K609" s="559"/>
      <c r="L609" s="559"/>
      <c r="M609" s="559"/>
      <c r="N609" s="559"/>
      <c r="O609" s="563"/>
      <c r="P609" s="563"/>
      <c r="Q609" s="559"/>
      <c r="R609" s="559">
        <v>100.1</v>
      </c>
      <c r="S609" s="559"/>
      <c r="T609" s="559"/>
      <c r="U609" s="559"/>
      <c r="V609" s="559"/>
      <c r="W609" s="559"/>
      <c r="X609" s="562"/>
      <c r="Y609" s="559">
        <v>1</v>
      </c>
      <c r="Z609" s="559">
        <v>2</v>
      </c>
      <c r="AA609" s="561"/>
      <c r="AB609" s="561"/>
      <c r="AC609" s="560"/>
      <c r="AD609" s="559"/>
      <c r="AE609" s="560"/>
      <c r="AF609" s="559"/>
      <c r="AG609" s="226"/>
    </row>
    <row r="610" spans="1:33" ht="15.75" x14ac:dyDescent="0.25">
      <c r="A610" s="559">
        <v>380</v>
      </c>
      <c r="B610" s="563" t="s">
        <v>4</v>
      </c>
      <c r="C610" s="559">
        <v>2455</v>
      </c>
      <c r="D610" s="559">
        <v>12</v>
      </c>
      <c r="E610" s="559">
        <v>0</v>
      </c>
      <c r="F610" s="559">
        <v>29</v>
      </c>
      <c r="G610" s="559">
        <v>4829</v>
      </c>
      <c r="H610" s="559"/>
      <c r="I610" s="559"/>
      <c r="J610" s="559"/>
      <c r="K610" s="559"/>
      <c r="L610" s="559">
        <v>75</v>
      </c>
      <c r="M610" s="559">
        <f>L610*G610</f>
        <v>362175</v>
      </c>
      <c r="N610" s="559"/>
      <c r="O610" s="563"/>
      <c r="P610" s="563"/>
      <c r="Q610" s="559"/>
      <c r="R610" s="559"/>
      <c r="S610" s="559"/>
      <c r="T610" s="559"/>
      <c r="U610" s="559"/>
      <c r="V610" s="559"/>
      <c r="W610" s="559"/>
      <c r="X610" s="562"/>
      <c r="Y610" s="559"/>
      <c r="Z610" s="559"/>
      <c r="AA610" s="561"/>
      <c r="AB610" s="561">
        <f>M610</f>
        <v>362175</v>
      </c>
      <c r="AC610" s="560"/>
      <c r="AD610" s="559">
        <v>50</v>
      </c>
      <c r="AE610" s="560">
        <v>0</v>
      </c>
      <c r="AF610" s="559">
        <v>0.01</v>
      </c>
      <c r="AG610" s="226"/>
    </row>
    <row r="611" spans="1:33" ht="15.75" x14ac:dyDescent="0.25">
      <c r="A611" s="559">
        <v>381</v>
      </c>
      <c r="B611" s="563" t="s">
        <v>4</v>
      </c>
      <c r="C611" s="559">
        <v>298</v>
      </c>
      <c r="D611" s="559">
        <v>0</v>
      </c>
      <c r="E611" s="559">
        <v>1</v>
      </c>
      <c r="F611" s="559">
        <v>4</v>
      </c>
      <c r="G611" s="559"/>
      <c r="H611" s="559">
        <v>104</v>
      </c>
      <c r="I611" s="559"/>
      <c r="J611" s="559"/>
      <c r="K611" s="559"/>
      <c r="L611" s="559">
        <v>200</v>
      </c>
      <c r="M611" s="559">
        <f>H611*L611</f>
        <v>20800</v>
      </c>
      <c r="N611" s="559"/>
      <c r="O611" s="563" t="s">
        <v>44</v>
      </c>
      <c r="P611" s="563" t="s">
        <v>1293</v>
      </c>
      <c r="Q611" s="559">
        <v>239.22</v>
      </c>
      <c r="R611" s="559"/>
      <c r="S611" s="559">
        <v>239.22</v>
      </c>
      <c r="T611" s="559"/>
      <c r="U611" s="559"/>
      <c r="V611" s="559"/>
      <c r="W611" s="559">
        <v>6500</v>
      </c>
      <c r="X611" s="562">
        <f>Q611*W611</f>
        <v>1554930</v>
      </c>
      <c r="Y611" s="559">
        <v>30</v>
      </c>
      <c r="Z611" s="559">
        <v>85</v>
      </c>
      <c r="AA611" s="561">
        <f>SUM(X611-(X611*Z611/100))</f>
        <v>233239.5</v>
      </c>
      <c r="AB611" s="561">
        <f>AA611+M611</f>
        <v>254039.5</v>
      </c>
      <c r="AC611" s="560"/>
      <c r="AD611" s="559">
        <v>10</v>
      </c>
      <c r="AE611" s="560">
        <v>0</v>
      </c>
      <c r="AF611" s="559">
        <v>0.02</v>
      </c>
      <c r="AG611" s="226"/>
    </row>
    <row r="612" spans="1:33" ht="15.75" x14ac:dyDescent="0.25">
      <c r="A612" s="559"/>
      <c r="B612" s="563"/>
      <c r="C612" s="559"/>
      <c r="D612" s="559"/>
      <c r="E612" s="559"/>
      <c r="F612" s="559"/>
      <c r="G612" s="559"/>
      <c r="H612" s="559"/>
      <c r="I612" s="559"/>
      <c r="J612" s="559"/>
      <c r="K612" s="559"/>
      <c r="L612" s="559"/>
      <c r="M612" s="559"/>
      <c r="N612" s="559"/>
      <c r="O612" s="563"/>
      <c r="P612" s="563" t="s">
        <v>12</v>
      </c>
      <c r="Q612" s="559">
        <v>28</v>
      </c>
      <c r="R612" s="559">
        <v>28</v>
      </c>
      <c r="S612" s="559"/>
      <c r="T612" s="559"/>
      <c r="U612" s="559"/>
      <c r="V612" s="559"/>
      <c r="W612" s="559">
        <v>5400</v>
      </c>
      <c r="X612" s="562">
        <f>Q612*W612</f>
        <v>151200</v>
      </c>
      <c r="Y612" s="559">
        <v>30</v>
      </c>
      <c r="Z612" s="559">
        <v>93</v>
      </c>
      <c r="AA612" s="561">
        <f>SUM(X612-(X612*Z612/100))</f>
        <v>10584</v>
      </c>
      <c r="AB612" s="561">
        <f>AA612</f>
        <v>10584</v>
      </c>
      <c r="AC612" s="560"/>
      <c r="AD612" s="559">
        <v>50</v>
      </c>
      <c r="AE612" s="560">
        <v>0</v>
      </c>
      <c r="AF612" s="559">
        <v>0.01</v>
      </c>
      <c r="AG612" s="226"/>
    </row>
    <row r="613" spans="1:33" ht="15.75" x14ac:dyDescent="0.25">
      <c r="A613" s="559"/>
      <c r="B613" s="563" t="s">
        <v>4</v>
      </c>
      <c r="C613" s="559">
        <v>16993</v>
      </c>
      <c r="D613" s="559">
        <v>1</v>
      </c>
      <c r="E613" s="559">
        <v>0</v>
      </c>
      <c r="F613" s="559">
        <v>0</v>
      </c>
      <c r="G613" s="559">
        <v>400</v>
      </c>
      <c r="H613" s="559"/>
      <c r="I613" s="559"/>
      <c r="J613" s="559"/>
      <c r="K613" s="559"/>
      <c r="L613" s="559">
        <v>75</v>
      </c>
      <c r="M613" s="559">
        <f>G613*L613</f>
        <v>30000</v>
      </c>
      <c r="N613" s="559"/>
      <c r="O613" s="563"/>
      <c r="P613" s="563"/>
      <c r="Q613" s="559"/>
      <c r="R613" s="559"/>
      <c r="S613" s="559"/>
      <c r="T613" s="559"/>
      <c r="U613" s="559"/>
      <c r="V613" s="559"/>
      <c r="W613" s="559"/>
      <c r="X613" s="562"/>
      <c r="Y613" s="559"/>
      <c r="Z613" s="559"/>
      <c r="AA613" s="561"/>
      <c r="AB613" s="561">
        <f>M613</f>
        <v>30000</v>
      </c>
      <c r="AC613" s="560"/>
      <c r="AD613" s="559">
        <v>50</v>
      </c>
      <c r="AE613" s="560">
        <v>0</v>
      </c>
      <c r="AF613" s="559">
        <v>0.01</v>
      </c>
      <c r="AG613" s="226"/>
    </row>
    <row r="614" spans="1:33" ht="15.75" x14ac:dyDescent="0.25">
      <c r="A614" s="559">
        <v>382</v>
      </c>
      <c r="B614" s="563" t="s">
        <v>4</v>
      </c>
      <c r="C614" s="559">
        <v>1667</v>
      </c>
      <c r="D614" s="559">
        <v>4</v>
      </c>
      <c r="E614" s="559">
        <v>3</v>
      </c>
      <c r="F614" s="559">
        <v>69</v>
      </c>
      <c r="G614" s="559">
        <v>1969</v>
      </c>
      <c r="H614" s="559"/>
      <c r="I614" s="559"/>
      <c r="J614" s="559"/>
      <c r="K614" s="559"/>
      <c r="L614" s="559">
        <v>75</v>
      </c>
      <c r="M614" s="559">
        <f>G614*L614</f>
        <v>147675</v>
      </c>
      <c r="N614" s="559"/>
      <c r="O614" s="563"/>
      <c r="P614" s="563"/>
      <c r="Q614" s="559"/>
      <c r="R614" s="559"/>
      <c r="S614" s="559"/>
      <c r="T614" s="559"/>
      <c r="U614" s="559"/>
      <c r="V614" s="559"/>
      <c r="W614" s="559"/>
      <c r="X614" s="562"/>
      <c r="Y614" s="559"/>
      <c r="Z614" s="559"/>
      <c r="AA614" s="561"/>
      <c r="AB614" s="561">
        <f>M614</f>
        <v>147675</v>
      </c>
      <c r="AC614" s="560"/>
      <c r="AD614" s="559">
        <v>50</v>
      </c>
      <c r="AE614" s="560">
        <v>0</v>
      </c>
      <c r="AF614" s="559">
        <v>0.01</v>
      </c>
      <c r="AG614" s="226"/>
    </row>
    <row r="615" spans="1:33" ht="15.75" x14ac:dyDescent="0.25">
      <c r="A615" s="559">
        <v>383</v>
      </c>
      <c r="B615" s="563" t="s">
        <v>4</v>
      </c>
      <c r="C615" s="559">
        <v>10467</v>
      </c>
      <c r="D615" s="559">
        <v>7</v>
      </c>
      <c r="E615" s="559">
        <v>1</v>
      </c>
      <c r="F615" s="559">
        <v>39</v>
      </c>
      <c r="G615" s="559">
        <v>2939</v>
      </c>
      <c r="H615" s="559"/>
      <c r="I615" s="559"/>
      <c r="J615" s="559"/>
      <c r="K615" s="559"/>
      <c r="L615" s="559">
        <v>75</v>
      </c>
      <c r="M615" s="559">
        <f>G615*L615</f>
        <v>220425</v>
      </c>
      <c r="N615" s="559"/>
      <c r="O615" s="563"/>
      <c r="P615" s="563"/>
      <c r="Q615" s="559"/>
      <c r="R615" s="559"/>
      <c r="S615" s="559"/>
      <c r="T615" s="559"/>
      <c r="U615" s="559"/>
      <c r="V615" s="559"/>
      <c r="W615" s="559"/>
      <c r="X615" s="562"/>
      <c r="Y615" s="559"/>
      <c r="Z615" s="559"/>
      <c r="AA615" s="561"/>
      <c r="AB615" s="561">
        <f>M615</f>
        <v>220425</v>
      </c>
      <c r="AC615" s="560"/>
      <c r="AD615" s="559">
        <v>50</v>
      </c>
      <c r="AE615" s="560">
        <v>0</v>
      </c>
      <c r="AF615" s="559">
        <v>0.01</v>
      </c>
      <c r="AG615" s="226"/>
    </row>
    <row r="616" spans="1:33" ht="15.75" x14ac:dyDescent="0.25">
      <c r="A616" s="559">
        <v>384</v>
      </c>
      <c r="B616" s="563" t="s">
        <v>4</v>
      </c>
      <c r="C616" s="559">
        <v>10468</v>
      </c>
      <c r="D616" s="559">
        <v>0</v>
      </c>
      <c r="E616" s="559">
        <v>2</v>
      </c>
      <c r="F616" s="559">
        <v>12</v>
      </c>
      <c r="G616" s="559"/>
      <c r="H616" s="559">
        <v>212</v>
      </c>
      <c r="I616" s="559"/>
      <c r="J616" s="559"/>
      <c r="K616" s="559"/>
      <c r="L616" s="559">
        <v>250</v>
      </c>
      <c r="M616" s="559">
        <f>L616*H616</f>
        <v>53000</v>
      </c>
      <c r="N616" s="559"/>
      <c r="O616" s="563" t="s">
        <v>39</v>
      </c>
      <c r="P616" s="563" t="s">
        <v>1233</v>
      </c>
      <c r="Q616" s="559">
        <v>224.1</v>
      </c>
      <c r="R616" s="559"/>
      <c r="S616" s="559">
        <v>224.1</v>
      </c>
      <c r="T616" s="559"/>
      <c r="U616" s="559"/>
      <c r="V616" s="559"/>
      <c r="W616" s="559">
        <v>6500</v>
      </c>
      <c r="X616" s="562">
        <f>Q616*W616</f>
        <v>1456650</v>
      </c>
      <c r="Y616" s="559">
        <v>25</v>
      </c>
      <c r="Z616" s="559">
        <v>40</v>
      </c>
      <c r="AA616" s="561">
        <f>SUM(X616-(X616*Z616/100))</f>
        <v>873990</v>
      </c>
      <c r="AB616" s="561">
        <f>AA616+M616</f>
        <v>926990</v>
      </c>
      <c r="AC616" s="560"/>
      <c r="AD616" s="559">
        <v>10</v>
      </c>
      <c r="AE616" s="560">
        <v>0</v>
      </c>
      <c r="AF616" s="559">
        <v>0.02</v>
      </c>
      <c r="AG616" s="226"/>
    </row>
    <row r="617" spans="1:33" ht="15.75" x14ac:dyDescent="0.25">
      <c r="A617" s="559"/>
      <c r="B617" s="563"/>
      <c r="C617" s="559"/>
      <c r="D617" s="559"/>
      <c r="E617" s="559"/>
      <c r="F617" s="559"/>
      <c r="G617" s="559"/>
      <c r="H617" s="559"/>
      <c r="I617" s="559"/>
      <c r="J617" s="559"/>
      <c r="K617" s="559"/>
      <c r="L617" s="559"/>
      <c r="M617" s="559"/>
      <c r="N617" s="559"/>
      <c r="O617" s="563" t="s">
        <v>39</v>
      </c>
      <c r="P617" s="563" t="s">
        <v>1233</v>
      </c>
      <c r="Q617" s="559">
        <v>96</v>
      </c>
      <c r="R617" s="559"/>
      <c r="S617" s="559"/>
      <c r="T617" s="559"/>
      <c r="U617" s="559">
        <v>96</v>
      </c>
      <c r="V617" s="559"/>
      <c r="W617" s="559">
        <v>6500</v>
      </c>
      <c r="X617" s="562">
        <f>Q617*W617</f>
        <v>624000</v>
      </c>
      <c r="Y617" s="559">
        <v>30</v>
      </c>
      <c r="Z617" s="559">
        <v>50</v>
      </c>
      <c r="AA617" s="561">
        <f>SUM(X617-(X617*Z617/100))</f>
        <v>312000</v>
      </c>
      <c r="AB617" s="561">
        <f>AA617</f>
        <v>312000</v>
      </c>
      <c r="AC617" s="560"/>
      <c r="AD617" s="559">
        <v>10</v>
      </c>
      <c r="AE617" s="560">
        <v>0</v>
      </c>
      <c r="AF617" s="559">
        <v>0.02</v>
      </c>
      <c r="AG617" s="226"/>
    </row>
    <row r="618" spans="1:33" ht="15.75" x14ac:dyDescent="0.25">
      <c r="A618" s="559"/>
      <c r="B618" s="563"/>
      <c r="C618" s="559"/>
      <c r="D618" s="559"/>
      <c r="E618" s="559"/>
      <c r="F618" s="559"/>
      <c r="G618" s="559"/>
      <c r="H618" s="559"/>
      <c r="I618" s="559"/>
      <c r="J618" s="559"/>
      <c r="K618" s="559"/>
      <c r="L618" s="559"/>
      <c r="M618" s="559"/>
      <c r="N618" s="559"/>
      <c r="O618" s="563" t="s">
        <v>1</v>
      </c>
      <c r="P618" s="563" t="s">
        <v>0</v>
      </c>
      <c r="Q618" s="559">
        <v>88.36</v>
      </c>
      <c r="R618" s="559">
        <v>88.36</v>
      </c>
      <c r="S618" s="559"/>
      <c r="T618" s="559"/>
      <c r="U618" s="559"/>
      <c r="V618" s="559"/>
      <c r="W618" s="559">
        <v>2050</v>
      </c>
      <c r="X618" s="562">
        <f>Q618*W618</f>
        <v>181138</v>
      </c>
      <c r="Y618" s="559">
        <v>4</v>
      </c>
      <c r="Z618" s="559">
        <v>12</v>
      </c>
      <c r="AA618" s="561">
        <f>SUM(X618-(X618*Z618/100))</f>
        <v>159401.44</v>
      </c>
      <c r="AB618" s="561">
        <f>AA618</f>
        <v>159401.44</v>
      </c>
      <c r="AC618" s="560"/>
      <c r="AD618" s="559">
        <v>50</v>
      </c>
      <c r="AE618" s="560">
        <v>0</v>
      </c>
      <c r="AF618" s="559">
        <v>0.01</v>
      </c>
      <c r="AG618" s="226"/>
    </row>
    <row r="619" spans="1:33" ht="15.75" x14ac:dyDescent="0.25">
      <c r="A619" s="559">
        <v>385</v>
      </c>
      <c r="B619" s="563" t="s">
        <v>56</v>
      </c>
      <c r="C619" s="559">
        <v>3108</v>
      </c>
      <c r="D619" s="559">
        <v>6</v>
      </c>
      <c r="E619" s="559">
        <v>1</v>
      </c>
      <c r="F619" s="559">
        <v>81</v>
      </c>
      <c r="G619" s="559">
        <v>2581</v>
      </c>
      <c r="H619" s="559"/>
      <c r="I619" s="559"/>
      <c r="J619" s="559"/>
      <c r="K619" s="559"/>
      <c r="L619" s="559"/>
      <c r="M619" s="559"/>
      <c r="N619" s="559"/>
      <c r="O619" s="563"/>
      <c r="P619" s="563"/>
      <c r="Q619" s="559"/>
      <c r="R619" s="559"/>
      <c r="S619" s="559"/>
      <c r="T619" s="559"/>
      <c r="U619" s="559"/>
      <c r="V619" s="559"/>
      <c r="W619" s="559"/>
      <c r="X619" s="562"/>
      <c r="Y619" s="559"/>
      <c r="Z619" s="559"/>
      <c r="AA619" s="561"/>
      <c r="AB619" s="561"/>
      <c r="AC619" s="560"/>
      <c r="AD619" s="559">
        <v>50</v>
      </c>
      <c r="AE619" s="560">
        <v>0</v>
      </c>
      <c r="AF619" s="559">
        <v>0.01</v>
      </c>
      <c r="AG619" s="226"/>
    </row>
    <row r="620" spans="1:33" ht="15.75" x14ac:dyDescent="0.25">
      <c r="A620" s="559">
        <v>386</v>
      </c>
      <c r="B620" s="563" t="s">
        <v>56</v>
      </c>
      <c r="C620" s="559">
        <v>676</v>
      </c>
      <c r="D620" s="559">
        <v>0</v>
      </c>
      <c r="E620" s="559">
        <v>0</v>
      </c>
      <c r="F620" s="559">
        <v>97</v>
      </c>
      <c r="G620" s="559">
        <v>97</v>
      </c>
      <c r="H620" s="559"/>
      <c r="I620" s="559"/>
      <c r="J620" s="559"/>
      <c r="K620" s="559"/>
      <c r="L620" s="559"/>
      <c r="M620" s="559"/>
      <c r="N620" s="559"/>
      <c r="O620" s="563" t="s">
        <v>39</v>
      </c>
      <c r="P620" s="563" t="s">
        <v>1233</v>
      </c>
      <c r="Q620" s="559">
        <v>88.4</v>
      </c>
      <c r="R620" s="559"/>
      <c r="S620" s="559"/>
      <c r="T620" s="559"/>
      <c r="U620" s="559"/>
      <c r="V620" s="559"/>
      <c r="W620" s="559">
        <v>6500</v>
      </c>
      <c r="X620" s="562">
        <f>Q620*W620</f>
        <v>574600</v>
      </c>
      <c r="Y620" s="559">
        <v>12</v>
      </c>
      <c r="Z620" s="559">
        <v>14</v>
      </c>
      <c r="AA620" s="561">
        <f>SUM(X620-(X620*Z620/100))</f>
        <v>494156</v>
      </c>
      <c r="AB620" s="561">
        <f>AA620</f>
        <v>494156</v>
      </c>
      <c r="AC620" s="560"/>
      <c r="AD620" s="559">
        <v>10</v>
      </c>
      <c r="AE620" s="560">
        <v>0</v>
      </c>
      <c r="AF620" s="559">
        <v>0.02</v>
      </c>
      <c r="AG620" s="226"/>
    </row>
    <row r="621" spans="1:33" ht="15.75" x14ac:dyDescent="0.25">
      <c r="A621" s="559"/>
      <c r="B621" s="563"/>
      <c r="C621" s="559"/>
      <c r="D621" s="559"/>
      <c r="E621" s="559"/>
      <c r="F621" s="559"/>
      <c r="G621" s="559"/>
      <c r="H621" s="559"/>
      <c r="I621" s="559"/>
      <c r="J621" s="559"/>
      <c r="K621" s="559"/>
      <c r="L621" s="559"/>
      <c r="M621" s="559"/>
      <c r="N621" s="559"/>
      <c r="O621" s="563" t="s">
        <v>39</v>
      </c>
      <c r="P621" s="563" t="s">
        <v>1233</v>
      </c>
      <c r="Q621" s="559">
        <v>63.92</v>
      </c>
      <c r="R621" s="559"/>
      <c r="S621" s="559"/>
      <c r="T621" s="559"/>
      <c r="U621" s="559"/>
      <c r="V621" s="559"/>
      <c r="W621" s="559">
        <v>6500</v>
      </c>
      <c r="X621" s="562">
        <f>Q621*W621</f>
        <v>415480</v>
      </c>
      <c r="Y621" s="559">
        <v>3</v>
      </c>
      <c r="Z621" s="559">
        <v>3</v>
      </c>
      <c r="AA621" s="561">
        <f>SUM(X621-(X621*Z621/100))</f>
        <v>403015.6</v>
      </c>
      <c r="AB621" s="561">
        <f>AA621</f>
        <v>403015.6</v>
      </c>
      <c r="AC621" s="560"/>
      <c r="AD621" s="559">
        <v>10</v>
      </c>
      <c r="AE621" s="560">
        <v>0</v>
      </c>
      <c r="AF621" s="559">
        <v>0.02</v>
      </c>
      <c r="AG621" s="226"/>
    </row>
    <row r="622" spans="1:33" ht="15.75" x14ac:dyDescent="0.25">
      <c r="A622" s="559">
        <v>387</v>
      </c>
      <c r="B622" s="563" t="s">
        <v>4</v>
      </c>
      <c r="C622" s="559">
        <v>280</v>
      </c>
      <c r="D622" s="559">
        <v>0</v>
      </c>
      <c r="E622" s="559">
        <v>1</v>
      </c>
      <c r="F622" s="559">
        <v>3</v>
      </c>
      <c r="G622" s="559"/>
      <c r="H622" s="559">
        <v>103</v>
      </c>
      <c r="I622" s="559"/>
      <c r="J622" s="559"/>
      <c r="K622" s="559"/>
      <c r="L622" s="559">
        <v>450</v>
      </c>
      <c r="M622" s="559">
        <f>L622*H622</f>
        <v>46350</v>
      </c>
      <c r="N622" s="559"/>
      <c r="O622" s="563" t="s">
        <v>44</v>
      </c>
      <c r="P622" s="563" t="s">
        <v>1293</v>
      </c>
      <c r="Q622" s="559">
        <v>273.02</v>
      </c>
      <c r="R622" s="559"/>
      <c r="S622" s="559"/>
      <c r="T622" s="559"/>
      <c r="U622" s="559"/>
      <c r="V622" s="559"/>
      <c r="W622" s="559">
        <v>5400</v>
      </c>
      <c r="X622" s="562">
        <f>Q622*W622</f>
        <v>1474308</v>
      </c>
      <c r="Y622" s="559">
        <v>20</v>
      </c>
      <c r="Z622" s="559">
        <v>75</v>
      </c>
      <c r="AA622" s="561">
        <f>SUM(X622-(X622*Z622/100))</f>
        <v>368577</v>
      </c>
      <c r="AB622" s="561">
        <f>AA622+M622</f>
        <v>414927</v>
      </c>
      <c r="AC622" s="560"/>
      <c r="AD622" s="559">
        <v>10</v>
      </c>
      <c r="AE622" s="560">
        <v>0</v>
      </c>
      <c r="AF622" s="559">
        <v>0.02</v>
      </c>
      <c r="AG622" s="226"/>
    </row>
    <row r="623" spans="1:33" ht="15.75" x14ac:dyDescent="0.25">
      <c r="A623" s="559"/>
      <c r="B623" s="563"/>
      <c r="C623" s="559"/>
      <c r="D623" s="559"/>
      <c r="E623" s="559"/>
      <c r="F623" s="559"/>
      <c r="G623" s="559"/>
      <c r="H623" s="559"/>
      <c r="I623" s="559"/>
      <c r="J623" s="559"/>
      <c r="K623" s="559"/>
      <c r="L623" s="559"/>
      <c r="M623" s="559"/>
      <c r="N623" s="559"/>
      <c r="O623" s="563" t="s">
        <v>8</v>
      </c>
      <c r="P623" s="563" t="s">
        <v>0</v>
      </c>
      <c r="Q623" s="559">
        <v>24.96</v>
      </c>
      <c r="R623" s="559"/>
      <c r="S623" s="559"/>
      <c r="T623" s="559"/>
      <c r="U623" s="559"/>
      <c r="V623" s="559"/>
      <c r="W623" s="559">
        <v>5400</v>
      </c>
      <c r="X623" s="562">
        <f>Q623*W623</f>
        <v>134784</v>
      </c>
      <c r="Y623" s="559">
        <v>2</v>
      </c>
      <c r="Z623" s="559">
        <v>6</v>
      </c>
      <c r="AA623" s="561">
        <f>SUM(X623-(X623*Z623/100))</f>
        <v>126696.96000000001</v>
      </c>
      <c r="AB623" s="561">
        <f>AA623</f>
        <v>126696.96000000001</v>
      </c>
      <c r="AC623" s="560"/>
      <c r="AD623" s="559">
        <v>50</v>
      </c>
      <c r="AE623" s="560">
        <v>0</v>
      </c>
      <c r="AF623" s="559">
        <v>0.01</v>
      </c>
      <c r="AG623" s="226"/>
    </row>
    <row r="624" spans="1:33" ht="15.75" x14ac:dyDescent="0.25">
      <c r="A624" s="559"/>
      <c r="B624" s="563"/>
      <c r="C624" s="559"/>
      <c r="D624" s="559"/>
      <c r="E624" s="559"/>
      <c r="F624" s="559"/>
      <c r="G624" s="559"/>
      <c r="H624" s="559"/>
      <c r="I624" s="559"/>
      <c r="J624" s="559"/>
      <c r="K624" s="559"/>
      <c r="L624" s="559"/>
      <c r="M624" s="559"/>
      <c r="N624" s="559"/>
      <c r="O624" s="563" t="s">
        <v>16</v>
      </c>
      <c r="P624" s="563" t="s">
        <v>0</v>
      </c>
      <c r="Q624" s="559">
        <v>30.8</v>
      </c>
      <c r="R624" s="559"/>
      <c r="S624" s="559"/>
      <c r="T624" s="559"/>
      <c r="U624" s="559"/>
      <c r="V624" s="559"/>
      <c r="W624" s="559">
        <v>2400</v>
      </c>
      <c r="X624" s="562">
        <f>Q624*W624</f>
        <v>73920</v>
      </c>
      <c r="Y624" s="559">
        <v>1</v>
      </c>
      <c r="Z624" s="559">
        <v>3</v>
      </c>
      <c r="AA624" s="561">
        <f>SUM(X624-(X624*Z624/100))</f>
        <v>71702.399999999994</v>
      </c>
      <c r="AB624" s="561">
        <f>AA624</f>
        <v>71702.399999999994</v>
      </c>
      <c r="AC624" s="560"/>
      <c r="AD624" s="559"/>
      <c r="AE624" s="560">
        <v>0</v>
      </c>
      <c r="AF624" s="559">
        <v>0.03</v>
      </c>
      <c r="AG624" s="226"/>
    </row>
    <row r="625" spans="1:33" ht="15.75" x14ac:dyDescent="0.25">
      <c r="A625" s="559">
        <v>388</v>
      </c>
      <c r="B625" s="563" t="s">
        <v>1291</v>
      </c>
      <c r="C625" s="559"/>
      <c r="D625" s="559">
        <v>0</v>
      </c>
      <c r="E625" s="559">
        <v>2</v>
      </c>
      <c r="F625" s="559">
        <v>0</v>
      </c>
      <c r="G625" s="559"/>
      <c r="H625" s="559"/>
      <c r="I625" s="559"/>
      <c r="J625" s="559">
        <v>200</v>
      </c>
      <c r="K625" s="559"/>
      <c r="L625" s="559"/>
      <c r="M625" s="559"/>
      <c r="N625" s="559"/>
      <c r="O625" s="563"/>
      <c r="P625" s="563"/>
      <c r="Q625" s="559"/>
      <c r="R625" s="559"/>
      <c r="S625" s="559"/>
      <c r="T625" s="559"/>
      <c r="U625" s="559"/>
      <c r="V625" s="559"/>
      <c r="W625" s="559"/>
      <c r="X625" s="562"/>
      <c r="Y625" s="559"/>
      <c r="Z625" s="559"/>
      <c r="AA625" s="561"/>
      <c r="AB625" s="561"/>
      <c r="AC625" s="560"/>
      <c r="AD625" s="559"/>
      <c r="AE625" s="560">
        <v>0</v>
      </c>
      <c r="AF625" s="559">
        <v>0.03</v>
      </c>
      <c r="AG625" s="226"/>
    </row>
    <row r="626" spans="1:33" ht="15.75" x14ac:dyDescent="0.25">
      <c r="A626" s="559">
        <v>389</v>
      </c>
      <c r="B626" s="563" t="s">
        <v>4</v>
      </c>
      <c r="C626" s="559">
        <v>13189</v>
      </c>
      <c r="D626" s="559">
        <v>0</v>
      </c>
      <c r="E626" s="559">
        <v>1</v>
      </c>
      <c r="F626" s="559">
        <v>47</v>
      </c>
      <c r="G626" s="559"/>
      <c r="H626" s="559"/>
      <c r="I626" s="559"/>
      <c r="J626" s="559">
        <v>147</v>
      </c>
      <c r="K626" s="559"/>
      <c r="L626" s="559">
        <v>75</v>
      </c>
      <c r="M626" s="559">
        <f>L626*J626</f>
        <v>11025</v>
      </c>
      <c r="N626" s="559"/>
      <c r="O626" s="563"/>
      <c r="P626" s="563"/>
      <c r="Q626" s="559"/>
      <c r="R626" s="559"/>
      <c r="S626" s="559"/>
      <c r="T626" s="559"/>
      <c r="U626" s="559"/>
      <c r="V626" s="559"/>
      <c r="W626" s="559"/>
      <c r="X626" s="562"/>
      <c r="Y626" s="559"/>
      <c r="Z626" s="559"/>
      <c r="AA626" s="561"/>
      <c r="AB626" s="561">
        <f>M626</f>
        <v>11025</v>
      </c>
      <c r="AC626" s="560"/>
      <c r="AD626" s="559"/>
      <c r="AE626" s="560">
        <v>0</v>
      </c>
      <c r="AF626" s="559">
        <v>0.03</v>
      </c>
      <c r="AG626" s="226"/>
    </row>
    <row r="627" spans="1:33" ht="15.75" x14ac:dyDescent="0.25">
      <c r="A627" s="559"/>
      <c r="B627" s="563" t="s">
        <v>4</v>
      </c>
      <c r="C627" s="559">
        <v>14216</v>
      </c>
      <c r="D627" s="559">
        <v>7</v>
      </c>
      <c r="E627" s="559">
        <v>0</v>
      </c>
      <c r="F627" s="559">
        <v>0</v>
      </c>
      <c r="G627" s="559">
        <v>2800</v>
      </c>
      <c r="H627" s="559"/>
      <c r="I627" s="559"/>
      <c r="J627" s="559"/>
      <c r="K627" s="559"/>
      <c r="L627" s="559">
        <v>75</v>
      </c>
      <c r="M627" s="559">
        <f>L627*G627</f>
        <v>210000</v>
      </c>
      <c r="N627" s="559"/>
      <c r="O627" s="563"/>
      <c r="P627" s="563"/>
      <c r="Q627" s="559"/>
      <c r="R627" s="559"/>
      <c r="S627" s="559"/>
      <c r="T627" s="559"/>
      <c r="U627" s="559"/>
      <c r="V627" s="559"/>
      <c r="W627" s="559"/>
      <c r="X627" s="562"/>
      <c r="Y627" s="559"/>
      <c r="Z627" s="559"/>
      <c r="AA627" s="561"/>
      <c r="AB627" s="561">
        <f>M627</f>
        <v>210000</v>
      </c>
      <c r="AC627" s="560"/>
      <c r="AD627" s="559">
        <v>50</v>
      </c>
      <c r="AE627" s="560">
        <v>0</v>
      </c>
      <c r="AF627" s="559">
        <v>0.01</v>
      </c>
      <c r="AG627" s="226"/>
    </row>
    <row r="628" spans="1:33" ht="15.75" x14ac:dyDescent="0.25">
      <c r="A628" s="559">
        <v>390</v>
      </c>
      <c r="B628" s="563" t="s">
        <v>4</v>
      </c>
      <c r="C628" s="559">
        <v>18016</v>
      </c>
      <c r="D628" s="559">
        <v>28</v>
      </c>
      <c r="E628" s="559">
        <v>3</v>
      </c>
      <c r="F628" s="559">
        <v>10</v>
      </c>
      <c r="G628" s="559">
        <v>11510</v>
      </c>
      <c r="H628" s="559"/>
      <c r="I628" s="559"/>
      <c r="J628" s="559"/>
      <c r="K628" s="559"/>
      <c r="L628" s="559">
        <v>75</v>
      </c>
      <c r="M628" s="559">
        <f>L628*G628</f>
        <v>863250</v>
      </c>
      <c r="N628" s="559"/>
      <c r="O628" s="563"/>
      <c r="P628" s="563"/>
      <c r="Q628" s="559"/>
      <c r="R628" s="559"/>
      <c r="S628" s="559"/>
      <c r="T628" s="559"/>
      <c r="U628" s="559"/>
      <c r="V628" s="559"/>
      <c r="W628" s="559"/>
      <c r="X628" s="562"/>
      <c r="Y628" s="559"/>
      <c r="Z628" s="559"/>
      <c r="AA628" s="561"/>
      <c r="AB628" s="561">
        <f>M628</f>
        <v>863250</v>
      </c>
      <c r="AC628" s="560"/>
      <c r="AD628" s="559">
        <v>50</v>
      </c>
      <c r="AE628" s="560">
        <v>0</v>
      </c>
      <c r="AF628" s="559">
        <v>0.01</v>
      </c>
      <c r="AG628" s="226"/>
    </row>
    <row r="629" spans="1:33" ht="15.75" x14ac:dyDescent="0.25">
      <c r="A629" s="559">
        <v>391</v>
      </c>
      <c r="B629" s="563" t="s">
        <v>4</v>
      </c>
      <c r="C629" s="559">
        <v>299</v>
      </c>
      <c r="D629" s="559">
        <v>0</v>
      </c>
      <c r="E629" s="559">
        <v>0</v>
      </c>
      <c r="F629" s="559">
        <v>65</v>
      </c>
      <c r="G629" s="559"/>
      <c r="H629" s="559">
        <v>65</v>
      </c>
      <c r="I629" s="559"/>
      <c r="J629" s="559"/>
      <c r="K629" s="559"/>
      <c r="L629" s="559">
        <v>110</v>
      </c>
      <c r="M629" s="559">
        <f>L629*H629</f>
        <v>7150</v>
      </c>
      <c r="N629" s="559"/>
      <c r="O629" s="563"/>
      <c r="P629" s="563"/>
      <c r="Q629" s="559"/>
      <c r="R629" s="559"/>
      <c r="S629" s="559"/>
      <c r="T629" s="559"/>
      <c r="U629" s="559"/>
      <c r="V629" s="559"/>
      <c r="W629" s="559"/>
      <c r="X629" s="562"/>
      <c r="Y629" s="559"/>
      <c r="Z629" s="559"/>
      <c r="AA629" s="561"/>
      <c r="AB629" s="561">
        <f>M629</f>
        <v>7150</v>
      </c>
      <c r="AC629" s="560"/>
      <c r="AD629" s="559">
        <v>50</v>
      </c>
      <c r="AE629" s="560">
        <v>0</v>
      </c>
      <c r="AF629" s="559">
        <v>0.01</v>
      </c>
      <c r="AG629" s="226"/>
    </row>
    <row r="630" spans="1:33" ht="15.75" x14ac:dyDescent="0.25">
      <c r="A630" s="559"/>
      <c r="B630" s="563"/>
      <c r="C630" s="559"/>
      <c r="D630" s="559"/>
      <c r="E630" s="559"/>
      <c r="F630" s="559"/>
      <c r="G630" s="559"/>
      <c r="H630" s="559"/>
      <c r="I630" s="559"/>
      <c r="J630" s="559"/>
      <c r="K630" s="559"/>
      <c r="L630" s="559"/>
      <c r="M630" s="559"/>
      <c r="N630" s="559"/>
      <c r="O630" s="563"/>
      <c r="P630" s="563"/>
      <c r="Q630" s="559"/>
      <c r="R630" s="559"/>
      <c r="S630" s="559">
        <v>195.7</v>
      </c>
      <c r="T630" s="559">
        <v>25.2</v>
      </c>
      <c r="U630" s="559"/>
      <c r="V630" s="559"/>
      <c r="W630" s="559"/>
      <c r="X630" s="562"/>
      <c r="Y630" s="559">
        <v>2</v>
      </c>
      <c r="Z630" s="559"/>
      <c r="AA630" s="561"/>
      <c r="AB630" s="561"/>
      <c r="AC630" s="560"/>
      <c r="AD630" s="559"/>
      <c r="AE630" s="560"/>
      <c r="AF630" s="559"/>
      <c r="AG630" s="226"/>
    </row>
    <row r="631" spans="1:33" ht="15.75" x14ac:dyDescent="0.25">
      <c r="A631" s="559">
        <v>392</v>
      </c>
      <c r="B631" s="563" t="s">
        <v>4</v>
      </c>
      <c r="C631" s="559" t="s">
        <v>1292</v>
      </c>
      <c r="D631" s="559">
        <v>4</v>
      </c>
      <c r="E631" s="559">
        <v>2</v>
      </c>
      <c r="F631" s="559">
        <v>10</v>
      </c>
      <c r="G631" s="559">
        <v>1810</v>
      </c>
      <c r="H631" s="559"/>
      <c r="I631" s="559"/>
      <c r="J631" s="559"/>
      <c r="K631" s="559"/>
      <c r="L631" s="559"/>
      <c r="M631" s="559"/>
      <c r="N631" s="559"/>
      <c r="O631" s="563"/>
      <c r="P631" s="563"/>
      <c r="Q631" s="559"/>
      <c r="R631" s="559"/>
      <c r="S631" s="559"/>
      <c r="T631" s="559"/>
      <c r="U631" s="559"/>
      <c r="V631" s="559"/>
      <c r="W631" s="559"/>
      <c r="X631" s="562"/>
      <c r="Y631" s="559"/>
      <c r="Z631" s="559"/>
      <c r="AA631" s="561"/>
      <c r="AB631" s="561"/>
      <c r="AC631" s="560"/>
      <c r="AD631" s="559">
        <v>50</v>
      </c>
      <c r="AE631" s="560">
        <v>0</v>
      </c>
      <c r="AF631" s="559">
        <v>0.01</v>
      </c>
      <c r="AG631" s="226"/>
    </row>
    <row r="632" spans="1:33" ht="15.75" x14ac:dyDescent="0.25">
      <c r="A632" s="559">
        <v>393</v>
      </c>
      <c r="B632" s="563" t="s">
        <v>4</v>
      </c>
      <c r="C632" s="559">
        <v>1797</v>
      </c>
      <c r="D632" s="559">
        <v>18</v>
      </c>
      <c r="E632" s="559">
        <v>0</v>
      </c>
      <c r="F632" s="559">
        <v>31</v>
      </c>
      <c r="G632" s="559">
        <v>7231</v>
      </c>
      <c r="H632" s="559"/>
      <c r="I632" s="559"/>
      <c r="J632" s="559"/>
      <c r="K632" s="559"/>
      <c r="L632" s="559">
        <v>75</v>
      </c>
      <c r="M632" s="559">
        <f>L632*G632</f>
        <v>542325</v>
      </c>
      <c r="N632" s="559"/>
      <c r="O632" s="563"/>
      <c r="P632" s="563"/>
      <c r="Q632" s="559"/>
      <c r="R632" s="559"/>
      <c r="S632" s="559"/>
      <c r="T632" s="559"/>
      <c r="U632" s="559"/>
      <c r="V632" s="559"/>
      <c r="W632" s="559"/>
      <c r="X632" s="562"/>
      <c r="Y632" s="559"/>
      <c r="Z632" s="559"/>
      <c r="AA632" s="561"/>
      <c r="AB632" s="561">
        <f>M632</f>
        <v>542325</v>
      </c>
      <c r="AC632" s="560"/>
      <c r="AD632" s="559">
        <v>50</v>
      </c>
      <c r="AE632" s="560">
        <v>0</v>
      </c>
      <c r="AF632" s="559">
        <v>0.01</v>
      </c>
      <c r="AG632" s="226"/>
    </row>
    <row r="633" spans="1:33" ht="15.75" x14ac:dyDescent="0.25">
      <c r="A633" s="559">
        <v>394</v>
      </c>
      <c r="B633" s="563" t="s">
        <v>4</v>
      </c>
      <c r="C633" s="559">
        <v>1797</v>
      </c>
      <c r="D633" s="559">
        <v>6</v>
      </c>
      <c r="E633" s="559">
        <v>2</v>
      </c>
      <c r="F633" s="559">
        <v>56</v>
      </c>
      <c r="G633" s="559">
        <v>2656</v>
      </c>
      <c r="H633" s="559"/>
      <c r="I633" s="559"/>
      <c r="J633" s="559"/>
      <c r="K633" s="559"/>
      <c r="L633" s="559">
        <v>75</v>
      </c>
      <c r="M633" s="559">
        <f>G633*L633</f>
        <v>199200</v>
      </c>
      <c r="N633" s="559"/>
      <c r="O633" s="563"/>
      <c r="P633" s="563"/>
      <c r="Q633" s="559"/>
      <c r="R633" s="559"/>
      <c r="S633" s="559"/>
      <c r="T633" s="559"/>
      <c r="U633" s="559"/>
      <c r="V633" s="559"/>
      <c r="W633" s="559"/>
      <c r="X633" s="562"/>
      <c r="Y633" s="559"/>
      <c r="Z633" s="559"/>
      <c r="AA633" s="561"/>
      <c r="AB633" s="561">
        <f>M633</f>
        <v>199200</v>
      </c>
      <c r="AC633" s="560"/>
      <c r="AD633" s="559">
        <v>50</v>
      </c>
      <c r="AE633" s="560">
        <v>0</v>
      </c>
      <c r="AF633" s="559">
        <v>0.01</v>
      </c>
      <c r="AG633" s="226"/>
    </row>
    <row r="634" spans="1:33" ht="15.75" x14ac:dyDescent="0.25">
      <c r="A634" s="559">
        <v>395</v>
      </c>
      <c r="B634" s="563" t="s">
        <v>4</v>
      </c>
      <c r="C634" s="559">
        <v>20362</v>
      </c>
      <c r="D634" s="559">
        <v>22</v>
      </c>
      <c r="E634" s="559">
        <v>3</v>
      </c>
      <c r="F634" s="559">
        <v>47</v>
      </c>
      <c r="G634" s="559">
        <v>9147</v>
      </c>
      <c r="H634" s="559"/>
      <c r="I634" s="559"/>
      <c r="J634" s="559"/>
      <c r="K634" s="559"/>
      <c r="L634" s="559">
        <v>75</v>
      </c>
      <c r="M634" s="559">
        <f>G634*L634</f>
        <v>686025</v>
      </c>
      <c r="N634" s="559"/>
      <c r="O634" s="563"/>
      <c r="P634" s="563"/>
      <c r="Q634" s="559"/>
      <c r="R634" s="559"/>
      <c r="S634" s="559"/>
      <c r="T634" s="559"/>
      <c r="U634" s="559"/>
      <c r="V634" s="559"/>
      <c r="W634" s="559"/>
      <c r="X634" s="562"/>
      <c r="Y634" s="559"/>
      <c r="Z634" s="559"/>
      <c r="AA634" s="561"/>
      <c r="AB634" s="561">
        <f>M634</f>
        <v>686025</v>
      </c>
      <c r="AC634" s="560"/>
      <c r="AD634" s="559">
        <v>50</v>
      </c>
      <c r="AE634" s="560">
        <v>0</v>
      </c>
      <c r="AF634" s="559">
        <v>0.01</v>
      </c>
      <c r="AG634" s="226"/>
    </row>
    <row r="635" spans="1:33" ht="15.75" x14ac:dyDescent="0.25">
      <c r="A635" s="559">
        <v>396</v>
      </c>
      <c r="B635" s="563" t="s">
        <v>4</v>
      </c>
      <c r="C635" s="559">
        <v>20321</v>
      </c>
      <c r="D635" s="559">
        <v>4</v>
      </c>
      <c r="E635" s="559">
        <v>3</v>
      </c>
      <c r="F635" s="559">
        <v>20</v>
      </c>
      <c r="G635" s="559">
        <v>1920</v>
      </c>
      <c r="H635" s="559"/>
      <c r="I635" s="559"/>
      <c r="J635" s="559"/>
      <c r="K635" s="559"/>
      <c r="L635" s="559">
        <v>75</v>
      </c>
      <c r="M635" s="559">
        <f>L635*G635</f>
        <v>144000</v>
      </c>
      <c r="N635" s="559"/>
      <c r="O635" s="563"/>
      <c r="P635" s="563"/>
      <c r="Q635" s="559"/>
      <c r="R635" s="559"/>
      <c r="S635" s="559"/>
      <c r="T635" s="559"/>
      <c r="U635" s="559"/>
      <c r="V635" s="559"/>
      <c r="W635" s="559"/>
      <c r="X635" s="562"/>
      <c r="Y635" s="559"/>
      <c r="Z635" s="559"/>
      <c r="AA635" s="561"/>
      <c r="AB635" s="561">
        <f>M635</f>
        <v>144000</v>
      </c>
      <c r="AC635" s="560"/>
      <c r="AD635" s="559">
        <v>50</v>
      </c>
      <c r="AE635" s="560">
        <v>0</v>
      </c>
      <c r="AF635" s="559">
        <v>0.01</v>
      </c>
      <c r="AG635" s="226"/>
    </row>
    <row r="636" spans="1:33" ht="15.75" x14ac:dyDescent="0.25">
      <c r="A636" s="559">
        <v>397</v>
      </c>
      <c r="B636" s="563" t="s">
        <v>4</v>
      </c>
      <c r="C636" s="559"/>
      <c r="D636" s="559">
        <v>1</v>
      </c>
      <c r="E636" s="559">
        <v>3</v>
      </c>
      <c r="F636" s="559">
        <v>14</v>
      </c>
      <c r="G636" s="559">
        <v>714</v>
      </c>
      <c r="H636" s="559"/>
      <c r="I636" s="559"/>
      <c r="J636" s="559"/>
      <c r="K636" s="559"/>
      <c r="L636" s="559"/>
      <c r="M636" s="559"/>
      <c r="N636" s="559"/>
      <c r="O636" s="563"/>
      <c r="P636" s="563"/>
      <c r="Q636" s="559"/>
      <c r="R636" s="559"/>
      <c r="S636" s="559"/>
      <c r="T636" s="559"/>
      <c r="U636" s="559"/>
      <c r="V636" s="559"/>
      <c r="W636" s="559"/>
      <c r="X636" s="562"/>
      <c r="Y636" s="559"/>
      <c r="Z636" s="559"/>
      <c r="AA636" s="561"/>
      <c r="AB636" s="561"/>
      <c r="AC636" s="560"/>
      <c r="AD636" s="559">
        <v>50</v>
      </c>
      <c r="AE636" s="560">
        <v>0</v>
      </c>
      <c r="AF636" s="559">
        <v>0.01</v>
      </c>
      <c r="AG636" s="226"/>
    </row>
    <row r="637" spans="1:33" ht="15.75" x14ac:dyDescent="0.25">
      <c r="A637" s="559">
        <v>398</v>
      </c>
      <c r="B637" s="563" t="s">
        <v>4</v>
      </c>
      <c r="C637" s="559">
        <v>10053</v>
      </c>
      <c r="D637" s="559">
        <v>6</v>
      </c>
      <c r="E637" s="559">
        <v>1</v>
      </c>
      <c r="F637" s="559">
        <v>22</v>
      </c>
      <c r="G637" s="559">
        <v>2522</v>
      </c>
      <c r="H637" s="559"/>
      <c r="I637" s="559"/>
      <c r="J637" s="559"/>
      <c r="K637" s="559"/>
      <c r="L637" s="559">
        <v>110</v>
      </c>
      <c r="M637" s="559">
        <f>G637*L637</f>
        <v>277420</v>
      </c>
      <c r="N637" s="559"/>
      <c r="O637" s="563"/>
      <c r="P637" s="563"/>
      <c r="Q637" s="559"/>
      <c r="R637" s="559"/>
      <c r="S637" s="559"/>
      <c r="T637" s="559"/>
      <c r="U637" s="559"/>
      <c r="V637" s="559"/>
      <c r="W637" s="559"/>
      <c r="X637" s="562"/>
      <c r="Y637" s="559"/>
      <c r="Z637" s="559"/>
      <c r="AA637" s="561"/>
      <c r="AB637" s="561">
        <f>M637</f>
        <v>277420</v>
      </c>
      <c r="AC637" s="560"/>
      <c r="AD637" s="559">
        <v>50</v>
      </c>
      <c r="AE637" s="560">
        <v>0</v>
      </c>
      <c r="AF637" s="559">
        <v>0.01</v>
      </c>
      <c r="AG637" s="226"/>
    </row>
    <row r="638" spans="1:33" ht="15.75" x14ac:dyDescent="0.25">
      <c r="A638" s="559">
        <v>399</v>
      </c>
      <c r="B638" s="563" t="s">
        <v>4</v>
      </c>
      <c r="C638" s="559">
        <v>16813</v>
      </c>
      <c r="D638" s="559">
        <v>0</v>
      </c>
      <c r="E638" s="559">
        <v>0</v>
      </c>
      <c r="F638" s="559">
        <v>76</v>
      </c>
      <c r="G638" s="559">
        <v>76</v>
      </c>
      <c r="H638" s="559">
        <v>76</v>
      </c>
      <c r="I638" s="559"/>
      <c r="J638" s="559"/>
      <c r="K638" s="559"/>
      <c r="L638" s="559">
        <v>75</v>
      </c>
      <c r="M638" s="559">
        <f>H638*L638</f>
        <v>5700</v>
      </c>
      <c r="N638" s="559"/>
      <c r="O638" s="563" t="s">
        <v>44</v>
      </c>
      <c r="P638" s="563" t="s">
        <v>9</v>
      </c>
      <c r="Q638" s="559">
        <v>255.72</v>
      </c>
      <c r="R638" s="559"/>
      <c r="S638" s="559"/>
      <c r="T638" s="559"/>
      <c r="U638" s="559"/>
      <c r="V638" s="559"/>
      <c r="W638" s="559">
        <v>6500</v>
      </c>
      <c r="X638" s="562">
        <f>Q638*W638</f>
        <v>1662180</v>
      </c>
      <c r="Y638" s="559">
        <v>30</v>
      </c>
      <c r="Z638" s="559">
        <v>85</v>
      </c>
      <c r="AA638" s="561">
        <f>SUM(X638-(X638*Z638/100))</f>
        <v>249327</v>
      </c>
      <c r="AB638" s="561">
        <f>M638+AA638</f>
        <v>255027</v>
      </c>
      <c r="AC638" s="560"/>
      <c r="AD638" s="559">
        <v>10</v>
      </c>
      <c r="AE638" s="560">
        <v>0</v>
      </c>
      <c r="AF638" s="559">
        <v>0.02</v>
      </c>
      <c r="AG638" s="226"/>
    </row>
    <row r="639" spans="1:33" ht="15.75" x14ac:dyDescent="0.25">
      <c r="A639" s="559"/>
      <c r="B639" s="563"/>
      <c r="C639" s="559"/>
      <c r="D639" s="559"/>
      <c r="E639" s="559"/>
      <c r="F639" s="559"/>
      <c r="G639" s="559"/>
      <c r="H639" s="559"/>
      <c r="I639" s="559"/>
      <c r="J639" s="559"/>
      <c r="K639" s="559"/>
      <c r="L639" s="559"/>
      <c r="M639" s="559"/>
      <c r="N639" s="559"/>
      <c r="O639" s="563" t="s">
        <v>8</v>
      </c>
      <c r="P639" s="563" t="s">
        <v>0</v>
      </c>
      <c r="Q639" s="559">
        <v>19.78</v>
      </c>
      <c r="R639" s="559"/>
      <c r="S639" s="559"/>
      <c r="T639" s="559"/>
      <c r="U639" s="559"/>
      <c r="V639" s="559"/>
      <c r="W639" s="559">
        <v>5400</v>
      </c>
      <c r="X639" s="562">
        <f>Q639*W639</f>
        <v>106812</v>
      </c>
      <c r="Y639" s="559">
        <v>30</v>
      </c>
      <c r="Z639" s="559">
        <v>93</v>
      </c>
      <c r="AA639" s="561">
        <f>SUM(X639-(X639*Z639/100))</f>
        <v>7476.8399999999965</v>
      </c>
      <c r="AB639" s="561"/>
      <c r="AC639" s="560"/>
      <c r="AD639" s="559">
        <v>50</v>
      </c>
      <c r="AE639" s="560">
        <v>0</v>
      </c>
      <c r="AF639" s="559">
        <v>0.01</v>
      </c>
      <c r="AG639" s="226"/>
    </row>
    <row r="640" spans="1:33" ht="15.75" x14ac:dyDescent="0.25">
      <c r="A640" s="559">
        <v>400</v>
      </c>
      <c r="B640" s="563" t="s">
        <v>1291</v>
      </c>
      <c r="C640" s="559"/>
      <c r="D640" s="559">
        <v>1</v>
      </c>
      <c r="E640" s="559">
        <v>0</v>
      </c>
      <c r="F640" s="559">
        <v>0</v>
      </c>
      <c r="G640" s="559"/>
      <c r="H640" s="559"/>
      <c r="I640" s="559">
        <v>400</v>
      </c>
      <c r="J640" s="559"/>
      <c r="K640" s="559"/>
      <c r="L640" s="559"/>
      <c r="M640" s="559"/>
      <c r="N640" s="559"/>
      <c r="O640" s="563"/>
      <c r="P640" s="563"/>
      <c r="Q640" s="559"/>
      <c r="R640" s="559"/>
      <c r="S640" s="559"/>
      <c r="T640" s="559"/>
      <c r="U640" s="559"/>
      <c r="V640" s="559"/>
      <c r="W640" s="559"/>
      <c r="X640" s="562"/>
      <c r="Y640" s="559"/>
      <c r="Z640" s="559"/>
      <c r="AA640" s="561"/>
      <c r="AB640" s="561"/>
      <c r="AC640" s="560"/>
      <c r="AD640" s="559">
        <v>50</v>
      </c>
      <c r="AE640" s="560">
        <v>0</v>
      </c>
      <c r="AF640" s="559">
        <v>0.01</v>
      </c>
      <c r="AG640" s="226"/>
    </row>
    <row r="641" spans="1:33" ht="15.75" x14ac:dyDescent="0.25">
      <c r="A641" s="559">
        <v>401</v>
      </c>
      <c r="B641" s="563" t="s">
        <v>1291</v>
      </c>
      <c r="C641" s="559"/>
      <c r="D641" s="559">
        <v>6</v>
      </c>
      <c r="E641" s="559">
        <v>1</v>
      </c>
      <c r="F641" s="559">
        <v>0</v>
      </c>
      <c r="G641" s="559">
        <v>2500</v>
      </c>
      <c r="H641" s="559"/>
      <c r="I641" s="559"/>
      <c r="J641" s="559"/>
      <c r="K641" s="559"/>
      <c r="L641" s="559"/>
      <c r="M641" s="559"/>
      <c r="N641" s="559"/>
      <c r="O641" s="563"/>
      <c r="P641" s="563"/>
      <c r="Q641" s="559"/>
      <c r="R641" s="559"/>
      <c r="S641" s="559"/>
      <c r="T641" s="559"/>
      <c r="U641" s="559"/>
      <c r="V641" s="559"/>
      <c r="W641" s="559"/>
      <c r="X641" s="562"/>
      <c r="Y641" s="559"/>
      <c r="Z641" s="559"/>
      <c r="AA641" s="561"/>
      <c r="AB641" s="561"/>
      <c r="AC641" s="560"/>
      <c r="AD641" s="559">
        <v>50</v>
      </c>
      <c r="AE641" s="560">
        <v>0</v>
      </c>
      <c r="AF641" s="559">
        <v>0.01</v>
      </c>
      <c r="AG641" s="226"/>
    </row>
    <row r="642" spans="1:33" ht="15.75" x14ac:dyDescent="0.25">
      <c r="A642" s="559">
        <v>402</v>
      </c>
      <c r="B642" s="563" t="s">
        <v>4</v>
      </c>
      <c r="C642" s="559">
        <v>4564</v>
      </c>
      <c r="D642" s="559">
        <v>0</v>
      </c>
      <c r="E642" s="559">
        <v>1</v>
      </c>
      <c r="F642" s="559">
        <v>14</v>
      </c>
      <c r="G642" s="559"/>
      <c r="H642" s="559">
        <v>114</v>
      </c>
      <c r="I642" s="559"/>
      <c r="J642" s="559"/>
      <c r="K642" s="559"/>
      <c r="L642" s="559">
        <v>200</v>
      </c>
      <c r="M642" s="559">
        <f>L642*H642</f>
        <v>22800</v>
      </c>
      <c r="N642" s="559"/>
      <c r="O642" s="563"/>
      <c r="P642" s="563"/>
      <c r="Q642" s="559"/>
      <c r="R642" s="559"/>
      <c r="S642" s="559"/>
      <c r="T642" s="559"/>
      <c r="U642" s="559"/>
      <c r="V642" s="559"/>
      <c r="W642" s="559"/>
      <c r="X642" s="562"/>
      <c r="Y642" s="559"/>
      <c r="Z642" s="559"/>
      <c r="AA642" s="561"/>
      <c r="AB642" s="561">
        <f>M642</f>
        <v>22800</v>
      </c>
      <c r="AC642" s="560"/>
      <c r="AD642" s="559">
        <v>50</v>
      </c>
      <c r="AE642" s="560">
        <v>0</v>
      </c>
      <c r="AF642" s="559">
        <v>0.01</v>
      </c>
      <c r="AG642" s="226"/>
    </row>
    <row r="643" spans="1:33" ht="15.75" x14ac:dyDescent="0.25">
      <c r="A643" s="559"/>
      <c r="B643" s="563"/>
      <c r="C643" s="559"/>
      <c r="D643" s="559"/>
      <c r="E643" s="559"/>
      <c r="F643" s="559"/>
      <c r="G643" s="559"/>
      <c r="H643" s="559"/>
      <c r="I643" s="559"/>
      <c r="J643" s="559"/>
      <c r="K643" s="559"/>
      <c r="L643" s="559"/>
      <c r="M643" s="559"/>
      <c r="N643" s="559"/>
      <c r="O643" s="563" t="s">
        <v>39</v>
      </c>
      <c r="P643" s="563" t="s">
        <v>2</v>
      </c>
      <c r="Q643" s="559">
        <v>173.4</v>
      </c>
      <c r="R643" s="559"/>
      <c r="S643" s="559">
        <v>173.4</v>
      </c>
      <c r="T643" s="559"/>
      <c r="U643" s="559"/>
      <c r="V643" s="559"/>
      <c r="W643" s="559">
        <v>6500</v>
      </c>
      <c r="X643" s="562">
        <f>Q643*W643</f>
        <v>1127100</v>
      </c>
      <c r="Y643" s="559"/>
      <c r="Z643" s="559">
        <v>76</v>
      </c>
      <c r="AA643" s="561">
        <f>SUM(X643-(X643*Z643/100))</f>
        <v>270504</v>
      </c>
      <c r="AB643" s="561">
        <f>AA643</f>
        <v>270504</v>
      </c>
      <c r="AC643" s="560"/>
      <c r="AD643" s="559">
        <v>10</v>
      </c>
      <c r="AE643" s="560">
        <v>0</v>
      </c>
      <c r="AF643" s="559">
        <v>0.02</v>
      </c>
      <c r="AG643" s="226"/>
    </row>
    <row r="644" spans="1:33" ht="15.75" x14ac:dyDescent="0.25">
      <c r="A644" s="559"/>
      <c r="B644" s="563"/>
      <c r="C644" s="559"/>
      <c r="D644" s="559"/>
      <c r="E644" s="559"/>
      <c r="F644" s="559"/>
      <c r="G644" s="559"/>
      <c r="H644" s="559"/>
      <c r="I644" s="559"/>
      <c r="J644" s="559"/>
      <c r="K644" s="559"/>
      <c r="L644" s="559"/>
      <c r="M644" s="559"/>
      <c r="N644" s="559"/>
      <c r="O644" s="563" t="s">
        <v>1</v>
      </c>
      <c r="P644" s="563" t="s">
        <v>0</v>
      </c>
      <c r="Q644" s="559"/>
      <c r="R644" s="559">
        <v>56.55</v>
      </c>
      <c r="S644" s="559"/>
      <c r="T644" s="559"/>
      <c r="U644" s="559"/>
      <c r="V644" s="559"/>
      <c r="W644" s="559">
        <v>2050</v>
      </c>
      <c r="X644" s="562"/>
      <c r="Y644" s="559"/>
      <c r="Z644" s="559">
        <v>93</v>
      </c>
      <c r="AA644" s="561"/>
      <c r="AB644" s="561"/>
      <c r="AC644" s="560"/>
      <c r="AD644" s="559">
        <v>50</v>
      </c>
      <c r="AE644" s="560">
        <v>0</v>
      </c>
      <c r="AF644" s="559">
        <v>0.01</v>
      </c>
      <c r="AG644" s="226"/>
    </row>
    <row r="645" spans="1:33" ht="15.75" x14ac:dyDescent="0.25">
      <c r="A645" s="559">
        <v>403</v>
      </c>
      <c r="B645" s="563" t="s">
        <v>4</v>
      </c>
      <c r="C645" s="559">
        <v>7949</v>
      </c>
      <c r="D645" s="559">
        <v>0</v>
      </c>
      <c r="E645" s="559">
        <v>1</v>
      </c>
      <c r="F645" s="559">
        <v>74</v>
      </c>
      <c r="G645" s="559"/>
      <c r="H645" s="559"/>
      <c r="I645" s="559"/>
      <c r="J645" s="559">
        <v>174</v>
      </c>
      <c r="K645" s="559"/>
      <c r="L645" s="559">
        <v>180</v>
      </c>
      <c r="M645" s="559">
        <f>L645*J645</f>
        <v>31320</v>
      </c>
      <c r="N645" s="559"/>
      <c r="O645" s="563"/>
      <c r="P645" s="563"/>
      <c r="Q645" s="559"/>
      <c r="R645" s="559"/>
      <c r="S645" s="559"/>
      <c r="T645" s="559"/>
      <c r="U645" s="559"/>
      <c r="V645" s="559"/>
      <c r="W645" s="559"/>
      <c r="X645" s="562"/>
      <c r="Y645" s="559"/>
      <c r="Z645" s="559"/>
      <c r="AA645" s="561"/>
      <c r="AB645" s="561">
        <f>M645</f>
        <v>31320</v>
      </c>
      <c r="AC645" s="560"/>
      <c r="AD645" s="559"/>
      <c r="AE645" s="560">
        <v>0</v>
      </c>
      <c r="AF645" s="559">
        <v>0.03</v>
      </c>
      <c r="AG645" s="226"/>
    </row>
    <row r="646" spans="1:33" ht="15.75" x14ac:dyDescent="0.25">
      <c r="A646" s="559">
        <v>404</v>
      </c>
      <c r="B646" s="563" t="s">
        <v>4</v>
      </c>
      <c r="C646" s="559">
        <v>4906</v>
      </c>
      <c r="D646" s="559">
        <v>0</v>
      </c>
      <c r="E646" s="559">
        <v>2</v>
      </c>
      <c r="F646" s="559">
        <v>91</v>
      </c>
      <c r="G646" s="559"/>
      <c r="H646" s="559"/>
      <c r="I646" s="559"/>
      <c r="J646" s="559">
        <v>291</v>
      </c>
      <c r="K646" s="559"/>
      <c r="L646" s="559">
        <v>200</v>
      </c>
      <c r="M646" s="559">
        <f>L646*J646</f>
        <v>58200</v>
      </c>
      <c r="N646" s="559"/>
      <c r="O646" s="563"/>
      <c r="P646" s="563"/>
      <c r="Q646" s="559"/>
      <c r="R646" s="559"/>
      <c r="S646" s="559"/>
      <c r="T646" s="559"/>
      <c r="U646" s="559"/>
      <c r="V646" s="559"/>
      <c r="W646" s="559"/>
      <c r="X646" s="562"/>
      <c r="Y646" s="559"/>
      <c r="Z646" s="559"/>
      <c r="AA646" s="561"/>
      <c r="AB646" s="561">
        <f>M646</f>
        <v>58200</v>
      </c>
      <c r="AC646" s="560"/>
      <c r="AD646" s="559"/>
      <c r="AE646" s="560">
        <v>0</v>
      </c>
      <c r="AF646" s="559">
        <v>0.03</v>
      </c>
      <c r="AG646" s="226"/>
    </row>
    <row r="647" spans="1:33" ht="15.75" x14ac:dyDescent="0.25">
      <c r="A647" s="559">
        <v>405</v>
      </c>
      <c r="B647" s="563" t="s">
        <v>4</v>
      </c>
      <c r="C647" s="559">
        <v>410</v>
      </c>
      <c r="D647" s="559">
        <v>0</v>
      </c>
      <c r="E647" s="559">
        <v>1</v>
      </c>
      <c r="F647" s="559">
        <v>24</v>
      </c>
      <c r="G647" s="559"/>
      <c r="H647" s="559">
        <v>124</v>
      </c>
      <c r="I647" s="559"/>
      <c r="J647" s="559"/>
      <c r="K647" s="559"/>
      <c r="L647" s="559">
        <v>200</v>
      </c>
      <c r="M647" s="559">
        <f>L647*H647</f>
        <v>24800</v>
      </c>
      <c r="N647" s="559"/>
      <c r="O647" s="563" t="s">
        <v>39</v>
      </c>
      <c r="P647" s="563" t="s">
        <v>2</v>
      </c>
      <c r="Q647" s="559">
        <v>147.75</v>
      </c>
      <c r="R647" s="559"/>
      <c r="S647" s="559"/>
      <c r="T647" s="559"/>
      <c r="U647" s="559"/>
      <c r="V647" s="559"/>
      <c r="W647" s="559">
        <v>6500</v>
      </c>
      <c r="X647" s="562">
        <f>Q647*W647</f>
        <v>960375</v>
      </c>
      <c r="Y647" s="559">
        <v>10</v>
      </c>
      <c r="Z647" s="559">
        <v>10</v>
      </c>
      <c r="AA647" s="561">
        <f>SUM(X647-(X647*Z647/100))</f>
        <v>864337.5</v>
      </c>
      <c r="AB647" s="561">
        <f>AA647+M647</f>
        <v>889137.5</v>
      </c>
      <c r="AC647" s="560"/>
      <c r="AD647" s="559">
        <v>10</v>
      </c>
      <c r="AE647" s="560">
        <v>0</v>
      </c>
      <c r="AF647" s="559">
        <v>0.02</v>
      </c>
      <c r="AG647" s="226"/>
    </row>
    <row r="648" spans="1:33" ht="15.75" x14ac:dyDescent="0.25">
      <c r="A648" s="559"/>
      <c r="B648" s="563"/>
      <c r="C648" s="559"/>
      <c r="D648" s="559"/>
      <c r="E648" s="559"/>
      <c r="F648" s="559"/>
      <c r="G648" s="559"/>
      <c r="H648" s="559"/>
      <c r="I648" s="559"/>
      <c r="J648" s="559"/>
      <c r="K648" s="559"/>
      <c r="L648" s="559"/>
      <c r="M648" s="559"/>
      <c r="N648" s="559"/>
      <c r="O648" s="563" t="s">
        <v>16</v>
      </c>
      <c r="P648" s="563" t="s">
        <v>0</v>
      </c>
      <c r="Q648" s="559">
        <v>45.5</v>
      </c>
      <c r="R648" s="559"/>
      <c r="S648" s="559">
        <v>45.5</v>
      </c>
      <c r="T648" s="559"/>
      <c r="U648" s="559"/>
      <c r="V648" s="559"/>
      <c r="W648" s="559">
        <v>2400</v>
      </c>
      <c r="X648" s="562">
        <f>Q648*W648</f>
        <v>109200</v>
      </c>
      <c r="Y648" s="559">
        <v>10</v>
      </c>
      <c r="Z648" s="559">
        <v>40</v>
      </c>
      <c r="AA648" s="561">
        <f>SUM(X648-(X648*Z648/100))</f>
        <v>65520</v>
      </c>
      <c r="AB648" s="561">
        <f>AA648</f>
        <v>65520</v>
      </c>
      <c r="AC648" s="560"/>
      <c r="AD648" s="559"/>
      <c r="AE648" s="560">
        <v>0</v>
      </c>
      <c r="AF648" s="559">
        <v>0.03</v>
      </c>
      <c r="AG648" s="226"/>
    </row>
    <row r="649" spans="1:33" ht="15.75" x14ac:dyDescent="0.25">
      <c r="A649" s="559">
        <v>406</v>
      </c>
      <c r="B649" s="563" t="s">
        <v>4</v>
      </c>
      <c r="C649" s="559">
        <v>20782</v>
      </c>
      <c r="D649" s="559">
        <v>12</v>
      </c>
      <c r="E649" s="559">
        <v>1</v>
      </c>
      <c r="F649" s="559">
        <v>17</v>
      </c>
      <c r="G649" s="559">
        <v>4917</v>
      </c>
      <c r="H649" s="559"/>
      <c r="I649" s="559"/>
      <c r="J649" s="559"/>
      <c r="K649" s="559"/>
      <c r="L649" s="559">
        <v>75</v>
      </c>
      <c r="M649" s="559">
        <f>L649*G649</f>
        <v>368775</v>
      </c>
      <c r="N649" s="559"/>
      <c r="O649" s="563"/>
      <c r="P649" s="563"/>
      <c r="Q649" s="559"/>
      <c r="R649" s="559"/>
      <c r="S649" s="559"/>
      <c r="T649" s="559"/>
      <c r="U649" s="559"/>
      <c r="V649" s="559"/>
      <c r="W649" s="559"/>
      <c r="X649" s="562"/>
      <c r="Y649" s="559"/>
      <c r="Z649" s="559"/>
      <c r="AA649" s="561"/>
      <c r="AB649" s="561">
        <f>M649</f>
        <v>368775</v>
      </c>
      <c r="AC649" s="560"/>
      <c r="AD649" s="559">
        <v>50</v>
      </c>
      <c r="AE649" s="560">
        <v>0</v>
      </c>
      <c r="AF649" s="559">
        <v>0.01</v>
      </c>
      <c r="AG649" s="226"/>
    </row>
    <row r="650" spans="1:33" ht="15.75" x14ac:dyDescent="0.25">
      <c r="A650" s="559">
        <v>407</v>
      </c>
      <c r="B650" s="563" t="s">
        <v>4</v>
      </c>
      <c r="C650" s="559">
        <v>267</v>
      </c>
      <c r="D650" s="559">
        <v>0</v>
      </c>
      <c r="E650" s="559">
        <v>0</v>
      </c>
      <c r="F650" s="559">
        <v>82</v>
      </c>
      <c r="G650" s="559"/>
      <c r="H650" s="559">
        <v>82</v>
      </c>
      <c r="I650" s="559"/>
      <c r="J650" s="559"/>
      <c r="K650" s="559"/>
      <c r="L650" s="559">
        <v>150</v>
      </c>
      <c r="M650" s="559">
        <f>L650*H650</f>
        <v>12300</v>
      </c>
      <c r="N650" s="559"/>
      <c r="O650" s="563" t="s">
        <v>39</v>
      </c>
      <c r="P650" s="563" t="s">
        <v>1233</v>
      </c>
      <c r="Q650" s="559">
        <v>23.9</v>
      </c>
      <c r="R650" s="559"/>
      <c r="S650" s="559">
        <v>23.9</v>
      </c>
      <c r="T650" s="559"/>
      <c r="U650" s="559"/>
      <c r="V650" s="559"/>
      <c r="W650" s="559">
        <v>6500</v>
      </c>
      <c r="X650" s="562">
        <f>Q650*W650</f>
        <v>155350</v>
      </c>
      <c r="Y650" s="559">
        <v>22</v>
      </c>
      <c r="Z650" s="559">
        <v>34</v>
      </c>
      <c r="AA650" s="561">
        <f>SUM(X650-(X650*Z650/100))</f>
        <v>102531</v>
      </c>
      <c r="AB650" s="561">
        <f>M650+AA650</f>
        <v>114831</v>
      </c>
      <c r="AC650" s="560"/>
      <c r="AD650" s="559">
        <v>10</v>
      </c>
      <c r="AE650" s="560">
        <v>0</v>
      </c>
      <c r="AF650" s="559">
        <v>0.02</v>
      </c>
      <c r="AG650" s="226"/>
    </row>
    <row r="651" spans="1:33" ht="15.75" x14ac:dyDescent="0.25">
      <c r="A651" s="559"/>
      <c r="B651" s="563"/>
      <c r="C651" s="559"/>
      <c r="D651" s="559"/>
      <c r="E651" s="559"/>
      <c r="F651" s="559"/>
      <c r="G651" s="559"/>
      <c r="H651" s="559"/>
      <c r="I651" s="559"/>
      <c r="J651" s="559"/>
      <c r="K651" s="559"/>
      <c r="L651" s="559"/>
      <c r="M651" s="559"/>
      <c r="N651" s="559"/>
      <c r="O651" s="563" t="s">
        <v>44</v>
      </c>
      <c r="P651" s="563" t="s">
        <v>9</v>
      </c>
      <c r="Q651" s="559"/>
      <c r="R651" s="559"/>
      <c r="S651" s="559"/>
      <c r="T651" s="559"/>
      <c r="U651" s="559"/>
      <c r="V651" s="559"/>
      <c r="W651" s="559">
        <v>6500</v>
      </c>
      <c r="X651" s="562"/>
      <c r="Y651" s="559">
        <v>40</v>
      </c>
      <c r="Z651" s="559">
        <v>85</v>
      </c>
      <c r="AA651" s="561"/>
      <c r="AB651" s="561"/>
      <c r="AC651" s="560"/>
      <c r="AD651" s="559">
        <v>10</v>
      </c>
      <c r="AE651" s="560">
        <v>0</v>
      </c>
      <c r="AF651" s="559">
        <v>0.02</v>
      </c>
      <c r="AG651" s="226"/>
    </row>
    <row r="652" spans="1:33" ht="15.75" x14ac:dyDescent="0.25">
      <c r="A652" s="559"/>
      <c r="B652" s="563"/>
      <c r="C652" s="559"/>
      <c r="D652" s="559"/>
      <c r="E652" s="559"/>
      <c r="F652" s="559"/>
      <c r="G652" s="559"/>
      <c r="H652" s="559"/>
      <c r="I652" s="559"/>
      <c r="J652" s="559"/>
      <c r="K652" s="559"/>
      <c r="L652" s="559"/>
      <c r="M652" s="559"/>
      <c r="N652" s="559"/>
      <c r="O652" s="563" t="s">
        <v>41</v>
      </c>
      <c r="P652" s="563"/>
      <c r="Q652" s="559">
        <v>234.35</v>
      </c>
      <c r="R652" s="559"/>
      <c r="S652" s="559">
        <v>126.99</v>
      </c>
      <c r="T652" s="559"/>
      <c r="U652" s="559"/>
      <c r="V652" s="559"/>
      <c r="W652" s="559"/>
      <c r="X652" s="562"/>
      <c r="Y652" s="559"/>
      <c r="Z652" s="559"/>
      <c r="AA652" s="561"/>
      <c r="AB652" s="561"/>
      <c r="AC652" s="560"/>
      <c r="AD652" s="559"/>
      <c r="AE652" s="560"/>
      <c r="AF652" s="559"/>
      <c r="AG652" s="226"/>
    </row>
    <row r="653" spans="1:33" ht="15.75" x14ac:dyDescent="0.25">
      <c r="A653" s="559"/>
      <c r="B653" s="563"/>
      <c r="C653" s="559"/>
      <c r="D653" s="559"/>
      <c r="E653" s="559"/>
      <c r="F653" s="559"/>
      <c r="G653" s="559"/>
      <c r="H653" s="559"/>
      <c r="I653" s="559"/>
      <c r="J653" s="559"/>
      <c r="K653" s="559"/>
      <c r="L653" s="559"/>
      <c r="M653" s="559"/>
      <c r="N653" s="559"/>
      <c r="O653" s="563" t="s">
        <v>40</v>
      </c>
      <c r="P653" s="563"/>
      <c r="Q653" s="559"/>
      <c r="R653" s="559"/>
      <c r="S653" s="559">
        <v>107.36</v>
      </c>
      <c r="T653" s="559"/>
      <c r="U653" s="559"/>
      <c r="V653" s="559"/>
      <c r="W653" s="559"/>
      <c r="X653" s="562"/>
      <c r="Y653" s="559"/>
      <c r="Z653" s="559"/>
      <c r="AA653" s="561"/>
      <c r="AB653" s="561"/>
      <c r="AC653" s="560"/>
      <c r="AD653" s="559"/>
      <c r="AE653" s="560"/>
      <c r="AF653" s="559"/>
      <c r="AG653" s="226"/>
    </row>
    <row r="654" spans="1:33" ht="15.75" x14ac:dyDescent="0.25">
      <c r="A654" s="559">
        <v>408</v>
      </c>
      <c r="B654" s="563" t="s">
        <v>4</v>
      </c>
      <c r="C654" s="559">
        <v>10814</v>
      </c>
      <c r="D654" s="559">
        <v>0</v>
      </c>
      <c r="E654" s="559">
        <v>0</v>
      </c>
      <c r="F654" s="559">
        <v>76</v>
      </c>
      <c r="G654" s="559"/>
      <c r="H654" s="559">
        <v>76</v>
      </c>
      <c r="I654" s="559"/>
      <c r="J654" s="559"/>
      <c r="K654" s="559"/>
      <c r="L654" s="559">
        <v>75</v>
      </c>
      <c r="M654" s="559">
        <f>L654*H654</f>
        <v>5700</v>
      </c>
      <c r="N654" s="559"/>
      <c r="O654" s="563" t="s">
        <v>44</v>
      </c>
      <c r="P654" s="563" t="s">
        <v>9</v>
      </c>
      <c r="Q654" s="559">
        <v>310.62</v>
      </c>
      <c r="R654" s="559"/>
      <c r="S654" s="559"/>
      <c r="T654" s="559"/>
      <c r="U654" s="559"/>
      <c r="V654" s="559"/>
      <c r="W654" s="559">
        <v>6500</v>
      </c>
      <c r="X654" s="562">
        <f>Q654*W654</f>
        <v>2019030</v>
      </c>
      <c r="Y654" s="559"/>
      <c r="Z654" s="559"/>
      <c r="AA654" s="561">
        <f>SUM(X654-(X654*Z654/100))</f>
        <v>2019030</v>
      </c>
      <c r="AB654" s="561">
        <f>AA654+M654</f>
        <v>2024730</v>
      </c>
      <c r="AC654" s="560"/>
      <c r="AD654" s="559">
        <v>10</v>
      </c>
      <c r="AE654" s="560">
        <v>0</v>
      </c>
      <c r="AF654" s="559">
        <v>0.02</v>
      </c>
      <c r="AG654" s="226"/>
    </row>
    <row r="655" spans="1:33" ht="15.75" x14ac:dyDescent="0.25">
      <c r="A655" s="559"/>
      <c r="B655" s="563"/>
      <c r="C655" s="559"/>
      <c r="D655" s="559"/>
      <c r="E655" s="559"/>
      <c r="F655" s="559"/>
      <c r="G655" s="559"/>
      <c r="H655" s="559"/>
      <c r="I655" s="559"/>
      <c r="J655" s="559"/>
      <c r="K655" s="559"/>
      <c r="L655" s="559"/>
      <c r="M655" s="559"/>
      <c r="N655" s="559"/>
      <c r="O655" s="563" t="s">
        <v>41</v>
      </c>
      <c r="P655" s="226"/>
      <c r="Q655" s="226"/>
      <c r="R655" s="559"/>
      <c r="S655" s="559">
        <v>197.1</v>
      </c>
      <c r="T655" s="559"/>
      <c r="U655" s="559"/>
      <c r="V655" s="559"/>
      <c r="W655" s="559"/>
      <c r="X655" s="562"/>
      <c r="Y655" s="559"/>
      <c r="Z655" s="559"/>
      <c r="AA655" s="561"/>
      <c r="AB655" s="561"/>
      <c r="AC655" s="560"/>
      <c r="AD655" s="559"/>
      <c r="AE655" s="560"/>
      <c r="AF655" s="559"/>
      <c r="AG655" s="226"/>
    </row>
    <row r="656" spans="1:33" ht="15.75" x14ac:dyDescent="0.25">
      <c r="A656" s="559"/>
      <c r="B656" s="563"/>
      <c r="C656" s="559"/>
      <c r="D656" s="559"/>
      <c r="E656" s="559"/>
      <c r="F656" s="559"/>
      <c r="G656" s="559"/>
      <c r="H656" s="559"/>
      <c r="I656" s="559"/>
      <c r="J656" s="559"/>
      <c r="K656" s="559"/>
      <c r="L656" s="559"/>
      <c r="M656" s="559"/>
      <c r="N656" s="559"/>
      <c r="O656" s="563" t="s">
        <v>40</v>
      </c>
      <c r="P656" s="563"/>
      <c r="Q656" s="559"/>
      <c r="R656" s="559"/>
      <c r="S656" s="559">
        <v>113.52</v>
      </c>
      <c r="T656" s="559"/>
      <c r="U656" s="559"/>
      <c r="V656" s="559"/>
      <c r="W656" s="559"/>
      <c r="X656" s="562"/>
      <c r="Y656" s="559"/>
      <c r="Z656" s="559"/>
      <c r="AA656" s="561"/>
      <c r="AB656" s="561"/>
      <c r="AC656" s="560"/>
      <c r="AD656" s="559"/>
      <c r="AE656" s="560"/>
      <c r="AF656" s="559"/>
      <c r="AG656" s="226"/>
    </row>
    <row r="657" spans="1:33" ht="15.75" x14ac:dyDescent="0.25">
      <c r="A657" s="559">
        <v>409</v>
      </c>
      <c r="B657" s="563" t="s">
        <v>4</v>
      </c>
      <c r="C657" s="559">
        <v>6464</v>
      </c>
      <c r="D657" s="559">
        <v>0</v>
      </c>
      <c r="E657" s="559">
        <v>0</v>
      </c>
      <c r="F657" s="559">
        <v>69</v>
      </c>
      <c r="G657" s="559"/>
      <c r="H657" s="559">
        <v>69</v>
      </c>
      <c r="I657" s="559"/>
      <c r="J657" s="559"/>
      <c r="K657" s="559"/>
      <c r="L657" s="559">
        <v>250</v>
      </c>
      <c r="M657" s="559">
        <f>L657*H657</f>
        <v>17250</v>
      </c>
      <c r="N657" s="559"/>
      <c r="O657" s="563" t="s">
        <v>39</v>
      </c>
      <c r="P657" s="563" t="s">
        <v>1233</v>
      </c>
      <c r="Q657" s="559">
        <v>111.25</v>
      </c>
      <c r="R657" s="559"/>
      <c r="S657" s="559">
        <v>111.25</v>
      </c>
      <c r="T657" s="559"/>
      <c r="U657" s="559"/>
      <c r="V657" s="559"/>
      <c r="W657" s="559">
        <v>6500</v>
      </c>
      <c r="X657" s="562">
        <f>Q657*W657</f>
        <v>723125</v>
      </c>
      <c r="Y657" s="559"/>
      <c r="Z657" s="559"/>
      <c r="AA657" s="561">
        <f>SUM(X657-(X657*Z657/100))</f>
        <v>723125</v>
      </c>
      <c r="AB657" s="561">
        <f>AA657+M657</f>
        <v>740375</v>
      </c>
      <c r="AC657" s="560"/>
      <c r="AD657" s="559">
        <v>10</v>
      </c>
      <c r="AE657" s="560">
        <v>0</v>
      </c>
      <c r="AF657" s="559">
        <v>0.02</v>
      </c>
      <c r="AG657" s="226"/>
    </row>
    <row r="658" spans="1:33" ht="15.75" x14ac:dyDescent="0.25">
      <c r="A658" s="559">
        <v>410</v>
      </c>
      <c r="B658" s="563" t="s">
        <v>4</v>
      </c>
      <c r="C658" s="559">
        <v>9020</v>
      </c>
      <c r="D658" s="559">
        <v>0</v>
      </c>
      <c r="E658" s="559">
        <v>1</v>
      </c>
      <c r="F658" s="559">
        <v>20</v>
      </c>
      <c r="G658" s="559"/>
      <c r="H658" s="559">
        <v>120</v>
      </c>
      <c r="I658" s="559"/>
      <c r="J658" s="559"/>
      <c r="K658" s="559"/>
      <c r="L658" s="559">
        <v>200</v>
      </c>
      <c r="M658" s="559">
        <f>L658*H658</f>
        <v>24000</v>
      </c>
      <c r="N658" s="559"/>
      <c r="O658" s="563" t="s">
        <v>44</v>
      </c>
      <c r="P658" s="563" t="s">
        <v>9</v>
      </c>
      <c r="Q658" s="559"/>
      <c r="R658" s="559"/>
      <c r="S658" s="559"/>
      <c r="T658" s="559"/>
      <c r="U658" s="559"/>
      <c r="V658" s="559"/>
      <c r="W658" s="559">
        <v>6500</v>
      </c>
      <c r="X658" s="562"/>
      <c r="Y658" s="559"/>
      <c r="Z658" s="559"/>
      <c r="AA658" s="561"/>
      <c r="AB658" s="561">
        <f>M658</f>
        <v>24000</v>
      </c>
      <c r="AC658" s="560"/>
      <c r="AD658" s="559">
        <v>10</v>
      </c>
      <c r="AE658" s="560">
        <v>0</v>
      </c>
      <c r="AF658" s="559">
        <v>0.02</v>
      </c>
      <c r="AG658" s="226"/>
    </row>
    <row r="659" spans="1:33" ht="15.75" x14ac:dyDescent="0.25">
      <c r="A659" s="559"/>
      <c r="B659" s="563"/>
      <c r="C659" s="559"/>
      <c r="D659" s="559"/>
      <c r="E659" s="559"/>
      <c r="F659" s="559"/>
      <c r="G659" s="559"/>
      <c r="H659" s="559"/>
      <c r="I659" s="559"/>
      <c r="J659" s="559"/>
      <c r="K659" s="559"/>
      <c r="L659" s="559"/>
      <c r="M659" s="559"/>
      <c r="N659" s="559"/>
      <c r="O659" s="563" t="s">
        <v>41</v>
      </c>
      <c r="P659" s="563" t="s">
        <v>1233</v>
      </c>
      <c r="Q659" s="559">
        <v>234</v>
      </c>
      <c r="R659" s="559"/>
      <c r="S659" s="559">
        <v>130.32</v>
      </c>
      <c r="T659" s="559"/>
      <c r="U659" s="559"/>
      <c r="V659" s="559"/>
      <c r="W659" s="559"/>
      <c r="X659" s="562"/>
      <c r="Y659" s="559"/>
      <c r="Z659" s="559"/>
      <c r="AA659" s="561"/>
      <c r="AB659" s="561"/>
      <c r="AC659" s="560"/>
      <c r="AD659" s="559"/>
      <c r="AE659" s="560"/>
      <c r="AF659" s="559"/>
      <c r="AG659" s="226"/>
    </row>
    <row r="660" spans="1:33" ht="15.75" x14ac:dyDescent="0.25">
      <c r="A660" s="559"/>
      <c r="B660" s="563"/>
      <c r="C660" s="559"/>
      <c r="D660" s="559"/>
      <c r="E660" s="559"/>
      <c r="F660" s="559"/>
      <c r="G660" s="559"/>
      <c r="H660" s="559"/>
      <c r="I660" s="559"/>
      <c r="J660" s="559"/>
      <c r="K660" s="559"/>
      <c r="L660" s="559"/>
      <c r="M660" s="559"/>
      <c r="N660" s="559"/>
      <c r="O660" s="563" t="s">
        <v>40</v>
      </c>
      <c r="P660" s="563" t="s">
        <v>0</v>
      </c>
      <c r="Q660" s="559"/>
      <c r="R660" s="559"/>
      <c r="S660" s="559">
        <v>72</v>
      </c>
      <c r="T660" s="559"/>
      <c r="U660" s="559"/>
      <c r="V660" s="559"/>
      <c r="W660" s="559"/>
      <c r="X660" s="562"/>
      <c r="Y660" s="559"/>
      <c r="Z660" s="559"/>
      <c r="AA660" s="561"/>
      <c r="AB660" s="561"/>
      <c r="AC660" s="560"/>
      <c r="AD660" s="559"/>
      <c r="AE660" s="560"/>
      <c r="AF660" s="559"/>
      <c r="AG660" s="226"/>
    </row>
    <row r="661" spans="1:33" ht="15.75" x14ac:dyDescent="0.25">
      <c r="A661" s="559">
        <v>411</v>
      </c>
      <c r="B661" s="563" t="s">
        <v>4</v>
      </c>
      <c r="C661" s="559">
        <v>6465</v>
      </c>
      <c r="D661" s="559">
        <v>0</v>
      </c>
      <c r="E661" s="559">
        <v>0</v>
      </c>
      <c r="F661" s="559">
        <v>57</v>
      </c>
      <c r="G661" s="559"/>
      <c r="H661" s="559">
        <v>57</v>
      </c>
      <c r="I661" s="559"/>
      <c r="J661" s="559"/>
      <c r="K661" s="559"/>
      <c r="L661" s="559">
        <v>250</v>
      </c>
      <c r="M661" s="559">
        <f>L661*H661</f>
        <v>14250</v>
      </c>
      <c r="N661" s="559"/>
      <c r="O661" s="563" t="s">
        <v>44</v>
      </c>
      <c r="P661" s="563" t="s">
        <v>9</v>
      </c>
      <c r="Q661" s="559"/>
      <c r="R661" s="559"/>
      <c r="S661" s="559"/>
      <c r="T661" s="559"/>
      <c r="U661" s="559"/>
      <c r="V661" s="559"/>
      <c r="W661" s="559">
        <v>6500</v>
      </c>
      <c r="X661" s="562"/>
      <c r="Y661" s="559">
        <v>10</v>
      </c>
      <c r="Z661" s="559">
        <v>30</v>
      </c>
      <c r="AA661" s="561"/>
      <c r="AB661" s="561">
        <f>M661</f>
        <v>14250</v>
      </c>
      <c r="AC661" s="560"/>
      <c r="AD661" s="559">
        <v>10</v>
      </c>
      <c r="AE661" s="560">
        <v>0</v>
      </c>
      <c r="AF661" s="559">
        <v>0.02</v>
      </c>
      <c r="AG661" s="226"/>
    </row>
    <row r="662" spans="1:33" ht="15.75" x14ac:dyDescent="0.25">
      <c r="A662" s="559"/>
      <c r="B662" s="563"/>
      <c r="C662" s="559"/>
      <c r="D662" s="559"/>
      <c r="E662" s="559"/>
      <c r="F662" s="559"/>
      <c r="G662" s="559"/>
      <c r="H662" s="559"/>
      <c r="I662" s="559"/>
      <c r="J662" s="559"/>
      <c r="K662" s="559"/>
      <c r="L662" s="559"/>
      <c r="M662" s="559"/>
      <c r="N662" s="559"/>
      <c r="O662" s="563" t="s">
        <v>41</v>
      </c>
      <c r="P662" s="563" t="s">
        <v>1233</v>
      </c>
      <c r="Q662" s="559">
        <v>163.30000000000001</v>
      </c>
      <c r="R662" s="559"/>
      <c r="S662" s="559">
        <v>163.30000000000001</v>
      </c>
      <c r="T662" s="559"/>
      <c r="U662" s="559"/>
      <c r="V662" s="559"/>
      <c r="W662" s="559"/>
      <c r="X662" s="562"/>
      <c r="Y662" s="559"/>
      <c r="Z662" s="559"/>
      <c r="AA662" s="561"/>
      <c r="AB662" s="561"/>
      <c r="AC662" s="560"/>
      <c r="AD662" s="559"/>
      <c r="AE662" s="560"/>
      <c r="AF662" s="559"/>
      <c r="AG662" s="226"/>
    </row>
    <row r="663" spans="1:33" ht="15.75" x14ac:dyDescent="0.25">
      <c r="A663" s="559"/>
      <c r="B663" s="563"/>
      <c r="C663" s="559"/>
      <c r="D663" s="559"/>
      <c r="E663" s="559"/>
      <c r="F663" s="559"/>
      <c r="G663" s="559"/>
      <c r="H663" s="559"/>
      <c r="I663" s="559"/>
      <c r="J663" s="559"/>
      <c r="K663" s="559"/>
      <c r="L663" s="559"/>
      <c r="M663" s="559"/>
      <c r="N663" s="559"/>
      <c r="O663" s="563" t="s">
        <v>40</v>
      </c>
      <c r="P663" s="563" t="s">
        <v>0</v>
      </c>
      <c r="Q663" s="559"/>
      <c r="R663" s="559"/>
      <c r="S663" s="559">
        <v>84</v>
      </c>
      <c r="T663" s="559"/>
      <c r="U663" s="559"/>
      <c r="V663" s="559"/>
      <c r="W663" s="559"/>
      <c r="X663" s="562"/>
      <c r="Y663" s="559"/>
      <c r="Z663" s="559"/>
      <c r="AA663" s="561"/>
      <c r="AB663" s="561"/>
      <c r="AC663" s="560"/>
      <c r="AD663" s="559"/>
      <c r="AE663" s="560"/>
      <c r="AF663" s="559"/>
      <c r="AG663" s="226"/>
    </row>
    <row r="664" spans="1:33" ht="15.75" x14ac:dyDescent="0.25">
      <c r="A664" s="559">
        <v>412</v>
      </c>
      <c r="B664" s="563" t="s">
        <v>4</v>
      </c>
      <c r="C664" s="559">
        <v>6489</v>
      </c>
      <c r="D664" s="559">
        <v>16</v>
      </c>
      <c r="E664" s="559">
        <v>0</v>
      </c>
      <c r="F664" s="559">
        <v>0</v>
      </c>
      <c r="G664" s="559">
        <v>6400</v>
      </c>
      <c r="H664" s="559"/>
      <c r="I664" s="559"/>
      <c r="J664" s="559"/>
      <c r="K664" s="559"/>
      <c r="L664" s="559">
        <v>100</v>
      </c>
      <c r="M664" s="559">
        <f>L664*G664</f>
        <v>640000</v>
      </c>
      <c r="N664" s="559"/>
      <c r="O664" s="563"/>
      <c r="P664" s="563"/>
      <c r="Q664" s="559"/>
      <c r="R664" s="559"/>
      <c r="S664" s="559"/>
      <c r="T664" s="559"/>
      <c r="U664" s="559"/>
      <c r="V664" s="559"/>
      <c r="W664" s="559"/>
      <c r="X664" s="562"/>
      <c r="Y664" s="559"/>
      <c r="Z664" s="559"/>
      <c r="AA664" s="561"/>
      <c r="AB664" s="561">
        <f>M664</f>
        <v>640000</v>
      </c>
      <c r="AC664" s="560"/>
      <c r="AD664" s="559">
        <v>50</v>
      </c>
      <c r="AE664" s="560">
        <v>0</v>
      </c>
      <c r="AF664" s="559">
        <v>0.01</v>
      </c>
      <c r="AG664" s="226"/>
    </row>
    <row r="665" spans="1:33" ht="15.75" x14ac:dyDescent="0.25">
      <c r="A665" s="559">
        <v>413</v>
      </c>
      <c r="B665" s="563" t="s">
        <v>4</v>
      </c>
      <c r="C665" s="559">
        <v>12708</v>
      </c>
      <c r="D665" s="559">
        <v>35</v>
      </c>
      <c r="E665" s="559">
        <v>3</v>
      </c>
      <c r="F665" s="559">
        <v>14</v>
      </c>
      <c r="G665" s="559"/>
      <c r="H665" s="559"/>
      <c r="I665" s="559"/>
      <c r="J665" s="559"/>
      <c r="K665" s="559">
        <v>14314</v>
      </c>
      <c r="L665" s="559">
        <v>100</v>
      </c>
      <c r="M665" s="559">
        <f>L665*K665</f>
        <v>1431400</v>
      </c>
      <c r="N665" s="559"/>
      <c r="O665" s="563"/>
      <c r="P665" s="563"/>
      <c r="Q665" s="559"/>
      <c r="R665" s="559"/>
      <c r="S665" s="559"/>
      <c r="T665" s="559"/>
      <c r="U665" s="559"/>
      <c r="V665" s="559"/>
      <c r="W665" s="559"/>
      <c r="X665" s="562"/>
      <c r="Y665" s="559"/>
      <c r="Z665" s="559"/>
      <c r="AA665" s="561"/>
      <c r="AB665" s="561">
        <f>M665</f>
        <v>1431400</v>
      </c>
      <c r="AC665" s="560"/>
      <c r="AD665" s="559">
        <v>50</v>
      </c>
      <c r="AE665" s="560">
        <v>0</v>
      </c>
      <c r="AF665" s="559">
        <v>0.01</v>
      </c>
      <c r="AG665" s="226"/>
    </row>
    <row r="666" spans="1:33" ht="15.75" x14ac:dyDescent="0.25">
      <c r="A666" s="559"/>
      <c r="B666" s="563"/>
      <c r="C666" s="559"/>
      <c r="D666" s="559"/>
      <c r="E666" s="559"/>
      <c r="F666" s="559"/>
      <c r="G666" s="559"/>
      <c r="H666" s="559"/>
      <c r="I666" s="559"/>
      <c r="J666" s="559"/>
      <c r="K666" s="559"/>
      <c r="L666" s="559"/>
      <c r="M666" s="559"/>
      <c r="N666" s="559"/>
      <c r="O666" s="563" t="s">
        <v>44</v>
      </c>
      <c r="P666" s="563"/>
      <c r="Q666" s="559"/>
      <c r="R666" s="559"/>
      <c r="S666" s="559"/>
      <c r="T666" s="559"/>
      <c r="U666" s="559"/>
      <c r="V666" s="559"/>
      <c r="W666" s="559">
        <v>6500</v>
      </c>
      <c r="X666" s="562"/>
      <c r="Y666" s="559"/>
      <c r="Z666" s="559"/>
      <c r="AA666" s="561"/>
      <c r="AB666" s="561"/>
      <c r="AC666" s="560"/>
      <c r="AD666" s="559">
        <v>10</v>
      </c>
      <c r="AE666" s="560">
        <v>0</v>
      </c>
      <c r="AF666" s="559">
        <v>0.02</v>
      </c>
      <c r="AG666" s="226"/>
    </row>
    <row r="667" spans="1:33" ht="15.75" x14ac:dyDescent="0.25">
      <c r="A667" s="559"/>
      <c r="B667" s="563"/>
      <c r="C667" s="559"/>
      <c r="D667" s="559"/>
      <c r="E667" s="559"/>
      <c r="F667" s="559"/>
      <c r="G667" s="559"/>
      <c r="H667" s="559"/>
      <c r="I667" s="559"/>
      <c r="J667" s="559"/>
      <c r="K667" s="559"/>
      <c r="L667" s="559"/>
      <c r="M667" s="559"/>
      <c r="N667" s="559"/>
      <c r="O667" s="563" t="s">
        <v>35</v>
      </c>
      <c r="P667" s="563" t="s">
        <v>1233</v>
      </c>
      <c r="Q667" s="559">
        <v>229</v>
      </c>
      <c r="R667" s="559"/>
      <c r="S667" s="559">
        <v>133</v>
      </c>
      <c r="T667" s="559"/>
      <c r="U667" s="559"/>
      <c r="V667" s="559"/>
      <c r="W667" s="559"/>
      <c r="X667" s="562"/>
      <c r="Y667" s="559"/>
      <c r="Z667" s="559"/>
      <c r="AA667" s="561"/>
      <c r="AB667" s="561"/>
      <c r="AC667" s="560"/>
      <c r="AD667" s="559"/>
      <c r="AE667" s="560"/>
      <c r="AF667" s="559"/>
      <c r="AG667" s="226"/>
    </row>
    <row r="668" spans="1:33" ht="15.75" x14ac:dyDescent="0.25">
      <c r="A668" s="559"/>
      <c r="B668" s="563"/>
      <c r="C668" s="559"/>
      <c r="D668" s="559"/>
      <c r="E668" s="559"/>
      <c r="F668" s="559"/>
      <c r="G668" s="559"/>
      <c r="H668" s="559"/>
      <c r="I668" s="559"/>
      <c r="J668" s="559"/>
      <c r="K668" s="559"/>
      <c r="L668" s="559"/>
      <c r="M668" s="559"/>
      <c r="N668" s="559"/>
      <c r="O668" s="563" t="s">
        <v>37</v>
      </c>
      <c r="P668" s="563" t="s">
        <v>0</v>
      </c>
      <c r="Q668" s="559"/>
      <c r="R668" s="559"/>
      <c r="S668" s="559">
        <v>96</v>
      </c>
      <c r="T668" s="559"/>
      <c r="U668" s="559"/>
      <c r="V668" s="559"/>
      <c r="W668" s="559"/>
      <c r="X668" s="562"/>
      <c r="Y668" s="559"/>
      <c r="Z668" s="559"/>
      <c r="AA668" s="561"/>
      <c r="AB668" s="561"/>
      <c r="AC668" s="560"/>
      <c r="AD668" s="559"/>
      <c r="AE668" s="560"/>
      <c r="AF668" s="559"/>
      <c r="AG668" s="226"/>
    </row>
    <row r="669" spans="1:33" ht="15.75" x14ac:dyDescent="0.25">
      <c r="A669" s="559"/>
      <c r="B669" s="563"/>
      <c r="C669" s="559"/>
      <c r="D669" s="559"/>
      <c r="E669" s="559"/>
      <c r="F669" s="559"/>
      <c r="G669" s="559"/>
      <c r="H669" s="559"/>
      <c r="I669" s="559"/>
      <c r="J669" s="559"/>
      <c r="K669" s="559"/>
      <c r="L669" s="559"/>
      <c r="M669" s="559"/>
      <c r="N669" s="559"/>
      <c r="O669" s="563" t="s">
        <v>1038</v>
      </c>
      <c r="P669" s="563" t="s">
        <v>2</v>
      </c>
      <c r="Q669" s="559"/>
      <c r="R669" s="559"/>
      <c r="S669" s="559"/>
      <c r="T669" s="559">
        <v>42.94</v>
      </c>
      <c r="U669" s="559"/>
      <c r="V669" s="559"/>
      <c r="W669" s="559">
        <v>5900</v>
      </c>
      <c r="X669" s="562"/>
      <c r="Y669" s="559">
        <v>6</v>
      </c>
      <c r="Z669" s="559">
        <v>6</v>
      </c>
      <c r="AA669" s="561"/>
      <c r="AB669" s="561"/>
      <c r="AC669" s="560"/>
      <c r="AD669" s="559">
        <v>50</v>
      </c>
      <c r="AE669" s="560">
        <v>0</v>
      </c>
      <c r="AF669" s="559">
        <v>0.01</v>
      </c>
      <c r="AG669" s="226"/>
    </row>
    <row r="670" spans="1:33" ht="15.75" x14ac:dyDescent="0.25">
      <c r="A670" s="559"/>
      <c r="B670" s="563"/>
      <c r="C670" s="559"/>
      <c r="D670" s="559"/>
      <c r="E670" s="559"/>
      <c r="F670" s="559"/>
      <c r="G670" s="559"/>
      <c r="H670" s="559"/>
      <c r="I670" s="559"/>
      <c r="J670" s="559"/>
      <c r="K670" s="559"/>
      <c r="L670" s="559"/>
      <c r="M670" s="559"/>
      <c r="N670" s="559"/>
      <c r="O670" s="563" t="s">
        <v>8</v>
      </c>
      <c r="P670" s="563" t="s">
        <v>0</v>
      </c>
      <c r="Q670" s="559"/>
      <c r="R670" s="559">
        <v>23.68</v>
      </c>
      <c r="S670" s="559"/>
      <c r="T670" s="559"/>
      <c r="U670" s="559"/>
      <c r="V670" s="559"/>
      <c r="W670" s="559">
        <v>5400</v>
      </c>
      <c r="X670" s="562"/>
      <c r="Y670" s="559">
        <v>10</v>
      </c>
      <c r="Z670" s="559">
        <v>40</v>
      </c>
      <c r="AA670" s="561"/>
      <c r="AB670" s="561"/>
      <c r="AC670" s="560"/>
      <c r="AD670" s="559">
        <v>50</v>
      </c>
      <c r="AE670" s="560">
        <v>0</v>
      </c>
      <c r="AF670" s="559">
        <v>0.01</v>
      </c>
      <c r="AG670" s="226"/>
    </row>
    <row r="671" spans="1:33" ht="15.75" x14ac:dyDescent="0.25">
      <c r="A671" s="559"/>
      <c r="B671" s="563"/>
      <c r="C671" s="559"/>
      <c r="D671" s="559"/>
      <c r="E671" s="559"/>
      <c r="F671" s="559"/>
      <c r="G671" s="559"/>
      <c r="H671" s="559"/>
      <c r="I671" s="559"/>
      <c r="J671" s="559"/>
      <c r="K671" s="559"/>
      <c r="L671" s="559"/>
      <c r="M671" s="559"/>
      <c r="N671" s="559"/>
      <c r="O671" s="563" t="s">
        <v>1</v>
      </c>
      <c r="P671" s="563" t="s">
        <v>0</v>
      </c>
      <c r="Q671" s="559"/>
      <c r="R671" s="559">
        <v>57.8</v>
      </c>
      <c r="S671" s="559"/>
      <c r="T671" s="559"/>
      <c r="U671" s="559"/>
      <c r="V671" s="559"/>
      <c r="W671" s="559">
        <v>2050</v>
      </c>
      <c r="X671" s="562"/>
      <c r="Y671" s="559">
        <v>6</v>
      </c>
      <c r="Z671" s="559">
        <v>20</v>
      </c>
      <c r="AA671" s="561"/>
      <c r="AB671" s="561"/>
      <c r="AC671" s="560"/>
      <c r="AD671" s="559">
        <v>50</v>
      </c>
      <c r="AE671" s="560">
        <v>0</v>
      </c>
      <c r="AF671" s="559">
        <v>0.01</v>
      </c>
      <c r="AG671" s="226"/>
    </row>
    <row r="672" spans="1:33" ht="15.75" x14ac:dyDescent="0.25">
      <c r="A672" s="559">
        <v>414</v>
      </c>
      <c r="B672" s="563" t="s">
        <v>4</v>
      </c>
      <c r="C672" s="559">
        <v>10674</v>
      </c>
      <c r="D672" s="559">
        <v>2</v>
      </c>
      <c r="E672" s="559">
        <v>0</v>
      </c>
      <c r="F672" s="559">
        <v>0</v>
      </c>
      <c r="G672" s="559">
        <v>450</v>
      </c>
      <c r="H672" s="559"/>
      <c r="I672" s="559"/>
      <c r="J672" s="559"/>
      <c r="K672" s="559">
        <v>800</v>
      </c>
      <c r="L672" s="559">
        <v>160</v>
      </c>
      <c r="M672" s="559">
        <f>L672*K672</f>
        <v>128000</v>
      </c>
      <c r="N672" s="559"/>
      <c r="O672" s="563" t="s">
        <v>39</v>
      </c>
      <c r="P672" s="563" t="s">
        <v>2</v>
      </c>
      <c r="Q672" s="559"/>
      <c r="R672" s="559"/>
      <c r="S672" s="559">
        <v>190.46</v>
      </c>
      <c r="T672" s="559"/>
      <c r="U672" s="559"/>
      <c r="V672" s="559"/>
      <c r="W672" s="559">
        <v>6500</v>
      </c>
      <c r="X672" s="562"/>
      <c r="Y672" s="559"/>
      <c r="Z672" s="559">
        <v>76</v>
      </c>
      <c r="AA672" s="561"/>
      <c r="AB672" s="561">
        <f>M672</f>
        <v>128000</v>
      </c>
      <c r="AC672" s="560"/>
      <c r="AD672" s="559">
        <v>10</v>
      </c>
      <c r="AE672" s="560">
        <v>0</v>
      </c>
      <c r="AF672" s="559">
        <v>0.02</v>
      </c>
      <c r="AG672" s="226"/>
    </row>
    <row r="673" spans="1:33" ht="15.75" x14ac:dyDescent="0.25">
      <c r="A673" s="559"/>
      <c r="B673" s="563"/>
      <c r="C673" s="559"/>
      <c r="D673" s="559"/>
      <c r="E673" s="559"/>
      <c r="F673" s="559"/>
      <c r="G673" s="559"/>
      <c r="H673" s="559"/>
      <c r="I673" s="559"/>
      <c r="J673" s="559"/>
      <c r="K673" s="559"/>
      <c r="L673" s="559"/>
      <c r="M673" s="559"/>
      <c r="N673" s="559"/>
      <c r="O673" s="563" t="s">
        <v>1</v>
      </c>
      <c r="P673" s="563" t="s">
        <v>0</v>
      </c>
      <c r="Q673" s="559"/>
      <c r="R673" s="559">
        <v>16</v>
      </c>
      <c r="S673" s="559"/>
      <c r="T673" s="559"/>
      <c r="U673" s="559"/>
      <c r="V673" s="559"/>
      <c r="W673" s="559">
        <v>2050</v>
      </c>
      <c r="X673" s="562"/>
      <c r="Y673" s="559"/>
      <c r="Z673" s="559">
        <v>93</v>
      </c>
      <c r="AA673" s="561"/>
      <c r="AB673" s="561"/>
      <c r="AC673" s="560"/>
      <c r="AD673" s="559">
        <v>50</v>
      </c>
      <c r="AE673" s="560">
        <v>0</v>
      </c>
      <c r="AF673" s="559">
        <v>0.01</v>
      </c>
      <c r="AG673" s="226"/>
    </row>
    <row r="674" spans="1:33" ht="15.75" x14ac:dyDescent="0.25">
      <c r="A674" s="559"/>
      <c r="B674" s="563"/>
      <c r="C674" s="559"/>
      <c r="D674" s="559"/>
      <c r="E674" s="559"/>
      <c r="F674" s="559"/>
      <c r="G674" s="559"/>
      <c r="H674" s="559"/>
      <c r="I674" s="559"/>
      <c r="J674" s="559"/>
      <c r="K674" s="559"/>
      <c r="L674" s="559"/>
      <c r="M674" s="559"/>
      <c r="N674" s="559"/>
      <c r="O674" s="563" t="s">
        <v>218</v>
      </c>
      <c r="P674" s="563"/>
      <c r="Q674" s="559"/>
      <c r="R674" s="559">
        <v>27</v>
      </c>
      <c r="S674" s="559"/>
      <c r="T674" s="559"/>
      <c r="U674" s="559"/>
      <c r="V674" s="559"/>
      <c r="W674" s="559">
        <v>2050</v>
      </c>
      <c r="X674" s="562"/>
      <c r="Y674" s="559"/>
      <c r="Z674" s="559">
        <v>76</v>
      </c>
      <c r="AA674" s="561"/>
      <c r="AB674" s="561"/>
      <c r="AC674" s="560"/>
      <c r="AD674" s="559">
        <v>50</v>
      </c>
      <c r="AE674" s="560">
        <v>0</v>
      </c>
      <c r="AF674" s="559">
        <v>0.01</v>
      </c>
      <c r="AG674" s="226"/>
    </row>
    <row r="675" spans="1:33" ht="15.75" x14ac:dyDescent="0.25">
      <c r="A675" s="559">
        <v>415</v>
      </c>
      <c r="B675" s="563" t="s">
        <v>4</v>
      </c>
      <c r="C675" s="559">
        <v>16610</v>
      </c>
      <c r="D675" s="559">
        <v>0</v>
      </c>
      <c r="E675" s="559">
        <v>1</v>
      </c>
      <c r="F675" s="559">
        <v>40</v>
      </c>
      <c r="G675" s="559"/>
      <c r="H675" s="559">
        <v>140</v>
      </c>
      <c r="I675" s="559"/>
      <c r="J675" s="559"/>
      <c r="K675" s="559"/>
      <c r="L675" s="559">
        <v>75</v>
      </c>
      <c r="M675" s="559">
        <f>L675*H675</f>
        <v>10500</v>
      </c>
      <c r="N675" s="559"/>
      <c r="O675" s="563" t="s">
        <v>44</v>
      </c>
      <c r="P675" s="563" t="s">
        <v>9</v>
      </c>
      <c r="Q675" s="559">
        <v>179.7</v>
      </c>
      <c r="R675" s="559"/>
      <c r="S675" s="559"/>
      <c r="T675" s="559"/>
      <c r="U675" s="559"/>
      <c r="V675" s="559"/>
      <c r="W675" s="559">
        <v>6500</v>
      </c>
      <c r="X675" s="562">
        <f>Q675*W675</f>
        <v>1168050</v>
      </c>
      <c r="Y675" s="559"/>
      <c r="Z675" s="559">
        <v>85</v>
      </c>
      <c r="AA675" s="561">
        <f>SUM(X675-(X675*Z675/100))</f>
        <v>175207.5</v>
      </c>
      <c r="AB675" s="561">
        <f>AA675+M675</f>
        <v>185707.5</v>
      </c>
      <c r="AC675" s="560"/>
      <c r="AD675" s="559">
        <v>10</v>
      </c>
      <c r="AE675" s="560">
        <v>0</v>
      </c>
      <c r="AF675" s="559">
        <v>0.02</v>
      </c>
      <c r="AG675" s="226"/>
    </row>
    <row r="676" spans="1:33" ht="15.75" x14ac:dyDescent="0.25">
      <c r="A676" s="559"/>
      <c r="B676" s="563"/>
      <c r="C676" s="559"/>
      <c r="D676" s="559"/>
      <c r="E676" s="559"/>
      <c r="F676" s="559"/>
      <c r="G676" s="559"/>
      <c r="H676" s="559"/>
      <c r="I676" s="559"/>
      <c r="J676" s="559"/>
      <c r="K676" s="559"/>
      <c r="L676" s="559"/>
      <c r="M676" s="559"/>
      <c r="N676" s="559"/>
      <c r="O676" s="563"/>
      <c r="P676" s="563" t="s">
        <v>41</v>
      </c>
      <c r="Q676" s="559"/>
      <c r="R676" s="559"/>
      <c r="S676" s="559">
        <v>115.7</v>
      </c>
      <c r="T676" s="559"/>
      <c r="U676" s="559"/>
      <c r="V676" s="559"/>
      <c r="W676" s="559"/>
      <c r="X676" s="562"/>
      <c r="Y676" s="559"/>
      <c r="Z676" s="559"/>
      <c r="AA676" s="561"/>
      <c r="AB676" s="561"/>
      <c r="AC676" s="560"/>
      <c r="AD676" s="559"/>
      <c r="AE676" s="560"/>
      <c r="AF676" s="559"/>
      <c r="AG676" s="226"/>
    </row>
    <row r="677" spans="1:33" ht="15.75" x14ac:dyDescent="0.25">
      <c r="A677" s="559"/>
      <c r="B677" s="563"/>
      <c r="C677" s="559"/>
      <c r="D677" s="559"/>
      <c r="E677" s="559"/>
      <c r="F677" s="559"/>
      <c r="G677" s="559"/>
      <c r="H677" s="559"/>
      <c r="I677" s="559"/>
      <c r="J677" s="559"/>
      <c r="K677" s="559"/>
      <c r="L677" s="559"/>
      <c r="M677" s="559"/>
      <c r="N677" s="559"/>
      <c r="O677" s="563"/>
      <c r="P677" s="563" t="s">
        <v>40</v>
      </c>
      <c r="Q677" s="559"/>
      <c r="R677" s="559"/>
      <c r="S677" s="559">
        <v>64</v>
      </c>
      <c r="T677" s="559"/>
      <c r="U677" s="559"/>
      <c r="V677" s="559"/>
      <c r="W677" s="559"/>
      <c r="X677" s="562"/>
      <c r="Y677" s="559"/>
      <c r="Z677" s="559"/>
      <c r="AA677" s="561"/>
      <c r="AB677" s="561"/>
      <c r="AC677" s="560"/>
      <c r="AD677" s="559"/>
      <c r="AE677" s="560"/>
      <c r="AF677" s="559"/>
      <c r="AG677" s="226"/>
    </row>
    <row r="678" spans="1:33" ht="15.75" x14ac:dyDescent="0.25">
      <c r="A678" s="559">
        <v>416</v>
      </c>
      <c r="B678" s="563" t="s">
        <v>56</v>
      </c>
      <c r="C678" s="559"/>
      <c r="D678" s="559">
        <v>16</v>
      </c>
      <c r="E678" s="559">
        <v>2</v>
      </c>
      <c r="F678" s="559">
        <v>54</v>
      </c>
      <c r="G678" s="559">
        <v>6654</v>
      </c>
      <c r="H678" s="559"/>
      <c r="I678" s="559"/>
      <c r="J678" s="559"/>
      <c r="K678" s="559"/>
      <c r="L678" s="559"/>
      <c r="M678" s="559"/>
      <c r="N678" s="559"/>
      <c r="O678" s="563"/>
      <c r="P678" s="563"/>
      <c r="Q678" s="559"/>
      <c r="R678" s="559"/>
      <c r="S678" s="559"/>
      <c r="T678" s="559"/>
      <c r="U678" s="559"/>
      <c r="V678" s="559"/>
      <c r="W678" s="559"/>
      <c r="X678" s="562"/>
      <c r="Y678" s="559"/>
      <c r="Z678" s="559"/>
      <c r="AA678" s="561"/>
      <c r="AB678" s="561"/>
      <c r="AC678" s="560"/>
      <c r="AD678" s="559">
        <v>50</v>
      </c>
      <c r="AE678" s="560">
        <v>0</v>
      </c>
      <c r="AF678" s="559">
        <v>0.01</v>
      </c>
      <c r="AG678" s="226"/>
    </row>
    <row r="679" spans="1:33" ht="15.75" x14ac:dyDescent="0.25">
      <c r="A679" s="559">
        <v>147</v>
      </c>
      <c r="B679" s="563" t="s">
        <v>4</v>
      </c>
      <c r="C679" s="559"/>
      <c r="D679" s="559">
        <v>6</v>
      </c>
      <c r="E679" s="559">
        <v>1</v>
      </c>
      <c r="F679" s="559">
        <v>79</v>
      </c>
      <c r="G679" s="559">
        <v>2579</v>
      </c>
      <c r="H679" s="559"/>
      <c r="I679" s="559"/>
      <c r="J679" s="559"/>
      <c r="K679" s="559"/>
      <c r="L679" s="559"/>
      <c r="M679" s="559"/>
      <c r="N679" s="559"/>
      <c r="O679" s="563"/>
      <c r="P679" s="563"/>
      <c r="Q679" s="559"/>
      <c r="R679" s="559"/>
      <c r="S679" s="559"/>
      <c r="T679" s="559"/>
      <c r="U679" s="559"/>
      <c r="V679" s="559"/>
      <c r="W679" s="559"/>
      <c r="X679" s="562"/>
      <c r="Y679" s="559"/>
      <c r="Z679" s="559"/>
      <c r="AA679" s="561"/>
      <c r="AB679" s="561"/>
      <c r="AC679" s="560"/>
      <c r="AD679" s="559">
        <v>50</v>
      </c>
      <c r="AE679" s="560">
        <v>0</v>
      </c>
      <c r="AF679" s="559">
        <v>0.01</v>
      </c>
      <c r="AG679" s="226"/>
    </row>
    <row r="680" spans="1:33" ht="15.75" x14ac:dyDescent="0.25">
      <c r="A680" s="559">
        <v>418</v>
      </c>
      <c r="B680" s="563" t="s">
        <v>4</v>
      </c>
      <c r="C680" s="559">
        <v>11374</v>
      </c>
      <c r="D680" s="559">
        <v>0</v>
      </c>
      <c r="E680" s="559">
        <v>1</v>
      </c>
      <c r="F680" s="559">
        <v>36</v>
      </c>
      <c r="G680" s="559"/>
      <c r="H680" s="559"/>
      <c r="I680" s="559"/>
      <c r="J680" s="559"/>
      <c r="K680" s="559">
        <v>136</v>
      </c>
      <c r="L680" s="559">
        <v>250</v>
      </c>
      <c r="M680" s="559">
        <f>L680*K680</f>
        <v>34000</v>
      </c>
      <c r="N680" s="559"/>
      <c r="O680" s="563" t="s">
        <v>39</v>
      </c>
      <c r="P680" s="563" t="s">
        <v>2</v>
      </c>
      <c r="Q680" s="559">
        <v>166.46</v>
      </c>
      <c r="R680" s="559"/>
      <c r="S680" s="559">
        <v>141.86000000000001</v>
      </c>
      <c r="T680" s="559"/>
      <c r="U680" s="559"/>
      <c r="V680" s="559"/>
      <c r="W680" s="559">
        <v>6500</v>
      </c>
      <c r="X680" s="562">
        <f>Q680*W680</f>
        <v>1081990</v>
      </c>
      <c r="Y680" s="559">
        <v>12</v>
      </c>
      <c r="Z680" s="559">
        <v>14</v>
      </c>
      <c r="AA680" s="561">
        <f>SUM(X680-(X680*Z680/100))</f>
        <v>930511.4</v>
      </c>
      <c r="AB680" s="561">
        <f>AA680+M680</f>
        <v>964511.4</v>
      </c>
      <c r="AC680" s="560"/>
      <c r="AD680" s="559">
        <v>0</v>
      </c>
      <c r="AE680" s="560">
        <v>0</v>
      </c>
      <c r="AF680" s="559">
        <v>0.02</v>
      </c>
      <c r="AG680" s="226"/>
    </row>
    <row r="681" spans="1:33" ht="15.75" x14ac:dyDescent="0.25">
      <c r="A681" s="559"/>
      <c r="B681" s="563"/>
      <c r="C681" s="559"/>
      <c r="D681" s="559"/>
      <c r="E681" s="559"/>
      <c r="F681" s="559"/>
      <c r="G681" s="559"/>
      <c r="H681" s="559"/>
      <c r="I681" s="559"/>
      <c r="J681" s="559"/>
      <c r="K681" s="559"/>
      <c r="L681" s="559"/>
      <c r="M681" s="559"/>
      <c r="N681" s="559"/>
      <c r="O681" s="563" t="s">
        <v>1</v>
      </c>
      <c r="P681" s="563" t="s">
        <v>0</v>
      </c>
      <c r="Q681" s="559"/>
      <c r="R681" s="559">
        <v>24.6</v>
      </c>
      <c r="S681" s="559"/>
      <c r="T681" s="559"/>
      <c r="U681" s="559"/>
      <c r="V681" s="559"/>
      <c r="W681" s="559">
        <v>2050</v>
      </c>
      <c r="X681" s="562"/>
      <c r="Y681" s="559">
        <v>12</v>
      </c>
      <c r="Z681" s="559">
        <v>50</v>
      </c>
      <c r="AA681" s="561"/>
      <c r="AB681" s="561"/>
      <c r="AC681" s="560"/>
      <c r="AD681" s="559">
        <v>50</v>
      </c>
      <c r="AE681" s="560">
        <v>0</v>
      </c>
      <c r="AF681" s="559">
        <v>0.01</v>
      </c>
      <c r="AG681" s="226"/>
    </row>
    <row r="682" spans="1:33" ht="15.75" x14ac:dyDescent="0.25">
      <c r="A682" s="559">
        <v>419</v>
      </c>
      <c r="B682" s="563" t="s">
        <v>4</v>
      </c>
      <c r="C682" s="559">
        <v>4237</v>
      </c>
      <c r="D682" s="559">
        <v>6</v>
      </c>
      <c r="E682" s="559">
        <v>2</v>
      </c>
      <c r="F682" s="559">
        <v>11</v>
      </c>
      <c r="G682" s="559">
        <v>2611</v>
      </c>
      <c r="H682" s="559"/>
      <c r="I682" s="559"/>
      <c r="J682" s="559"/>
      <c r="K682" s="559"/>
      <c r="L682" s="559">
        <v>75</v>
      </c>
      <c r="M682" s="559">
        <f>L682*G682</f>
        <v>195825</v>
      </c>
      <c r="N682" s="559"/>
      <c r="O682" s="563"/>
      <c r="P682" s="563"/>
      <c r="Q682" s="559"/>
      <c r="R682" s="559"/>
      <c r="S682" s="559"/>
      <c r="T682" s="559"/>
      <c r="U682" s="559"/>
      <c r="V682" s="559"/>
      <c r="W682" s="559"/>
      <c r="X682" s="562"/>
      <c r="Y682" s="559"/>
      <c r="Z682" s="559"/>
      <c r="AA682" s="561"/>
      <c r="AB682" s="561"/>
      <c r="AC682" s="560"/>
      <c r="AD682" s="559">
        <v>50</v>
      </c>
      <c r="AE682" s="560">
        <v>0</v>
      </c>
      <c r="AF682" s="559">
        <v>0.01</v>
      </c>
      <c r="AG682" s="226"/>
    </row>
    <row r="683" spans="1:33" ht="15.75" x14ac:dyDescent="0.25">
      <c r="A683" s="559">
        <v>420</v>
      </c>
      <c r="B683" s="563" t="s">
        <v>56</v>
      </c>
      <c r="C683" s="559">
        <v>158</v>
      </c>
      <c r="D683" s="559">
        <v>11</v>
      </c>
      <c r="E683" s="559">
        <v>1</v>
      </c>
      <c r="F683" s="559">
        <v>5</v>
      </c>
      <c r="G683" s="559">
        <v>4505</v>
      </c>
      <c r="H683" s="559"/>
      <c r="I683" s="559"/>
      <c r="J683" s="559"/>
      <c r="K683" s="559"/>
      <c r="L683" s="559"/>
      <c r="M683" s="559"/>
      <c r="N683" s="559"/>
      <c r="O683" s="563" t="s">
        <v>15</v>
      </c>
      <c r="P683" s="563" t="s">
        <v>2</v>
      </c>
      <c r="Q683" s="559">
        <v>72</v>
      </c>
      <c r="R683" s="559"/>
      <c r="S683" s="559">
        <v>72</v>
      </c>
      <c r="T683" s="559"/>
      <c r="U683" s="559"/>
      <c r="V683" s="559"/>
      <c r="W683" s="559">
        <v>6500</v>
      </c>
      <c r="X683" s="562">
        <f>Q683*W683</f>
        <v>468000</v>
      </c>
      <c r="Y683" s="559"/>
      <c r="Z683" s="559">
        <v>76</v>
      </c>
      <c r="AA683" s="561">
        <f>SUM(X683-(X683*Z683/100))</f>
        <v>112320</v>
      </c>
      <c r="AB683" s="561">
        <f>AA683</f>
        <v>112320</v>
      </c>
      <c r="AC683" s="560"/>
      <c r="AD683" s="559">
        <v>10</v>
      </c>
      <c r="AE683" s="560">
        <v>0</v>
      </c>
      <c r="AF683" s="559">
        <v>0.02</v>
      </c>
      <c r="AG683" s="226"/>
    </row>
    <row r="684" spans="1:33" ht="15.75" x14ac:dyDescent="0.25">
      <c r="A684" s="559"/>
      <c r="B684" s="563"/>
      <c r="C684" s="559"/>
      <c r="D684" s="559"/>
      <c r="E684" s="559"/>
      <c r="F684" s="559"/>
      <c r="G684" s="559"/>
      <c r="H684" s="559"/>
      <c r="I684" s="559"/>
      <c r="J684" s="559"/>
      <c r="K684" s="559"/>
      <c r="L684" s="559"/>
      <c r="M684" s="559"/>
      <c r="N684" s="559"/>
      <c r="O684" s="563" t="s">
        <v>1</v>
      </c>
      <c r="P684" s="563" t="s">
        <v>0</v>
      </c>
      <c r="Q684" s="559"/>
      <c r="R684" s="559">
        <v>72</v>
      </c>
      <c r="S684" s="559"/>
      <c r="T684" s="559"/>
      <c r="U684" s="559"/>
      <c r="V684" s="559"/>
      <c r="W684" s="559">
        <v>2050</v>
      </c>
      <c r="X684" s="562"/>
      <c r="Y684" s="559"/>
      <c r="Z684" s="559">
        <v>93</v>
      </c>
      <c r="AA684" s="561"/>
      <c r="AB684" s="561"/>
      <c r="AC684" s="560"/>
      <c r="AD684" s="559">
        <v>50</v>
      </c>
      <c r="AE684" s="560">
        <v>0</v>
      </c>
      <c r="AF684" s="559">
        <v>0.01</v>
      </c>
      <c r="AG684" s="226"/>
    </row>
    <row r="685" spans="1:33" ht="15.75" x14ac:dyDescent="0.25">
      <c r="A685" s="559">
        <v>421</v>
      </c>
      <c r="B685" s="563" t="s">
        <v>4</v>
      </c>
      <c r="C685" s="559">
        <v>17973</v>
      </c>
      <c r="D685" s="559">
        <v>7</v>
      </c>
      <c r="E685" s="559">
        <v>2</v>
      </c>
      <c r="F685" s="559">
        <v>35</v>
      </c>
      <c r="G685" s="559">
        <v>3035</v>
      </c>
      <c r="H685" s="559"/>
      <c r="I685" s="559"/>
      <c r="J685" s="559"/>
      <c r="K685" s="559"/>
      <c r="L685" s="559">
        <v>75</v>
      </c>
      <c r="M685" s="559">
        <f>L685*G685</f>
        <v>227625</v>
      </c>
      <c r="N685" s="559"/>
      <c r="O685" s="563"/>
      <c r="P685" s="563"/>
      <c r="Q685" s="559"/>
      <c r="R685" s="559"/>
      <c r="S685" s="559"/>
      <c r="T685" s="559"/>
      <c r="U685" s="559"/>
      <c r="V685" s="559"/>
      <c r="W685" s="559"/>
      <c r="X685" s="562"/>
      <c r="Y685" s="559"/>
      <c r="Z685" s="559"/>
      <c r="AA685" s="561"/>
      <c r="AB685" s="561">
        <f>M685</f>
        <v>227625</v>
      </c>
      <c r="AC685" s="560"/>
      <c r="AD685" s="559">
        <v>50</v>
      </c>
      <c r="AE685" s="560">
        <v>0</v>
      </c>
      <c r="AF685" s="559">
        <v>0.01</v>
      </c>
      <c r="AG685" s="226"/>
    </row>
    <row r="686" spans="1:33" ht="15.75" x14ac:dyDescent="0.25">
      <c r="A686" s="559">
        <v>422</v>
      </c>
      <c r="B686" s="563" t="s">
        <v>4</v>
      </c>
      <c r="C686" s="559">
        <v>14413</v>
      </c>
      <c r="D686" s="559">
        <v>0</v>
      </c>
      <c r="E686" s="559">
        <v>0</v>
      </c>
      <c r="F686" s="559">
        <v>64</v>
      </c>
      <c r="G686" s="559"/>
      <c r="H686" s="559">
        <v>64</v>
      </c>
      <c r="I686" s="559"/>
      <c r="J686" s="559"/>
      <c r="K686" s="559"/>
      <c r="L686" s="559">
        <v>75</v>
      </c>
      <c r="M686" s="559">
        <f>L686*H686</f>
        <v>4800</v>
      </c>
      <c r="N686" s="559"/>
      <c r="O686" s="563" t="s">
        <v>39</v>
      </c>
      <c r="P686" s="563" t="s">
        <v>2</v>
      </c>
      <c r="Q686" s="559">
        <v>223.12</v>
      </c>
      <c r="R686" s="559"/>
      <c r="S686" s="559">
        <v>211.12</v>
      </c>
      <c r="T686" s="559"/>
      <c r="U686" s="559"/>
      <c r="V686" s="559"/>
      <c r="W686" s="559">
        <v>6500</v>
      </c>
      <c r="X686" s="562">
        <f>Q686*W686</f>
        <v>1450280</v>
      </c>
      <c r="Y686" s="559">
        <v>10</v>
      </c>
      <c r="Z686" s="559">
        <v>10</v>
      </c>
      <c r="AA686" s="561">
        <f>SUM(X686-(X686*Z686/100))</f>
        <v>1305252</v>
      </c>
      <c r="AB686" s="561">
        <f>AA686+M686</f>
        <v>1310052</v>
      </c>
      <c r="AC686" s="560"/>
      <c r="AD686" s="559">
        <v>10</v>
      </c>
      <c r="AE686" s="560">
        <v>0</v>
      </c>
      <c r="AF686" s="559">
        <v>0.02</v>
      </c>
      <c r="AG686" s="226"/>
    </row>
    <row r="687" spans="1:33" ht="15.75" x14ac:dyDescent="0.25">
      <c r="A687" s="559"/>
      <c r="B687" s="563"/>
      <c r="C687" s="559"/>
      <c r="D687" s="559"/>
      <c r="E687" s="559"/>
      <c r="F687" s="559"/>
      <c r="G687" s="559"/>
      <c r="H687" s="559"/>
      <c r="I687" s="559"/>
      <c r="J687" s="559"/>
      <c r="K687" s="559"/>
      <c r="L687" s="559"/>
      <c r="M687" s="559"/>
      <c r="N687" s="559"/>
      <c r="O687" s="563" t="s">
        <v>8</v>
      </c>
      <c r="P687" s="563" t="s">
        <v>0</v>
      </c>
      <c r="Q687" s="559"/>
      <c r="R687" s="559">
        <v>12</v>
      </c>
      <c r="S687" s="559"/>
      <c r="T687" s="559"/>
      <c r="U687" s="559"/>
      <c r="V687" s="559"/>
      <c r="W687" s="559">
        <v>5400</v>
      </c>
      <c r="X687" s="562"/>
      <c r="Y687" s="559">
        <v>20</v>
      </c>
      <c r="Z687" s="559">
        <v>93</v>
      </c>
      <c r="AA687" s="561"/>
      <c r="AB687" s="561"/>
      <c r="AC687" s="560"/>
      <c r="AD687" s="559">
        <v>50</v>
      </c>
      <c r="AE687" s="560">
        <v>0</v>
      </c>
      <c r="AF687" s="559">
        <v>0.01</v>
      </c>
      <c r="AG687" s="226"/>
    </row>
    <row r="688" spans="1:33" ht="15.75" x14ac:dyDescent="0.25">
      <c r="A688" s="559">
        <v>423</v>
      </c>
      <c r="B688" s="563" t="s">
        <v>4</v>
      </c>
      <c r="C688" s="559">
        <v>281</v>
      </c>
      <c r="D688" s="559">
        <v>0</v>
      </c>
      <c r="E688" s="559">
        <v>0</v>
      </c>
      <c r="F688" s="559">
        <v>87</v>
      </c>
      <c r="G688" s="559"/>
      <c r="H688" s="559">
        <v>87</v>
      </c>
      <c r="I688" s="559"/>
      <c r="J688" s="559"/>
      <c r="K688" s="559"/>
      <c r="L688" s="559">
        <v>200</v>
      </c>
      <c r="M688" s="559">
        <f>L688*H688</f>
        <v>17400</v>
      </c>
      <c r="N688" s="559"/>
      <c r="O688" s="563" t="s">
        <v>44</v>
      </c>
      <c r="P688" s="563" t="s">
        <v>9</v>
      </c>
      <c r="Q688" s="559"/>
      <c r="R688" s="559"/>
      <c r="S688" s="559"/>
      <c r="T688" s="559"/>
      <c r="U688" s="559"/>
      <c r="V688" s="559"/>
      <c r="W688" s="559">
        <v>6500</v>
      </c>
      <c r="X688" s="562"/>
      <c r="Y688" s="559">
        <v>30</v>
      </c>
      <c r="Z688" s="559">
        <v>85</v>
      </c>
      <c r="AA688" s="561"/>
      <c r="AB688" s="561">
        <f>M688</f>
        <v>17400</v>
      </c>
      <c r="AC688" s="560"/>
      <c r="AD688" s="559">
        <v>10</v>
      </c>
      <c r="AE688" s="560">
        <v>0</v>
      </c>
      <c r="AF688" s="559">
        <v>0.02</v>
      </c>
      <c r="AG688" s="226"/>
    </row>
    <row r="689" spans="1:33" ht="15.75" x14ac:dyDescent="0.25">
      <c r="A689" s="559"/>
      <c r="B689" s="563"/>
      <c r="C689" s="559"/>
      <c r="D689" s="559"/>
      <c r="E689" s="559"/>
      <c r="F689" s="559"/>
      <c r="G689" s="559"/>
      <c r="H689" s="559"/>
      <c r="I689" s="559"/>
      <c r="J689" s="559"/>
      <c r="K689" s="559"/>
      <c r="L689" s="559"/>
      <c r="M689" s="559"/>
      <c r="N689" s="559"/>
      <c r="O689" s="563"/>
      <c r="P689" s="563" t="s">
        <v>41</v>
      </c>
      <c r="Q689" s="559">
        <v>177.75</v>
      </c>
      <c r="R689" s="559"/>
      <c r="S689" s="559"/>
      <c r="T689" s="559">
        <v>96.38</v>
      </c>
      <c r="U689" s="559"/>
      <c r="V689" s="559"/>
      <c r="W689" s="559"/>
      <c r="X689" s="562"/>
      <c r="Y689" s="559"/>
      <c r="Z689" s="559"/>
      <c r="AA689" s="561"/>
      <c r="AB689" s="561"/>
      <c r="AC689" s="560"/>
      <c r="AD689" s="559"/>
      <c r="AE689" s="560"/>
      <c r="AF689" s="559"/>
      <c r="AG689" s="226"/>
    </row>
    <row r="690" spans="1:33" ht="15.75" x14ac:dyDescent="0.25">
      <c r="A690" s="559"/>
      <c r="B690" s="563"/>
      <c r="C690" s="559"/>
      <c r="D690" s="559"/>
      <c r="E690" s="559"/>
      <c r="F690" s="559"/>
      <c r="G690" s="559"/>
      <c r="H690" s="559"/>
      <c r="I690" s="559"/>
      <c r="J690" s="559"/>
      <c r="K690" s="559"/>
      <c r="L690" s="559"/>
      <c r="M690" s="559"/>
      <c r="N690" s="559"/>
      <c r="O690" s="563"/>
      <c r="P690" s="563" t="s">
        <v>40</v>
      </c>
      <c r="Q690" s="559"/>
      <c r="R690" s="559"/>
      <c r="S690" s="559"/>
      <c r="T690" s="559">
        <v>81.37</v>
      </c>
      <c r="U690" s="559"/>
      <c r="V690" s="559"/>
      <c r="W690" s="559"/>
      <c r="X690" s="562"/>
      <c r="Y690" s="559"/>
      <c r="Z690" s="559"/>
      <c r="AA690" s="561"/>
      <c r="AB690" s="561"/>
      <c r="AC690" s="560"/>
      <c r="AD690" s="559"/>
      <c r="AE690" s="560"/>
      <c r="AF690" s="559"/>
      <c r="AG690" s="226"/>
    </row>
    <row r="691" spans="1:33" ht="15.75" x14ac:dyDescent="0.25">
      <c r="A691" s="559">
        <v>424</v>
      </c>
      <c r="B691" s="563" t="s">
        <v>4</v>
      </c>
      <c r="C691" s="559">
        <v>200</v>
      </c>
      <c r="D691" s="559">
        <v>0</v>
      </c>
      <c r="E691" s="559">
        <v>2</v>
      </c>
      <c r="F691" s="559">
        <v>0</v>
      </c>
      <c r="G691" s="559">
        <v>200</v>
      </c>
      <c r="H691" s="559"/>
      <c r="I691" s="559"/>
      <c r="J691" s="559"/>
      <c r="K691" s="559"/>
      <c r="L691" s="559">
        <v>180</v>
      </c>
      <c r="M691" s="559">
        <f>L691*G691</f>
        <v>36000</v>
      </c>
      <c r="N691" s="559"/>
      <c r="O691" s="563"/>
      <c r="P691" s="563"/>
      <c r="Q691" s="559"/>
      <c r="R691" s="559"/>
      <c r="S691" s="559"/>
      <c r="T691" s="559"/>
      <c r="U691" s="559"/>
      <c r="V691" s="559"/>
      <c r="W691" s="559"/>
      <c r="X691" s="562"/>
      <c r="Y691" s="559"/>
      <c r="Z691" s="559"/>
      <c r="AA691" s="561"/>
      <c r="AB691" s="561">
        <f>M691</f>
        <v>36000</v>
      </c>
      <c r="AC691" s="560"/>
      <c r="AD691" s="559">
        <v>50</v>
      </c>
      <c r="AE691" s="560">
        <v>0</v>
      </c>
      <c r="AF691" s="559">
        <v>0.01</v>
      </c>
      <c r="AG691" s="226"/>
    </row>
    <row r="692" spans="1:33" ht="15.75" x14ac:dyDescent="0.25">
      <c r="A692" s="559">
        <v>425</v>
      </c>
      <c r="B692" s="563" t="s">
        <v>4</v>
      </c>
      <c r="C692" s="559">
        <v>21117</v>
      </c>
      <c r="D692" s="559">
        <v>36</v>
      </c>
      <c r="E692" s="559">
        <v>1</v>
      </c>
      <c r="F692" s="559">
        <v>46</v>
      </c>
      <c r="G692" s="559"/>
      <c r="H692" s="559"/>
      <c r="I692" s="559"/>
      <c r="J692" s="559"/>
      <c r="K692" s="559">
        <v>14546</v>
      </c>
      <c r="L692" s="559">
        <v>75</v>
      </c>
      <c r="M692" s="559">
        <f>K692*L692</f>
        <v>1090950</v>
      </c>
      <c r="N692" s="559"/>
      <c r="O692" s="563"/>
      <c r="P692" s="563"/>
      <c r="Q692" s="559"/>
      <c r="R692" s="559"/>
      <c r="S692" s="559"/>
      <c r="T692" s="559"/>
      <c r="U692" s="559"/>
      <c r="V692" s="559"/>
      <c r="W692" s="559"/>
      <c r="X692" s="562"/>
      <c r="Y692" s="559"/>
      <c r="Z692" s="559"/>
      <c r="AA692" s="561"/>
      <c r="AB692" s="561">
        <f>M692</f>
        <v>1090950</v>
      </c>
      <c r="AC692" s="560"/>
      <c r="AD692" s="559">
        <v>50</v>
      </c>
      <c r="AE692" s="560">
        <v>0</v>
      </c>
      <c r="AF692" s="559">
        <v>0.01</v>
      </c>
      <c r="AG692" s="226"/>
    </row>
    <row r="693" spans="1:33" ht="15.75" x14ac:dyDescent="0.25">
      <c r="A693" s="559">
        <v>426</v>
      </c>
      <c r="B693" s="563" t="s">
        <v>1282</v>
      </c>
      <c r="C693" s="559"/>
      <c r="D693" s="559">
        <v>11</v>
      </c>
      <c r="E693" s="559">
        <v>0</v>
      </c>
      <c r="F693" s="559">
        <v>0</v>
      </c>
      <c r="G693" s="559">
        <v>4400</v>
      </c>
      <c r="H693" s="559"/>
      <c r="I693" s="559"/>
      <c r="J693" s="559"/>
      <c r="K693" s="559"/>
      <c r="L693" s="559"/>
      <c r="M693" s="559"/>
      <c r="N693" s="559"/>
      <c r="O693" s="563"/>
      <c r="P693" s="563"/>
      <c r="Q693" s="559"/>
      <c r="R693" s="559"/>
      <c r="S693" s="559"/>
      <c r="T693" s="559"/>
      <c r="U693" s="559"/>
      <c r="V693" s="559"/>
      <c r="W693" s="559"/>
      <c r="X693" s="562"/>
      <c r="Y693" s="559"/>
      <c r="Z693" s="559"/>
      <c r="AA693" s="561"/>
      <c r="AB693" s="561"/>
      <c r="AC693" s="560"/>
      <c r="AD693" s="559">
        <v>50</v>
      </c>
      <c r="AE693" s="560">
        <v>0</v>
      </c>
      <c r="AF693" s="559">
        <v>0.01</v>
      </c>
      <c r="AG693" s="226"/>
    </row>
    <row r="694" spans="1:33" ht="15.75" x14ac:dyDescent="0.25">
      <c r="A694" s="559"/>
      <c r="B694" s="563"/>
      <c r="C694" s="559"/>
      <c r="D694" s="559"/>
      <c r="E694" s="559"/>
      <c r="F694" s="559"/>
      <c r="G694" s="559"/>
      <c r="H694" s="559"/>
      <c r="I694" s="559"/>
      <c r="J694" s="559"/>
      <c r="K694" s="559"/>
      <c r="L694" s="559"/>
      <c r="M694" s="559"/>
      <c r="N694" s="559"/>
      <c r="O694" s="563" t="s">
        <v>1038</v>
      </c>
      <c r="P694" s="563" t="s">
        <v>0</v>
      </c>
      <c r="Q694" s="559"/>
      <c r="R694" s="559"/>
      <c r="S694" s="559"/>
      <c r="T694" s="559">
        <v>69.540000000000006</v>
      </c>
      <c r="U694" s="559"/>
      <c r="V694" s="559"/>
      <c r="W694" s="559">
        <v>5900</v>
      </c>
      <c r="X694" s="562"/>
      <c r="Y694" s="559">
        <v>10</v>
      </c>
      <c r="Z694" s="559">
        <v>40</v>
      </c>
      <c r="AA694" s="561"/>
      <c r="AB694" s="561"/>
      <c r="AC694" s="560"/>
      <c r="AD694" s="559">
        <v>50</v>
      </c>
      <c r="AE694" s="560">
        <v>0</v>
      </c>
      <c r="AF694" s="559">
        <v>0.01</v>
      </c>
      <c r="AG694" s="226"/>
    </row>
    <row r="695" spans="1:33" ht="15.75" x14ac:dyDescent="0.25">
      <c r="A695" s="559"/>
      <c r="B695" s="563"/>
      <c r="C695" s="559"/>
      <c r="D695" s="559"/>
      <c r="E695" s="559"/>
      <c r="F695" s="559"/>
      <c r="G695" s="559"/>
      <c r="H695" s="559"/>
      <c r="I695" s="559"/>
      <c r="J695" s="559"/>
      <c r="K695" s="559"/>
      <c r="L695" s="559"/>
      <c r="M695" s="559"/>
      <c r="N695" s="559"/>
      <c r="O695" s="563" t="s">
        <v>22</v>
      </c>
      <c r="P695" s="563" t="s">
        <v>1290</v>
      </c>
      <c r="Q695" s="559"/>
      <c r="R695" s="559">
        <v>127.38</v>
      </c>
      <c r="S695" s="559"/>
      <c r="T695" s="559"/>
      <c r="U695" s="559"/>
      <c r="V695" s="559"/>
      <c r="W695" s="559">
        <v>2050</v>
      </c>
      <c r="X695" s="562"/>
      <c r="Y695" s="559">
        <v>10</v>
      </c>
      <c r="Z695" s="559">
        <v>10</v>
      </c>
      <c r="AA695" s="561"/>
      <c r="AB695" s="561"/>
      <c r="AC695" s="560"/>
      <c r="AD695" s="559">
        <v>50</v>
      </c>
      <c r="AE695" s="560">
        <v>0</v>
      </c>
      <c r="AF695" s="559">
        <v>0.01</v>
      </c>
      <c r="AG695" s="226"/>
    </row>
    <row r="696" spans="1:33" ht="15.75" x14ac:dyDescent="0.25">
      <c r="A696" s="559">
        <v>427</v>
      </c>
      <c r="B696" s="563" t="s">
        <v>4</v>
      </c>
      <c r="C696" s="559">
        <v>14875</v>
      </c>
      <c r="D696" s="559">
        <v>2</v>
      </c>
      <c r="E696" s="559">
        <v>0</v>
      </c>
      <c r="F696" s="559">
        <v>34</v>
      </c>
      <c r="G696" s="559"/>
      <c r="H696" s="559"/>
      <c r="I696" s="559"/>
      <c r="J696" s="559">
        <v>834</v>
      </c>
      <c r="K696" s="559"/>
      <c r="L696" s="559">
        <v>75</v>
      </c>
      <c r="M696" s="559">
        <f>L696*J696</f>
        <v>62550</v>
      </c>
      <c r="N696" s="559"/>
      <c r="O696" s="563"/>
      <c r="P696" s="563"/>
      <c r="Q696" s="559"/>
      <c r="R696" s="559"/>
      <c r="S696" s="559"/>
      <c r="T696" s="559"/>
      <c r="U696" s="559"/>
      <c r="V696" s="559"/>
      <c r="W696" s="559"/>
      <c r="X696" s="562"/>
      <c r="Y696" s="559"/>
      <c r="Z696" s="559"/>
      <c r="AA696" s="561"/>
      <c r="AB696" s="561">
        <f>M696</f>
        <v>62550</v>
      </c>
      <c r="AC696" s="560"/>
      <c r="AD696" s="559"/>
      <c r="AE696" s="560">
        <v>0</v>
      </c>
      <c r="AF696" s="559">
        <v>0.03</v>
      </c>
      <c r="AG696" s="226"/>
    </row>
    <row r="697" spans="1:33" ht="15.75" x14ac:dyDescent="0.25">
      <c r="A697" s="559">
        <v>428</v>
      </c>
      <c r="B697" s="563" t="s">
        <v>1282</v>
      </c>
      <c r="C697" s="559"/>
      <c r="D697" s="559">
        <v>0</v>
      </c>
      <c r="E697" s="559">
        <v>0</v>
      </c>
      <c r="F697" s="559">
        <v>47</v>
      </c>
      <c r="G697" s="559"/>
      <c r="H697" s="559"/>
      <c r="I697" s="559"/>
      <c r="J697" s="559">
        <v>47</v>
      </c>
      <c r="K697" s="559"/>
      <c r="L697" s="559"/>
      <c r="M697" s="559"/>
      <c r="N697" s="559"/>
      <c r="O697" s="563"/>
      <c r="P697" s="563"/>
      <c r="Q697" s="559"/>
      <c r="R697" s="559"/>
      <c r="S697" s="559"/>
      <c r="T697" s="559"/>
      <c r="U697" s="559"/>
      <c r="V697" s="559"/>
      <c r="W697" s="559"/>
      <c r="X697" s="562"/>
      <c r="Y697" s="559"/>
      <c r="Z697" s="559"/>
      <c r="AA697" s="561"/>
      <c r="AB697" s="561"/>
      <c r="AC697" s="560"/>
      <c r="AD697" s="559"/>
      <c r="AE697" s="560">
        <v>0</v>
      </c>
      <c r="AF697" s="559">
        <v>0.03</v>
      </c>
      <c r="AG697" s="226"/>
    </row>
    <row r="698" spans="1:33" ht="15.75" x14ac:dyDescent="0.25">
      <c r="A698" s="559">
        <v>429</v>
      </c>
      <c r="B698" s="563" t="s">
        <v>56</v>
      </c>
      <c r="C698" s="559"/>
      <c r="D698" s="559">
        <v>3</v>
      </c>
      <c r="E698" s="559">
        <v>0</v>
      </c>
      <c r="F698" s="559">
        <v>74</v>
      </c>
      <c r="G698" s="559"/>
      <c r="H698" s="559"/>
      <c r="I698" s="559"/>
      <c r="J698" s="559">
        <v>1274</v>
      </c>
      <c r="K698" s="559"/>
      <c r="L698" s="559"/>
      <c r="M698" s="559"/>
      <c r="N698" s="559"/>
      <c r="O698" s="563"/>
      <c r="P698" s="563"/>
      <c r="Q698" s="559"/>
      <c r="R698" s="559"/>
      <c r="S698" s="559"/>
      <c r="T698" s="559"/>
      <c r="U698" s="559"/>
      <c r="V698" s="559"/>
      <c r="W698" s="559"/>
      <c r="X698" s="562"/>
      <c r="Y698" s="559"/>
      <c r="Z698" s="559"/>
      <c r="AA698" s="561"/>
      <c r="AB698" s="561"/>
      <c r="AC698" s="560"/>
      <c r="AD698" s="559"/>
      <c r="AE698" s="560">
        <v>0</v>
      </c>
      <c r="AF698" s="559">
        <v>0.03</v>
      </c>
      <c r="AG698" s="226"/>
    </row>
    <row r="699" spans="1:33" ht="15.75" x14ac:dyDescent="0.25">
      <c r="A699" s="559">
        <v>430</v>
      </c>
      <c r="B699" s="563" t="s">
        <v>4</v>
      </c>
      <c r="C699" s="559">
        <v>21110</v>
      </c>
      <c r="D699" s="559">
        <v>1</v>
      </c>
      <c r="E699" s="559">
        <v>3</v>
      </c>
      <c r="F699" s="559">
        <v>85</v>
      </c>
      <c r="G699" s="559"/>
      <c r="H699" s="559">
        <v>785</v>
      </c>
      <c r="I699" s="559"/>
      <c r="J699" s="559"/>
      <c r="K699" s="559"/>
      <c r="L699" s="559">
        <v>75</v>
      </c>
      <c r="M699" s="559">
        <f>L699*H699</f>
        <v>58875</v>
      </c>
      <c r="N699" s="559"/>
      <c r="O699" s="563" t="s">
        <v>39</v>
      </c>
      <c r="P699" s="563" t="s">
        <v>2</v>
      </c>
      <c r="Q699" s="559"/>
      <c r="R699" s="559"/>
      <c r="S699" s="559">
        <v>185.73</v>
      </c>
      <c r="T699" s="559"/>
      <c r="U699" s="559"/>
      <c r="V699" s="559"/>
      <c r="W699" s="559">
        <v>6500</v>
      </c>
      <c r="X699" s="562"/>
      <c r="Y699" s="559">
        <v>5</v>
      </c>
      <c r="Z699" s="559">
        <v>5</v>
      </c>
      <c r="AA699" s="561"/>
      <c r="AB699" s="561">
        <f>M699</f>
        <v>58875</v>
      </c>
      <c r="AC699" s="560"/>
      <c r="AD699" s="559">
        <v>10</v>
      </c>
      <c r="AE699" s="560">
        <v>0</v>
      </c>
      <c r="AF699" s="559">
        <v>0.02</v>
      </c>
      <c r="AG699" s="226"/>
    </row>
    <row r="700" spans="1:33" ht="15.75" x14ac:dyDescent="0.25">
      <c r="A700" s="559"/>
      <c r="B700" s="563"/>
      <c r="C700" s="559"/>
      <c r="D700" s="559"/>
      <c r="E700" s="559"/>
      <c r="F700" s="559"/>
      <c r="G700" s="559"/>
      <c r="H700" s="559"/>
      <c r="I700" s="559"/>
      <c r="J700" s="559"/>
      <c r="K700" s="559"/>
      <c r="L700" s="559"/>
      <c r="M700" s="559"/>
      <c r="N700" s="559"/>
      <c r="O700" s="563" t="s">
        <v>16</v>
      </c>
      <c r="P700" s="563" t="s">
        <v>1264</v>
      </c>
      <c r="Q700" s="559"/>
      <c r="R700" s="559"/>
      <c r="S700" s="559">
        <v>51.52</v>
      </c>
      <c r="T700" s="559"/>
      <c r="U700" s="559"/>
      <c r="V700" s="559"/>
      <c r="W700" s="559">
        <v>2400</v>
      </c>
      <c r="X700" s="562"/>
      <c r="Y700" s="559">
        <v>1</v>
      </c>
      <c r="Z700" s="559">
        <v>1</v>
      </c>
      <c r="AA700" s="561"/>
      <c r="AB700" s="561"/>
      <c r="AC700" s="560"/>
      <c r="AD700" s="559"/>
      <c r="AE700" s="560">
        <v>0</v>
      </c>
      <c r="AF700" s="559">
        <v>0.03</v>
      </c>
      <c r="AG700" s="226"/>
    </row>
    <row r="701" spans="1:33" ht="15.75" x14ac:dyDescent="0.25">
      <c r="A701" s="559">
        <v>431</v>
      </c>
      <c r="B701" s="563" t="s">
        <v>4</v>
      </c>
      <c r="C701" s="559">
        <v>1565</v>
      </c>
      <c r="D701" s="559">
        <v>10</v>
      </c>
      <c r="E701" s="559">
        <v>0</v>
      </c>
      <c r="F701" s="559">
        <v>10</v>
      </c>
      <c r="G701" s="559">
        <v>4010</v>
      </c>
      <c r="H701" s="559"/>
      <c r="I701" s="559"/>
      <c r="J701" s="559"/>
      <c r="K701" s="559"/>
      <c r="L701" s="559">
        <v>130</v>
      </c>
      <c r="M701" s="559">
        <f>L701*G701</f>
        <v>521300</v>
      </c>
      <c r="N701" s="559"/>
      <c r="O701" s="563"/>
      <c r="P701" s="563"/>
      <c r="Q701" s="559"/>
      <c r="R701" s="559"/>
      <c r="S701" s="559"/>
      <c r="T701" s="559"/>
      <c r="U701" s="559"/>
      <c r="V701" s="559"/>
      <c r="W701" s="559"/>
      <c r="X701" s="562"/>
      <c r="Y701" s="559"/>
      <c r="Z701" s="559"/>
      <c r="AA701" s="561"/>
      <c r="AB701" s="561">
        <f>M701</f>
        <v>521300</v>
      </c>
      <c r="AC701" s="560"/>
      <c r="AD701" s="559">
        <v>50</v>
      </c>
      <c r="AE701" s="560">
        <v>0</v>
      </c>
      <c r="AF701" s="559">
        <v>0.01</v>
      </c>
      <c r="AG701" s="226"/>
    </row>
    <row r="702" spans="1:33" ht="15.75" x14ac:dyDescent="0.25">
      <c r="A702" s="559">
        <v>432</v>
      </c>
      <c r="B702" s="563" t="s">
        <v>4</v>
      </c>
      <c r="C702" s="559">
        <v>7098</v>
      </c>
      <c r="D702" s="559">
        <v>10</v>
      </c>
      <c r="E702" s="559">
        <v>0</v>
      </c>
      <c r="F702" s="559">
        <v>0</v>
      </c>
      <c r="G702" s="559">
        <v>4000</v>
      </c>
      <c r="H702" s="559"/>
      <c r="I702" s="559"/>
      <c r="J702" s="559"/>
      <c r="K702" s="559"/>
      <c r="L702" s="559">
        <v>100</v>
      </c>
      <c r="M702" s="559">
        <f>L702*G702</f>
        <v>400000</v>
      </c>
      <c r="N702" s="559"/>
      <c r="O702" s="563"/>
      <c r="P702" s="563"/>
      <c r="Q702" s="559"/>
      <c r="R702" s="559"/>
      <c r="S702" s="559"/>
      <c r="T702" s="559"/>
      <c r="U702" s="559"/>
      <c r="V702" s="559"/>
      <c r="W702" s="559"/>
      <c r="X702" s="562"/>
      <c r="Y702" s="559"/>
      <c r="Z702" s="559"/>
      <c r="AA702" s="561"/>
      <c r="AB702" s="561">
        <f>M702</f>
        <v>400000</v>
      </c>
      <c r="AC702" s="560"/>
      <c r="AD702" s="559">
        <v>50</v>
      </c>
      <c r="AE702" s="560">
        <v>0</v>
      </c>
      <c r="AF702" s="559">
        <v>0.01</v>
      </c>
      <c r="AG702" s="226"/>
    </row>
    <row r="703" spans="1:33" ht="15.75" x14ac:dyDescent="0.25">
      <c r="A703" s="559">
        <v>433</v>
      </c>
      <c r="B703" s="563" t="s">
        <v>4</v>
      </c>
      <c r="C703" s="559">
        <v>4566</v>
      </c>
      <c r="D703" s="559">
        <v>8</v>
      </c>
      <c r="E703" s="559">
        <v>2</v>
      </c>
      <c r="F703" s="559">
        <v>84</v>
      </c>
      <c r="G703" s="559">
        <v>3484</v>
      </c>
      <c r="H703" s="559"/>
      <c r="I703" s="559"/>
      <c r="J703" s="559"/>
      <c r="K703" s="559"/>
      <c r="L703" s="559">
        <v>110</v>
      </c>
      <c r="M703" s="559">
        <f>L703*G703</f>
        <v>383240</v>
      </c>
      <c r="N703" s="559"/>
      <c r="O703" s="563"/>
      <c r="P703" s="563"/>
      <c r="Q703" s="559"/>
      <c r="R703" s="559"/>
      <c r="S703" s="559"/>
      <c r="T703" s="559"/>
      <c r="U703" s="559"/>
      <c r="V703" s="559"/>
      <c r="W703" s="559"/>
      <c r="X703" s="562"/>
      <c r="Y703" s="559"/>
      <c r="Z703" s="559"/>
      <c r="AA703" s="561"/>
      <c r="AB703" s="561">
        <f>M703</f>
        <v>383240</v>
      </c>
      <c r="AC703" s="560"/>
      <c r="AD703" s="559">
        <v>50</v>
      </c>
      <c r="AE703" s="560">
        <v>0</v>
      </c>
      <c r="AF703" s="559">
        <v>0.01</v>
      </c>
      <c r="AG703" s="226"/>
    </row>
    <row r="704" spans="1:33" ht="15.75" x14ac:dyDescent="0.25">
      <c r="A704" s="559">
        <v>434</v>
      </c>
      <c r="B704" s="563" t="s">
        <v>4</v>
      </c>
      <c r="C704" s="559">
        <v>11895</v>
      </c>
      <c r="D704" s="559">
        <v>5</v>
      </c>
      <c r="E704" s="559">
        <v>0</v>
      </c>
      <c r="F704" s="559">
        <v>0</v>
      </c>
      <c r="G704" s="559">
        <v>2000</v>
      </c>
      <c r="H704" s="559"/>
      <c r="I704" s="559"/>
      <c r="J704" s="559"/>
      <c r="K704" s="559"/>
      <c r="L704" s="559">
        <v>75</v>
      </c>
      <c r="M704" s="559">
        <f>L704*G704</f>
        <v>150000</v>
      </c>
      <c r="N704" s="559"/>
      <c r="O704" s="563"/>
      <c r="P704" s="563"/>
      <c r="Q704" s="559"/>
      <c r="R704" s="559"/>
      <c r="S704" s="559"/>
      <c r="T704" s="559"/>
      <c r="U704" s="559"/>
      <c r="V704" s="559"/>
      <c r="W704" s="559"/>
      <c r="X704" s="562"/>
      <c r="Y704" s="559"/>
      <c r="Z704" s="559"/>
      <c r="AA704" s="561"/>
      <c r="AB704" s="561">
        <f>M704</f>
        <v>150000</v>
      </c>
      <c r="AC704" s="560"/>
      <c r="AD704" s="559">
        <v>50</v>
      </c>
      <c r="AE704" s="560">
        <v>0</v>
      </c>
      <c r="AF704" s="559">
        <v>0.01</v>
      </c>
      <c r="AG704" s="226"/>
    </row>
    <row r="705" spans="1:33" ht="15.75" x14ac:dyDescent="0.25">
      <c r="A705" s="559">
        <v>435</v>
      </c>
      <c r="B705" s="563" t="s">
        <v>4</v>
      </c>
      <c r="C705" s="559">
        <v>9232</v>
      </c>
      <c r="D705" s="559">
        <v>0</v>
      </c>
      <c r="E705" s="559">
        <v>2</v>
      </c>
      <c r="F705" s="559">
        <v>86</v>
      </c>
      <c r="G705" s="559">
        <v>286</v>
      </c>
      <c r="H705" s="559"/>
      <c r="I705" s="559"/>
      <c r="J705" s="559"/>
      <c r="K705" s="559"/>
      <c r="L705" s="559">
        <v>180</v>
      </c>
      <c r="M705" s="559">
        <f>L705*G705</f>
        <v>51480</v>
      </c>
      <c r="N705" s="559"/>
      <c r="O705" s="563" t="s">
        <v>44</v>
      </c>
      <c r="P705" s="563" t="s">
        <v>9</v>
      </c>
      <c r="Q705" s="559"/>
      <c r="R705" s="559"/>
      <c r="S705" s="559"/>
      <c r="T705" s="559"/>
      <c r="U705" s="559"/>
      <c r="V705" s="559"/>
      <c r="W705" s="559">
        <v>6500</v>
      </c>
      <c r="X705" s="562"/>
      <c r="Y705" s="559"/>
      <c r="Z705" s="559">
        <v>85</v>
      </c>
      <c r="AA705" s="561"/>
      <c r="AB705" s="561">
        <f>M705</f>
        <v>51480</v>
      </c>
      <c r="AC705" s="560"/>
      <c r="AD705" s="559">
        <v>10</v>
      </c>
      <c r="AE705" s="560">
        <v>0</v>
      </c>
      <c r="AF705" s="559">
        <v>0.02</v>
      </c>
      <c r="AG705" s="226"/>
    </row>
    <row r="706" spans="1:33" ht="15.75" x14ac:dyDescent="0.25">
      <c r="A706" s="559"/>
      <c r="B706" s="563"/>
      <c r="C706" s="559"/>
      <c r="D706" s="559"/>
      <c r="E706" s="559"/>
      <c r="F706" s="559"/>
      <c r="G706" s="559"/>
      <c r="H706" s="559"/>
      <c r="I706" s="559"/>
      <c r="J706" s="559"/>
      <c r="K706" s="559"/>
      <c r="L706" s="559"/>
      <c r="M706" s="559"/>
      <c r="N706" s="559"/>
      <c r="O706" s="563" t="s">
        <v>41</v>
      </c>
      <c r="P706" s="563"/>
      <c r="Q706" s="559"/>
      <c r="R706" s="559"/>
      <c r="S706" s="559">
        <v>137.24</v>
      </c>
      <c r="T706" s="559"/>
      <c r="U706" s="559"/>
      <c r="V706" s="559"/>
      <c r="W706" s="559"/>
      <c r="X706" s="562"/>
      <c r="Y706" s="559"/>
      <c r="Z706" s="559"/>
      <c r="AA706" s="561"/>
      <c r="AB706" s="561"/>
      <c r="AC706" s="560"/>
      <c r="AD706" s="559"/>
      <c r="AE706" s="560"/>
      <c r="AF706" s="559"/>
      <c r="AG706" s="226"/>
    </row>
    <row r="707" spans="1:33" ht="15.75" x14ac:dyDescent="0.25">
      <c r="A707" s="559"/>
      <c r="B707" s="563"/>
      <c r="C707" s="559"/>
      <c r="D707" s="559"/>
      <c r="E707" s="559"/>
      <c r="F707" s="559"/>
      <c r="G707" s="559"/>
      <c r="H707" s="559"/>
      <c r="I707" s="559"/>
      <c r="J707" s="559"/>
      <c r="K707" s="559"/>
      <c r="L707" s="559"/>
      <c r="M707" s="559"/>
      <c r="N707" s="559"/>
      <c r="O707" s="563" t="s">
        <v>40</v>
      </c>
      <c r="P707" s="563"/>
      <c r="Q707" s="559"/>
      <c r="R707" s="559"/>
      <c r="S707" s="559">
        <v>87.6</v>
      </c>
      <c r="T707" s="559"/>
      <c r="U707" s="559"/>
      <c r="V707" s="559"/>
      <c r="W707" s="559"/>
      <c r="X707" s="562"/>
      <c r="Y707" s="559"/>
      <c r="Z707" s="559"/>
      <c r="AA707" s="561"/>
      <c r="AB707" s="561"/>
      <c r="AC707" s="560"/>
      <c r="AD707" s="559"/>
      <c r="AE707" s="560"/>
      <c r="AF707" s="559"/>
      <c r="AG707" s="226"/>
    </row>
    <row r="708" spans="1:33" ht="15.75" x14ac:dyDescent="0.25">
      <c r="A708" s="559"/>
      <c r="B708" s="563"/>
      <c r="C708" s="559"/>
      <c r="D708" s="559"/>
      <c r="E708" s="559"/>
      <c r="F708" s="559"/>
      <c r="G708" s="559"/>
      <c r="H708" s="559"/>
      <c r="I708" s="559"/>
      <c r="J708" s="559"/>
      <c r="K708" s="559"/>
      <c r="L708" s="559"/>
      <c r="M708" s="559"/>
      <c r="N708" s="559"/>
      <c r="O708" s="563" t="s">
        <v>8</v>
      </c>
      <c r="P708" s="563" t="s">
        <v>0</v>
      </c>
      <c r="Q708" s="559"/>
      <c r="R708" s="559">
        <v>72.2</v>
      </c>
      <c r="S708" s="559"/>
      <c r="T708" s="559"/>
      <c r="U708" s="559"/>
      <c r="V708" s="559"/>
      <c r="W708" s="559">
        <v>5400</v>
      </c>
      <c r="X708" s="562">
        <f>Q708*W708</f>
        <v>0</v>
      </c>
      <c r="Y708" s="559">
        <v>8</v>
      </c>
      <c r="Z708" s="559">
        <v>30</v>
      </c>
      <c r="AA708" s="561">
        <f>SUM(X708-(X708*Z708/100))</f>
        <v>0</v>
      </c>
      <c r="AB708" s="561"/>
      <c r="AC708" s="560"/>
      <c r="AD708" s="559">
        <v>50</v>
      </c>
      <c r="AE708" s="560">
        <v>0</v>
      </c>
      <c r="AF708" s="559">
        <v>0.01</v>
      </c>
      <c r="AG708" s="226"/>
    </row>
    <row r="709" spans="1:33" ht="15.75" x14ac:dyDescent="0.25">
      <c r="A709" s="559"/>
      <c r="B709" s="563"/>
      <c r="C709" s="559"/>
      <c r="D709" s="559"/>
      <c r="E709" s="559"/>
      <c r="F709" s="559"/>
      <c r="G709" s="559"/>
      <c r="H709" s="559"/>
      <c r="I709" s="559"/>
      <c r="J709" s="559"/>
      <c r="K709" s="559"/>
      <c r="L709" s="559"/>
      <c r="M709" s="559"/>
      <c r="N709" s="559"/>
      <c r="O709" s="563" t="s">
        <v>1289</v>
      </c>
      <c r="P709" s="563" t="s">
        <v>0</v>
      </c>
      <c r="Q709" s="559"/>
      <c r="R709" s="559">
        <v>69.3</v>
      </c>
      <c r="S709" s="559"/>
      <c r="T709" s="559"/>
      <c r="U709" s="559"/>
      <c r="V709" s="559"/>
      <c r="W709" s="559">
        <v>6500</v>
      </c>
      <c r="X709" s="562">
        <f>Q709*W709</f>
        <v>0</v>
      </c>
      <c r="Y709" s="559">
        <v>3</v>
      </c>
      <c r="Z709" s="559">
        <v>9</v>
      </c>
      <c r="AA709" s="561">
        <f>SUM(X709-(X709*Z709/100))</f>
        <v>0</v>
      </c>
      <c r="AB709" s="561"/>
      <c r="AC709" s="560"/>
      <c r="AD709" s="559">
        <v>50</v>
      </c>
      <c r="AE709" s="560">
        <v>0</v>
      </c>
      <c r="AF709" s="559">
        <v>0.01</v>
      </c>
      <c r="AG709" s="226"/>
    </row>
    <row r="710" spans="1:33" ht="15.75" x14ac:dyDescent="0.25">
      <c r="A710" s="559"/>
      <c r="B710" s="563"/>
      <c r="C710" s="559"/>
      <c r="D710" s="559"/>
      <c r="E710" s="559"/>
      <c r="F710" s="559"/>
      <c r="G710" s="559"/>
      <c r="H710" s="559"/>
      <c r="I710" s="559"/>
      <c r="J710" s="559"/>
      <c r="K710" s="559"/>
      <c r="L710" s="559"/>
      <c r="M710" s="559"/>
      <c r="N710" s="559"/>
      <c r="O710" s="563" t="s">
        <v>1288</v>
      </c>
      <c r="P710" s="563" t="s">
        <v>0</v>
      </c>
      <c r="Q710" s="559"/>
      <c r="R710" s="559">
        <v>70.349999999999994</v>
      </c>
      <c r="S710" s="559"/>
      <c r="T710" s="559"/>
      <c r="U710" s="559"/>
      <c r="V710" s="559"/>
      <c r="W710" s="559">
        <v>6500</v>
      </c>
      <c r="X710" s="562">
        <f>Q710*W710</f>
        <v>0</v>
      </c>
      <c r="Y710" s="559">
        <v>10</v>
      </c>
      <c r="Z710" s="559">
        <v>40</v>
      </c>
      <c r="AA710" s="561">
        <f>SUM(X710-(X710*Z710/100))</f>
        <v>0</v>
      </c>
      <c r="AB710" s="561"/>
      <c r="AC710" s="560"/>
      <c r="AD710" s="559">
        <v>50</v>
      </c>
      <c r="AE710" s="560">
        <v>0</v>
      </c>
      <c r="AF710" s="559">
        <v>0.01</v>
      </c>
      <c r="AG710" s="226"/>
    </row>
    <row r="711" spans="1:33" ht="15.75" x14ac:dyDescent="0.25">
      <c r="A711" s="559">
        <v>436</v>
      </c>
      <c r="B711" s="563" t="s">
        <v>4</v>
      </c>
      <c r="C711" s="559">
        <v>8841</v>
      </c>
      <c r="D711" s="559">
        <v>10</v>
      </c>
      <c r="E711" s="559">
        <v>0</v>
      </c>
      <c r="F711" s="559">
        <v>0</v>
      </c>
      <c r="G711" s="559">
        <v>4000</v>
      </c>
      <c r="H711" s="559"/>
      <c r="I711" s="559"/>
      <c r="J711" s="559"/>
      <c r="K711" s="559"/>
      <c r="L711" s="559">
        <v>75</v>
      </c>
      <c r="M711" s="559">
        <f>L711*G711</f>
        <v>300000</v>
      </c>
      <c r="N711" s="559"/>
      <c r="O711" s="563"/>
      <c r="P711" s="563"/>
      <c r="Q711" s="559"/>
      <c r="R711" s="559"/>
      <c r="S711" s="559"/>
      <c r="T711" s="559"/>
      <c r="U711" s="559"/>
      <c r="V711" s="559"/>
      <c r="W711" s="559"/>
      <c r="X711" s="562"/>
      <c r="Y711" s="559"/>
      <c r="Z711" s="559"/>
      <c r="AA711" s="561"/>
      <c r="AB711" s="561">
        <f>M711</f>
        <v>300000</v>
      </c>
      <c r="AC711" s="560"/>
      <c r="AD711" s="559">
        <v>50</v>
      </c>
      <c r="AE711" s="560">
        <v>0</v>
      </c>
      <c r="AF711" s="559">
        <v>0.01</v>
      </c>
      <c r="AG711" s="226"/>
    </row>
    <row r="712" spans="1:33" ht="15.75" x14ac:dyDescent="0.25">
      <c r="A712" s="559">
        <v>437</v>
      </c>
      <c r="B712" s="563" t="s">
        <v>4</v>
      </c>
      <c r="C712" s="559"/>
      <c r="D712" s="559">
        <v>7</v>
      </c>
      <c r="E712" s="559">
        <v>2</v>
      </c>
      <c r="F712" s="559">
        <v>0</v>
      </c>
      <c r="G712" s="559">
        <v>3000</v>
      </c>
      <c r="H712" s="559"/>
      <c r="I712" s="559"/>
      <c r="J712" s="559"/>
      <c r="K712" s="559"/>
      <c r="L712" s="559"/>
      <c r="M712" s="559"/>
      <c r="N712" s="559"/>
      <c r="O712" s="563"/>
      <c r="P712" s="563"/>
      <c r="Q712" s="559"/>
      <c r="R712" s="559"/>
      <c r="S712" s="559"/>
      <c r="T712" s="559"/>
      <c r="U712" s="559"/>
      <c r="V712" s="559"/>
      <c r="W712" s="559"/>
      <c r="X712" s="562"/>
      <c r="Y712" s="559"/>
      <c r="Z712" s="559"/>
      <c r="AA712" s="561"/>
      <c r="AB712" s="561"/>
      <c r="AC712" s="560"/>
      <c r="AD712" s="559">
        <v>50</v>
      </c>
      <c r="AE712" s="560">
        <v>0</v>
      </c>
      <c r="AF712" s="559">
        <v>0.01</v>
      </c>
      <c r="AG712" s="226"/>
    </row>
    <row r="713" spans="1:33" ht="15.75" x14ac:dyDescent="0.25">
      <c r="A713" s="559">
        <v>438</v>
      </c>
      <c r="B713" s="563" t="s">
        <v>4</v>
      </c>
      <c r="C713" s="559">
        <v>15129</v>
      </c>
      <c r="D713" s="559">
        <v>2</v>
      </c>
      <c r="E713" s="559">
        <v>0</v>
      </c>
      <c r="F713" s="559">
        <v>0</v>
      </c>
      <c r="G713" s="559">
        <v>800</v>
      </c>
      <c r="H713" s="559"/>
      <c r="I713" s="559"/>
      <c r="J713" s="559"/>
      <c r="K713" s="559"/>
      <c r="L713" s="559">
        <v>160</v>
      </c>
      <c r="M713" s="559">
        <f>L713*G713</f>
        <v>128000</v>
      </c>
      <c r="N713" s="559"/>
      <c r="O713" s="563"/>
      <c r="P713" s="563"/>
      <c r="Q713" s="559"/>
      <c r="R713" s="559"/>
      <c r="S713" s="559"/>
      <c r="T713" s="559"/>
      <c r="U713" s="559"/>
      <c r="V713" s="559"/>
      <c r="W713" s="559"/>
      <c r="X713" s="562"/>
      <c r="Y713" s="559"/>
      <c r="Z713" s="559"/>
      <c r="AA713" s="561"/>
      <c r="AB713" s="561">
        <f>M713</f>
        <v>128000</v>
      </c>
      <c r="AC713" s="560"/>
      <c r="AD713" s="559">
        <v>50</v>
      </c>
      <c r="AE713" s="560">
        <v>0</v>
      </c>
      <c r="AF713" s="559">
        <v>0.01</v>
      </c>
      <c r="AG713" s="226"/>
    </row>
    <row r="714" spans="1:33" ht="15.75" x14ac:dyDescent="0.25">
      <c r="A714" s="559">
        <v>439</v>
      </c>
      <c r="B714" s="563" t="s">
        <v>4</v>
      </c>
      <c r="C714" s="559">
        <v>848</v>
      </c>
      <c r="D714" s="559">
        <v>7</v>
      </c>
      <c r="E714" s="559">
        <v>3</v>
      </c>
      <c r="F714" s="559">
        <v>6</v>
      </c>
      <c r="G714" s="559">
        <v>3106</v>
      </c>
      <c r="H714" s="559"/>
      <c r="I714" s="559"/>
      <c r="J714" s="559"/>
      <c r="K714" s="559"/>
      <c r="L714" s="559">
        <v>160</v>
      </c>
      <c r="M714" s="559">
        <f>G714*L714</f>
        <v>496960</v>
      </c>
      <c r="N714" s="559"/>
      <c r="O714" s="563"/>
      <c r="P714" s="563"/>
      <c r="Q714" s="559"/>
      <c r="R714" s="559"/>
      <c r="S714" s="559"/>
      <c r="T714" s="559"/>
      <c r="U714" s="559"/>
      <c r="V714" s="559"/>
      <c r="W714" s="559"/>
      <c r="X714" s="562"/>
      <c r="Y714" s="559"/>
      <c r="Z714" s="559"/>
      <c r="AA714" s="561"/>
      <c r="AB714" s="561">
        <f>M714</f>
        <v>496960</v>
      </c>
      <c r="AC714" s="560"/>
      <c r="AD714" s="559">
        <v>50</v>
      </c>
      <c r="AE714" s="560">
        <v>0</v>
      </c>
      <c r="AF714" s="559">
        <v>0.01</v>
      </c>
      <c r="AG714" s="226"/>
    </row>
    <row r="715" spans="1:33" ht="15.75" x14ac:dyDescent="0.25">
      <c r="A715" s="559">
        <v>440</v>
      </c>
      <c r="B715" s="563" t="s">
        <v>4</v>
      </c>
      <c r="C715" s="559">
        <v>4905</v>
      </c>
      <c r="D715" s="559">
        <v>0</v>
      </c>
      <c r="E715" s="559">
        <v>3</v>
      </c>
      <c r="F715" s="559">
        <v>3</v>
      </c>
      <c r="G715" s="559">
        <v>303</v>
      </c>
      <c r="H715" s="559"/>
      <c r="I715" s="559"/>
      <c r="J715" s="559"/>
      <c r="K715" s="559"/>
      <c r="L715" s="559">
        <v>180</v>
      </c>
      <c r="M715" s="559">
        <f>L715*G715</f>
        <v>54540</v>
      </c>
      <c r="N715" s="559"/>
      <c r="O715" s="563"/>
      <c r="P715" s="563"/>
      <c r="Q715" s="559"/>
      <c r="R715" s="559"/>
      <c r="S715" s="559"/>
      <c r="T715" s="559"/>
      <c r="U715" s="559"/>
      <c r="V715" s="559"/>
      <c r="W715" s="559"/>
      <c r="X715" s="562"/>
      <c r="Y715" s="559"/>
      <c r="Z715" s="559"/>
      <c r="AA715" s="561"/>
      <c r="AB715" s="561">
        <f>M715</f>
        <v>54540</v>
      </c>
      <c r="AC715" s="560"/>
      <c r="AD715" s="559">
        <v>50</v>
      </c>
      <c r="AE715" s="560">
        <v>0</v>
      </c>
      <c r="AF715" s="559">
        <v>0.01</v>
      </c>
      <c r="AG715" s="226"/>
    </row>
    <row r="716" spans="1:33" ht="15.75" x14ac:dyDescent="0.25">
      <c r="A716" s="559">
        <v>441</v>
      </c>
      <c r="B716" s="563" t="s">
        <v>4</v>
      </c>
      <c r="C716" s="559">
        <v>10294</v>
      </c>
      <c r="D716" s="559">
        <v>1</v>
      </c>
      <c r="E716" s="559">
        <v>0</v>
      </c>
      <c r="F716" s="559">
        <v>15</v>
      </c>
      <c r="G716" s="559"/>
      <c r="H716" s="559"/>
      <c r="I716" s="559"/>
      <c r="J716" s="559">
        <v>415</v>
      </c>
      <c r="K716" s="559"/>
      <c r="L716" s="559">
        <v>140</v>
      </c>
      <c r="M716" s="559">
        <f>J716*L716</f>
        <v>58100</v>
      </c>
      <c r="N716" s="559"/>
      <c r="O716" s="563"/>
      <c r="P716" s="563"/>
      <c r="Q716" s="559"/>
      <c r="R716" s="559"/>
      <c r="S716" s="559"/>
      <c r="T716" s="559"/>
      <c r="U716" s="559"/>
      <c r="V716" s="559"/>
      <c r="W716" s="559"/>
      <c r="X716" s="562"/>
      <c r="Y716" s="559"/>
      <c r="Z716" s="559"/>
      <c r="AA716" s="561"/>
      <c r="AB716" s="561">
        <f>M716</f>
        <v>58100</v>
      </c>
      <c r="AC716" s="560"/>
      <c r="AD716" s="559"/>
      <c r="AE716" s="560">
        <v>0</v>
      </c>
      <c r="AF716" s="559">
        <v>0.03</v>
      </c>
      <c r="AG716" s="226"/>
    </row>
    <row r="717" spans="1:33" ht="15.75" x14ac:dyDescent="0.25">
      <c r="A717" s="559"/>
      <c r="B717" s="563"/>
      <c r="C717" s="559"/>
      <c r="D717" s="559">
        <v>2</v>
      </c>
      <c r="E717" s="559">
        <v>0</v>
      </c>
      <c r="F717" s="559">
        <v>10</v>
      </c>
      <c r="G717" s="559">
        <v>810</v>
      </c>
      <c r="H717" s="559"/>
      <c r="I717" s="559"/>
      <c r="J717" s="559"/>
      <c r="K717" s="559"/>
      <c r="L717" s="559"/>
      <c r="M717" s="559"/>
      <c r="N717" s="559"/>
      <c r="O717" s="563"/>
      <c r="P717" s="563"/>
      <c r="Q717" s="559"/>
      <c r="R717" s="559"/>
      <c r="S717" s="559"/>
      <c r="T717" s="559"/>
      <c r="U717" s="559"/>
      <c r="V717" s="559"/>
      <c r="W717" s="559"/>
      <c r="X717" s="562"/>
      <c r="Y717" s="559"/>
      <c r="Z717" s="559"/>
      <c r="AA717" s="561"/>
      <c r="AB717" s="561"/>
      <c r="AC717" s="560"/>
      <c r="AD717" s="559">
        <v>50</v>
      </c>
      <c r="AE717" s="560">
        <v>0</v>
      </c>
      <c r="AF717" s="559">
        <v>0.01</v>
      </c>
      <c r="AG717" s="226"/>
    </row>
    <row r="718" spans="1:33" ht="15.75" x14ac:dyDescent="0.25">
      <c r="A718" s="559">
        <v>442</v>
      </c>
      <c r="B718" s="563" t="s">
        <v>4</v>
      </c>
      <c r="C718" s="559">
        <v>7551</v>
      </c>
      <c r="D718" s="559">
        <v>1</v>
      </c>
      <c r="E718" s="559">
        <v>0</v>
      </c>
      <c r="F718" s="559">
        <v>5</v>
      </c>
      <c r="G718" s="559"/>
      <c r="H718" s="559"/>
      <c r="I718" s="559"/>
      <c r="J718" s="559"/>
      <c r="K718" s="559">
        <v>405</v>
      </c>
      <c r="L718" s="559">
        <v>180</v>
      </c>
      <c r="M718" s="559">
        <f>K718*L718</f>
        <v>72900</v>
      </c>
      <c r="N718" s="559"/>
      <c r="O718" s="563" t="s">
        <v>44</v>
      </c>
      <c r="P718" s="563" t="s">
        <v>9</v>
      </c>
      <c r="Q718" s="559"/>
      <c r="R718" s="559"/>
      <c r="S718" s="559"/>
      <c r="T718" s="559"/>
      <c r="U718" s="559"/>
      <c r="V718" s="559"/>
      <c r="W718" s="559">
        <v>6500</v>
      </c>
      <c r="X718" s="562">
        <f>Q718*W718</f>
        <v>0</v>
      </c>
      <c r="Y718" s="559">
        <v>22</v>
      </c>
      <c r="Z718" s="559">
        <v>85</v>
      </c>
      <c r="AA718" s="561"/>
      <c r="AB718" s="561">
        <f>M718</f>
        <v>72900</v>
      </c>
      <c r="AC718" s="560"/>
      <c r="AD718" s="559">
        <v>10</v>
      </c>
      <c r="AE718" s="560">
        <v>0</v>
      </c>
      <c r="AF718" s="559">
        <v>0.02</v>
      </c>
      <c r="AG718" s="226"/>
    </row>
    <row r="719" spans="1:33" ht="15.75" x14ac:dyDescent="0.25">
      <c r="A719" s="559"/>
      <c r="B719" s="563"/>
      <c r="C719" s="559"/>
      <c r="D719" s="559"/>
      <c r="E719" s="559"/>
      <c r="F719" s="559"/>
      <c r="G719" s="559"/>
      <c r="H719" s="559"/>
      <c r="I719" s="559"/>
      <c r="J719" s="559"/>
      <c r="K719" s="559"/>
      <c r="L719" s="559"/>
      <c r="M719" s="559"/>
      <c r="N719" s="559"/>
      <c r="O719" s="563" t="s">
        <v>41</v>
      </c>
      <c r="P719" s="563"/>
      <c r="Q719" s="559"/>
      <c r="R719" s="559"/>
      <c r="S719" s="559">
        <v>266.95999999999998</v>
      </c>
      <c r="T719" s="559"/>
      <c r="U719" s="559"/>
      <c r="V719" s="559"/>
      <c r="W719" s="559"/>
      <c r="X719" s="562"/>
      <c r="Y719" s="559"/>
      <c r="Z719" s="559"/>
      <c r="AA719" s="561"/>
      <c r="AB719" s="561"/>
      <c r="AC719" s="560"/>
      <c r="AD719" s="559"/>
      <c r="AE719" s="560"/>
      <c r="AF719" s="559"/>
      <c r="AG719" s="226"/>
    </row>
    <row r="720" spans="1:33" ht="15.75" x14ac:dyDescent="0.25">
      <c r="A720" s="559"/>
      <c r="B720" s="563"/>
      <c r="C720" s="559"/>
      <c r="D720" s="559"/>
      <c r="E720" s="559"/>
      <c r="F720" s="559"/>
      <c r="G720" s="559"/>
      <c r="H720" s="559"/>
      <c r="I720" s="559"/>
      <c r="J720" s="559"/>
      <c r="K720" s="559"/>
      <c r="L720" s="559"/>
      <c r="M720" s="559"/>
      <c r="N720" s="559"/>
      <c r="O720" s="563" t="s">
        <v>40</v>
      </c>
      <c r="P720" s="563"/>
      <c r="Q720" s="559"/>
      <c r="R720" s="559"/>
      <c r="S720" s="559">
        <v>96</v>
      </c>
      <c r="T720" s="559"/>
      <c r="U720" s="559"/>
      <c r="V720" s="559"/>
      <c r="W720" s="559"/>
      <c r="X720" s="562"/>
      <c r="Y720" s="559"/>
      <c r="Z720" s="559"/>
      <c r="AA720" s="561"/>
      <c r="AB720" s="561"/>
      <c r="AC720" s="560"/>
      <c r="AD720" s="559"/>
      <c r="AE720" s="560"/>
      <c r="AF720" s="559"/>
      <c r="AG720" s="226"/>
    </row>
    <row r="721" spans="1:33" ht="15.75" x14ac:dyDescent="0.25">
      <c r="A721" s="559"/>
      <c r="B721" s="563"/>
      <c r="C721" s="559"/>
      <c r="D721" s="559"/>
      <c r="E721" s="559"/>
      <c r="F721" s="559"/>
      <c r="G721" s="559"/>
      <c r="H721" s="559"/>
      <c r="I721" s="559"/>
      <c r="J721" s="559"/>
      <c r="K721" s="559"/>
      <c r="L721" s="559"/>
      <c r="M721" s="559"/>
      <c r="N721" s="559"/>
      <c r="O721" s="563" t="s">
        <v>8</v>
      </c>
      <c r="P721" s="563" t="s">
        <v>0</v>
      </c>
      <c r="Q721" s="559"/>
      <c r="R721" s="559">
        <v>39.520000000000003</v>
      </c>
      <c r="S721" s="559"/>
      <c r="T721" s="559"/>
      <c r="U721" s="559"/>
      <c r="V721" s="559"/>
      <c r="W721" s="559">
        <v>5400</v>
      </c>
      <c r="X721" s="562">
        <f>Q721*W721</f>
        <v>0</v>
      </c>
      <c r="Y721" s="559">
        <v>22</v>
      </c>
      <c r="Z721" s="559">
        <v>93</v>
      </c>
      <c r="AA721" s="561"/>
      <c r="AB721" s="561"/>
      <c r="AC721" s="560"/>
      <c r="AD721" s="559">
        <v>50</v>
      </c>
      <c r="AE721" s="560">
        <v>0</v>
      </c>
      <c r="AF721" s="559">
        <v>0.01</v>
      </c>
      <c r="AG721" s="226"/>
    </row>
    <row r="722" spans="1:33" ht="15.75" x14ac:dyDescent="0.25">
      <c r="A722" s="559">
        <v>443</v>
      </c>
      <c r="B722" s="563" t="s">
        <v>4</v>
      </c>
      <c r="C722" s="559">
        <v>291</v>
      </c>
      <c r="D722" s="559">
        <v>0</v>
      </c>
      <c r="E722" s="559">
        <v>0</v>
      </c>
      <c r="F722" s="559">
        <v>40</v>
      </c>
      <c r="G722" s="559"/>
      <c r="H722" s="559">
        <v>40</v>
      </c>
      <c r="I722" s="559"/>
      <c r="J722" s="559"/>
      <c r="K722" s="559"/>
      <c r="L722" s="559">
        <v>75</v>
      </c>
      <c r="M722" s="559">
        <f>L722*H722</f>
        <v>3000</v>
      </c>
      <c r="N722" s="559"/>
      <c r="O722" s="563"/>
      <c r="P722" s="563"/>
      <c r="Q722" s="559"/>
      <c r="R722" s="559"/>
      <c r="S722" s="559"/>
      <c r="T722" s="559"/>
      <c r="U722" s="559"/>
      <c r="V722" s="559"/>
      <c r="W722" s="559"/>
      <c r="X722" s="562"/>
      <c r="Y722" s="559"/>
      <c r="Z722" s="559"/>
      <c r="AA722" s="561"/>
      <c r="AB722" s="561">
        <f>M722</f>
        <v>3000</v>
      </c>
      <c r="AC722" s="560"/>
      <c r="AD722" s="559">
        <v>50</v>
      </c>
      <c r="AE722" s="560">
        <v>0</v>
      </c>
      <c r="AF722" s="559">
        <v>0.01</v>
      </c>
      <c r="AG722" s="226"/>
    </row>
    <row r="723" spans="1:33" ht="15.75" x14ac:dyDescent="0.25">
      <c r="A723" s="559"/>
      <c r="B723" s="563"/>
      <c r="C723" s="559"/>
      <c r="D723" s="559"/>
      <c r="E723" s="559"/>
      <c r="F723" s="559"/>
      <c r="G723" s="559"/>
      <c r="H723" s="559"/>
      <c r="I723" s="559"/>
      <c r="J723" s="559"/>
      <c r="K723" s="559"/>
      <c r="L723" s="559"/>
      <c r="M723" s="559"/>
      <c r="N723" s="559"/>
      <c r="O723" s="563" t="s">
        <v>39</v>
      </c>
      <c r="P723" s="563" t="s">
        <v>2</v>
      </c>
      <c r="Q723" s="559"/>
      <c r="R723" s="559"/>
      <c r="S723" s="559">
        <v>48</v>
      </c>
      <c r="T723" s="559"/>
      <c r="U723" s="559"/>
      <c r="V723" s="559"/>
      <c r="W723" s="559">
        <v>6500</v>
      </c>
      <c r="X723" s="562">
        <f>Q723*W723</f>
        <v>0</v>
      </c>
      <c r="Y723" s="559">
        <v>20</v>
      </c>
      <c r="Z723" s="559">
        <v>30</v>
      </c>
      <c r="AA723" s="561"/>
      <c r="AB723" s="561"/>
      <c r="AC723" s="560"/>
      <c r="AD723" s="559">
        <v>10</v>
      </c>
      <c r="AE723" s="560">
        <v>0</v>
      </c>
      <c r="AF723" s="559">
        <v>0.02</v>
      </c>
      <c r="AG723" s="226"/>
    </row>
    <row r="724" spans="1:33" ht="15.75" x14ac:dyDescent="0.25">
      <c r="A724" s="559">
        <v>444</v>
      </c>
      <c r="B724" s="563" t="s">
        <v>4</v>
      </c>
      <c r="C724" s="559">
        <v>6074</v>
      </c>
      <c r="D724" s="559">
        <v>0</v>
      </c>
      <c r="E724" s="559">
        <v>0</v>
      </c>
      <c r="F724" s="559">
        <v>46</v>
      </c>
      <c r="G724" s="559"/>
      <c r="H724" s="559">
        <v>46</v>
      </c>
      <c r="I724" s="559"/>
      <c r="J724" s="559"/>
      <c r="K724" s="559"/>
      <c r="L724" s="559">
        <v>150</v>
      </c>
      <c r="M724" s="559">
        <f>L724*H724</f>
        <v>6900</v>
      </c>
      <c r="N724" s="559"/>
      <c r="O724" s="563" t="s">
        <v>39</v>
      </c>
      <c r="P724" s="563" t="s">
        <v>2</v>
      </c>
      <c r="Q724" s="559"/>
      <c r="R724" s="559"/>
      <c r="S724" s="559">
        <v>119.79</v>
      </c>
      <c r="T724" s="559"/>
      <c r="U724" s="559"/>
      <c r="V724" s="559"/>
      <c r="W724" s="559">
        <v>6500</v>
      </c>
      <c r="X724" s="562">
        <f>Q724*W724</f>
        <v>0</v>
      </c>
      <c r="Y724" s="559">
        <v>27</v>
      </c>
      <c r="Z724" s="559">
        <v>44</v>
      </c>
      <c r="AA724" s="561"/>
      <c r="AB724" s="561">
        <f>M724</f>
        <v>6900</v>
      </c>
      <c r="AC724" s="560"/>
      <c r="AD724" s="559">
        <v>10</v>
      </c>
      <c r="AE724" s="560">
        <v>0</v>
      </c>
      <c r="AF724" s="559">
        <v>0.02</v>
      </c>
      <c r="AG724" s="226"/>
    </row>
    <row r="725" spans="1:33" ht="15.75" x14ac:dyDescent="0.25">
      <c r="A725" s="559"/>
      <c r="B725" s="563"/>
      <c r="C725" s="559"/>
      <c r="D725" s="559"/>
      <c r="E725" s="559"/>
      <c r="F725" s="559"/>
      <c r="G725" s="559"/>
      <c r="H725" s="559"/>
      <c r="I725" s="559"/>
      <c r="J725" s="559"/>
      <c r="K725" s="559"/>
      <c r="L725" s="559"/>
      <c r="M725" s="559"/>
      <c r="N725" s="559"/>
      <c r="O725" s="563"/>
      <c r="P725" s="563"/>
      <c r="Q725" s="559"/>
      <c r="R725" s="559">
        <v>119.79</v>
      </c>
      <c r="S725" s="559"/>
      <c r="T725" s="559"/>
      <c r="U725" s="559"/>
      <c r="V725" s="559"/>
      <c r="W725" s="559"/>
      <c r="X725" s="562"/>
      <c r="Y725" s="559"/>
      <c r="Z725" s="559"/>
      <c r="AA725" s="561"/>
      <c r="AB725" s="561"/>
      <c r="AC725" s="560"/>
      <c r="AD725" s="559"/>
      <c r="AE725" s="560"/>
      <c r="AF725" s="559"/>
      <c r="AG725" s="226"/>
    </row>
    <row r="726" spans="1:33" ht="15.75" x14ac:dyDescent="0.25">
      <c r="A726" s="559">
        <v>445</v>
      </c>
      <c r="B726" s="563" t="s">
        <v>4</v>
      </c>
      <c r="C726" s="559">
        <v>1616</v>
      </c>
      <c r="D726" s="559">
        <v>8</v>
      </c>
      <c r="E726" s="559">
        <v>1</v>
      </c>
      <c r="F726" s="559">
        <v>3</v>
      </c>
      <c r="G726" s="559">
        <v>3303</v>
      </c>
      <c r="H726" s="559"/>
      <c r="I726" s="559"/>
      <c r="J726" s="559"/>
      <c r="K726" s="559"/>
      <c r="L726" s="559">
        <v>75</v>
      </c>
      <c r="M726" s="559">
        <f>L726*G726</f>
        <v>247725</v>
      </c>
      <c r="N726" s="559"/>
      <c r="O726" s="563"/>
      <c r="P726" s="563"/>
      <c r="Q726" s="559"/>
      <c r="R726" s="559"/>
      <c r="S726" s="559"/>
      <c r="T726" s="559"/>
      <c r="U726" s="559"/>
      <c r="V726" s="559"/>
      <c r="W726" s="559"/>
      <c r="X726" s="562"/>
      <c r="Y726" s="559"/>
      <c r="Z726" s="559"/>
      <c r="AA726" s="561"/>
      <c r="AB726" s="561">
        <f>M726</f>
        <v>247725</v>
      </c>
      <c r="AC726" s="560"/>
      <c r="AD726" s="559">
        <v>50</v>
      </c>
      <c r="AE726" s="560">
        <v>0</v>
      </c>
      <c r="AF726" s="559">
        <v>0.01</v>
      </c>
      <c r="AG726" s="226"/>
    </row>
    <row r="727" spans="1:33" ht="15.75" x14ac:dyDescent="0.25">
      <c r="A727" s="559">
        <v>446</v>
      </c>
      <c r="B727" s="563" t="s">
        <v>4</v>
      </c>
      <c r="C727" s="559">
        <v>1929</v>
      </c>
      <c r="D727" s="559">
        <v>16</v>
      </c>
      <c r="E727" s="559">
        <v>3</v>
      </c>
      <c r="F727" s="559">
        <v>40</v>
      </c>
      <c r="G727" s="559">
        <v>6740</v>
      </c>
      <c r="H727" s="559"/>
      <c r="I727" s="559"/>
      <c r="J727" s="559"/>
      <c r="K727" s="559"/>
      <c r="L727" s="559">
        <v>75</v>
      </c>
      <c r="M727" s="559">
        <f>L727*G727</f>
        <v>505500</v>
      </c>
      <c r="N727" s="559"/>
      <c r="O727" s="563"/>
      <c r="P727" s="563"/>
      <c r="Q727" s="559"/>
      <c r="R727" s="559"/>
      <c r="S727" s="559"/>
      <c r="T727" s="559"/>
      <c r="U727" s="559"/>
      <c r="V727" s="559"/>
      <c r="W727" s="559"/>
      <c r="X727" s="562"/>
      <c r="Y727" s="559"/>
      <c r="Z727" s="559"/>
      <c r="AA727" s="561"/>
      <c r="AB727" s="561">
        <f>M727</f>
        <v>505500</v>
      </c>
      <c r="AC727" s="560"/>
      <c r="AD727" s="559">
        <v>50</v>
      </c>
      <c r="AE727" s="560">
        <v>0</v>
      </c>
      <c r="AF727" s="559">
        <v>0.01</v>
      </c>
      <c r="AG727" s="226"/>
    </row>
    <row r="728" spans="1:33" ht="15.75" x14ac:dyDescent="0.25">
      <c r="A728" s="559">
        <v>447</v>
      </c>
      <c r="B728" s="563" t="s">
        <v>4</v>
      </c>
      <c r="C728" s="559">
        <v>6787</v>
      </c>
      <c r="D728" s="559">
        <v>14</v>
      </c>
      <c r="E728" s="559">
        <v>2</v>
      </c>
      <c r="F728" s="559">
        <v>44</v>
      </c>
      <c r="G728" s="559">
        <v>5844</v>
      </c>
      <c r="H728" s="559"/>
      <c r="I728" s="559"/>
      <c r="J728" s="559"/>
      <c r="K728" s="559"/>
      <c r="L728" s="559">
        <v>100</v>
      </c>
      <c r="M728" s="559">
        <f>L728*G728</f>
        <v>584400</v>
      </c>
      <c r="N728" s="559"/>
      <c r="O728" s="563"/>
      <c r="P728" s="563"/>
      <c r="Q728" s="559"/>
      <c r="R728" s="559"/>
      <c r="S728" s="559"/>
      <c r="T728" s="559"/>
      <c r="U728" s="559"/>
      <c r="V728" s="559"/>
      <c r="W728" s="559"/>
      <c r="X728" s="562"/>
      <c r="Y728" s="559"/>
      <c r="Z728" s="559"/>
      <c r="AA728" s="561"/>
      <c r="AB728" s="561">
        <f>M728</f>
        <v>584400</v>
      </c>
      <c r="AC728" s="560"/>
      <c r="AD728" s="559">
        <v>50</v>
      </c>
      <c r="AE728" s="560">
        <v>0</v>
      </c>
      <c r="AF728" s="559">
        <v>0.01</v>
      </c>
      <c r="AG728" s="226"/>
    </row>
    <row r="729" spans="1:33" ht="15.75" x14ac:dyDescent="0.25">
      <c r="A729" s="559">
        <v>448</v>
      </c>
      <c r="B729" s="563" t="s">
        <v>4</v>
      </c>
      <c r="C729" s="559">
        <v>15174</v>
      </c>
      <c r="D729" s="559">
        <v>6</v>
      </c>
      <c r="E729" s="559">
        <v>0</v>
      </c>
      <c r="F729" s="559">
        <v>4</v>
      </c>
      <c r="G729" s="559">
        <v>2404</v>
      </c>
      <c r="H729" s="559"/>
      <c r="I729" s="559"/>
      <c r="J729" s="559"/>
      <c r="K729" s="559"/>
      <c r="L729" s="559">
        <v>75</v>
      </c>
      <c r="M729" s="559">
        <f>L729*G729</f>
        <v>180300</v>
      </c>
      <c r="N729" s="559"/>
      <c r="O729" s="563"/>
      <c r="P729" s="563"/>
      <c r="Q729" s="559"/>
      <c r="R729" s="559"/>
      <c r="S729" s="559"/>
      <c r="T729" s="559"/>
      <c r="U729" s="559"/>
      <c r="V729" s="559"/>
      <c r="W729" s="559"/>
      <c r="X729" s="562"/>
      <c r="Y729" s="559"/>
      <c r="Z729" s="559"/>
      <c r="AA729" s="561"/>
      <c r="AB729" s="561">
        <f>M729</f>
        <v>180300</v>
      </c>
      <c r="AC729" s="560"/>
      <c r="AD729" s="559">
        <v>50</v>
      </c>
      <c r="AE729" s="560">
        <v>0</v>
      </c>
      <c r="AF729" s="559">
        <v>0.01</v>
      </c>
      <c r="AG729" s="226"/>
    </row>
    <row r="730" spans="1:33" ht="15.75" x14ac:dyDescent="0.25">
      <c r="A730" s="559">
        <v>449</v>
      </c>
      <c r="B730" s="563" t="s">
        <v>4</v>
      </c>
      <c r="C730" s="559"/>
      <c r="D730" s="559">
        <v>0</v>
      </c>
      <c r="E730" s="559">
        <v>1</v>
      </c>
      <c r="F730" s="559">
        <v>25</v>
      </c>
      <c r="G730" s="559"/>
      <c r="H730" s="559">
        <v>125</v>
      </c>
      <c r="I730" s="559"/>
      <c r="J730" s="559"/>
      <c r="K730" s="559"/>
      <c r="L730" s="559"/>
      <c r="M730" s="559"/>
      <c r="N730" s="559"/>
      <c r="O730" s="563" t="s">
        <v>39</v>
      </c>
      <c r="P730" s="563" t="s">
        <v>0</v>
      </c>
      <c r="Q730" s="559">
        <v>327.14</v>
      </c>
      <c r="R730" s="559"/>
      <c r="S730" s="559">
        <v>131.58000000000001</v>
      </c>
      <c r="T730" s="559"/>
      <c r="U730" s="559"/>
      <c r="V730" s="559"/>
      <c r="W730" s="559">
        <v>6500</v>
      </c>
      <c r="X730" s="562">
        <f>Q730*W730</f>
        <v>2126410</v>
      </c>
      <c r="Y730" s="559">
        <v>50</v>
      </c>
      <c r="Z730" s="559">
        <v>93</v>
      </c>
      <c r="AA730" s="561">
        <f>SUM(X730-(X730*Z730/100))</f>
        <v>148848.69999999995</v>
      </c>
      <c r="AB730" s="561">
        <f>AA730</f>
        <v>148848.69999999995</v>
      </c>
      <c r="AC730" s="560"/>
      <c r="AD730" s="559">
        <v>10</v>
      </c>
      <c r="AE730" s="560">
        <v>0</v>
      </c>
      <c r="AF730" s="559">
        <v>0.02</v>
      </c>
      <c r="AG730" s="226"/>
    </row>
    <row r="731" spans="1:33" ht="15.75" x14ac:dyDescent="0.25">
      <c r="A731" s="559"/>
      <c r="B731" s="563"/>
      <c r="C731" s="559"/>
      <c r="D731" s="559"/>
      <c r="E731" s="559"/>
      <c r="F731" s="559"/>
      <c r="G731" s="559"/>
      <c r="H731" s="559"/>
      <c r="I731" s="559"/>
      <c r="J731" s="559"/>
      <c r="K731" s="559"/>
      <c r="L731" s="559"/>
      <c r="M731" s="559"/>
      <c r="N731" s="559"/>
      <c r="O731" s="563" t="s">
        <v>39</v>
      </c>
      <c r="P731" s="563" t="s">
        <v>2</v>
      </c>
      <c r="Q731" s="559"/>
      <c r="R731" s="559"/>
      <c r="S731" s="559">
        <v>162.26</v>
      </c>
      <c r="T731" s="559"/>
      <c r="U731" s="559"/>
      <c r="V731" s="559"/>
      <c r="W731" s="559">
        <v>6500</v>
      </c>
      <c r="X731" s="562">
        <f>Q731*W731</f>
        <v>0</v>
      </c>
      <c r="Y731" s="559">
        <v>25</v>
      </c>
      <c r="Z731" s="559">
        <v>40</v>
      </c>
      <c r="AA731" s="561"/>
      <c r="AB731" s="561"/>
      <c r="AC731" s="560"/>
      <c r="AD731" s="559">
        <v>10</v>
      </c>
      <c r="AE731" s="560">
        <v>0</v>
      </c>
      <c r="AF731" s="559">
        <v>0.02</v>
      </c>
      <c r="AG731" s="226"/>
    </row>
    <row r="732" spans="1:33" ht="15.75" x14ac:dyDescent="0.25">
      <c r="A732" s="559">
        <v>450</v>
      </c>
      <c r="B732" s="563" t="s">
        <v>1282</v>
      </c>
      <c r="C732" s="559"/>
      <c r="D732" s="559">
        <v>24</v>
      </c>
      <c r="E732" s="559">
        <v>2</v>
      </c>
      <c r="F732" s="559">
        <v>0</v>
      </c>
      <c r="G732" s="559">
        <v>9800</v>
      </c>
      <c r="H732" s="559"/>
      <c r="I732" s="559"/>
      <c r="J732" s="559"/>
      <c r="K732" s="559"/>
      <c r="L732" s="559"/>
      <c r="M732" s="559"/>
      <c r="N732" s="559"/>
      <c r="O732" s="563"/>
      <c r="P732" s="563"/>
      <c r="Q732" s="559"/>
      <c r="R732" s="559"/>
      <c r="S732" s="559"/>
      <c r="T732" s="559"/>
      <c r="U732" s="559"/>
      <c r="V732" s="559"/>
      <c r="W732" s="559"/>
      <c r="X732" s="562"/>
      <c r="Y732" s="559"/>
      <c r="Z732" s="559"/>
      <c r="AA732" s="561"/>
      <c r="AB732" s="561"/>
      <c r="AC732" s="560"/>
      <c r="AD732" s="559">
        <v>50</v>
      </c>
      <c r="AE732" s="560">
        <v>0</v>
      </c>
      <c r="AF732" s="559">
        <v>0.01</v>
      </c>
      <c r="AG732" s="226"/>
    </row>
    <row r="733" spans="1:33" ht="15.75" x14ac:dyDescent="0.25">
      <c r="A733" s="559">
        <v>451</v>
      </c>
      <c r="B733" s="563" t="s">
        <v>1282</v>
      </c>
      <c r="C733" s="559"/>
      <c r="D733" s="559">
        <v>5</v>
      </c>
      <c r="E733" s="559">
        <v>0</v>
      </c>
      <c r="F733" s="559">
        <v>0</v>
      </c>
      <c r="G733" s="559">
        <v>2000</v>
      </c>
      <c r="H733" s="559"/>
      <c r="I733" s="559"/>
      <c r="J733" s="559"/>
      <c r="K733" s="559"/>
      <c r="L733" s="559"/>
      <c r="M733" s="559"/>
      <c r="N733" s="559"/>
      <c r="O733" s="563"/>
      <c r="P733" s="563"/>
      <c r="Q733" s="559"/>
      <c r="R733" s="559"/>
      <c r="S733" s="559"/>
      <c r="T733" s="559"/>
      <c r="U733" s="559"/>
      <c r="V733" s="559"/>
      <c r="W733" s="559"/>
      <c r="X733" s="562"/>
      <c r="Y733" s="559"/>
      <c r="Z733" s="559"/>
      <c r="AA733" s="561"/>
      <c r="AB733" s="561"/>
      <c r="AC733" s="560"/>
      <c r="AD733" s="559">
        <v>50</v>
      </c>
      <c r="AE733" s="560">
        <v>0</v>
      </c>
      <c r="AF733" s="559">
        <v>0.01</v>
      </c>
      <c r="AG733" s="226"/>
    </row>
    <row r="734" spans="1:33" ht="15.75" x14ac:dyDescent="0.25">
      <c r="A734" s="559">
        <v>452</v>
      </c>
      <c r="B734" s="563" t="s">
        <v>4</v>
      </c>
      <c r="C734" s="559">
        <v>12019</v>
      </c>
      <c r="D734" s="559">
        <v>19</v>
      </c>
      <c r="E734" s="559">
        <v>0</v>
      </c>
      <c r="F734" s="559">
        <v>27</v>
      </c>
      <c r="G734" s="559">
        <v>7627</v>
      </c>
      <c r="H734" s="559"/>
      <c r="I734" s="559"/>
      <c r="J734" s="559"/>
      <c r="K734" s="559"/>
      <c r="L734" s="559">
        <v>75</v>
      </c>
      <c r="M734" s="559">
        <f>G734*L734</f>
        <v>572025</v>
      </c>
      <c r="N734" s="559"/>
      <c r="O734" s="563"/>
      <c r="P734" s="563"/>
      <c r="Q734" s="559"/>
      <c r="R734" s="559"/>
      <c r="S734" s="559"/>
      <c r="T734" s="559"/>
      <c r="U734" s="559"/>
      <c r="V734" s="559"/>
      <c r="W734" s="559"/>
      <c r="X734" s="562"/>
      <c r="Y734" s="559"/>
      <c r="Z734" s="559"/>
      <c r="AA734" s="561"/>
      <c r="AB734" s="561">
        <f>M734</f>
        <v>572025</v>
      </c>
      <c r="AC734" s="560"/>
      <c r="AD734" s="559">
        <v>50</v>
      </c>
      <c r="AE734" s="560">
        <v>0</v>
      </c>
      <c r="AF734" s="559">
        <v>0.01</v>
      </c>
      <c r="AG734" s="226"/>
    </row>
    <row r="735" spans="1:33" ht="15.75" x14ac:dyDescent="0.25">
      <c r="A735" s="559"/>
      <c r="B735" s="563"/>
      <c r="C735" s="559"/>
      <c r="D735" s="559">
        <v>4</v>
      </c>
      <c r="E735" s="559">
        <v>3</v>
      </c>
      <c r="F735" s="559">
        <v>80</v>
      </c>
      <c r="G735" s="559">
        <v>1980</v>
      </c>
      <c r="H735" s="559"/>
      <c r="I735" s="559"/>
      <c r="J735" s="559"/>
      <c r="K735" s="559"/>
      <c r="L735" s="559"/>
      <c r="M735" s="559"/>
      <c r="N735" s="559"/>
      <c r="O735" s="563"/>
      <c r="P735" s="563"/>
      <c r="Q735" s="559"/>
      <c r="R735" s="559"/>
      <c r="S735" s="559"/>
      <c r="T735" s="559"/>
      <c r="U735" s="559"/>
      <c r="V735" s="559"/>
      <c r="W735" s="559"/>
      <c r="X735" s="562"/>
      <c r="Y735" s="559"/>
      <c r="Z735" s="559"/>
      <c r="AA735" s="561"/>
      <c r="AB735" s="561"/>
      <c r="AC735" s="560"/>
      <c r="AD735" s="559">
        <v>50</v>
      </c>
      <c r="AE735" s="560">
        <v>0</v>
      </c>
      <c r="AF735" s="559">
        <v>0.01</v>
      </c>
      <c r="AG735" s="226"/>
    </row>
    <row r="736" spans="1:33" ht="15.75" x14ac:dyDescent="0.25">
      <c r="A736" s="565">
        <v>453</v>
      </c>
      <c r="B736" s="564" t="s">
        <v>4</v>
      </c>
      <c r="C736" s="565">
        <v>6599</v>
      </c>
      <c r="D736" s="565">
        <v>0</v>
      </c>
      <c r="E736" s="565">
        <v>0</v>
      </c>
      <c r="F736" s="565">
        <v>61</v>
      </c>
      <c r="G736" s="565"/>
      <c r="H736" s="565">
        <v>61</v>
      </c>
      <c r="I736" s="565" t="s">
        <v>1287</v>
      </c>
      <c r="J736" s="559"/>
      <c r="K736" s="559"/>
      <c r="L736" s="559"/>
      <c r="M736" s="559"/>
      <c r="N736" s="559"/>
      <c r="O736" s="563" t="s">
        <v>44</v>
      </c>
      <c r="P736" s="563" t="s">
        <v>9</v>
      </c>
      <c r="Q736" s="559"/>
      <c r="R736" s="559"/>
      <c r="S736" s="559"/>
      <c r="T736" s="559"/>
      <c r="U736" s="559"/>
      <c r="V736" s="559"/>
      <c r="W736" s="559">
        <v>6500</v>
      </c>
      <c r="X736" s="562">
        <f>Q736*W736</f>
        <v>0</v>
      </c>
      <c r="Y736" s="559"/>
      <c r="Z736" s="559">
        <v>85</v>
      </c>
      <c r="AA736" s="561"/>
      <c r="AB736" s="561"/>
      <c r="AC736" s="560"/>
      <c r="AD736" s="559">
        <v>10</v>
      </c>
      <c r="AE736" s="560">
        <v>0</v>
      </c>
      <c r="AF736" s="559">
        <v>0.02</v>
      </c>
      <c r="AG736" s="226"/>
    </row>
    <row r="737" spans="1:33" ht="15.75" x14ac:dyDescent="0.25">
      <c r="A737" s="565"/>
      <c r="B737" s="564"/>
      <c r="C737" s="565"/>
      <c r="D737" s="565"/>
      <c r="E737" s="565"/>
      <c r="F737" s="565"/>
      <c r="G737" s="565"/>
      <c r="H737" s="565"/>
      <c r="I737" s="559"/>
      <c r="J737" s="559"/>
      <c r="K737" s="559"/>
      <c r="L737" s="559"/>
      <c r="M737" s="559"/>
      <c r="N737" s="559"/>
      <c r="O737" s="563" t="s">
        <v>41</v>
      </c>
      <c r="P737" s="563"/>
      <c r="Q737" s="559"/>
      <c r="R737" s="559"/>
      <c r="S737" s="559"/>
      <c r="T737" s="559"/>
      <c r="U737" s="559"/>
      <c r="V737" s="559"/>
      <c r="W737" s="559"/>
      <c r="X737" s="562"/>
      <c r="Y737" s="559"/>
      <c r="Z737" s="559"/>
      <c r="AA737" s="561"/>
      <c r="AB737" s="561"/>
      <c r="AC737" s="560"/>
      <c r="AD737" s="559"/>
      <c r="AE737" s="560"/>
      <c r="AF737" s="559"/>
      <c r="AG737" s="226"/>
    </row>
    <row r="738" spans="1:33" ht="15.75" x14ac:dyDescent="0.25">
      <c r="A738" s="565"/>
      <c r="B738" s="564"/>
      <c r="C738" s="565"/>
      <c r="D738" s="565"/>
      <c r="E738" s="565"/>
      <c r="F738" s="565"/>
      <c r="G738" s="565"/>
      <c r="H738" s="565"/>
      <c r="I738" s="559"/>
      <c r="J738" s="559"/>
      <c r="K738" s="559"/>
      <c r="L738" s="559"/>
      <c r="M738" s="559"/>
      <c r="N738" s="559"/>
      <c r="O738" s="563" t="s">
        <v>40</v>
      </c>
      <c r="P738" s="563"/>
      <c r="Q738" s="559"/>
      <c r="R738" s="559"/>
      <c r="S738" s="559"/>
      <c r="T738" s="559"/>
      <c r="U738" s="559"/>
      <c r="V738" s="559"/>
      <c r="W738" s="559"/>
      <c r="X738" s="562"/>
      <c r="Y738" s="559"/>
      <c r="Z738" s="559"/>
      <c r="AA738" s="561"/>
      <c r="AB738" s="561"/>
      <c r="AC738" s="560"/>
      <c r="AD738" s="559"/>
      <c r="AE738" s="560"/>
      <c r="AF738" s="559"/>
      <c r="AG738" s="226"/>
    </row>
    <row r="739" spans="1:33" ht="15.75" x14ac:dyDescent="0.25">
      <c r="A739" s="559">
        <v>454</v>
      </c>
      <c r="B739" s="563" t="s">
        <v>4</v>
      </c>
      <c r="C739" s="559">
        <v>1197</v>
      </c>
      <c r="D739" s="559">
        <v>15</v>
      </c>
      <c r="E739" s="559">
        <v>1</v>
      </c>
      <c r="F739" s="559">
        <v>91</v>
      </c>
      <c r="G739" s="559">
        <v>6191</v>
      </c>
      <c r="H739" s="565"/>
      <c r="I739" s="559"/>
      <c r="J739" s="559"/>
      <c r="K739" s="559"/>
      <c r="L739" s="559">
        <v>75</v>
      </c>
      <c r="M739" s="559">
        <f>L739*G739</f>
        <v>464325</v>
      </c>
      <c r="N739" s="559"/>
      <c r="O739" s="563"/>
      <c r="P739" s="563"/>
      <c r="Q739" s="559"/>
      <c r="R739" s="559"/>
      <c r="S739" s="559"/>
      <c r="T739" s="559"/>
      <c r="U739" s="559"/>
      <c r="V739" s="559"/>
      <c r="W739" s="559"/>
      <c r="X739" s="562"/>
      <c r="Y739" s="559"/>
      <c r="Z739" s="559"/>
      <c r="AA739" s="561"/>
      <c r="AB739" s="561">
        <f>M739</f>
        <v>464325</v>
      </c>
      <c r="AC739" s="560"/>
      <c r="AD739" s="559">
        <v>50</v>
      </c>
      <c r="AE739" s="560">
        <v>0</v>
      </c>
      <c r="AF739" s="559">
        <v>0.01</v>
      </c>
      <c r="AG739" s="226"/>
    </row>
    <row r="740" spans="1:33" ht="15.75" x14ac:dyDescent="0.25">
      <c r="A740" s="559">
        <v>455</v>
      </c>
      <c r="B740" s="563" t="s">
        <v>4</v>
      </c>
      <c r="C740" s="559">
        <v>8791</v>
      </c>
      <c r="D740" s="559"/>
      <c r="E740" s="559">
        <v>1</v>
      </c>
      <c r="F740" s="559">
        <v>76</v>
      </c>
      <c r="G740" s="559"/>
      <c r="H740" s="559">
        <v>176</v>
      </c>
      <c r="I740" s="559"/>
      <c r="J740" s="559"/>
      <c r="K740" s="559"/>
      <c r="L740" s="559">
        <v>200</v>
      </c>
      <c r="M740" s="559">
        <f>H740*L740</f>
        <v>35200</v>
      </c>
      <c r="N740" s="559"/>
      <c r="O740" s="563" t="s">
        <v>39</v>
      </c>
      <c r="P740" s="563" t="s">
        <v>2</v>
      </c>
      <c r="Q740" s="559"/>
      <c r="R740" s="559">
        <v>100.9</v>
      </c>
      <c r="S740" s="559"/>
      <c r="T740" s="559"/>
      <c r="U740" s="559"/>
      <c r="V740" s="559"/>
      <c r="W740" s="559">
        <v>6500</v>
      </c>
      <c r="X740" s="562">
        <f>Q740*W740</f>
        <v>0</v>
      </c>
      <c r="Y740" s="559"/>
      <c r="Z740" s="559">
        <v>76</v>
      </c>
      <c r="AA740" s="561"/>
      <c r="AB740" s="561">
        <f>M740</f>
        <v>35200</v>
      </c>
      <c r="AC740" s="560"/>
      <c r="AD740" s="559">
        <v>10</v>
      </c>
      <c r="AE740" s="560">
        <v>0</v>
      </c>
      <c r="AF740" s="559">
        <v>0.02</v>
      </c>
      <c r="AG740" s="226"/>
    </row>
    <row r="741" spans="1:33" ht="15.75" x14ac:dyDescent="0.25">
      <c r="A741" s="559">
        <v>456</v>
      </c>
      <c r="B741" s="563" t="s">
        <v>4</v>
      </c>
      <c r="C741" s="559">
        <v>11330</v>
      </c>
      <c r="D741" s="559">
        <v>0</v>
      </c>
      <c r="E741" s="559">
        <v>0</v>
      </c>
      <c r="F741" s="559">
        <v>54</v>
      </c>
      <c r="G741" s="559"/>
      <c r="H741" s="559">
        <v>54</v>
      </c>
      <c r="I741" s="559"/>
      <c r="J741" s="559"/>
      <c r="K741" s="559"/>
      <c r="L741" s="559">
        <v>200</v>
      </c>
      <c r="M741" s="559">
        <f>H741*L741</f>
        <v>10800</v>
      </c>
      <c r="N741" s="559"/>
      <c r="O741" s="563"/>
      <c r="P741" s="563"/>
      <c r="Q741" s="559"/>
      <c r="R741" s="559"/>
      <c r="S741" s="559"/>
      <c r="T741" s="559"/>
      <c r="U741" s="559"/>
      <c r="V741" s="559"/>
      <c r="W741" s="559"/>
      <c r="X741" s="562"/>
      <c r="Y741" s="559"/>
      <c r="Z741" s="559"/>
      <c r="AA741" s="561"/>
      <c r="AB741" s="561">
        <f>M741</f>
        <v>10800</v>
      </c>
      <c r="AC741" s="560"/>
      <c r="AD741" s="559">
        <v>50</v>
      </c>
      <c r="AE741" s="560">
        <v>0</v>
      </c>
      <c r="AF741" s="559">
        <v>0.01</v>
      </c>
      <c r="AG741" s="226"/>
    </row>
    <row r="742" spans="1:33" ht="15.75" x14ac:dyDescent="0.25">
      <c r="A742" s="559">
        <v>457</v>
      </c>
      <c r="B742" s="563" t="s">
        <v>4</v>
      </c>
      <c r="C742" s="559">
        <v>301</v>
      </c>
      <c r="D742" s="559">
        <v>0</v>
      </c>
      <c r="E742" s="559">
        <v>0</v>
      </c>
      <c r="F742" s="559">
        <v>58</v>
      </c>
      <c r="G742" s="559"/>
      <c r="H742" s="559">
        <v>58</v>
      </c>
      <c r="I742" s="559"/>
      <c r="J742" s="559"/>
      <c r="K742" s="559"/>
      <c r="L742" s="559">
        <v>75</v>
      </c>
      <c r="M742" s="559">
        <f>H742*L742</f>
        <v>4350</v>
      </c>
      <c r="N742" s="559"/>
      <c r="O742" s="563"/>
      <c r="P742" s="563"/>
      <c r="Q742" s="559"/>
      <c r="R742" s="559"/>
      <c r="S742" s="559"/>
      <c r="T742" s="559"/>
      <c r="U742" s="559"/>
      <c r="V742" s="559"/>
      <c r="W742" s="559"/>
      <c r="X742" s="562"/>
      <c r="Y742" s="559"/>
      <c r="Z742" s="559"/>
      <c r="AA742" s="561"/>
      <c r="AB742" s="561">
        <f>M742</f>
        <v>4350</v>
      </c>
      <c r="AC742" s="560"/>
      <c r="AD742" s="559">
        <v>50</v>
      </c>
      <c r="AE742" s="560">
        <v>0</v>
      </c>
      <c r="AF742" s="559">
        <v>0.01</v>
      </c>
      <c r="AG742" s="226"/>
    </row>
    <row r="743" spans="1:33" ht="15.75" x14ac:dyDescent="0.25">
      <c r="A743" s="559"/>
      <c r="B743" s="563"/>
      <c r="C743" s="559"/>
      <c r="D743" s="559"/>
      <c r="E743" s="559"/>
      <c r="F743" s="559"/>
      <c r="G743" s="559"/>
      <c r="H743" s="559"/>
      <c r="I743" s="559"/>
      <c r="J743" s="559"/>
      <c r="K743" s="559"/>
      <c r="L743" s="559"/>
      <c r="M743" s="559"/>
      <c r="N743" s="559"/>
      <c r="O743" s="563" t="s">
        <v>44</v>
      </c>
      <c r="P743" s="563" t="s">
        <v>9</v>
      </c>
      <c r="Q743" s="559">
        <v>273.3</v>
      </c>
      <c r="R743" s="559"/>
      <c r="S743" s="559"/>
      <c r="T743" s="559"/>
      <c r="U743" s="559"/>
      <c r="V743" s="559"/>
      <c r="W743" s="559">
        <v>6500</v>
      </c>
      <c r="X743" s="562">
        <f>Q743*W743</f>
        <v>1776450</v>
      </c>
      <c r="Y743" s="559">
        <v>26</v>
      </c>
      <c r="Z743" s="559">
        <v>42</v>
      </c>
      <c r="AA743" s="561">
        <f>SUM(X743-(X743*Z743/100))</f>
        <v>1030341</v>
      </c>
      <c r="AB743" s="561">
        <f>AA743</f>
        <v>1030341</v>
      </c>
      <c r="AC743" s="560"/>
      <c r="AD743" s="559">
        <v>10</v>
      </c>
      <c r="AE743" s="560">
        <v>0</v>
      </c>
      <c r="AF743" s="559">
        <v>0.02</v>
      </c>
      <c r="AG743" s="226"/>
    </row>
    <row r="744" spans="1:33" ht="15.75" x14ac:dyDescent="0.25">
      <c r="A744" s="559"/>
      <c r="B744" s="563"/>
      <c r="C744" s="559"/>
      <c r="D744" s="559"/>
      <c r="E744" s="559"/>
      <c r="F744" s="559"/>
      <c r="G744" s="559"/>
      <c r="H744" s="559"/>
      <c r="I744" s="559"/>
      <c r="J744" s="559"/>
      <c r="K744" s="559"/>
      <c r="L744" s="559"/>
      <c r="M744" s="559"/>
      <c r="N744" s="559"/>
      <c r="O744" s="563" t="s">
        <v>35</v>
      </c>
      <c r="P744" s="563"/>
      <c r="Q744" s="559"/>
      <c r="R744" s="559"/>
      <c r="S744" s="559">
        <v>165.3</v>
      </c>
      <c r="T744" s="559"/>
      <c r="U744" s="559"/>
      <c r="V744" s="559"/>
      <c r="W744" s="559"/>
      <c r="X744" s="562"/>
      <c r="Y744" s="559"/>
      <c r="Z744" s="559"/>
      <c r="AA744" s="561"/>
      <c r="AB744" s="561"/>
      <c r="AC744" s="560"/>
      <c r="AD744" s="559"/>
      <c r="AE744" s="560"/>
      <c r="AF744" s="559"/>
      <c r="AG744" s="226"/>
    </row>
    <row r="745" spans="1:33" ht="15.75" x14ac:dyDescent="0.25">
      <c r="A745" s="559"/>
      <c r="B745" s="563"/>
      <c r="C745" s="559"/>
      <c r="D745" s="559"/>
      <c r="E745" s="559"/>
      <c r="F745" s="559"/>
      <c r="G745" s="559"/>
      <c r="H745" s="559"/>
      <c r="I745" s="559"/>
      <c r="J745" s="559"/>
      <c r="K745" s="559"/>
      <c r="L745" s="559"/>
      <c r="M745" s="559"/>
      <c r="N745" s="559"/>
      <c r="O745" s="563" t="s">
        <v>37</v>
      </c>
      <c r="P745" s="563"/>
      <c r="Q745" s="559"/>
      <c r="R745" s="559"/>
      <c r="S745" s="559">
        <v>96</v>
      </c>
      <c r="T745" s="559"/>
      <c r="U745" s="559"/>
      <c r="V745" s="559"/>
      <c r="W745" s="559"/>
      <c r="X745" s="562"/>
      <c r="Y745" s="559"/>
      <c r="Z745" s="559"/>
      <c r="AA745" s="561"/>
      <c r="AB745" s="561"/>
      <c r="AC745" s="560"/>
      <c r="AD745" s="559"/>
      <c r="AE745" s="560"/>
      <c r="AF745" s="559"/>
      <c r="AG745" s="226"/>
    </row>
    <row r="746" spans="1:33" ht="15.75" x14ac:dyDescent="0.25">
      <c r="A746" s="559"/>
      <c r="B746" s="563"/>
      <c r="C746" s="559"/>
      <c r="D746" s="559"/>
      <c r="E746" s="559"/>
      <c r="F746" s="559"/>
      <c r="G746" s="559"/>
      <c r="H746" s="559"/>
      <c r="I746" s="559"/>
      <c r="J746" s="559"/>
      <c r="K746" s="559"/>
      <c r="L746" s="559"/>
      <c r="M746" s="559"/>
      <c r="N746" s="559"/>
      <c r="O746" s="563" t="s">
        <v>58</v>
      </c>
      <c r="P746" s="563"/>
      <c r="Q746" s="559"/>
      <c r="R746" s="559"/>
      <c r="S746" s="559">
        <v>12</v>
      </c>
      <c r="T746" s="559"/>
      <c r="U746" s="559"/>
      <c r="V746" s="559"/>
      <c r="W746" s="559">
        <v>2050</v>
      </c>
      <c r="X746" s="562">
        <f>Q746*W746</f>
        <v>0</v>
      </c>
      <c r="Y746" s="559">
        <v>10</v>
      </c>
      <c r="Z746" s="559">
        <v>93</v>
      </c>
      <c r="AA746" s="561"/>
      <c r="AB746" s="561"/>
      <c r="AC746" s="560"/>
      <c r="AD746" s="559">
        <v>50</v>
      </c>
      <c r="AE746" s="560">
        <v>0</v>
      </c>
      <c r="AF746" s="559">
        <v>0.01</v>
      </c>
      <c r="AG746" s="226"/>
    </row>
    <row r="747" spans="1:33" ht="15.75" x14ac:dyDescent="0.25">
      <c r="A747" s="559">
        <v>458</v>
      </c>
      <c r="B747" s="563" t="s">
        <v>4</v>
      </c>
      <c r="C747" s="559">
        <v>2490</v>
      </c>
      <c r="D747" s="559">
        <v>20</v>
      </c>
      <c r="E747" s="559">
        <v>2</v>
      </c>
      <c r="F747" s="559">
        <v>76</v>
      </c>
      <c r="G747" s="559">
        <v>8276</v>
      </c>
      <c r="H747" s="559"/>
      <c r="I747" s="559"/>
      <c r="J747" s="559"/>
      <c r="K747" s="559"/>
      <c r="L747" s="559">
        <v>75</v>
      </c>
      <c r="M747" s="559">
        <f>L747*G747</f>
        <v>620700</v>
      </c>
      <c r="N747" s="559"/>
      <c r="O747" s="563"/>
      <c r="P747" s="563"/>
      <c r="Q747" s="559"/>
      <c r="R747" s="559"/>
      <c r="S747" s="559"/>
      <c r="T747" s="559"/>
      <c r="U747" s="559"/>
      <c r="V747" s="559"/>
      <c r="W747" s="559"/>
      <c r="X747" s="562"/>
      <c r="Y747" s="559"/>
      <c r="Z747" s="559"/>
      <c r="AA747" s="561"/>
      <c r="AB747" s="561">
        <f>M747</f>
        <v>620700</v>
      </c>
      <c r="AC747" s="560"/>
      <c r="AD747" s="559">
        <v>50</v>
      </c>
      <c r="AE747" s="560">
        <v>0</v>
      </c>
      <c r="AF747" s="559">
        <v>0.01</v>
      </c>
      <c r="AG747" s="226"/>
    </row>
    <row r="748" spans="1:33" ht="15.75" x14ac:dyDescent="0.25">
      <c r="A748" s="559">
        <v>459</v>
      </c>
      <c r="B748" s="563" t="s">
        <v>4</v>
      </c>
      <c r="C748" s="559">
        <v>2501</v>
      </c>
      <c r="D748" s="559">
        <v>16</v>
      </c>
      <c r="E748" s="559">
        <v>0</v>
      </c>
      <c r="F748" s="559">
        <v>46</v>
      </c>
      <c r="G748" s="559">
        <v>6446</v>
      </c>
      <c r="H748" s="559"/>
      <c r="I748" s="559"/>
      <c r="J748" s="559"/>
      <c r="K748" s="559"/>
      <c r="L748" s="559">
        <v>75</v>
      </c>
      <c r="M748" s="559">
        <f>G748*L748</f>
        <v>483450</v>
      </c>
      <c r="N748" s="559"/>
      <c r="O748" s="563"/>
      <c r="P748" s="563"/>
      <c r="Q748" s="559"/>
      <c r="R748" s="559"/>
      <c r="S748" s="559"/>
      <c r="T748" s="559"/>
      <c r="U748" s="559"/>
      <c r="V748" s="559"/>
      <c r="W748" s="559"/>
      <c r="X748" s="562"/>
      <c r="Y748" s="559"/>
      <c r="Z748" s="559"/>
      <c r="AA748" s="561"/>
      <c r="AB748" s="561">
        <f>M748</f>
        <v>483450</v>
      </c>
      <c r="AC748" s="560"/>
      <c r="AD748" s="559">
        <v>50</v>
      </c>
      <c r="AE748" s="560">
        <v>0</v>
      </c>
      <c r="AF748" s="559">
        <v>0.01</v>
      </c>
      <c r="AG748" s="226"/>
    </row>
    <row r="749" spans="1:33" ht="15.75" x14ac:dyDescent="0.25">
      <c r="A749" s="559">
        <v>460</v>
      </c>
      <c r="B749" s="563" t="s">
        <v>4</v>
      </c>
      <c r="C749" s="559">
        <v>16132</v>
      </c>
      <c r="D749" s="559">
        <v>0</v>
      </c>
      <c r="E749" s="559">
        <v>0</v>
      </c>
      <c r="F749" s="559">
        <v>32</v>
      </c>
      <c r="G749" s="559"/>
      <c r="H749" s="559">
        <v>32</v>
      </c>
      <c r="I749" s="559"/>
      <c r="J749" s="559"/>
      <c r="K749" s="559"/>
      <c r="L749" s="559">
        <v>150</v>
      </c>
      <c r="M749" s="559">
        <f>L749*H749</f>
        <v>4800</v>
      </c>
      <c r="N749" s="559"/>
      <c r="O749" s="563" t="s">
        <v>44</v>
      </c>
      <c r="P749" s="563" t="s">
        <v>9</v>
      </c>
      <c r="Q749" s="559"/>
      <c r="R749" s="559"/>
      <c r="S749" s="559"/>
      <c r="T749" s="559"/>
      <c r="U749" s="559"/>
      <c r="V749" s="559"/>
      <c r="W749" s="559">
        <v>6500</v>
      </c>
      <c r="X749" s="562">
        <f>Q749*W749</f>
        <v>0</v>
      </c>
      <c r="Y749" s="559">
        <v>10</v>
      </c>
      <c r="Z749" s="559">
        <v>30</v>
      </c>
      <c r="AA749" s="561"/>
      <c r="AB749" s="561">
        <f>M749</f>
        <v>4800</v>
      </c>
      <c r="AC749" s="560"/>
      <c r="AD749" s="559">
        <v>10</v>
      </c>
      <c r="AE749" s="560">
        <v>0</v>
      </c>
      <c r="AF749" s="559">
        <v>0.02</v>
      </c>
      <c r="AG749" s="226"/>
    </row>
    <row r="750" spans="1:33" ht="15.75" x14ac:dyDescent="0.25">
      <c r="A750" s="559"/>
      <c r="B750" s="563"/>
      <c r="C750" s="559"/>
      <c r="D750" s="559"/>
      <c r="E750" s="559"/>
      <c r="F750" s="559"/>
      <c r="G750" s="559"/>
      <c r="H750" s="559"/>
      <c r="I750" s="559"/>
      <c r="J750" s="559"/>
      <c r="K750" s="559"/>
      <c r="L750" s="559"/>
      <c r="M750" s="559"/>
      <c r="N750" s="559"/>
      <c r="O750" s="563" t="s">
        <v>35</v>
      </c>
      <c r="P750" s="563"/>
      <c r="Q750" s="559">
        <v>139.44</v>
      </c>
      <c r="R750" s="559"/>
      <c r="S750" s="559">
        <v>73.44</v>
      </c>
      <c r="T750" s="559"/>
      <c r="U750" s="559"/>
      <c r="V750" s="559"/>
      <c r="W750" s="559"/>
      <c r="X750" s="562"/>
      <c r="Y750" s="559"/>
      <c r="Z750" s="559"/>
      <c r="AA750" s="561"/>
      <c r="AB750" s="561"/>
      <c r="AC750" s="560"/>
      <c r="AD750" s="559"/>
      <c r="AE750" s="560"/>
      <c r="AF750" s="559"/>
      <c r="AG750" s="226"/>
    </row>
    <row r="751" spans="1:33" ht="15.75" x14ac:dyDescent="0.25">
      <c r="A751" s="559"/>
      <c r="B751" s="563"/>
      <c r="C751" s="559"/>
      <c r="D751" s="559"/>
      <c r="E751" s="559"/>
      <c r="F751" s="559"/>
      <c r="G751" s="559"/>
      <c r="H751" s="559"/>
      <c r="I751" s="559"/>
      <c r="J751" s="559"/>
      <c r="K751" s="559"/>
      <c r="L751" s="559"/>
      <c r="M751" s="559"/>
      <c r="N751" s="559"/>
      <c r="O751" s="563" t="s">
        <v>1286</v>
      </c>
      <c r="P751" s="563"/>
      <c r="Q751" s="559"/>
      <c r="R751" s="559"/>
      <c r="S751" s="559">
        <v>54</v>
      </c>
      <c r="T751" s="559"/>
      <c r="U751" s="559"/>
      <c r="V751" s="559"/>
      <c r="W751" s="559"/>
      <c r="X751" s="562"/>
      <c r="Y751" s="559"/>
      <c r="Z751" s="559"/>
      <c r="AA751" s="561"/>
      <c r="AB751" s="561"/>
      <c r="AC751" s="560"/>
      <c r="AD751" s="559"/>
      <c r="AE751" s="560"/>
      <c r="AF751" s="559"/>
      <c r="AG751" s="226"/>
    </row>
    <row r="752" spans="1:33" ht="15.75" x14ac:dyDescent="0.25">
      <c r="A752" s="559"/>
      <c r="B752" s="563"/>
      <c r="C752" s="559"/>
      <c r="D752" s="559"/>
      <c r="E752" s="559"/>
      <c r="F752" s="559"/>
      <c r="G752" s="559"/>
      <c r="H752" s="559"/>
      <c r="I752" s="559"/>
      <c r="J752" s="559"/>
      <c r="K752" s="559"/>
      <c r="L752" s="559"/>
      <c r="M752" s="559"/>
      <c r="N752" s="559"/>
      <c r="O752" s="563" t="s">
        <v>8</v>
      </c>
      <c r="P752" s="563" t="s">
        <v>1233</v>
      </c>
      <c r="Q752" s="559"/>
      <c r="R752" s="559">
        <v>12</v>
      </c>
      <c r="S752" s="559"/>
      <c r="T752" s="559"/>
      <c r="U752" s="559"/>
      <c r="V752" s="559"/>
      <c r="W752" s="559">
        <v>5400</v>
      </c>
      <c r="X752" s="562">
        <f>Q752*W752</f>
        <v>0</v>
      </c>
      <c r="Y752" s="559">
        <v>10</v>
      </c>
      <c r="Z752" s="559">
        <v>10</v>
      </c>
      <c r="AA752" s="561"/>
      <c r="AB752" s="561"/>
      <c r="AC752" s="560"/>
      <c r="AD752" s="559">
        <v>50</v>
      </c>
      <c r="AE752" s="560">
        <v>0</v>
      </c>
      <c r="AF752" s="559">
        <v>0.01</v>
      </c>
      <c r="AG752" s="226"/>
    </row>
    <row r="753" spans="1:33" ht="15.75" x14ac:dyDescent="0.25">
      <c r="A753" s="559">
        <v>461</v>
      </c>
      <c r="B753" s="563" t="s">
        <v>4</v>
      </c>
      <c r="C753" s="559">
        <v>11137</v>
      </c>
      <c r="D753" s="559">
        <v>0</v>
      </c>
      <c r="E753" s="559">
        <v>0</v>
      </c>
      <c r="F753" s="559">
        <v>79</v>
      </c>
      <c r="G753" s="559"/>
      <c r="H753" s="559">
        <v>79</v>
      </c>
      <c r="I753" s="559"/>
      <c r="J753" s="559"/>
      <c r="K753" s="559"/>
      <c r="L753" s="559">
        <v>75</v>
      </c>
      <c r="M753" s="559">
        <f>L753*H753</f>
        <v>5925</v>
      </c>
      <c r="N753" s="559"/>
      <c r="O753" s="563"/>
      <c r="P753" s="563"/>
      <c r="Q753" s="559"/>
      <c r="R753" s="559"/>
      <c r="S753" s="559"/>
      <c r="T753" s="559"/>
      <c r="U753" s="559"/>
      <c r="V753" s="559"/>
      <c r="W753" s="559"/>
      <c r="X753" s="562"/>
      <c r="Y753" s="559"/>
      <c r="Z753" s="559"/>
      <c r="AA753" s="561"/>
      <c r="AB753" s="561">
        <f>M753</f>
        <v>5925</v>
      </c>
      <c r="AC753" s="560"/>
      <c r="AD753" s="559">
        <v>50</v>
      </c>
      <c r="AE753" s="560">
        <v>0</v>
      </c>
      <c r="AF753" s="559">
        <v>0.01</v>
      </c>
      <c r="AG753" s="226"/>
    </row>
    <row r="754" spans="1:33" ht="15.75" x14ac:dyDescent="0.25">
      <c r="A754" s="559">
        <v>462</v>
      </c>
      <c r="B754" s="563" t="s">
        <v>4</v>
      </c>
      <c r="C754" s="559">
        <v>6076</v>
      </c>
      <c r="D754" s="559">
        <v>0</v>
      </c>
      <c r="E754" s="559">
        <v>1</v>
      </c>
      <c r="F754" s="559">
        <v>42</v>
      </c>
      <c r="G754" s="559"/>
      <c r="H754" s="559">
        <v>142</v>
      </c>
      <c r="I754" s="559"/>
      <c r="J754" s="559"/>
      <c r="K754" s="559"/>
      <c r="L754" s="559">
        <v>200</v>
      </c>
      <c r="M754" s="559">
        <f>L754*H754</f>
        <v>28400</v>
      </c>
      <c r="N754" s="559"/>
      <c r="O754" s="563" t="s">
        <v>44</v>
      </c>
      <c r="P754" s="563" t="s">
        <v>9</v>
      </c>
      <c r="Q754" s="559"/>
      <c r="R754" s="559"/>
      <c r="S754" s="559"/>
      <c r="T754" s="559"/>
      <c r="U754" s="559"/>
      <c r="V754" s="559"/>
      <c r="W754" s="559">
        <v>6500</v>
      </c>
      <c r="X754" s="562">
        <f>Q754*W754</f>
        <v>0</v>
      </c>
      <c r="Y754" s="559">
        <v>30</v>
      </c>
      <c r="Z754" s="559">
        <v>85</v>
      </c>
      <c r="AA754" s="561"/>
      <c r="AB754" s="561">
        <f>M754</f>
        <v>28400</v>
      </c>
      <c r="AC754" s="560"/>
      <c r="AD754" s="559">
        <v>10</v>
      </c>
      <c r="AE754" s="560">
        <v>0</v>
      </c>
      <c r="AF754" s="559">
        <v>0.02</v>
      </c>
      <c r="AG754" s="226"/>
    </row>
    <row r="755" spans="1:33" ht="15.75" x14ac:dyDescent="0.25">
      <c r="A755" s="559"/>
      <c r="B755" s="563"/>
      <c r="C755" s="559"/>
      <c r="D755" s="559"/>
      <c r="E755" s="559"/>
      <c r="F755" s="559"/>
      <c r="G755" s="559"/>
      <c r="H755" s="559"/>
      <c r="I755" s="559"/>
      <c r="J755" s="559"/>
      <c r="K755" s="559"/>
      <c r="L755" s="559"/>
      <c r="M755" s="559"/>
      <c r="N755" s="559"/>
      <c r="O755" s="563" t="s">
        <v>35</v>
      </c>
      <c r="P755" s="563"/>
      <c r="Q755" s="559"/>
      <c r="R755" s="559"/>
      <c r="S755" s="559">
        <v>125</v>
      </c>
      <c r="T755" s="559"/>
      <c r="U755" s="559"/>
      <c r="V755" s="559"/>
      <c r="W755" s="559"/>
      <c r="X755" s="562"/>
      <c r="Y755" s="559"/>
      <c r="Z755" s="559"/>
      <c r="AA755" s="561"/>
      <c r="AB755" s="561"/>
      <c r="AC755" s="560"/>
      <c r="AD755" s="559"/>
      <c r="AE755" s="560"/>
      <c r="AF755" s="559"/>
      <c r="AG755" s="226"/>
    </row>
    <row r="756" spans="1:33" ht="15.75" x14ac:dyDescent="0.25">
      <c r="A756" s="559"/>
      <c r="B756" s="563"/>
      <c r="C756" s="559"/>
      <c r="D756" s="559"/>
      <c r="E756" s="559"/>
      <c r="F756" s="559"/>
      <c r="G756" s="559"/>
      <c r="H756" s="559"/>
      <c r="I756" s="559"/>
      <c r="J756" s="559"/>
      <c r="K756" s="559"/>
      <c r="L756" s="559"/>
      <c r="M756" s="559"/>
      <c r="N756" s="559"/>
      <c r="O756" s="563" t="s">
        <v>37</v>
      </c>
      <c r="P756" s="563"/>
      <c r="Q756" s="559"/>
      <c r="R756" s="559"/>
      <c r="S756" s="559">
        <v>96</v>
      </c>
      <c r="T756" s="559"/>
      <c r="U756" s="559"/>
      <c r="V756" s="559"/>
      <c r="W756" s="559"/>
      <c r="X756" s="562"/>
      <c r="Y756" s="559"/>
      <c r="Z756" s="559"/>
      <c r="AA756" s="561"/>
      <c r="AB756" s="561"/>
      <c r="AC756" s="560"/>
      <c r="AD756" s="559"/>
      <c r="AE756" s="560"/>
      <c r="AF756" s="559"/>
      <c r="AG756" s="226"/>
    </row>
    <row r="757" spans="1:33" ht="15.75" x14ac:dyDescent="0.25">
      <c r="A757" s="559"/>
      <c r="B757" s="563"/>
      <c r="C757" s="559"/>
      <c r="D757" s="559"/>
      <c r="E757" s="559"/>
      <c r="F757" s="559"/>
      <c r="G757" s="559"/>
      <c r="H757" s="559"/>
      <c r="I757" s="559"/>
      <c r="J757" s="559"/>
      <c r="K757" s="559"/>
      <c r="L757" s="559"/>
      <c r="M757" s="559"/>
      <c r="N757" s="559"/>
      <c r="O757" s="563" t="s">
        <v>39</v>
      </c>
      <c r="P757" s="563" t="s">
        <v>1233</v>
      </c>
      <c r="Q757" s="559"/>
      <c r="R757" s="559"/>
      <c r="S757" s="559">
        <v>63</v>
      </c>
      <c r="T757" s="559"/>
      <c r="U757" s="559"/>
      <c r="V757" s="559"/>
      <c r="W757" s="559">
        <v>6500</v>
      </c>
      <c r="X757" s="562">
        <f>Q757*W757</f>
        <v>0</v>
      </c>
      <c r="Y757" s="559">
        <v>40</v>
      </c>
      <c r="Z757" s="559">
        <v>70</v>
      </c>
      <c r="AA757" s="561"/>
      <c r="AB757" s="561"/>
      <c r="AC757" s="560"/>
      <c r="AD757" s="559">
        <v>10</v>
      </c>
      <c r="AE757" s="560">
        <v>0</v>
      </c>
      <c r="AF757" s="559">
        <v>0.02</v>
      </c>
      <c r="AG757" s="226"/>
    </row>
    <row r="758" spans="1:33" ht="15.75" x14ac:dyDescent="0.25">
      <c r="A758" s="559">
        <v>463</v>
      </c>
      <c r="B758" s="563" t="s">
        <v>4</v>
      </c>
      <c r="C758" s="559">
        <v>1569</v>
      </c>
      <c r="D758" s="559">
        <v>20</v>
      </c>
      <c r="E758" s="559">
        <v>2</v>
      </c>
      <c r="F758" s="559">
        <v>98</v>
      </c>
      <c r="G758" s="559">
        <v>8298</v>
      </c>
      <c r="H758" s="559"/>
      <c r="I758" s="559"/>
      <c r="J758" s="559"/>
      <c r="K758" s="559"/>
      <c r="L758" s="559">
        <v>75</v>
      </c>
      <c r="M758" s="559">
        <f>G758*L758</f>
        <v>622350</v>
      </c>
      <c r="N758" s="559"/>
      <c r="O758" s="563"/>
      <c r="P758" s="563"/>
      <c r="Q758" s="559"/>
      <c r="R758" s="559"/>
      <c r="S758" s="559"/>
      <c r="T758" s="559"/>
      <c r="U758" s="559"/>
      <c r="V758" s="559"/>
      <c r="W758" s="559"/>
      <c r="X758" s="562"/>
      <c r="Y758" s="559"/>
      <c r="Z758" s="559"/>
      <c r="AA758" s="561"/>
      <c r="AB758" s="561">
        <f>M758</f>
        <v>622350</v>
      </c>
      <c r="AC758" s="560"/>
      <c r="AD758" s="559">
        <v>50</v>
      </c>
      <c r="AE758" s="560">
        <v>0</v>
      </c>
      <c r="AF758" s="559">
        <v>0.01</v>
      </c>
      <c r="AG758" s="226"/>
    </row>
    <row r="759" spans="1:33" ht="15.75" x14ac:dyDescent="0.25">
      <c r="A759" s="559">
        <v>464</v>
      </c>
      <c r="B759" s="563" t="s">
        <v>1282</v>
      </c>
      <c r="C759" s="559"/>
      <c r="D759" s="559">
        <v>11</v>
      </c>
      <c r="E759" s="559">
        <v>1</v>
      </c>
      <c r="F759" s="559">
        <v>10</v>
      </c>
      <c r="G759" s="559">
        <v>4510</v>
      </c>
      <c r="H759" s="559"/>
      <c r="I759" s="559"/>
      <c r="J759" s="559"/>
      <c r="K759" s="559"/>
      <c r="L759" s="559"/>
      <c r="M759" s="559"/>
      <c r="N759" s="559"/>
      <c r="O759" s="563"/>
      <c r="P759" s="563"/>
      <c r="Q759" s="559"/>
      <c r="R759" s="559"/>
      <c r="S759" s="559"/>
      <c r="T759" s="559"/>
      <c r="U759" s="559"/>
      <c r="V759" s="559"/>
      <c r="W759" s="559"/>
      <c r="X759" s="562"/>
      <c r="Y759" s="559"/>
      <c r="Z759" s="559"/>
      <c r="AA759" s="561"/>
      <c r="AB759" s="561"/>
      <c r="AC759" s="560"/>
      <c r="AD759" s="559">
        <v>50</v>
      </c>
      <c r="AE759" s="560">
        <v>0</v>
      </c>
      <c r="AF759" s="559">
        <v>0.01</v>
      </c>
      <c r="AG759" s="226"/>
    </row>
    <row r="760" spans="1:33" ht="15.75" x14ac:dyDescent="0.25">
      <c r="A760" s="559">
        <v>465</v>
      </c>
      <c r="B760" s="563" t="s">
        <v>4</v>
      </c>
      <c r="C760" s="559">
        <v>254</v>
      </c>
      <c r="D760" s="559">
        <v>0</v>
      </c>
      <c r="E760" s="559">
        <v>1</v>
      </c>
      <c r="F760" s="559">
        <v>44</v>
      </c>
      <c r="G760" s="559"/>
      <c r="H760" s="559">
        <v>144</v>
      </c>
      <c r="I760" s="559"/>
      <c r="J760" s="559"/>
      <c r="K760" s="559"/>
      <c r="L760" s="559">
        <v>450</v>
      </c>
      <c r="M760" s="559">
        <f>L760*H760</f>
        <v>64800</v>
      </c>
      <c r="N760" s="559"/>
      <c r="O760" s="563" t="s">
        <v>44</v>
      </c>
      <c r="P760" s="563" t="s">
        <v>9</v>
      </c>
      <c r="Q760" s="559"/>
      <c r="R760" s="559"/>
      <c r="S760" s="559"/>
      <c r="T760" s="559"/>
      <c r="U760" s="559"/>
      <c r="V760" s="559"/>
      <c r="W760" s="559">
        <v>6500</v>
      </c>
      <c r="X760" s="562">
        <f>Q760*W760</f>
        <v>0</v>
      </c>
      <c r="Y760" s="559">
        <v>30</v>
      </c>
      <c r="Z760" s="559">
        <v>85</v>
      </c>
      <c r="AA760" s="561"/>
      <c r="AB760" s="561">
        <f>M760</f>
        <v>64800</v>
      </c>
      <c r="AC760" s="560"/>
      <c r="AD760" s="559">
        <v>10</v>
      </c>
      <c r="AE760" s="560">
        <v>0</v>
      </c>
      <c r="AF760" s="559">
        <v>0.02</v>
      </c>
      <c r="AG760" s="226"/>
    </row>
    <row r="761" spans="1:33" ht="15.75" x14ac:dyDescent="0.25">
      <c r="A761" s="559"/>
      <c r="B761" s="563"/>
      <c r="C761" s="559"/>
      <c r="D761" s="559"/>
      <c r="E761" s="559"/>
      <c r="F761" s="559"/>
      <c r="G761" s="559"/>
      <c r="H761" s="559"/>
      <c r="I761" s="559"/>
      <c r="J761" s="559"/>
      <c r="K761" s="559"/>
      <c r="L761" s="559"/>
      <c r="M761" s="559"/>
      <c r="N761" s="559"/>
      <c r="O761" s="563" t="s">
        <v>35</v>
      </c>
      <c r="P761" s="563"/>
      <c r="Q761" s="559"/>
      <c r="R761" s="559"/>
      <c r="S761" s="559">
        <v>167.4</v>
      </c>
      <c r="T761" s="559"/>
      <c r="U761" s="559"/>
      <c r="V761" s="559"/>
      <c r="W761" s="559"/>
      <c r="X761" s="562"/>
      <c r="Y761" s="559"/>
      <c r="Z761" s="559"/>
      <c r="AA761" s="561"/>
      <c r="AB761" s="561"/>
      <c r="AC761" s="560"/>
      <c r="AD761" s="559"/>
      <c r="AE761" s="560"/>
      <c r="AF761" s="559"/>
      <c r="AG761" s="226"/>
    </row>
    <row r="762" spans="1:33" ht="15.75" x14ac:dyDescent="0.25">
      <c r="A762" s="559"/>
      <c r="B762" s="563"/>
      <c r="C762" s="559"/>
      <c r="D762" s="559"/>
      <c r="E762" s="559"/>
      <c r="F762" s="559"/>
      <c r="G762" s="559"/>
      <c r="H762" s="559"/>
      <c r="I762" s="559"/>
      <c r="J762" s="559"/>
      <c r="K762" s="559"/>
      <c r="L762" s="559"/>
      <c r="M762" s="559"/>
      <c r="N762" s="559"/>
      <c r="O762" s="563" t="s">
        <v>37</v>
      </c>
      <c r="P762" s="563"/>
      <c r="Q762" s="559"/>
      <c r="R762" s="559"/>
      <c r="S762" s="559">
        <v>96</v>
      </c>
      <c r="T762" s="559"/>
      <c r="U762" s="559"/>
      <c r="V762" s="559"/>
      <c r="W762" s="559"/>
      <c r="X762" s="562"/>
      <c r="Y762" s="559"/>
      <c r="Z762" s="559"/>
      <c r="AA762" s="561"/>
      <c r="AB762" s="561"/>
      <c r="AC762" s="560"/>
      <c r="AD762" s="559"/>
      <c r="AE762" s="560"/>
      <c r="AF762" s="559"/>
      <c r="AG762" s="226"/>
    </row>
    <row r="763" spans="1:33" ht="15.75" x14ac:dyDescent="0.25">
      <c r="A763" s="559"/>
      <c r="B763" s="563"/>
      <c r="C763" s="559"/>
      <c r="D763" s="559"/>
      <c r="E763" s="559"/>
      <c r="F763" s="559"/>
      <c r="G763" s="559"/>
      <c r="H763" s="559"/>
      <c r="I763" s="559"/>
      <c r="J763" s="559"/>
      <c r="K763" s="559"/>
      <c r="L763" s="559"/>
      <c r="M763" s="559"/>
      <c r="N763" s="559"/>
      <c r="O763" s="563" t="s">
        <v>8</v>
      </c>
      <c r="P763" s="563" t="s">
        <v>0</v>
      </c>
      <c r="Q763" s="559"/>
      <c r="R763" s="559">
        <v>34.56</v>
      </c>
      <c r="S763" s="559"/>
      <c r="T763" s="559"/>
      <c r="U763" s="559"/>
      <c r="V763" s="559"/>
      <c r="W763" s="559">
        <v>5400</v>
      </c>
      <c r="X763" s="562">
        <f>Q763*W763</f>
        <v>0</v>
      </c>
      <c r="Y763" s="559">
        <v>15</v>
      </c>
      <c r="Z763" s="559">
        <v>65</v>
      </c>
      <c r="AA763" s="561"/>
      <c r="AB763" s="561"/>
      <c r="AC763" s="560"/>
      <c r="AD763" s="559">
        <v>50</v>
      </c>
      <c r="AE763" s="560">
        <v>0</v>
      </c>
      <c r="AF763" s="559">
        <v>0.01</v>
      </c>
      <c r="AG763" s="226"/>
    </row>
    <row r="764" spans="1:33" ht="15.75" x14ac:dyDescent="0.25">
      <c r="A764" s="559">
        <v>466</v>
      </c>
      <c r="B764" s="563" t="s">
        <v>4</v>
      </c>
      <c r="C764" s="559">
        <v>18019</v>
      </c>
      <c r="D764" s="559">
        <v>9</v>
      </c>
      <c r="E764" s="559">
        <v>0</v>
      </c>
      <c r="F764" s="559">
        <v>8</v>
      </c>
      <c r="G764" s="559">
        <v>3608</v>
      </c>
      <c r="H764" s="559"/>
      <c r="I764" s="559"/>
      <c r="J764" s="559"/>
      <c r="K764" s="559"/>
      <c r="L764" s="559"/>
      <c r="M764" s="559"/>
      <c r="N764" s="559"/>
      <c r="O764" s="563"/>
      <c r="P764" s="563"/>
      <c r="Q764" s="559"/>
      <c r="R764" s="559"/>
      <c r="S764" s="559"/>
      <c r="T764" s="559"/>
      <c r="U764" s="559"/>
      <c r="V764" s="559"/>
      <c r="W764" s="559"/>
      <c r="X764" s="562"/>
      <c r="Y764" s="559"/>
      <c r="Z764" s="559"/>
      <c r="AA764" s="561"/>
      <c r="AB764" s="561"/>
      <c r="AC764" s="560"/>
      <c r="AD764" s="559">
        <v>50</v>
      </c>
      <c r="AE764" s="560">
        <v>0</v>
      </c>
      <c r="AF764" s="559">
        <v>0.01</v>
      </c>
      <c r="AG764" s="226"/>
    </row>
    <row r="765" spans="1:33" ht="15.75" x14ac:dyDescent="0.25">
      <c r="A765" s="559">
        <v>467</v>
      </c>
      <c r="B765" s="563" t="s">
        <v>4</v>
      </c>
      <c r="C765" s="559">
        <v>242</v>
      </c>
      <c r="D765" s="559">
        <v>0</v>
      </c>
      <c r="E765" s="559">
        <v>0</v>
      </c>
      <c r="F765" s="559">
        <v>97</v>
      </c>
      <c r="G765" s="559"/>
      <c r="H765" s="559">
        <v>97</v>
      </c>
      <c r="I765" s="559"/>
      <c r="J765" s="559"/>
      <c r="K765" s="559"/>
      <c r="L765" s="559">
        <v>75</v>
      </c>
      <c r="M765" s="559">
        <f>H765*L765</f>
        <v>7275</v>
      </c>
      <c r="N765" s="559"/>
      <c r="O765" s="563" t="s">
        <v>39</v>
      </c>
      <c r="P765" s="563" t="s">
        <v>2</v>
      </c>
      <c r="Q765" s="559"/>
      <c r="R765" s="559"/>
      <c r="S765" s="559">
        <v>85.68</v>
      </c>
      <c r="T765" s="559"/>
      <c r="U765" s="559"/>
      <c r="V765" s="559"/>
      <c r="W765" s="559">
        <v>6500</v>
      </c>
      <c r="X765" s="562">
        <f>Q765*W765</f>
        <v>0</v>
      </c>
      <c r="Y765" s="559">
        <v>10</v>
      </c>
      <c r="Z765" s="559">
        <v>10</v>
      </c>
      <c r="AA765" s="561"/>
      <c r="AB765" s="561">
        <f>M765</f>
        <v>7275</v>
      </c>
      <c r="AC765" s="560"/>
      <c r="AD765" s="559">
        <v>10</v>
      </c>
      <c r="AE765" s="560">
        <v>0</v>
      </c>
      <c r="AF765" s="559">
        <v>0.02</v>
      </c>
      <c r="AG765" s="226"/>
    </row>
    <row r="766" spans="1:33" ht="15.75" x14ac:dyDescent="0.25">
      <c r="A766" s="559">
        <v>468</v>
      </c>
      <c r="B766" s="563" t="s">
        <v>4</v>
      </c>
      <c r="C766" s="559">
        <v>6843</v>
      </c>
      <c r="D766" s="559">
        <v>0</v>
      </c>
      <c r="E766" s="559">
        <v>78</v>
      </c>
      <c r="F766" s="559"/>
      <c r="G766" s="559"/>
      <c r="H766" s="559">
        <v>87</v>
      </c>
      <c r="I766" s="559"/>
      <c r="J766" s="559"/>
      <c r="K766" s="559"/>
      <c r="L766" s="559">
        <v>200</v>
      </c>
      <c r="M766" s="559">
        <f>H766*L766</f>
        <v>17400</v>
      </c>
      <c r="N766" s="559"/>
      <c r="O766" s="563" t="s">
        <v>39</v>
      </c>
      <c r="P766" s="563" t="s">
        <v>0</v>
      </c>
      <c r="Q766" s="559"/>
      <c r="R766" s="559"/>
      <c r="S766" s="559">
        <v>141.04</v>
      </c>
      <c r="T766" s="559"/>
      <c r="U766" s="559"/>
      <c r="V766" s="559"/>
      <c r="W766" s="559">
        <v>6500</v>
      </c>
      <c r="X766" s="562">
        <f>Q766*W766</f>
        <v>0</v>
      </c>
      <c r="Y766" s="559">
        <v>30</v>
      </c>
      <c r="Z766" s="559">
        <v>93</v>
      </c>
      <c r="AA766" s="561"/>
      <c r="AB766" s="561">
        <f>M766</f>
        <v>17400</v>
      </c>
      <c r="AC766" s="560"/>
      <c r="AD766" s="559">
        <v>10</v>
      </c>
      <c r="AE766" s="560">
        <v>0</v>
      </c>
      <c r="AF766" s="559">
        <v>0.02</v>
      </c>
      <c r="AG766" s="226"/>
    </row>
    <row r="767" spans="1:33" ht="15.75" x14ac:dyDescent="0.25">
      <c r="A767" s="559">
        <v>469</v>
      </c>
      <c r="B767" s="563" t="s">
        <v>4</v>
      </c>
      <c r="C767" s="559">
        <v>6911</v>
      </c>
      <c r="D767" s="559">
        <v>0</v>
      </c>
      <c r="E767" s="559">
        <v>0</v>
      </c>
      <c r="F767" s="559">
        <v>88</v>
      </c>
      <c r="G767" s="559"/>
      <c r="H767" s="559">
        <v>88</v>
      </c>
      <c r="I767" s="559"/>
      <c r="J767" s="559"/>
      <c r="K767" s="559"/>
      <c r="L767" s="559">
        <v>75</v>
      </c>
      <c r="M767" s="559">
        <f>H767*L767</f>
        <v>6600</v>
      </c>
      <c r="N767" s="559"/>
      <c r="O767" s="563" t="s">
        <v>44</v>
      </c>
      <c r="P767" s="563" t="s">
        <v>9</v>
      </c>
      <c r="Q767" s="559">
        <v>345.76</v>
      </c>
      <c r="R767" s="559"/>
      <c r="S767" s="559"/>
      <c r="T767" s="559"/>
      <c r="U767" s="559"/>
      <c r="V767" s="559"/>
      <c r="W767" s="559">
        <v>6500</v>
      </c>
      <c r="X767" s="562">
        <f>Q767*W767</f>
        <v>2247440</v>
      </c>
      <c r="Y767" s="559"/>
      <c r="Z767" s="559">
        <v>85</v>
      </c>
      <c r="AA767" s="561">
        <f>SUM(X767-(X767*Z767/100))</f>
        <v>337116</v>
      </c>
      <c r="AB767" s="561">
        <f>AA767+M767</f>
        <v>343716</v>
      </c>
      <c r="AC767" s="560"/>
      <c r="AD767" s="559">
        <v>10</v>
      </c>
      <c r="AE767" s="560">
        <v>0</v>
      </c>
      <c r="AF767" s="559">
        <v>0.02</v>
      </c>
      <c r="AG767" s="226"/>
    </row>
    <row r="768" spans="1:33" ht="15.75" x14ac:dyDescent="0.25">
      <c r="A768" s="559"/>
      <c r="B768" s="563"/>
      <c r="C768" s="559"/>
      <c r="D768" s="559"/>
      <c r="E768" s="559"/>
      <c r="F768" s="559"/>
      <c r="G768" s="559"/>
      <c r="H768" s="559"/>
      <c r="I768" s="559"/>
      <c r="J768" s="559"/>
      <c r="K768" s="559"/>
      <c r="L768" s="559"/>
      <c r="M768" s="559"/>
      <c r="N768" s="559"/>
      <c r="O768" s="563" t="s">
        <v>41</v>
      </c>
      <c r="P768" s="563"/>
      <c r="Q768" s="559"/>
      <c r="R768" s="559"/>
      <c r="S768" s="559">
        <v>227.92</v>
      </c>
      <c r="T768" s="559"/>
      <c r="U768" s="559"/>
      <c r="V768" s="559"/>
      <c r="W768" s="559"/>
      <c r="X768" s="562"/>
      <c r="Y768" s="559"/>
      <c r="Z768" s="559"/>
      <c r="AA768" s="561"/>
      <c r="AB768" s="561"/>
      <c r="AC768" s="560"/>
      <c r="AD768" s="559"/>
      <c r="AE768" s="560"/>
      <c r="AF768" s="559"/>
      <c r="AG768" s="226"/>
    </row>
    <row r="769" spans="1:33" ht="15.75" x14ac:dyDescent="0.25">
      <c r="A769" s="559"/>
      <c r="B769" s="563"/>
      <c r="C769" s="559"/>
      <c r="D769" s="559"/>
      <c r="E769" s="559"/>
      <c r="F769" s="559"/>
      <c r="G769" s="559"/>
      <c r="H769" s="559"/>
      <c r="I769" s="559"/>
      <c r="J769" s="559"/>
      <c r="K769" s="559"/>
      <c r="L769" s="559"/>
      <c r="M769" s="559"/>
      <c r="N769" s="559"/>
      <c r="O769" s="563" t="s">
        <v>37</v>
      </c>
      <c r="P769" s="563"/>
      <c r="Q769" s="559"/>
      <c r="R769" s="559"/>
      <c r="S769" s="559">
        <v>96</v>
      </c>
      <c r="T769" s="559"/>
      <c r="U769" s="559"/>
      <c r="V769" s="559"/>
      <c r="W769" s="559"/>
      <c r="X769" s="562"/>
      <c r="Y769" s="559"/>
      <c r="Z769" s="559"/>
      <c r="AA769" s="561"/>
      <c r="AB769" s="561"/>
      <c r="AC769" s="560"/>
      <c r="AD769" s="559"/>
      <c r="AE769" s="560"/>
      <c r="AF769" s="559"/>
      <c r="AG769" s="226"/>
    </row>
    <row r="770" spans="1:33" ht="15.75" x14ac:dyDescent="0.25">
      <c r="A770" s="559"/>
      <c r="B770" s="563"/>
      <c r="C770" s="559"/>
      <c r="D770" s="559"/>
      <c r="E770" s="559"/>
      <c r="F770" s="559"/>
      <c r="G770" s="559"/>
      <c r="H770" s="559"/>
      <c r="I770" s="559"/>
      <c r="J770" s="559"/>
      <c r="K770" s="559"/>
      <c r="L770" s="559"/>
      <c r="M770" s="559"/>
      <c r="N770" s="559"/>
      <c r="O770" s="563" t="s">
        <v>8</v>
      </c>
      <c r="P770" s="563" t="s">
        <v>0</v>
      </c>
      <c r="Q770" s="559"/>
      <c r="R770" s="559">
        <v>21.84</v>
      </c>
      <c r="S770" s="559"/>
      <c r="T770" s="559"/>
      <c r="U770" s="559"/>
      <c r="V770" s="559"/>
      <c r="W770" s="559">
        <v>5400</v>
      </c>
      <c r="X770" s="562">
        <f>Q770*W770</f>
        <v>0</v>
      </c>
      <c r="Y770" s="559"/>
      <c r="Z770" s="559">
        <v>93</v>
      </c>
      <c r="AA770" s="561"/>
      <c r="AB770" s="561"/>
      <c r="AC770" s="560"/>
      <c r="AD770" s="559">
        <v>50</v>
      </c>
      <c r="AE770" s="560">
        <v>0</v>
      </c>
      <c r="AF770" s="559">
        <v>0.01</v>
      </c>
      <c r="AG770" s="226"/>
    </row>
    <row r="771" spans="1:33" ht="15.75" x14ac:dyDescent="0.25">
      <c r="A771" s="559">
        <v>470</v>
      </c>
      <c r="B771" s="563" t="s">
        <v>4</v>
      </c>
      <c r="C771" s="559">
        <v>10291</v>
      </c>
      <c r="D771" s="559">
        <v>0</v>
      </c>
      <c r="E771" s="559">
        <v>0</v>
      </c>
      <c r="F771" s="559">
        <v>68</v>
      </c>
      <c r="G771" s="559"/>
      <c r="H771" s="559"/>
      <c r="I771" s="559"/>
      <c r="J771" s="559"/>
      <c r="K771" s="559"/>
      <c r="L771" s="559">
        <v>200</v>
      </c>
      <c r="M771" s="559">
        <f>L771*F771</f>
        <v>13600</v>
      </c>
      <c r="N771" s="559"/>
      <c r="O771" s="563"/>
      <c r="P771" s="563"/>
      <c r="Q771" s="559"/>
      <c r="R771" s="559"/>
      <c r="S771" s="559"/>
      <c r="T771" s="559"/>
      <c r="U771" s="559"/>
      <c r="V771" s="559"/>
      <c r="W771" s="559"/>
      <c r="X771" s="562"/>
      <c r="Y771" s="559"/>
      <c r="Z771" s="559"/>
      <c r="AA771" s="561"/>
      <c r="AB771" s="561">
        <f>M771</f>
        <v>13600</v>
      </c>
      <c r="AC771" s="560"/>
      <c r="AD771" s="559">
        <v>50</v>
      </c>
      <c r="AE771" s="560">
        <v>0</v>
      </c>
      <c r="AF771" s="559">
        <v>0.01</v>
      </c>
      <c r="AG771" s="226"/>
    </row>
    <row r="772" spans="1:33" ht="15.75" x14ac:dyDescent="0.25">
      <c r="A772" s="559">
        <v>471</v>
      </c>
      <c r="B772" s="563" t="s">
        <v>4</v>
      </c>
      <c r="C772" s="559">
        <v>4567</v>
      </c>
      <c r="D772" s="559">
        <v>8</v>
      </c>
      <c r="E772" s="559">
        <v>2</v>
      </c>
      <c r="F772" s="559">
        <v>48</v>
      </c>
      <c r="G772" s="559">
        <v>3448</v>
      </c>
      <c r="H772" s="559"/>
      <c r="I772" s="559"/>
      <c r="J772" s="559"/>
      <c r="K772" s="559"/>
      <c r="L772" s="559">
        <v>100</v>
      </c>
      <c r="M772" s="559">
        <f>L772*G772</f>
        <v>344800</v>
      </c>
      <c r="N772" s="559"/>
      <c r="O772" s="563"/>
      <c r="P772" s="563"/>
      <c r="Q772" s="559"/>
      <c r="R772" s="559"/>
      <c r="S772" s="559"/>
      <c r="T772" s="559"/>
      <c r="U772" s="559"/>
      <c r="V772" s="559"/>
      <c r="W772" s="559"/>
      <c r="X772" s="562"/>
      <c r="Y772" s="559"/>
      <c r="Z772" s="559"/>
      <c r="AA772" s="561"/>
      <c r="AB772" s="561">
        <f>M772</f>
        <v>344800</v>
      </c>
      <c r="AC772" s="560"/>
      <c r="AD772" s="559">
        <v>50</v>
      </c>
      <c r="AE772" s="560">
        <v>0</v>
      </c>
      <c r="AF772" s="559">
        <v>0.01</v>
      </c>
      <c r="AG772" s="226"/>
    </row>
    <row r="773" spans="1:33" ht="15.75" x14ac:dyDescent="0.25">
      <c r="A773" s="559">
        <v>472</v>
      </c>
      <c r="B773" s="563" t="s">
        <v>1282</v>
      </c>
      <c r="C773" s="559"/>
      <c r="D773" s="559">
        <v>4</v>
      </c>
      <c r="E773" s="559">
        <v>0</v>
      </c>
      <c r="F773" s="559">
        <v>0</v>
      </c>
      <c r="G773" s="559">
        <v>1600</v>
      </c>
      <c r="H773" s="559"/>
      <c r="I773" s="559"/>
      <c r="J773" s="559"/>
      <c r="K773" s="559"/>
      <c r="L773" s="559"/>
      <c r="M773" s="559"/>
      <c r="N773" s="559"/>
      <c r="O773" s="563"/>
      <c r="P773" s="563"/>
      <c r="Q773" s="559"/>
      <c r="R773" s="559"/>
      <c r="S773" s="559"/>
      <c r="T773" s="559"/>
      <c r="U773" s="559"/>
      <c r="V773" s="559"/>
      <c r="W773" s="559"/>
      <c r="X773" s="562"/>
      <c r="Y773" s="559"/>
      <c r="Z773" s="559"/>
      <c r="AA773" s="561"/>
      <c r="AB773" s="561"/>
      <c r="AC773" s="560"/>
      <c r="AD773" s="559">
        <v>50</v>
      </c>
      <c r="AE773" s="560">
        <v>0</v>
      </c>
      <c r="AF773" s="559">
        <v>0.01</v>
      </c>
      <c r="AG773" s="226"/>
    </row>
    <row r="774" spans="1:33" ht="15.75" x14ac:dyDescent="0.25">
      <c r="A774" s="559">
        <v>473</v>
      </c>
      <c r="B774" s="563" t="s">
        <v>56</v>
      </c>
      <c r="C774" s="559">
        <v>174</v>
      </c>
      <c r="D774" s="559">
        <v>0</v>
      </c>
      <c r="E774" s="559">
        <v>0</v>
      </c>
      <c r="F774" s="559">
        <v>41</v>
      </c>
      <c r="G774" s="559"/>
      <c r="H774" s="559">
        <v>41</v>
      </c>
      <c r="I774" s="559"/>
      <c r="J774" s="559"/>
      <c r="K774" s="559"/>
      <c r="L774" s="559"/>
      <c r="M774" s="559"/>
      <c r="N774" s="559"/>
      <c r="O774" s="563" t="s">
        <v>39</v>
      </c>
      <c r="P774" s="563" t="s">
        <v>2</v>
      </c>
      <c r="Q774" s="559"/>
      <c r="R774" s="559"/>
      <c r="S774" s="559">
        <v>385.91</v>
      </c>
      <c r="T774" s="559"/>
      <c r="U774" s="559"/>
      <c r="V774" s="559"/>
      <c r="W774" s="559">
        <v>6500</v>
      </c>
      <c r="X774" s="562">
        <f>Q774*W774</f>
        <v>0</v>
      </c>
      <c r="Y774" s="559">
        <v>15</v>
      </c>
      <c r="Z774" s="559">
        <v>20</v>
      </c>
      <c r="AA774" s="561"/>
      <c r="AB774" s="561"/>
      <c r="AC774" s="560"/>
      <c r="AD774" s="559">
        <v>10</v>
      </c>
      <c r="AE774" s="560">
        <v>0</v>
      </c>
      <c r="AF774" s="559">
        <v>0.02</v>
      </c>
      <c r="AG774" s="226"/>
    </row>
    <row r="775" spans="1:33" ht="15.75" x14ac:dyDescent="0.25">
      <c r="A775" s="559">
        <v>474</v>
      </c>
      <c r="B775" s="563" t="s">
        <v>4</v>
      </c>
      <c r="C775" s="559">
        <v>232</v>
      </c>
      <c r="D775" s="559">
        <v>0</v>
      </c>
      <c r="E775" s="559">
        <v>1</v>
      </c>
      <c r="F775" s="559">
        <v>31</v>
      </c>
      <c r="G775" s="559"/>
      <c r="H775" s="559">
        <v>131</v>
      </c>
      <c r="I775" s="559"/>
      <c r="J775" s="559"/>
      <c r="K775" s="559"/>
      <c r="L775" s="559"/>
      <c r="M775" s="559"/>
      <c r="N775" s="559"/>
      <c r="O775" s="563" t="s">
        <v>39</v>
      </c>
      <c r="P775" s="563" t="s">
        <v>2</v>
      </c>
      <c r="Q775" s="559"/>
      <c r="R775" s="559"/>
      <c r="S775" s="559">
        <v>154.9</v>
      </c>
      <c r="T775" s="559">
        <v>36</v>
      </c>
      <c r="U775" s="559"/>
      <c r="V775" s="559"/>
      <c r="W775" s="559">
        <v>6500</v>
      </c>
      <c r="X775" s="562">
        <f>Q775*W775</f>
        <v>0</v>
      </c>
      <c r="Y775" s="559">
        <v>15</v>
      </c>
      <c r="Z775" s="559">
        <v>20</v>
      </c>
      <c r="AA775" s="561"/>
      <c r="AB775" s="561"/>
      <c r="AC775" s="560"/>
      <c r="AD775" s="559">
        <v>10</v>
      </c>
      <c r="AE775" s="560">
        <v>0</v>
      </c>
      <c r="AF775" s="559">
        <v>0.02</v>
      </c>
      <c r="AG775" s="226"/>
    </row>
    <row r="776" spans="1:33" ht="15.75" x14ac:dyDescent="0.25">
      <c r="A776" s="559">
        <v>475</v>
      </c>
      <c r="B776" s="563" t="s">
        <v>4</v>
      </c>
      <c r="C776" s="559">
        <v>7944</v>
      </c>
      <c r="D776" s="559">
        <v>3</v>
      </c>
      <c r="E776" s="559">
        <v>2</v>
      </c>
      <c r="F776" s="559">
        <v>0</v>
      </c>
      <c r="G776" s="559">
        <v>1400</v>
      </c>
      <c r="H776" s="559"/>
      <c r="I776" s="559"/>
      <c r="J776" s="559"/>
      <c r="K776" s="559"/>
      <c r="L776" s="559">
        <v>75</v>
      </c>
      <c r="M776" s="559">
        <f>G776*L776</f>
        <v>105000</v>
      </c>
      <c r="N776" s="559"/>
      <c r="O776" s="563"/>
      <c r="P776" s="563"/>
      <c r="Q776" s="559"/>
      <c r="R776" s="559"/>
      <c r="S776" s="559"/>
      <c r="T776" s="559"/>
      <c r="U776" s="559"/>
      <c r="V776" s="559"/>
      <c r="W776" s="559"/>
      <c r="X776" s="562"/>
      <c r="Y776" s="559"/>
      <c r="Z776" s="559"/>
      <c r="AA776" s="561"/>
      <c r="AB776" s="561">
        <f>M776</f>
        <v>105000</v>
      </c>
      <c r="AC776" s="560"/>
      <c r="AD776" s="559">
        <v>50</v>
      </c>
      <c r="AE776" s="560">
        <v>0</v>
      </c>
      <c r="AF776" s="559">
        <v>0.01</v>
      </c>
      <c r="AG776" s="226"/>
    </row>
    <row r="777" spans="1:33" ht="15.75" x14ac:dyDescent="0.25">
      <c r="A777" s="559">
        <v>476</v>
      </c>
      <c r="B777" s="563" t="s">
        <v>4</v>
      </c>
      <c r="C777" s="559">
        <v>3388</v>
      </c>
      <c r="D777" s="559">
        <v>5</v>
      </c>
      <c r="E777" s="559">
        <v>0</v>
      </c>
      <c r="F777" s="559">
        <v>76</v>
      </c>
      <c r="G777" s="559">
        <v>2076</v>
      </c>
      <c r="H777" s="559"/>
      <c r="I777" s="559"/>
      <c r="J777" s="559"/>
      <c r="K777" s="559"/>
      <c r="L777" s="559">
        <v>75</v>
      </c>
      <c r="M777" s="559">
        <f>G777*L777</f>
        <v>155700</v>
      </c>
      <c r="N777" s="559"/>
      <c r="O777" s="563"/>
      <c r="P777" s="563"/>
      <c r="Q777" s="559"/>
      <c r="R777" s="559"/>
      <c r="S777" s="559"/>
      <c r="T777" s="559"/>
      <c r="U777" s="559"/>
      <c r="V777" s="559"/>
      <c r="W777" s="559"/>
      <c r="X777" s="562"/>
      <c r="Y777" s="559"/>
      <c r="Z777" s="559"/>
      <c r="AA777" s="561"/>
      <c r="AB777" s="561">
        <f>M777</f>
        <v>155700</v>
      </c>
      <c r="AC777" s="560"/>
      <c r="AD777" s="559">
        <v>50</v>
      </c>
      <c r="AE777" s="560">
        <v>0</v>
      </c>
      <c r="AF777" s="559">
        <v>0.01</v>
      </c>
      <c r="AG777" s="226"/>
    </row>
    <row r="778" spans="1:33" ht="15.75" x14ac:dyDescent="0.25">
      <c r="A778" s="559">
        <v>477</v>
      </c>
      <c r="B778" s="563" t="s">
        <v>4</v>
      </c>
      <c r="C778" s="559">
        <v>7943</v>
      </c>
      <c r="D778" s="559">
        <v>3</v>
      </c>
      <c r="E778" s="559">
        <v>2</v>
      </c>
      <c r="F778" s="559">
        <v>0</v>
      </c>
      <c r="G778" s="559">
        <v>1400</v>
      </c>
      <c r="H778" s="559"/>
      <c r="I778" s="559"/>
      <c r="J778" s="559"/>
      <c r="K778" s="559"/>
      <c r="L778" s="559">
        <v>75</v>
      </c>
      <c r="M778" s="559">
        <f>G778*L778</f>
        <v>105000</v>
      </c>
      <c r="N778" s="559"/>
      <c r="O778" s="563"/>
      <c r="P778" s="563"/>
      <c r="Q778" s="559"/>
      <c r="R778" s="559"/>
      <c r="S778" s="559"/>
      <c r="T778" s="559"/>
      <c r="U778" s="559"/>
      <c r="V778" s="559"/>
      <c r="W778" s="559"/>
      <c r="X778" s="562"/>
      <c r="Y778" s="559"/>
      <c r="Z778" s="559"/>
      <c r="AA778" s="561"/>
      <c r="AB778" s="561">
        <f>M778</f>
        <v>105000</v>
      </c>
      <c r="AC778" s="560"/>
      <c r="AD778" s="559">
        <v>50</v>
      </c>
      <c r="AE778" s="560">
        <v>0</v>
      </c>
      <c r="AF778" s="559">
        <v>0.01</v>
      </c>
      <c r="AG778" s="226"/>
    </row>
    <row r="779" spans="1:33" ht="15.75" x14ac:dyDescent="0.25">
      <c r="A779" s="559">
        <v>478</v>
      </c>
      <c r="B779" s="563" t="s">
        <v>4</v>
      </c>
      <c r="C779" s="559">
        <v>1476</v>
      </c>
      <c r="D779" s="559">
        <v>5</v>
      </c>
      <c r="E779" s="559">
        <v>0</v>
      </c>
      <c r="F779" s="559">
        <v>76</v>
      </c>
      <c r="G779" s="559">
        <v>2076</v>
      </c>
      <c r="H779" s="559"/>
      <c r="I779" s="559"/>
      <c r="J779" s="559"/>
      <c r="K779" s="559"/>
      <c r="L779" s="559">
        <v>75</v>
      </c>
      <c r="M779" s="559">
        <f>G779*L779</f>
        <v>155700</v>
      </c>
      <c r="N779" s="559"/>
      <c r="O779" s="563"/>
      <c r="P779" s="563"/>
      <c r="Q779" s="559"/>
      <c r="R779" s="559"/>
      <c r="S779" s="559"/>
      <c r="T779" s="559"/>
      <c r="U779" s="559"/>
      <c r="V779" s="559"/>
      <c r="W779" s="559"/>
      <c r="X779" s="562"/>
      <c r="Y779" s="559"/>
      <c r="Z779" s="559"/>
      <c r="AA779" s="561"/>
      <c r="AB779" s="561">
        <f>M779</f>
        <v>155700</v>
      </c>
      <c r="AC779" s="560"/>
      <c r="AD779" s="559">
        <v>50</v>
      </c>
      <c r="AE779" s="560">
        <v>0</v>
      </c>
      <c r="AF779" s="559">
        <v>0.01</v>
      </c>
      <c r="AG779" s="226"/>
    </row>
    <row r="780" spans="1:33" ht="15.75" x14ac:dyDescent="0.25">
      <c r="A780" s="559">
        <v>479</v>
      </c>
      <c r="B780" s="563" t="s">
        <v>4</v>
      </c>
      <c r="C780" s="559">
        <v>7941</v>
      </c>
      <c r="D780" s="559">
        <v>3</v>
      </c>
      <c r="E780" s="559">
        <v>2</v>
      </c>
      <c r="F780" s="559">
        <v>0</v>
      </c>
      <c r="G780" s="559">
        <v>1400</v>
      </c>
      <c r="H780" s="559"/>
      <c r="I780" s="559"/>
      <c r="J780" s="559"/>
      <c r="K780" s="559"/>
      <c r="L780" s="559">
        <v>75</v>
      </c>
      <c r="M780" s="559">
        <f>G780*L780</f>
        <v>105000</v>
      </c>
      <c r="N780" s="559"/>
      <c r="O780" s="563"/>
      <c r="P780" s="563"/>
      <c r="Q780" s="559"/>
      <c r="R780" s="559"/>
      <c r="S780" s="559"/>
      <c r="T780" s="559"/>
      <c r="U780" s="559"/>
      <c r="V780" s="559"/>
      <c r="W780" s="559"/>
      <c r="X780" s="562"/>
      <c r="Y780" s="559"/>
      <c r="Z780" s="559"/>
      <c r="AA780" s="561"/>
      <c r="AB780" s="561">
        <f>M780</f>
        <v>105000</v>
      </c>
      <c r="AC780" s="560"/>
      <c r="AD780" s="559">
        <v>50</v>
      </c>
      <c r="AE780" s="560">
        <v>0</v>
      </c>
      <c r="AF780" s="559">
        <v>0.01</v>
      </c>
      <c r="AG780" s="226"/>
    </row>
    <row r="781" spans="1:33" ht="15.75" x14ac:dyDescent="0.25">
      <c r="A781" s="559">
        <v>480</v>
      </c>
      <c r="B781" s="563" t="s">
        <v>4</v>
      </c>
      <c r="C781" s="559">
        <v>5896</v>
      </c>
      <c r="D781" s="559">
        <v>0</v>
      </c>
      <c r="E781" s="559">
        <v>0</v>
      </c>
      <c r="F781" s="559">
        <v>69</v>
      </c>
      <c r="G781" s="559"/>
      <c r="H781" s="559">
        <v>69</v>
      </c>
      <c r="I781" s="559"/>
      <c r="J781" s="559"/>
      <c r="K781" s="559"/>
      <c r="L781" s="559">
        <v>200</v>
      </c>
      <c r="M781" s="559">
        <f>L781*H781</f>
        <v>13800</v>
      </c>
      <c r="N781" s="559"/>
      <c r="O781" s="563" t="s">
        <v>39</v>
      </c>
      <c r="P781" s="563" t="s">
        <v>2</v>
      </c>
      <c r="Q781" s="559">
        <v>168</v>
      </c>
      <c r="R781" s="559"/>
      <c r="S781" s="559">
        <v>156</v>
      </c>
      <c r="T781" s="559">
        <v>12</v>
      </c>
      <c r="U781" s="559"/>
      <c r="V781" s="559"/>
      <c r="W781" s="559">
        <v>6500</v>
      </c>
      <c r="X781" s="562">
        <f>Q781*W781</f>
        <v>1092000</v>
      </c>
      <c r="Y781" s="559">
        <v>15</v>
      </c>
      <c r="Z781" s="559">
        <v>20</v>
      </c>
      <c r="AA781" s="561">
        <f>SUM(X781-(X781*Z781/100))</f>
        <v>873600</v>
      </c>
      <c r="AB781" s="561">
        <f>AA781+M781</f>
        <v>887400</v>
      </c>
      <c r="AC781" s="560"/>
      <c r="AD781" s="559">
        <v>10</v>
      </c>
      <c r="AE781" s="560">
        <v>0</v>
      </c>
      <c r="AF781" s="559">
        <v>0.02</v>
      </c>
      <c r="AG781" s="226"/>
    </row>
    <row r="782" spans="1:33" ht="15.75" x14ac:dyDescent="0.25">
      <c r="A782" s="559">
        <v>481</v>
      </c>
      <c r="B782" s="563" t="s">
        <v>4</v>
      </c>
      <c r="C782" s="559">
        <v>1270</v>
      </c>
      <c r="D782" s="559">
        <v>0</v>
      </c>
      <c r="E782" s="559">
        <v>1</v>
      </c>
      <c r="F782" s="559">
        <v>55</v>
      </c>
      <c r="G782" s="559"/>
      <c r="H782" s="559">
        <v>155</v>
      </c>
      <c r="I782" s="559"/>
      <c r="J782" s="559"/>
      <c r="K782" s="559"/>
      <c r="L782" s="559">
        <v>200</v>
      </c>
      <c r="M782" s="559">
        <f>L782*H782</f>
        <v>31000</v>
      </c>
      <c r="N782" s="559"/>
      <c r="O782" s="563" t="s">
        <v>44</v>
      </c>
      <c r="P782" s="563"/>
      <c r="Q782" s="559">
        <v>346.26</v>
      </c>
      <c r="R782" s="559"/>
      <c r="S782" s="559">
        <v>250.26</v>
      </c>
      <c r="T782" s="559"/>
      <c r="U782" s="559"/>
      <c r="V782" s="559"/>
      <c r="W782" s="559">
        <v>6500</v>
      </c>
      <c r="X782" s="562">
        <f>Q782*W782</f>
        <v>2250690</v>
      </c>
      <c r="Y782" s="559">
        <v>20</v>
      </c>
      <c r="Z782" s="559">
        <v>75</v>
      </c>
      <c r="AA782" s="561">
        <f>SUM(X782-(X782*Z782/100))</f>
        <v>562672.5</v>
      </c>
      <c r="AB782" s="561">
        <f>AA782+M782</f>
        <v>593672.5</v>
      </c>
      <c r="AC782" s="560"/>
      <c r="AD782" s="559">
        <v>10</v>
      </c>
      <c r="AE782" s="560">
        <v>0</v>
      </c>
      <c r="AF782" s="559">
        <v>0.02</v>
      </c>
      <c r="AG782" s="226"/>
    </row>
    <row r="783" spans="1:33" ht="15.75" x14ac:dyDescent="0.25">
      <c r="A783" s="559"/>
      <c r="B783" s="563"/>
      <c r="C783" s="559"/>
      <c r="D783" s="559"/>
      <c r="E783" s="559"/>
      <c r="F783" s="559"/>
      <c r="G783" s="559"/>
      <c r="H783" s="559"/>
      <c r="I783" s="559"/>
      <c r="J783" s="559"/>
      <c r="K783" s="559"/>
      <c r="L783" s="559"/>
      <c r="M783" s="559"/>
      <c r="N783" s="559"/>
      <c r="O783" s="563" t="s">
        <v>35</v>
      </c>
      <c r="P783" s="563"/>
      <c r="Q783" s="559"/>
      <c r="R783" s="559"/>
      <c r="S783" s="559">
        <v>250.26</v>
      </c>
      <c r="T783" s="559"/>
      <c r="U783" s="559"/>
      <c r="V783" s="559"/>
      <c r="W783" s="559"/>
      <c r="X783" s="562"/>
      <c r="Y783" s="559"/>
      <c r="Z783" s="559"/>
      <c r="AA783" s="561"/>
      <c r="AB783" s="561"/>
      <c r="AC783" s="560"/>
      <c r="AD783" s="559"/>
      <c r="AE783" s="560"/>
      <c r="AF783" s="559"/>
      <c r="AG783" s="226"/>
    </row>
    <row r="784" spans="1:33" ht="15.75" x14ac:dyDescent="0.25">
      <c r="A784" s="559"/>
      <c r="B784" s="563"/>
      <c r="C784" s="559"/>
      <c r="D784" s="559"/>
      <c r="E784" s="559"/>
      <c r="F784" s="559"/>
      <c r="G784" s="559"/>
      <c r="H784" s="559"/>
      <c r="I784" s="559"/>
      <c r="J784" s="559"/>
      <c r="K784" s="559"/>
      <c r="L784" s="559"/>
      <c r="M784" s="559"/>
      <c r="N784" s="559"/>
      <c r="O784" s="563" t="s">
        <v>37</v>
      </c>
      <c r="P784" s="563"/>
      <c r="Q784" s="559"/>
      <c r="R784" s="559"/>
      <c r="S784" s="559">
        <v>96</v>
      </c>
      <c r="T784" s="559"/>
      <c r="U784" s="559"/>
      <c r="V784" s="559"/>
      <c r="W784" s="559"/>
      <c r="X784" s="562"/>
      <c r="Y784" s="559"/>
      <c r="Z784" s="559"/>
      <c r="AA784" s="561"/>
      <c r="AB784" s="561"/>
      <c r="AC784" s="560"/>
      <c r="AD784" s="559"/>
      <c r="AE784" s="560"/>
      <c r="AF784" s="559"/>
      <c r="AG784" s="226"/>
    </row>
    <row r="785" spans="1:33" ht="15.75" x14ac:dyDescent="0.25">
      <c r="A785" s="559">
        <v>482</v>
      </c>
      <c r="B785" s="563" t="s">
        <v>56</v>
      </c>
      <c r="C785" s="559">
        <v>5836</v>
      </c>
      <c r="D785" s="559">
        <v>16</v>
      </c>
      <c r="E785" s="559">
        <v>1</v>
      </c>
      <c r="F785" s="559">
        <v>20</v>
      </c>
      <c r="G785" s="559">
        <v>6520</v>
      </c>
      <c r="H785" s="559"/>
      <c r="I785" s="559"/>
      <c r="J785" s="559"/>
      <c r="K785" s="559"/>
      <c r="L785" s="559"/>
      <c r="M785" s="559"/>
      <c r="N785" s="559"/>
      <c r="O785" s="563"/>
      <c r="P785" s="563"/>
      <c r="Q785" s="559"/>
      <c r="R785" s="559"/>
      <c r="S785" s="559"/>
      <c r="T785" s="559"/>
      <c r="U785" s="559"/>
      <c r="V785" s="559"/>
      <c r="W785" s="559"/>
      <c r="X785" s="562"/>
      <c r="Y785" s="559"/>
      <c r="Z785" s="559"/>
      <c r="AA785" s="561"/>
      <c r="AB785" s="561"/>
      <c r="AC785" s="560"/>
      <c r="AD785" s="559">
        <v>50</v>
      </c>
      <c r="AE785" s="560">
        <v>0</v>
      </c>
      <c r="AF785" s="559">
        <v>0.01</v>
      </c>
      <c r="AG785" s="226"/>
    </row>
    <row r="786" spans="1:33" ht="15.75" x14ac:dyDescent="0.25">
      <c r="A786" s="559">
        <v>483</v>
      </c>
      <c r="B786" s="563"/>
      <c r="C786" s="559"/>
      <c r="D786" s="559">
        <v>10</v>
      </c>
      <c r="E786" s="559">
        <v>3</v>
      </c>
      <c r="F786" s="559">
        <v>40</v>
      </c>
      <c r="G786" s="559">
        <v>4340</v>
      </c>
      <c r="H786" s="559"/>
      <c r="I786" s="559"/>
      <c r="J786" s="559"/>
      <c r="K786" s="559"/>
      <c r="L786" s="559"/>
      <c r="M786" s="559"/>
      <c r="N786" s="559"/>
      <c r="O786" s="563"/>
      <c r="P786" s="563"/>
      <c r="Q786" s="559"/>
      <c r="R786" s="559"/>
      <c r="S786" s="559"/>
      <c r="T786" s="559"/>
      <c r="U786" s="559"/>
      <c r="V786" s="559"/>
      <c r="W786" s="559"/>
      <c r="X786" s="562"/>
      <c r="Y786" s="559"/>
      <c r="Z786" s="559"/>
      <c r="AA786" s="561"/>
      <c r="AB786" s="561"/>
      <c r="AC786" s="560"/>
      <c r="AD786" s="559">
        <v>50</v>
      </c>
      <c r="AE786" s="560">
        <v>0</v>
      </c>
      <c r="AF786" s="559">
        <v>0.01</v>
      </c>
      <c r="AG786" s="226"/>
    </row>
    <row r="787" spans="1:33" ht="15.75" x14ac:dyDescent="0.25">
      <c r="A787" s="559">
        <v>484</v>
      </c>
      <c r="B787" s="563" t="s">
        <v>4</v>
      </c>
      <c r="C787" s="559">
        <v>21099</v>
      </c>
      <c r="D787" s="559">
        <v>6</v>
      </c>
      <c r="E787" s="559">
        <v>1</v>
      </c>
      <c r="F787" s="559">
        <v>38</v>
      </c>
      <c r="G787" s="559">
        <v>2538</v>
      </c>
      <c r="H787" s="559"/>
      <c r="I787" s="559"/>
      <c r="J787" s="559"/>
      <c r="K787" s="559"/>
      <c r="L787" s="559"/>
      <c r="M787" s="559"/>
      <c r="N787" s="559"/>
      <c r="O787" s="563"/>
      <c r="P787" s="563"/>
      <c r="Q787" s="559"/>
      <c r="R787" s="559"/>
      <c r="S787" s="559"/>
      <c r="T787" s="559"/>
      <c r="U787" s="559"/>
      <c r="V787" s="559"/>
      <c r="W787" s="559"/>
      <c r="X787" s="562"/>
      <c r="Y787" s="559"/>
      <c r="Z787" s="559"/>
      <c r="AA787" s="561"/>
      <c r="AB787" s="561"/>
      <c r="AC787" s="560"/>
      <c r="AD787" s="559">
        <v>50</v>
      </c>
      <c r="AE787" s="560">
        <v>0</v>
      </c>
      <c r="AF787" s="559">
        <v>0.01</v>
      </c>
      <c r="AG787" s="226"/>
    </row>
    <row r="788" spans="1:33" ht="15.75" x14ac:dyDescent="0.25">
      <c r="A788" s="559">
        <v>485</v>
      </c>
      <c r="B788" s="563" t="s">
        <v>4</v>
      </c>
      <c r="C788" s="559">
        <v>1268</v>
      </c>
      <c r="D788" s="559">
        <v>0</v>
      </c>
      <c r="E788" s="559">
        <v>0</v>
      </c>
      <c r="F788" s="559">
        <v>76</v>
      </c>
      <c r="G788" s="559"/>
      <c r="H788" s="559">
        <v>76</v>
      </c>
      <c r="I788" s="559"/>
      <c r="J788" s="559"/>
      <c r="K788" s="559"/>
      <c r="L788" s="559">
        <v>200</v>
      </c>
      <c r="M788" s="559">
        <f>L788*H788</f>
        <v>15200</v>
      </c>
      <c r="N788" s="559"/>
      <c r="O788" s="563" t="s">
        <v>44</v>
      </c>
      <c r="P788" s="563" t="s">
        <v>9</v>
      </c>
      <c r="Q788" s="559"/>
      <c r="R788" s="559"/>
      <c r="S788" s="559"/>
      <c r="T788" s="559"/>
      <c r="U788" s="559"/>
      <c r="V788" s="559"/>
      <c r="W788" s="559">
        <v>6500</v>
      </c>
      <c r="X788" s="562">
        <f>Q788*W788</f>
        <v>0</v>
      </c>
      <c r="Y788" s="559">
        <v>13</v>
      </c>
      <c r="Z788" s="559">
        <v>42</v>
      </c>
      <c r="AA788" s="561"/>
      <c r="AB788" s="561">
        <f>M788</f>
        <v>15200</v>
      </c>
      <c r="AC788" s="560"/>
      <c r="AD788" s="559">
        <v>10</v>
      </c>
      <c r="AE788" s="560">
        <v>0</v>
      </c>
      <c r="AF788" s="559">
        <v>0.02</v>
      </c>
      <c r="AG788" s="226"/>
    </row>
    <row r="789" spans="1:33" ht="15.75" x14ac:dyDescent="0.25">
      <c r="A789" s="559"/>
      <c r="B789" s="563"/>
      <c r="C789" s="559"/>
      <c r="D789" s="559"/>
      <c r="E789" s="559"/>
      <c r="F789" s="559"/>
      <c r="G789" s="559"/>
      <c r="H789" s="559"/>
      <c r="I789" s="559"/>
      <c r="J789" s="559"/>
      <c r="K789" s="559"/>
      <c r="L789" s="559"/>
      <c r="M789" s="559"/>
      <c r="N789" s="559"/>
      <c r="O789" s="563" t="s">
        <v>41</v>
      </c>
      <c r="P789" s="563"/>
      <c r="Q789" s="559"/>
      <c r="R789" s="559"/>
      <c r="S789" s="559">
        <v>123</v>
      </c>
      <c r="T789" s="559"/>
      <c r="U789" s="559"/>
      <c r="V789" s="559"/>
      <c r="W789" s="559"/>
      <c r="X789" s="562"/>
      <c r="Y789" s="559"/>
      <c r="Z789" s="559"/>
      <c r="AA789" s="561"/>
      <c r="AB789" s="561"/>
      <c r="AC789" s="560"/>
      <c r="AD789" s="559"/>
      <c r="AE789" s="560"/>
      <c r="AF789" s="559"/>
      <c r="AG789" s="226"/>
    </row>
    <row r="790" spans="1:33" ht="15.75" x14ac:dyDescent="0.25">
      <c r="A790" s="559"/>
      <c r="B790" s="563"/>
      <c r="C790" s="559"/>
      <c r="D790" s="559"/>
      <c r="E790" s="559"/>
      <c r="F790" s="559"/>
      <c r="G790" s="559"/>
      <c r="H790" s="559"/>
      <c r="I790" s="559"/>
      <c r="J790" s="559"/>
      <c r="K790" s="559"/>
      <c r="L790" s="559"/>
      <c r="M790" s="559"/>
      <c r="N790" s="559"/>
      <c r="O790" s="563" t="s">
        <v>40</v>
      </c>
      <c r="P790" s="563"/>
      <c r="Q790" s="559"/>
      <c r="R790" s="559"/>
      <c r="S790" s="559">
        <v>96</v>
      </c>
      <c r="T790" s="559"/>
      <c r="U790" s="559"/>
      <c r="V790" s="559"/>
      <c r="W790" s="559"/>
      <c r="X790" s="562"/>
      <c r="Y790" s="559"/>
      <c r="Z790" s="559"/>
      <c r="AA790" s="561"/>
      <c r="AB790" s="561"/>
      <c r="AC790" s="560"/>
      <c r="AD790" s="559"/>
      <c r="AE790" s="560"/>
      <c r="AF790" s="559"/>
      <c r="AG790" s="226"/>
    </row>
    <row r="791" spans="1:33" ht="15.75" x14ac:dyDescent="0.25">
      <c r="A791" s="559"/>
      <c r="B791" s="563"/>
      <c r="C791" s="559"/>
      <c r="D791" s="559"/>
      <c r="E791" s="559"/>
      <c r="F791" s="559"/>
      <c r="G791" s="559"/>
      <c r="H791" s="559"/>
      <c r="I791" s="559"/>
      <c r="J791" s="559"/>
      <c r="K791" s="559"/>
      <c r="L791" s="559"/>
      <c r="M791" s="559"/>
      <c r="N791" s="559"/>
      <c r="O791" s="563" t="s">
        <v>8</v>
      </c>
      <c r="P791" s="563" t="s">
        <v>0</v>
      </c>
      <c r="Q791" s="559"/>
      <c r="R791" s="559">
        <v>61.6</v>
      </c>
      <c r="S791" s="559"/>
      <c r="T791" s="559"/>
      <c r="U791" s="559"/>
      <c r="V791" s="559"/>
      <c r="W791" s="559">
        <v>5400</v>
      </c>
      <c r="X791" s="562">
        <f>Q791*W791</f>
        <v>0</v>
      </c>
      <c r="Y791" s="559">
        <v>18</v>
      </c>
      <c r="Z791" s="559">
        <v>86</v>
      </c>
      <c r="AA791" s="561"/>
      <c r="AB791" s="561"/>
      <c r="AC791" s="560"/>
      <c r="AD791" s="559">
        <v>50</v>
      </c>
      <c r="AE791" s="560">
        <v>0</v>
      </c>
      <c r="AF791" s="559">
        <v>0.01</v>
      </c>
      <c r="AG791" s="226"/>
    </row>
    <row r="792" spans="1:33" ht="15.75" x14ac:dyDescent="0.25">
      <c r="A792" s="559">
        <v>486</v>
      </c>
      <c r="B792" s="563" t="s">
        <v>1282</v>
      </c>
      <c r="C792" s="559"/>
      <c r="D792" s="559">
        <v>5</v>
      </c>
      <c r="E792" s="559">
        <v>1</v>
      </c>
      <c r="F792" s="559">
        <v>30</v>
      </c>
      <c r="G792" s="559">
        <v>2130</v>
      </c>
      <c r="H792" s="559"/>
      <c r="I792" s="559"/>
      <c r="J792" s="559"/>
      <c r="K792" s="559"/>
      <c r="L792" s="559"/>
      <c r="M792" s="559"/>
      <c r="N792" s="559"/>
      <c r="O792" s="563"/>
      <c r="P792" s="563"/>
      <c r="Q792" s="559"/>
      <c r="R792" s="559"/>
      <c r="S792" s="559"/>
      <c r="T792" s="559"/>
      <c r="U792" s="559"/>
      <c r="V792" s="559"/>
      <c r="W792" s="559"/>
      <c r="X792" s="562"/>
      <c r="Y792" s="559"/>
      <c r="Z792" s="559"/>
      <c r="AA792" s="561"/>
      <c r="AB792" s="561"/>
      <c r="AC792" s="560"/>
      <c r="AD792" s="559">
        <v>50</v>
      </c>
      <c r="AE792" s="560">
        <v>0</v>
      </c>
      <c r="AF792" s="559">
        <v>0.01</v>
      </c>
      <c r="AG792" s="226"/>
    </row>
    <row r="793" spans="1:33" ht="15.75" x14ac:dyDescent="0.25">
      <c r="A793" s="559">
        <v>487</v>
      </c>
      <c r="B793" s="563" t="s">
        <v>4</v>
      </c>
      <c r="C793" s="559">
        <v>1269</v>
      </c>
      <c r="D793" s="559">
        <v>0</v>
      </c>
      <c r="E793" s="559">
        <v>0</v>
      </c>
      <c r="F793" s="559">
        <v>53</v>
      </c>
      <c r="G793" s="559">
        <v>53</v>
      </c>
      <c r="H793" s="559"/>
      <c r="I793" s="559"/>
      <c r="J793" s="559"/>
      <c r="K793" s="559"/>
      <c r="L793" s="559">
        <v>200</v>
      </c>
      <c r="M793" s="559">
        <f>L793*G793</f>
        <v>10600</v>
      </c>
      <c r="N793" s="559"/>
      <c r="O793" s="563" t="s">
        <v>8</v>
      </c>
      <c r="P793" s="563" t="s">
        <v>0</v>
      </c>
      <c r="Q793" s="559">
        <v>85.12</v>
      </c>
      <c r="R793" s="559">
        <v>85.12</v>
      </c>
      <c r="S793" s="559"/>
      <c r="T793" s="559"/>
      <c r="U793" s="559"/>
      <c r="V793" s="559"/>
      <c r="W793" s="559">
        <v>5400</v>
      </c>
      <c r="X793" s="562">
        <f>Q793*W793</f>
        <v>459648</v>
      </c>
      <c r="Y793" s="559">
        <v>10</v>
      </c>
      <c r="Z793" s="559">
        <v>40</v>
      </c>
      <c r="AA793" s="561">
        <f>SUM(X793-(X793*Z793/100))</f>
        <v>275788.79999999999</v>
      </c>
      <c r="AB793" s="561">
        <f>AA793+M793</f>
        <v>286388.8</v>
      </c>
      <c r="AC793" s="560"/>
      <c r="AD793" s="559">
        <v>50</v>
      </c>
      <c r="AE793" s="560">
        <v>0</v>
      </c>
      <c r="AF793" s="559">
        <v>0.01</v>
      </c>
      <c r="AG793" s="226"/>
    </row>
    <row r="794" spans="1:33" ht="15.75" x14ac:dyDescent="0.25">
      <c r="A794" s="559">
        <v>488</v>
      </c>
      <c r="B794" s="563" t="s">
        <v>4</v>
      </c>
      <c r="C794" s="559">
        <v>17971</v>
      </c>
      <c r="D794" s="559">
        <v>10</v>
      </c>
      <c r="E794" s="559">
        <v>2</v>
      </c>
      <c r="F794" s="559">
        <v>58</v>
      </c>
      <c r="G794" s="559">
        <v>4258</v>
      </c>
      <c r="H794" s="559"/>
      <c r="I794" s="559"/>
      <c r="J794" s="559"/>
      <c r="K794" s="559"/>
      <c r="L794" s="559"/>
      <c r="M794" s="559"/>
      <c r="N794" s="559"/>
      <c r="O794" s="563"/>
      <c r="P794" s="563"/>
      <c r="Q794" s="559"/>
      <c r="R794" s="559"/>
      <c r="S794" s="559"/>
      <c r="T794" s="559"/>
      <c r="U794" s="559"/>
      <c r="V794" s="559"/>
      <c r="W794" s="559"/>
      <c r="X794" s="562"/>
      <c r="Y794" s="559"/>
      <c r="Z794" s="559"/>
      <c r="AA794" s="561"/>
      <c r="AB794" s="561"/>
      <c r="AC794" s="560"/>
      <c r="AD794" s="559">
        <v>50</v>
      </c>
      <c r="AE794" s="560">
        <v>0</v>
      </c>
      <c r="AF794" s="559">
        <v>0.01</v>
      </c>
      <c r="AG794" s="226"/>
    </row>
    <row r="795" spans="1:33" ht="15.75" x14ac:dyDescent="0.25">
      <c r="A795" s="559">
        <v>489</v>
      </c>
      <c r="B795" s="563" t="s">
        <v>4</v>
      </c>
      <c r="C795" s="559">
        <v>823</v>
      </c>
      <c r="D795" s="559">
        <v>6</v>
      </c>
      <c r="E795" s="559">
        <v>1</v>
      </c>
      <c r="F795" s="559">
        <v>91</v>
      </c>
      <c r="G795" s="559">
        <v>2591</v>
      </c>
      <c r="H795" s="559"/>
      <c r="I795" s="559"/>
      <c r="J795" s="559"/>
      <c r="K795" s="559"/>
      <c r="L795" s="559">
        <v>75</v>
      </c>
      <c r="M795" s="559">
        <f>G795*L795</f>
        <v>194325</v>
      </c>
      <c r="N795" s="559"/>
      <c r="O795" s="563"/>
      <c r="P795" s="563"/>
      <c r="Q795" s="559"/>
      <c r="R795" s="559"/>
      <c r="S795" s="559"/>
      <c r="T795" s="559"/>
      <c r="U795" s="559"/>
      <c r="V795" s="559"/>
      <c r="W795" s="559"/>
      <c r="X795" s="562"/>
      <c r="Y795" s="559"/>
      <c r="Z795" s="559"/>
      <c r="AA795" s="561"/>
      <c r="AB795" s="561">
        <f>M795</f>
        <v>194325</v>
      </c>
      <c r="AC795" s="560"/>
      <c r="AD795" s="559">
        <v>50</v>
      </c>
      <c r="AE795" s="560">
        <v>0</v>
      </c>
      <c r="AF795" s="559">
        <v>0.01</v>
      </c>
      <c r="AG795" s="226"/>
    </row>
    <row r="796" spans="1:33" ht="15.75" x14ac:dyDescent="0.25">
      <c r="A796" s="559">
        <v>490</v>
      </c>
      <c r="B796" s="563" t="s">
        <v>4</v>
      </c>
      <c r="C796" s="559">
        <v>13488</v>
      </c>
      <c r="D796" s="559">
        <v>2</v>
      </c>
      <c r="E796" s="559">
        <v>3</v>
      </c>
      <c r="F796" s="559">
        <v>80</v>
      </c>
      <c r="G796" s="559">
        <v>1180</v>
      </c>
      <c r="H796" s="559"/>
      <c r="I796" s="559"/>
      <c r="J796" s="559"/>
      <c r="K796" s="559"/>
      <c r="L796" s="559"/>
      <c r="M796" s="559"/>
      <c r="N796" s="559"/>
      <c r="O796" s="563"/>
      <c r="P796" s="563"/>
      <c r="Q796" s="559"/>
      <c r="R796" s="559"/>
      <c r="S796" s="559"/>
      <c r="T796" s="559"/>
      <c r="U796" s="559"/>
      <c r="V796" s="559"/>
      <c r="W796" s="559"/>
      <c r="X796" s="562"/>
      <c r="Y796" s="559"/>
      <c r="Z796" s="559"/>
      <c r="AA796" s="561"/>
      <c r="AB796" s="561"/>
      <c r="AC796" s="560"/>
      <c r="AD796" s="559">
        <v>50</v>
      </c>
      <c r="AE796" s="560">
        <v>0</v>
      </c>
      <c r="AF796" s="559">
        <v>0.01</v>
      </c>
      <c r="AG796" s="226"/>
    </row>
    <row r="797" spans="1:33" ht="15.75" x14ac:dyDescent="0.25">
      <c r="A797" s="559">
        <v>491</v>
      </c>
      <c r="B797" s="563" t="s">
        <v>1282</v>
      </c>
      <c r="C797" s="559"/>
      <c r="D797" s="559">
        <v>5</v>
      </c>
      <c r="E797" s="559">
        <v>0</v>
      </c>
      <c r="F797" s="559">
        <v>0</v>
      </c>
      <c r="G797" s="559">
        <v>2000</v>
      </c>
      <c r="H797" s="559"/>
      <c r="I797" s="559"/>
      <c r="J797" s="559"/>
      <c r="K797" s="559"/>
      <c r="L797" s="559"/>
      <c r="M797" s="559"/>
      <c r="N797" s="559"/>
      <c r="O797" s="563"/>
      <c r="P797" s="563"/>
      <c r="Q797" s="559"/>
      <c r="R797" s="559"/>
      <c r="S797" s="559"/>
      <c r="T797" s="559"/>
      <c r="U797" s="559"/>
      <c r="V797" s="559"/>
      <c r="W797" s="559"/>
      <c r="X797" s="562"/>
      <c r="Y797" s="559"/>
      <c r="Z797" s="559"/>
      <c r="AA797" s="561"/>
      <c r="AB797" s="561"/>
      <c r="AC797" s="560"/>
      <c r="AD797" s="559">
        <v>50</v>
      </c>
      <c r="AE797" s="560">
        <v>0</v>
      </c>
      <c r="AF797" s="559">
        <v>0.01</v>
      </c>
      <c r="AG797" s="226"/>
    </row>
    <row r="798" spans="1:33" ht="15.75" x14ac:dyDescent="0.25">
      <c r="A798" s="559">
        <v>492</v>
      </c>
      <c r="B798" s="563" t="s">
        <v>1282</v>
      </c>
      <c r="C798" s="559"/>
      <c r="D798" s="559">
        <v>3</v>
      </c>
      <c r="E798" s="559">
        <v>2</v>
      </c>
      <c r="F798" s="559">
        <v>0</v>
      </c>
      <c r="G798" s="559">
        <v>1400</v>
      </c>
      <c r="H798" s="559"/>
      <c r="I798" s="559"/>
      <c r="J798" s="559"/>
      <c r="K798" s="559"/>
      <c r="L798" s="559"/>
      <c r="M798" s="559"/>
      <c r="N798" s="559"/>
      <c r="O798" s="563"/>
      <c r="P798" s="563"/>
      <c r="Q798" s="559"/>
      <c r="R798" s="559"/>
      <c r="S798" s="559"/>
      <c r="T798" s="559"/>
      <c r="U798" s="559"/>
      <c r="V798" s="559"/>
      <c r="W798" s="559"/>
      <c r="X798" s="562"/>
      <c r="Y798" s="559"/>
      <c r="Z798" s="559"/>
      <c r="AA798" s="561"/>
      <c r="AB798" s="561"/>
      <c r="AC798" s="560"/>
      <c r="AD798" s="559">
        <v>50</v>
      </c>
      <c r="AE798" s="560">
        <v>0</v>
      </c>
      <c r="AF798" s="559">
        <v>0.01</v>
      </c>
      <c r="AG798" s="226"/>
    </row>
    <row r="799" spans="1:33" ht="15.75" x14ac:dyDescent="0.25">
      <c r="A799" s="559">
        <v>493</v>
      </c>
      <c r="B799" s="563" t="s">
        <v>1282</v>
      </c>
      <c r="C799" s="559"/>
      <c r="D799" s="559">
        <v>2</v>
      </c>
      <c r="E799" s="559">
        <v>0</v>
      </c>
      <c r="F799" s="559">
        <v>0</v>
      </c>
      <c r="G799" s="559">
        <v>800</v>
      </c>
      <c r="H799" s="559"/>
      <c r="I799" s="559"/>
      <c r="J799" s="559"/>
      <c r="K799" s="559"/>
      <c r="L799" s="559"/>
      <c r="M799" s="559"/>
      <c r="N799" s="559"/>
      <c r="O799" s="563"/>
      <c r="P799" s="563"/>
      <c r="Q799" s="559"/>
      <c r="R799" s="559"/>
      <c r="S799" s="559"/>
      <c r="T799" s="559"/>
      <c r="U799" s="559"/>
      <c r="V799" s="559"/>
      <c r="W799" s="559"/>
      <c r="X799" s="562"/>
      <c r="Y799" s="559"/>
      <c r="Z799" s="559"/>
      <c r="AA799" s="561"/>
      <c r="AB799" s="561"/>
      <c r="AC799" s="560"/>
      <c r="AD799" s="559">
        <v>50</v>
      </c>
      <c r="AE799" s="560">
        <v>0</v>
      </c>
      <c r="AF799" s="559">
        <v>0.01</v>
      </c>
      <c r="AG799" s="226"/>
    </row>
    <row r="800" spans="1:33" ht="15.75" x14ac:dyDescent="0.25">
      <c r="A800" s="559">
        <v>494</v>
      </c>
      <c r="B800" s="563" t="s">
        <v>1282</v>
      </c>
      <c r="C800" s="559"/>
      <c r="D800" s="559">
        <v>10</v>
      </c>
      <c r="E800" s="559">
        <v>0</v>
      </c>
      <c r="F800" s="559">
        <v>0</v>
      </c>
      <c r="G800" s="559">
        <v>4000</v>
      </c>
      <c r="H800" s="559"/>
      <c r="I800" s="559"/>
      <c r="J800" s="559"/>
      <c r="K800" s="559"/>
      <c r="L800" s="559"/>
      <c r="M800" s="559"/>
      <c r="N800" s="559"/>
      <c r="O800" s="563"/>
      <c r="P800" s="563"/>
      <c r="Q800" s="559"/>
      <c r="R800" s="559"/>
      <c r="S800" s="559"/>
      <c r="T800" s="559"/>
      <c r="U800" s="559"/>
      <c r="V800" s="559"/>
      <c r="W800" s="559"/>
      <c r="X800" s="562"/>
      <c r="Y800" s="559"/>
      <c r="Z800" s="559"/>
      <c r="AA800" s="561"/>
      <c r="AB800" s="561"/>
      <c r="AC800" s="560"/>
      <c r="AD800" s="559">
        <v>50</v>
      </c>
      <c r="AE800" s="560">
        <v>0</v>
      </c>
      <c r="AF800" s="559">
        <v>0.01</v>
      </c>
      <c r="AG800" s="226"/>
    </row>
    <row r="801" spans="1:33" ht="15.75" x14ac:dyDescent="0.25">
      <c r="A801" s="565">
        <v>495</v>
      </c>
      <c r="B801" s="563" t="s">
        <v>52</v>
      </c>
      <c r="C801" s="559">
        <v>255</v>
      </c>
      <c r="D801" s="559">
        <v>0</v>
      </c>
      <c r="E801" s="559">
        <v>0</v>
      </c>
      <c r="F801" s="559">
        <v>78</v>
      </c>
      <c r="G801" s="559"/>
      <c r="H801" s="559">
        <v>78</v>
      </c>
      <c r="I801" s="559"/>
      <c r="J801" s="559"/>
      <c r="K801" s="559"/>
      <c r="L801" s="559"/>
      <c r="M801" s="559"/>
      <c r="N801" s="559"/>
      <c r="O801" s="563" t="s">
        <v>44</v>
      </c>
      <c r="P801" s="563" t="s">
        <v>9</v>
      </c>
      <c r="Q801" s="559">
        <v>315</v>
      </c>
      <c r="R801" s="559"/>
      <c r="S801" s="559"/>
      <c r="T801" s="559"/>
      <c r="U801" s="559"/>
      <c r="V801" s="559"/>
      <c r="W801" s="559">
        <v>6500</v>
      </c>
      <c r="X801" s="562">
        <f>Q801*W801</f>
        <v>2047500</v>
      </c>
      <c r="Y801" s="559"/>
      <c r="Z801" s="559">
        <v>76</v>
      </c>
      <c r="AA801" s="561">
        <f>SUM(X801-(X801*Z801/100))</f>
        <v>491400</v>
      </c>
      <c r="AB801" s="561"/>
      <c r="AC801" s="560"/>
      <c r="AD801" s="559">
        <v>10</v>
      </c>
      <c r="AE801" s="560">
        <v>0</v>
      </c>
      <c r="AF801" s="559">
        <v>0.02</v>
      </c>
      <c r="AG801" s="226"/>
    </row>
    <row r="802" spans="1:33" ht="15.75" x14ac:dyDescent="0.25">
      <c r="A802" s="559"/>
      <c r="B802" s="563"/>
      <c r="C802" s="559"/>
      <c r="D802" s="559"/>
      <c r="E802" s="559"/>
      <c r="F802" s="559"/>
      <c r="G802" s="559"/>
      <c r="H802" s="559"/>
      <c r="I802" s="559"/>
      <c r="J802" s="559"/>
      <c r="K802" s="559"/>
      <c r="L802" s="559"/>
      <c r="M802" s="559"/>
      <c r="N802" s="559"/>
      <c r="O802" s="563" t="s">
        <v>41</v>
      </c>
      <c r="P802" s="563" t="s">
        <v>2</v>
      </c>
      <c r="Q802" s="559"/>
      <c r="R802" s="559"/>
      <c r="S802" s="559">
        <v>165</v>
      </c>
      <c r="T802" s="559"/>
      <c r="U802" s="559"/>
      <c r="V802" s="559"/>
      <c r="W802" s="559"/>
      <c r="X802" s="562"/>
      <c r="Y802" s="559"/>
      <c r="Z802" s="559"/>
      <c r="AA802" s="561"/>
      <c r="AB802" s="561"/>
      <c r="AC802" s="560"/>
      <c r="AD802" s="559"/>
      <c r="AE802" s="560"/>
      <c r="AF802" s="559"/>
      <c r="AG802" s="226"/>
    </row>
    <row r="803" spans="1:33" ht="15.75" x14ac:dyDescent="0.25">
      <c r="A803" s="559"/>
      <c r="B803" s="563"/>
      <c r="C803" s="559"/>
      <c r="D803" s="559"/>
      <c r="E803" s="559"/>
      <c r="F803" s="559"/>
      <c r="G803" s="559"/>
      <c r="H803" s="559"/>
      <c r="I803" s="559"/>
      <c r="J803" s="559"/>
      <c r="K803" s="559"/>
      <c r="L803" s="559"/>
      <c r="M803" s="559"/>
      <c r="N803" s="559"/>
      <c r="O803" s="563" t="s">
        <v>40</v>
      </c>
      <c r="P803" s="563" t="s">
        <v>0</v>
      </c>
      <c r="Q803" s="559"/>
      <c r="R803" s="559"/>
      <c r="S803" s="559">
        <v>120</v>
      </c>
      <c r="T803" s="559"/>
      <c r="U803" s="559"/>
      <c r="V803" s="559"/>
      <c r="W803" s="559"/>
      <c r="X803" s="562"/>
      <c r="Y803" s="559"/>
      <c r="Z803" s="559"/>
      <c r="AA803" s="561"/>
      <c r="AB803" s="561"/>
      <c r="AC803" s="560"/>
      <c r="AD803" s="559"/>
      <c r="AE803" s="560"/>
      <c r="AF803" s="559"/>
      <c r="AG803" s="226"/>
    </row>
    <row r="804" spans="1:33" ht="15.75" x14ac:dyDescent="0.25">
      <c r="A804" s="559"/>
      <c r="B804" s="563"/>
      <c r="C804" s="559"/>
      <c r="D804" s="559"/>
      <c r="E804" s="559"/>
      <c r="F804" s="559"/>
      <c r="G804" s="559"/>
      <c r="H804" s="559"/>
      <c r="I804" s="559"/>
      <c r="J804" s="559"/>
      <c r="K804" s="559"/>
      <c r="L804" s="559"/>
      <c r="M804" s="559"/>
      <c r="N804" s="559"/>
      <c r="O804" s="563" t="s">
        <v>8</v>
      </c>
      <c r="P804" s="563" t="s">
        <v>0</v>
      </c>
      <c r="Q804" s="559"/>
      <c r="R804" s="559">
        <v>30</v>
      </c>
      <c r="S804" s="559"/>
      <c r="T804" s="559"/>
      <c r="U804" s="559"/>
      <c r="V804" s="559"/>
      <c r="W804" s="559">
        <v>5400</v>
      </c>
      <c r="X804" s="562">
        <f>Q804*W804</f>
        <v>0</v>
      </c>
      <c r="Y804" s="559"/>
      <c r="Z804" s="559">
        <v>93</v>
      </c>
      <c r="AA804" s="561"/>
      <c r="AB804" s="561"/>
      <c r="AC804" s="560"/>
      <c r="AD804" s="559">
        <v>50</v>
      </c>
      <c r="AE804" s="560">
        <v>0</v>
      </c>
      <c r="AF804" s="559">
        <v>0.01</v>
      </c>
      <c r="AG804" s="226"/>
    </row>
    <row r="805" spans="1:33" ht="15.75" x14ac:dyDescent="0.25">
      <c r="A805" s="559">
        <v>496</v>
      </c>
      <c r="B805" s="563" t="s">
        <v>4</v>
      </c>
      <c r="C805" s="559">
        <v>7775</v>
      </c>
      <c r="D805" s="559">
        <v>21</v>
      </c>
      <c r="E805" s="559">
        <v>2</v>
      </c>
      <c r="F805" s="559">
        <v>51</v>
      </c>
      <c r="G805" s="559"/>
      <c r="H805" s="559"/>
      <c r="I805" s="559"/>
      <c r="J805" s="559"/>
      <c r="K805" s="559"/>
      <c r="L805" s="559">
        <v>100</v>
      </c>
      <c r="M805" s="559">
        <f>F805*L805</f>
        <v>5100</v>
      </c>
      <c r="N805" s="559"/>
      <c r="O805" s="563" t="s">
        <v>415</v>
      </c>
      <c r="P805" s="563" t="s">
        <v>0</v>
      </c>
      <c r="Q805" s="559"/>
      <c r="R805" s="559">
        <v>114.84</v>
      </c>
      <c r="S805" s="559"/>
      <c r="T805" s="559"/>
      <c r="U805" s="559"/>
      <c r="V805" s="559"/>
      <c r="W805" s="559">
        <v>2050</v>
      </c>
      <c r="X805" s="562">
        <f>Q805*W805</f>
        <v>0</v>
      </c>
      <c r="Y805" s="559">
        <v>1</v>
      </c>
      <c r="Z805" s="559">
        <v>3</v>
      </c>
      <c r="AA805" s="561"/>
      <c r="AB805" s="561">
        <f>M805</f>
        <v>5100</v>
      </c>
      <c r="AC805" s="560"/>
      <c r="AD805" s="559">
        <v>50</v>
      </c>
      <c r="AE805" s="560">
        <v>0</v>
      </c>
      <c r="AF805" s="559">
        <v>0.01</v>
      </c>
      <c r="AG805" s="226"/>
    </row>
    <row r="806" spans="1:33" ht="15.75" x14ac:dyDescent="0.25">
      <c r="A806" s="559">
        <v>497</v>
      </c>
      <c r="B806" s="563" t="s">
        <v>4</v>
      </c>
      <c r="C806" s="559">
        <v>9617</v>
      </c>
      <c r="D806" s="559">
        <v>4</v>
      </c>
      <c r="E806" s="559">
        <v>1</v>
      </c>
      <c r="F806" s="559">
        <v>40</v>
      </c>
      <c r="G806" s="559"/>
      <c r="H806" s="559">
        <v>1740</v>
      </c>
      <c r="I806" s="559"/>
      <c r="J806" s="559"/>
      <c r="K806" s="559"/>
      <c r="L806" s="559">
        <v>180</v>
      </c>
      <c r="M806" s="559">
        <f>H806*L806</f>
        <v>313200</v>
      </c>
      <c r="N806" s="559"/>
      <c r="O806" s="563" t="s">
        <v>39</v>
      </c>
      <c r="P806" s="563" t="s">
        <v>0</v>
      </c>
      <c r="Q806" s="559"/>
      <c r="R806" s="559">
        <v>107.1</v>
      </c>
      <c r="S806" s="559"/>
      <c r="T806" s="559"/>
      <c r="U806" s="559"/>
      <c r="V806" s="559"/>
      <c r="W806" s="559">
        <v>6500</v>
      </c>
      <c r="X806" s="562">
        <f>Q806*W806</f>
        <v>0</v>
      </c>
      <c r="Y806" s="559">
        <v>10</v>
      </c>
      <c r="Z806" s="559">
        <v>40</v>
      </c>
      <c r="AA806" s="561"/>
      <c r="AB806" s="561">
        <f>M806</f>
        <v>313200</v>
      </c>
      <c r="AC806" s="560"/>
      <c r="AD806" s="559">
        <v>10</v>
      </c>
      <c r="AE806" s="560">
        <v>0</v>
      </c>
      <c r="AF806" s="559">
        <v>0.02</v>
      </c>
      <c r="AG806" s="226"/>
    </row>
    <row r="807" spans="1:33" ht="15.75" x14ac:dyDescent="0.25">
      <c r="A807" s="559"/>
      <c r="B807" s="563"/>
      <c r="C807" s="559"/>
      <c r="D807" s="559"/>
      <c r="E807" s="559"/>
      <c r="F807" s="559"/>
      <c r="G807" s="559"/>
      <c r="H807" s="559"/>
      <c r="I807" s="559"/>
      <c r="J807" s="559"/>
      <c r="K807" s="559"/>
      <c r="L807" s="559"/>
      <c r="M807" s="559"/>
      <c r="N807" s="559"/>
      <c r="O807" s="563" t="s">
        <v>17</v>
      </c>
      <c r="P807" s="563" t="s">
        <v>2</v>
      </c>
      <c r="Q807" s="559"/>
      <c r="R807" s="559">
        <v>40</v>
      </c>
      <c r="S807" s="559"/>
      <c r="T807" s="559"/>
      <c r="U807" s="559"/>
      <c r="V807" s="559"/>
      <c r="W807" s="559">
        <v>6500</v>
      </c>
      <c r="X807" s="562">
        <f>Q807*W807</f>
        <v>0</v>
      </c>
      <c r="Y807" s="559">
        <v>5</v>
      </c>
      <c r="Z807" s="559">
        <v>5</v>
      </c>
      <c r="AA807" s="561"/>
      <c r="AB807" s="561"/>
      <c r="AC807" s="560"/>
      <c r="AD807" s="559">
        <v>10</v>
      </c>
      <c r="AE807" s="560">
        <v>0</v>
      </c>
      <c r="AF807" s="559">
        <v>0.02</v>
      </c>
      <c r="AG807" s="226"/>
    </row>
    <row r="808" spans="1:33" ht="15.75" x14ac:dyDescent="0.25">
      <c r="A808" s="559"/>
      <c r="B808" s="563"/>
      <c r="C808" s="559"/>
      <c r="D808" s="559"/>
      <c r="E808" s="559"/>
      <c r="F808" s="559"/>
      <c r="G808" s="559"/>
      <c r="H808" s="559"/>
      <c r="I808" s="559"/>
      <c r="J808" s="559"/>
      <c r="K808" s="559"/>
      <c r="L808" s="559"/>
      <c r="M808" s="559"/>
      <c r="N808" s="559"/>
      <c r="O808" s="563" t="s">
        <v>16</v>
      </c>
      <c r="P808" s="563" t="s">
        <v>1264</v>
      </c>
      <c r="Q808" s="559"/>
      <c r="R808" s="559">
        <v>25.62</v>
      </c>
      <c r="S808" s="559"/>
      <c r="T808" s="559"/>
      <c r="U808" s="559"/>
      <c r="V808" s="559"/>
      <c r="W808" s="559">
        <v>2400</v>
      </c>
      <c r="X808" s="562">
        <f>Q808*W808</f>
        <v>0</v>
      </c>
      <c r="Y808" s="559">
        <v>5</v>
      </c>
      <c r="Z808" s="559">
        <v>5</v>
      </c>
      <c r="AA808" s="561"/>
      <c r="AB808" s="561"/>
      <c r="AC808" s="560"/>
      <c r="AD808" s="559"/>
      <c r="AE808" s="560">
        <v>0</v>
      </c>
      <c r="AF808" s="559">
        <v>0.03</v>
      </c>
      <c r="AG808" s="226"/>
    </row>
    <row r="809" spans="1:33" ht="15.75" x14ac:dyDescent="0.25">
      <c r="A809" s="559"/>
      <c r="B809" s="563"/>
      <c r="C809" s="559"/>
      <c r="D809" s="559"/>
      <c r="E809" s="559"/>
      <c r="F809" s="559"/>
      <c r="G809" s="559"/>
      <c r="H809" s="559"/>
      <c r="I809" s="559"/>
      <c r="J809" s="559"/>
      <c r="K809" s="559"/>
      <c r="L809" s="559"/>
      <c r="M809" s="559"/>
      <c r="N809" s="559"/>
      <c r="O809" s="563" t="s">
        <v>8</v>
      </c>
      <c r="P809" s="563" t="s">
        <v>0</v>
      </c>
      <c r="Q809" s="559"/>
      <c r="R809" s="559">
        <v>40</v>
      </c>
      <c r="S809" s="559"/>
      <c r="T809" s="559"/>
      <c r="U809" s="559"/>
      <c r="V809" s="559"/>
      <c r="W809" s="559">
        <v>5400</v>
      </c>
      <c r="X809" s="562">
        <f>Q809*W809</f>
        <v>0</v>
      </c>
      <c r="Y809" s="559">
        <v>20</v>
      </c>
      <c r="Z809" s="559">
        <v>93</v>
      </c>
      <c r="AA809" s="561"/>
      <c r="AB809" s="561"/>
      <c r="AC809" s="560"/>
      <c r="AD809" s="559">
        <v>50</v>
      </c>
      <c r="AE809" s="560">
        <v>0</v>
      </c>
      <c r="AF809" s="559">
        <v>0.01</v>
      </c>
      <c r="AG809" s="226"/>
    </row>
    <row r="810" spans="1:33" ht="15.75" x14ac:dyDescent="0.25">
      <c r="A810" s="559"/>
      <c r="B810" s="563"/>
      <c r="C810" s="559"/>
      <c r="D810" s="559"/>
      <c r="E810" s="559"/>
      <c r="F810" s="559"/>
      <c r="G810" s="559"/>
      <c r="H810" s="559"/>
      <c r="I810" s="559"/>
      <c r="J810" s="559"/>
      <c r="K810" s="559"/>
      <c r="L810" s="559"/>
      <c r="M810" s="559"/>
      <c r="N810" s="559"/>
      <c r="O810" s="563" t="s">
        <v>39</v>
      </c>
      <c r="P810" s="563" t="s">
        <v>2</v>
      </c>
      <c r="Q810" s="559"/>
      <c r="R810" s="559">
        <v>195</v>
      </c>
      <c r="S810" s="559"/>
      <c r="T810" s="559"/>
      <c r="U810" s="559"/>
      <c r="V810" s="559"/>
      <c r="W810" s="559">
        <v>6500</v>
      </c>
      <c r="X810" s="562">
        <f>Q810*W810</f>
        <v>0</v>
      </c>
      <c r="Y810" s="559">
        <v>3</v>
      </c>
      <c r="Z810" s="559">
        <v>3</v>
      </c>
      <c r="AA810" s="561"/>
      <c r="AB810" s="561"/>
      <c r="AC810" s="560"/>
      <c r="AD810" s="559">
        <v>10</v>
      </c>
      <c r="AE810" s="560">
        <v>0</v>
      </c>
      <c r="AF810" s="559">
        <v>0.02</v>
      </c>
      <c r="AG810" s="226"/>
    </row>
    <row r="811" spans="1:33" ht="15.75" x14ac:dyDescent="0.25">
      <c r="A811" s="559"/>
      <c r="B811" s="563"/>
      <c r="C811" s="559"/>
      <c r="D811" s="559"/>
      <c r="E811" s="559"/>
      <c r="F811" s="559"/>
      <c r="G811" s="559"/>
      <c r="H811" s="559"/>
      <c r="I811" s="559"/>
      <c r="J811" s="559"/>
      <c r="K811" s="559"/>
      <c r="L811" s="559"/>
      <c r="M811" s="559"/>
      <c r="N811" s="559"/>
      <c r="O811" s="563" t="s">
        <v>39</v>
      </c>
      <c r="P811" s="563" t="s">
        <v>2</v>
      </c>
      <c r="Q811" s="559"/>
      <c r="R811" s="559">
        <v>180</v>
      </c>
      <c r="S811" s="559"/>
      <c r="T811" s="559"/>
      <c r="U811" s="559"/>
      <c r="V811" s="559"/>
      <c r="W811" s="559">
        <v>6500</v>
      </c>
      <c r="X811" s="562">
        <f>Q811*W811</f>
        <v>0</v>
      </c>
      <c r="Y811" s="559">
        <v>13</v>
      </c>
      <c r="Z811" s="559">
        <v>16</v>
      </c>
      <c r="AA811" s="561"/>
      <c r="AB811" s="561"/>
      <c r="AC811" s="560"/>
      <c r="AD811" s="559">
        <v>10</v>
      </c>
      <c r="AE811" s="560">
        <v>0</v>
      </c>
      <c r="AF811" s="559">
        <v>0.02</v>
      </c>
      <c r="AG811" s="226"/>
    </row>
    <row r="812" spans="1:33" ht="15.75" x14ac:dyDescent="0.25">
      <c r="A812" s="559"/>
      <c r="B812" s="563"/>
      <c r="C812" s="559"/>
      <c r="D812" s="559"/>
      <c r="E812" s="559"/>
      <c r="F812" s="559"/>
      <c r="G812" s="559"/>
      <c r="H812" s="559"/>
      <c r="I812" s="559"/>
      <c r="J812" s="559"/>
      <c r="K812" s="559"/>
      <c r="L812" s="559"/>
      <c r="M812" s="559"/>
      <c r="N812" s="559"/>
      <c r="O812" s="563" t="s">
        <v>8</v>
      </c>
      <c r="P812" s="563" t="s">
        <v>0</v>
      </c>
      <c r="Q812" s="559"/>
      <c r="R812" s="559">
        <v>50.4</v>
      </c>
      <c r="S812" s="559"/>
      <c r="T812" s="559"/>
      <c r="U812" s="559"/>
      <c r="V812" s="559"/>
      <c r="W812" s="559">
        <v>5400</v>
      </c>
      <c r="X812" s="562">
        <f>Q812*W812</f>
        <v>0</v>
      </c>
      <c r="Y812" s="559">
        <v>15</v>
      </c>
      <c r="Z812" s="559">
        <v>65</v>
      </c>
      <c r="AA812" s="561"/>
      <c r="AB812" s="561"/>
      <c r="AC812" s="560"/>
      <c r="AD812" s="559">
        <v>50</v>
      </c>
      <c r="AE812" s="560">
        <v>0</v>
      </c>
      <c r="AF812" s="559">
        <v>0.01</v>
      </c>
      <c r="AG812" s="226"/>
    </row>
    <row r="813" spans="1:33" ht="15.75" x14ac:dyDescent="0.25">
      <c r="A813" s="559">
        <v>498</v>
      </c>
      <c r="B813" s="563" t="s">
        <v>4</v>
      </c>
      <c r="C813" s="559">
        <v>13420</v>
      </c>
      <c r="D813" s="559">
        <v>7</v>
      </c>
      <c r="E813" s="559">
        <v>0</v>
      </c>
      <c r="F813" s="559">
        <v>1</v>
      </c>
      <c r="G813" s="559">
        <v>2801</v>
      </c>
      <c r="H813" s="559"/>
      <c r="I813" s="559"/>
      <c r="J813" s="559"/>
      <c r="K813" s="559"/>
      <c r="L813" s="559">
        <v>130</v>
      </c>
      <c r="M813" s="559">
        <f>G813*L813</f>
        <v>364130</v>
      </c>
      <c r="N813" s="559"/>
      <c r="O813" s="563"/>
      <c r="P813" s="563"/>
      <c r="Q813" s="559"/>
      <c r="R813" s="559"/>
      <c r="S813" s="559"/>
      <c r="T813" s="559"/>
      <c r="U813" s="559"/>
      <c r="V813" s="559"/>
      <c r="W813" s="559"/>
      <c r="X813" s="562"/>
      <c r="Y813" s="559"/>
      <c r="Z813" s="559"/>
      <c r="AA813" s="561"/>
      <c r="AB813" s="561">
        <f>M813</f>
        <v>364130</v>
      </c>
      <c r="AC813" s="560"/>
      <c r="AD813" s="559">
        <v>50</v>
      </c>
      <c r="AE813" s="560">
        <v>0</v>
      </c>
      <c r="AF813" s="559">
        <v>0.01</v>
      </c>
      <c r="AG813" s="226"/>
    </row>
    <row r="814" spans="1:33" ht="15.75" x14ac:dyDescent="0.25">
      <c r="A814" s="559">
        <v>499</v>
      </c>
      <c r="B814" s="563" t="s">
        <v>4</v>
      </c>
      <c r="C814" s="559">
        <v>3716</v>
      </c>
      <c r="D814" s="559">
        <v>10</v>
      </c>
      <c r="E814" s="559">
        <v>3</v>
      </c>
      <c r="F814" s="559">
        <v>23</v>
      </c>
      <c r="G814" s="559">
        <v>4323</v>
      </c>
      <c r="H814" s="559"/>
      <c r="I814" s="559"/>
      <c r="J814" s="559"/>
      <c r="K814" s="559"/>
      <c r="L814" s="559">
        <v>75</v>
      </c>
      <c r="M814" s="559">
        <f>G814*L814</f>
        <v>324225</v>
      </c>
      <c r="N814" s="559"/>
      <c r="O814" s="563"/>
      <c r="P814" s="563"/>
      <c r="Q814" s="559"/>
      <c r="R814" s="559"/>
      <c r="S814" s="559"/>
      <c r="T814" s="559"/>
      <c r="U814" s="559"/>
      <c r="V814" s="559"/>
      <c r="W814" s="559"/>
      <c r="X814" s="562"/>
      <c r="Y814" s="559"/>
      <c r="Z814" s="559"/>
      <c r="AA814" s="561"/>
      <c r="AB814" s="561">
        <f>M814</f>
        <v>324225</v>
      </c>
      <c r="AC814" s="560"/>
      <c r="AD814" s="559">
        <v>50</v>
      </c>
      <c r="AE814" s="560">
        <v>0</v>
      </c>
      <c r="AF814" s="559">
        <v>0.01</v>
      </c>
      <c r="AG814" s="226"/>
    </row>
    <row r="815" spans="1:33" ht="15.75" x14ac:dyDescent="0.25">
      <c r="A815" s="559">
        <v>500</v>
      </c>
      <c r="B815" s="563" t="s">
        <v>52</v>
      </c>
      <c r="C815" s="559">
        <v>5822</v>
      </c>
      <c r="D815" s="559">
        <v>7</v>
      </c>
      <c r="E815" s="559">
        <v>1</v>
      </c>
      <c r="F815" s="559">
        <v>60</v>
      </c>
      <c r="G815" s="559">
        <v>2960</v>
      </c>
      <c r="H815" s="559"/>
      <c r="I815" s="559"/>
      <c r="J815" s="559"/>
      <c r="K815" s="559"/>
      <c r="L815" s="559"/>
      <c r="M815" s="559"/>
      <c r="N815" s="559"/>
      <c r="O815" s="563"/>
      <c r="P815" s="563"/>
      <c r="Q815" s="559"/>
      <c r="R815" s="559"/>
      <c r="S815" s="559"/>
      <c r="T815" s="559"/>
      <c r="U815" s="559"/>
      <c r="V815" s="559"/>
      <c r="W815" s="559"/>
      <c r="X815" s="562"/>
      <c r="Y815" s="559"/>
      <c r="Z815" s="559"/>
      <c r="AA815" s="561"/>
      <c r="AB815" s="561"/>
      <c r="AC815" s="560"/>
      <c r="AD815" s="559">
        <v>50</v>
      </c>
      <c r="AE815" s="560">
        <v>0</v>
      </c>
      <c r="AF815" s="559">
        <v>0.01</v>
      </c>
      <c r="AG815" s="226"/>
    </row>
    <row r="816" spans="1:33" ht="15.75" x14ac:dyDescent="0.25">
      <c r="A816" s="559">
        <v>501</v>
      </c>
      <c r="B816" s="563" t="s">
        <v>1282</v>
      </c>
      <c r="C816" s="559"/>
      <c r="D816" s="559">
        <v>4</v>
      </c>
      <c r="E816" s="559">
        <v>0</v>
      </c>
      <c r="F816" s="559">
        <v>0</v>
      </c>
      <c r="G816" s="559">
        <v>1600</v>
      </c>
      <c r="H816" s="559"/>
      <c r="I816" s="559"/>
      <c r="J816" s="559"/>
      <c r="K816" s="559"/>
      <c r="L816" s="559"/>
      <c r="M816" s="559"/>
      <c r="N816" s="559"/>
      <c r="O816" s="563"/>
      <c r="P816" s="563"/>
      <c r="Q816" s="559"/>
      <c r="R816" s="559"/>
      <c r="S816" s="559"/>
      <c r="T816" s="559"/>
      <c r="U816" s="559"/>
      <c r="V816" s="559"/>
      <c r="W816" s="559"/>
      <c r="X816" s="562"/>
      <c r="Y816" s="559"/>
      <c r="Z816" s="559"/>
      <c r="AA816" s="561"/>
      <c r="AB816" s="561"/>
      <c r="AC816" s="560"/>
      <c r="AD816" s="559">
        <v>50</v>
      </c>
      <c r="AE816" s="560">
        <v>0</v>
      </c>
      <c r="AF816" s="559">
        <v>0.01</v>
      </c>
      <c r="AG816" s="226"/>
    </row>
    <row r="817" spans="1:33" ht="15.75" x14ac:dyDescent="0.25">
      <c r="A817" s="559">
        <v>502</v>
      </c>
      <c r="B817" s="563" t="s">
        <v>52</v>
      </c>
      <c r="C817" s="559">
        <v>157</v>
      </c>
      <c r="D817" s="559">
        <v>2</v>
      </c>
      <c r="E817" s="559">
        <v>0</v>
      </c>
      <c r="F817" s="559">
        <v>73</v>
      </c>
      <c r="G817" s="559"/>
      <c r="H817" s="559">
        <v>8073</v>
      </c>
      <c r="I817" s="559"/>
      <c r="J817" s="559"/>
      <c r="K817" s="559"/>
      <c r="L817" s="559"/>
      <c r="M817" s="559" t="s">
        <v>1141</v>
      </c>
      <c r="N817" s="559"/>
      <c r="O817" s="563" t="s">
        <v>3</v>
      </c>
      <c r="P817" s="563" t="s">
        <v>2</v>
      </c>
      <c r="Q817" s="559"/>
      <c r="R817" s="559"/>
      <c r="S817" s="559"/>
      <c r="T817" s="559">
        <v>130.9</v>
      </c>
      <c r="U817" s="559"/>
      <c r="V817" s="559"/>
      <c r="W817" s="559">
        <v>6500</v>
      </c>
      <c r="X817" s="562">
        <f>Q817*W817</f>
        <v>0</v>
      </c>
      <c r="Y817" s="559">
        <v>2</v>
      </c>
      <c r="Z817" s="559">
        <v>2</v>
      </c>
      <c r="AA817" s="561"/>
      <c r="AB817" s="561" t="str">
        <f>M817</f>
        <v>\</v>
      </c>
      <c r="AC817" s="560"/>
      <c r="AD817" s="559">
        <v>10</v>
      </c>
      <c r="AE817" s="560">
        <v>0</v>
      </c>
      <c r="AF817" s="559">
        <v>0.02</v>
      </c>
      <c r="AG817" s="226"/>
    </row>
    <row r="818" spans="1:33" ht="15.75" x14ac:dyDescent="0.25">
      <c r="A818" s="559"/>
      <c r="B818" s="563"/>
      <c r="C818" s="559"/>
      <c r="D818" s="559"/>
      <c r="E818" s="559"/>
      <c r="F818" s="559"/>
      <c r="G818" s="559"/>
      <c r="H818" s="559"/>
      <c r="I818" s="559"/>
      <c r="J818" s="559"/>
      <c r="K818" s="559"/>
      <c r="L818" s="559"/>
      <c r="M818" s="559"/>
      <c r="N818" s="559"/>
      <c r="O818" s="563" t="s">
        <v>8</v>
      </c>
      <c r="P818" s="563" t="s">
        <v>0</v>
      </c>
      <c r="Q818" s="559"/>
      <c r="R818" s="559">
        <v>33.6</v>
      </c>
      <c r="S818" s="559"/>
      <c r="T818" s="559"/>
      <c r="U818" s="559"/>
      <c r="V818" s="559"/>
      <c r="W818" s="559">
        <v>5400</v>
      </c>
      <c r="X818" s="562">
        <f>Q818*W818</f>
        <v>0</v>
      </c>
      <c r="Y818" s="559">
        <v>6</v>
      </c>
      <c r="Z818" s="559">
        <v>20</v>
      </c>
      <c r="AA818" s="561"/>
      <c r="AB818" s="561"/>
      <c r="AC818" s="560"/>
      <c r="AD818" s="559">
        <v>50</v>
      </c>
      <c r="AE818" s="560">
        <v>0</v>
      </c>
      <c r="AF818" s="559">
        <v>0.01</v>
      </c>
      <c r="AG818" s="226"/>
    </row>
    <row r="819" spans="1:33" ht="15.75" x14ac:dyDescent="0.25">
      <c r="A819" s="559"/>
      <c r="B819" s="563" t="s">
        <v>4</v>
      </c>
      <c r="C819" s="559">
        <v>6084</v>
      </c>
      <c r="D819" s="559">
        <v>1</v>
      </c>
      <c r="E819" s="559">
        <v>1</v>
      </c>
      <c r="F819" s="559">
        <v>94</v>
      </c>
      <c r="G819" s="559">
        <v>594</v>
      </c>
      <c r="H819" s="559"/>
      <c r="I819" s="559"/>
      <c r="J819" s="559"/>
      <c r="K819" s="559"/>
      <c r="L819" s="559">
        <v>200</v>
      </c>
      <c r="M819" s="559">
        <f>G819*L819</f>
        <v>118800</v>
      </c>
      <c r="N819" s="559"/>
      <c r="O819" s="563"/>
      <c r="P819" s="563"/>
      <c r="Q819" s="559"/>
      <c r="R819" s="559"/>
      <c r="S819" s="559"/>
      <c r="T819" s="559"/>
      <c r="U819" s="559"/>
      <c r="V819" s="559"/>
      <c r="W819" s="559"/>
      <c r="X819" s="562"/>
      <c r="Y819" s="559"/>
      <c r="Z819" s="559"/>
      <c r="AA819" s="561"/>
      <c r="AB819" s="561">
        <f>M819</f>
        <v>118800</v>
      </c>
      <c r="AC819" s="560"/>
      <c r="AD819" s="559">
        <v>50</v>
      </c>
      <c r="AE819" s="560">
        <v>0</v>
      </c>
      <c r="AF819" s="559">
        <v>0.01</v>
      </c>
      <c r="AG819" s="226"/>
    </row>
    <row r="820" spans="1:33" ht="15.75" x14ac:dyDescent="0.25">
      <c r="A820" s="559"/>
      <c r="B820" s="563" t="s">
        <v>4</v>
      </c>
      <c r="C820" s="559">
        <v>17002</v>
      </c>
      <c r="D820" s="559">
        <v>0</v>
      </c>
      <c r="E820" s="559">
        <v>1</v>
      </c>
      <c r="F820" s="559">
        <v>8</v>
      </c>
      <c r="G820" s="559">
        <v>108</v>
      </c>
      <c r="H820" s="559"/>
      <c r="I820" s="559"/>
      <c r="J820" s="559"/>
      <c r="K820" s="559"/>
      <c r="L820" s="559">
        <v>75</v>
      </c>
      <c r="M820" s="559">
        <f>G820*L820</f>
        <v>8100</v>
      </c>
      <c r="N820" s="559"/>
      <c r="O820" s="563"/>
      <c r="P820" s="563"/>
      <c r="Q820" s="559"/>
      <c r="R820" s="559"/>
      <c r="S820" s="559"/>
      <c r="T820" s="559"/>
      <c r="U820" s="559"/>
      <c r="V820" s="559"/>
      <c r="W820" s="559"/>
      <c r="X820" s="562"/>
      <c r="Y820" s="559"/>
      <c r="Z820" s="559"/>
      <c r="AA820" s="561"/>
      <c r="AB820" s="561">
        <f>M820</f>
        <v>8100</v>
      </c>
      <c r="AC820" s="560"/>
      <c r="AD820" s="559">
        <v>50</v>
      </c>
      <c r="AE820" s="560">
        <v>0</v>
      </c>
      <c r="AF820" s="559">
        <v>0.01</v>
      </c>
      <c r="AG820" s="226"/>
    </row>
    <row r="821" spans="1:33" ht="15.75" x14ac:dyDescent="0.25">
      <c r="A821" s="559"/>
      <c r="B821" s="563" t="s">
        <v>4</v>
      </c>
      <c r="C821" s="559">
        <v>72002</v>
      </c>
      <c r="D821" s="559">
        <v>0</v>
      </c>
      <c r="E821" s="559">
        <v>1</v>
      </c>
      <c r="F821" s="559">
        <v>33</v>
      </c>
      <c r="G821" s="559">
        <v>133</v>
      </c>
      <c r="H821" s="559"/>
      <c r="I821" s="559"/>
      <c r="J821" s="559"/>
      <c r="K821" s="559"/>
      <c r="L821" s="559"/>
      <c r="M821" s="559"/>
      <c r="N821" s="559"/>
      <c r="O821" s="563"/>
      <c r="P821" s="563"/>
      <c r="Q821" s="559"/>
      <c r="R821" s="559"/>
      <c r="S821" s="559"/>
      <c r="T821" s="559"/>
      <c r="U821" s="559"/>
      <c r="V821" s="559"/>
      <c r="W821" s="559"/>
      <c r="X821" s="562"/>
      <c r="Y821" s="559"/>
      <c r="Z821" s="559"/>
      <c r="AA821" s="561"/>
      <c r="AB821" s="561"/>
      <c r="AC821" s="560"/>
      <c r="AD821" s="559">
        <v>50</v>
      </c>
      <c r="AE821" s="560">
        <v>0</v>
      </c>
      <c r="AF821" s="559">
        <v>0.01</v>
      </c>
      <c r="AG821" s="226"/>
    </row>
    <row r="822" spans="1:33" ht="15.75" x14ac:dyDescent="0.25">
      <c r="A822" s="559">
        <v>503</v>
      </c>
      <c r="B822" s="563" t="s">
        <v>4</v>
      </c>
      <c r="C822" s="559">
        <v>14202</v>
      </c>
      <c r="D822" s="559">
        <v>10</v>
      </c>
      <c r="E822" s="559">
        <v>0</v>
      </c>
      <c r="F822" s="559">
        <v>0</v>
      </c>
      <c r="G822" s="559">
        <v>4000</v>
      </c>
      <c r="H822" s="559"/>
      <c r="I822" s="559"/>
      <c r="J822" s="559"/>
      <c r="K822" s="559"/>
      <c r="L822" s="559">
        <v>100</v>
      </c>
      <c r="M822" s="559">
        <f>G822*L822</f>
        <v>400000</v>
      </c>
      <c r="N822" s="559"/>
      <c r="O822" s="563"/>
      <c r="P822" s="563"/>
      <c r="Q822" s="559"/>
      <c r="R822" s="559"/>
      <c r="S822" s="559"/>
      <c r="T822" s="559"/>
      <c r="U822" s="559"/>
      <c r="V822" s="559"/>
      <c r="W822" s="559"/>
      <c r="X822" s="562"/>
      <c r="Y822" s="559"/>
      <c r="Z822" s="559"/>
      <c r="AA822" s="561"/>
      <c r="AB822" s="561">
        <f>M822</f>
        <v>400000</v>
      </c>
      <c r="AC822" s="560"/>
      <c r="AD822" s="559">
        <v>50</v>
      </c>
      <c r="AE822" s="560">
        <v>0</v>
      </c>
      <c r="AF822" s="559">
        <v>0.01</v>
      </c>
      <c r="AG822" s="226"/>
    </row>
    <row r="823" spans="1:33" ht="15.75" x14ac:dyDescent="0.25">
      <c r="A823" s="559">
        <v>504</v>
      </c>
      <c r="B823" s="563" t="s">
        <v>56</v>
      </c>
      <c r="C823" s="559">
        <v>5823</v>
      </c>
      <c r="D823" s="559">
        <v>5</v>
      </c>
      <c r="E823" s="559">
        <v>0</v>
      </c>
      <c r="F823" s="559">
        <v>40</v>
      </c>
      <c r="G823" s="559">
        <v>2040</v>
      </c>
      <c r="H823" s="559"/>
      <c r="I823" s="559"/>
      <c r="J823" s="559"/>
      <c r="K823" s="559"/>
      <c r="L823" s="559"/>
      <c r="M823" s="559"/>
      <c r="N823" s="559"/>
      <c r="O823" s="563"/>
      <c r="P823" s="563"/>
      <c r="Q823" s="559"/>
      <c r="R823" s="559"/>
      <c r="S823" s="559"/>
      <c r="T823" s="559"/>
      <c r="U823" s="559"/>
      <c r="V823" s="559"/>
      <c r="W823" s="559"/>
      <c r="X823" s="562"/>
      <c r="Y823" s="559"/>
      <c r="Z823" s="559"/>
      <c r="AA823" s="561"/>
      <c r="AB823" s="561"/>
      <c r="AC823" s="560"/>
      <c r="AD823" s="559">
        <v>50</v>
      </c>
      <c r="AE823" s="560">
        <v>0</v>
      </c>
      <c r="AF823" s="559">
        <v>0.01</v>
      </c>
      <c r="AG823" s="226"/>
    </row>
    <row r="824" spans="1:33" ht="15.75" x14ac:dyDescent="0.25">
      <c r="A824" s="559">
        <v>505</v>
      </c>
      <c r="B824" s="563" t="s">
        <v>56</v>
      </c>
      <c r="C824" s="559">
        <v>329</v>
      </c>
      <c r="D824" s="559">
        <v>6</v>
      </c>
      <c r="E824" s="559">
        <v>1</v>
      </c>
      <c r="F824" s="559">
        <v>40</v>
      </c>
      <c r="G824" s="559">
        <v>2540</v>
      </c>
      <c r="H824" s="559"/>
      <c r="I824" s="559"/>
      <c r="J824" s="559"/>
      <c r="K824" s="559"/>
      <c r="L824" s="559"/>
      <c r="M824" s="559"/>
      <c r="N824" s="559"/>
      <c r="O824" s="563"/>
      <c r="P824" s="563"/>
      <c r="Q824" s="559"/>
      <c r="R824" s="559"/>
      <c r="S824" s="559"/>
      <c r="T824" s="559"/>
      <c r="U824" s="559"/>
      <c r="V824" s="559"/>
      <c r="W824" s="559"/>
      <c r="X824" s="562"/>
      <c r="Y824" s="559"/>
      <c r="Z824" s="559"/>
      <c r="AA824" s="561"/>
      <c r="AB824" s="561"/>
      <c r="AC824" s="560"/>
      <c r="AD824" s="559">
        <v>50</v>
      </c>
      <c r="AE824" s="560">
        <v>0</v>
      </c>
      <c r="AF824" s="559">
        <v>0.01</v>
      </c>
      <c r="AG824" s="226"/>
    </row>
    <row r="825" spans="1:33" ht="15.75" x14ac:dyDescent="0.25">
      <c r="A825" s="559">
        <v>506</v>
      </c>
      <c r="B825" s="563" t="s">
        <v>4</v>
      </c>
      <c r="C825" s="559">
        <v>1870</v>
      </c>
      <c r="D825" s="559">
        <v>0</v>
      </c>
      <c r="E825" s="559">
        <v>1</v>
      </c>
      <c r="F825" s="559">
        <v>45</v>
      </c>
      <c r="G825" s="559"/>
      <c r="H825" s="559">
        <v>145</v>
      </c>
      <c r="I825" s="559"/>
      <c r="J825" s="559"/>
      <c r="K825" s="559"/>
      <c r="L825" s="559">
        <v>200</v>
      </c>
      <c r="M825" s="559">
        <f>H825*L825</f>
        <v>29000</v>
      </c>
      <c r="N825" s="559"/>
      <c r="O825" s="563" t="s">
        <v>39</v>
      </c>
      <c r="P825" s="563" t="s">
        <v>2</v>
      </c>
      <c r="Q825" s="559"/>
      <c r="R825" s="559"/>
      <c r="S825" s="559">
        <v>196.35</v>
      </c>
      <c r="T825" s="559"/>
      <c r="U825" s="559"/>
      <c r="V825" s="559"/>
      <c r="W825" s="559">
        <v>6500</v>
      </c>
      <c r="X825" s="562">
        <f>Q825*W825</f>
        <v>0</v>
      </c>
      <c r="Y825" s="559">
        <v>25</v>
      </c>
      <c r="Z825" s="559">
        <v>40</v>
      </c>
      <c r="AA825" s="561"/>
      <c r="AB825" s="561">
        <f>M825</f>
        <v>29000</v>
      </c>
      <c r="AC825" s="560"/>
      <c r="AD825" s="559">
        <v>10</v>
      </c>
      <c r="AE825" s="560">
        <v>0</v>
      </c>
      <c r="AF825" s="559">
        <v>0.02</v>
      </c>
      <c r="AG825" s="226"/>
    </row>
    <row r="826" spans="1:33" ht="15.75" x14ac:dyDescent="0.25">
      <c r="A826" s="559"/>
      <c r="B826" s="563"/>
      <c r="C826" s="559"/>
      <c r="D826" s="559"/>
      <c r="E826" s="559"/>
      <c r="F826" s="559"/>
      <c r="G826" s="559"/>
      <c r="H826" s="559"/>
      <c r="I826" s="559"/>
      <c r="J826" s="559"/>
      <c r="K826" s="559"/>
      <c r="L826" s="559"/>
      <c r="M826" s="559"/>
      <c r="N826" s="559"/>
      <c r="O826" s="563" t="s">
        <v>16</v>
      </c>
      <c r="P826" s="563" t="s">
        <v>0</v>
      </c>
      <c r="Q826" s="559"/>
      <c r="R826" s="559"/>
      <c r="S826" s="559"/>
      <c r="T826" s="559">
        <v>52.26</v>
      </c>
      <c r="U826" s="559"/>
      <c r="V826" s="559"/>
      <c r="W826" s="559">
        <v>2400</v>
      </c>
      <c r="X826" s="562">
        <f>Q826*W826</f>
        <v>0</v>
      </c>
      <c r="Y826" s="559">
        <v>1</v>
      </c>
      <c r="Z826" s="559">
        <v>3</v>
      </c>
      <c r="AA826" s="561"/>
      <c r="AB826" s="561"/>
      <c r="AC826" s="560"/>
      <c r="AD826" s="559"/>
      <c r="AE826" s="560">
        <v>0</v>
      </c>
      <c r="AF826" s="559">
        <v>0.03</v>
      </c>
      <c r="AG826" s="226"/>
    </row>
    <row r="827" spans="1:33" ht="15.75" x14ac:dyDescent="0.25">
      <c r="A827" s="559">
        <v>507</v>
      </c>
      <c r="B827" s="563" t="s">
        <v>4</v>
      </c>
      <c r="C827" s="559">
        <v>14351</v>
      </c>
      <c r="D827" s="559">
        <v>0</v>
      </c>
      <c r="E827" s="559">
        <v>1</v>
      </c>
      <c r="F827" s="559">
        <v>89</v>
      </c>
      <c r="G827" s="559"/>
      <c r="H827" s="559">
        <v>189</v>
      </c>
      <c r="I827" s="559"/>
      <c r="J827" s="559"/>
      <c r="K827" s="559"/>
      <c r="L827" s="559">
        <v>200</v>
      </c>
      <c r="M827" s="559">
        <f>H827*L827</f>
        <v>37800</v>
      </c>
      <c r="N827" s="559"/>
      <c r="O827" s="563"/>
      <c r="P827" s="563"/>
      <c r="Q827" s="559"/>
      <c r="R827" s="559"/>
      <c r="S827" s="559"/>
      <c r="T827" s="559"/>
      <c r="U827" s="559"/>
      <c r="V827" s="559"/>
      <c r="W827" s="559"/>
      <c r="X827" s="562"/>
      <c r="Y827" s="559"/>
      <c r="Z827" s="559"/>
      <c r="AA827" s="561"/>
      <c r="AB827" s="561">
        <f>M827</f>
        <v>37800</v>
      </c>
      <c r="AC827" s="560"/>
      <c r="AD827" s="559">
        <v>50</v>
      </c>
      <c r="AE827" s="560">
        <v>0</v>
      </c>
      <c r="AF827" s="559">
        <v>0.01</v>
      </c>
      <c r="AG827" s="226"/>
    </row>
    <row r="828" spans="1:33" ht="15.75" x14ac:dyDescent="0.25">
      <c r="A828" s="559"/>
      <c r="B828" s="563"/>
      <c r="C828" s="559"/>
      <c r="D828" s="559"/>
      <c r="E828" s="559"/>
      <c r="F828" s="559"/>
      <c r="G828" s="559"/>
      <c r="H828" s="559"/>
      <c r="I828" s="559"/>
      <c r="J828" s="559"/>
      <c r="K828" s="559"/>
      <c r="L828" s="559"/>
      <c r="M828" s="559"/>
      <c r="N828" s="559"/>
      <c r="O828" s="563" t="s">
        <v>39</v>
      </c>
      <c r="P828" s="563" t="s">
        <v>2</v>
      </c>
      <c r="Q828" s="559"/>
      <c r="R828" s="559"/>
      <c r="S828" s="559">
        <v>133.97999999999999</v>
      </c>
      <c r="T828" s="559"/>
      <c r="U828" s="559"/>
      <c r="V828" s="559"/>
      <c r="W828" s="559">
        <v>6500</v>
      </c>
      <c r="X828" s="562">
        <f>Q828*W828</f>
        <v>0</v>
      </c>
      <c r="Y828" s="559">
        <v>15</v>
      </c>
      <c r="Z828" s="559">
        <v>20</v>
      </c>
      <c r="AA828" s="561"/>
      <c r="AB828" s="561"/>
      <c r="AC828" s="560"/>
      <c r="AD828" s="559">
        <v>10</v>
      </c>
      <c r="AE828" s="560">
        <v>0</v>
      </c>
      <c r="AF828" s="559">
        <v>0.02</v>
      </c>
      <c r="AG828" s="226"/>
    </row>
    <row r="829" spans="1:33" ht="15.75" x14ac:dyDescent="0.25">
      <c r="A829" s="559"/>
      <c r="B829" s="563"/>
      <c r="C829" s="559"/>
      <c r="D829" s="559"/>
      <c r="E829" s="559"/>
      <c r="F829" s="559"/>
      <c r="G829" s="559"/>
      <c r="H829" s="559"/>
      <c r="I829" s="559"/>
      <c r="J829" s="559"/>
      <c r="K829" s="559"/>
      <c r="L829" s="559"/>
      <c r="M829" s="559"/>
      <c r="N829" s="559"/>
      <c r="O829" s="563" t="s">
        <v>16</v>
      </c>
      <c r="P829" s="563" t="s">
        <v>0</v>
      </c>
      <c r="Q829" s="559"/>
      <c r="R829" s="559"/>
      <c r="S829" s="559"/>
      <c r="T829" s="559">
        <v>31.04</v>
      </c>
      <c r="U829" s="559"/>
      <c r="V829" s="559"/>
      <c r="W829" s="559">
        <v>2400</v>
      </c>
      <c r="X829" s="562">
        <f>Q829*W829</f>
        <v>0</v>
      </c>
      <c r="Y829" s="559">
        <v>2</v>
      </c>
      <c r="Z829" s="559">
        <v>6</v>
      </c>
      <c r="AA829" s="561"/>
      <c r="AB829" s="561"/>
      <c r="AC829" s="560"/>
      <c r="AD829" s="559"/>
      <c r="AE829" s="560">
        <v>0</v>
      </c>
      <c r="AF829" s="559">
        <v>0.03</v>
      </c>
      <c r="AG829" s="226"/>
    </row>
    <row r="830" spans="1:33" ht="15.75" x14ac:dyDescent="0.25">
      <c r="A830" s="559"/>
      <c r="B830" s="563"/>
      <c r="C830" s="559"/>
      <c r="D830" s="559"/>
      <c r="E830" s="559"/>
      <c r="F830" s="559"/>
      <c r="G830" s="559"/>
      <c r="H830" s="559"/>
      <c r="I830" s="559"/>
      <c r="J830" s="559"/>
      <c r="K830" s="559"/>
      <c r="L830" s="559"/>
      <c r="M830" s="559"/>
      <c r="N830" s="559"/>
      <c r="O830" s="563" t="s">
        <v>22</v>
      </c>
      <c r="P830" s="563" t="s">
        <v>0</v>
      </c>
      <c r="Q830" s="559"/>
      <c r="R830" s="559">
        <v>65.569999999999993</v>
      </c>
      <c r="S830" s="559"/>
      <c r="T830" s="559"/>
      <c r="U830" s="559"/>
      <c r="V830" s="559"/>
      <c r="W830" s="559">
        <v>2050</v>
      </c>
      <c r="X830" s="562">
        <f>Q830*W830</f>
        <v>0</v>
      </c>
      <c r="Y830" s="559">
        <v>1</v>
      </c>
      <c r="Z830" s="559">
        <v>3</v>
      </c>
      <c r="AA830" s="561"/>
      <c r="AB830" s="561"/>
      <c r="AC830" s="560"/>
      <c r="AD830" s="559">
        <v>50</v>
      </c>
      <c r="AE830" s="560">
        <v>0</v>
      </c>
      <c r="AF830" s="559">
        <v>0.01</v>
      </c>
      <c r="AG830" s="226"/>
    </row>
    <row r="831" spans="1:33" ht="15.75" x14ac:dyDescent="0.25">
      <c r="A831" s="559">
        <v>508</v>
      </c>
      <c r="B831" s="563" t="s">
        <v>56</v>
      </c>
      <c r="C831" s="559">
        <v>436</v>
      </c>
      <c r="D831" s="559">
        <v>14</v>
      </c>
      <c r="E831" s="559">
        <v>0</v>
      </c>
      <c r="F831" s="559">
        <v>2</v>
      </c>
      <c r="G831" s="559">
        <v>5602</v>
      </c>
      <c r="H831" s="559"/>
      <c r="I831" s="559"/>
      <c r="J831" s="559"/>
      <c r="K831" s="559"/>
      <c r="L831" s="559"/>
      <c r="M831" s="559"/>
      <c r="N831" s="559"/>
      <c r="O831" s="563"/>
      <c r="P831" s="563"/>
      <c r="Q831" s="559"/>
      <c r="R831" s="559"/>
      <c r="S831" s="559"/>
      <c r="T831" s="559"/>
      <c r="U831" s="559"/>
      <c r="V831" s="559"/>
      <c r="W831" s="559"/>
      <c r="X831" s="562"/>
      <c r="Y831" s="559"/>
      <c r="Z831" s="559"/>
      <c r="AA831" s="561"/>
      <c r="AB831" s="561"/>
      <c r="AC831" s="560"/>
      <c r="AD831" s="559">
        <v>50</v>
      </c>
      <c r="AE831" s="560">
        <v>0</v>
      </c>
      <c r="AF831" s="559">
        <v>0.01</v>
      </c>
      <c r="AG831" s="226"/>
    </row>
    <row r="832" spans="1:33" ht="15.75" x14ac:dyDescent="0.25">
      <c r="A832" s="559">
        <v>509</v>
      </c>
      <c r="B832" s="563" t="s">
        <v>4</v>
      </c>
      <c r="C832" s="559">
        <v>14352</v>
      </c>
      <c r="D832" s="559">
        <v>0</v>
      </c>
      <c r="E832" s="559">
        <v>1</v>
      </c>
      <c r="F832" s="559">
        <v>71</v>
      </c>
      <c r="G832" s="559"/>
      <c r="H832" s="559">
        <v>171</v>
      </c>
      <c r="I832" s="559"/>
      <c r="J832" s="559"/>
      <c r="K832" s="559"/>
      <c r="L832" s="559">
        <v>200</v>
      </c>
      <c r="M832" s="559">
        <f>H832*L832</f>
        <v>34200</v>
      </c>
      <c r="N832" s="559"/>
      <c r="O832" s="563" t="s">
        <v>39</v>
      </c>
      <c r="P832" s="563" t="s">
        <v>2</v>
      </c>
      <c r="Q832" s="559"/>
      <c r="R832" s="559"/>
      <c r="S832" s="559">
        <v>137.69999999999999</v>
      </c>
      <c r="T832" s="559"/>
      <c r="U832" s="559"/>
      <c r="V832" s="559"/>
      <c r="W832" s="559">
        <v>6500</v>
      </c>
      <c r="X832" s="562">
        <f>Q832*W832</f>
        <v>0</v>
      </c>
      <c r="Y832" s="559"/>
      <c r="Z832" s="559">
        <v>76</v>
      </c>
      <c r="AA832" s="561"/>
      <c r="AB832" s="561">
        <f>M832</f>
        <v>34200</v>
      </c>
      <c r="AC832" s="560"/>
      <c r="AD832" s="559">
        <v>10</v>
      </c>
      <c r="AE832" s="560">
        <v>0</v>
      </c>
      <c r="AF832" s="559">
        <v>0.02</v>
      </c>
      <c r="AG832" s="226"/>
    </row>
    <row r="833" spans="1:33" ht="15.75" x14ac:dyDescent="0.25">
      <c r="A833" s="559"/>
      <c r="B833" s="563"/>
      <c r="C833" s="559"/>
      <c r="D833" s="559"/>
      <c r="E833" s="559"/>
      <c r="F833" s="559"/>
      <c r="G833" s="559"/>
      <c r="H833" s="559"/>
      <c r="I833" s="559"/>
      <c r="J833" s="559"/>
      <c r="K833" s="559"/>
      <c r="L833" s="559"/>
      <c r="M833" s="559"/>
      <c r="N833" s="559"/>
      <c r="O833" s="563" t="s">
        <v>16</v>
      </c>
      <c r="P833" s="563" t="s">
        <v>0</v>
      </c>
      <c r="Q833" s="559"/>
      <c r="R833" s="559"/>
      <c r="S833" s="559"/>
      <c r="T833" s="559">
        <v>83.95</v>
      </c>
      <c r="U833" s="559"/>
      <c r="V833" s="559"/>
      <c r="W833" s="559">
        <v>2400</v>
      </c>
      <c r="X833" s="562">
        <f>Q833*W833</f>
        <v>0</v>
      </c>
      <c r="Y833" s="559"/>
      <c r="Z833" s="559">
        <v>93</v>
      </c>
      <c r="AA833" s="561"/>
      <c r="AB833" s="561"/>
      <c r="AC833" s="560"/>
      <c r="AD833" s="559"/>
      <c r="AE833" s="560">
        <v>0</v>
      </c>
      <c r="AF833" s="559">
        <v>0.03</v>
      </c>
      <c r="AG833" s="226"/>
    </row>
    <row r="834" spans="1:33" ht="15.75" x14ac:dyDescent="0.25">
      <c r="A834" s="559">
        <v>510</v>
      </c>
      <c r="B834" s="563" t="s">
        <v>4</v>
      </c>
      <c r="C834" s="559">
        <v>11871</v>
      </c>
      <c r="D834" s="559">
        <v>5</v>
      </c>
      <c r="E834" s="559">
        <v>3</v>
      </c>
      <c r="F834" s="559">
        <v>89</v>
      </c>
      <c r="G834" s="559">
        <v>2389</v>
      </c>
      <c r="H834" s="559"/>
      <c r="I834" s="559"/>
      <c r="J834" s="559"/>
      <c r="K834" s="559"/>
      <c r="L834" s="559">
        <v>75</v>
      </c>
      <c r="M834" s="559">
        <f>G834*L834</f>
        <v>179175</v>
      </c>
      <c r="N834" s="559"/>
      <c r="O834" s="563"/>
      <c r="P834" s="563"/>
      <c r="Q834" s="559"/>
      <c r="R834" s="559"/>
      <c r="S834" s="559"/>
      <c r="T834" s="559"/>
      <c r="U834" s="559"/>
      <c r="V834" s="559"/>
      <c r="W834" s="559"/>
      <c r="X834" s="562"/>
      <c r="Y834" s="559"/>
      <c r="Z834" s="559"/>
      <c r="AA834" s="561"/>
      <c r="AB834" s="561">
        <f>M834</f>
        <v>179175</v>
      </c>
      <c r="AC834" s="560"/>
      <c r="AD834" s="559">
        <v>50</v>
      </c>
      <c r="AE834" s="560">
        <v>0</v>
      </c>
      <c r="AF834" s="559">
        <v>0.01</v>
      </c>
      <c r="AG834" s="226"/>
    </row>
    <row r="835" spans="1:33" ht="15.75" x14ac:dyDescent="0.25">
      <c r="A835" s="559">
        <v>511</v>
      </c>
      <c r="B835" s="563" t="s">
        <v>4</v>
      </c>
      <c r="C835" s="559">
        <v>12423</v>
      </c>
      <c r="D835" s="559">
        <v>0</v>
      </c>
      <c r="E835" s="559">
        <v>2</v>
      </c>
      <c r="F835" s="559">
        <v>2</v>
      </c>
      <c r="G835" s="559">
        <v>202</v>
      </c>
      <c r="H835" s="559"/>
      <c r="I835" s="559"/>
      <c r="J835" s="559"/>
      <c r="K835" s="559"/>
      <c r="L835" s="559">
        <v>75</v>
      </c>
      <c r="M835" s="559">
        <f>G835*L835</f>
        <v>15150</v>
      </c>
      <c r="N835" s="559"/>
      <c r="O835" s="563"/>
      <c r="P835" s="563"/>
      <c r="Q835" s="559"/>
      <c r="R835" s="559"/>
      <c r="S835" s="559"/>
      <c r="T835" s="559"/>
      <c r="U835" s="559"/>
      <c r="V835" s="559"/>
      <c r="W835" s="559"/>
      <c r="X835" s="562"/>
      <c r="Y835" s="559"/>
      <c r="Z835" s="559"/>
      <c r="AA835" s="561"/>
      <c r="AB835" s="561">
        <f>M835</f>
        <v>15150</v>
      </c>
      <c r="AC835" s="560"/>
      <c r="AD835" s="559">
        <v>50</v>
      </c>
      <c r="AE835" s="560">
        <v>0</v>
      </c>
      <c r="AF835" s="559">
        <v>0.01</v>
      </c>
      <c r="AG835" s="226"/>
    </row>
    <row r="836" spans="1:33" ht="15.75" x14ac:dyDescent="0.25">
      <c r="A836" s="559">
        <v>512</v>
      </c>
      <c r="B836" s="563" t="s">
        <v>1282</v>
      </c>
      <c r="C836" s="559"/>
      <c r="D836" s="559">
        <v>16</v>
      </c>
      <c r="E836" s="559">
        <v>3</v>
      </c>
      <c r="F836" s="559">
        <v>21</v>
      </c>
      <c r="G836" s="559">
        <v>6721</v>
      </c>
      <c r="H836" s="559"/>
      <c r="I836" s="559"/>
      <c r="J836" s="559"/>
      <c r="K836" s="559"/>
      <c r="L836" s="559"/>
      <c r="M836" s="559"/>
      <c r="N836" s="559"/>
      <c r="O836" s="563"/>
      <c r="P836" s="563"/>
      <c r="Q836" s="559"/>
      <c r="R836" s="559"/>
      <c r="S836" s="559"/>
      <c r="T836" s="559"/>
      <c r="U836" s="559"/>
      <c r="V836" s="559"/>
      <c r="W836" s="559"/>
      <c r="X836" s="562"/>
      <c r="Y836" s="559"/>
      <c r="Z836" s="559"/>
      <c r="AA836" s="561"/>
      <c r="AB836" s="561"/>
      <c r="AC836" s="560"/>
      <c r="AD836" s="559">
        <v>50</v>
      </c>
      <c r="AE836" s="560">
        <v>0</v>
      </c>
      <c r="AF836" s="559">
        <v>0.01</v>
      </c>
      <c r="AG836" s="226"/>
    </row>
    <row r="837" spans="1:33" ht="15.75" x14ac:dyDescent="0.25">
      <c r="A837" s="559">
        <v>513</v>
      </c>
      <c r="B837" s="563" t="s">
        <v>4</v>
      </c>
      <c r="C837" s="559">
        <v>12424</v>
      </c>
      <c r="D837" s="559">
        <v>5</v>
      </c>
      <c r="E837" s="559">
        <v>0</v>
      </c>
      <c r="F837" s="559">
        <v>47</v>
      </c>
      <c r="G837" s="559">
        <v>2047</v>
      </c>
      <c r="H837" s="559"/>
      <c r="I837" s="559"/>
      <c r="J837" s="559"/>
      <c r="K837" s="559"/>
      <c r="L837" s="559">
        <v>75</v>
      </c>
      <c r="M837" s="559">
        <f>G837*L837</f>
        <v>153525</v>
      </c>
      <c r="N837" s="559"/>
      <c r="O837" s="563"/>
      <c r="P837" s="563"/>
      <c r="Q837" s="559"/>
      <c r="R837" s="559"/>
      <c r="S837" s="559"/>
      <c r="T837" s="559"/>
      <c r="U837" s="559"/>
      <c r="V837" s="559"/>
      <c r="W837" s="559"/>
      <c r="X837" s="562"/>
      <c r="Y837" s="559"/>
      <c r="Z837" s="559"/>
      <c r="AA837" s="561"/>
      <c r="AB837" s="561">
        <f>M837</f>
        <v>153525</v>
      </c>
      <c r="AC837" s="560"/>
      <c r="AD837" s="559">
        <v>50</v>
      </c>
      <c r="AE837" s="560">
        <v>0</v>
      </c>
      <c r="AF837" s="559">
        <v>0.01</v>
      </c>
      <c r="AG837" s="226"/>
    </row>
    <row r="838" spans="1:33" ht="15.75" x14ac:dyDescent="0.25">
      <c r="A838" s="559">
        <v>514</v>
      </c>
      <c r="B838" s="563" t="s">
        <v>4</v>
      </c>
      <c r="C838" s="559">
        <v>12429</v>
      </c>
      <c r="D838" s="559">
        <v>0</v>
      </c>
      <c r="E838" s="559">
        <v>0</v>
      </c>
      <c r="F838" s="559">
        <v>31</v>
      </c>
      <c r="G838" s="559"/>
      <c r="H838" s="559">
        <v>31</v>
      </c>
      <c r="I838" s="559"/>
      <c r="J838" s="559"/>
      <c r="K838" s="559"/>
      <c r="L838" s="559">
        <v>200</v>
      </c>
      <c r="M838" s="559">
        <f>H838*L838</f>
        <v>6200</v>
      </c>
      <c r="N838" s="559"/>
      <c r="O838" s="563"/>
      <c r="P838" s="563"/>
      <c r="Q838" s="559"/>
      <c r="R838" s="559"/>
      <c r="S838" s="559"/>
      <c r="T838" s="559"/>
      <c r="U838" s="559"/>
      <c r="V838" s="559"/>
      <c r="W838" s="559"/>
      <c r="X838" s="562"/>
      <c r="Y838" s="559"/>
      <c r="Z838" s="559"/>
      <c r="AA838" s="561"/>
      <c r="AB838" s="561">
        <f>M838</f>
        <v>6200</v>
      </c>
      <c r="AC838" s="560"/>
      <c r="AD838" s="559">
        <v>50</v>
      </c>
      <c r="AE838" s="560">
        <v>0</v>
      </c>
      <c r="AF838" s="559">
        <v>0.01</v>
      </c>
      <c r="AG838" s="226"/>
    </row>
    <row r="839" spans="1:33" ht="15.75" x14ac:dyDescent="0.25">
      <c r="A839" s="559"/>
      <c r="B839" s="563"/>
      <c r="C839" s="559"/>
      <c r="D839" s="559"/>
      <c r="E839" s="559"/>
      <c r="F839" s="559"/>
      <c r="G839" s="559"/>
      <c r="H839" s="559"/>
      <c r="I839" s="559"/>
      <c r="J839" s="559"/>
      <c r="K839" s="559"/>
      <c r="L839" s="559"/>
      <c r="M839" s="559"/>
      <c r="N839" s="559"/>
      <c r="O839" s="563" t="s">
        <v>3</v>
      </c>
      <c r="P839" s="563" t="s">
        <v>2</v>
      </c>
      <c r="Q839" s="559"/>
      <c r="R839" s="559"/>
      <c r="S839" s="559">
        <v>105</v>
      </c>
      <c r="T839" s="559"/>
      <c r="U839" s="559"/>
      <c r="V839" s="559"/>
      <c r="W839" s="559">
        <v>6500</v>
      </c>
      <c r="X839" s="562">
        <f>Q839*W839</f>
        <v>0</v>
      </c>
      <c r="Y839" s="559">
        <v>30</v>
      </c>
      <c r="Z839" s="559">
        <v>50</v>
      </c>
      <c r="AA839" s="561"/>
      <c r="AB839" s="561"/>
      <c r="AC839" s="560"/>
      <c r="AD839" s="559">
        <v>10</v>
      </c>
      <c r="AE839" s="560">
        <v>0</v>
      </c>
      <c r="AF839" s="559">
        <v>0.02</v>
      </c>
      <c r="AG839" s="226"/>
    </row>
    <row r="840" spans="1:33" ht="15.75" x14ac:dyDescent="0.25">
      <c r="A840" s="559"/>
      <c r="B840" s="563"/>
      <c r="C840" s="559"/>
      <c r="D840" s="559"/>
      <c r="E840" s="559"/>
      <c r="F840" s="559"/>
      <c r="G840" s="559"/>
      <c r="H840" s="559"/>
      <c r="I840" s="559"/>
      <c r="J840" s="559"/>
      <c r="K840" s="559"/>
      <c r="L840" s="559"/>
      <c r="M840" s="559"/>
      <c r="N840" s="559"/>
      <c r="O840" s="563" t="s">
        <v>22</v>
      </c>
      <c r="P840" s="563" t="s">
        <v>0</v>
      </c>
      <c r="Q840" s="559"/>
      <c r="R840" s="559">
        <v>30.66</v>
      </c>
      <c r="S840" s="559"/>
      <c r="T840" s="559"/>
      <c r="U840" s="559"/>
      <c r="V840" s="559"/>
      <c r="W840" s="559">
        <v>2050</v>
      </c>
      <c r="X840" s="562">
        <f>Q840*W840</f>
        <v>0</v>
      </c>
      <c r="Y840" s="559">
        <v>20</v>
      </c>
      <c r="Z840" s="559">
        <v>93</v>
      </c>
      <c r="AA840" s="561"/>
      <c r="AB840" s="561"/>
      <c r="AC840" s="560"/>
      <c r="AD840" s="559">
        <v>50</v>
      </c>
      <c r="AE840" s="560">
        <v>0</v>
      </c>
      <c r="AF840" s="559">
        <v>0.01</v>
      </c>
      <c r="AG840" s="226"/>
    </row>
    <row r="841" spans="1:33" ht="15.75" x14ac:dyDescent="0.25">
      <c r="A841" s="559">
        <v>515</v>
      </c>
      <c r="B841" s="563" t="s">
        <v>4</v>
      </c>
      <c r="C841" s="559">
        <v>12428</v>
      </c>
      <c r="D841" s="559">
        <v>0</v>
      </c>
      <c r="E841" s="559">
        <v>0</v>
      </c>
      <c r="F841" s="559">
        <v>32</v>
      </c>
      <c r="G841" s="559"/>
      <c r="H841" s="559">
        <v>32</v>
      </c>
      <c r="I841" s="559"/>
      <c r="J841" s="559"/>
      <c r="K841" s="559"/>
      <c r="L841" s="559">
        <v>200</v>
      </c>
      <c r="M841" s="559">
        <f>H841*L841</f>
        <v>6400</v>
      </c>
      <c r="N841" s="559"/>
      <c r="O841" s="563"/>
      <c r="P841" s="563"/>
      <c r="Q841" s="559"/>
      <c r="R841" s="559"/>
      <c r="S841" s="559"/>
      <c r="T841" s="559"/>
      <c r="U841" s="559"/>
      <c r="V841" s="559"/>
      <c r="W841" s="559"/>
      <c r="X841" s="562"/>
      <c r="Y841" s="559"/>
      <c r="Z841" s="559"/>
      <c r="AA841" s="561"/>
      <c r="AB841" s="561">
        <f>M841</f>
        <v>6400</v>
      </c>
      <c r="AC841" s="560"/>
      <c r="AD841" s="559">
        <v>50</v>
      </c>
      <c r="AE841" s="560">
        <v>0</v>
      </c>
      <c r="AF841" s="559">
        <v>0.01</v>
      </c>
      <c r="AG841" s="226"/>
    </row>
    <row r="842" spans="1:33" ht="15.75" x14ac:dyDescent="0.25">
      <c r="A842" s="559"/>
      <c r="B842" s="563"/>
      <c r="C842" s="559"/>
      <c r="D842" s="559"/>
      <c r="E842" s="559"/>
      <c r="F842" s="559"/>
      <c r="G842" s="559"/>
      <c r="H842" s="559"/>
      <c r="I842" s="559"/>
      <c r="J842" s="559"/>
      <c r="K842" s="559"/>
      <c r="L842" s="559"/>
      <c r="M842" s="559"/>
      <c r="N842" s="559"/>
      <c r="O842" s="563" t="s">
        <v>3</v>
      </c>
      <c r="P842" s="563" t="s">
        <v>2</v>
      </c>
      <c r="Q842" s="559"/>
      <c r="R842" s="559"/>
      <c r="S842" s="559">
        <v>59.2</v>
      </c>
      <c r="T842" s="559"/>
      <c r="U842" s="559"/>
      <c r="V842" s="559"/>
      <c r="W842" s="559">
        <v>6500</v>
      </c>
      <c r="X842" s="562">
        <f>Q842*W842</f>
        <v>0</v>
      </c>
      <c r="Y842" s="559">
        <v>10</v>
      </c>
      <c r="Z842" s="559">
        <v>10</v>
      </c>
      <c r="AA842" s="561"/>
      <c r="AB842" s="561"/>
      <c r="AC842" s="560"/>
      <c r="AD842" s="559">
        <v>10</v>
      </c>
      <c r="AE842" s="560">
        <v>0</v>
      </c>
      <c r="AF842" s="559">
        <v>0.02</v>
      </c>
      <c r="AG842" s="226"/>
    </row>
    <row r="843" spans="1:33" ht="15.75" x14ac:dyDescent="0.25">
      <c r="A843" s="559">
        <v>516</v>
      </c>
      <c r="B843" s="563" t="s">
        <v>4</v>
      </c>
      <c r="C843" s="559">
        <v>12427</v>
      </c>
      <c r="D843" s="559">
        <v>4</v>
      </c>
      <c r="E843" s="559">
        <v>0</v>
      </c>
      <c r="F843" s="559">
        <v>47</v>
      </c>
      <c r="G843" s="559">
        <v>1647</v>
      </c>
      <c r="H843" s="559"/>
      <c r="I843" s="559"/>
      <c r="J843" s="559"/>
      <c r="K843" s="559"/>
      <c r="L843" s="559">
        <v>75</v>
      </c>
      <c r="M843" s="559">
        <f>G843*L843</f>
        <v>123525</v>
      </c>
      <c r="N843" s="559"/>
      <c r="O843" s="563"/>
      <c r="P843" s="563"/>
      <c r="Q843" s="559"/>
      <c r="R843" s="559"/>
      <c r="S843" s="559"/>
      <c r="T843" s="559"/>
      <c r="U843" s="559"/>
      <c r="V843" s="559"/>
      <c r="W843" s="559"/>
      <c r="X843" s="562"/>
      <c r="Y843" s="559"/>
      <c r="Z843" s="559"/>
      <c r="AA843" s="561"/>
      <c r="AB843" s="561">
        <f>M843</f>
        <v>123525</v>
      </c>
      <c r="AC843" s="560"/>
      <c r="AD843" s="559">
        <v>50</v>
      </c>
      <c r="AE843" s="560">
        <v>0</v>
      </c>
      <c r="AF843" s="559">
        <v>0.01</v>
      </c>
      <c r="AG843" s="226"/>
    </row>
    <row r="844" spans="1:33" ht="15.75" x14ac:dyDescent="0.25">
      <c r="A844" s="559">
        <v>517</v>
      </c>
      <c r="B844" s="563" t="s">
        <v>4</v>
      </c>
      <c r="C844" s="559">
        <v>2457</v>
      </c>
      <c r="D844" s="559">
        <v>11</v>
      </c>
      <c r="E844" s="559">
        <v>2</v>
      </c>
      <c r="F844" s="559">
        <v>47</v>
      </c>
      <c r="G844" s="559">
        <v>4647</v>
      </c>
      <c r="H844" s="559"/>
      <c r="I844" s="559"/>
      <c r="J844" s="559"/>
      <c r="K844" s="559"/>
      <c r="L844" s="559">
        <v>75</v>
      </c>
      <c r="M844" s="559">
        <f>G844*L844</f>
        <v>348525</v>
      </c>
      <c r="N844" s="559"/>
      <c r="O844" s="563"/>
      <c r="P844" s="563"/>
      <c r="Q844" s="559"/>
      <c r="R844" s="559"/>
      <c r="S844" s="559"/>
      <c r="T844" s="559"/>
      <c r="U844" s="559"/>
      <c r="V844" s="559"/>
      <c r="W844" s="559"/>
      <c r="X844" s="562"/>
      <c r="Y844" s="559"/>
      <c r="Z844" s="559"/>
      <c r="AA844" s="561"/>
      <c r="AB844" s="561">
        <f>M844</f>
        <v>348525</v>
      </c>
      <c r="AC844" s="560"/>
      <c r="AD844" s="559">
        <v>50</v>
      </c>
      <c r="AE844" s="560">
        <v>0</v>
      </c>
      <c r="AF844" s="559">
        <v>0.01</v>
      </c>
      <c r="AG844" s="226"/>
    </row>
    <row r="845" spans="1:33" ht="15.75" x14ac:dyDescent="0.25">
      <c r="A845" s="559">
        <v>518</v>
      </c>
      <c r="B845" s="563" t="s">
        <v>4</v>
      </c>
      <c r="C845" s="559">
        <v>16916</v>
      </c>
      <c r="D845" s="559">
        <v>11</v>
      </c>
      <c r="E845" s="559">
        <v>2</v>
      </c>
      <c r="F845" s="559">
        <v>97</v>
      </c>
      <c r="G845" s="559">
        <v>4697</v>
      </c>
      <c r="H845" s="559"/>
      <c r="I845" s="559"/>
      <c r="J845" s="559"/>
      <c r="K845" s="559"/>
      <c r="L845" s="559">
        <v>75</v>
      </c>
      <c r="M845" s="559">
        <f>G845*L845</f>
        <v>352275</v>
      </c>
      <c r="N845" s="559"/>
      <c r="O845" s="563"/>
      <c r="P845" s="563"/>
      <c r="Q845" s="559"/>
      <c r="R845" s="559"/>
      <c r="S845" s="559"/>
      <c r="T845" s="559"/>
      <c r="U845" s="559"/>
      <c r="V845" s="559"/>
      <c r="W845" s="559"/>
      <c r="X845" s="562"/>
      <c r="Y845" s="559"/>
      <c r="Z845" s="559"/>
      <c r="AA845" s="561"/>
      <c r="AB845" s="561">
        <f>M845</f>
        <v>352275</v>
      </c>
      <c r="AC845" s="560"/>
      <c r="AD845" s="559">
        <v>50</v>
      </c>
      <c r="AE845" s="560">
        <v>0</v>
      </c>
      <c r="AF845" s="559">
        <v>0.01</v>
      </c>
      <c r="AG845" s="226"/>
    </row>
    <row r="846" spans="1:33" ht="15.75" x14ac:dyDescent="0.25">
      <c r="A846" s="559">
        <v>519</v>
      </c>
      <c r="B846" s="563" t="s">
        <v>4</v>
      </c>
      <c r="C846" s="559">
        <v>6083</v>
      </c>
      <c r="D846" s="559">
        <v>0</v>
      </c>
      <c r="E846" s="559">
        <v>1</v>
      </c>
      <c r="F846" s="559">
        <v>41</v>
      </c>
      <c r="G846" s="559"/>
      <c r="H846" s="559">
        <v>141</v>
      </c>
      <c r="I846" s="559"/>
      <c r="J846" s="559"/>
      <c r="K846" s="559"/>
      <c r="L846" s="559">
        <v>200</v>
      </c>
      <c r="M846" s="559">
        <f>H846*L846</f>
        <v>28200</v>
      </c>
      <c r="N846" s="559"/>
      <c r="O846" s="563" t="s">
        <v>10</v>
      </c>
      <c r="P846" s="563" t="s">
        <v>9</v>
      </c>
      <c r="Q846" s="559">
        <v>377.64</v>
      </c>
      <c r="R846" s="559"/>
      <c r="S846" s="559"/>
      <c r="T846" s="559"/>
      <c r="U846" s="559"/>
      <c r="V846" s="559"/>
      <c r="W846" s="559">
        <v>6500</v>
      </c>
      <c r="X846" s="562">
        <f>Q846*W846</f>
        <v>2454660</v>
      </c>
      <c r="Y846" s="559">
        <v>30</v>
      </c>
      <c r="Z846" s="559">
        <v>85</v>
      </c>
      <c r="AA846" s="561">
        <f>SUM(X846-(X846*Z846/100))</f>
        <v>368199</v>
      </c>
      <c r="AB846" s="561">
        <f>AA846+M846</f>
        <v>396399</v>
      </c>
      <c r="AC846" s="560"/>
      <c r="AD846" s="559">
        <v>10</v>
      </c>
      <c r="AE846" s="560">
        <v>0</v>
      </c>
      <c r="AF846" s="559">
        <v>0.02</v>
      </c>
      <c r="AG846" s="226"/>
    </row>
    <row r="847" spans="1:33" ht="15.75" x14ac:dyDescent="0.25">
      <c r="A847" s="559"/>
      <c r="B847" s="563"/>
      <c r="C847" s="559"/>
      <c r="D847" s="559"/>
      <c r="E847" s="559"/>
      <c r="F847" s="559"/>
      <c r="G847" s="559"/>
      <c r="H847" s="559"/>
      <c r="I847" s="559"/>
      <c r="J847" s="559"/>
      <c r="K847" s="559"/>
      <c r="L847" s="559"/>
      <c r="M847" s="559"/>
      <c r="N847" s="559"/>
      <c r="O847" s="563" t="s">
        <v>41</v>
      </c>
      <c r="P847" s="563"/>
      <c r="Q847" s="559"/>
      <c r="R847" s="559"/>
      <c r="S847" s="559">
        <v>255.6</v>
      </c>
      <c r="T847" s="559"/>
      <c r="U847" s="559"/>
      <c r="V847" s="559"/>
      <c r="W847" s="559"/>
      <c r="X847" s="562"/>
      <c r="Y847" s="559"/>
      <c r="Z847" s="559"/>
      <c r="AA847" s="561"/>
      <c r="AB847" s="561"/>
      <c r="AC847" s="560"/>
      <c r="AD847" s="559"/>
      <c r="AE847" s="560"/>
      <c r="AF847" s="559"/>
      <c r="AG847" s="226"/>
    </row>
    <row r="848" spans="1:33" ht="15.75" x14ac:dyDescent="0.25">
      <c r="A848" s="559"/>
      <c r="B848" s="563"/>
      <c r="C848" s="559"/>
      <c r="D848" s="559"/>
      <c r="E848" s="559"/>
      <c r="F848" s="559"/>
      <c r="G848" s="559"/>
      <c r="H848" s="559"/>
      <c r="I848" s="559"/>
      <c r="J848" s="559"/>
      <c r="K848" s="559"/>
      <c r="L848" s="559"/>
      <c r="M848" s="559"/>
      <c r="N848" s="559"/>
      <c r="O848" s="563" t="s">
        <v>40</v>
      </c>
      <c r="P848" s="563"/>
      <c r="Q848" s="559"/>
      <c r="R848" s="559"/>
      <c r="S848" s="559">
        <v>96</v>
      </c>
      <c r="T848" s="559"/>
      <c r="U848" s="559"/>
      <c r="V848" s="559"/>
      <c r="W848" s="559"/>
      <c r="X848" s="562"/>
      <c r="Y848" s="559"/>
      <c r="Z848" s="559"/>
      <c r="AA848" s="561"/>
      <c r="AB848" s="561"/>
      <c r="AC848" s="560"/>
      <c r="AD848" s="559"/>
      <c r="AE848" s="560"/>
      <c r="AF848" s="559"/>
      <c r="AG848" s="226"/>
    </row>
    <row r="849" spans="1:33" ht="15.75" x14ac:dyDescent="0.25">
      <c r="A849" s="559"/>
      <c r="B849" s="563"/>
      <c r="C849" s="559"/>
      <c r="D849" s="559"/>
      <c r="E849" s="559"/>
      <c r="F849" s="559"/>
      <c r="G849" s="559"/>
      <c r="H849" s="559"/>
      <c r="I849" s="559"/>
      <c r="J849" s="559"/>
      <c r="K849" s="559"/>
      <c r="L849" s="559"/>
      <c r="M849" s="559"/>
      <c r="N849" s="559"/>
      <c r="O849" s="563" t="s">
        <v>8</v>
      </c>
      <c r="P849" s="563"/>
      <c r="Q849" s="559"/>
      <c r="R849" s="559">
        <v>26.04</v>
      </c>
      <c r="S849" s="559"/>
      <c r="T849" s="559"/>
      <c r="U849" s="559"/>
      <c r="V849" s="559"/>
      <c r="W849" s="559">
        <v>5400</v>
      </c>
      <c r="X849" s="562">
        <f>Q849*W849</f>
        <v>0</v>
      </c>
      <c r="Y849" s="559">
        <v>40</v>
      </c>
      <c r="Z849" s="559">
        <v>93</v>
      </c>
      <c r="AA849" s="561"/>
      <c r="AB849" s="561"/>
      <c r="AC849" s="560"/>
      <c r="AD849" s="559">
        <v>50</v>
      </c>
      <c r="AE849" s="560">
        <v>0</v>
      </c>
      <c r="AF849" s="559">
        <v>0.01</v>
      </c>
      <c r="AG849" s="226"/>
    </row>
    <row r="850" spans="1:33" ht="15.75" x14ac:dyDescent="0.25">
      <c r="A850" s="559">
        <v>520</v>
      </c>
      <c r="B850" s="563" t="s">
        <v>4</v>
      </c>
      <c r="C850" s="559">
        <v>9261</v>
      </c>
      <c r="D850" s="559">
        <v>6</v>
      </c>
      <c r="E850" s="559">
        <v>2</v>
      </c>
      <c r="F850" s="559">
        <v>88</v>
      </c>
      <c r="G850" s="559">
        <v>2688</v>
      </c>
      <c r="H850" s="559"/>
      <c r="I850" s="559"/>
      <c r="J850" s="559"/>
      <c r="K850" s="559"/>
      <c r="L850" s="559">
        <v>75</v>
      </c>
      <c r="M850" s="559">
        <f>G850*L850</f>
        <v>201600</v>
      </c>
      <c r="N850" s="559"/>
      <c r="O850" s="563"/>
      <c r="P850" s="563"/>
      <c r="Q850" s="559"/>
      <c r="R850" s="559"/>
      <c r="S850" s="559"/>
      <c r="T850" s="559"/>
      <c r="U850" s="559"/>
      <c r="V850" s="559"/>
      <c r="W850" s="559"/>
      <c r="X850" s="562"/>
      <c r="Y850" s="559"/>
      <c r="Z850" s="559"/>
      <c r="AA850" s="561"/>
      <c r="AB850" s="561">
        <f>M850</f>
        <v>201600</v>
      </c>
      <c r="AC850" s="560"/>
      <c r="AD850" s="559">
        <v>50</v>
      </c>
      <c r="AE850" s="560">
        <v>0</v>
      </c>
      <c r="AF850" s="559">
        <v>0.01</v>
      </c>
      <c r="AG850" s="226"/>
    </row>
    <row r="851" spans="1:33" ht="15.75" x14ac:dyDescent="0.25">
      <c r="A851" s="559">
        <v>521</v>
      </c>
      <c r="B851" s="563" t="s">
        <v>4</v>
      </c>
      <c r="C851" s="559">
        <v>21069</v>
      </c>
      <c r="D851" s="559">
        <v>17</v>
      </c>
      <c r="E851" s="559">
        <v>2</v>
      </c>
      <c r="F851" s="559">
        <v>34</v>
      </c>
      <c r="G851" s="559">
        <v>7034</v>
      </c>
      <c r="H851" s="559"/>
      <c r="I851" s="559"/>
      <c r="J851" s="559"/>
      <c r="K851" s="559"/>
      <c r="L851" s="559"/>
      <c r="M851" s="559"/>
      <c r="N851" s="559"/>
      <c r="O851" s="563"/>
      <c r="P851" s="563"/>
      <c r="Q851" s="559"/>
      <c r="R851" s="559"/>
      <c r="S851" s="559"/>
      <c r="T851" s="559"/>
      <c r="U851" s="559"/>
      <c r="V851" s="559"/>
      <c r="W851" s="559"/>
      <c r="X851" s="562"/>
      <c r="Y851" s="559"/>
      <c r="Z851" s="559"/>
      <c r="AA851" s="561"/>
      <c r="AB851" s="561"/>
      <c r="AC851" s="560"/>
      <c r="AD851" s="559">
        <v>50</v>
      </c>
      <c r="AE851" s="560">
        <v>0</v>
      </c>
      <c r="AF851" s="559">
        <v>0.01</v>
      </c>
      <c r="AG851" s="226"/>
    </row>
    <row r="852" spans="1:33" ht="15.75" x14ac:dyDescent="0.25">
      <c r="A852" s="559">
        <v>522</v>
      </c>
      <c r="B852" s="563" t="s">
        <v>4</v>
      </c>
      <c r="C852" s="559">
        <v>2006</v>
      </c>
      <c r="D852" s="559">
        <v>0</v>
      </c>
      <c r="E852" s="559">
        <v>1</v>
      </c>
      <c r="F852" s="559">
        <v>26</v>
      </c>
      <c r="G852" s="559"/>
      <c r="H852" s="559">
        <v>126</v>
      </c>
      <c r="I852" s="559"/>
      <c r="J852" s="559"/>
      <c r="K852" s="559"/>
      <c r="L852" s="559">
        <v>200</v>
      </c>
      <c r="M852" s="559">
        <f>H852*L852</f>
        <v>25200</v>
      </c>
      <c r="N852" s="559"/>
      <c r="O852" s="563" t="s">
        <v>44</v>
      </c>
      <c r="P852" s="563" t="s">
        <v>1285</v>
      </c>
      <c r="Q852" s="559"/>
      <c r="R852" s="559"/>
      <c r="S852" s="559"/>
      <c r="T852" s="559"/>
      <c r="U852" s="559"/>
      <c r="V852" s="559"/>
      <c r="W852" s="559">
        <v>6500</v>
      </c>
      <c r="X852" s="562">
        <f>Q852*W852</f>
        <v>0</v>
      </c>
      <c r="Y852" s="559">
        <v>5</v>
      </c>
      <c r="Z852" s="559">
        <v>10</v>
      </c>
      <c r="AA852" s="561"/>
      <c r="AB852" s="561">
        <f>M852</f>
        <v>25200</v>
      </c>
      <c r="AC852" s="560"/>
      <c r="AD852" s="559">
        <v>10</v>
      </c>
      <c r="AE852" s="560">
        <v>0</v>
      </c>
      <c r="AF852" s="559">
        <v>0.02</v>
      </c>
      <c r="AG852" s="226"/>
    </row>
    <row r="853" spans="1:33" ht="15.75" x14ac:dyDescent="0.25">
      <c r="A853" s="559"/>
      <c r="B853" s="563"/>
      <c r="C853" s="559"/>
      <c r="D853" s="559"/>
      <c r="E853" s="559"/>
      <c r="F853" s="559"/>
      <c r="G853" s="559"/>
      <c r="H853" s="559"/>
      <c r="I853" s="559"/>
      <c r="J853" s="559"/>
      <c r="K853" s="559"/>
      <c r="L853" s="559"/>
      <c r="M853" s="559"/>
      <c r="N853" s="559"/>
      <c r="O853" s="563" t="s">
        <v>41</v>
      </c>
      <c r="P853" s="563"/>
      <c r="Q853" s="559"/>
      <c r="R853" s="559"/>
      <c r="S853" s="559">
        <v>135.9</v>
      </c>
      <c r="T853" s="559"/>
      <c r="U853" s="559"/>
      <c r="V853" s="559"/>
      <c r="W853" s="559"/>
      <c r="X853" s="562"/>
      <c r="Y853" s="559"/>
      <c r="Z853" s="559"/>
      <c r="AA853" s="561"/>
      <c r="AB853" s="561"/>
      <c r="AC853" s="560"/>
      <c r="AD853" s="559"/>
      <c r="AE853" s="560"/>
      <c r="AF853" s="559"/>
      <c r="AG853" s="226"/>
    </row>
    <row r="854" spans="1:33" ht="15.75" x14ac:dyDescent="0.25">
      <c r="A854" s="559"/>
      <c r="B854" s="563"/>
      <c r="C854" s="559"/>
      <c r="D854" s="559"/>
      <c r="E854" s="559"/>
      <c r="F854" s="559"/>
      <c r="G854" s="559"/>
      <c r="H854" s="559"/>
      <c r="I854" s="559"/>
      <c r="J854" s="559"/>
      <c r="K854" s="559"/>
      <c r="L854" s="559"/>
      <c r="M854" s="559"/>
      <c r="N854" s="559"/>
      <c r="O854" s="563" t="s">
        <v>40</v>
      </c>
      <c r="P854" s="563"/>
      <c r="Q854" s="559"/>
      <c r="R854" s="559"/>
      <c r="S854" s="559">
        <v>96</v>
      </c>
      <c r="T854" s="559"/>
      <c r="U854" s="559"/>
      <c r="V854" s="559"/>
      <c r="W854" s="559"/>
      <c r="X854" s="562"/>
      <c r="Y854" s="559"/>
      <c r="Z854" s="559"/>
      <c r="AA854" s="561"/>
      <c r="AB854" s="561"/>
      <c r="AC854" s="560"/>
      <c r="AD854" s="559"/>
      <c r="AE854" s="560"/>
      <c r="AF854" s="559"/>
      <c r="AG854" s="226"/>
    </row>
    <row r="855" spans="1:33" ht="15.75" x14ac:dyDescent="0.25">
      <c r="A855" s="559"/>
      <c r="B855" s="563"/>
      <c r="C855" s="559"/>
      <c r="D855" s="559"/>
      <c r="E855" s="559"/>
      <c r="F855" s="559"/>
      <c r="G855" s="559"/>
      <c r="H855" s="559"/>
      <c r="I855" s="559"/>
      <c r="J855" s="559"/>
      <c r="K855" s="559"/>
      <c r="L855" s="559"/>
      <c r="M855" s="559"/>
      <c r="N855" s="559"/>
      <c r="O855" s="563" t="s">
        <v>16</v>
      </c>
      <c r="P855" s="563"/>
      <c r="Q855" s="559"/>
      <c r="R855" s="559"/>
      <c r="S855" s="559"/>
      <c r="T855" s="559">
        <v>65.88</v>
      </c>
      <c r="U855" s="559"/>
      <c r="V855" s="559"/>
      <c r="W855" s="559">
        <v>2400</v>
      </c>
      <c r="X855" s="562">
        <f>Q855*W855</f>
        <v>0</v>
      </c>
      <c r="Y855" s="559">
        <v>3</v>
      </c>
      <c r="Z855" s="559">
        <v>9</v>
      </c>
      <c r="AA855" s="561"/>
      <c r="AB855" s="561"/>
      <c r="AC855" s="560"/>
      <c r="AD855" s="559"/>
      <c r="AE855" s="560">
        <v>0</v>
      </c>
      <c r="AF855" s="559">
        <v>0.03</v>
      </c>
      <c r="AG855" s="226"/>
    </row>
    <row r="856" spans="1:33" ht="15.75" x14ac:dyDescent="0.25">
      <c r="A856" s="559"/>
      <c r="B856" s="563"/>
      <c r="C856" s="559"/>
      <c r="D856" s="559"/>
      <c r="E856" s="559"/>
      <c r="F856" s="559"/>
      <c r="G856" s="559"/>
      <c r="H856" s="559"/>
      <c r="I856" s="559"/>
      <c r="J856" s="559"/>
      <c r="K856" s="559"/>
      <c r="L856" s="559"/>
      <c r="M856" s="559"/>
      <c r="N856" s="559"/>
      <c r="O856" s="563" t="s">
        <v>8</v>
      </c>
      <c r="P856" s="563"/>
      <c r="Q856" s="559"/>
      <c r="R856" s="559">
        <v>25.76</v>
      </c>
      <c r="S856" s="559"/>
      <c r="T856" s="559"/>
      <c r="U856" s="559"/>
      <c r="V856" s="559"/>
      <c r="W856" s="559">
        <v>5400</v>
      </c>
      <c r="X856" s="562">
        <f>Q856*W856</f>
        <v>0</v>
      </c>
      <c r="Y856" s="559">
        <v>10</v>
      </c>
      <c r="Z856" s="559">
        <v>40</v>
      </c>
      <c r="AA856" s="561"/>
      <c r="AB856" s="561"/>
      <c r="AC856" s="560"/>
      <c r="AD856" s="559">
        <v>50</v>
      </c>
      <c r="AE856" s="560">
        <v>0</v>
      </c>
      <c r="AF856" s="559">
        <v>0.01</v>
      </c>
      <c r="AG856" s="226"/>
    </row>
    <row r="857" spans="1:33" ht="15.75" x14ac:dyDescent="0.25">
      <c r="A857" s="559">
        <v>523</v>
      </c>
      <c r="B857" s="563" t="s">
        <v>1282</v>
      </c>
      <c r="C857" s="559"/>
      <c r="D857" s="559">
        <v>5</v>
      </c>
      <c r="E857" s="559">
        <v>0</v>
      </c>
      <c r="F857" s="559">
        <v>0</v>
      </c>
      <c r="G857" s="559">
        <v>2000</v>
      </c>
      <c r="H857" s="559"/>
      <c r="I857" s="559"/>
      <c r="J857" s="559"/>
      <c r="K857" s="559"/>
      <c r="L857" s="559"/>
      <c r="M857" s="559"/>
      <c r="N857" s="559"/>
      <c r="O857" s="563"/>
      <c r="P857" s="563"/>
      <c r="Q857" s="559"/>
      <c r="R857" s="559"/>
      <c r="S857" s="559"/>
      <c r="T857" s="559"/>
      <c r="U857" s="559"/>
      <c r="V857" s="559"/>
      <c r="W857" s="559"/>
      <c r="X857" s="562"/>
      <c r="Y857" s="559"/>
      <c r="Z857" s="559"/>
      <c r="AA857" s="561"/>
      <c r="AB857" s="561"/>
      <c r="AC857" s="560"/>
      <c r="AD857" s="559">
        <v>50</v>
      </c>
      <c r="AE857" s="560">
        <v>0</v>
      </c>
      <c r="AF857" s="559">
        <v>0.01</v>
      </c>
      <c r="AG857" s="226"/>
    </row>
    <row r="858" spans="1:33" ht="15.75" x14ac:dyDescent="0.25">
      <c r="A858" s="559">
        <v>524</v>
      </c>
      <c r="B858" s="563" t="s">
        <v>4</v>
      </c>
      <c r="C858" s="559">
        <v>14094</v>
      </c>
      <c r="D858" s="559">
        <v>7</v>
      </c>
      <c r="E858" s="559">
        <v>1</v>
      </c>
      <c r="F858" s="559">
        <v>51</v>
      </c>
      <c r="G858" s="559">
        <v>2951</v>
      </c>
      <c r="H858" s="559"/>
      <c r="I858" s="559"/>
      <c r="J858" s="559"/>
      <c r="K858" s="559"/>
      <c r="L858" s="559">
        <v>75</v>
      </c>
      <c r="M858" s="559">
        <f>G858*L858</f>
        <v>221325</v>
      </c>
      <c r="N858" s="559"/>
      <c r="O858" s="563"/>
      <c r="P858" s="563"/>
      <c r="Q858" s="559"/>
      <c r="R858" s="559"/>
      <c r="S858" s="559"/>
      <c r="T858" s="559"/>
      <c r="U858" s="559"/>
      <c r="V858" s="559"/>
      <c r="W858" s="559"/>
      <c r="X858" s="562"/>
      <c r="Y858" s="559"/>
      <c r="Z858" s="559"/>
      <c r="AA858" s="561"/>
      <c r="AB858" s="561">
        <f>M858</f>
        <v>221325</v>
      </c>
      <c r="AC858" s="560"/>
      <c r="AD858" s="559">
        <v>50</v>
      </c>
      <c r="AE858" s="560">
        <v>0</v>
      </c>
      <c r="AF858" s="559">
        <v>0.01</v>
      </c>
      <c r="AG858" s="226"/>
    </row>
    <row r="859" spans="1:33" ht="15.75" x14ac:dyDescent="0.25">
      <c r="A859" s="559">
        <v>525</v>
      </c>
      <c r="B859" s="563" t="s">
        <v>4</v>
      </c>
      <c r="C859" s="559">
        <v>21137</v>
      </c>
      <c r="D859" s="559">
        <v>5</v>
      </c>
      <c r="E859" s="559">
        <v>0</v>
      </c>
      <c r="F859" s="559">
        <v>83</v>
      </c>
      <c r="G859" s="559">
        <v>2083</v>
      </c>
      <c r="H859" s="559"/>
      <c r="I859" s="559"/>
      <c r="J859" s="559"/>
      <c r="K859" s="559"/>
      <c r="L859" s="559"/>
      <c r="M859" s="559"/>
      <c r="N859" s="559"/>
      <c r="O859" s="563"/>
      <c r="P859" s="563"/>
      <c r="Q859" s="559"/>
      <c r="R859" s="559"/>
      <c r="S859" s="559"/>
      <c r="T859" s="559"/>
      <c r="U859" s="559"/>
      <c r="V859" s="559"/>
      <c r="W859" s="559"/>
      <c r="X859" s="562"/>
      <c r="Y859" s="559"/>
      <c r="Z859" s="559"/>
      <c r="AA859" s="561"/>
      <c r="AB859" s="561"/>
      <c r="AC859" s="560"/>
      <c r="AD859" s="559">
        <v>50</v>
      </c>
      <c r="AE859" s="560">
        <v>0</v>
      </c>
      <c r="AF859" s="559">
        <v>0.01</v>
      </c>
      <c r="AG859" s="226"/>
    </row>
    <row r="860" spans="1:33" ht="15.75" x14ac:dyDescent="0.25">
      <c r="A860" s="559">
        <v>526</v>
      </c>
      <c r="B860" s="563" t="s">
        <v>4</v>
      </c>
      <c r="C860" s="559">
        <v>13958</v>
      </c>
      <c r="D860" s="559">
        <v>2</v>
      </c>
      <c r="E860" s="559">
        <v>1</v>
      </c>
      <c r="F860" s="559">
        <v>62</v>
      </c>
      <c r="G860" s="559"/>
      <c r="H860" s="559"/>
      <c r="I860" s="559"/>
      <c r="J860" s="559">
        <v>962</v>
      </c>
      <c r="K860" s="559"/>
      <c r="L860" s="559">
        <v>110</v>
      </c>
      <c r="M860" s="559">
        <f>J860*L860</f>
        <v>105820</v>
      </c>
      <c r="N860" s="559"/>
      <c r="O860" s="563"/>
      <c r="P860" s="563"/>
      <c r="Q860" s="559"/>
      <c r="R860" s="559"/>
      <c r="S860" s="559"/>
      <c r="T860" s="559"/>
      <c r="U860" s="559"/>
      <c r="V860" s="559"/>
      <c r="W860" s="559"/>
      <c r="X860" s="562"/>
      <c r="Y860" s="559"/>
      <c r="Z860" s="559"/>
      <c r="AA860" s="561"/>
      <c r="AB860" s="561">
        <f>M860</f>
        <v>105820</v>
      </c>
      <c r="AC860" s="560"/>
      <c r="AD860" s="559"/>
      <c r="AE860" s="560">
        <v>0</v>
      </c>
      <c r="AF860" s="559">
        <v>0.03</v>
      </c>
      <c r="AG860" s="226"/>
    </row>
    <row r="861" spans="1:33" ht="15.75" x14ac:dyDescent="0.25">
      <c r="A861" s="559">
        <v>527</v>
      </c>
      <c r="B861" s="563" t="s">
        <v>4</v>
      </c>
      <c r="C861" s="559">
        <v>13847</v>
      </c>
      <c r="D861" s="559">
        <v>4</v>
      </c>
      <c r="E861" s="559">
        <v>2</v>
      </c>
      <c r="F861" s="559">
        <v>5</v>
      </c>
      <c r="G861" s="559">
        <v>2205</v>
      </c>
      <c r="H861" s="559"/>
      <c r="I861" s="559"/>
      <c r="J861" s="559"/>
      <c r="K861" s="559"/>
      <c r="L861" s="559">
        <v>160</v>
      </c>
      <c r="M861" s="559">
        <f>G861*L861</f>
        <v>352800</v>
      </c>
      <c r="N861" s="559"/>
      <c r="O861" s="563"/>
      <c r="P861" s="563"/>
      <c r="Q861" s="559"/>
      <c r="R861" s="559"/>
      <c r="S861" s="559"/>
      <c r="T861" s="559"/>
      <c r="U861" s="559"/>
      <c r="V861" s="559"/>
      <c r="W861" s="559"/>
      <c r="X861" s="562"/>
      <c r="Y861" s="559"/>
      <c r="Z861" s="559"/>
      <c r="AA861" s="561"/>
      <c r="AB861" s="561">
        <f>M861</f>
        <v>352800</v>
      </c>
      <c r="AC861" s="560"/>
      <c r="AD861" s="559">
        <v>50</v>
      </c>
      <c r="AE861" s="560">
        <v>0</v>
      </c>
      <c r="AF861" s="559">
        <v>0.01</v>
      </c>
      <c r="AG861" s="226"/>
    </row>
    <row r="862" spans="1:33" ht="15.75" x14ac:dyDescent="0.25">
      <c r="A862" s="559">
        <v>528</v>
      </c>
      <c r="B862" s="563" t="s">
        <v>56</v>
      </c>
      <c r="C862" s="559">
        <v>5818</v>
      </c>
      <c r="D862" s="559">
        <v>8</v>
      </c>
      <c r="E862" s="559">
        <v>1</v>
      </c>
      <c r="F862" s="559">
        <v>50</v>
      </c>
      <c r="G862" s="559">
        <v>3350</v>
      </c>
      <c r="H862" s="559"/>
      <c r="I862" s="559"/>
      <c r="J862" s="559"/>
      <c r="K862" s="559"/>
      <c r="L862" s="559"/>
      <c r="M862" s="559"/>
      <c r="N862" s="559"/>
      <c r="O862" s="563"/>
      <c r="P862" s="563"/>
      <c r="Q862" s="559"/>
      <c r="R862" s="559"/>
      <c r="S862" s="559"/>
      <c r="T862" s="559"/>
      <c r="U862" s="559"/>
      <c r="V862" s="559"/>
      <c r="W862" s="559"/>
      <c r="X862" s="562"/>
      <c r="Y862" s="559"/>
      <c r="Z862" s="559"/>
      <c r="AA862" s="561"/>
      <c r="AB862" s="561"/>
      <c r="AC862" s="560"/>
      <c r="AD862" s="559">
        <v>50</v>
      </c>
      <c r="AE862" s="560">
        <v>0</v>
      </c>
      <c r="AF862" s="559">
        <v>0.01</v>
      </c>
      <c r="AG862" s="226"/>
    </row>
    <row r="863" spans="1:33" ht="15.75" x14ac:dyDescent="0.25">
      <c r="A863" s="559"/>
      <c r="B863" s="563" t="s">
        <v>4</v>
      </c>
      <c r="C863" s="559">
        <v>20784</v>
      </c>
      <c r="D863" s="559">
        <v>10</v>
      </c>
      <c r="E863" s="559">
        <v>2</v>
      </c>
      <c r="F863" s="559">
        <v>50</v>
      </c>
      <c r="G863" s="559">
        <v>4250</v>
      </c>
      <c r="H863" s="559"/>
      <c r="I863" s="559"/>
      <c r="J863" s="559"/>
      <c r="K863" s="559"/>
      <c r="L863" s="559"/>
      <c r="M863" s="559"/>
      <c r="N863" s="559"/>
      <c r="O863" s="563"/>
      <c r="P863" s="563"/>
      <c r="Q863" s="559"/>
      <c r="R863" s="559"/>
      <c r="S863" s="559"/>
      <c r="T863" s="559"/>
      <c r="U863" s="559"/>
      <c r="V863" s="559"/>
      <c r="W863" s="559"/>
      <c r="X863" s="562"/>
      <c r="Y863" s="559"/>
      <c r="Z863" s="559"/>
      <c r="AA863" s="561"/>
      <c r="AB863" s="561"/>
      <c r="AC863" s="560"/>
      <c r="AD863" s="559">
        <v>50</v>
      </c>
      <c r="AE863" s="560">
        <v>0</v>
      </c>
      <c r="AF863" s="559">
        <v>0.01</v>
      </c>
      <c r="AG863" s="226"/>
    </row>
    <row r="864" spans="1:33" ht="15.75" x14ac:dyDescent="0.25">
      <c r="A864" s="559">
        <v>529</v>
      </c>
      <c r="B864" s="563" t="s">
        <v>4</v>
      </c>
      <c r="C864" s="559">
        <v>2051</v>
      </c>
      <c r="D864" s="559">
        <v>0</v>
      </c>
      <c r="E864" s="559">
        <v>2</v>
      </c>
      <c r="F864" s="559">
        <v>85</v>
      </c>
      <c r="G864" s="559"/>
      <c r="H864" s="559">
        <v>285</v>
      </c>
      <c r="I864" s="559"/>
      <c r="J864" s="559"/>
      <c r="K864" s="559"/>
      <c r="L864" s="559">
        <v>200</v>
      </c>
      <c r="M864" s="559">
        <f>H864*L864</f>
        <v>57000</v>
      </c>
      <c r="N864" s="559"/>
      <c r="O864" s="563" t="s">
        <v>3</v>
      </c>
      <c r="P864" s="563" t="s">
        <v>0</v>
      </c>
      <c r="Q864" s="559"/>
      <c r="R864" s="559"/>
      <c r="S864" s="559">
        <v>122.85</v>
      </c>
      <c r="T864" s="559"/>
      <c r="U864" s="559"/>
      <c r="V864" s="559"/>
      <c r="W864" s="559">
        <v>6500</v>
      </c>
      <c r="X864" s="562">
        <f>Q864*W864</f>
        <v>0</v>
      </c>
      <c r="Y864" s="559">
        <v>30</v>
      </c>
      <c r="Z864" s="559">
        <v>93</v>
      </c>
      <c r="AA864" s="561"/>
      <c r="AB864" s="561">
        <f>M864</f>
        <v>57000</v>
      </c>
      <c r="AC864" s="560"/>
      <c r="AD864" s="559">
        <v>10</v>
      </c>
      <c r="AE864" s="560">
        <v>0</v>
      </c>
      <c r="AF864" s="559">
        <v>0.02</v>
      </c>
      <c r="AG864" s="226"/>
    </row>
    <row r="865" spans="1:33" ht="15.75" x14ac:dyDescent="0.25">
      <c r="A865" s="559"/>
      <c r="B865" s="563"/>
      <c r="C865" s="559"/>
      <c r="D865" s="559"/>
      <c r="E865" s="559"/>
      <c r="F865" s="559"/>
      <c r="G865" s="559"/>
      <c r="H865" s="559"/>
      <c r="I865" s="559"/>
      <c r="J865" s="559"/>
      <c r="K865" s="559"/>
      <c r="L865" s="559"/>
      <c r="M865" s="559"/>
      <c r="N865" s="559"/>
      <c r="O865" s="563" t="s">
        <v>16</v>
      </c>
      <c r="P865" s="563" t="s">
        <v>0</v>
      </c>
      <c r="Q865" s="559"/>
      <c r="R865" s="559"/>
      <c r="S865" s="559"/>
      <c r="T865" s="559">
        <v>18.55</v>
      </c>
      <c r="U865" s="559"/>
      <c r="V865" s="559"/>
      <c r="W865" s="559">
        <v>2400</v>
      </c>
      <c r="X865" s="562">
        <f>Q865*W865</f>
        <v>0</v>
      </c>
      <c r="Y865" s="559">
        <v>10</v>
      </c>
      <c r="Z865" s="559">
        <v>40</v>
      </c>
      <c r="AA865" s="561"/>
      <c r="AB865" s="561"/>
      <c r="AC865" s="560"/>
      <c r="AD865" s="559"/>
      <c r="AE865" s="560">
        <v>0</v>
      </c>
      <c r="AF865" s="559">
        <v>0.03</v>
      </c>
      <c r="AG865" s="226"/>
    </row>
    <row r="866" spans="1:33" ht="15.75" x14ac:dyDescent="0.25">
      <c r="A866" s="559"/>
      <c r="B866" s="563"/>
      <c r="C866" s="559"/>
      <c r="D866" s="559"/>
      <c r="E866" s="559"/>
      <c r="F866" s="559"/>
      <c r="G866" s="559"/>
      <c r="H866" s="559"/>
      <c r="I866" s="559"/>
      <c r="J866" s="559"/>
      <c r="K866" s="559"/>
      <c r="L866" s="559"/>
      <c r="M866" s="559"/>
      <c r="N866" s="559"/>
      <c r="O866" s="563" t="s">
        <v>8</v>
      </c>
      <c r="P866" s="563" t="s">
        <v>0</v>
      </c>
      <c r="Q866" s="559"/>
      <c r="R866" s="559">
        <v>20.9</v>
      </c>
      <c r="S866" s="559"/>
      <c r="T866" s="559"/>
      <c r="U866" s="559"/>
      <c r="V866" s="559"/>
      <c r="W866" s="559">
        <v>5400</v>
      </c>
      <c r="X866" s="562">
        <f>Q866*W866</f>
        <v>0</v>
      </c>
      <c r="Y866" s="559">
        <v>30</v>
      </c>
      <c r="Z866" s="559">
        <v>93</v>
      </c>
      <c r="AA866" s="561"/>
      <c r="AB866" s="561"/>
      <c r="AC866" s="560"/>
      <c r="AD866" s="559">
        <v>50</v>
      </c>
      <c r="AE866" s="560">
        <v>0</v>
      </c>
      <c r="AF866" s="559">
        <v>0.01</v>
      </c>
      <c r="AG866" s="226"/>
    </row>
    <row r="867" spans="1:33" ht="15.75" x14ac:dyDescent="0.25">
      <c r="A867" s="559"/>
      <c r="B867" s="563"/>
      <c r="C867" s="559"/>
      <c r="D867" s="559"/>
      <c r="E867" s="559"/>
      <c r="F867" s="559"/>
      <c r="G867" s="559"/>
      <c r="H867" s="559"/>
      <c r="I867" s="559"/>
      <c r="J867" s="559"/>
      <c r="K867" s="559"/>
      <c r="L867" s="559"/>
      <c r="M867" s="559"/>
      <c r="N867" s="559"/>
      <c r="O867" s="563"/>
      <c r="P867" s="563"/>
      <c r="Q867" s="559"/>
      <c r="R867" s="559"/>
      <c r="S867" s="559">
        <v>185.4</v>
      </c>
      <c r="T867" s="559"/>
      <c r="U867" s="559"/>
      <c r="V867" s="559"/>
      <c r="W867" s="559"/>
      <c r="X867" s="562"/>
      <c r="Y867" s="559">
        <v>9</v>
      </c>
      <c r="Z867" s="559"/>
      <c r="AA867" s="561"/>
      <c r="AB867" s="561"/>
      <c r="AC867" s="560"/>
      <c r="AD867" s="559"/>
      <c r="AE867" s="560"/>
      <c r="AF867" s="559"/>
      <c r="AG867" s="226"/>
    </row>
    <row r="868" spans="1:33" ht="15.75" x14ac:dyDescent="0.25">
      <c r="A868" s="559"/>
      <c r="B868" s="563"/>
      <c r="C868" s="559"/>
      <c r="D868" s="559"/>
      <c r="E868" s="559"/>
      <c r="F868" s="559"/>
      <c r="G868" s="559"/>
      <c r="H868" s="559"/>
      <c r="I868" s="559"/>
      <c r="J868" s="559"/>
      <c r="K868" s="559"/>
      <c r="L868" s="559"/>
      <c r="M868" s="559"/>
      <c r="N868" s="559"/>
      <c r="O868" s="563" t="s">
        <v>3</v>
      </c>
      <c r="P868" s="563" t="s">
        <v>2</v>
      </c>
      <c r="Q868" s="559"/>
      <c r="R868" s="559"/>
      <c r="S868" s="559">
        <v>156.24</v>
      </c>
      <c r="T868" s="559"/>
      <c r="U868" s="559"/>
      <c r="V868" s="559"/>
      <c r="W868" s="559">
        <v>6500</v>
      </c>
      <c r="X868" s="562">
        <f>Q868*W868</f>
        <v>0</v>
      </c>
      <c r="Y868" s="559">
        <v>26</v>
      </c>
      <c r="Z868" s="559">
        <v>42</v>
      </c>
      <c r="AA868" s="561"/>
      <c r="AB868" s="561"/>
      <c r="AC868" s="560"/>
      <c r="AD868" s="559">
        <v>10</v>
      </c>
      <c r="AE868" s="560">
        <v>0</v>
      </c>
      <c r="AF868" s="559">
        <v>0.02</v>
      </c>
      <c r="AG868" s="226"/>
    </row>
    <row r="869" spans="1:33" ht="15.75" x14ac:dyDescent="0.25">
      <c r="A869" s="559"/>
      <c r="B869" s="563"/>
      <c r="C869" s="559"/>
      <c r="D869" s="559"/>
      <c r="E869" s="559"/>
      <c r="F869" s="559"/>
      <c r="G869" s="559"/>
      <c r="H869" s="559"/>
      <c r="I869" s="559"/>
      <c r="J869" s="559"/>
      <c r="K869" s="559"/>
      <c r="L869" s="559"/>
      <c r="M869" s="559"/>
      <c r="N869" s="559"/>
      <c r="O869" s="563" t="s">
        <v>8</v>
      </c>
      <c r="P869" s="563" t="s">
        <v>0</v>
      </c>
      <c r="Q869" s="559"/>
      <c r="R869" s="559">
        <v>14</v>
      </c>
      <c r="S869" s="559"/>
      <c r="T869" s="559"/>
      <c r="U869" s="559"/>
      <c r="V869" s="559"/>
      <c r="W869" s="559">
        <v>5400</v>
      </c>
      <c r="X869" s="562">
        <f>Q869*W869</f>
        <v>0</v>
      </c>
      <c r="Y869" s="559">
        <v>10</v>
      </c>
      <c r="Z869" s="559">
        <v>40</v>
      </c>
      <c r="AA869" s="561"/>
      <c r="AB869" s="561"/>
      <c r="AC869" s="560"/>
      <c r="AD869" s="559">
        <v>50</v>
      </c>
      <c r="AE869" s="560">
        <v>0</v>
      </c>
      <c r="AF869" s="559">
        <v>0.01</v>
      </c>
      <c r="AG869" s="226"/>
    </row>
    <row r="870" spans="1:33" ht="15.75" x14ac:dyDescent="0.25">
      <c r="A870" s="559"/>
      <c r="B870" s="563"/>
      <c r="C870" s="559"/>
      <c r="D870" s="559"/>
      <c r="E870" s="559"/>
      <c r="F870" s="559"/>
      <c r="G870" s="559"/>
      <c r="H870" s="559"/>
      <c r="I870" s="559"/>
      <c r="J870" s="559"/>
      <c r="K870" s="559"/>
      <c r="L870" s="559"/>
      <c r="M870" s="559"/>
      <c r="N870" s="559"/>
      <c r="O870" s="563" t="s">
        <v>42</v>
      </c>
      <c r="P870" s="563" t="s">
        <v>0</v>
      </c>
      <c r="Q870" s="559"/>
      <c r="R870" s="559"/>
      <c r="S870" s="559"/>
      <c r="T870" s="559">
        <v>24.7</v>
      </c>
      <c r="U870" s="559"/>
      <c r="V870" s="559"/>
      <c r="W870" s="559">
        <v>6500</v>
      </c>
      <c r="X870" s="562">
        <f>Q870*W870</f>
        <v>0</v>
      </c>
      <c r="Y870" s="559">
        <v>10</v>
      </c>
      <c r="Z870" s="559">
        <v>40</v>
      </c>
      <c r="AA870" s="561"/>
      <c r="AB870" s="561"/>
      <c r="AC870" s="560"/>
      <c r="AD870" s="559">
        <v>10</v>
      </c>
      <c r="AE870" s="560">
        <v>0</v>
      </c>
      <c r="AF870" s="559">
        <v>0.02</v>
      </c>
      <c r="AG870" s="226"/>
    </row>
    <row r="871" spans="1:33" ht="15.75" x14ac:dyDescent="0.25">
      <c r="A871" s="559">
        <v>530</v>
      </c>
      <c r="B871" s="563" t="s">
        <v>1282</v>
      </c>
      <c r="C871" s="559"/>
      <c r="D871" s="559">
        <v>7</v>
      </c>
      <c r="E871" s="559">
        <v>0</v>
      </c>
      <c r="F871" s="559">
        <v>0</v>
      </c>
      <c r="G871" s="559">
        <v>2800</v>
      </c>
      <c r="H871" s="559"/>
      <c r="I871" s="559"/>
      <c r="J871" s="559"/>
      <c r="K871" s="559"/>
      <c r="L871" s="559"/>
      <c r="M871" s="559"/>
      <c r="N871" s="559"/>
      <c r="O871" s="563"/>
      <c r="P871" s="563"/>
      <c r="Q871" s="559"/>
      <c r="R871" s="559"/>
      <c r="S871" s="559"/>
      <c r="T871" s="559"/>
      <c r="U871" s="559"/>
      <c r="V871" s="559"/>
      <c r="W871" s="559"/>
      <c r="X871" s="562"/>
      <c r="Y871" s="559"/>
      <c r="Z871" s="559"/>
      <c r="AA871" s="561"/>
      <c r="AB871" s="561"/>
      <c r="AC871" s="560"/>
      <c r="AD871" s="559">
        <v>50</v>
      </c>
      <c r="AE871" s="560">
        <v>0</v>
      </c>
      <c r="AF871" s="559">
        <v>0.01</v>
      </c>
      <c r="AG871" s="226"/>
    </row>
    <row r="872" spans="1:33" ht="15.75" x14ac:dyDescent="0.25">
      <c r="A872" s="559">
        <v>531</v>
      </c>
      <c r="B872" s="563" t="s">
        <v>4</v>
      </c>
      <c r="C872" s="559">
        <v>10541</v>
      </c>
      <c r="D872" s="559">
        <v>10</v>
      </c>
      <c r="E872" s="559">
        <v>1</v>
      </c>
      <c r="F872" s="559">
        <v>63</v>
      </c>
      <c r="G872" s="559">
        <v>4163</v>
      </c>
      <c r="H872" s="559"/>
      <c r="I872" s="559"/>
      <c r="J872" s="559"/>
      <c r="K872" s="559"/>
      <c r="L872" s="559">
        <v>100</v>
      </c>
      <c r="M872" s="559">
        <f>G872*L872</f>
        <v>416300</v>
      </c>
      <c r="N872" s="559"/>
      <c r="O872" s="563"/>
      <c r="P872" s="563"/>
      <c r="Q872" s="559"/>
      <c r="R872" s="559"/>
      <c r="S872" s="559"/>
      <c r="T872" s="559"/>
      <c r="U872" s="559"/>
      <c r="V872" s="559"/>
      <c r="W872" s="559"/>
      <c r="X872" s="562"/>
      <c r="Y872" s="559"/>
      <c r="Z872" s="559"/>
      <c r="AA872" s="561"/>
      <c r="AB872" s="561">
        <f>M872</f>
        <v>416300</v>
      </c>
      <c r="AC872" s="560"/>
      <c r="AD872" s="559">
        <v>50</v>
      </c>
      <c r="AE872" s="560">
        <v>0</v>
      </c>
      <c r="AF872" s="559">
        <v>0.01</v>
      </c>
      <c r="AG872" s="226"/>
    </row>
    <row r="873" spans="1:33" ht="15.75" x14ac:dyDescent="0.25">
      <c r="A873" s="559">
        <v>532</v>
      </c>
      <c r="B873" s="563" t="s">
        <v>4</v>
      </c>
      <c r="C873" s="559">
        <v>6086</v>
      </c>
      <c r="D873" s="559">
        <v>0</v>
      </c>
      <c r="E873" s="559">
        <v>2</v>
      </c>
      <c r="F873" s="559">
        <v>0</v>
      </c>
      <c r="G873" s="559"/>
      <c r="H873" s="559">
        <v>200</v>
      </c>
      <c r="I873" s="559"/>
      <c r="J873" s="559"/>
      <c r="K873" s="559"/>
      <c r="L873" s="559">
        <v>75</v>
      </c>
      <c r="M873" s="559">
        <f>H873*L873</f>
        <v>15000</v>
      </c>
      <c r="N873" s="559"/>
      <c r="O873" s="563" t="s">
        <v>10</v>
      </c>
      <c r="P873" s="563" t="s">
        <v>9</v>
      </c>
      <c r="Q873" s="559"/>
      <c r="R873" s="559"/>
      <c r="S873" s="559"/>
      <c r="T873" s="559"/>
      <c r="U873" s="559"/>
      <c r="V873" s="559"/>
      <c r="W873" s="559">
        <v>6500</v>
      </c>
      <c r="X873" s="562">
        <f>Q873*W873</f>
        <v>0</v>
      </c>
      <c r="Y873" s="559">
        <v>20</v>
      </c>
      <c r="Z873" s="559">
        <v>75</v>
      </c>
      <c r="AA873" s="561"/>
      <c r="AB873" s="561">
        <f>M873</f>
        <v>15000</v>
      </c>
      <c r="AC873" s="560"/>
      <c r="AD873" s="559">
        <v>10</v>
      </c>
      <c r="AE873" s="560">
        <v>0</v>
      </c>
      <c r="AF873" s="559">
        <v>0.02</v>
      </c>
      <c r="AG873" s="226"/>
    </row>
    <row r="874" spans="1:33" ht="15.75" x14ac:dyDescent="0.25">
      <c r="A874" s="559"/>
      <c r="B874" s="563"/>
      <c r="C874" s="559"/>
      <c r="D874" s="559"/>
      <c r="E874" s="559"/>
      <c r="F874" s="559"/>
      <c r="G874" s="559"/>
      <c r="H874" s="559"/>
      <c r="I874" s="559"/>
      <c r="J874" s="559"/>
      <c r="K874" s="559"/>
      <c r="L874" s="559"/>
      <c r="M874" s="559"/>
      <c r="N874" s="559"/>
      <c r="O874" s="563" t="s">
        <v>41</v>
      </c>
      <c r="P874" s="563"/>
      <c r="Q874" s="559"/>
      <c r="R874" s="559"/>
      <c r="S874" s="559">
        <v>176</v>
      </c>
      <c r="T874" s="559"/>
      <c r="U874" s="559"/>
      <c r="V874" s="559"/>
      <c r="W874" s="559"/>
      <c r="X874" s="562"/>
      <c r="Y874" s="559"/>
      <c r="Z874" s="559"/>
      <c r="AA874" s="561"/>
      <c r="AB874" s="561"/>
      <c r="AC874" s="560"/>
      <c r="AD874" s="559"/>
      <c r="AE874" s="560"/>
      <c r="AF874" s="559"/>
      <c r="AG874" s="226"/>
    </row>
    <row r="875" spans="1:33" ht="15.75" x14ac:dyDescent="0.25">
      <c r="A875" s="559"/>
      <c r="B875" s="563"/>
      <c r="C875" s="559"/>
      <c r="D875" s="559"/>
      <c r="E875" s="559"/>
      <c r="F875" s="559"/>
      <c r="G875" s="559"/>
      <c r="H875" s="559"/>
      <c r="I875" s="559"/>
      <c r="J875" s="559"/>
      <c r="K875" s="559"/>
      <c r="L875" s="559"/>
      <c r="M875" s="559"/>
      <c r="N875" s="559"/>
      <c r="O875" s="563" t="s">
        <v>40</v>
      </c>
      <c r="P875" s="563"/>
      <c r="Q875" s="559"/>
      <c r="R875" s="559"/>
      <c r="S875" s="559">
        <v>96</v>
      </c>
      <c r="T875" s="559"/>
      <c r="U875" s="559"/>
      <c r="V875" s="559"/>
      <c r="W875" s="559"/>
      <c r="X875" s="562"/>
      <c r="Y875" s="559"/>
      <c r="Z875" s="559"/>
      <c r="AA875" s="561"/>
      <c r="AB875" s="561"/>
      <c r="AC875" s="560"/>
      <c r="AD875" s="559"/>
      <c r="AE875" s="560"/>
      <c r="AF875" s="559"/>
      <c r="AG875" s="226"/>
    </row>
    <row r="876" spans="1:33" ht="15.75" x14ac:dyDescent="0.25">
      <c r="A876" s="559">
        <v>533</v>
      </c>
      <c r="B876" s="563" t="s">
        <v>4</v>
      </c>
      <c r="C876" s="559">
        <v>11893</v>
      </c>
      <c r="D876" s="559">
        <v>3</v>
      </c>
      <c r="E876" s="559">
        <v>0</v>
      </c>
      <c r="F876" s="559">
        <v>78</v>
      </c>
      <c r="G876" s="559">
        <v>1278</v>
      </c>
      <c r="H876" s="559"/>
      <c r="I876" s="559"/>
      <c r="J876" s="559"/>
      <c r="K876" s="559"/>
      <c r="L876" s="559">
        <v>110</v>
      </c>
      <c r="M876" s="559">
        <f>G876*L876</f>
        <v>140580</v>
      </c>
      <c r="N876" s="559"/>
      <c r="O876" s="563"/>
      <c r="P876" s="563"/>
      <c r="Q876" s="559"/>
      <c r="R876" s="559"/>
      <c r="S876" s="559"/>
      <c r="T876" s="559"/>
      <c r="U876" s="559"/>
      <c r="V876" s="559"/>
      <c r="W876" s="559"/>
      <c r="X876" s="562"/>
      <c r="Y876" s="559"/>
      <c r="Z876" s="559"/>
      <c r="AA876" s="561"/>
      <c r="AB876" s="561">
        <f>M876</f>
        <v>140580</v>
      </c>
      <c r="AC876" s="560"/>
      <c r="AD876" s="559">
        <v>50</v>
      </c>
      <c r="AE876" s="560">
        <v>0</v>
      </c>
      <c r="AF876" s="559">
        <v>0.01</v>
      </c>
      <c r="AG876" s="226"/>
    </row>
    <row r="877" spans="1:33" ht="15.75" x14ac:dyDescent="0.25">
      <c r="A877" s="559">
        <v>534</v>
      </c>
      <c r="B877" s="563" t="s">
        <v>4</v>
      </c>
      <c r="C877" s="559">
        <v>18011</v>
      </c>
      <c r="D877" s="559">
        <v>3</v>
      </c>
      <c r="E877" s="559">
        <v>0</v>
      </c>
      <c r="F877" s="559">
        <v>45</v>
      </c>
      <c r="G877" s="559">
        <v>1245</v>
      </c>
      <c r="H877" s="559"/>
      <c r="I877" s="559"/>
      <c r="J877" s="559"/>
      <c r="K877" s="559"/>
      <c r="L877" s="559">
        <v>75</v>
      </c>
      <c r="M877" s="559">
        <f>G877*L877</f>
        <v>93375</v>
      </c>
      <c r="N877" s="559"/>
      <c r="O877" s="563"/>
      <c r="P877" s="563"/>
      <c r="Q877" s="559"/>
      <c r="R877" s="559"/>
      <c r="S877" s="559"/>
      <c r="T877" s="559"/>
      <c r="U877" s="559"/>
      <c r="V877" s="559"/>
      <c r="W877" s="559"/>
      <c r="X877" s="562"/>
      <c r="Y877" s="559"/>
      <c r="Z877" s="559"/>
      <c r="AA877" s="561"/>
      <c r="AB877" s="561">
        <f>M877</f>
        <v>93375</v>
      </c>
      <c r="AC877" s="560"/>
      <c r="AD877" s="559">
        <v>50</v>
      </c>
      <c r="AE877" s="560">
        <v>0</v>
      </c>
      <c r="AF877" s="559">
        <v>0.01</v>
      </c>
      <c r="AG877" s="226"/>
    </row>
    <row r="878" spans="1:33" ht="15.75" x14ac:dyDescent="0.25">
      <c r="A878" s="559">
        <v>535</v>
      </c>
      <c r="B878" s="563" t="s">
        <v>4</v>
      </c>
      <c r="C878" s="559">
        <v>10024</v>
      </c>
      <c r="D878" s="559">
        <v>15</v>
      </c>
      <c r="E878" s="559">
        <v>1</v>
      </c>
      <c r="F878" s="559">
        <v>77</v>
      </c>
      <c r="G878" s="559">
        <v>6177</v>
      </c>
      <c r="H878" s="559"/>
      <c r="I878" s="559"/>
      <c r="J878" s="559"/>
      <c r="K878" s="559"/>
      <c r="L878" s="559">
        <v>100</v>
      </c>
      <c r="M878" s="559">
        <f>G878*L878</f>
        <v>617700</v>
      </c>
      <c r="N878" s="559"/>
      <c r="O878" s="563"/>
      <c r="P878" s="563"/>
      <c r="Q878" s="559"/>
      <c r="R878" s="559"/>
      <c r="S878" s="559"/>
      <c r="T878" s="559"/>
      <c r="U878" s="559"/>
      <c r="V878" s="559"/>
      <c r="W878" s="559"/>
      <c r="X878" s="562"/>
      <c r="Y878" s="559"/>
      <c r="Z878" s="559"/>
      <c r="AA878" s="561"/>
      <c r="AB878" s="561">
        <f>M878</f>
        <v>617700</v>
      </c>
      <c r="AC878" s="560"/>
      <c r="AD878" s="559">
        <v>50</v>
      </c>
      <c r="AE878" s="560">
        <v>0</v>
      </c>
      <c r="AF878" s="559">
        <v>0.01</v>
      </c>
      <c r="AG878" s="226"/>
    </row>
    <row r="879" spans="1:33" ht="15.75" x14ac:dyDescent="0.25">
      <c r="A879" s="559">
        <v>536</v>
      </c>
      <c r="B879" s="563" t="s">
        <v>4</v>
      </c>
      <c r="C879" s="559">
        <v>11896</v>
      </c>
      <c r="D879" s="559">
        <v>10</v>
      </c>
      <c r="E879" s="559">
        <v>0</v>
      </c>
      <c r="F879" s="559">
        <v>0</v>
      </c>
      <c r="G879" s="559">
        <v>4000</v>
      </c>
      <c r="H879" s="559"/>
      <c r="I879" s="559"/>
      <c r="J879" s="559"/>
      <c r="K879" s="559"/>
      <c r="L879" s="559">
        <v>75</v>
      </c>
      <c r="M879" s="559">
        <f>G879*L879</f>
        <v>300000</v>
      </c>
      <c r="N879" s="559"/>
      <c r="O879" s="563"/>
      <c r="P879" s="563"/>
      <c r="Q879" s="559"/>
      <c r="R879" s="559"/>
      <c r="S879" s="559"/>
      <c r="T879" s="559"/>
      <c r="U879" s="559"/>
      <c r="V879" s="559"/>
      <c r="W879" s="559"/>
      <c r="X879" s="562"/>
      <c r="Y879" s="559"/>
      <c r="Z879" s="559"/>
      <c r="AA879" s="561"/>
      <c r="AB879" s="561">
        <f>M879</f>
        <v>300000</v>
      </c>
      <c r="AC879" s="560"/>
      <c r="AD879" s="559">
        <v>50</v>
      </c>
      <c r="AE879" s="560">
        <v>0</v>
      </c>
      <c r="AF879" s="559">
        <v>0.01</v>
      </c>
      <c r="AG879" s="226"/>
    </row>
    <row r="880" spans="1:33" ht="15.75" x14ac:dyDescent="0.25">
      <c r="A880" s="559">
        <v>537</v>
      </c>
      <c r="B880" s="563" t="s">
        <v>4</v>
      </c>
      <c r="C880" s="559">
        <v>1267</v>
      </c>
      <c r="D880" s="559">
        <v>0</v>
      </c>
      <c r="E880" s="559">
        <v>1</v>
      </c>
      <c r="F880" s="559">
        <v>42</v>
      </c>
      <c r="G880" s="559"/>
      <c r="H880" s="559">
        <v>142</v>
      </c>
      <c r="I880" s="559"/>
      <c r="J880" s="559"/>
      <c r="K880" s="559"/>
      <c r="L880" s="559">
        <v>200</v>
      </c>
      <c r="M880" s="559">
        <f>H880*L880</f>
        <v>28400</v>
      </c>
      <c r="N880" s="559"/>
      <c r="O880" s="563" t="s">
        <v>1284</v>
      </c>
      <c r="P880" s="563" t="s">
        <v>1283</v>
      </c>
      <c r="Q880" s="559"/>
      <c r="R880" s="559"/>
      <c r="S880" s="559"/>
      <c r="T880" s="559"/>
      <c r="U880" s="559"/>
      <c r="V880" s="559"/>
      <c r="W880" s="559">
        <v>6500</v>
      </c>
      <c r="X880" s="562">
        <f>Q880*W880</f>
        <v>0</v>
      </c>
      <c r="Y880" s="559"/>
      <c r="Z880" s="559">
        <v>85</v>
      </c>
      <c r="AA880" s="561"/>
      <c r="AB880" s="561">
        <f>M880</f>
        <v>28400</v>
      </c>
      <c r="AC880" s="560"/>
      <c r="AD880" s="559">
        <v>10</v>
      </c>
      <c r="AE880" s="560">
        <v>0</v>
      </c>
      <c r="AF880" s="559">
        <v>0.02</v>
      </c>
      <c r="AG880" s="226"/>
    </row>
    <row r="881" spans="1:33" ht="15.75" x14ac:dyDescent="0.25">
      <c r="A881" s="559"/>
      <c r="B881" s="563"/>
      <c r="C881" s="559"/>
      <c r="D881" s="559"/>
      <c r="E881" s="559"/>
      <c r="F881" s="559"/>
      <c r="G881" s="559"/>
      <c r="H881" s="559"/>
      <c r="I881" s="559"/>
      <c r="J881" s="559"/>
      <c r="K881" s="559"/>
      <c r="L881" s="559"/>
      <c r="M881" s="559"/>
      <c r="N881" s="559"/>
      <c r="O881" s="563" t="s">
        <v>41</v>
      </c>
      <c r="P881" s="563"/>
      <c r="Q881" s="559"/>
      <c r="R881" s="559"/>
      <c r="S881" s="559">
        <v>212.8</v>
      </c>
      <c r="T881" s="559"/>
      <c r="U881" s="559"/>
      <c r="V881" s="559"/>
      <c r="W881" s="559"/>
      <c r="X881" s="562"/>
      <c r="Y881" s="559"/>
      <c r="Z881" s="559"/>
      <c r="AA881" s="561"/>
      <c r="AB881" s="561"/>
      <c r="AC881" s="560"/>
      <c r="AD881" s="559"/>
      <c r="AE881" s="560"/>
      <c r="AF881" s="559"/>
      <c r="AG881" s="226"/>
    </row>
    <row r="882" spans="1:33" ht="15.75" x14ac:dyDescent="0.25">
      <c r="A882" s="559"/>
      <c r="B882" s="563"/>
      <c r="C882" s="559"/>
      <c r="D882" s="559"/>
      <c r="E882" s="559"/>
      <c r="F882" s="559"/>
      <c r="G882" s="559"/>
      <c r="H882" s="559"/>
      <c r="I882" s="559"/>
      <c r="J882" s="559"/>
      <c r="K882" s="559"/>
      <c r="L882" s="559"/>
      <c r="M882" s="559"/>
      <c r="N882" s="559"/>
      <c r="O882" s="563" t="s">
        <v>40</v>
      </c>
      <c r="P882" s="563"/>
      <c r="Q882" s="559"/>
      <c r="R882" s="559"/>
      <c r="S882" s="559">
        <v>96</v>
      </c>
      <c r="T882" s="559"/>
      <c r="U882" s="559"/>
      <c r="V882" s="559"/>
      <c r="W882" s="559"/>
      <c r="X882" s="562"/>
      <c r="Y882" s="559"/>
      <c r="Z882" s="559"/>
      <c r="AA882" s="561"/>
      <c r="AB882" s="561"/>
      <c r="AC882" s="560"/>
      <c r="AD882" s="559"/>
      <c r="AE882" s="560"/>
      <c r="AF882" s="559"/>
      <c r="AG882" s="226"/>
    </row>
    <row r="883" spans="1:33" ht="15.75" x14ac:dyDescent="0.25">
      <c r="A883" s="559"/>
      <c r="B883" s="563"/>
      <c r="C883" s="559"/>
      <c r="D883" s="559"/>
      <c r="E883" s="559"/>
      <c r="F883" s="559"/>
      <c r="G883" s="559"/>
      <c r="H883" s="559"/>
      <c r="I883" s="559"/>
      <c r="J883" s="559"/>
      <c r="K883" s="559"/>
      <c r="L883" s="559"/>
      <c r="M883" s="559"/>
      <c r="N883" s="559"/>
      <c r="O883" s="563" t="s">
        <v>8</v>
      </c>
      <c r="P883" s="563" t="s">
        <v>0</v>
      </c>
      <c r="Q883" s="559"/>
      <c r="R883" s="559">
        <v>24.91</v>
      </c>
      <c r="S883" s="559"/>
      <c r="T883" s="559"/>
      <c r="U883" s="559"/>
      <c r="V883" s="559"/>
      <c r="W883" s="559">
        <v>5400</v>
      </c>
      <c r="X883" s="562">
        <f>Q883*W883</f>
        <v>0</v>
      </c>
      <c r="Y883" s="559"/>
      <c r="Z883" s="559">
        <v>93</v>
      </c>
      <c r="AA883" s="561"/>
      <c r="AB883" s="561"/>
      <c r="AC883" s="560"/>
      <c r="AD883" s="559">
        <v>50</v>
      </c>
      <c r="AE883" s="560">
        <v>0</v>
      </c>
      <c r="AF883" s="559">
        <v>0.01</v>
      </c>
      <c r="AG883" s="226"/>
    </row>
    <row r="884" spans="1:33" ht="15.75" x14ac:dyDescent="0.25">
      <c r="A884" s="559"/>
      <c r="B884" s="563"/>
      <c r="C884" s="559"/>
      <c r="D884" s="559"/>
      <c r="E884" s="559"/>
      <c r="F884" s="559"/>
      <c r="G884" s="559"/>
      <c r="H884" s="559"/>
      <c r="I884" s="559"/>
      <c r="J884" s="559"/>
      <c r="K884" s="559"/>
      <c r="L884" s="559"/>
      <c r="M884" s="559"/>
      <c r="N884" s="559"/>
      <c r="O884" s="563" t="s">
        <v>16</v>
      </c>
      <c r="P884" s="563" t="s">
        <v>0</v>
      </c>
      <c r="Q884" s="559"/>
      <c r="R884" s="559"/>
      <c r="S884" s="559"/>
      <c r="T884" s="559">
        <v>28.09</v>
      </c>
      <c r="U884" s="559"/>
      <c r="V884" s="559"/>
      <c r="W884" s="559">
        <v>2400</v>
      </c>
      <c r="X884" s="562">
        <f>Q884*W884</f>
        <v>0</v>
      </c>
      <c r="Y884" s="559"/>
      <c r="Z884" s="559">
        <v>93</v>
      </c>
      <c r="AA884" s="561"/>
      <c r="AB884" s="561"/>
      <c r="AC884" s="560"/>
      <c r="AD884" s="559"/>
      <c r="AE884" s="560">
        <v>0</v>
      </c>
      <c r="AF884" s="559">
        <v>0.03</v>
      </c>
      <c r="AG884" s="226"/>
    </row>
    <row r="885" spans="1:33" ht="15.75" x14ac:dyDescent="0.25">
      <c r="A885" s="559"/>
      <c r="B885" s="563"/>
      <c r="C885" s="559"/>
      <c r="D885" s="559"/>
      <c r="E885" s="559"/>
      <c r="F885" s="559"/>
      <c r="G885" s="559"/>
      <c r="H885" s="559"/>
      <c r="I885" s="559"/>
      <c r="J885" s="559"/>
      <c r="K885" s="559"/>
      <c r="L885" s="559"/>
      <c r="M885" s="559"/>
      <c r="N885" s="559"/>
      <c r="O885" s="563" t="s">
        <v>22</v>
      </c>
      <c r="P885" s="563" t="s">
        <v>0</v>
      </c>
      <c r="Q885" s="559"/>
      <c r="R885" s="559">
        <v>99.6</v>
      </c>
      <c r="S885" s="559"/>
      <c r="T885" s="559"/>
      <c r="U885" s="559"/>
      <c r="V885" s="559"/>
      <c r="W885" s="559">
        <v>2050</v>
      </c>
      <c r="X885" s="562">
        <f>Q885*W885</f>
        <v>0</v>
      </c>
      <c r="Y885" s="559"/>
      <c r="Z885" s="559">
        <v>93</v>
      </c>
      <c r="AA885" s="561"/>
      <c r="AB885" s="561"/>
      <c r="AC885" s="560"/>
      <c r="AD885" s="559">
        <v>50</v>
      </c>
      <c r="AE885" s="560">
        <v>0</v>
      </c>
      <c r="AF885" s="559">
        <v>0.01</v>
      </c>
      <c r="AG885" s="226"/>
    </row>
    <row r="886" spans="1:33" ht="15.75" x14ac:dyDescent="0.25">
      <c r="A886" s="559"/>
      <c r="B886" s="563"/>
      <c r="C886" s="559"/>
      <c r="D886" s="559"/>
      <c r="E886" s="559"/>
      <c r="F886" s="559"/>
      <c r="G886" s="559"/>
      <c r="H886" s="559"/>
      <c r="I886" s="559"/>
      <c r="J886" s="559"/>
      <c r="K886" s="559"/>
      <c r="L886" s="559"/>
      <c r="M886" s="559"/>
      <c r="N886" s="559"/>
      <c r="O886" s="563" t="s">
        <v>22</v>
      </c>
      <c r="P886" s="563" t="s">
        <v>0</v>
      </c>
      <c r="Q886" s="559"/>
      <c r="R886" s="559">
        <v>84</v>
      </c>
      <c r="S886" s="559"/>
      <c r="T886" s="559"/>
      <c r="U886" s="559"/>
      <c r="V886" s="559"/>
      <c r="W886" s="559">
        <v>2050</v>
      </c>
      <c r="X886" s="562">
        <f>Q886*W886</f>
        <v>0</v>
      </c>
      <c r="Y886" s="559"/>
      <c r="Z886" s="559">
        <v>93</v>
      </c>
      <c r="AA886" s="561"/>
      <c r="AB886" s="561"/>
      <c r="AC886" s="560"/>
      <c r="AD886" s="559">
        <v>50</v>
      </c>
      <c r="AE886" s="560">
        <v>0</v>
      </c>
      <c r="AF886" s="559">
        <v>0.01</v>
      </c>
      <c r="AG886" s="226"/>
    </row>
    <row r="887" spans="1:33" ht="15.75" x14ac:dyDescent="0.25">
      <c r="A887" s="559">
        <v>538</v>
      </c>
      <c r="B887" s="563" t="s">
        <v>4</v>
      </c>
      <c r="C887" s="559">
        <v>2916</v>
      </c>
      <c r="D887" s="559">
        <v>15</v>
      </c>
      <c r="E887" s="559">
        <v>1</v>
      </c>
      <c r="F887" s="559">
        <v>77</v>
      </c>
      <c r="G887" s="559">
        <v>6177</v>
      </c>
      <c r="H887" s="559"/>
      <c r="I887" s="559"/>
      <c r="J887" s="559"/>
      <c r="K887" s="559"/>
      <c r="L887" s="559">
        <v>100</v>
      </c>
      <c r="M887" s="559">
        <f>G887*L887</f>
        <v>617700</v>
      </c>
      <c r="N887" s="559"/>
      <c r="O887" s="563"/>
      <c r="P887" s="563"/>
      <c r="Q887" s="559"/>
      <c r="R887" s="559"/>
      <c r="S887" s="559"/>
      <c r="T887" s="559"/>
      <c r="U887" s="559"/>
      <c r="V887" s="559"/>
      <c r="W887" s="559"/>
      <c r="X887" s="562"/>
      <c r="Y887" s="559"/>
      <c r="Z887" s="559"/>
      <c r="AA887" s="561"/>
      <c r="AB887" s="561">
        <f>M887</f>
        <v>617700</v>
      </c>
      <c r="AC887" s="560"/>
      <c r="AD887" s="559">
        <v>50</v>
      </c>
      <c r="AE887" s="560">
        <v>0</v>
      </c>
      <c r="AF887" s="559">
        <v>0.01</v>
      </c>
      <c r="AG887" s="226"/>
    </row>
    <row r="888" spans="1:33" ht="15.75" x14ac:dyDescent="0.25">
      <c r="A888" s="559">
        <v>539</v>
      </c>
      <c r="B888" s="563" t="s">
        <v>4</v>
      </c>
      <c r="C888" s="559">
        <v>12273</v>
      </c>
      <c r="D888" s="559">
        <v>0</v>
      </c>
      <c r="E888" s="559">
        <v>1</v>
      </c>
      <c r="F888" s="559">
        <v>45</v>
      </c>
      <c r="G888" s="559"/>
      <c r="H888" s="559">
        <v>145</v>
      </c>
      <c r="I888" s="559"/>
      <c r="J888" s="559"/>
      <c r="K888" s="559"/>
      <c r="L888" s="559">
        <v>200</v>
      </c>
      <c r="M888" s="559">
        <f>H888*L888</f>
        <v>29000</v>
      </c>
      <c r="N888" s="559"/>
      <c r="O888" s="563" t="s">
        <v>3</v>
      </c>
      <c r="P888" s="563" t="s">
        <v>0</v>
      </c>
      <c r="Q888" s="559"/>
      <c r="R888" s="559"/>
      <c r="S888" s="559">
        <v>128.80000000000001</v>
      </c>
      <c r="T888" s="559"/>
      <c r="U888" s="559"/>
      <c r="V888" s="559"/>
      <c r="W888" s="559">
        <v>6500</v>
      </c>
      <c r="X888" s="562">
        <f>Q888*W888</f>
        <v>0</v>
      </c>
      <c r="Y888" s="559"/>
      <c r="Z888" s="559">
        <v>93</v>
      </c>
      <c r="AA888" s="561"/>
      <c r="AB888" s="561">
        <f>M888</f>
        <v>29000</v>
      </c>
      <c r="AC888" s="560"/>
      <c r="AD888" s="559">
        <v>10</v>
      </c>
      <c r="AE888" s="560">
        <v>0</v>
      </c>
      <c r="AF888" s="559">
        <v>0.02</v>
      </c>
      <c r="AG888" s="226"/>
    </row>
    <row r="889" spans="1:33" ht="15.75" x14ac:dyDescent="0.25">
      <c r="A889" s="559"/>
      <c r="B889" s="563"/>
      <c r="C889" s="559"/>
      <c r="D889" s="559"/>
      <c r="E889" s="559"/>
      <c r="F889" s="559"/>
      <c r="G889" s="559"/>
      <c r="H889" s="559"/>
      <c r="I889" s="559"/>
      <c r="J889" s="559"/>
      <c r="K889" s="559"/>
      <c r="L889" s="559"/>
      <c r="M889" s="559"/>
      <c r="N889" s="559"/>
      <c r="O889" s="563" t="s">
        <v>8</v>
      </c>
      <c r="P889" s="563" t="s">
        <v>0</v>
      </c>
      <c r="Q889" s="559"/>
      <c r="R889" s="559">
        <v>24</v>
      </c>
      <c r="S889" s="559"/>
      <c r="T889" s="559"/>
      <c r="U889" s="559"/>
      <c r="V889" s="559"/>
      <c r="W889" s="559">
        <v>5400</v>
      </c>
      <c r="X889" s="562">
        <f>Q889*W889</f>
        <v>0</v>
      </c>
      <c r="Y889" s="559"/>
      <c r="Z889" s="559">
        <v>93</v>
      </c>
      <c r="AA889" s="561"/>
      <c r="AB889" s="561"/>
      <c r="AC889" s="560"/>
      <c r="AD889" s="559">
        <v>50</v>
      </c>
      <c r="AE889" s="560">
        <v>0</v>
      </c>
      <c r="AF889" s="559">
        <v>0.01</v>
      </c>
      <c r="AG889" s="226"/>
    </row>
    <row r="890" spans="1:33" ht="15.75" x14ac:dyDescent="0.25">
      <c r="A890" s="559">
        <v>540</v>
      </c>
      <c r="B890" s="563" t="s">
        <v>4</v>
      </c>
      <c r="C890" s="559">
        <v>1637</v>
      </c>
      <c r="D890" s="559">
        <v>4</v>
      </c>
      <c r="E890" s="559">
        <v>2</v>
      </c>
      <c r="F890" s="559">
        <v>92</v>
      </c>
      <c r="G890" s="559">
        <v>1892</v>
      </c>
      <c r="H890" s="559"/>
      <c r="I890" s="559"/>
      <c r="J890" s="559"/>
      <c r="K890" s="559"/>
      <c r="L890" s="559">
        <v>75</v>
      </c>
      <c r="M890" s="559">
        <f>G890*L890</f>
        <v>141900</v>
      </c>
      <c r="N890" s="559"/>
      <c r="O890" s="563"/>
      <c r="P890" s="563"/>
      <c r="Q890" s="559"/>
      <c r="R890" s="559"/>
      <c r="S890" s="559"/>
      <c r="T890" s="559"/>
      <c r="U890" s="559"/>
      <c r="V890" s="559"/>
      <c r="W890" s="559"/>
      <c r="X890" s="562"/>
      <c r="Y890" s="559"/>
      <c r="Z890" s="559"/>
      <c r="AA890" s="561"/>
      <c r="AB890" s="561">
        <f>M890</f>
        <v>141900</v>
      </c>
      <c r="AC890" s="560"/>
      <c r="AD890" s="559">
        <v>50</v>
      </c>
      <c r="AE890" s="560">
        <v>0</v>
      </c>
      <c r="AF890" s="559">
        <v>0.01</v>
      </c>
      <c r="AG890" s="226"/>
    </row>
    <row r="891" spans="1:33" ht="15.75" x14ac:dyDescent="0.25">
      <c r="A891" s="559">
        <v>541</v>
      </c>
      <c r="B891" s="563" t="s">
        <v>4</v>
      </c>
      <c r="C891" s="559">
        <v>7945</v>
      </c>
      <c r="D891" s="559">
        <v>3</v>
      </c>
      <c r="E891" s="559">
        <v>2</v>
      </c>
      <c r="F891" s="559">
        <v>0</v>
      </c>
      <c r="G891" s="559">
        <v>1400</v>
      </c>
      <c r="H891" s="559"/>
      <c r="I891" s="559"/>
      <c r="J891" s="559"/>
      <c r="K891" s="559"/>
      <c r="L891" s="559">
        <v>75</v>
      </c>
      <c r="M891" s="559">
        <f>G891*L891</f>
        <v>105000</v>
      </c>
      <c r="N891" s="559"/>
      <c r="O891" s="563"/>
      <c r="P891" s="563"/>
      <c r="Q891" s="559"/>
      <c r="R891" s="559"/>
      <c r="S891" s="559"/>
      <c r="T891" s="559"/>
      <c r="U891" s="559"/>
      <c r="V891" s="559"/>
      <c r="W891" s="559"/>
      <c r="X891" s="562"/>
      <c r="Y891" s="559"/>
      <c r="Z891" s="559"/>
      <c r="AA891" s="561"/>
      <c r="AB891" s="561">
        <f>M891</f>
        <v>105000</v>
      </c>
      <c r="AC891" s="560"/>
      <c r="AD891" s="559">
        <v>50</v>
      </c>
      <c r="AE891" s="560">
        <v>0</v>
      </c>
      <c r="AF891" s="559">
        <v>0.01</v>
      </c>
      <c r="AG891" s="226"/>
    </row>
    <row r="892" spans="1:33" ht="15.75" x14ac:dyDescent="0.25">
      <c r="A892" s="559">
        <v>542</v>
      </c>
      <c r="B892" s="563" t="s">
        <v>4</v>
      </c>
      <c r="C892" s="559">
        <v>3389</v>
      </c>
      <c r="D892" s="559">
        <v>5</v>
      </c>
      <c r="E892" s="559">
        <v>0</v>
      </c>
      <c r="F892" s="559">
        <v>76</v>
      </c>
      <c r="G892" s="559">
        <v>2076</v>
      </c>
      <c r="H892" s="559"/>
      <c r="I892" s="559"/>
      <c r="J892" s="559"/>
      <c r="K892" s="559"/>
      <c r="L892" s="559">
        <v>75</v>
      </c>
      <c r="M892" s="559">
        <f>G892*L892</f>
        <v>155700</v>
      </c>
      <c r="N892" s="559"/>
      <c r="O892" s="563"/>
      <c r="P892" s="563"/>
      <c r="Q892" s="559"/>
      <c r="R892" s="559"/>
      <c r="S892" s="559"/>
      <c r="T892" s="559"/>
      <c r="U892" s="559"/>
      <c r="V892" s="559"/>
      <c r="W892" s="559"/>
      <c r="X892" s="562"/>
      <c r="Y892" s="559"/>
      <c r="Z892" s="559"/>
      <c r="AA892" s="561"/>
      <c r="AB892" s="561">
        <f>M892</f>
        <v>155700</v>
      </c>
      <c r="AC892" s="560"/>
      <c r="AD892" s="559">
        <v>50</v>
      </c>
      <c r="AE892" s="560">
        <v>0</v>
      </c>
      <c r="AF892" s="559">
        <v>0.01</v>
      </c>
      <c r="AG892" s="226"/>
    </row>
    <row r="893" spans="1:33" ht="15.75" x14ac:dyDescent="0.25">
      <c r="A893" s="559">
        <v>543</v>
      </c>
      <c r="B893" s="563" t="s">
        <v>1282</v>
      </c>
      <c r="C893" s="559"/>
      <c r="D893" s="559">
        <v>12</v>
      </c>
      <c r="E893" s="559">
        <v>2</v>
      </c>
      <c r="F893" s="559">
        <v>86</v>
      </c>
      <c r="G893" s="559">
        <v>5086</v>
      </c>
      <c r="H893" s="559"/>
      <c r="I893" s="559"/>
      <c r="J893" s="559"/>
      <c r="K893" s="559"/>
      <c r="L893" s="559"/>
      <c r="M893" s="559"/>
      <c r="N893" s="559"/>
      <c r="O893" s="563"/>
      <c r="P893" s="563"/>
      <c r="Q893" s="559"/>
      <c r="R893" s="559"/>
      <c r="S893" s="559"/>
      <c r="T893" s="559"/>
      <c r="U893" s="559"/>
      <c r="V893" s="559"/>
      <c r="W893" s="559"/>
      <c r="X893" s="562"/>
      <c r="Y893" s="559"/>
      <c r="Z893" s="559"/>
      <c r="AA893" s="561"/>
      <c r="AB893" s="561"/>
      <c r="AC893" s="560"/>
      <c r="AD893" s="559">
        <v>50</v>
      </c>
      <c r="AE893" s="560">
        <v>0</v>
      </c>
      <c r="AF893" s="559">
        <v>0.01</v>
      </c>
      <c r="AG893" s="226"/>
    </row>
    <row r="894" spans="1:33" ht="15.75" x14ac:dyDescent="0.25">
      <c r="A894" s="559">
        <v>544</v>
      </c>
      <c r="B894" s="563" t="s">
        <v>4</v>
      </c>
      <c r="C894" s="559">
        <v>5900</v>
      </c>
      <c r="D894" s="559">
        <v>0</v>
      </c>
      <c r="E894" s="559">
        <v>0</v>
      </c>
      <c r="F894" s="559">
        <v>59</v>
      </c>
      <c r="G894" s="559"/>
      <c r="H894" s="559">
        <v>59</v>
      </c>
      <c r="I894" s="559"/>
      <c r="J894" s="559"/>
      <c r="K894" s="559"/>
      <c r="L894" s="559">
        <v>200</v>
      </c>
      <c r="M894" s="559">
        <f>L894*H894</f>
        <v>11800</v>
      </c>
      <c r="N894" s="559"/>
      <c r="O894" s="563" t="s">
        <v>39</v>
      </c>
      <c r="P894" s="563" t="s">
        <v>0</v>
      </c>
      <c r="Q894" s="559">
        <v>162</v>
      </c>
      <c r="R894" s="559"/>
      <c r="S894" s="559">
        <v>129.6</v>
      </c>
      <c r="T894" s="559"/>
      <c r="U894" s="559"/>
      <c r="V894" s="559"/>
      <c r="W894" s="559">
        <v>6500</v>
      </c>
      <c r="X894" s="562">
        <f>Q894*W894</f>
        <v>1053000</v>
      </c>
      <c r="Y894" s="559"/>
      <c r="Z894" s="559">
        <v>93</v>
      </c>
      <c r="AA894" s="561">
        <f>SUM(X894-(X894*Z894/100))</f>
        <v>73710</v>
      </c>
      <c r="AB894" s="561">
        <f>M894+AA894</f>
        <v>85510</v>
      </c>
      <c r="AC894" s="560"/>
      <c r="AD894" s="559">
        <v>10</v>
      </c>
      <c r="AE894" s="560">
        <v>0</v>
      </c>
      <c r="AF894" s="559">
        <v>0.02</v>
      </c>
      <c r="AG894" s="226"/>
    </row>
    <row r="895" spans="1:33" ht="15.75" x14ac:dyDescent="0.25">
      <c r="A895" s="559"/>
      <c r="B895" s="563"/>
      <c r="C895" s="559"/>
      <c r="D895" s="559"/>
      <c r="E895" s="559"/>
      <c r="F895" s="559"/>
      <c r="G895" s="559"/>
      <c r="H895" s="559"/>
      <c r="I895" s="559"/>
      <c r="J895" s="559"/>
      <c r="K895" s="559"/>
      <c r="L895" s="559"/>
      <c r="M895" s="559"/>
      <c r="N895" s="559"/>
      <c r="O895" s="563" t="s">
        <v>8</v>
      </c>
      <c r="P895" s="563" t="s">
        <v>0</v>
      </c>
      <c r="Q895" s="559"/>
      <c r="R895" s="559">
        <v>32.5</v>
      </c>
      <c r="S895" s="559"/>
      <c r="T895" s="559"/>
      <c r="U895" s="559"/>
      <c r="V895" s="559"/>
      <c r="W895" s="559">
        <v>5400</v>
      </c>
      <c r="X895" s="562">
        <f>Q895*W895</f>
        <v>0</v>
      </c>
      <c r="Y895" s="559"/>
      <c r="Z895" s="559">
        <v>93</v>
      </c>
      <c r="AA895" s="561"/>
      <c r="AB895" s="561"/>
      <c r="AC895" s="560"/>
      <c r="AD895" s="559">
        <v>50</v>
      </c>
      <c r="AE895" s="560">
        <v>0</v>
      </c>
      <c r="AF895" s="559">
        <v>0.01</v>
      </c>
      <c r="AG895" s="226"/>
    </row>
    <row r="896" spans="1:33" ht="15.75" x14ac:dyDescent="0.25">
      <c r="A896" s="559">
        <v>545</v>
      </c>
      <c r="B896" s="563" t="s">
        <v>4</v>
      </c>
      <c r="C896" s="559">
        <v>5897</v>
      </c>
      <c r="D896" s="559">
        <v>0</v>
      </c>
      <c r="E896" s="559">
        <v>0</v>
      </c>
      <c r="F896" s="559">
        <v>69</v>
      </c>
      <c r="G896" s="559"/>
      <c r="H896" s="559">
        <v>69</v>
      </c>
      <c r="I896" s="559"/>
      <c r="J896" s="559"/>
      <c r="K896" s="559"/>
      <c r="L896" s="559">
        <v>200</v>
      </c>
      <c r="M896" s="559">
        <f>H896*L896</f>
        <v>13800</v>
      </c>
      <c r="N896" s="559"/>
      <c r="O896" s="563" t="s">
        <v>39</v>
      </c>
      <c r="P896" s="563" t="s">
        <v>2</v>
      </c>
      <c r="Q896" s="559">
        <v>127.44</v>
      </c>
      <c r="R896" s="559"/>
      <c r="S896" s="559">
        <v>127.44</v>
      </c>
      <c r="T896" s="559"/>
      <c r="U896" s="559"/>
      <c r="V896" s="559"/>
      <c r="W896" s="559">
        <v>6500</v>
      </c>
      <c r="X896" s="562">
        <f>Q896*W896</f>
        <v>828360</v>
      </c>
      <c r="Y896" s="559"/>
      <c r="Z896" s="559">
        <v>76</v>
      </c>
      <c r="AA896" s="561">
        <f>SUM(X896-(X896*Z896/100))</f>
        <v>198806.40000000002</v>
      </c>
      <c r="AB896" s="561">
        <f>M896+AA896</f>
        <v>212606.40000000002</v>
      </c>
      <c r="AC896" s="560"/>
      <c r="AD896" s="559">
        <v>10</v>
      </c>
      <c r="AE896" s="560">
        <v>0</v>
      </c>
      <c r="AF896" s="559">
        <v>0.02</v>
      </c>
      <c r="AG896" s="226"/>
    </row>
    <row r="897" spans="1:33" ht="15.75" x14ac:dyDescent="0.25">
      <c r="A897" s="559">
        <v>546</v>
      </c>
      <c r="B897" s="563" t="s">
        <v>4</v>
      </c>
      <c r="C897" s="559">
        <v>3387</v>
      </c>
      <c r="D897" s="559">
        <v>5</v>
      </c>
      <c r="E897" s="559">
        <v>0</v>
      </c>
      <c r="F897" s="559">
        <v>76</v>
      </c>
      <c r="G897" s="559">
        <v>2076</v>
      </c>
      <c r="H897" s="559"/>
      <c r="I897" s="559"/>
      <c r="J897" s="559"/>
      <c r="K897" s="559"/>
      <c r="L897" s="559">
        <v>75</v>
      </c>
      <c r="M897" s="559">
        <f>G897*L897</f>
        <v>155700</v>
      </c>
      <c r="N897" s="559"/>
      <c r="O897" s="563"/>
      <c r="P897" s="563"/>
      <c r="Q897" s="559"/>
      <c r="R897" s="559"/>
      <c r="S897" s="559"/>
      <c r="T897" s="559"/>
      <c r="U897" s="559"/>
      <c r="V897" s="559"/>
      <c r="W897" s="559"/>
      <c r="X897" s="562"/>
      <c r="Y897" s="559"/>
      <c r="Z897" s="559"/>
      <c r="AA897" s="561"/>
      <c r="AB897" s="561">
        <f>M897</f>
        <v>155700</v>
      </c>
      <c r="AC897" s="560"/>
      <c r="AD897" s="559">
        <v>50</v>
      </c>
      <c r="AE897" s="560">
        <v>0</v>
      </c>
      <c r="AF897" s="559">
        <v>0.01</v>
      </c>
      <c r="AG897" s="226"/>
    </row>
    <row r="898" spans="1:33" ht="15.75" x14ac:dyDescent="0.25">
      <c r="A898" s="559">
        <v>547</v>
      </c>
      <c r="B898" s="563" t="s">
        <v>4</v>
      </c>
      <c r="C898" s="559">
        <v>5899</v>
      </c>
      <c r="D898" s="559">
        <v>0</v>
      </c>
      <c r="E898" s="559">
        <v>0</v>
      </c>
      <c r="F898" s="559">
        <v>86</v>
      </c>
      <c r="G898" s="559"/>
      <c r="H898" s="559">
        <v>86</v>
      </c>
      <c r="I898" s="559"/>
      <c r="J898" s="559"/>
      <c r="K898" s="559"/>
      <c r="L898" s="559">
        <v>200</v>
      </c>
      <c r="M898" s="559">
        <f>L898*H898</f>
        <v>17200</v>
      </c>
      <c r="N898" s="559"/>
      <c r="O898" s="563" t="s">
        <v>44</v>
      </c>
      <c r="P898" s="564" t="s">
        <v>9</v>
      </c>
      <c r="Q898" s="559"/>
      <c r="R898" s="559"/>
      <c r="S898" s="559"/>
      <c r="T898" s="559"/>
      <c r="U898" s="559"/>
      <c r="V898" s="559"/>
      <c r="W898" s="559">
        <v>6500</v>
      </c>
      <c r="X898" s="562">
        <f>Q898*W898</f>
        <v>0</v>
      </c>
      <c r="Y898" s="559"/>
      <c r="Z898" s="559">
        <v>85</v>
      </c>
      <c r="AA898" s="561"/>
      <c r="AB898" s="561">
        <f>M898</f>
        <v>17200</v>
      </c>
      <c r="AC898" s="560"/>
      <c r="AD898" s="559">
        <v>10</v>
      </c>
      <c r="AE898" s="560">
        <v>0</v>
      </c>
      <c r="AF898" s="559">
        <v>0.02</v>
      </c>
      <c r="AG898" s="226"/>
    </row>
    <row r="899" spans="1:33" ht="15.75" x14ac:dyDescent="0.25">
      <c r="A899" s="559"/>
      <c r="B899" s="563"/>
      <c r="C899" s="559"/>
      <c r="D899" s="559"/>
      <c r="E899" s="559"/>
      <c r="F899" s="559"/>
      <c r="G899" s="559"/>
      <c r="H899" s="559"/>
      <c r="I899" s="559"/>
      <c r="J899" s="559"/>
      <c r="K899" s="559"/>
      <c r="L899" s="559"/>
      <c r="M899" s="559"/>
      <c r="N899" s="559"/>
      <c r="O899" s="563" t="s">
        <v>41</v>
      </c>
      <c r="P899" s="563"/>
      <c r="Q899" s="559"/>
      <c r="R899" s="559"/>
      <c r="S899" s="559"/>
      <c r="T899" s="559"/>
      <c r="U899" s="559"/>
      <c r="V899" s="559"/>
      <c r="W899" s="559"/>
      <c r="X899" s="562"/>
      <c r="Y899" s="559"/>
      <c r="Z899" s="559"/>
      <c r="AA899" s="561"/>
      <c r="AB899" s="561"/>
      <c r="AC899" s="560"/>
      <c r="AD899" s="559"/>
      <c r="AE899" s="560"/>
      <c r="AF899" s="559"/>
      <c r="AG899" s="226"/>
    </row>
    <row r="900" spans="1:33" ht="15.75" x14ac:dyDescent="0.25">
      <c r="A900" s="559"/>
      <c r="B900" s="563"/>
      <c r="C900" s="559"/>
      <c r="D900" s="559"/>
      <c r="E900" s="559"/>
      <c r="F900" s="559"/>
      <c r="G900" s="559"/>
      <c r="H900" s="559"/>
      <c r="I900" s="559"/>
      <c r="J900" s="559"/>
      <c r="K900" s="559"/>
      <c r="L900" s="559"/>
      <c r="M900" s="559"/>
      <c r="N900" s="559"/>
      <c r="O900" s="563" t="s">
        <v>40</v>
      </c>
      <c r="P900" s="563"/>
      <c r="Q900" s="559"/>
      <c r="R900" s="559"/>
      <c r="S900" s="559"/>
      <c r="T900" s="559"/>
      <c r="U900" s="559"/>
      <c r="V900" s="559"/>
      <c r="W900" s="559"/>
      <c r="X900" s="562"/>
      <c r="Y900" s="559"/>
      <c r="Z900" s="559"/>
      <c r="AA900" s="561"/>
      <c r="AB900" s="561"/>
      <c r="AC900" s="560"/>
      <c r="AD900" s="559"/>
      <c r="AE900" s="560"/>
      <c r="AF900" s="559"/>
      <c r="AG900" s="226"/>
    </row>
    <row r="901" spans="1:33" ht="15.75" x14ac:dyDescent="0.25">
      <c r="A901" s="559">
        <v>548</v>
      </c>
      <c r="B901" s="563" t="s">
        <v>4</v>
      </c>
      <c r="C901" s="559">
        <v>13986</v>
      </c>
      <c r="D901" s="559">
        <v>0</v>
      </c>
      <c r="E901" s="559">
        <v>0</v>
      </c>
      <c r="F901" s="559">
        <v>83</v>
      </c>
      <c r="G901" s="559"/>
      <c r="H901" s="559">
        <v>83</v>
      </c>
      <c r="I901" s="559"/>
      <c r="J901" s="559"/>
      <c r="K901" s="559"/>
      <c r="L901" s="559">
        <v>75</v>
      </c>
      <c r="M901" s="559">
        <f>H901*L901</f>
        <v>6225</v>
      </c>
      <c r="N901" s="559"/>
      <c r="O901" s="563" t="s">
        <v>3</v>
      </c>
      <c r="P901" s="563" t="s">
        <v>0</v>
      </c>
      <c r="Q901" s="559">
        <v>90.44</v>
      </c>
      <c r="R901" s="559"/>
      <c r="S901" s="559"/>
      <c r="T901" s="559"/>
      <c r="U901" s="559"/>
      <c r="V901" s="559"/>
      <c r="W901" s="559">
        <v>6500</v>
      </c>
      <c r="X901" s="562">
        <f>Q901*W901</f>
        <v>587860</v>
      </c>
      <c r="Y901" s="559">
        <v>30</v>
      </c>
      <c r="Z901" s="559">
        <v>93</v>
      </c>
      <c r="AA901" s="561">
        <f>SUM(X901-(X901*Z901/100))</f>
        <v>41150.199999999953</v>
      </c>
      <c r="AB901" s="561">
        <f>M901+AA901</f>
        <v>47375.199999999953</v>
      </c>
      <c r="AC901" s="560"/>
      <c r="AD901" s="559">
        <v>10</v>
      </c>
      <c r="AE901" s="560">
        <v>0</v>
      </c>
      <c r="AF901" s="559">
        <v>0.02</v>
      </c>
      <c r="AG901" s="226"/>
    </row>
    <row r="902" spans="1:33" ht="15.75" x14ac:dyDescent="0.25">
      <c r="A902" s="559">
        <v>549</v>
      </c>
      <c r="B902" s="563" t="s">
        <v>4</v>
      </c>
      <c r="C902" s="559">
        <v>3384</v>
      </c>
      <c r="D902" s="559">
        <v>5</v>
      </c>
      <c r="E902" s="559">
        <v>0</v>
      </c>
      <c r="F902" s="559">
        <v>76</v>
      </c>
      <c r="G902" s="559">
        <v>2076</v>
      </c>
      <c r="H902" s="559"/>
      <c r="I902" s="559"/>
      <c r="J902" s="559"/>
      <c r="K902" s="559"/>
      <c r="L902" s="559">
        <v>75</v>
      </c>
      <c r="M902" s="559">
        <f>G902*L902</f>
        <v>155700</v>
      </c>
      <c r="N902" s="559"/>
      <c r="O902" s="563"/>
      <c r="P902" s="563"/>
      <c r="Q902" s="559"/>
      <c r="R902" s="559"/>
      <c r="S902" s="559"/>
      <c r="T902" s="559"/>
      <c r="U902" s="559"/>
      <c r="V902" s="559"/>
      <c r="W902" s="559"/>
      <c r="X902" s="562"/>
      <c r="Y902" s="559"/>
      <c r="Z902" s="559"/>
      <c r="AA902" s="561"/>
      <c r="AB902" s="561">
        <f>M902</f>
        <v>155700</v>
      </c>
      <c r="AC902" s="560"/>
      <c r="AD902" s="559">
        <v>50</v>
      </c>
      <c r="AE902" s="560">
        <v>0</v>
      </c>
      <c r="AF902" s="559">
        <v>0.01</v>
      </c>
      <c r="AG902" s="226"/>
    </row>
    <row r="903" spans="1:33" ht="15.75" x14ac:dyDescent="0.25">
      <c r="A903" s="559">
        <v>560</v>
      </c>
      <c r="B903" s="563" t="s">
        <v>4</v>
      </c>
      <c r="C903" s="559">
        <v>7940</v>
      </c>
      <c r="D903" s="559">
        <v>3</v>
      </c>
      <c r="E903" s="559">
        <v>2</v>
      </c>
      <c r="F903" s="559">
        <v>0</v>
      </c>
      <c r="G903" s="559">
        <v>1400</v>
      </c>
      <c r="H903" s="559"/>
      <c r="I903" s="559"/>
      <c r="J903" s="559"/>
      <c r="K903" s="559"/>
      <c r="L903" s="559">
        <v>75</v>
      </c>
      <c r="M903" s="559">
        <f>G903*L903</f>
        <v>105000</v>
      </c>
      <c r="N903" s="559"/>
      <c r="O903" s="563"/>
      <c r="P903" s="563"/>
      <c r="Q903" s="559"/>
      <c r="R903" s="559"/>
      <c r="S903" s="559"/>
      <c r="T903" s="559"/>
      <c r="U903" s="559"/>
      <c r="V903" s="559"/>
      <c r="W903" s="559"/>
      <c r="X903" s="562"/>
      <c r="Y903" s="559"/>
      <c r="Z903" s="559"/>
      <c r="AA903" s="561"/>
      <c r="AB903" s="561">
        <f>M903</f>
        <v>105000</v>
      </c>
      <c r="AC903" s="560"/>
      <c r="AD903" s="559">
        <v>50</v>
      </c>
      <c r="AE903" s="560">
        <v>0</v>
      </c>
      <c r="AF903" s="559">
        <v>0.01</v>
      </c>
      <c r="AG903" s="226"/>
    </row>
    <row r="904" spans="1:33" ht="15.75" x14ac:dyDescent="0.25">
      <c r="A904" s="559">
        <v>561</v>
      </c>
      <c r="B904" s="563" t="s">
        <v>4</v>
      </c>
      <c r="C904" s="559">
        <v>7939</v>
      </c>
      <c r="D904" s="559">
        <v>3</v>
      </c>
      <c r="E904" s="559">
        <v>2</v>
      </c>
      <c r="F904" s="559">
        <v>0</v>
      </c>
      <c r="G904" s="559">
        <v>1400</v>
      </c>
      <c r="H904" s="559"/>
      <c r="I904" s="559"/>
      <c r="J904" s="559"/>
      <c r="K904" s="559"/>
      <c r="L904" s="559">
        <v>75</v>
      </c>
      <c r="M904" s="559">
        <f>G904*L904</f>
        <v>105000</v>
      </c>
      <c r="N904" s="559"/>
      <c r="O904" s="563"/>
      <c r="P904" s="563"/>
      <c r="Q904" s="559"/>
      <c r="R904" s="559"/>
      <c r="S904" s="559"/>
      <c r="T904" s="559"/>
      <c r="U904" s="559"/>
      <c r="V904" s="559"/>
      <c r="W904" s="559"/>
      <c r="X904" s="562"/>
      <c r="Y904" s="559"/>
      <c r="Z904" s="559"/>
      <c r="AA904" s="561"/>
      <c r="AB904" s="561">
        <f>M904</f>
        <v>105000</v>
      </c>
      <c r="AC904" s="560"/>
      <c r="AD904" s="559">
        <v>50</v>
      </c>
      <c r="AE904" s="560">
        <v>0</v>
      </c>
      <c r="AF904" s="559">
        <v>0.01</v>
      </c>
      <c r="AG904" s="226"/>
    </row>
    <row r="905" spans="1:33" ht="15.75" x14ac:dyDescent="0.25">
      <c r="A905" s="559">
        <v>562</v>
      </c>
      <c r="B905" s="563" t="s">
        <v>4</v>
      </c>
      <c r="C905" s="559">
        <v>5898</v>
      </c>
      <c r="D905" s="559">
        <v>0</v>
      </c>
      <c r="E905" s="559">
        <v>0</v>
      </c>
      <c r="F905" s="559">
        <v>72</v>
      </c>
      <c r="G905" s="559"/>
      <c r="H905" s="559">
        <v>72</v>
      </c>
      <c r="I905" s="559"/>
      <c r="J905" s="559"/>
      <c r="K905" s="559"/>
      <c r="L905" s="559">
        <v>200</v>
      </c>
      <c r="M905" s="559">
        <f>H905*L905</f>
        <v>14400</v>
      </c>
      <c r="N905" s="559"/>
      <c r="O905" s="563" t="s">
        <v>3</v>
      </c>
      <c r="P905" s="563" t="s">
        <v>2</v>
      </c>
      <c r="Q905" s="559"/>
      <c r="R905" s="559"/>
      <c r="S905" s="559">
        <v>152.88</v>
      </c>
      <c r="T905" s="559"/>
      <c r="U905" s="559"/>
      <c r="V905" s="559"/>
      <c r="W905" s="559">
        <v>6500</v>
      </c>
      <c r="X905" s="562">
        <f>Q905*W905</f>
        <v>0</v>
      </c>
      <c r="Y905" s="559">
        <v>20</v>
      </c>
      <c r="Z905" s="559">
        <v>30</v>
      </c>
      <c r="AA905" s="561"/>
      <c r="AB905" s="561">
        <f>M905</f>
        <v>14400</v>
      </c>
      <c r="AC905" s="560"/>
      <c r="AD905" s="559">
        <v>10</v>
      </c>
      <c r="AE905" s="560">
        <v>0</v>
      </c>
      <c r="AF905" s="559">
        <v>0.02</v>
      </c>
      <c r="AG905" s="226"/>
    </row>
    <row r="906" spans="1:33" ht="15.75" x14ac:dyDescent="0.25">
      <c r="A906" s="559"/>
      <c r="B906" s="563"/>
      <c r="C906" s="559"/>
      <c r="D906" s="559"/>
      <c r="E906" s="559"/>
      <c r="F906" s="559"/>
      <c r="G906" s="559"/>
      <c r="H906" s="559"/>
      <c r="I906" s="559"/>
      <c r="J906" s="559"/>
      <c r="K906" s="559"/>
      <c r="L906" s="559"/>
      <c r="M906" s="559"/>
      <c r="N906" s="559"/>
      <c r="O906" s="563" t="s">
        <v>42</v>
      </c>
      <c r="P906" s="563" t="s">
        <v>0</v>
      </c>
      <c r="Q906" s="559"/>
      <c r="R906" s="559"/>
      <c r="S906" s="559"/>
      <c r="T906" s="559">
        <v>51.92</v>
      </c>
      <c r="U906" s="559"/>
      <c r="V906" s="559"/>
      <c r="W906" s="559">
        <v>6500</v>
      </c>
      <c r="X906" s="562">
        <f>Q906*W906</f>
        <v>0</v>
      </c>
      <c r="Y906" s="559">
        <v>20</v>
      </c>
      <c r="Z906" s="559">
        <v>93</v>
      </c>
      <c r="AA906" s="561"/>
      <c r="AB906" s="561"/>
      <c r="AC906" s="560"/>
      <c r="AD906" s="559">
        <v>10</v>
      </c>
      <c r="AE906" s="560">
        <v>0</v>
      </c>
      <c r="AF906" s="559">
        <v>0.02</v>
      </c>
      <c r="AG906" s="226"/>
    </row>
    <row r="907" spans="1:33" ht="15.75" x14ac:dyDescent="0.25">
      <c r="A907" s="559">
        <v>563</v>
      </c>
      <c r="B907" s="563" t="s">
        <v>4</v>
      </c>
      <c r="C907" s="559">
        <v>17994</v>
      </c>
      <c r="D907" s="559">
        <v>10</v>
      </c>
      <c r="E907" s="559">
        <v>2</v>
      </c>
      <c r="F907" s="559">
        <v>23</v>
      </c>
      <c r="G907" s="559">
        <v>4223</v>
      </c>
      <c r="H907" s="559"/>
      <c r="I907" s="559"/>
      <c r="J907" s="559"/>
      <c r="K907" s="559"/>
      <c r="L907" s="559">
        <v>75</v>
      </c>
      <c r="M907" s="559">
        <f>G907*L907</f>
        <v>316725</v>
      </c>
      <c r="N907" s="559"/>
      <c r="O907" s="563"/>
      <c r="P907" s="563"/>
      <c r="Q907" s="559"/>
      <c r="R907" s="559"/>
      <c r="S907" s="559"/>
      <c r="T907" s="559"/>
      <c r="U907" s="559"/>
      <c r="V907" s="559"/>
      <c r="W907" s="559"/>
      <c r="X907" s="562"/>
      <c r="Y907" s="559"/>
      <c r="Z907" s="559"/>
      <c r="AA907" s="561"/>
      <c r="AB907" s="561">
        <f>M907</f>
        <v>316725</v>
      </c>
      <c r="AC907" s="560"/>
      <c r="AD907" s="559">
        <v>50</v>
      </c>
      <c r="AE907" s="560">
        <v>0</v>
      </c>
      <c r="AF907" s="559">
        <v>0.01</v>
      </c>
      <c r="AG907" s="226"/>
    </row>
    <row r="908" spans="1:33" ht="15.75" x14ac:dyDescent="0.25">
      <c r="A908" s="559">
        <v>564</v>
      </c>
      <c r="B908" s="563" t="s">
        <v>4</v>
      </c>
      <c r="C908" s="559">
        <v>21155</v>
      </c>
      <c r="D908" s="559">
        <v>6</v>
      </c>
      <c r="E908" s="559">
        <v>2</v>
      </c>
      <c r="F908" s="559">
        <v>20</v>
      </c>
      <c r="G908" s="559">
        <v>2620</v>
      </c>
      <c r="H908" s="559"/>
      <c r="I908" s="559"/>
      <c r="J908" s="559"/>
      <c r="K908" s="559"/>
      <c r="L908" s="559"/>
      <c r="M908" s="559"/>
      <c r="N908" s="559"/>
      <c r="O908" s="563"/>
      <c r="P908" s="563"/>
      <c r="Q908" s="559"/>
      <c r="R908" s="559"/>
      <c r="S908" s="559"/>
      <c r="T908" s="559"/>
      <c r="U908" s="559"/>
      <c r="V908" s="559"/>
      <c r="W908" s="559"/>
      <c r="X908" s="562"/>
      <c r="Y908" s="559"/>
      <c r="Z908" s="559"/>
      <c r="AA908" s="561"/>
      <c r="AB908" s="561"/>
      <c r="AC908" s="560"/>
      <c r="AD908" s="559">
        <v>50</v>
      </c>
      <c r="AE908" s="560">
        <v>0</v>
      </c>
      <c r="AF908" s="559">
        <v>0.01</v>
      </c>
      <c r="AG908" s="226"/>
    </row>
    <row r="909" spans="1:33" ht="15.75" x14ac:dyDescent="0.25">
      <c r="A909" s="559">
        <v>565</v>
      </c>
      <c r="B909" s="563" t="s">
        <v>4</v>
      </c>
      <c r="C909" s="559">
        <v>6842</v>
      </c>
      <c r="D909" s="559">
        <v>0</v>
      </c>
      <c r="E909" s="559">
        <v>0</v>
      </c>
      <c r="F909" s="559">
        <v>69</v>
      </c>
      <c r="G909" s="559"/>
      <c r="H909" s="559">
        <v>69</v>
      </c>
      <c r="I909" s="559"/>
      <c r="J909" s="559"/>
      <c r="K909" s="559"/>
      <c r="L909" s="559">
        <v>200</v>
      </c>
      <c r="M909" s="559">
        <f>L909*H909</f>
        <v>13800</v>
      </c>
      <c r="N909" s="559"/>
      <c r="O909" s="563" t="s">
        <v>3</v>
      </c>
      <c r="P909" s="563" t="s">
        <v>2</v>
      </c>
      <c r="Q909" s="559">
        <v>136</v>
      </c>
      <c r="R909" s="559"/>
      <c r="S909" s="559">
        <v>116.8</v>
      </c>
      <c r="T909" s="559"/>
      <c r="U909" s="559"/>
      <c r="V909" s="559"/>
      <c r="W909" s="559">
        <v>6500</v>
      </c>
      <c r="X909" s="562">
        <f>Q909*W909</f>
        <v>884000</v>
      </c>
      <c r="Y909" s="559"/>
      <c r="Z909" s="559">
        <v>76</v>
      </c>
      <c r="AA909" s="561">
        <f>SUM(X909-(X909*Z909/100))</f>
        <v>212160</v>
      </c>
      <c r="AB909" s="561">
        <f>M909+AA909</f>
        <v>225960</v>
      </c>
      <c r="AC909" s="560"/>
      <c r="AD909" s="559">
        <v>10</v>
      </c>
      <c r="AE909" s="560">
        <v>0</v>
      </c>
      <c r="AF909" s="559">
        <v>0.02</v>
      </c>
      <c r="AG909" s="226"/>
    </row>
    <row r="910" spans="1:33" ht="15.75" x14ac:dyDescent="0.25">
      <c r="A910" s="559"/>
      <c r="B910" s="563"/>
      <c r="C910" s="559"/>
      <c r="D910" s="559"/>
      <c r="E910" s="559"/>
      <c r="F910" s="559"/>
      <c r="G910" s="559"/>
      <c r="H910" s="559"/>
      <c r="I910" s="559"/>
      <c r="J910" s="559"/>
      <c r="K910" s="559"/>
      <c r="L910" s="559"/>
      <c r="M910" s="559"/>
      <c r="N910" s="559"/>
      <c r="O910" s="563" t="s">
        <v>8</v>
      </c>
      <c r="P910" s="563" t="s">
        <v>0</v>
      </c>
      <c r="Q910" s="559"/>
      <c r="R910" s="559">
        <v>19.2</v>
      </c>
      <c r="S910" s="559"/>
      <c r="T910" s="559"/>
      <c r="U910" s="559"/>
      <c r="V910" s="559"/>
      <c r="W910" s="559">
        <v>5400</v>
      </c>
      <c r="X910" s="562">
        <f>Q910*W910</f>
        <v>0</v>
      </c>
      <c r="Y910" s="559"/>
      <c r="Z910" s="559">
        <v>93</v>
      </c>
      <c r="AA910" s="561"/>
      <c r="AB910" s="561"/>
      <c r="AC910" s="560"/>
      <c r="AD910" s="559">
        <v>50</v>
      </c>
      <c r="AE910" s="560">
        <v>0</v>
      </c>
      <c r="AF910" s="559">
        <v>0.01</v>
      </c>
      <c r="AG910" s="226"/>
    </row>
    <row r="911" spans="1:33" ht="15.75" x14ac:dyDescent="0.25">
      <c r="A911" s="559">
        <v>566</v>
      </c>
      <c r="B911" s="563" t="s">
        <v>1282</v>
      </c>
      <c r="C911" s="559"/>
      <c r="D911" s="559">
        <v>4</v>
      </c>
      <c r="E911" s="559">
        <v>0</v>
      </c>
      <c r="F911" s="559">
        <v>0</v>
      </c>
      <c r="G911" s="559">
        <v>1600</v>
      </c>
      <c r="H911" s="559"/>
      <c r="I911" s="559"/>
      <c r="J911" s="559"/>
      <c r="K911" s="559"/>
      <c r="L911" s="559"/>
      <c r="M911" s="559"/>
      <c r="N911" s="559"/>
      <c r="O911" s="563"/>
      <c r="P911" s="563"/>
      <c r="Q911" s="559"/>
      <c r="R911" s="559"/>
      <c r="S911" s="559"/>
      <c r="T911" s="559"/>
      <c r="U911" s="559"/>
      <c r="V911" s="559"/>
      <c r="W911" s="559"/>
      <c r="X911" s="562"/>
      <c r="Y911" s="559"/>
      <c r="Z911" s="559"/>
      <c r="AA911" s="561"/>
      <c r="AB911" s="561"/>
      <c r="AC911" s="560"/>
      <c r="AD911" s="559">
        <v>50</v>
      </c>
      <c r="AE911" s="560">
        <v>0</v>
      </c>
      <c r="AF911" s="559">
        <v>0.01</v>
      </c>
      <c r="AG911" s="226"/>
    </row>
    <row r="912" spans="1:33" ht="15.75" x14ac:dyDescent="0.25">
      <c r="A912" s="559">
        <v>567</v>
      </c>
      <c r="B912" s="563" t="s">
        <v>4</v>
      </c>
      <c r="C912" s="559">
        <v>30178</v>
      </c>
      <c r="D912" s="559">
        <v>0</v>
      </c>
      <c r="E912" s="559">
        <v>0</v>
      </c>
      <c r="F912" s="559">
        <v>80</v>
      </c>
      <c r="G912" s="559"/>
      <c r="H912" s="559">
        <v>80</v>
      </c>
      <c r="I912" s="559"/>
      <c r="J912" s="559"/>
      <c r="K912" s="559"/>
      <c r="L912" s="559"/>
      <c r="M912" s="559"/>
      <c r="N912" s="559"/>
      <c r="O912" s="564" t="s">
        <v>15</v>
      </c>
      <c r="P912" s="563"/>
      <c r="Q912" s="559"/>
      <c r="R912" s="559"/>
      <c r="S912" s="559"/>
      <c r="T912" s="559"/>
      <c r="U912" s="559"/>
      <c r="V912" s="559"/>
      <c r="W912" s="559">
        <v>6500</v>
      </c>
      <c r="X912" s="562">
        <f>Q912*W912</f>
        <v>0</v>
      </c>
      <c r="Y912" s="559">
        <v>20</v>
      </c>
      <c r="Z912" s="559">
        <v>30</v>
      </c>
      <c r="AA912" s="561">
        <f>SUM(X912-(X912*Z912/100))</f>
        <v>0</v>
      </c>
      <c r="AB912" s="561"/>
      <c r="AC912" s="560"/>
      <c r="AD912" s="559">
        <v>10</v>
      </c>
      <c r="AE912" s="560">
        <v>0</v>
      </c>
      <c r="AF912" s="559">
        <v>0.02</v>
      </c>
      <c r="AG912" s="226"/>
    </row>
    <row r="913" spans="1:33" ht="15.75" x14ac:dyDescent="0.25">
      <c r="A913" s="559"/>
      <c r="B913" s="563"/>
      <c r="C913" s="559"/>
      <c r="D913" s="559"/>
      <c r="E913" s="559"/>
      <c r="F913" s="559"/>
      <c r="G913" s="559"/>
      <c r="H913" s="559"/>
      <c r="I913" s="559"/>
      <c r="J913" s="559"/>
      <c r="K913" s="559"/>
      <c r="L913" s="559"/>
      <c r="M913" s="559"/>
      <c r="N913" s="559"/>
      <c r="O913" s="563" t="s">
        <v>8</v>
      </c>
      <c r="P913" s="563"/>
      <c r="Q913" s="559"/>
      <c r="R913" s="559">
        <v>19.579999999999998</v>
      </c>
      <c r="S913" s="559"/>
      <c r="T913" s="559"/>
      <c r="U913" s="559"/>
      <c r="V913" s="559"/>
      <c r="W913" s="559">
        <v>5400</v>
      </c>
      <c r="X913" s="562">
        <f>Q913*W913</f>
        <v>0</v>
      </c>
      <c r="Y913" s="559">
        <v>20</v>
      </c>
      <c r="Z913" s="559">
        <v>93</v>
      </c>
      <c r="AA913" s="561">
        <f>SUM(X913-(X913*Z913/100))</f>
        <v>0</v>
      </c>
      <c r="AB913" s="561"/>
      <c r="AC913" s="560"/>
      <c r="AD913" s="559">
        <v>50</v>
      </c>
      <c r="AE913" s="560">
        <v>0</v>
      </c>
      <c r="AF913" s="559">
        <v>0.01</v>
      </c>
      <c r="AG913" s="226"/>
    </row>
    <row r="914" spans="1:33" ht="15.75" x14ac:dyDescent="0.25">
      <c r="A914" s="559">
        <v>568</v>
      </c>
      <c r="B914" s="563" t="s">
        <v>4</v>
      </c>
      <c r="C914" s="559">
        <v>11139</v>
      </c>
      <c r="D914" s="559">
        <v>3</v>
      </c>
      <c r="E914" s="559">
        <v>1</v>
      </c>
      <c r="F914" s="559">
        <v>89</v>
      </c>
      <c r="G914" s="559">
        <v>1389</v>
      </c>
      <c r="H914" s="559"/>
      <c r="I914" s="559"/>
      <c r="J914" s="559"/>
      <c r="K914" s="559"/>
      <c r="L914" s="559"/>
      <c r="M914" s="559"/>
      <c r="N914" s="559"/>
      <c r="O914" s="563"/>
      <c r="P914" s="563"/>
      <c r="Q914" s="559"/>
      <c r="R914" s="559"/>
      <c r="S914" s="559"/>
      <c r="T914" s="559"/>
      <c r="U914" s="559"/>
      <c r="V914" s="559"/>
      <c r="W914" s="559"/>
      <c r="X914" s="562"/>
      <c r="Y914" s="559"/>
      <c r="Z914" s="559"/>
      <c r="AA914" s="561"/>
      <c r="AB914" s="561"/>
      <c r="AC914" s="560"/>
      <c r="AD914" s="559">
        <v>50</v>
      </c>
      <c r="AE914" s="560">
        <v>0</v>
      </c>
      <c r="AF914" s="559">
        <v>0.01</v>
      </c>
      <c r="AG914" s="226"/>
    </row>
    <row r="915" spans="1:33" ht="15.75" x14ac:dyDescent="0.25">
      <c r="A915" s="559">
        <v>569</v>
      </c>
      <c r="B915" s="563" t="s">
        <v>4</v>
      </c>
      <c r="C915" s="559">
        <v>10290</v>
      </c>
      <c r="D915" s="559">
        <v>0</v>
      </c>
      <c r="E915" s="559">
        <v>0</v>
      </c>
      <c r="F915" s="559">
        <v>67</v>
      </c>
      <c r="G915" s="559"/>
      <c r="H915" s="559">
        <v>67</v>
      </c>
      <c r="I915" s="559"/>
      <c r="J915" s="559"/>
      <c r="K915" s="559"/>
      <c r="L915" s="559">
        <v>200</v>
      </c>
      <c r="M915" s="559">
        <f>L915*H915</f>
        <v>13400</v>
      </c>
      <c r="N915" s="559"/>
      <c r="O915" s="563"/>
      <c r="P915" s="563"/>
      <c r="Q915" s="559"/>
      <c r="R915" s="559"/>
      <c r="S915" s="559"/>
      <c r="T915" s="559"/>
      <c r="U915" s="559"/>
      <c r="V915" s="559"/>
      <c r="W915" s="559"/>
      <c r="X915" s="562"/>
      <c r="Y915" s="559"/>
      <c r="Z915" s="559"/>
      <c r="AA915" s="561">
        <f>M915</f>
        <v>13400</v>
      </c>
      <c r="AB915" s="561"/>
      <c r="AC915" s="560"/>
      <c r="AD915" s="559">
        <v>50</v>
      </c>
      <c r="AE915" s="560">
        <v>0</v>
      </c>
      <c r="AF915" s="559">
        <v>0.01</v>
      </c>
      <c r="AG915" s="226"/>
    </row>
    <row r="916" spans="1:33" ht="15.75" x14ac:dyDescent="0.25">
      <c r="A916" s="559"/>
      <c r="B916" s="563"/>
      <c r="C916" s="559"/>
      <c r="D916" s="559"/>
      <c r="E916" s="559"/>
      <c r="F916" s="559"/>
      <c r="G916" s="559"/>
      <c r="H916" s="559"/>
      <c r="I916" s="559"/>
      <c r="J916" s="559"/>
      <c r="K916" s="559"/>
      <c r="L916" s="559"/>
      <c r="M916" s="559"/>
      <c r="N916" s="559"/>
      <c r="O916" s="563" t="s">
        <v>3</v>
      </c>
      <c r="P916" s="563" t="s">
        <v>2</v>
      </c>
      <c r="Q916" s="559"/>
      <c r="R916" s="559"/>
      <c r="S916" s="559">
        <v>224.22</v>
      </c>
      <c r="T916" s="559"/>
      <c r="U916" s="559"/>
      <c r="V916" s="559"/>
      <c r="W916" s="559">
        <v>6500</v>
      </c>
      <c r="X916" s="562">
        <f>Q916*W916</f>
        <v>0</v>
      </c>
      <c r="Y916" s="559">
        <v>20</v>
      </c>
      <c r="Z916" s="559">
        <v>30</v>
      </c>
      <c r="AA916" s="561"/>
      <c r="AB916" s="561"/>
      <c r="AC916" s="560"/>
      <c r="AD916" s="559">
        <v>10</v>
      </c>
      <c r="AE916" s="560">
        <v>0</v>
      </c>
      <c r="AF916" s="559">
        <v>0.02</v>
      </c>
      <c r="AG916" s="226"/>
    </row>
    <row r="917" spans="1:33" ht="15.75" x14ac:dyDescent="0.25">
      <c r="A917" s="559">
        <v>570</v>
      </c>
      <c r="B917" s="563" t="s">
        <v>4</v>
      </c>
      <c r="C917" s="559">
        <v>17991</v>
      </c>
      <c r="D917" s="559">
        <v>26</v>
      </c>
      <c r="E917" s="559">
        <v>2</v>
      </c>
      <c r="F917" s="559">
        <v>72</v>
      </c>
      <c r="G917" s="559">
        <v>10672</v>
      </c>
      <c r="H917" s="559"/>
      <c r="I917" s="559"/>
      <c r="J917" s="559"/>
      <c r="K917" s="559"/>
      <c r="L917" s="559"/>
      <c r="M917" s="559"/>
      <c r="N917" s="559"/>
      <c r="O917" s="563"/>
      <c r="P917" s="563"/>
      <c r="Q917" s="559"/>
      <c r="R917" s="559"/>
      <c r="S917" s="559"/>
      <c r="T917" s="559"/>
      <c r="U917" s="559"/>
      <c r="V917" s="559"/>
      <c r="W917" s="559"/>
      <c r="X917" s="562"/>
      <c r="Y917" s="559"/>
      <c r="Z917" s="559"/>
      <c r="AA917" s="561"/>
      <c r="AB917" s="561"/>
      <c r="AC917" s="560"/>
      <c r="AD917" s="559">
        <v>50</v>
      </c>
      <c r="AE917" s="560">
        <v>0</v>
      </c>
      <c r="AF917" s="559">
        <v>0.01</v>
      </c>
      <c r="AG917" s="226"/>
    </row>
    <row r="918" spans="1:33" ht="15.75" x14ac:dyDescent="0.25">
      <c r="A918" s="559">
        <v>571</v>
      </c>
      <c r="B918" s="563" t="s">
        <v>4</v>
      </c>
      <c r="C918" s="559">
        <v>37992</v>
      </c>
      <c r="D918" s="559">
        <v>34</v>
      </c>
      <c r="E918" s="559">
        <v>1</v>
      </c>
      <c r="F918" s="559">
        <v>8</v>
      </c>
      <c r="G918" s="559">
        <v>13708</v>
      </c>
      <c r="H918" s="559"/>
      <c r="I918" s="559"/>
      <c r="J918" s="559"/>
      <c r="K918" s="559"/>
      <c r="L918" s="559"/>
      <c r="M918" s="559"/>
      <c r="N918" s="559"/>
      <c r="O918" s="563"/>
      <c r="P918" s="563"/>
      <c r="Q918" s="559"/>
      <c r="R918" s="559"/>
      <c r="S918" s="559"/>
      <c r="T918" s="559"/>
      <c r="U918" s="559"/>
      <c r="V918" s="559"/>
      <c r="W918" s="559"/>
      <c r="X918" s="562"/>
      <c r="Y918" s="559"/>
      <c r="Z918" s="559"/>
      <c r="AA918" s="561"/>
      <c r="AB918" s="561"/>
      <c r="AC918" s="560"/>
      <c r="AD918" s="559">
        <v>50</v>
      </c>
      <c r="AE918" s="560">
        <v>0</v>
      </c>
      <c r="AF918" s="559">
        <v>0.01</v>
      </c>
      <c r="AG918" s="226"/>
    </row>
    <row r="919" spans="1:33" ht="15.75" x14ac:dyDescent="0.25">
      <c r="A919" s="559">
        <v>572</v>
      </c>
      <c r="B919" s="563" t="s">
        <v>4</v>
      </c>
      <c r="C919" s="559">
        <v>21073</v>
      </c>
      <c r="D919" s="559">
        <v>3</v>
      </c>
      <c r="E919" s="559">
        <v>1</v>
      </c>
      <c r="F919" s="559">
        <v>38</v>
      </c>
      <c r="G919" s="559">
        <v>1338</v>
      </c>
      <c r="H919" s="559"/>
      <c r="I919" s="559"/>
      <c r="J919" s="559"/>
      <c r="K919" s="559">
        <v>1338</v>
      </c>
      <c r="L919" s="559"/>
      <c r="M919" s="559"/>
      <c r="N919" s="559"/>
      <c r="O919" s="563" t="s">
        <v>22</v>
      </c>
      <c r="P919" s="563" t="s">
        <v>0</v>
      </c>
      <c r="Q919" s="559"/>
      <c r="R919" s="559">
        <v>194.56</v>
      </c>
      <c r="S919" s="559"/>
      <c r="T919" s="559"/>
      <c r="U919" s="559"/>
      <c r="V919" s="559"/>
      <c r="W919" s="559">
        <v>2050</v>
      </c>
      <c r="X919" s="562">
        <f>Q919*W919</f>
        <v>0</v>
      </c>
      <c r="Y919" s="559">
        <v>10</v>
      </c>
      <c r="Z919" s="559">
        <v>40</v>
      </c>
      <c r="AA919" s="561"/>
      <c r="AB919" s="561"/>
      <c r="AC919" s="560"/>
      <c r="AD919" s="559">
        <v>50</v>
      </c>
      <c r="AE919" s="560">
        <v>0</v>
      </c>
      <c r="AF919" s="559">
        <v>0.01</v>
      </c>
      <c r="AG919" s="226"/>
    </row>
    <row r="920" spans="1:33" ht="15.75" x14ac:dyDescent="0.25">
      <c r="A920" s="559">
        <v>573</v>
      </c>
      <c r="B920" s="563" t="s">
        <v>56</v>
      </c>
      <c r="C920" s="559">
        <v>659</v>
      </c>
      <c r="D920" s="559">
        <v>0</v>
      </c>
      <c r="E920" s="559">
        <v>0</v>
      </c>
      <c r="F920" s="559">
        <v>90</v>
      </c>
      <c r="G920" s="559"/>
      <c r="H920" s="559">
        <v>90</v>
      </c>
      <c r="I920" s="559"/>
      <c r="J920" s="559"/>
      <c r="K920" s="559"/>
      <c r="L920" s="559"/>
      <c r="M920" s="559"/>
      <c r="N920" s="559"/>
      <c r="O920" s="563" t="s">
        <v>10</v>
      </c>
      <c r="P920" s="563" t="s">
        <v>9</v>
      </c>
      <c r="Q920" s="559"/>
      <c r="R920" s="559"/>
      <c r="S920" s="559"/>
      <c r="T920" s="559"/>
      <c r="U920" s="559"/>
      <c r="V920" s="559"/>
      <c r="W920" s="559">
        <v>6500</v>
      </c>
      <c r="X920" s="562">
        <f>Q920*W920</f>
        <v>0</v>
      </c>
      <c r="Y920" s="559">
        <v>10</v>
      </c>
      <c r="Z920" s="559">
        <v>10</v>
      </c>
      <c r="AA920" s="561"/>
      <c r="AB920" s="561"/>
      <c r="AC920" s="560"/>
      <c r="AD920" s="559">
        <v>10</v>
      </c>
      <c r="AE920" s="560">
        <v>0</v>
      </c>
      <c r="AF920" s="559">
        <v>0.02</v>
      </c>
      <c r="AG920" s="226"/>
    </row>
    <row r="921" spans="1:33" ht="15.75" x14ac:dyDescent="0.25">
      <c r="A921" s="559"/>
      <c r="B921" s="563"/>
      <c r="C921" s="559"/>
      <c r="D921" s="559"/>
      <c r="E921" s="559"/>
      <c r="F921" s="559"/>
      <c r="G921" s="559"/>
      <c r="H921" s="559"/>
      <c r="I921" s="559"/>
      <c r="J921" s="559"/>
      <c r="K921" s="559"/>
      <c r="L921" s="559"/>
      <c r="M921" s="559"/>
      <c r="N921" s="559"/>
      <c r="O921" s="563" t="s">
        <v>41</v>
      </c>
      <c r="P921" s="563"/>
      <c r="Q921" s="559"/>
      <c r="R921" s="559"/>
      <c r="S921" s="559">
        <v>276.64</v>
      </c>
      <c r="T921" s="559"/>
      <c r="U921" s="559"/>
      <c r="V921" s="559"/>
      <c r="W921" s="559"/>
      <c r="X921" s="562"/>
      <c r="Y921" s="559"/>
      <c r="Z921" s="559"/>
      <c r="AA921" s="561"/>
      <c r="AB921" s="561"/>
      <c r="AC921" s="560"/>
      <c r="AD921" s="559"/>
      <c r="AE921" s="560"/>
      <c r="AF921" s="559"/>
      <c r="AG921" s="226"/>
    </row>
    <row r="922" spans="1:33" ht="15.75" x14ac:dyDescent="0.25">
      <c r="A922" s="559"/>
      <c r="B922" s="563"/>
      <c r="C922" s="559"/>
      <c r="D922" s="559"/>
      <c r="E922" s="559"/>
      <c r="F922" s="559"/>
      <c r="G922" s="559"/>
      <c r="H922" s="559"/>
      <c r="I922" s="559"/>
      <c r="J922" s="559"/>
      <c r="K922" s="559"/>
      <c r="L922" s="559"/>
      <c r="M922" s="559"/>
      <c r="N922" s="559"/>
      <c r="O922" s="563" t="s">
        <v>40</v>
      </c>
      <c r="P922" s="563"/>
      <c r="Q922" s="559"/>
      <c r="R922" s="559"/>
      <c r="S922" s="559">
        <v>96</v>
      </c>
      <c r="T922" s="559"/>
      <c r="U922" s="559"/>
      <c r="V922" s="559"/>
      <c r="W922" s="559"/>
      <c r="X922" s="562"/>
      <c r="Y922" s="559"/>
      <c r="Z922" s="559"/>
      <c r="AA922" s="561"/>
      <c r="AB922" s="561"/>
      <c r="AC922" s="560"/>
      <c r="AD922" s="559"/>
      <c r="AE922" s="560"/>
      <c r="AF922" s="559"/>
      <c r="AG922" s="226"/>
    </row>
    <row r="923" spans="1:33" ht="15.75" x14ac:dyDescent="0.25">
      <c r="A923" s="559"/>
      <c r="B923" s="563"/>
      <c r="C923" s="559"/>
      <c r="D923" s="559"/>
      <c r="E923" s="559"/>
      <c r="F923" s="559"/>
      <c r="G923" s="559"/>
      <c r="H923" s="559"/>
      <c r="I923" s="559"/>
      <c r="J923" s="559"/>
      <c r="K923" s="559"/>
      <c r="L923" s="559"/>
      <c r="M923" s="559"/>
      <c r="N923" s="559"/>
      <c r="O923" s="563" t="s">
        <v>16</v>
      </c>
      <c r="P923" s="563" t="s">
        <v>0</v>
      </c>
      <c r="Q923" s="559"/>
      <c r="R923" s="559"/>
      <c r="S923" s="559"/>
      <c r="T923" s="559"/>
      <c r="U923" s="559">
        <v>75.64</v>
      </c>
      <c r="V923" s="559"/>
      <c r="W923" s="559">
        <v>2400</v>
      </c>
      <c r="X923" s="562">
        <f>Q923*W923</f>
        <v>0</v>
      </c>
      <c r="Y923" s="559">
        <v>10</v>
      </c>
      <c r="Z923" s="559">
        <v>40</v>
      </c>
      <c r="AA923" s="561"/>
      <c r="AB923" s="561"/>
      <c r="AC923" s="560"/>
      <c r="AD923" s="559"/>
      <c r="AE923" s="560">
        <v>0</v>
      </c>
      <c r="AF923" s="559">
        <v>0.03</v>
      </c>
      <c r="AG923" s="226"/>
    </row>
    <row r="924" spans="1:33" ht="15.75" x14ac:dyDescent="0.25">
      <c r="A924" s="559">
        <v>574</v>
      </c>
      <c r="B924" s="563" t="s">
        <v>32</v>
      </c>
      <c r="C924" s="559">
        <v>32</v>
      </c>
      <c r="D924" s="559">
        <v>16</v>
      </c>
      <c r="E924" s="559">
        <v>0</v>
      </c>
      <c r="F924" s="559">
        <v>0</v>
      </c>
      <c r="G924" s="559">
        <v>6400</v>
      </c>
      <c r="H924" s="559"/>
      <c r="I924" s="559"/>
      <c r="J924" s="559"/>
      <c r="K924" s="559"/>
      <c r="L924" s="559"/>
      <c r="M924" s="559"/>
      <c r="N924" s="559"/>
      <c r="O924" s="563"/>
      <c r="P924" s="563"/>
      <c r="Q924" s="559"/>
      <c r="R924" s="559"/>
      <c r="S924" s="559"/>
      <c r="T924" s="559"/>
      <c r="U924" s="559"/>
      <c r="V924" s="559"/>
      <c r="W924" s="559"/>
      <c r="X924" s="562"/>
      <c r="Y924" s="559"/>
      <c r="Z924" s="559"/>
      <c r="AA924" s="561"/>
      <c r="AB924" s="561"/>
      <c r="AC924" s="560"/>
      <c r="AD924" s="559">
        <v>50</v>
      </c>
      <c r="AE924" s="560">
        <v>0</v>
      </c>
      <c r="AF924" s="559">
        <v>0.01</v>
      </c>
      <c r="AG924" s="226"/>
    </row>
    <row r="925" spans="1:33" ht="15.75" x14ac:dyDescent="0.25">
      <c r="A925" s="559">
        <v>575</v>
      </c>
      <c r="B925" s="563" t="s">
        <v>4</v>
      </c>
      <c r="C925" s="559">
        <v>303</v>
      </c>
      <c r="D925" s="559">
        <v>0</v>
      </c>
      <c r="E925" s="559">
        <v>1</v>
      </c>
      <c r="F925" s="559">
        <v>40</v>
      </c>
      <c r="G925" s="559"/>
      <c r="H925" s="559"/>
      <c r="I925" s="559"/>
      <c r="J925" s="559">
        <v>140</v>
      </c>
      <c r="K925" s="559"/>
      <c r="L925" s="559">
        <v>200</v>
      </c>
      <c r="M925" s="559">
        <f>L925*J925</f>
        <v>28000</v>
      </c>
      <c r="N925" s="559"/>
      <c r="O925" s="563"/>
      <c r="P925" s="563"/>
      <c r="Q925" s="559"/>
      <c r="R925" s="559"/>
      <c r="S925" s="559"/>
      <c r="T925" s="559"/>
      <c r="U925" s="559"/>
      <c r="V925" s="559"/>
      <c r="W925" s="559"/>
      <c r="X925" s="562"/>
      <c r="Y925" s="559"/>
      <c r="Z925" s="559"/>
      <c r="AA925" s="561"/>
      <c r="AB925" s="561">
        <f>M925</f>
        <v>28000</v>
      </c>
      <c r="AC925" s="560"/>
      <c r="AD925" s="559"/>
      <c r="AE925" s="560">
        <v>0</v>
      </c>
      <c r="AF925" s="559">
        <v>0.03</v>
      </c>
      <c r="AG925" s="226"/>
    </row>
    <row r="926" spans="1:33" ht="15.75" x14ac:dyDescent="0.25">
      <c r="A926" s="559">
        <v>576</v>
      </c>
      <c r="B926" s="563" t="s">
        <v>4</v>
      </c>
      <c r="C926" s="559">
        <v>5127</v>
      </c>
      <c r="D926" s="559">
        <v>25</v>
      </c>
      <c r="E926" s="559">
        <v>2</v>
      </c>
      <c r="F926" s="559">
        <v>31</v>
      </c>
      <c r="G926" s="559">
        <v>10231</v>
      </c>
      <c r="H926" s="559"/>
      <c r="I926" s="559"/>
      <c r="J926" s="559"/>
      <c r="K926" s="559"/>
      <c r="L926" s="559">
        <v>75</v>
      </c>
      <c r="M926" s="559">
        <f>G926*L926</f>
        <v>767325</v>
      </c>
      <c r="N926" s="559"/>
      <c r="O926" s="563"/>
      <c r="P926" s="563"/>
      <c r="Q926" s="559"/>
      <c r="R926" s="559"/>
      <c r="S926" s="559"/>
      <c r="T926" s="559"/>
      <c r="U926" s="559"/>
      <c r="V926" s="559"/>
      <c r="W926" s="559"/>
      <c r="X926" s="562"/>
      <c r="Y926" s="559"/>
      <c r="Z926" s="559"/>
      <c r="AA926" s="561"/>
      <c r="AB926" s="561">
        <f>M926</f>
        <v>767325</v>
      </c>
      <c r="AC926" s="560"/>
      <c r="AD926" s="559">
        <v>50</v>
      </c>
      <c r="AE926" s="560">
        <v>0</v>
      </c>
      <c r="AF926" s="559">
        <v>0.01</v>
      </c>
      <c r="AG926" s="226"/>
    </row>
    <row r="927" spans="1:33" ht="15.75" x14ac:dyDescent="0.25">
      <c r="A927" s="559">
        <v>577</v>
      </c>
      <c r="B927" s="563"/>
      <c r="C927" s="559"/>
      <c r="D927" s="559">
        <v>14</v>
      </c>
      <c r="E927" s="559"/>
      <c r="F927" s="559">
        <v>69</v>
      </c>
      <c r="G927" s="559">
        <v>5669</v>
      </c>
      <c r="H927" s="559"/>
      <c r="I927" s="559"/>
      <c r="J927" s="559"/>
      <c r="K927" s="559"/>
      <c r="L927" s="559"/>
      <c r="M927" s="559"/>
      <c r="N927" s="559"/>
      <c r="O927" s="563"/>
      <c r="P927" s="563"/>
      <c r="Q927" s="559"/>
      <c r="R927" s="559"/>
      <c r="S927" s="559"/>
      <c r="T927" s="559"/>
      <c r="U927" s="559"/>
      <c r="V927" s="559"/>
      <c r="W927" s="559"/>
      <c r="X927" s="562"/>
      <c r="Y927" s="559"/>
      <c r="Z927" s="559"/>
      <c r="AA927" s="561"/>
      <c r="AB927" s="561"/>
      <c r="AC927" s="560"/>
      <c r="AD927" s="559">
        <v>50</v>
      </c>
      <c r="AE927" s="560">
        <v>0</v>
      </c>
      <c r="AF927" s="559">
        <v>0.01</v>
      </c>
      <c r="AG927" s="226"/>
    </row>
    <row r="928" spans="1:33" ht="15.75" x14ac:dyDescent="0.25">
      <c r="A928" s="559">
        <v>578</v>
      </c>
      <c r="B928" s="563" t="s">
        <v>4</v>
      </c>
      <c r="C928" s="559">
        <v>10450</v>
      </c>
      <c r="D928" s="559">
        <v>1</v>
      </c>
      <c r="E928" s="559">
        <v>0</v>
      </c>
      <c r="F928" s="559">
        <v>0</v>
      </c>
      <c r="G928" s="559"/>
      <c r="H928" s="559"/>
      <c r="I928" s="559">
        <v>400</v>
      </c>
      <c r="J928" s="559"/>
      <c r="K928" s="559"/>
      <c r="L928" s="559">
        <v>220</v>
      </c>
      <c r="M928" s="559">
        <f>I928*L928</f>
        <v>88000</v>
      </c>
      <c r="N928" s="559"/>
      <c r="O928" s="563"/>
      <c r="P928" s="563"/>
      <c r="Q928" s="559"/>
      <c r="R928" s="559"/>
      <c r="S928" s="559"/>
      <c r="T928" s="559"/>
      <c r="U928" s="559"/>
      <c r="V928" s="559"/>
      <c r="W928" s="559"/>
      <c r="X928" s="562"/>
      <c r="Y928" s="559"/>
      <c r="Z928" s="559"/>
      <c r="AA928" s="561"/>
      <c r="AB928" s="561">
        <f>M928</f>
        <v>88000</v>
      </c>
      <c r="AC928" s="560"/>
      <c r="AD928" s="559">
        <v>50</v>
      </c>
      <c r="AE928" s="560">
        <v>0</v>
      </c>
      <c r="AF928" s="559">
        <v>0.01</v>
      </c>
      <c r="AG928" s="226"/>
    </row>
    <row r="929" spans="1:33" ht="15.75" x14ac:dyDescent="0.25">
      <c r="A929" s="559">
        <v>579</v>
      </c>
      <c r="B929" s="563" t="s">
        <v>4</v>
      </c>
      <c r="C929" s="559">
        <v>6661</v>
      </c>
      <c r="D929" s="559">
        <v>1</v>
      </c>
      <c r="E929" s="559">
        <v>0</v>
      </c>
      <c r="F929" s="559">
        <v>0</v>
      </c>
      <c r="G929" s="559"/>
      <c r="H929" s="559"/>
      <c r="I929" s="559">
        <v>400</v>
      </c>
      <c r="J929" s="559"/>
      <c r="K929" s="559"/>
      <c r="L929" s="559">
        <v>220</v>
      </c>
      <c r="M929" s="559">
        <f>I929*L929</f>
        <v>88000</v>
      </c>
      <c r="N929" s="559"/>
      <c r="O929" s="563"/>
      <c r="P929" s="563"/>
      <c r="Q929" s="559"/>
      <c r="R929" s="559"/>
      <c r="S929" s="559"/>
      <c r="T929" s="559"/>
      <c r="U929" s="559"/>
      <c r="V929" s="559"/>
      <c r="W929" s="559"/>
      <c r="X929" s="562"/>
      <c r="Y929" s="559"/>
      <c r="Z929" s="559"/>
      <c r="AA929" s="561"/>
      <c r="AB929" s="561">
        <f>M929</f>
        <v>88000</v>
      </c>
      <c r="AC929" s="560"/>
      <c r="AD929" s="559">
        <v>50</v>
      </c>
      <c r="AE929" s="560">
        <v>0</v>
      </c>
      <c r="AF929" s="559">
        <v>0.01</v>
      </c>
      <c r="AG929" s="226"/>
    </row>
    <row r="930" spans="1:33" ht="15.75" x14ac:dyDescent="0.25">
      <c r="A930" s="559">
        <v>580</v>
      </c>
      <c r="B930" s="563" t="s">
        <v>4</v>
      </c>
      <c r="C930" s="559"/>
      <c r="D930" s="559">
        <v>0</v>
      </c>
      <c r="E930" s="559">
        <v>0</v>
      </c>
      <c r="F930" s="559">
        <v>39</v>
      </c>
      <c r="G930" s="559"/>
      <c r="H930" s="559">
        <v>39</v>
      </c>
      <c r="I930" s="559"/>
      <c r="J930" s="559"/>
      <c r="K930" s="559"/>
      <c r="L930" s="559"/>
      <c r="M930" s="559"/>
      <c r="N930" s="559"/>
      <c r="O930" s="563" t="s">
        <v>15</v>
      </c>
      <c r="P930" s="563" t="s">
        <v>2</v>
      </c>
      <c r="Q930" s="559">
        <v>96</v>
      </c>
      <c r="R930" s="559"/>
      <c r="S930" s="559">
        <v>96</v>
      </c>
      <c r="T930" s="559"/>
      <c r="U930" s="559"/>
      <c r="V930" s="559"/>
      <c r="W930" s="559">
        <v>6500</v>
      </c>
      <c r="X930" s="562">
        <f>Q930*W930</f>
        <v>624000</v>
      </c>
      <c r="Y930" s="559"/>
      <c r="Z930" s="559">
        <v>76</v>
      </c>
      <c r="AA930" s="561">
        <f>SUM(X930-(X930*Z930/100))</f>
        <v>149760</v>
      </c>
      <c r="AB930" s="561">
        <f>AA930</f>
        <v>149760</v>
      </c>
      <c r="AC930" s="560"/>
      <c r="AD930" s="559">
        <v>10</v>
      </c>
      <c r="AE930" s="560">
        <v>0</v>
      </c>
      <c r="AF930" s="559">
        <v>0.02</v>
      </c>
      <c r="AG930" s="226"/>
    </row>
    <row r="931" spans="1:33" ht="15.75" x14ac:dyDescent="0.25">
      <c r="A931" s="559"/>
      <c r="B931" s="563"/>
      <c r="C931" s="559"/>
      <c r="D931" s="559"/>
      <c r="E931" s="559"/>
      <c r="F931" s="559"/>
      <c r="G931" s="559"/>
      <c r="H931" s="559"/>
      <c r="I931" s="559"/>
      <c r="J931" s="559"/>
      <c r="K931" s="559"/>
      <c r="L931" s="559"/>
      <c r="M931" s="559"/>
      <c r="N931" s="559"/>
      <c r="O931" s="563" t="s">
        <v>17</v>
      </c>
      <c r="P931" s="563" t="s">
        <v>2</v>
      </c>
      <c r="Q931" s="559">
        <v>24</v>
      </c>
      <c r="R931" s="559"/>
      <c r="S931" s="559">
        <v>24</v>
      </c>
      <c r="T931" s="559"/>
      <c r="U931" s="559"/>
      <c r="V931" s="559"/>
      <c r="W931" s="559">
        <v>6500</v>
      </c>
      <c r="X931" s="562">
        <f>Q931*W931</f>
        <v>156000</v>
      </c>
      <c r="Y931" s="559"/>
      <c r="Z931" s="559">
        <v>76</v>
      </c>
      <c r="AA931" s="561">
        <f>SUM(X931-(X931*Z931/100))</f>
        <v>37440</v>
      </c>
      <c r="AB931" s="561">
        <f>AA931</f>
        <v>37440</v>
      </c>
      <c r="AC931" s="560"/>
      <c r="AD931" s="559">
        <v>10</v>
      </c>
      <c r="AE931" s="560">
        <v>0</v>
      </c>
      <c r="AF931" s="559">
        <v>0.02</v>
      </c>
      <c r="AG931" s="226"/>
    </row>
    <row r="932" spans="1:33" ht="15.75" x14ac:dyDescent="0.25">
      <c r="A932" s="559">
        <v>581</v>
      </c>
      <c r="B932" s="563"/>
      <c r="C932" s="559"/>
      <c r="D932" s="559">
        <v>3</v>
      </c>
      <c r="E932" s="559">
        <v>1</v>
      </c>
      <c r="F932" s="559">
        <v>14</v>
      </c>
      <c r="G932" s="559">
        <v>1314</v>
      </c>
      <c r="H932" s="559"/>
      <c r="I932" s="559"/>
      <c r="J932" s="559"/>
      <c r="K932" s="559"/>
      <c r="L932" s="559"/>
      <c r="M932" s="559"/>
      <c r="N932" s="559"/>
      <c r="O932" s="563"/>
      <c r="P932" s="563"/>
      <c r="Q932" s="559"/>
      <c r="R932" s="559"/>
      <c r="S932" s="559"/>
      <c r="T932" s="559"/>
      <c r="U932" s="559"/>
      <c r="V932" s="559"/>
      <c r="W932" s="559"/>
      <c r="X932" s="562"/>
      <c r="Y932" s="559"/>
      <c r="Z932" s="559"/>
      <c r="AA932" s="561"/>
      <c r="AB932" s="561"/>
      <c r="AC932" s="560"/>
      <c r="AD932" s="559">
        <v>50</v>
      </c>
      <c r="AE932" s="560">
        <v>0</v>
      </c>
      <c r="AF932" s="559">
        <v>0.01</v>
      </c>
      <c r="AG932" s="226"/>
    </row>
    <row r="933" spans="1:33" ht="15.75" x14ac:dyDescent="0.25">
      <c r="A933" s="559">
        <v>582</v>
      </c>
      <c r="B933" s="563"/>
      <c r="C933" s="559"/>
      <c r="D933" s="559">
        <v>3</v>
      </c>
      <c r="E933" s="559">
        <v>0</v>
      </c>
      <c r="F933" s="559">
        <v>0</v>
      </c>
      <c r="G933" s="559">
        <v>1200</v>
      </c>
      <c r="H933" s="559"/>
      <c r="I933" s="559"/>
      <c r="J933" s="559"/>
      <c r="K933" s="559"/>
      <c r="L933" s="559"/>
      <c r="M933" s="559"/>
      <c r="N933" s="559"/>
      <c r="O933" s="563"/>
      <c r="P933" s="563"/>
      <c r="Q933" s="559"/>
      <c r="R933" s="559"/>
      <c r="S933" s="559"/>
      <c r="T933" s="559"/>
      <c r="U933" s="559"/>
      <c r="V933" s="559"/>
      <c r="W933" s="559"/>
      <c r="X933" s="562"/>
      <c r="Y933" s="559"/>
      <c r="Z933" s="559"/>
      <c r="AA933" s="561"/>
      <c r="AB933" s="561"/>
      <c r="AC933" s="560"/>
      <c r="AD933" s="559">
        <v>50</v>
      </c>
      <c r="AE933" s="560">
        <v>0</v>
      </c>
      <c r="AF933" s="559">
        <v>0.01</v>
      </c>
      <c r="AG933" s="226"/>
    </row>
    <row r="934" spans="1:33" ht="15.75" x14ac:dyDescent="0.25">
      <c r="A934" s="559">
        <v>583</v>
      </c>
      <c r="B934" s="563" t="s">
        <v>4</v>
      </c>
      <c r="C934" s="559">
        <v>16366</v>
      </c>
      <c r="D934" s="559">
        <v>5</v>
      </c>
      <c r="E934" s="559">
        <v>0</v>
      </c>
      <c r="F934" s="559">
        <v>0</v>
      </c>
      <c r="G934" s="559">
        <v>2000</v>
      </c>
      <c r="H934" s="559"/>
      <c r="I934" s="559"/>
      <c r="J934" s="559"/>
      <c r="K934" s="559"/>
      <c r="L934" s="559">
        <v>100</v>
      </c>
      <c r="M934" s="559">
        <f>L934*G934</f>
        <v>200000</v>
      </c>
      <c r="N934" s="559"/>
      <c r="O934" s="563"/>
      <c r="P934" s="563"/>
      <c r="Q934" s="559"/>
      <c r="R934" s="559"/>
      <c r="S934" s="559"/>
      <c r="T934" s="559"/>
      <c r="U934" s="559"/>
      <c r="V934" s="559"/>
      <c r="W934" s="559"/>
      <c r="X934" s="562"/>
      <c r="Y934" s="559"/>
      <c r="Z934" s="559"/>
      <c r="AA934" s="561"/>
      <c r="AB934" s="561">
        <f>M934</f>
        <v>200000</v>
      </c>
      <c r="AC934" s="560"/>
      <c r="AD934" s="559">
        <v>50</v>
      </c>
      <c r="AE934" s="560">
        <v>0</v>
      </c>
      <c r="AF934" s="559">
        <v>0.01</v>
      </c>
      <c r="AG934" s="226"/>
    </row>
    <row r="935" spans="1:33" ht="15.75" x14ac:dyDescent="0.25">
      <c r="A935" s="559">
        <v>584</v>
      </c>
      <c r="B935" s="563" t="s">
        <v>4</v>
      </c>
      <c r="C935" s="559"/>
      <c r="D935" s="559">
        <v>0</v>
      </c>
      <c r="E935" s="559">
        <v>1</v>
      </c>
      <c r="F935" s="559">
        <v>22</v>
      </c>
      <c r="G935" s="559"/>
      <c r="H935" s="559">
        <v>122</v>
      </c>
      <c r="I935" s="559"/>
      <c r="J935" s="559"/>
      <c r="K935" s="559"/>
      <c r="L935" s="559"/>
      <c r="M935" s="559"/>
      <c r="N935" s="559"/>
      <c r="O935" s="563" t="s">
        <v>15</v>
      </c>
      <c r="P935" s="563" t="s">
        <v>2</v>
      </c>
      <c r="Q935" s="559">
        <v>150</v>
      </c>
      <c r="R935" s="559"/>
      <c r="S935" s="559">
        <v>150</v>
      </c>
      <c r="T935" s="559"/>
      <c r="U935" s="559"/>
      <c r="V935" s="559"/>
      <c r="W935" s="559">
        <v>6500</v>
      </c>
      <c r="X935" s="562">
        <f>Q935*W935</f>
        <v>975000</v>
      </c>
      <c r="Y935" s="559">
        <v>1</v>
      </c>
      <c r="Z935" s="559">
        <v>1</v>
      </c>
      <c r="AA935" s="561">
        <f>SUM(X935-(X935*Z935/100))</f>
        <v>965250</v>
      </c>
      <c r="AB935" s="561">
        <f>AA935</f>
        <v>965250</v>
      </c>
      <c r="AC935" s="560"/>
      <c r="AD935" s="559">
        <v>10</v>
      </c>
      <c r="AE935" s="560">
        <v>0</v>
      </c>
      <c r="AF935" s="559">
        <v>0.02</v>
      </c>
      <c r="AG935" s="226"/>
    </row>
    <row r="936" spans="1:33" ht="15.75" x14ac:dyDescent="0.25">
      <c r="A936" s="559"/>
      <c r="B936" s="563"/>
      <c r="C936" s="559"/>
      <c r="D936" s="559"/>
      <c r="E936" s="559"/>
      <c r="F936" s="559"/>
      <c r="G936" s="559"/>
      <c r="H936" s="559"/>
      <c r="I936" s="559"/>
      <c r="J936" s="559"/>
      <c r="K936" s="559"/>
      <c r="L936" s="559"/>
      <c r="M936" s="559"/>
      <c r="N936" s="559"/>
      <c r="O936" s="563" t="s">
        <v>12</v>
      </c>
      <c r="P936" s="563" t="s">
        <v>0</v>
      </c>
      <c r="Q936" s="559"/>
      <c r="R936" s="559">
        <v>30</v>
      </c>
      <c r="S936" s="559"/>
      <c r="T936" s="559"/>
      <c r="U936" s="559"/>
      <c r="V936" s="559"/>
      <c r="W936" s="559">
        <v>5400</v>
      </c>
      <c r="X936" s="562">
        <f>Q936*W936</f>
        <v>0</v>
      </c>
      <c r="Y936" s="559">
        <v>6</v>
      </c>
      <c r="Z936" s="559">
        <v>50</v>
      </c>
      <c r="AA936" s="561"/>
      <c r="AB936" s="561"/>
      <c r="AC936" s="560"/>
      <c r="AD936" s="559">
        <v>50</v>
      </c>
      <c r="AE936" s="560">
        <v>0</v>
      </c>
      <c r="AF936" s="559">
        <v>0.01</v>
      </c>
      <c r="AG936" s="226"/>
    </row>
    <row r="937" spans="1:33" ht="15.75" x14ac:dyDescent="0.25">
      <c r="A937" s="559">
        <v>585</v>
      </c>
      <c r="B937" s="563"/>
      <c r="C937" s="559"/>
      <c r="D937" s="559"/>
      <c r="E937" s="559"/>
      <c r="F937" s="559"/>
      <c r="G937" s="559"/>
      <c r="H937" s="559"/>
      <c r="I937" s="559"/>
      <c r="J937" s="559"/>
      <c r="K937" s="559"/>
      <c r="L937" s="559"/>
      <c r="M937" s="559"/>
      <c r="N937" s="559"/>
      <c r="O937" s="563" t="s">
        <v>15</v>
      </c>
      <c r="P937" s="563"/>
      <c r="Q937" s="559"/>
      <c r="R937" s="559"/>
      <c r="S937" s="559"/>
      <c r="T937" s="559"/>
      <c r="U937" s="559"/>
      <c r="V937" s="559"/>
      <c r="W937" s="559">
        <v>6500</v>
      </c>
      <c r="X937" s="562">
        <f>Q937*W937</f>
        <v>0</v>
      </c>
      <c r="Y937" s="559"/>
      <c r="Z937" s="559"/>
      <c r="AA937" s="561"/>
      <c r="AB937" s="561"/>
      <c r="AC937" s="560"/>
      <c r="AD937" s="559">
        <v>10</v>
      </c>
      <c r="AE937" s="560">
        <v>0</v>
      </c>
      <c r="AF937" s="559">
        <v>0.02</v>
      </c>
      <c r="AG937" s="226"/>
    </row>
    <row r="938" spans="1:33" ht="15.75" x14ac:dyDescent="0.25">
      <c r="A938" s="559">
        <v>586</v>
      </c>
      <c r="B938" s="563" t="s">
        <v>4</v>
      </c>
      <c r="C938" s="559"/>
      <c r="D938" s="559">
        <v>17</v>
      </c>
      <c r="E938" s="559">
        <v>2</v>
      </c>
      <c r="F938" s="559">
        <v>76</v>
      </c>
      <c r="G938" s="559">
        <v>7076</v>
      </c>
      <c r="H938" s="559"/>
      <c r="I938" s="559"/>
      <c r="J938" s="559"/>
      <c r="K938" s="559"/>
      <c r="L938" s="559"/>
      <c r="M938" s="559"/>
      <c r="N938" s="559"/>
      <c r="O938" s="563"/>
      <c r="P938" s="563"/>
      <c r="Q938" s="559"/>
      <c r="R938" s="559"/>
      <c r="S938" s="559"/>
      <c r="T938" s="559"/>
      <c r="U938" s="559"/>
      <c r="V938" s="559"/>
      <c r="W938" s="559"/>
      <c r="X938" s="562"/>
      <c r="Y938" s="559"/>
      <c r="Z938" s="559"/>
      <c r="AA938" s="561"/>
      <c r="AB938" s="561"/>
      <c r="AC938" s="560"/>
      <c r="AD938" s="559">
        <v>50</v>
      </c>
      <c r="AE938" s="560">
        <v>0</v>
      </c>
      <c r="AF938" s="559">
        <v>0.01</v>
      </c>
      <c r="AG938" s="226"/>
    </row>
    <row r="939" spans="1:33" ht="15.75" x14ac:dyDescent="0.25">
      <c r="A939" s="559">
        <v>587</v>
      </c>
      <c r="B939" s="563" t="s">
        <v>4</v>
      </c>
      <c r="C939" s="559"/>
      <c r="D939" s="559">
        <v>8</v>
      </c>
      <c r="E939" s="559">
        <v>1</v>
      </c>
      <c r="F939" s="559">
        <v>66</v>
      </c>
      <c r="G939" s="559">
        <v>3366</v>
      </c>
      <c r="H939" s="559"/>
      <c r="I939" s="559"/>
      <c r="J939" s="559"/>
      <c r="K939" s="559"/>
      <c r="L939" s="559"/>
      <c r="M939" s="559"/>
      <c r="N939" s="559"/>
      <c r="O939" s="563"/>
      <c r="P939" s="563"/>
      <c r="Q939" s="559"/>
      <c r="R939" s="559"/>
      <c r="S939" s="559"/>
      <c r="T939" s="559"/>
      <c r="U939" s="559"/>
      <c r="V939" s="559"/>
      <c r="W939" s="559"/>
      <c r="X939" s="562"/>
      <c r="Y939" s="559"/>
      <c r="Z939" s="559"/>
      <c r="AA939" s="561"/>
      <c r="AB939" s="561"/>
      <c r="AC939" s="560"/>
      <c r="AD939" s="559">
        <v>50</v>
      </c>
      <c r="AE939" s="560">
        <v>0</v>
      </c>
      <c r="AF939" s="559">
        <v>0.01</v>
      </c>
      <c r="AG939" s="226"/>
    </row>
    <row r="940" spans="1:33" ht="15.75" x14ac:dyDescent="0.25">
      <c r="A940" s="559">
        <v>588</v>
      </c>
      <c r="B940" s="563"/>
      <c r="C940" s="559"/>
      <c r="D940" s="559">
        <v>6</v>
      </c>
      <c r="E940" s="559">
        <v>0</v>
      </c>
      <c r="F940" s="559">
        <v>0</v>
      </c>
      <c r="G940" s="559">
        <v>2400</v>
      </c>
      <c r="H940" s="559"/>
      <c r="I940" s="559"/>
      <c r="J940" s="559"/>
      <c r="K940" s="559"/>
      <c r="L940" s="559"/>
      <c r="M940" s="559"/>
      <c r="N940" s="559"/>
      <c r="O940" s="563"/>
      <c r="P940" s="563"/>
      <c r="Q940" s="559"/>
      <c r="R940" s="559"/>
      <c r="S940" s="559"/>
      <c r="T940" s="559"/>
      <c r="U940" s="559"/>
      <c r="V940" s="559"/>
      <c r="W940" s="559"/>
      <c r="X940" s="562"/>
      <c r="Y940" s="559"/>
      <c r="Z940" s="559"/>
      <c r="AA940" s="561"/>
      <c r="AB940" s="561"/>
      <c r="AC940" s="560"/>
      <c r="AD940" s="559">
        <v>50</v>
      </c>
      <c r="AE940" s="560">
        <v>0</v>
      </c>
      <c r="AF940" s="559">
        <v>0.01</v>
      </c>
      <c r="AG940" s="226"/>
    </row>
    <row r="941" spans="1:33" ht="15.75" x14ac:dyDescent="0.25">
      <c r="A941" s="559">
        <v>589</v>
      </c>
      <c r="B941" s="563" t="s">
        <v>4</v>
      </c>
      <c r="C941" s="559">
        <v>6089</v>
      </c>
      <c r="D941" s="559">
        <v>10</v>
      </c>
      <c r="E941" s="559">
        <v>0</v>
      </c>
      <c r="F941" s="559">
        <v>0</v>
      </c>
      <c r="G941" s="559">
        <v>4000</v>
      </c>
      <c r="H941" s="559"/>
      <c r="I941" s="559"/>
      <c r="J941" s="559"/>
      <c r="K941" s="559"/>
      <c r="L941" s="559">
        <v>75</v>
      </c>
      <c r="M941" s="559">
        <f>G941*L941</f>
        <v>300000</v>
      </c>
      <c r="N941" s="559"/>
      <c r="O941" s="563"/>
      <c r="P941" s="563"/>
      <c r="Q941" s="559"/>
      <c r="R941" s="559"/>
      <c r="S941" s="559"/>
      <c r="T941" s="559"/>
      <c r="U941" s="559"/>
      <c r="V941" s="559"/>
      <c r="W941" s="559"/>
      <c r="X941" s="562"/>
      <c r="Y941" s="559"/>
      <c r="Z941" s="559"/>
      <c r="AA941" s="561"/>
      <c r="AB941" s="561">
        <f>M941</f>
        <v>300000</v>
      </c>
      <c r="AC941" s="560"/>
      <c r="AD941" s="559">
        <v>50</v>
      </c>
      <c r="AE941" s="560">
        <v>0</v>
      </c>
      <c r="AF941" s="559">
        <v>0.01</v>
      </c>
      <c r="AG941" s="226"/>
    </row>
    <row r="942" spans="1:33" ht="15.75" x14ac:dyDescent="0.25">
      <c r="A942" s="559">
        <v>590</v>
      </c>
      <c r="B942" s="563" t="s">
        <v>4</v>
      </c>
      <c r="C942" s="559">
        <v>11913</v>
      </c>
      <c r="D942" s="559">
        <v>16</v>
      </c>
      <c r="E942" s="559">
        <v>3</v>
      </c>
      <c r="F942" s="559">
        <v>84</v>
      </c>
      <c r="G942" s="559">
        <v>6784</v>
      </c>
      <c r="H942" s="559"/>
      <c r="I942" s="559"/>
      <c r="J942" s="559"/>
      <c r="K942" s="559"/>
      <c r="L942" s="559">
        <v>120</v>
      </c>
      <c r="M942" s="559">
        <f>G942*L942</f>
        <v>814080</v>
      </c>
      <c r="N942" s="559"/>
      <c r="O942" s="563"/>
      <c r="P942" s="563"/>
      <c r="Q942" s="559"/>
      <c r="R942" s="559"/>
      <c r="S942" s="559"/>
      <c r="T942" s="559"/>
      <c r="U942" s="559"/>
      <c r="V942" s="559"/>
      <c r="W942" s="559"/>
      <c r="X942" s="562"/>
      <c r="Y942" s="559"/>
      <c r="Z942" s="559"/>
      <c r="AA942" s="561"/>
      <c r="AB942" s="561">
        <f>M942</f>
        <v>814080</v>
      </c>
      <c r="AC942" s="560"/>
      <c r="AD942" s="559">
        <v>50</v>
      </c>
      <c r="AE942" s="560">
        <v>0</v>
      </c>
      <c r="AF942" s="559">
        <v>0.01</v>
      </c>
      <c r="AG942" s="226"/>
    </row>
    <row r="943" spans="1:33" ht="15.75" x14ac:dyDescent="0.25">
      <c r="A943" s="559">
        <v>591</v>
      </c>
      <c r="B943" s="563" t="s">
        <v>4</v>
      </c>
      <c r="C943" s="559">
        <v>10814</v>
      </c>
      <c r="D943" s="559">
        <v>0</v>
      </c>
      <c r="E943" s="559">
        <v>0</v>
      </c>
      <c r="F943" s="559">
        <v>76</v>
      </c>
      <c r="G943" s="559"/>
      <c r="H943" s="559">
        <v>76</v>
      </c>
      <c r="I943" s="559"/>
      <c r="J943" s="559"/>
      <c r="K943" s="559"/>
      <c r="L943" s="559">
        <v>75</v>
      </c>
      <c r="M943" s="559">
        <f>H943*L943</f>
        <v>5700</v>
      </c>
      <c r="N943" s="559"/>
      <c r="O943" s="563" t="s">
        <v>15</v>
      </c>
      <c r="P943" s="563" t="s">
        <v>9</v>
      </c>
      <c r="Q943" s="559">
        <v>285</v>
      </c>
      <c r="R943" s="559"/>
      <c r="S943" s="559"/>
      <c r="T943" s="559"/>
      <c r="U943" s="559"/>
      <c r="V943" s="559"/>
      <c r="W943" s="559">
        <v>6500</v>
      </c>
      <c r="X943" s="562">
        <f>Q943*W943</f>
        <v>1852500</v>
      </c>
      <c r="Y943" s="559"/>
      <c r="Z943" s="559">
        <v>76</v>
      </c>
      <c r="AA943" s="561">
        <f>SUM(X943-(X943*Z943/100))</f>
        <v>444600</v>
      </c>
      <c r="AB943" s="561">
        <f>AA943+M943</f>
        <v>450300</v>
      </c>
      <c r="AC943" s="560"/>
      <c r="AD943" s="559">
        <v>10</v>
      </c>
      <c r="AE943" s="560">
        <v>0</v>
      </c>
      <c r="AF943" s="559">
        <v>0.02</v>
      </c>
      <c r="AG943" s="226"/>
    </row>
    <row r="944" spans="1:33" ht="15.75" x14ac:dyDescent="0.25">
      <c r="A944" s="559"/>
      <c r="B944" s="563"/>
      <c r="C944" s="559"/>
      <c r="D944" s="559"/>
      <c r="E944" s="559"/>
      <c r="F944" s="559"/>
      <c r="G944" s="559"/>
      <c r="H944" s="559"/>
      <c r="I944" s="559"/>
      <c r="J944" s="559"/>
      <c r="K944" s="559"/>
      <c r="L944" s="559"/>
      <c r="M944" s="559"/>
      <c r="N944" s="559"/>
      <c r="O944" s="563" t="s">
        <v>41</v>
      </c>
      <c r="P944" s="563" t="s">
        <v>2</v>
      </c>
      <c r="Q944" s="559"/>
      <c r="R944" s="559"/>
      <c r="S944" s="559">
        <v>165</v>
      </c>
      <c r="T944" s="559"/>
      <c r="U944" s="559"/>
      <c r="V944" s="559"/>
      <c r="W944" s="559"/>
      <c r="X944" s="562"/>
      <c r="Y944" s="559"/>
      <c r="Z944" s="559">
        <v>76</v>
      </c>
      <c r="AA944" s="561"/>
      <c r="AB944" s="561"/>
      <c r="AC944" s="560"/>
      <c r="AD944" s="559"/>
      <c r="AE944" s="560"/>
      <c r="AF944" s="559"/>
      <c r="AG944" s="226"/>
    </row>
    <row r="945" spans="1:33" ht="15.75" x14ac:dyDescent="0.25">
      <c r="A945" s="559"/>
      <c r="B945" s="563"/>
      <c r="C945" s="559"/>
      <c r="D945" s="559"/>
      <c r="E945" s="559"/>
      <c r="F945" s="559"/>
      <c r="G945" s="559"/>
      <c r="H945" s="559"/>
      <c r="I945" s="559"/>
      <c r="J945" s="559"/>
      <c r="K945" s="559"/>
      <c r="L945" s="559"/>
      <c r="M945" s="559"/>
      <c r="N945" s="559"/>
      <c r="O945" s="563" t="s">
        <v>40</v>
      </c>
      <c r="P945" s="563" t="s">
        <v>0</v>
      </c>
      <c r="Q945" s="559"/>
      <c r="R945" s="559"/>
      <c r="S945" s="559">
        <v>120</v>
      </c>
      <c r="T945" s="559"/>
      <c r="U945" s="559"/>
      <c r="V945" s="559"/>
      <c r="W945" s="559"/>
      <c r="X945" s="562"/>
      <c r="Y945" s="559"/>
      <c r="Z945" s="559">
        <v>93</v>
      </c>
      <c r="AA945" s="561"/>
      <c r="AB945" s="561"/>
      <c r="AC945" s="560"/>
      <c r="AD945" s="559"/>
      <c r="AE945" s="560"/>
      <c r="AF945" s="559"/>
      <c r="AG945" s="226"/>
    </row>
    <row r="946" spans="1:33" ht="15.75" x14ac:dyDescent="0.25">
      <c r="A946" s="559">
        <v>592</v>
      </c>
      <c r="B946" s="563"/>
      <c r="C946" s="559"/>
      <c r="D946" s="559">
        <v>4</v>
      </c>
      <c r="E946" s="559">
        <v>0</v>
      </c>
      <c r="F946" s="559">
        <v>0</v>
      </c>
      <c r="G946" s="559">
        <v>1600</v>
      </c>
      <c r="H946" s="559"/>
      <c r="I946" s="559"/>
      <c r="J946" s="559"/>
      <c r="K946" s="559"/>
      <c r="L946" s="559"/>
      <c r="M946" s="559"/>
      <c r="N946" s="559"/>
      <c r="O946" s="563"/>
      <c r="P946" s="563"/>
      <c r="Q946" s="559"/>
      <c r="R946" s="559"/>
      <c r="S946" s="559"/>
      <c r="T946" s="559"/>
      <c r="U946" s="559"/>
      <c r="V946" s="559"/>
      <c r="W946" s="559"/>
      <c r="X946" s="562"/>
      <c r="Y946" s="559"/>
      <c r="Z946" s="559"/>
      <c r="AA946" s="561"/>
      <c r="AB946" s="561"/>
      <c r="AC946" s="560"/>
      <c r="AD946" s="559">
        <v>50</v>
      </c>
      <c r="AE946" s="560">
        <v>0</v>
      </c>
      <c r="AF946" s="559">
        <v>0.01</v>
      </c>
      <c r="AG946" s="226"/>
    </row>
    <row r="947" spans="1:33" ht="15.75" x14ac:dyDescent="0.25">
      <c r="A947" s="559">
        <v>593</v>
      </c>
      <c r="B947" s="563" t="s">
        <v>4</v>
      </c>
      <c r="C947" s="559">
        <v>10731</v>
      </c>
      <c r="D947" s="559">
        <v>8</v>
      </c>
      <c r="E947" s="559">
        <v>0</v>
      </c>
      <c r="F947" s="559">
        <v>41</v>
      </c>
      <c r="G947" s="559">
        <v>3221</v>
      </c>
      <c r="H947" s="559"/>
      <c r="I947" s="559"/>
      <c r="J947" s="559"/>
      <c r="K947" s="559"/>
      <c r="L947" s="559">
        <v>75</v>
      </c>
      <c r="M947" s="559">
        <f>G947*L947</f>
        <v>241575</v>
      </c>
      <c r="N947" s="559"/>
      <c r="O947" s="563"/>
      <c r="P947" s="563"/>
      <c r="Q947" s="559"/>
      <c r="R947" s="559"/>
      <c r="S947" s="559"/>
      <c r="T947" s="559"/>
      <c r="U947" s="559"/>
      <c r="V947" s="559"/>
      <c r="W947" s="559"/>
      <c r="X947" s="562"/>
      <c r="Y947" s="559"/>
      <c r="Z947" s="559"/>
      <c r="AA947" s="561"/>
      <c r="AB947" s="561">
        <f>M947</f>
        <v>241575</v>
      </c>
      <c r="AC947" s="560"/>
      <c r="AD947" s="559">
        <v>50</v>
      </c>
      <c r="AE947" s="560">
        <v>0</v>
      </c>
      <c r="AF947" s="559">
        <v>0.01</v>
      </c>
      <c r="AG947" s="226"/>
    </row>
    <row r="948" spans="1:33" ht="15.75" x14ac:dyDescent="0.25">
      <c r="A948" s="559">
        <v>594</v>
      </c>
      <c r="B948" s="563" t="s">
        <v>5</v>
      </c>
      <c r="C948" s="559"/>
      <c r="D948" s="559">
        <v>4</v>
      </c>
      <c r="E948" s="559">
        <v>0</v>
      </c>
      <c r="F948" s="559">
        <v>0</v>
      </c>
      <c r="G948" s="559">
        <v>1600</v>
      </c>
      <c r="H948" s="559"/>
      <c r="I948" s="559"/>
      <c r="J948" s="559"/>
      <c r="K948" s="559"/>
      <c r="L948" s="559"/>
      <c r="M948" s="559"/>
      <c r="N948" s="559"/>
      <c r="O948" s="563"/>
      <c r="P948" s="563"/>
      <c r="Q948" s="559"/>
      <c r="R948" s="559"/>
      <c r="S948" s="559"/>
      <c r="T948" s="559"/>
      <c r="U948" s="559"/>
      <c r="V948" s="559"/>
      <c r="W948" s="559"/>
      <c r="X948" s="562"/>
      <c r="Y948" s="559"/>
      <c r="Z948" s="559"/>
      <c r="AA948" s="561"/>
      <c r="AB948" s="561"/>
      <c r="AC948" s="560"/>
      <c r="AD948" s="559">
        <v>50</v>
      </c>
      <c r="AE948" s="560">
        <v>0</v>
      </c>
      <c r="AF948" s="559">
        <v>0.01</v>
      </c>
      <c r="AG948" s="226"/>
    </row>
    <row r="949" spans="1:33" ht="15.75" x14ac:dyDescent="0.25">
      <c r="A949" s="559">
        <v>595</v>
      </c>
      <c r="B949" s="563" t="s">
        <v>4</v>
      </c>
      <c r="C949" s="559">
        <v>410</v>
      </c>
      <c r="D949" s="559">
        <v>0</v>
      </c>
      <c r="E949" s="559">
        <v>1</v>
      </c>
      <c r="F949" s="559">
        <v>24</v>
      </c>
      <c r="G949" s="559">
        <v>124</v>
      </c>
      <c r="H949" s="559"/>
      <c r="I949" s="559"/>
      <c r="J949" s="559"/>
      <c r="K949" s="559"/>
      <c r="L949" s="559">
        <v>200</v>
      </c>
      <c r="M949" s="559">
        <f>L949*G949</f>
        <v>24800</v>
      </c>
      <c r="N949" s="559"/>
      <c r="O949" s="563"/>
      <c r="P949" s="563"/>
      <c r="Q949" s="559"/>
      <c r="R949" s="559"/>
      <c r="S949" s="559"/>
      <c r="T949" s="559"/>
      <c r="U949" s="559"/>
      <c r="V949" s="559"/>
      <c r="W949" s="559"/>
      <c r="X949" s="562"/>
      <c r="Y949" s="559"/>
      <c r="Z949" s="559"/>
      <c r="AA949" s="561"/>
      <c r="AB949" s="561">
        <f>M949</f>
        <v>24800</v>
      </c>
      <c r="AC949" s="560"/>
      <c r="AD949" s="559">
        <v>50</v>
      </c>
      <c r="AE949" s="560">
        <v>0</v>
      </c>
      <c r="AF949" s="559">
        <v>0.01</v>
      </c>
      <c r="AG949" s="226"/>
    </row>
    <row r="950" spans="1:33" ht="15.75" x14ac:dyDescent="0.25">
      <c r="A950" s="559">
        <v>596</v>
      </c>
      <c r="B950" s="563" t="s">
        <v>14</v>
      </c>
      <c r="C950" s="559">
        <v>5811</v>
      </c>
      <c r="D950" s="559">
        <v>5</v>
      </c>
      <c r="E950" s="559">
        <v>1</v>
      </c>
      <c r="F950" s="559">
        <v>88</v>
      </c>
      <c r="G950" s="559">
        <v>2188</v>
      </c>
      <c r="H950" s="559"/>
      <c r="I950" s="559"/>
      <c r="J950" s="559"/>
      <c r="K950" s="559"/>
      <c r="L950" s="559"/>
      <c r="M950" s="559"/>
      <c r="N950" s="559"/>
      <c r="O950" s="563"/>
      <c r="P950" s="563"/>
      <c r="Q950" s="559"/>
      <c r="R950" s="559"/>
      <c r="S950" s="559"/>
      <c r="T950" s="559"/>
      <c r="U950" s="559"/>
      <c r="V950" s="559"/>
      <c r="W950" s="559"/>
      <c r="X950" s="562"/>
      <c r="Y950" s="559"/>
      <c r="Z950" s="559"/>
      <c r="AA950" s="561"/>
      <c r="AB950" s="561"/>
      <c r="AC950" s="560"/>
      <c r="AD950" s="559">
        <v>50</v>
      </c>
      <c r="AE950" s="560">
        <v>0</v>
      </c>
      <c r="AF950" s="559">
        <v>0.01</v>
      </c>
      <c r="AG950" s="226"/>
    </row>
    <row r="951" spans="1:33" ht="15.75" x14ac:dyDescent="0.25">
      <c r="A951" s="559">
        <v>597</v>
      </c>
      <c r="B951" s="563" t="s">
        <v>4</v>
      </c>
      <c r="C951" s="559">
        <v>11133</v>
      </c>
      <c r="D951" s="559">
        <v>0</v>
      </c>
      <c r="E951" s="559">
        <v>1</v>
      </c>
      <c r="F951" s="559">
        <v>2</v>
      </c>
      <c r="G951" s="559">
        <v>102</v>
      </c>
      <c r="H951" s="559"/>
      <c r="I951" s="559"/>
      <c r="J951" s="559"/>
      <c r="K951" s="559"/>
      <c r="L951" s="559">
        <v>75</v>
      </c>
      <c r="M951" s="559">
        <f>G951*L951</f>
        <v>7650</v>
      </c>
      <c r="N951" s="559"/>
      <c r="O951" s="563" t="s">
        <v>15</v>
      </c>
      <c r="P951" s="563" t="s">
        <v>2</v>
      </c>
      <c r="Q951" s="559">
        <v>180</v>
      </c>
      <c r="R951" s="559"/>
      <c r="S951" s="559">
        <v>180</v>
      </c>
      <c r="T951" s="559"/>
      <c r="U951" s="559"/>
      <c r="V951" s="559"/>
      <c r="W951" s="559">
        <v>6500</v>
      </c>
      <c r="X951" s="562">
        <f>Q951*W951</f>
        <v>1170000</v>
      </c>
      <c r="Y951" s="559">
        <v>3</v>
      </c>
      <c r="Z951" s="559">
        <v>3</v>
      </c>
      <c r="AA951" s="561">
        <f>SUM(X951-(X951*Z951/100))</f>
        <v>1134900</v>
      </c>
      <c r="AB951" s="561">
        <f>AA951+M951</f>
        <v>1142550</v>
      </c>
      <c r="AC951" s="560"/>
      <c r="AD951" s="559">
        <v>10</v>
      </c>
      <c r="AE951" s="560">
        <v>0</v>
      </c>
      <c r="AF951" s="559">
        <v>0.02</v>
      </c>
      <c r="AG951" s="226"/>
    </row>
    <row r="952" spans="1:33" ht="15.75" x14ac:dyDescent="0.25">
      <c r="A952" s="559">
        <v>598</v>
      </c>
      <c r="B952" s="563" t="s">
        <v>4</v>
      </c>
      <c r="C952" s="559">
        <v>10364</v>
      </c>
      <c r="D952" s="559">
        <v>0</v>
      </c>
      <c r="E952" s="559">
        <v>2</v>
      </c>
      <c r="F952" s="559">
        <v>0</v>
      </c>
      <c r="G952" s="559">
        <v>200</v>
      </c>
      <c r="H952" s="559"/>
      <c r="I952" s="559"/>
      <c r="J952" s="559"/>
      <c r="K952" s="559"/>
      <c r="L952" s="559">
        <v>150</v>
      </c>
      <c r="M952" s="559">
        <f>G952*L952</f>
        <v>30000</v>
      </c>
      <c r="N952" s="559"/>
      <c r="O952" s="563" t="s">
        <v>15</v>
      </c>
      <c r="P952" s="563" t="s">
        <v>2</v>
      </c>
      <c r="Q952" s="559">
        <v>210</v>
      </c>
      <c r="R952" s="559"/>
      <c r="S952" s="559">
        <v>180</v>
      </c>
      <c r="T952" s="559"/>
      <c r="U952" s="559"/>
      <c r="V952" s="559"/>
      <c r="W952" s="559">
        <v>6500</v>
      </c>
      <c r="X952" s="562">
        <f>Q952*W952</f>
        <v>1365000</v>
      </c>
      <c r="Y952" s="559"/>
      <c r="Z952" s="559">
        <v>76</v>
      </c>
      <c r="AA952" s="561">
        <f>SUM(X952-(X952*Z952/100))</f>
        <v>327600</v>
      </c>
      <c r="AB952" s="561">
        <f>AA952+M952</f>
        <v>357600</v>
      </c>
      <c r="AC952" s="560"/>
      <c r="AD952" s="559">
        <v>10</v>
      </c>
      <c r="AE952" s="560">
        <v>0</v>
      </c>
      <c r="AF952" s="559">
        <v>0.02</v>
      </c>
      <c r="AG952" s="226"/>
    </row>
    <row r="953" spans="1:33" ht="15.75" x14ac:dyDescent="0.25">
      <c r="A953" s="559"/>
      <c r="B953" s="563"/>
      <c r="C953" s="559"/>
      <c r="D953" s="559"/>
      <c r="E953" s="559"/>
      <c r="F953" s="559"/>
      <c r="G953" s="559"/>
      <c r="H953" s="559"/>
      <c r="I953" s="559"/>
      <c r="J953" s="559"/>
      <c r="K953" s="559"/>
      <c r="L953" s="559"/>
      <c r="M953" s="559"/>
      <c r="N953" s="559"/>
      <c r="O953" s="563" t="s">
        <v>12</v>
      </c>
      <c r="P953" s="563" t="s">
        <v>0</v>
      </c>
      <c r="Q953" s="559"/>
      <c r="R953" s="559">
        <v>30</v>
      </c>
      <c r="S953" s="559"/>
      <c r="T953" s="559"/>
      <c r="U953" s="559"/>
      <c r="V953" s="559"/>
      <c r="W953" s="559">
        <v>5400</v>
      </c>
      <c r="X953" s="562">
        <f>Q953*W953</f>
        <v>0</v>
      </c>
      <c r="Y953" s="559"/>
      <c r="Z953" s="559">
        <v>93</v>
      </c>
      <c r="AA953" s="561"/>
      <c r="AB953" s="561"/>
      <c r="AC953" s="560"/>
      <c r="AD953" s="559">
        <v>50</v>
      </c>
      <c r="AE953" s="560">
        <v>0</v>
      </c>
      <c r="AF953" s="559">
        <v>0.01</v>
      </c>
      <c r="AG953" s="226"/>
    </row>
    <row r="954" spans="1:33" ht="15.75" x14ac:dyDescent="0.25">
      <c r="A954" s="559">
        <v>599</v>
      </c>
      <c r="B954" s="563" t="s">
        <v>4</v>
      </c>
      <c r="C954" s="559">
        <v>7872</v>
      </c>
      <c r="D954" s="559">
        <v>11</v>
      </c>
      <c r="E954" s="559">
        <v>2</v>
      </c>
      <c r="F954" s="559">
        <v>21</v>
      </c>
      <c r="G954" s="559">
        <v>4621</v>
      </c>
      <c r="H954" s="559"/>
      <c r="I954" s="559"/>
      <c r="J954" s="559"/>
      <c r="K954" s="559"/>
      <c r="L954" s="559"/>
      <c r="M954" s="559"/>
      <c r="N954" s="559"/>
      <c r="O954" s="563"/>
      <c r="P954" s="563"/>
      <c r="Q954" s="559"/>
      <c r="R954" s="559"/>
      <c r="S954" s="559"/>
      <c r="T954" s="559"/>
      <c r="U954" s="559"/>
      <c r="V954" s="559"/>
      <c r="W954" s="559"/>
      <c r="X954" s="562"/>
      <c r="Y954" s="559"/>
      <c r="Z954" s="559"/>
      <c r="AA954" s="561"/>
      <c r="AB954" s="561"/>
      <c r="AC954" s="560"/>
      <c r="AD954" s="559">
        <v>50</v>
      </c>
      <c r="AE954" s="560">
        <v>0</v>
      </c>
      <c r="AF954" s="559">
        <v>0.01</v>
      </c>
      <c r="AG954" s="226"/>
    </row>
    <row r="955" spans="1:33" ht="15.75" x14ac:dyDescent="0.25">
      <c r="A955" s="559">
        <v>600</v>
      </c>
      <c r="B955" s="563" t="s">
        <v>4</v>
      </c>
      <c r="C955" s="559">
        <v>7973</v>
      </c>
      <c r="D955" s="559">
        <v>1</v>
      </c>
      <c r="E955" s="559">
        <v>1</v>
      </c>
      <c r="F955" s="559">
        <v>35</v>
      </c>
      <c r="G955" s="559"/>
      <c r="H955" s="559">
        <v>535</v>
      </c>
      <c r="I955" s="559"/>
      <c r="J955" s="559"/>
      <c r="K955" s="559"/>
      <c r="L955" s="559">
        <v>75</v>
      </c>
      <c r="M955" s="559">
        <f>H955*L955</f>
        <v>40125</v>
      </c>
      <c r="N955" s="559"/>
      <c r="O955" s="563" t="s">
        <v>15</v>
      </c>
      <c r="P955" s="563" t="s">
        <v>2</v>
      </c>
      <c r="Q955" s="559"/>
      <c r="R955" s="559"/>
      <c r="S955" s="559">
        <v>180</v>
      </c>
      <c r="T955" s="559"/>
      <c r="U955" s="559"/>
      <c r="V955" s="559"/>
      <c r="W955" s="559">
        <v>6500</v>
      </c>
      <c r="X955" s="562">
        <f>Q955*W955</f>
        <v>0</v>
      </c>
      <c r="Y955" s="559">
        <v>9</v>
      </c>
      <c r="Z955" s="559">
        <v>9</v>
      </c>
      <c r="AA955" s="561"/>
      <c r="AB955" s="561">
        <f>M955</f>
        <v>40125</v>
      </c>
      <c r="AC955" s="560"/>
      <c r="AD955" s="559">
        <v>10</v>
      </c>
      <c r="AE955" s="560">
        <v>0</v>
      </c>
      <c r="AF955" s="559">
        <v>0.02</v>
      </c>
      <c r="AG955" s="226"/>
    </row>
    <row r="956" spans="1:33" ht="15.75" x14ac:dyDescent="0.25">
      <c r="A956" s="559"/>
      <c r="B956" s="563"/>
      <c r="C956" s="559"/>
      <c r="D956" s="559"/>
      <c r="E956" s="559"/>
      <c r="F956" s="559"/>
      <c r="G956" s="559"/>
      <c r="H956" s="559"/>
      <c r="I956" s="559"/>
      <c r="J956" s="559"/>
      <c r="K956" s="559"/>
      <c r="L956" s="559"/>
      <c r="M956" s="559"/>
      <c r="N956" s="559"/>
      <c r="O956" s="563" t="s">
        <v>1</v>
      </c>
      <c r="P956" s="563" t="s">
        <v>0</v>
      </c>
      <c r="Q956" s="559"/>
      <c r="R956" s="559">
        <v>25</v>
      </c>
      <c r="S956" s="559"/>
      <c r="T956" s="559"/>
      <c r="U956" s="559"/>
      <c r="V956" s="559"/>
      <c r="W956" s="559">
        <v>2050</v>
      </c>
      <c r="X956" s="562">
        <f>Q956*W956</f>
        <v>0</v>
      </c>
      <c r="Y956" s="559">
        <v>5</v>
      </c>
      <c r="Z956" s="559">
        <v>15</v>
      </c>
      <c r="AA956" s="561"/>
      <c r="AB956" s="561"/>
      <c r="AC956" s="560"/>
      <c r="AD956" s="559">
        <v>50</v>
      </c>
      <c r="AE956" s="560">
        <v>0</v>
      </c>
      <c r="AF956" s="559">
        <v>0.01</v>
      </c>
      <c r="AG956" s="226"/>
    </row>
    <row r="957" spans="1:33" ht="15.75" x14ac:dyDescent="0.25">
      <c r="A957" s="559"/>
      <c r="B957" s="563"/>
      <c r="C957" s="559"/>
      <c r="D957" s="559"/>
      <c r="E957" s="559"/>
      <c r="F957" s="559"/>
      <c r="G957" s="559"/>
      <c r="H957" s="559"/>
      <c r="I957" s="559"/>
      <c r="J957" s="559"/>
      <c r="K957" s="559"/>
      <c r="L957" s="559"/>
      <c r="M957" s="559"/>
      <c r="N957" s="559"/>
      <c r="O957" s="563" t="s">
        <v>12</v>
      </c>
      <c r="P957" s="563" t="s">
        <v>0</v>
      </c>
      <c r="Q957" s="559"/>
      <c r="R957" s="559">
        <v>30</v>
      </c>
      <c r="S957" s="559"/>
      <c r="T957" s="559"/>
      <c r="U957" s="559"/>
      <c r="V957" s="559"/>
      <c r="W957" s="559">
        <v>2400</v>
      </c>
      <c r="X957" s="562">
        <f>Q957*W957</f>
        <v>0</v>
      </c>
      <c r="Y957" s="559">
        <v>9</v>
      </c>
      <c r="Z957" s="559">
        <v>9</v>
      </c>
      <c r="AA957" s="561"/>
      <c r="AB957" s="561"/>
      <c r="AC957" s="560"/>
      <c r="AD957" s="559">
        <v>50</v>
      </c>
      <c r="AE957" s="560">
        <v>0</v>
      </c>
      <c r="AF957" s="559">
        <v>0.01</v>
      </c>
      <c r="AG957" s="226"/>
    </row>
    <row r="958" spans="1:33" ht="15.75" x14ac:dyDescent="0.25">
      <c r="A958" s="559"/>
      <c r="B958" s="563"/>
      <c r="C958" s="559"/>
      <c r="D958" s="559"/>
      <c r="E958" s="559"/>
      <c r="F958" s="559"/>
      <c r="G958" s="559"/>
      <c r="H958" s="559"/>
      <c r="I958" s="559"/>
      <c r="J958" s="559"/>
      <c r="K958" s="559"/>
      <c r="L958" s="559"/>
      <c r="M958" s="559"/>
      <c r="N958" s="559"/>
      <c r="O958" s="563" t="s">
        <v>16</v>
      </c>
      <c r="P958" s="563" t="s">
        <v>0</v>
      </c>
      <c r="Q958" s="559"/>
      <c r="R958" s="559"/>
      <c r="S958" s="559"/>
      <c r="T958" s="559">
        <v>27</v>
      </c>
      <c r="U958" s="559"/>
      <c r="V958" s="559"/>
      <c r="W958" s="559">
        <v>2400</v>
      </c>
      <c r="X958" s="562">
        <f>Q958*W958</f>
        <v>0</v>
      </c>
      <c r="Y958" s="559">
        <v>9</v>
      </c>
      <c r="Z958" s="559">
        <v>9</v>
      </c>
      <c r="AA958" s="561"/>
      <c r="AB958" s="561"/>
      <c r="AC958" s="560"/>
      <c r="AD958" s="559"/>
      <c r="AE958" s="560">
        <v>0</v>
      </c>
      <c r="AF958" s="559">
        <v>0.03</v>
      </c>
      <c r="AG958" s="226"/>
    </row>
    <row r="959" spans="1:33" ht="15.75" x14ac:dyDescent="0.25">
      <c r="A959" s="559"/>
      <c r="B959" s="563"/>
      <c r="C959" s="559"/>
      <c r="D959" s="559"/>
      <c r="E959" s="559"/>
      <c r="F959" s="559"/>
      <c r="G959" s="559"/>
      <c r="H959" s="559"/>
      <c r="I959" s="559"/>
      <c r="J959" s="559"/>
      <c r="K959" s="559"/>
      <c r="L959" s="559"/>
      <c r="M959" s="559"/>
      <c r="N959" s="559"/>
      <c r="O959" s="563" t="s">
        <v>1256</v>
      </c>
      <c r="P959" s="563" t="s">
        <v>0</v>
      </c>
      <c r="Q959" s="559"/>
      <c r="R959" s="559">
        <v>20</v>
      </c>
      <c r="S959" s="559"/>
      <c r="T959" s="559"/>
      <c r="U959" s="559"/>
      <c r="V959" s="559"/>
      <c r="W959" s="559">
        <v>3300</v>
      </c>
      <c r="X959" s="562">
        <f>Q959*W959</f>
        <v>0</v>
      </c>
      <c r="Y959" s="559">
        <v>3</v>
      </c>
      <c r="Z959" s="559">
        <v>3</v>
      </c>
      <c r="AA959" s="561"/>
      <c r="AB959" s="561"/>
      <c r="AC959" s="560"/>
      <c r="AD959" s="559">
        <v>50</v>
      </c>
      <c r="AE959" s="560">
        <v>0</v>
      </c>
      <c r="AF959" s="559">
        <v>0.01</v>
      </c>
      <c r="AG959" s="226"/>
    </row>
    <row r="960" spans="1:33" ht="15.75" x14ac:dyDescent="0.25">
      <c r="A960" s="559">
        <v>601</v>
      </c>
      <c r="B960" s="563" t="s">
        <v>4</v>
      </c>
      <c r="C960" s="559">
        <v>215</v>
      </c>
      <c r="D960" s="559">
        <v>0</v>
      </c>
      <c r="E960" s="559">
        <v>0</v>
      </c>
      <c r="F960" s="559">
        <v>40</v>
      </c>
      <c r="G960" s="559"/>
      <c r="H960" s="559">
        <v>40</v>
      </c>
      <c r="I960" s="559"/>
      <c r="J960" s="559"/>
      <c r="K960" s="559"/>
      <c r="L960" s="559">
        <v>200</v>
      </c>
      <c r="M960" s="559">
        <f>H960*L960</f>
        <v>8000</v>
      </c>
      <c r="N960" s="559"/>
      <c r="O960" s="563" t="s">
        <v>15</v>
      </c>
      <c r="P960" s="563" t="s">
        <v>9</v>
      </c>
      <c r="Q960" s="559">
        <v>285</v>
      </c>
      <c r="R960" s="559"/>
      <c r="S960" s="559"/>
      <c r="T960" s="559"/>
      <c r="U960" s="559"/>
      <c r="V960" s="559"/>
      <c r="W960" s="559">
        <v>6500</v>
      </c>
      <c r="X960" s="562">
        <f>Q960*W960</f>
        <v>1852500</v>
      </c>
      <c r="Y960" s="559"/>
      <c r="Z960" s="559"/>
      <c r="AA960" s="561">
        <f>SUM(X960-(X960*Z960/100))</f>
        <v>1852500</v>
      </c>
      <c r="AB960" s="561">
        <f>M960+AA960</f>
        <v>1860500</v>
      </c>
      <c r="AC960" s="560"/>
      <c r="AD960" s="559">
        <v>10</v>
      </c>
      <c r="AE960" s="560">
        <v>0</v>
      </c>
      <c r="AF960" s="559">
        <v>0.02</v>
      </c>
      <c r="AG960" s="226"/>
    </row>
    <row r="961" spans="1:33" ht="15.75" x14ac:dyDescent="0.25">
      <c r="A961" s="559"/>
      <c r="B961" s="563"/>
      <c r="C961" s="559"/>
      <c r="D961" s="559"/>
      <c r="E961" s="559"/>
      <c r="F961" s="559"/>
      <c r="G961" s="559"/>
      <c r="H961" s="559"/>
      <c r="I961" s="559"/>
      <c r="J961" s="559"/>
      <c r="K961" s="559"/>
      <c r="L961" s="559"/>
      <c r="M961" s="559"/>
      <c r="N961" s="559"/>
      <c r="O961" s="563" t="s">
        <v>41</v>
      </c>
      <c r="P961" s="563" t="s">
        <v>2</v>
      </c>
      <c r="Q961" s="559"/>
      <c r="R961" s="559"/>
      <c r="S961" s="559">
        <v>165</v>
      </c>
      <c r="T961" s="559"/>
      <c r="U961" s="559"/>
      <c r="V961" s="559"/>
      <c r="W961" s="559"/>
      <c r="X961" s="562"/>
      <c r="Y961" s="559"/>
      <c r="Z961" s="559"/>
      <c r="AA961" s="561"/>
      <c r="AB961" s="561"/>
      <c r="AC961" s="560"/>
      <c r="AD961" s="559"/>
      <c r="AE961" s="560">
        <v>0</v>
      </c>
      <c r="AF961" s="559"/>
      <c r="AG961" s="226"/>
    </row>
    <row r="962" spans="1:33" ht="15.75" x14ac:dyDescent="0.25">
      <c r="A962" s="559"/>
      <c r="B962" s="563"/>
      <c r="C962" s="559"/>
      <c r="D962" s="559"/>
      <c r="E962" s="559"/>
      <c r="F962" s="559"/>
      <c r="G962" s="559"/>
      <c r="H962" s="559"/>
      <c r="I962" s="559"/>
      <c r="J962" s="559"/>
      <c r="K962" s="559"/>
      <c r="L962" s="559"/>
      <c r="M962" s="559"/>
      <c r="N962" s="559"/>
      <c r="O962" s="563" t="s">
        <v>40</v>
      </c>
      <c r="P962" s="563" t="s">
        <v>0</v>
      </c>
      <c r="Q962" s="559"/>
      <c r="R962" s="559"/>
      <c r="S962" s="559">
        <v>120</v>
      </c>
      <c r="T962" s="559"/>
      <c r="U962" s="559"/>
      <c r="V962" s="559"/>
      <c r="W962" s="559"/>
      <c r="X962" s="562"/>
      <c r="Y962" s="559"/>
      <c r="Z962" s="559"/>
      <c r="AA962" s="561"/>
      <c r="AB962" s="561"/>
      <c r="AC962" s="560"/>
      <c r="AD962" s="559"/>
      <c r="AE962" s="560">
        <v>0</v>
      </c>
      <c r="AF962" s="559"/>
      <c r="AG962" s="226"/>
    </row>
    <row r="963" spans="1:33" ht="15.75" x14ac:dyDescent="0.25">
      <c r="A963" s="559">
        <v>602</v>
      </c>
      <c r="B963" s="563" t="s">
        <v>4</v>
      </c>
      <c r="C963" s="559">
        <v>18698</v>
      </c>
      <c r="D963" s="559">
        <v>14</v>
      </c>
      <c r="E963" s="559">
        <v>0</v>
      </c>
      <c r="F963" s="559">
        <v>44</v>
      </c>
      <c r="G963" s="559">
        <v>5644</v>
      </c>
      <c r="H963" s="559"/>
      <c r="I963" s="559"/>
      <c r="J963" s="559"/>
      <c r="K963" s="559"/>
      <c r="L963" s="559"/>
      <c r="M963" s="559"/>
      <c r="N963" s="559"/>
      <c r="O963" s="563"/>
      <c r="P963" s="563"/>
      <c r="Q963" s="559"/>
      <c r="R963" s="559"/>
      <c r="S963" s="559"/>
      <c r="T963" s="559"/>
      <c r="U963" s="559"/>
      <c r="V963" s="559"/>
      <c r="W963" s="559"/>
      <c r="X963" s="562"/>
      <c r="Y963" s="559"/>
      <c r="Z963" s="559"/>
      <c r="AA963" s="561"/>
      <c r="AB963" s="561"/>
      <c r="AC963" s="560"/>
      <c r="AD963" s="559">
        <v>50</v>
      </c>
      <c r="AE963" s="560">
        <v>0</v>
      </c>
      <c r="AF963" s="559">
        <v>0.01</v>
      </c>
      <c r="AG963" s="226"/>
    </row>
    <row r="964" spans="1:33" ht="15.75" x14ac:dyDescent="0.25">
      <c r="A964" s="559">
        <v>603</v>
      </c>
      <c r="B964" s="563" t="s">
        <v>4</v>
      </c>
      <c r="C964" s="559">
        <v>8594</v>
      </c>
      <c r="D964" s="559">
        <v>7</v>
      </c>
      <c r="E964" s="559">
        <v>1</v>
      </c>
      <c r="F964" s="559">
        <v>53</v>
      </c>
      <c r="G964" s="559">
        <v>2953</v>
      </c>
      <c r="H964" s="559"/>
      <c r="I964" s="559"/>
      <c r="J964" s="559"/>
      <c r="K964" s="559"/>
      <c r="L964" s="559">
        <v>75</v>
      </c>
      <c r="M964" s="559">
        <f>G964*L964</f>
        <v>221475</v>
      </c>
      <c r="N964" s="559"/>
      <c r="O964" s="563"/>
      <c r="P964" s="563"/>
      <c r="Q964" s="559"/>
      <c r="R964" s="559"/>
      <c r="S964" s="559"/>
      <c r="T964" s="559"/>
      <c r="U964" s="559"/>
      <c r="V964" s="559"/>
      <c r="W964" s="559"/>
      <c r="X964" s="562"/>
      <c r="Y964" s="559"/>
      <c r="Z964" s="559"/>
      <c r="AA964" s="561"/>
      <c r="AB964" s="561">
        <f>M964</f>
        <v>221475</v>
      </c>
      <c r="AC964" s="560"/>
      <c r="AD964" s="559">
        <v>50</v>
      </c>
      <c r="AE964" s="560">
        <v>0</v>
      </c>
      <c r="AF964" s="559">
        <v>0.01</v>
      </c>
      <c r="AG964" s="226"/>
    </row>
    <row r="965" spans="1:33" ht="15.75" x14ac:dyDescent="0.25">
      <c r="A965" s="559">
        <v>604</v>
      </c>
      <c r="B965" s="563" t="s">
        <v>4</v>
      </c>
      <c r="C965" s="559">
        <v>11273</v>
      </c>
      <c r="D965" s="559">
        <v>2</v>
      </c>
      <c r="E965" s="559">
        <v>2</v>
      </c>
      <c r="F965" s="559">
        <v>15</v>
      </c>
      <c r="G965" s="559">
        <v>1015</v>
      </c>
      <c r="H965" s="559"/>
      <c r="I965" s="559"/>
      <c r="J965" s="559"/>
      <c r="K965" s="559"/>
      <c r="L965" s="559">
        <v>75</v>
      </c>
      <c r="M965" s="559">
        <f>G965*L965</f>
        <v>76125</v>
      </c>
      <c r="N965" s="559"/>
      <c r="O965" s="563"/>
      <c r="P965" s="563"/>
      <c r="Q965" s="559"/>
      <c r="R965" s="559"/>
      <c r="S965" s="559"/>
      <c r="T965" s="559"/>
      <c r="U965" s="559"/>
      <c r="V965" s="559"/>
      <c r="W965" s="559"/>
      <c r="X965" s="562"/>
      <c r="Y965" s="559"/>
      <c r="Z965" s="559"/>
      <c r="AA965" s="561"/>
      <c r="AB965" s="561">
        <f>M965</f>
        <v>76125</v>
      </c>
      <c r="AC965" s="560"/>
      <c r="AD965" s="559">
        <v>50</v>
      </c>
      <c r="AE965" s="560">
        <v>0</v>
      </c>
      <c r="AF965" s="559">
        <v>0.01</v>
      </c>
      <c r="AG965" s="226"/>
    </row>
    <row r="966" spans="1:33" ht="15.75" x14ac:dyDescent="0.25">
      <c r="A966" s="559">
        <v>605</v>
      </c>
      <c r="B966" s="563" t="s">
        <v>4</v>
      </c>
      <c r="C966" s="559">
        <v>20356</v>
      </c>
      <c r="D966" s="559">
        <v>26</v>
      </c>
      <c r="E966" s="559">
        <v>2</v>
      </c>
      <c r="F966" s="559">
        <v>85</v>
      </c>
      <c r="G966" s="559">
        <v>10685</v>
      </c>
      <c r="H966" s="559"/>
      <c r="I966" s="559"/>
      <c r="J966" s="559"/>
      <c r="K966" s="559"/>
      <c r="L966" s="559"/>
      <c r="M966" s="559"/>
      <c r="N966" s="559"/>
      <c r="O966" s="563"/>
      <c r="P966" s="563"/>
      <c r="Q966" s="559"/>
      <c r="R966" s="559"/>
      <c r="S966" s="559"/>
      <c r="T966" s="559"/>
      <c r="U966" s="559"/>
      <c r="V966" s="559"/>
      <c r="W966" s="559"/>
      <c r="X966" s="562"/>
      <c r="Y966" s="559"/>
      <c r="Z966" s="559"/>
      <c r="AA966" s="561"/>
      <c r="AB966" s="561"/>
      <c r="AC966" s="560"/>
      <c r="AD966" s="559">
        <v>50</v>
      </c>
      <c r="AE966" s="560">
        <v>0</v>
      </c>
      <c r="AF966" s="559">
        <v>0.01</v>
      </c>
      <c r="AG966" s="226"/>
    </row>
    <row r="967" spans="1:33" ht="15.75" x14ac:dyDescent="0.25">
      <c r="A967" s="559">
        <v>606</v>
      </c>
      <c r="B967" s="563" t="s">
        <v>4</v>
      </c>
      <c r="C967" s="559">
        <v>14907</v>
      </c>
      <c r="D967" s="559">
        <v>5</v>
      </c>
      <c r="E967" s="559">
        <v>1</v>
      </c>
      <c r="F967" s="559">
        <v>73</v>
      </c>
      <c r="G967" s="559">
        <v>2173</v>
      </c>
      <c r="H967" s="559"/>
      <c r="I967" s="559"/>
      <c r="J967" s="559"/>
      <c r="K967" s="559"/>
      <c r="L967" s="559">
        <v>75</v>
      </c>
      <c r="M967" s="559">
        <f>L967*G967</f>
        <v>162975</v>
      </c>
      <c r="N967" s="559"/>
      <c r="O967" s="563"/>
      <c r="P967" s="563"/>
      <c r="Q967" s="559"/>
      <c r="R967" s="559"/>
      <c r="S967" s="559"/>
      <c r="T967" s="559"/>
      <c r="U967" s="559"/>
      <c r="V967" s="559"/>
      <c r="W967" s="559"/>
      <c r="X967" s="562"/>
      <c r="Y967" s="559"/>
      <c r="Z967" s="559"/>
      <c r="AA967" s="561"/>
      <c r="AB967" s="561">
        <f>M967</f>
        <v>162975</v>
      </c>
      <c r="AC967" s="560"/>
      <c r="AD967" s="559">
        <v>50</v>
      </c>
      <c r="AE967" s="560">
        <v>0</v>
      </c>
      <c r="AF967" s="559">
        <v>0.01</v>
      </c>
      <c r="AG967" s="226"/>
    </row>
    <row r="968" spans="1:33" ht="15.75" x14ac:dyDescent="0.25">
      <c r="A968" s="559">
        <v>607</v>
      </c>
      <c r="B968" s="563" t="s">
        <v>4</v>
      </c>
      <c r="C968" s="559">
        <v>10212</v>
      </c>
      <c r="D968" s="559">
        <v>5</v>
      </c>
      <c r="E968" s="559">
        <v>1</v>
      </c>
      <c r="F968" s="559">
        <v>26</v>
      </c>
      <c r="G968" s="559">
        <v>2126</v>
      </c>
      <c r="H968" s="559"/>
      <c r="I968" s="559"/>
      <c r="J968" s="559"/>
      <c r="K968" s="559"/>
      <c r="L968" s="559">
        <v>75</v>
      </c>
      <c r="M968" s="559">
        <f>G968*L968</f>
        <v>159450</v>
      </c>
      <c r="N968" s="559"/>
      <c r="O968" s="563"/>
      <c r="P968" s="563"/>
      <c r="Q968" s="559"/>
      <c r="R968" s="559"/>
      <c r="S968" s="559"/>
      <c r="T968" s="559"/>
      <c r="U968" s="559"/>
      <c r="V968" s="559"/>
      <c r="W968" s="559"/>
      <c r="X968" s="562"/>
      <c r="Y968" s="559"/>
      <c r="Z968" s="559"/>
      <c r="AA968" s="561"/>
      <c r="AB968" s="561">
        <f>M968</f>
        <v>159450</v>
      </c>
      <c r="AC968" s="560"/>
      <c r="AD968" s="559">
        <v>50</v>
      </c>
      <c r="AE968" s="560">
        <v>0</v>
      </c>
      <c r="AF968" s="559">
        <v>0.01</v>
      </c>
      <c r="AG968" s="226"/>
    </row>
    <row r="969" spans="1:33" ht="15.75" x14ac:dyDescent="0.25">
      <c r="A969" s="559">
        <v>608</v>
      </c>
      <c r="B969" s="563" t="s">
        <v>4</v>
      </c>
      <c r="C969" s="559">
        <v>5965</v>
      </c>
      <c r="D969" s="559">
        <v>0</v>
      </c>
      <c r="E969" s="559">
        <v>0</v>
      </c>
      <c r="F969" s="559">
        <v>94</v>
      </c>
      <c r="G969" s="559"/>
      <c r="H969" s="559">
        <v>94</v>
      </c>
      <c r="I969" s="559"/>
      <c r="J969" s="559"/>
      <c r="K969" s="559"/>
      <c r="L969" s="559">
        <v>200</v>
      </c>
      <c r="M969" s="559">
        <f>H969*L969</f>
        <v>18800</v>
      </c>
      <c r="N969" s="559"/>
      <c r="O969" s="563" t="s">
        <v>1281</v>
      </c>
      <c r="P969" s="563" t="s">
        <v>2</v>
      </c>
      <c r="Q969" s="559">
        <v>180</v>
      </c>
      <c r="R969" s="559"/>
      <c r="S969" s="559">
        <v>180</v>
      </c>
      <c r="T969" s="559"/>
      <c r="U969" s="559"/>
      <c r="V969" s="559"/>
      <c r="W969" s="559">
        <v>6500</v>
      </c>
      <c r="X969" s="562">
        <f>Q969*W969</f>
        <v>1170000</v>
      </c>
      <c r="Y969" s="559"/>
      <c r="Z969" s="559"/>
      <c r="AA969" s="561">
        <f>SUM(X969-(X969*Z969/100))</f>
        <v>1170000</v>
      </c>
      <c r="AB969" s="561">
        <f>M969+AA969</f>
        <v>1188800</v>
      </c>
      <c r="AC969" s="560"/>
      <c r="AD969" s="559">
        <v>10</v>
      </c>
      <c r="AE969" s="560">
        <v>0</v>
      </c>
      <c r="AF969" s="559">
        <v>0.02</v>
      </c>
      <c r="AG969" s="226"/>
    </row>
    <row r="970" spans="1:33" ht="15.75" x14ac:dyDescent="0.25">
      <c r="A970" s="559">
        <v>609</v>
      </c>
      <c r="B970" s="563" t="s">
        <v>4</v>
      </c>
      <c r="C970" s="559">
        <v>1566</v>
      </c>
      <c r="D970" s="559">
        <v>16</v>
      </c>
      <c r="E970" s="559">
        <v>3</v>
      </c>
      <c r="F970" s="559">
        <v>52</v>
      </c>
      <c r="G970" s="559">
        <v>6752</v>
      </c>
      <c r="H970" s="559"/>
      <c r="I970" s="559"/>
      <c r="J970" s="559"/>
      <c r="K970" s="559"/>
      <c r="L970" s="559">
        <v>75</v>
      </c>
      <c r="M970" s="559">
        <f>L970*G970</f>
        <v>506400</v>
      </c>
      <c r="N970" s="559"/>
      <c r="O970" s="563"/>
      <c r="P970" s="563"/>
      <c r="Q970" s="559"/>
      <c r="R970" s="559"/>
      <c r="S970" s="559"/>
      <c r="T970" s="559"/>
      <c r="U970" s="559"/>
      <c r="V970" s="559"/>
      <c r="W970" s="559"/>
      <c r="X970" s="562"/>
      <c r="Y970" s="559"/>
      <c r="Z970" s="559"/>
      <c r="AA970" s="561"/>
      <c r="AB970" s="561">
        <f>M970</f>
        <v>506400</v>
      </c>
      <c r="AC970" s="560"/>
      <c r="AD970" s="559">
        <v>50</v>
      </c>
      <c r="AE970" s="560">
        <v>0</v>
      </c>
      <c r="AF970" s="559">
        <v>0.01</v>
      </c>
      <c r="AG970" s="226"/>
    </row>
    <row r="971" spans="1:33" ht="15.75" x14ac:dyDescent="0.25">
      <c r="A971" s="559">
        <v>610</v>
      </c>
      <c r="B971" s="563" t="s">
        <v>4</v>
      </c>
      <c r="C971" s="559">
        <v>5127</v>
      </c>
      <c r="D971" s="559">
        <v>25</v>
      </c>
      <c r="E971" s="559">
        <v>2</v>
      </c>
      <c r="F971" s="559">
        <v>31</v>
      </c>
      <c r="G971" s="559">
        <v>10231</v>
      </c>
      <c r="H971" s="559"/>
      <c r="I971" s="559"/>
      <c r="J971" s="559"/>
      <c r="K971" s="559"/>
      <c r="L971" s="559">
        <v>75</v>
      </c>
      <c r="M971" s="559">
        <f>G971*L971</f>
        <v>767325</v>
      </c>
      <c r="N971" s="559"/>
      <c r="O971" s="563"/>
      <c r="P971" s="563"/>
      <c r="Q971" s="559"/>
      <c r="R971" s="559"/>
      <c r="S971" s="559"/>
      <c r="T971" s="559"/>
      <c r="U971" s="559"/>
      <c r="V971" s="559"/>
      <c r="W971" s="559"/>
      <c r="X971" s="562"/>
      <c r="Y971" s="559"/>
      <c r="Z971" s="559"/>
      <c r="AA971" s="561"/>
      <c r="AB971" s="561">
        <f>M971</f>
        <v>767325</v>
      </c>
      <c r="AC971" s="560"/>
      <c r="AD971" s="559">
        <v>50</v>
      </c>
      <c r="AE971" s="560">
        <v>0</v>
      </c>
      <c r="AF971" s="559">
        <v>0.01</v>
      </c>
      <c r="AG971" s="226"/>
    </row>
    <row r="972" spans="1:33" ht="15.75" x14ac:dyDescent="0.25">
      <c r="A972" s="559">
        <v>611</v>
      </c>
      <c r="B972" s="563" t="s">
        <v>5</v>
      </c>
      <c r="C972" s="559"/>
      <c r="D972" s="559">
        <v>14</v>
      </c>
      <c r="E972" s="559">
        <v>0</v>
      </c>
      <c r="F972" s="559">
        <v>69</v>
      </c>
      <c r="G972" s="559">
        <v>5669</v>
      </c>
      <c r="H972" s="559"/>
      <c r="I972" s="559"/>
      <c r="J972" s="559"/>
      <c r="K972" s="559"/>
      <c r="L972" s="559"/>
      <c r="M972" s="559"/>
      <c r="N972" s="559"/>
      <c r="O972" s="563"/>
      <c r="P972" s="563"/>
      <c r="Q972" s="559"/>
      <c r="R972" s="559"/>
      <c r="S972" s="559"/>
      <c r="T972" s="559"/>
      <c r="U972" s="559"/>
      <c r="V972" s="559"/>
      <c r="W972" s="559"/>
      <c r="X972" s="562"/>
      <c r="Y972" s="559"/>
      <c r="Z972" s="559"/>
      <c r="AA972" s="561"/>
      <c r="AB972" s="561"/>
      <c r="AC972" s="560"/>
      <c r="AD972" s="559">
        <v>50</v>
      </c>
      <c r="AE972" s="560">
        <v>0</v>
      </c>
      <c r="AF972" s="559">
        <v>0.01</v>
      </c>
      <c r="AG972" s="226"/>
    </row>
    <row r="973" spans="1:33" ht="15.75" x14ac:dyDescent="0.25">
      <c r="A973" s="559">
        <v>612</v>
      </c>
      <c r="B973" s="563" t="s">
        <v>4</v>
      </c>
      <c r="C973" s="559">
        <v>16760</v>
      </c>
      <c r="D973" s="559">
        <v>10</v>
      </c>
      <c r="E973" s="559">
        <v>0</v>
      </c>
      <c r="F973" s="559">
        <v>0</v>
      </c>
      <c r="G973" s="559">
        <v>4000</v>
      </c>
      <c r="H973" s="559"/>
      <c r="I973" s="559"/>
      <c r="J973" s="559"/>
      <c r="K973" s="559"/>
      <c r="L973" s="559">
        <v>100</v>
      </c>
      <c r="M973" s="559">
        <f>G973*L973</f>
        <v>400000</v>
      </c>
      <c r="N973" s="559"/>
      <c r="O973" s="563"/>
      <c r="P973" s="563"/>
      <c r="Q973" s="559"/>
      <c r="R973" s="559"/>
      <c r="S973" s="559"/>
      <c r="T973" s="559"/>
      <c r="U973" s="559"/>
      <c r="V973" s="559"/>
      <c r="W973" s="559"/>
      <c r="X973" s="562"/>
      <c r="Y973" s="559"/>
      <c r="Z973" s="559"/>
      <c r="AA973" s="561"/>
      <c r="AB973" s="561">
        <f>M973</f>
        <v>400000</v>
      </c>
      <c r="AC973" s="560"/>
      <c r="AD973" s="559">
        <v>50</v>
      </c>
      <c r="AE973" s="560">
        <v>0</v>
      </c>
      <c r="AF973" s="559">
        <v>0.01</v>
      </c>
      <c r="AG973" s="226"/>
    </row>
    <row r="974" spans="1:33" ht="15.75" x14ac:dyDescent="0.25">
      <c r="A974" s="559">
        <v>613</v>
      </c>
      <c r="B974" s="563" t="s">
        <v>4</v>
      </c>
      <c r="C974" s="559">
        <v>4781</v>
      </c>
      <c r="D974" s="559">
        <v>0</v>
      </c>
      <c r="E974" s="559">
        <v>1</v>
      </c>
      <c r="F974" s="559">
        <v>0</v>
      </c>
      <c r="G974" s="559">
        <v>100</v>
      </c>
      <c r="H974" s="559"/>
      <c r="I974" s="559"/>
      <c r="J974" s="559"/>
      <c r="K974" s="559"/>
      <c r="L974" s="559">
        <v>75</v>
      </c>
      <c r="M974" s="559">
        <f>G974*L974</f>
        <v>7500</v>
      </c>
      <c r="N974" s="559"/>
      <c r="O974" s="563"/>
      <c r="P974" s="563"/>
      <c r="Q974" s="559"/>
      <c r="R974" s="559"/>
      <c r="S974" s="559"/>
      <c r="T974" s="559"/>
      <c r="U974" s="559"/>
      <c r="V974" s="559"/>
      <c r="W974" s="559"/>
      <c r="X974" s="562"/>
      <c r="Y974" s="559"/>
      <c r="Z974" s="559"/>
      <c r="AA974" s="561"/>
      <c r="AB974" s="561">
        <f>M974</f>
        <v>7500</v>
      </c>
      <c r="AC974" s="560"/>
      <c r="AD974" s="559">
        <v>50</v>
      </c>
      <c r="AE974" s="560">
        <v>0</v>
      </c>
      <c r="AF974" s="559">
        <v>0.01</v>
      </c>
      <c r="AG974" s="226"/>
    </row>
    <row r="975" spans="1:33" ht="15.75" x14ac:dyDescent="0.25">
      <c r="A975" s="559">
        <v>614</v>
      </c>
      <c r="B975" s="563" t="s">
        <v>14</v>
      </c>
      <c r="C975" s="559">
        <v>406</v>
      </c>
      <c r="D975" s="559">
        <v>45</v>
      </c>
      <c r="E975" s="559">
        <v>1</v>
      </c>
      <c r="F975" s="559">
        <v>52</v>
      </c>
      <c r="G975" s="559">
        <v>18152</v>
      </c>
      <c r="H975" s="559"/>
      <c r="I975" s="559"/>
      <c r="J975" s="559"/>
      <c r="K975" s="559"/>
      <c r="L975" s="559"/>
      <c r="M975" s="559"/>
      <c r="N975" s="559"/>
      <c r="O975" s="563"/>
      <c r="P975" s="563"/>
      <c r="Q975" s="559"/>
      <c r="R975" s="559"/>
      <c r="S975" s="559"/>
      <c r="T975" s="559"/>
      <c r="U975" s="559"/>
      <c r="V975" s="559"/>
      <c r="W975" s="559"/>
      <c r="X975" s="562"/>
      <c r="Y975" s="559"/>
      <c r="Z975" s="559"/>
      <c r="AA975" s="561"/>
      <c r="AB975" s="561"/>
      <c r="AC975" s="560"/>
      <c r="AD975" s="559">
        <v>50</v>
      </c>
      <c r="AE975" s="560">
        <v>0</v>
      </c>
      <c r="AF975" s="559">
        <v>0.01</v>
      </c>
      <c r="AG975" s="226"/>
    </row>
    <row r="976" spans="1:33" ht="15.75" x14ac:dyDescent="0.25">
      <c r="A976" s="559">
        <v>615</v>
      </c>
      <c r="B976" s="563" t="s">
        <v>4</v>
      </c>
      <c r="C976" s="559">
        <v>4629</v>
      </c>
      <c r="D976" s="559">
        <v>7</v>
      </c>
      <c r="E976" s="559">
        <v>3</v>
      </c>
      <c r="F976" s="559">
        <v>51</v>
      </c>
      <c r="G976" s="559">
        <v>3151</v>
      </c>
      <c r="H976" s="559"/>
      <c r="I976" s="559"/>
      <c r="J976" s="559"/>
      <c r="K976" s="559"/>
      <c r="L976" s="559">
        <v>75</v>
      </c>
      <c r="M976" s="559">
        <f>G976*L976</f>
        <v>236325</v>
      </c>
      <c r="N976" s="559"/>
      <c r="O976" s="563"/>
      <c r="P976" s="563"/>
      <c r="Q976" s="559"/>
      <c r="R976" s="559"/>
      <c r="S976" s="559"/>
      <c r="T976" s="559"/>
      <c r="U976" s="559"/>
      <c r="V976" s="559"/>
      <c r="W976" s="559"/>
      <c r="X976" s="562"/>
      <c r="Y976" s="559"/>
      <c r="Z976" s="559"/>
      <c r="AA976" s="561"/>
      <c r="AB976" s="561">
        <f>M976</f>
        <v>236325</v>
      </c>
      <c r="AC976" s="560"/>
      <c r="AD976" s="559">
        <v>50</v>
      </c>
      <c r="AE976" s="560">
        <v>0</v>
      </c>
      <c r="AF976" s="559">
        <v>0.01</v>
      </c>
      <c r="AG976" s="226"/>
    </row>
    <row r="977" spans="1:33" ht="15.75" x14ac:dyDescent="0.25">
      <c r="A977" s="559">
        <v>616</v>
      </c>
      <c r="B977" s="563" t="s">
        <v>4</v>
      </c>
      <c r="C977" s="559">
        <v>20419</v>
      </c>
      <c r="D977" s="559">
        <v>7</v>
      </c>
      <c r="E977" s="559">
        <v>3</v>
      </c>
      <c r="F977" s="559">
        <v>55</v>
      </c>
      <c r="G977" s="559">
        <v>3155</v>
      </c>
      <c r="H977" s="559"/>
      <c r="I977" s="559"/>
      <c r="J977" s="559"/>
      <c r="K977" s="559"/>
      <c r="L977" s="559"/>
      <c r="M977" s="559"/>
      <c r="N977" s="559"/>
      <c r="O977" s="563"/>
      <c r="P977" s="563"/>
      <c r="Q977" s="559"/>
      <c r="R977" s="559"/>
      <c r="S977" s="559"/>
      <c r="T977" s="559"/>
      <c r="U977" s="559"/>
      <c r="V977" s="559"/>
      <c r="W977" s="559"/>
      <c r="X977" s="562"/>
      <c r="Y977" s="559"/>
      <c r="Z977" s="559"/>
      <c r="AA977" s="561"/>
      <c r="AB977" s="561"/>
      <c r="AC977" s="560"/>
      <c r="AD977" s="559">
        <v>50</v>
      </c>
      <c r="AE977" s="560">
        <v>0</v>
      </c>
      <c r="AF977" s="559">
        <v>0.01</v>
      </c>
      <c r="AG977" s="226"/>
    </row>
    <row r="978" spans="1:33" ht="15.75" x14ac:dyDescent="0.25">
      <c r="A978" s="559">
        <v>617</v>
      </c>
      <c r="B978" s="563" t="s">
        <v>14</v>
      </c>
      <c r="C978" s="559">
        <v>5826</v>
      </c>
      <c r="D978" s="559">
        <v>3</v>
      </c>
      <c r="E978" s="559">
        <v>1</v>
      </c>
      <c r="F978" s="559">
        <v>10</v>
      </c>
      <c r="G978" s="559">
        <v>1310</v>
      </c>
      <c r="H978" s="559"/>
      <c r="I978" s="559"/>
      <c r="J978" s="559"/>
      <c r="K978" s="559"/>
      <c r="L978" s="559"/>
      <c r="M978" s="559"/>
      <c r="N978" s="559"/>
      <c r="O978" s="563"/>
      <c r="P978" s="563"/>
      <c r="Q978" s="559"/>
      <c r="R978" s="559"/>
      <c r="S978" s="559"/>
      <c r="T978" s="559"/>
      <c r="U978" s="559"/>
      <c r="V978" s="559"/>
      <c r="W978" s="559"/>
      <c r="X978" s="562"/>
      <c r="Y978" s="559"/>
      <c r="Z978" s="559"/>
      <c r="AA978" s="561"/>
      <c r="AB978" s="561"/>
      <c r="AC978" s="560"/>
      <c r="AD978" s="559">
        <v>50</v>
      </c>
      <c r="AE978" s="560">
        <v>0</v>
      </c>
      <c r="AF978" s="559">
        <v>0.01</v>
      </c>
      <c r="AG978" s="226"/>
    </row>
    <row r="979" spans="1:33" ht="15.75" x14ac:dyDescent="0.25">
      <c r="A979" s="559">
        <v>618</v>
      </c>
      <c r="B979" s="563" t="s">
        <v>4</v>
      </c>
      <c r="C979" s="559">
        <v>285</v>
      </c>
      <c r="D979" s="559">
        <v>1</v>
      </c>
      <c r="E979" s="559">
        <v>2</v>
      </c>
      <c r="F979" s="559">
        <v>11</v>
      </c>
      <c r="G979" s="559"/>
      <c r="H979" s="559">
        <v>611</v>
      </c>
      <c r="I979" s="559"/>
      <c r="J979" s="559"/>
      <c r="K979" s="559"/>
      <c r="L979" s="559">
        <v>150</v>
      </c>
      <c r="M979" s="559">
        <f>L979*H979</f>
        <v>91650</v>
      </c>
      <c r="N979" s="559"/>
      <c r="O979" s="563"/>
      <c r="P979" s="563"/>
      <c r="Q979" s="559"/>
      <c r="R979" s="559"/>
      <c r="S979" s="559"/>
      <c r="T979" s="559"/>
      <c r="U979" s="559"/>
      <c r="V979" s="559"/>
      <c r="W979" s="559"/>
      <c r="X979" s="562"/>
      <c r="Y979" s="559"/>
      <c r="Z979" s="559"/>
      <c r="AA979" s="561"/>
      <c r="AB979" s="561">
        <f>M979</f>
        <v>91650</v>
      </c>
      <c r="AC979" s="560"/>
      <c r="AD979" s="559">
        <v>50</v>
      </c>
      <c r="AE979" s="560">
        <v>0</v>
      </c>
      <c r="AF979" s="559">
        <v>0.01</v>
      </c>
      <c r="AG979" s="226"/>
    </row>
    <row r="980" spans="1:33" ht="15.75" x14ac:dyDescent="0.25">
      <c r="A980" s="559"/>
      <c r="B980" s="563"/>
      <c r="C980" s="559"/>
      <c r="D980" s="559"/>
      <c r="E980" s="559"/>
      <c r="F980" s="559"/>
      <c r="G980" s="559"/>
      <c r="H980" s="559"/>
      <c r="I980" s="559"/>
      <c r="J980" s="559"/>
      <c r="K980" s="559"/>
      <c r="L980" s="559"/>
      <c r="M980" s="559"/>
      <c r="N980" s="559"/>
      <c r="O980" s="563" t="s">
        <v>10</v>
      </c>
      <c r="P980" s="563" t="s">
        <v>9</v>
      </c>
      <c r="Q980" s="559">
        <v>226</v>
      </c>
      <c r="R980" s="559"/>
      <c r="S980" s="559"/>
      <c r="T980" s="559"/>
      <c r="U980" s="559"/>
      <c r="V980" s="559"/>
      <c r="W980" s="559">
        <v>6500</v>
      </c>
      <c r="X980" s="562">
        <f>Q980*W980</f>
        <v>1469000</v>
      </c>
      <c r="Y980" s="559">
        <v>30</v>
      </c>
      <c r="Z980" s="559"/>
      <c r="AA980" s="561">
        <f>SUM(X980-(X980*Z980/100))</f>
        <v>1469000</v>
      </c>
      <c r="AB980" s="561">
        <f>AA980</f>
        <v>1469000</v>
      </c>
      <c r="AC980" s="560"/>
      <c r="AD980" s="559">
        <v>10</v>
      </c>
      <c r="AE980" s="560">
        <v>0</v>
      </c>
      <c r="AF980" s="559">
        <v>0.02</v>
      </c>
      <c r="AG980" s="226"/>
    </row>
    <row r="981" spans="1:33" ht="15.75" x14ac:dyDescent="0.25">
      <c r="A981" s="559"/>
      <c r="B981" s="563"/>
      <c r="C981" s="559"/>
      <c r="D981" s="559"/>
      <c r="E981" s="559"/>
      <c r="F981" s="559"/>
      <c r="G981" s="559"/>
      <c r="H981" s="559"/>
      <c r="I981" s="559"/>
      <c r="J981" s="559"/>
      <c r="K981" s="559"/>
      <c r="L981" s="559"/>
      <c r="M981" s="559"/>
      <c r="N981" s="559"/>
      <c r="O981" s="563" t="s">
        <v>41</v>
      </c>
      <c r="P981" s="563" t="s">
        <v>2</v>
      </c>
      <c r="Q981" s="559"/>
      <c r="R981" s="559"/>
      <c r="S981" s="559">
        <v>150</v>
      </c>
      <c r="T981" s="559"/>
      <c r="U981" s="559"/>
      <c r="V981" s="559"/>
      <c r="W981" s="559"/>
      <c r="X981" s="562"/>
      <c r="Y981" s="559"/>
      <c r="Z981" s="559"/>
      <c r="AA981" s="561"/>
      <c r="AB981" s="561"/>
      <c r="AC981" s="560"/>
      <c r="AD981" s="559"/>
      <c r="AE981" s="560">
        <v>0</v>
      </c>
      <c r="AF981" s="559"/>
      <c r="AG981" s="226"/>
    </row>
    <row r="982" spans="1:33" ht="15.75" x14ac:dyDescent="0.25">
      <c r="A982" s="559"/>
      <c r="B982" s="563"/>
      <c r="C982" s="559"/>
      <c r="D982" s="559"/>
      <c r="E982" s="559"/>
      <c r="F982" s="559"/>
      <c r="G982" s="559"/>
      <c r="H982" s="559"/>
      <c r="I982" s="559"/>
      <c r="J982" s="559"/>
      <c r="K982" s="559"/>
      <c r="L982" s="559"/>
      <c r="M982" s="559"/>
      <c r="N982" s="559"/>
      <c r="O982" s="563" t="s">
        <v>40</v>
      </c>
      <c r="P982" s="563" t="s">
        <v>0</v>
      </c>
      <c r="Q982" s="559"/>
      <c r="R982" s="559"/>
      <c r="S982" s="559">
        <v>56</v>
      </c>
      <c r="T982" s="559"/>
      <c r="U982" s="559"/>
      <c r="V982" s="559"/>
      <c r="W982" s="559"/>
      <c r="X982" s="562"/>
      <c r="Y982" s="559"/>
      <c r="Z982" s="559"/>
      <c r="AA982" s="561"/>
      <c r="AB982" s="561"/>
      <c r="AC982" s="560"/>
      <c r="AD982" s="559"/>
      <c r="AE982" s="560">
        <v>0</v>
      </c>
      <c r="AF982" s="559"/>
      <c r="AG982" s="226"/>
    </row>
    <row r="983" spans="1:33" ht="15.75" x14ac:dyDescent="0.25">
      <c r="A983" s="559"/>
      <c r="B983" s="563"/>
      <c r="C983" s="559"/>
      <c r="D983" s="559"/>
      <c r="E983" s="559"/>
      <c r="F983" s="559"/>
      <c r="G983" s="559"/>
      <c r="H983" s="559"/>
      <c r="I983" s="559"/>
      <c r="J983" s="559"/>
      <c r="K983" s="559"/>
      <c r="L983" s="559"/>
      <c r="M983" s="559"/>
      <c r="N983" s="559"/>
      <c r="O983" s="563" t="s">
        <v>12</v>
      </c>
      <c r="P983" s="563" t="s">
        <v>0</v>
      </c>
      <c r="Q983" s="559"/>
      <c r="R983" s="559">
        <v>20</v>
      </c>
      <c r="S983" s="559"/>
      <c r="T983" s="559"/>
      <c r="U983" s="559"/>
      <c r="V983" s="559"/>
      <c r="W983" s="559">
        <v>5400</v>
      </c>
      <c r="X983" s="562">
        <f>Q983*W983</f>
        <v>0</v>
      </c>
      <c r="Y983" s="559"/>
      <c r="Z983" s="559"/>
      <c r="AA983" s="561"/>
      <c r="AB983" s="561"/>
      <c r="AC983" s="560"/>
      <c r="AD983" s="559">
        <v>50</v>
      </c>
      <c r="AE983" s="560">
        <v>0</v>
      </c>
      <c r="AF983" s="559">
        <v>0.01</v>
      </c>
      <c r="AG983" s="226"/>
    </row>
    <row r="984" spans="1:33" ht="15.75" x14ac:dyDescent="0.25">
      <c r="A984" s="559">
        <v>619</v>
      </c>
      <c r="B984" s="563" t="s">
        <v>4</v>
      </c>
      <c r="C984" s="559"/>
      <c r="D984" s="559">
        <v>12</v>
      </c>
      <c r="E984" s="559">
        <v>0</v>
      </c>
      <c r="F984" s="559">
        <v>0</v>
      </c>
      <c r="G984" s="559">
        <v>4800</v>
      </c>
      <c r="H984" s="559"/>
      <c r="I984" s="559"/>
      <c r="J984" s="559"/>
      <c r="K984" s="559"/>
      <c r="L984" s="559"/>
      <c r="M984" s="559"/>
      <c r="N984" s="559"/>
      <c r="O984" s="563"/>
      <c r="P984" s="563"/>
      <c r="Q984" s="559"/>
      <c r="R984" s="559"/>
      <c r="S984" s="559"/>
      <c r="T984" s="559"/>
      <c r="U984" s="559"/>
      <c r="V984" s="559"/>
      <c r="W984" s="559"/>
      <c r="X984" s="562"/>
      <c r="Y984" s="559"/>
      <c r="Z984" s="559"/>
      <c r="AA984" s="561"/>
      <c r="AB984" s="561"/>
      <c r="AC984" s="560"/>
      <c r="AD984" s="559">
        <v>50</v>
      </c>
      <c r="AE984" s="560">
        <v>0</v>
      </c>
      <c r="AF984" s="559">
        <v>0.01</v>
      </c>
      <c r="AG984" s="226"/>
    </row>
    <row r="985" spans="1:33" ht="15.75" x14ac:dyDescent="0.25">
      <c r="A985" s="559">
        <v>620</v>
      </c>
      <c r="B985" s="563" t="s">
        <v>4</v>
      </c>
      <c r="C985" s="559">
        <v>11454</v>
      </c>
      <c r="D985" s="559">
        <v>19</v>
      </c>
      <c r="E985" s="559">
        <v>0</v>
      </c>
      <c r="F985" s="559">
        <v>70</v>
      </c>
      <c r="G985" s="559">
        <v>7670</v>
      </c>
      <c r="H985" s="559"/>
      <c r="I985" s="559"/>
      <c r="J985" s="559"/>
      <c r="K985" s="559"/>
      <c r="L985" s="559">
        <v>110</v>
      </c>
      <c r="M985" s="559">
        <f>L985*G985</f>
        <v>843700</v>
      </c>
      <c r="N985" s="559"/>
      <c r="O985" s="563"/>
      <c r="P985" s="563"/>
      <c r="Q985" s="559"/>
      <c r="R985" s="559"/>
      <c r="S985" s="559"/>
      <c r="T985" s="559"/>
      <c r="U985" s="559"/>
      <c r="V985" s="559"/>
      <c r="W985" s="559"/>
      <c r="X985" s="562"/>
      <c r="Y985" s="559"/>
      <c r="Z985" s="559"/>
      <c r="AA985" s="561"/>
      <c r="AB985" s="561">
        <f>M985</f>
        <v>843700</v>
      </c>
      <c r="AC985" s="560"/>
      <c r="AD985" s="559">
        <v>50</v>
      </c>
      <c r="AE985" s="560">
        <v>0</v>
      </c>
      <c r="AF985" s="559">
        <v>0.01</v>
      </c>
      <c r="AG985" s="226"/>
    </row>
    <row r="986" spans="1:33" ht="15.75" x14ac:dyDescent="0.25">
      <c r="A986" s="559">
        <v>621</v>
      </c>
      <c r="B986" s="563" t="s">
        <v>5</v>
      </c>
      <c r="C986" s="559"/>
      <c r="D986" s="559">
        <v>6</v>
      </c>
      <c r="E986" s="559">
        <v>2</v>
      </c>
      <c r="F986" s="559">
        <v>0</v>
      </c>
      <c r="G986" s="559">
        <v>2600</v>
      </c>
      <c r="H986" s="559"/>
      <c r="I986" s="559"/>
      <c r="J986" s="559"/>
      <c r="K986" s="559"/>
      <c r="L986" s="559"/>
      <c r="M986" s="559"/>
      <c r="N986" s="559"/>
      <c r="O986" s="563"/>
      <c r="P986" s="563"/>
      <c r="Q986" s="559"/>
      <c r="R986" s="559"/>
      <c r="S986" s="559"/>
      <c r="T986" s="559"/>
      <c r="U986" s="559"/>
      <c r="V986" s="559"/>
      <c r="W986" s="559"/>
      <c r="X986" s="562"/>
      <c r="Y986" s="559"/>
      <c r="Z986" s="559"/>
      <c r="AA986" s="561"/>
      <c r="AB986" s="561"/>
      <c r="AC986" s="560"/>
      <c r="AD986" s="559">
        <v>50</v>
      </c>
      <c r="AE986" s="560">
        <v>0</v>
      </c>
      <c r="AF986" s="559">
        <v>0.01</v>
      </c>
      <c r="AG986" s="226"/>
    </row>
    <row r="987" spans="1:33" ht="15.75" x14ac:dyDescent="0.25">
      <c r="A987" s="559">
        <v>622</v>
      </c>
      <c r="B987" s="563" t="s">
        <v>5</v>
      </c>
      <c r="C987" s="559"/>
      <c r="D987" s="559">
        <v>6</v>
      </c>
      <c r="E987" s="559">
        <v>2</v>
      </c>
      <c r="F987" s="559">
        <v>0</v>
      </c>
      <c r="G987" s="559">
        <v>2600</v>
      </c>
      <c r="H987" s="559"/>
      <c r="I987" s="559"/>
      <c r="J987" s="559"/>
      <c r="K987" s="559"/>
      <c r="L987" s="559"/>
      <c r="M987" s="559"/>
      <c r="N987" s="559"/>
      <c r="O987" s="563"/>
      <c r="P987" s="563"/>
      <c r="Q987" s="559"/>
      <c r="R987" s="559"/>
      <c r="S987" s="559"/>
      <c r="T987" s="559"/>
      <c r="U987" s="559"/>
      <c r="V987" s="559"/>
      <c r="W987" s="559"/>
      <c r="X987" s="562"/>
      <c r="Y987" s="559"/>
      <c r="Z987" s="559"/>
      <c r="AA987" s="561"/>
      <c r="AB987" s="561"/>
      <c r="AC987" s="560"/>
      <c r="AD987" s="559">
        <v>50</v>
      </c>
      <c r="AE987" s="560">
        <v>0</v>
      </c>
      <c r="AF987" s="559">
        <v>0.01</v>
      </c>
      <c r="AG987" s="226"/>
    </row>
    <row r="988" spans="1:33" ht="15.75" x14ac:dyDescent="0.25">
      <c r="A988" s="559">
        <v>623</v>
      </c>
      <c r="B988" s="563" t="s">
        <v>5</v>
      </c>
      <c r="C988" s="559"/>
      <c r="D988" s="559">
        <v>5</v>
      </c>
      <c r="E988" s="559">
        <v>0</v>
      </c>
      <c r="F988" s="559">
        <v>0</v>
      </c>
      <c r="G988" s="559">
        <v>2000</v>
      </c>
      <c r="H988" s="559"/>
      <c r="I988" s="559"/>
      <c r="J988" s="559"/>
      <c r="K988" s="559"/>
      <c r="L988" s="559"/>
      <c r="M988" s="559"/>
      <c r="N988" s="559"/>
      <c r="O988" s="563"/>
      <c r="P988" s="563"/>
      <c r="Q988" s="559"/>
      <c r="R988" s="559"/>
      <c r="S988" s="559"/>
      <c r="T988" s="559"/>
      <c r="U988" s="559"/>
      <c r="V988" s="559"/>
      <c r="W988" s="559"/>
      <c r="X988" s="562"/>
      <c r="Y988" s="559"/>
      <c r="Z988" s="559"/>
      <c r="AA988" s="561"/>
      <c r="AB988" s="561"/>
      <c r="AC988" s="560"/>
      <c r="AD988" s="559">
        <v>50</v>
      </c>
      <c r="AE988" s="560">
        <v>0</v>
      </c>
      <c r="AF988" s="559">
        <v>0.01</v>
      </c>
      <c r="AG988" s="226"/>
    </row>
    <row r="989" spans="1:33" ht="15.75" x14ac:dyDescent="0.25">
      <c r="A989" s="559">
        <v>624</v>
      </c>
      <c r="B989" s="563" t="s">
        <v>5</v>
      </c>
      <c r="C989" s="559"/>
      <c r="D989" s="559">
        <v>33</v>
      </c>
      <c r="E989" s="559">
        <v>0</v>
      </c>
      <c r="F989" s="559">
        <v>0</v>
      </c>
      <c r="G989" s="559">
        <v>13200</v>
      </c>
      <c r="H989" s="559"/>
      <c r="I989" s="559"/>
      <c r="J989" s="559"/>
      <c r="K989" s="559"/>
      <c r="L989" s="559"/>
      <c r="M989" s="559"/>
      <c r="N989" s="559"/>
      <c r="O989" s="563"/>
      <c r="P989" s="563"/>
      <c r="Q989" s="559"/>
      <c r="R989" s="559"/>
      <c r="S989" s="559"/>
      <c r="T989" s="559"/>
      <c r="U989" s="559"/>
      <c r="V989" s="559"/>
      <c r="W989" s="559"/>
      <c r="X989" s="562"/>
      <c r="Y989" s="559"/>
      <c r="Z989" s="559"/>
      <c r="AA989" s="561"/>
      <c r="AB989" s="561"/>
      <c r="AC989" s="560"/>
      <c r="AD989" s="559">
        <v>50</v>
      </c>
      <c r="AE989" s="560">
        <v>0</v>
      </c>
      <c r="AF989" s="559">
        <v>0.01</v>
      </c>
      <c r="AG989" s="226"/>
    </row>
    <row r="990" spans="1:33" ht="15.75" x14ac:dyDescent="0.25">
      <c r="A990" s="559">
        <v>625</v>
      </c>
      <c r="B990" s="563" t="s">
        <v>5</v>
      </c>
      <c r="C990" s="559"/>
      <c r="D990" s="559">
        <v>5</v>
      </c>
      <c r="E990" s="559">
        <v>0</v>
      </c>
      <c r="F990" s="559">
        <v>0</v>
      </c>
      <c r="G990" s="559">
        <v>2000</v>
      </c>
      <c r="H990" s="559"/>
      <c r="I990" s="559"/>
      <c r="J990" s="559"/>
      <c r="K990" s="559"/>
      <c r="L990" s="559"/>
      <c r="M990" s="559"/>
      <c r="N990" s="559"/>
      <c r="O990" s="563"/>
      <c r="P990" s="563"/>
      <c r="Q990" s="559"/>
      <c r="R990" s="559"/>
      <c r="S990" s="559"/>
      <c r="T990" s="559"/>
      <c r="U990" s="559"/>
      <c r="V990" s="559"/>
      <c r="W990" s="559"/>
      <c r="X990" s="562"/>
      <c r="Y990" s="559"/>
      <c r="Z990" s="559"/>
      <c r="AA990" s="561"/>
      <c r="AB990" s="561"/>
      <c r="AC990" s="560"/>
      <c r="AD990" s="559">
        <v>50</v>
      </c>
      <c r="AE990" s="560">
        <v>0</v>
      </c>
      <c r="AF990" s="559">
        <v>0.01</v>
      </c>
      <c r="AG990" s="226"/>
    </row>
    <row r="991" spans="1:33" ht="15.75" x14ac:dyDescent="0.25">
      <c r="A991" s="559">
        <v>625</v>
      </c>
      <c r="B991" s="563" t="s">
        <v>5</v>
      </c>
      <c r="C991" s="559"/>
      <c r="D991" s="559">
        <v>10</v>
      </c>
      <c r="E991" s="559">
        <v>0</v>
      </c>
      <c r="F991" s="559">
        <v>0</v>
      </c>
      <c r="G991" s="559">
        <v>4000</v>
      </c>
      <c r="H991" s="559"/>
      <c r="I991" s="559"/>
      <c r="J991" s="559"/>
      <c r="K991" s="559"/>
      <c r="L991" s="559"/>
      <c r="M991" s="559"/>
      <c r="N991" s="559"/>
      <c r="O991" s="563"/>
      <c r="P991" s="563"/>
      <c r="Q991" s="559"/>
      <c r="R991" s="559"/>
      <c r="S991" s="559"/>
      <c r="T991" s="559"/>
      <c r="U991" s="559"/>
      <c r="V991" s="559"/>
      <c r="W991" s="559"/>
      <c r="X991" s="562"/>
      <c r="Y991" s="559"/>
      <c r="Z991" s="559"/>
      <c r="AA991" s="561"/>
      <c r="AB991" s="561"/>
      <c r="AC991" s="560"/>
      <c r="AD991" s="559">
        <v>50</v>
      </c>
      <c r="AE991" s="560">
        <v>0</v>
      </c>
      <c r="AF991" s="559">
        <v>0.01</v>
      </c>
      <c r="AG991" s="226"/>
    </row>
    <row r="992" spans="1:33" ht="15.75" x14ac:dyDescent="0.25">
      <c r="A992" s="559">
        <v>626</v>
      </c>
      <c r="B992" s="563" t="s">
        <v>5</v>
      </c>
      <c r="C992" s="559"/>
      <c r="D992" s="559">
        <v>7</v>
      </c>
      <c r="E992" s="559">
        <v>0</v>
      </c>
      <c r="F992" s="559">
        <v>0</v>
      </c>
      <c r="G992" s="559">
        <v>2800</v>
      </c>
      <c r="H992" s="559"/>
      <c r="I992" s="559"/>
      <c r="J992" s="559"/>
      <c r="K992" s="559"/>
      <c r="L992" s="559">
        <v>250</v>
      </c>
      <c r="M992" s="559"/>
      <c r="N992" s="559"/>
      <c r="O992" s="563"/>
      <c r="P992" s="563"/>
      <c r="Q992" s="559"/>
      <c r="R992" s="559"/>
      <c r="S992" s="559"/>
      <c r="T992" s="559"/>
      <c r="U992" s="559"/>
      <c r="V992" s="559"/>
      <c r="W992" s="559"/>
      <c r="X992" s="562"/>
      <c r="Y992" s="559"/>
      <c r="Z992" s="559"/>
      <c r="AA992" s="561"/>
      <c r="AB992" s="561"/>
      <c r="AC992" s="560"/>
      <c r="AD992" s="559">
        <v>50</v>
      </c>
      <c r="AE992" s="560">
        <v>0</v>
      </c>
      <c r="AF992" s="559">
        <v>0.01</v>
      </c>
      <c r="AG992" s="226"/>
    </row>
    <row r="993" spans="1:33" ht="15.75" x14ac:dyDescent="0.25">
      <c r="A993" s="559">
        <v>627</v>
      </c>
      <c r="B993" s="563" t="s">
        <v>5</v>
      </c>
      <c r="C993" s="559"/>
      <c r="D993" s="559">
        <v>7</v>
      </c>
      <c r="E993" s="559">
        <v>0</v>
      </c>
      <c r="F993" s="559">
        <v>0</v>
      </c>
      <c r="G993" s="559">
        <v>2800</v>
      </c>
      <c r="H993" s="559"/>
      <c r="I993" s="559"/>
      <c r="J993" s="559"/>
      <c r="K993" s="559"/>
      <c r="L993" s="559">
        <v>250</v>
      </c>
      <c r="M993" s="559"/>
      <c r="N993" s="559"/>
      <c r="O993" s="563"/>
      <c r="P993" s="563"/>
      <c r="Q993" s="559"/>
      <c r="R993" s="559"/>
      <c r="S993" s="559"/>
      <c r="T993" s="559"/>
      <c r="U993" s="559"/>
      <c r="V993" s="559"/>
      <c r="W993" s="559"/>
      <c r="X993" s="562"/>
      <c r="Y993" s="559"/>
      <c r="Z993" s="559"/>
      <c r="AA993" s="561"/>
      <c r="AB993" s="561"/>
      <c r="AC993" s="560"/>
      <c r="AD993" s="559">
        <v>50</v>
      </c>
      <c r="AE993" s="560">
        <v>0</v>
      </c>
      <c r="AF993" s="559">
        <v>0.01</v>
      </c>
      <c r="AG993" s="226"/>
    </row>
    <row r="994" spans="1:33" ht="15.75" x14ac:dyDescent="0.25">
      <c r="AE994" s="558"/>
    </row>
  </sheetData>
  <mergeCells count="35">
    <mergeCell ref="V5:V8"/>
    <mergeCell ref="W5:W8"/>
    <mergeCell ref="U6:U8"/>
    <mergeCell ref="C5:C8"/>
    <mergeCell ref="D5:F5"/>
    <mergeCell ref="G5:K5"/>
    <mergeCell ref="A1:Z1"/>
    <mergeCell ref="A2:AL2"/>
    <mergeCell ref="A4:K4"/>
    <mergeCell ref="N4:AA4"/>
    <mergeCell ref="AB4:AB8"/>
    <mergeCell ref="AC4:AC8"/>
    <mergeCell ref="AD4:AD8"/>
    <mergeCell ref="AE4:AE8"/>
    <mergeCell ref="AF4:AF8"/>
    <mergeCell ref="A5:A8"/>
    <mergeCell ref="L5:L8"/>
    <mergeCell ref="M5:M8"/>
    <mergeCell ref="N5:N8"/>
    <mergeCell ref="J6:J8"/>
    <mergeCell ref="T6:T8"/>
    <mergeCell ref="O5:O8"/>
    <mergeCell ref="P5:P8"/>
    <mergeCell ref="Q5:Q8"/>
    <mergeCell ref="R5:U5"/>
    <mergeCell ref="Y6:Y8"/>
    <mergeCell ref="Z6:Z8"/>
    <mergeCell ref="X5:X8"/>
    <mergeCell ref="Y5:Z5"/>
    <mergeCell ref="AA5:AA8"/>
    <mergeCell ref="D6:D8"/>
    <mergeCell ref="E6:E8"/>
    <mergeCell ref="F6:F8"/>
    <mergeCell ref="G6:G8"/>
    <mergeCell ref="I6:I8"/>
  </mergeCells>
  <pageMargins left="0.16" right="0.38" top="0.21" bottom="0" header="0.31496062992125984" footer="0.31496062992125984"/>
  <pageSetup paperSize="9" scale="58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AB379"/>
  <sheetViews>
    <sheetView topLeftCell="R1" zoomScale="80" zoomScaleNormal="80" workbookViewId="0">
      <pane ySplit="8" topLeftCell="A9" activePane="bottomLeft" state="frozen"/>
      <selection activeCell="I1" sqref="I1"/>
      <selection pane="bottomLeft" activeCell="T25" sqref="T25"/>
    </sheetView>
  </sheetViews>
  <sheetFormatPr defaultRowHeight="14.25" x14ac:dyDescent="0.2"/>
  <cols>
    <col min="1" max="1" width="4" customWidth="1"/>
    <col min="2" max="2" width="6.5" customWidth="1"/>
    <col min="3" max="3" width="5.75" customWidth="1"/>
    <col min="4" max="4" width="4.125" customWidth="1"/>
    <col min="5" max="5" width="4.25" customWidth="1"/>
    <col min="6" max="6" width="4.875" customWidth="1"/>
    <col min="7" max="7" width="7" customWidth="1"/>
    <col min="8" max="8" width="8" customWidth="1"/>
    <col min="9" max="9" width="8.625" customWidth="1"/>
    <col min="10" max="10" width="9.625" customWidth="1"/>
    <col min="11" max="11" width="3.5" customWidth="1"/>
    <col min="12" max="12" width="4" customWidth="1"/>
    <col min="13" max="13" width="10" customWidth="1"/>
    <col min="14" max="14" width="9" style="485"/>
    <col min="15" max="15" width="6.875" customWidth="1"/>
    <col min="16" max="17" width="8" customWidth="1"/>
    <col min="18" max="18" width="9.375" customWidth="1"/>
    <col min="19" max="19" width="10.25" customWidth="1"/>
    <col min="20" max="20" width="9" style="485"/>
    <col min="22" max="22" width="10.125" customWidth="1"/>
    <col min="24" max="24" width="11.5" customWidth="1"/>
    <col min="25" max="25" width="11" customWidth="1"/>
    <col min="26" max="26" width="12.625" customWidth="1"/>
    <col min="27" max="27" width="17.5" customWidth="1"/>
    <col min="28" max="28" width="7.125" customWidth="1"/>
  </cols>
  <sheetData>
    <row r="1" spans="1:28" ht="21" x14ac:dyDescent="0.35">
      <c r="A1" s="153" t="s">
        <v>1354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61"/>
      <c r="Y1" s="161" t="s">
        <v>295</v>
      </c>
      <c r="Z1" s="161"/>
      <c r="AA1" s="161"/>
    </row>
    <row r="2" spans="1:28" ht="21" x14ac:dyDescent="0.35">
      <c r="A2" s="153" t="s">
        <v>293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</row>
    <row r="3" spans="1:28" ht="17.25" x14ac:dyDescent="0.3">
      <c r="A3" s="162"/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555"/>
      <c r="O3" s="162"/>
      <c r="P3" s="162"/>
      <c r="Q3" s="162"/>
      <c r="R3" s="162"/>
      <c r="S3" s="162"/>
      <c r="T3" s="555"/>
      <c r="U3" s="162"/>
      <c r="V3" s="162"/>
      <c r="W3" s="162"/>
      <c r="X3" s="162"/>
      <c r="Y3" s="162"/>
      <c r="Z3" s="162"/>
      <c r="AA3" s="162"/>
    </row>
    <row r="4" spans="1:28" ht="17.25" x14ac:dyDescent="0.3">
      <c r="A4" s="163" t="s">
        <v>292</v>
      </c>
      <c r="B4" s="164"/>
      <c r="C4" s="164"/>
      <c r="D4" s="164"/>
      <c r="E4" s="164"/>
      <c r="F4" s="164"/>
      <c r="G4" s="165"/>
      <c r="H4" s="165"/>
      <c r="I4" s="165"/>
      <c r="J4" s="165"/>
      <c r="K4" s="166" t="s">
        <v>291</v>
      </c>
      <c r="L4" s="167"/>
      <c r="M4" s="167"/>
      <c r="N4" s="167"/>
      <c r="O4" s="167"/>
      <c r="P4" s="167"/>
      <c r="Q4" s="167"/>
      <c r="R4" s="167"/>
      <c r="S4" s="167"/>
      <c r="T4" s="167"/>
      <c r="U4" s="167"/>
      <c r="V4" s="168"/>
      <c r="W4" s="169" t="s">
        <v>298</v>
      </c>
      <c r="X4" s="169" t="s">
        <v>299</v>
      </c>
      <c r="Y4" s="169" t="s">
        <v>300</v>
      </c>
      <c r="Z4" s="169" t="s">
        <v>301</v>
      </c>
      <c r="AA4" s="169" t="s">
        <v>302</v>
      </c>
    </row>
    <row r="5" spans="1:28" ht="17.25" customHeight="1" x14ac:dyDescent="0.3">
      <c r="A5" s="170" t="s">
        <v>284</v>
      </c>
      <c r="B5" s="171"/>
      <c r="C5" s="170" t="s">
        <v>286</v>
      </c>
      <c r="D5" s="173" t="s">
        <v>285</v>
      </c>
      <c r="E5" s="174"/>
      <c r="F5" s="175"/>
      <c r="G5" s="170" t="s">
        <v>309</v>
      </c>
      <c r="H5" s="170" t="s">
        <v>1279</v>
      </c>
      <c r="I5" s="170" t="s">
        <v>305</v>
      </c>
      <c r="J5" s="170" t="s">
        <v>306</v>
      </c>
      <c r="K5" s="188" t="s">
        <v>284</v>
      </c>
      <c r="L5" s="176" t="s">
        <v>1353</v>
      </c>
      <c r="M5" s="188" t="s">
        <v>307</v>
      </c>
      <c r="N5" s="188" t="s">
        <v>308</v>
      </c>
      <c r="O5" s="188" t="s">
        <v>283</v>
      </c>
      <c r="P5" s="176" t="s">
        <v>309</v>
      </c>
      <c r="Q5" s="178" t="s">
        <v>310</v>
      </c>
      <c r="R5" s="179" t="s">
        <v>311</v>
      </c>
      <c r="S5" s="179" t="s">
        <v>312</v>
      </c>
      <c r="T5" s="180" t="s">
        <v>232</v>
      </c>
      <c r="U5" s="181"/>
      <c r="V5" s="179" t="s">
        <v>313</v>
      </c>
      <c r="W5" s="182"/>
      <c r="X5" s="182"/>
      <c r="Y5" s="182"/>
      <c r="Z5" s="182"/>
      <c r="AA5" s="182"/>
    </row>
    <row r="6" spans="1:28" ht="17.25" customHeight="1" x14ac:dyDescent="0.2">
      <c r="A6" s="183"/>
      <c r="B6" s="184" t="s">
        <v>278</v>
      </c>
      <c r="C6" s="183"/>
      <c r="D6" s="186" t="s">
        <v>277</v>
      </c>
      <c r="E6" s="186" t="s">
        <v>276</v>
      </c>
      <c r="F6" s="186" t="s">
        <v>238</v>
      </c>
      <c r="G6" s="183"/>
      <c r="H6" s="183"/>
      <c r="I6" s="187"/>
      <c r="J6" s="187"/>
      <c r="K6" s="188"/>
      <c r="L6" s="188"/>
      <c r="M6" s="188"/>
      <c r="N6" s="188"/>
      <c r="O6" s="188"/>
      <c r="P6" s="188"/>
      <c r="Q6" s="190"/>
      <c r="R6" s="191"/>
      <c r="S6" s="191"/>
      <c r="T6" s="176" t="s">
        <v>315</v>
      </c>
      <c r="U6" s="176" t="s">
        <v>316</v>
      </c>
      <c r="V6" s="191"/>
      <c r="W6" s="182"/>
      <c r="X6" s="182"/>
      <c r="Y6" s="182"/>
      <c r="Z6" s="182"/>
      <c r="AA6" s="182"/>
    </row>
    <row r="7" spans="1:28" ht="17.25" x14ac:dyDescent="0.2">
      <c r="A7" s="183"/>
      <c r="B7" s="184" t="s">
        <v>237</v>
      </c>
      <c r="C7" s="183"/>
      <c r="D7" s="187"/>
      <c r="E7" s="187"/>
      <c r="F7" s="187"/>
      <c r="G7" s="183"/>
      <c r="H7" s="183"/>
      <c r="I7" s="187"/>
      <c r="J7" s="187"/>
      <c r="K7" s="188"/>
      <c r="L7" s="188"/>
      <c r="M7" s="188"/>
      <c r="N7" s="188"/>
      <c r="O7" s="188"/>
      <c r="P7" s="188"/>
      <c r="Q7" s="190"/>
      <c r="R7" s="191"/>
      <c r="S7" s="191"/>
      <c r="T7" s="188"/>
      <c r="U7" s="188"/>
      <c r="V7" s="191"/>
      <c r="W7" s="182"/>
      <c r="X7" s="182"/>
      <c r="Y7" s="182"/>
      <c r="Z7" s="182"/>
      <c r="AA7" s="182"/>
    </row>
    <row r="8" spans="1:28" ht="29.25" customHeight="1" x14ac:dyDescent="0.2">
      <c r="A8" s="192"/>
      <c r="B8" s="193"/>
      <c r="C8" s="192"/>
      <c r="D8" s="195"/>
      <c r="E8" s="195"/>
      <c r="F8" s="195"/>
      <c r="G8" s="192"/>
      <c r="H8" s="192"/>
      <c r="I8" s="195"/>
      <c r="J8" s="195"/>
      <c r="K8" s="196"/>
      <c r="L8" s="196"/>
      <c r="M8" s="196"/>
      <c r="N8" s="196"/>
      <c r="O8" s="196"/>
      <c r="P8" s="196"/>
      <c r="Q8" s="198"/>
      <c r="R8" s="199"/>
      <c r="S8" s="199"/>
      <c r="T8" s="196"/>
      <c r="U8" s="196"/>
      <c r="V8" s="199"/>
      <c r="W8" s="200"/>
      <c r="X8" s="200"/>
      <c r="Y8" s="200"/>
      <c r="Z8" s="200"/>
      <c r="AA8" s="200"/>
    </row>
    <row r="9" spans="1:28" ht="17.25" x14ac:dyDescent="0.3">
      <c r="A9" s="423">
        <v>1</v>
      </c>
      <c r="B9" s="657" t="s">
        <v>4</v>
      </c>
      <c r="C9" s="423">
        <v>187</v>
      </c>
      <c r="D9" s="423"/>
      <c r="E9" s="423"/>
      <c r="F9" s="423">
        <v>61</v>
      </c>
      <c r="G9" s="423">
        <v>1</v>
      </c>
      <c r="H9" s="484">
        <f>SUM((D9*400)+(E9*100)+F9)</f>
        <v>61</v>
      </c>
      <c r="I9" s="423">
        <v>200</v>
      </c>
      <c r="J9" s="473">
        <f>SUM(H9*I9)</f>
        <v>12200</v>
      </c>
      <c r="K9" s="423"/>
      <c r="L9" s="658"/>
      <c r="M9" s="657"/>
      <c r="N9" s="657"/>
      <c r="O9" s="656"/>
      <c r="P9" s="656"/>
      <c r="Q9" s="656"/>
      <c r="R9" s="656"/>
      <c r="S9" s="656"/>
      <c r="T9" s="655"/>
      <c r="U9" s="423"/>
      <c r="V9" s="423"/>
      <c r="W9" s="231">
        <f>J9</f>
        <v>12200</v>
      </c>
      <c r="X9" s="231">
        <f>W9</f>
        <v>12200</v>
      </c>
      <c r="Y9" s="423">
        <v>50</v>
      </c>
      <c r="Z9" s="423">
        <v>0</v>
      </c>
      <c r="AA9" s="423">
        <v>0.01</v>
      </c>
      <c r="AB9" s="423"/>
    </row>
    <row r="10" spans="1:28" ht="17.25" x14ac:dyDescent="0.3">
      <c r="A10" s="484">
        <v>2</v>
      </c>
      <c r="B10" s="380" t="s">
        <v>4</v>
      </c>
      <c r="C10" s="484">
        <v>7058</v>
      </c>
      <c r="D10" s="484"/>
      <c r="E10" s="484">
        <v>1</v>
      </c>
      <c r="F10" s="484">
        <v>87</v>
      </c>
      <c r="G10" s="484">
        <v>2</v>
      </c>
      <c r="H10" s="484">
        <f>SUM((D10*400)+(E10*100)+F10)</f>
        <v>187</v>
      </c>
      <c r="I10" s="484">
        <v>200</v>
      </c>
      <c r="J10" s="473">
        <f>SUM(H10*I10)</f>
        <v>37400</v>
      </c>
      <c r="K10" s="484"/>
      <c r="L10" s="654">
        <v>73</v>
      </c>
      <c r="M10" s="380" t="s">
        <v>3</v>
      </c>
      <c r="N10" s="380" t="s">
        <v>9</v>
      </c>
      <c r="O10" s="513">
        <v>175.5</v>
      </c>
      <c r="P10" s="513"/>
      <c r="Q10" s="513"/>
      <c r="R10" s="647">
        <v>6500</v>
      </c>
      <c r="S10" s="473">
        <f>SUM(O10*R10)</f>
        <v>1140750</v>
      </c>
      <c r="T10" s="653">
        <v>32</v>
      </c>
      <c r="U10" s="484">
        <v>85</v>
      </c>
      <c r="V10" s="642">
        <f>SUM(S10-(S10*U10/100))</f>
        <v>171112.5</v>
      </c>
      <c r="W10" s="652">
        <f>SUM(J10+V10)</f>
        <v>208512.5</v>
      </c>
      <c r="X10" s="231">
        <f>W10</f>
        <v>208512.5</v>
      </c>
      <c r="Y10" s="484">
        <v>10</v>
      </c>
      <c r="Z10" s="484">
        <v>0</v>
      </c>
      <c r="AA10" s="484">
        <v>0.02</v>
      </c>
      <c r="AB10" s="484"/>
    </row>
    <row r="11" spans="1:28" ht="17.25" x14ac:dyDescent="0.3">
      <c r="A11" s="229"/>
      <c r="B11" s="380"/>
      <c r="C11" s="484"/>
      <c r="D11" s="484"/>
      <c r="E11" s="484"/>
      <c r="F11" s="484"/>
      <c r="G11" s="229"/>
      <c r="H11" s="484"/>
      <c r="I11" s="229"/>
      <c r="J11" s="473">
        <f>SUM(H11*I11)</f>
        <v>0</v>
      </c>
      <c r="K11" s="229"/>
      <c r="L11" s="505"/>
      <c r="M11" s="230" t="s">
        <v>8</v>
      </c>
      <c r="N11" s="230" t="s">
        <v>0</v>
      </c>
      <c r="O11" s="232">
        <v>24</v>
      </c>
      <c r="P11" s="507"/>
      <c r="Q11" s="507"/>
      <c r="R11" s="647">
        <v>5400</v>
      </c>
      <c r="S11" s="473">
        <f>SUM(O11*R11)</f>
        <v>129600</v>
      </c>
      <c r="T11" s="486">
        <v>31</v>
      </c>
      <c r="U11" s="229">
        <v>93</v>
      </c>
      <c r="V11" s="642">
        <f>SUM(S11-(S11*U11/100))</f>
        <v>9072</v>
      </c>
      <c r="W11" s="472">
        <f>SUM(J11+V11)</f>
        <v>9072</v>
      </c>
      <c r="X11" s="231">
        <f>W11</f>
        <v>9072</v>
      </c>
      <c r="Y11" s="229">
        <v>50</v>
      </c>
      <c r="Z11" s="229">
        <v>0</v>
      </c>
      <c r="AA11" s="229">
        <v>0.01</v>
      </c>
      <c r="AB11" s="229"/>
    </row>
    <row r="12" spans="1:28" ht="17.25" x14ac:dyDescent="0.3">
      <c r="A12" s="229"/>
      <c r="B12" s="230"/>
      <c r="C12" s="229"/>
      <c r="D12" s="229"/>
      <c r="E12" s="229"/>
      <c r="F12" s="229"/>
      <c r="G12" s="229"/>
      <c r="H12" s="484"/>
      <c r="I12" s="229"/>
      <c r="J12" s="473">
        <f>SUM(H12*I12)</f>
        <v>0</v>
      </c>
      <c r="K12" s="229"/>
      <c r="L12" s="505"/>
      <c r="M12" s="545" t="s">
        <v>11</v>
      </c>
      <c r="N12" s="230" t="s">
        <v>0</v>
      </c>
      <c r="O12" s="507">
        <v>80</v>
      </c>
      <c r="P12" s="507"/>
      <c r="Q12" s="507"/>
      <c r="R12" s="647">
        <v>2050</v>
      </c>
      <c r="S12" s="473">
        <f>SUM(O12*R12)</f>
        <v>164000</v>
      </c>
      <c r="T12" s="486">
        <v>31</v>
      </c>
      <c r="U12" s="229">
        <v>93</v>
      </c>
      <c r="V12" s="642">
        <f>SUM(S12-(S12*U12/100))</f>
        <v>11480</v>
      </c>
      <c r="W12" s="472">
        <f>SUM(J12+V12)</f>
        <v>11480</v>
      </c>
      <c r="X12" s="231">
        <f>W12</f>
        <v>11480</v>
      </c>
      <c r="Y12" s="229">
        <v>50</v>
      </c>
      <c r="Z12" s="229">
        <v>0</v>
      </c>
      <c r="AA12" s="229">
        <v>0.01</v>
      </c>
      <c r="AB12" s="229"/>
    </row>
    <row r="13" spans="1:28" ht="17.25" x14ac:dyDescent="0.3">
      <c r="A13" s="229">
        <v>3</v>
      </c>
      <c r="B13" s="230" t="s">
        <v>4</v>
      </c>
      <c r="C13" s="229">
        <v>20764</v>
      </c>
      <c r="D13" s="229">
        <v>16</v>
      </c>
      <c r="E13" s="229"/>
      <c r="F13" s="229">
        <v>58</v>
      </c>
      <c r="G13" s="229">
        <v>1</v>
      </c>
      <c r="H13" s="484">
        <f>SUM((D13*400)+(E13*100)+F13)</f>
        <v>6458</v>
      </c>
      <c r="I13" s="229">
        <v>75</v>
      </c>
      <c r="J13" s="473">
        <f>SUM(H13*I13)</f>
        <v>484350</v>
      </c>
      <c r="K13" s="229"/>
      <c r="L13" s="646">
        <v>2</v>
      </c>
      <c r="M13" s="230"/>
      <c r="N13" s="230"/>
      <c r="O13" s="507"/>
      <c r="P13" s="507"/>
      <c r="Q13" s="507"/>
      <c r="R13" s="647"/>
      <c r="S13" s="473">
        <f>SUM(O13*R13)</f>
        <v>0</v>
      </c>
      <c r="T13" s="486"/>
      <c r="U13" s="229"/>
      <c r="V13" s="642">
        <f>SUM(S13-(S13*U13/100))</f>
        <v>0</v>
      </c>
      <c r="W13" s="472">
        <f>SUM(J13+V13)</f>
        <v>484350</v>
      </c>
      <c r="X13" s="231">
        <f>W13</f>
        <v>484350</v>
      </c>
      <c r="Y13" s="229">
        <v>50</v>
      </c>
      <c r="Z13" s="229">
        <v>0</v>
      </c>
      <c r="AA13" s="229">
        <v>0.01</v>
      </c>
      <c r="AB13" s="229"/>
    </row>
    <row r="14" spans="1:28" ht="17.25" x14ac:dyDescent="0.3">
      <c r="A14" s="229">
        <v>4</v>
      </c>
      <c r="B14" s="230" t="s">
        <v>4</v>
      </c>
      <c r="C14" s="229">
        <v>1753</v>
      </c>
      <c r="D14" s="229"/>
      <c r="E14" s="229">
        <v>1</v>
      </c>
      <c r="F14" s="229">
        <v>42</v>
      </c>
      <c r="G14" s="229">
        <v>1</v>
      </c>
      <c r="H14" s="484">
        <f>SUM((D14*400)+(E14*100)+F14)</f>
        <v>142</v>
      </c>
      <c r="I14" s="229">
        <v>200</v>
      </c>
      <c r="J14" s="473">
        <f>SUM(H14*I14)</f>
        <v>28400</v>
      </c>
      <c r="K14" s="229"/>
      <c r="L14" s="646">
        <v>2</v>
      </c>
      <c r="M14" s="230"/>
      <c r="N14" s="230"/>
      <c r="O14" s="507"/>
      <c r="P14" s="507"/>
      <c r="Q14" s="507"/>
      <c r="R14" s="647"/>
      <c r="S14" s="473">
        <f>SUM(O14*R14)</f>
        <v>0</v>
      </c>
      <c r="T14" s="486"/>
      <c r="U14" s="229"/>
      <c r="V14" s="642">
        <f>SUM(S14-(S14*U14/100))</f>
        <v>0</v>
      </c>
      <c r="W14" s="472">
        <f>SUM(J14+V14)</f>
        <v>28400</v>
      </c>
      <c r="X14" s="231">
        <f>W14</f>
        <v>28400</v>
      </c>
      <c r="Y14" s="229">
        <v>50</v>
      </c>
      <c r="Z14" s="229">
        <v>0</v>
      </c>
      <c r="AA14" s="229">
        <v>0.01</v>
      </c>
      <c r="AB14" s="229"/>
    </row>
    <row r="15" spans="1:28" ht="17.25" x14ac:dyDescent="0.3">
      <c r="A15" s="229">
        <v>5</v>
      </c>
      <c r="B15" s="230" t="s">
        <v>4</v>
      </c>
      <c r="C15" s="229">
        <v>35368</v>
      </c>
      <c r="D15" s="229">
        <v>5</v>
      </c>
      <c r="E15" s="229">
        <v>1</v>
      </c>
      <c r="F15" s="229">
        <v>68</v>
      </c>
      <c r="G15" s="229">
        <v>1</v>
      </c>
      <c r="H15" s="484">
        <f>SUM((D15*400)+(E15*100)+F15)</f>
        <v>2168</v>
      </c>
      <c r="I15" s="229">
        <v>75</v>
      </c>
      <c r="J15" s="473">
        <f>SUM(H15*I15)</f>
        <v>162600</v>
      </c>
      <c r="K15" s="229"/>
      <c r="L15" s="646">
        <v>2</v>
      </c>
      <c r="M15" s="230"/>
      <c r="N15" s="230"/>
      <c r="O15" s="507"/>
      <c r="P15" s="507"/>
      <c r="Q15" s="507"/>
      <c r="R15" s="647"/>
      <c r="S15" s="473">
        <f>SUM(O15*R15)</f>
        <v>0</v>
      </c>
      <c r="T15" s="486"/>
      <c r="U15" s="229"/>
      <c r="V15" s="642">
        <f>SUM(S15-(S15*U15/100))</f>
        <v>0</v>
      </c>
      <c r="W15" s="472">
        <f>SUM(J15+V15)</f>
        <v>162600</v>
      </c>
      <c r="X15" s="231">
        <f>W15</f>
        <v>162600</v>
      </c>
      <c r="Y15" s="229">
        <v>50</v>
      </c>
      <c r="Z15" s="229">
        <v>0</v>
      </c>
      <c r="AA15" s="229">
        <v>0.01</v>
      </c>
      <c r="AB15" s="229"/>
    </row>
    <row r="16" spans="1:28" ht="17.25" x14ac:dyDescent="0.3">
      <c r="A16" s="229">
        <v>6</v>
      </c>
      <c r="B16" s="230" t="s">
        <v>4</v>
      </c>
      <c r="C16" s="229">
        <v>2845</v>
      </c>
      <c r="D16" s="229">
        <v>12</v>
      </c>
      <c r="E16" s="229">
        <v>2</v>
      </c>
      <c r="F16" s="229">
        <v>29</v>
      </c>
      <c r="G16" s="229">
        <v>1</v>
      </c>
      <c r="H16" s="484">
        <f>SUM((D16*400)+(E16*100)+F16)</f>
        <v>5029</v>
      </c>
      <c r="I16" s="229">
        <v>100</v>
      </c>
      <c r="J16" s="473">
        <f>SUM(H16*I16)</f>
        <v>502900</v>
      </c>
      <c r="K16" s="229"/>
      <c r="L16" s="646">
        <v>2</v>
      </c>
      <c r="M16" s="230"/>
      <c r="N16" s="230"/>
      <c r="O16" s="507"/>
      <c r="P16" s="507"/>
      <c r="Q16" s="507"/>
      <c r="R16" s="647"/>
      <c r="S16" s="473">
        <f>SUM(O16*R16)</f>
        <v>0</v>
      </c>
      <c r="T16" s="486"/>
      <c r="U16" s="229"/>
      <c r="V16" s="642">
        <f>SUM(S16-(S16*U16/100))</f>
        <v>0</v>
      </c>
      <c r="W16" s="472">
        <f>SUM(J16+V16)</f>
        <v>502900</v>
      </c>
      <c r="X16" s="231">
        <f>W16</f>
        <v>502900</v>
      </c>
      <c r="Y16" s="229">
        <v>50</v>
      </c>
      <c r="Z16" s="229">
        <v>0</v>
      </c>
      <c r="AA16" s="229">
        <v>0.01</v>
      </c>
      <c r="AB16" s="229"/>
    </row>
    <row r="17" spans="1:28" ht="17.25" x14ac:dyDescent="0.3">
      <c r="A17" s="229">
        <v>7</v>
      </c>
      <c r="B17" s="230" t="s">
        <v>4</v>
      </c>
      <c r="C17" s="229">
        <v>11263</v>
      </c>
      <c r="D17" s="229">
        <v>1</v>
      </c>
      <c r="E17" s="229">
        <v>2</v>
      </c>
      <c r="F17" s="229">
        <v>25</v>
      </c>
      <c r="G17" s="229">
        <v>1</v>
      </c>
      <c r="H17" s="484">
        <f>SUM((D17*400)+(E17*100)+F17)</f>
        <v>625</v>
      </c>
      <c r="I17" s="229">
        <v>250</v>
      </c>
      <c r="J17" s="473">
        <f>SUM(H17*I17)</f>
        <v>156250</v>
      </c>
      <c r="K17" s="229"/>
      <c r="L17" s="646">
        <v>2</v>
      </c>
      <c r="M17" s="230"/>
      <c r="N17" s="230"/>
      <c r="O17" s="507"/>
      <c r="P17" s="507"/>
      <c r="Q17" s="507"/>
      <c r="R17" s="647"/>
      <c r="S17" s="473">
        <f>SUM(O17*R17)</f>
        <v>0</v>
      </c>
      <c r="T17" s="486"/>
      <c r="U17" s="229"/>
      <c r="V17" s="642">
        <f>SUM(S17-(S17*U17/100))</f>
        <v>0</v>
      </c>
      <c r="W17" s="472">
        <f>SUM(J17+V17)</f>
        <v>156250</v>
      </c>
      <c r="X17" s="231">
        <f>W17</f>
        <v>156250</v>
      </c>
      <c r="Y17" s="229">
        <v>50</v>
      </c>
      <c r="Z17" s="229">
        <v>0</v>
      </c>
      <c r="AA17" s="229">
        <v>0.01</v>
      </c>
      <c r="AB17" s="229"/>
    </row>
    <row r="18" spans="1:28" ht="17.25" x14ac:dyDescent="0.3">
      <c r="A18" s="494">
        <v>8</v>
      </c>
      <c r="B18" s="498" t="s">
        <v>23</v>
      </c>
      <c r="C18" s="494"/>
      <c r="D18" s="494">
        <v>10</v>
      </c>
      <c r="E18" s="494"/>
      <c r="F18" s="494"/>
      <c r="G18" s="229">
        <v>1</v>
      </c>
      <c r="H18" s="484">
        <f>SUM((D18*400)+(E18*100)+F18)</f>
        <v>4000</v>
      </c>
      <c r="I18" s="229">
        <v>75</v>
      </c>
      <c r="J18" s="473">
        <f>SUM(H18*I18)</f>
        <v>300000</v>
      </c>
      <c r="K18" s="229"/>
      <c r="L18" s="645">
        <v>2</v>
      </c>
      <c r="M18" s="498"/>
      <c r="N18" s="498"/>
      <c r="O18" s="509"/>
      <c r="P18" s="507"/>
      <c r="Q18" s="507"/>
      <c r="R18" s="647"/>
      <c r="S18" s="473">
        <f>SUM(O18*R18)</f>
        <v>0</v>
      </c>
      <c r="T18" s="486"/>
      <c r="U18" s="229"/>
      <c r="V18" s="642">
        <f>SUM(S18-(S18*U18/100))</f>
        <v>0</v>
      </c>
      <c r="W18" s="472">
        <f>SUM(J18+V18)</f>
        <v>300000</v>
      </c>
      <c r="X18" s="231">
        <f>W18</f>
        <v>300000</v>
      </c>
      <c r="Y18" s="229">
        <v>50</v>
      </c>
      <c r="Z18" s="229">
        <v>0</v>
      </c>
      <c r="AA18" s="229">
        <v>0.01</v>
      </c>
      <c r="AB18" s="494"/>
    </row>
    <row r="19" spans="1:28" ht="17.25" x14ac:dyDescent="0.3">
      <c r="A19" s="229">
        <v>9</v>
      </c>
      <c r="B19" s="230" t="s">
        <v>4</v>
      </c>
      <c r="C19" s="229">
        <v>20381</v>
      </c>
      <c r="D19" s="229">
        <v>18</v>
      </c>
      <c r="E19" s="229">
        <v>2</v>
      </c>
      <c r="F19" s="229">
        <v>53</v>
      </c>
      <c r="G19" s="229">
        <v>1</v>
      </c>
      <c r="H19" s="484">
        <f>SUM((D19*400)+(E19*100)+F19)</f>
        <v>7453</v>
      </c>
      <c r="I19" s="229">
        <v>75</v>
      </c>
      <c r="J19" s="473">
        <f>SUM(H19*I19)</f>
        <v>558975</v>
      </c>
      <c r="K19" s="229"/>
      <c r="L19" s="505"/>
      <c r="M19" s="230"/>
      <c r="N19" s="230"/>
      <c r="O19" s="507"/>
      <c r="P19" s="507"/>
      <c r="Q19" s="507"/>
      <c r="R19" s="647"/>
      <c r="S19" s="473">
        <f>SUM(O19*R19)</f>
        <v>0</v>
      </c>
      <c r="T19" s="486"/>
      <c r="U19" s="229"/>
      <c r="V19" s="642">
        <f>SUM(S19-(S19*U19/100))</f>
        <v>0</v>
      </c>
      <c r="W19" s="472">
        <f>SUM(J19+V19)</f>
        <v>558975</v>
      </c>
      <c r="X19" s="231">
        <f>W19</f>
        <v>558975</v>
      </c>
      <c r="Y19" s="229">
        <v>50</v>
      </c>
      <c r="Z19" s="229">
        <v>0</v>
      </c>
      <c r="AA19" s="229">
        <v>0.01</v>
      </c>
      <c r="AB19" s="229"/>
    </row>
    <row r="20" spans="1:28" ht="17.25" x14ac:dyDescent="0.3">
      <c r="A20" s="229">
        <v>10</v>
      </c>
      <c r="B20" s="230" t="s">
        <v>4</v>
      </c>
      <c r="C20" s="229">
        <v>4555</v>
      </c>
      <c r="D20" s="229"/>
      <c r="E20" s="229">
        <v>1</v>
      </c>
      <c r="F20" s="229">
        <v>39</v>
      </c>
      <c r="G20" s="229">
        <v>2</v>
      </c>
      <c r="H20" s="484">
        <f>SUM((D20*400)+(E20*100)+F20)</f>
        <v>139</v>
      </c>
      <c r="I20" s="229">
        <v>200</v>
      </c>
      <c r="J20" s="473">
        <f>SUM(H20*I20)</f>
        <v>27800</v>
      </c>
      <c r="K20" s="229"/>
      <c r="L20" s="505"/>
      <c r="M20" s="230" t="s">
        <v>3</v>
      </c>
      <c r="N20" s="230" t="s">
        <v>9</v>
      </c>
      <c r="O20" s="507">
        <v>270</v>
      </c>
      <c r="P20" s="507"/>
      <c r="Q20" s="507"/>
      <c r="R20" s="647">
        <v>6500</v>
      </c>
      <c r="S20" s="473">
        <f>SUM(O20*R20)</f>
        <v>1755000</v>
      </c>
      <c r="T20" s="486">
        <v>20</v>
      </c>
      <c r="U20" s="229">
        <v>75</v>
      </c>
      <c r="V20" s="642">
        <f>SUM(S20-(S20*U20/100))</f>
        <v>438750</v>
      </c>
      <c r="W20" s="472">
        <f>SUM(J20+V20)</f>
        <v>466550</v>
      </c>
      <c r="X20" s="231">
        <f>W20</f>
        <v>466550</v>
      </c>
      <c r="Y20" s="229">
        <v>10</v>
      </c>
      <c r="Z20" s="229">
        <v>0</v>
      </c>
      <c r="AA20" s="229">
        <v>0.02</v>
      </c>
      <c r="AB20" s="229"/>
    </row>
    <row r="21" spans="1:28" ht="17.25" x14ac:dyDescent="0.3">
      <c r="A21" s="229"/>
      <c r="B21" s="230"/>
      <c r="C21" s="229"/>
      <c r="D21" s="229"/>
      <c r="E21" s="229"/>
      <c r="F21" s="229"/>
      <c r="G21" s="229"/>
      <c r="H21" s="484"/>
      <c r="I21" s="229"/>
      <c r="J21" s="473">
        <f>SUM(H21*I21)</f>
        <v>0</v>
      </c>
      <c r="K21" s="229"/>
      <c r="L21" s="505"/>
      <c r="M21" s="230" t="s">
        <v>8</v>
      </c>
      <c r="N21" s="230" t="s">
        <v>0</v>
      </c>
      <c r="O21" s="507">
        <v>30</v>
      </c>
      <c r="P21" s="507"/>
      <c r="Q21" s="507"/>
      <c r="R21" s="647">
        <v>5400</v>
      </c>
      <c r="S21" s="473">
        <f>SUM(O21*R21)</f>
        <v>162000</v>
      </c>
      <c r="T21" s="486">
        <v>20</v>
      </c>
      <c r="U21" s="229">
        <v>93</v>
      </c>
      <c r="V21" s="642">
        <f>SUM(S21-(S21*U21/100))</f>
        <v>11340</v>
      </c>
      <c r="W21" s="472">
        <f>SUM(J21+V21)</f>
        <v>11340</v>
      </c>
      <c r="X21" s="231">
        <f>W21</f>
        <v>11340</v>
      </c>
      <c r="Y21" s="229">
        <v>50</v>
      </c>
      <c r="Z21" s="229">
        <v>0</v>
      </c>
      <c r="AA21" s="229">
        <v>0.01</v>
      </c>
      <c r="AB21" s="229"/>
    </row>
    <row r="22" spans="1:28" ht="17.25" x14ac:dyDescent="0.3">
      <c r="A22" s="229"/>
      <c r="B22" s="230"/>
      <c r="C22" s="229"/>
      <c r="D22" s="229"/>
      <c r="E22" s="229"/>
      <c r="F22" s="229"/>
      <c r="G22" s="229"/>
      <c r="H22" s="484"/>
      <c r="I22" s="229"/>
      <c r="J22" s="473">
        <f>SUM(H22*I22)</f>
        <v>0</v>
      </c>
      <c r="K22" s="229"/>
      <c r="L22" s="505"/>
      <c r="M22" s="230" t="s">
        <v>11</v>
      </c>
      <c r="N22" s="230" t="s">
        <v>0</v>
      </c>
      <c r="O22" s="507">
        <v>60</v>
      </c>
      <c r="P22" s="507"/>
      <c r="Q22" s="507"/>
      <c r="R22" s="647">
        <v>2050</v>
      </c>
      <c r="S22" s="473">
        <f>SUM(O22*R22)</f>
        <v>123000</v>
      </c>
      <c r="T22" s="486">
        <v>20</v>
      </c>
      <c r="U22" s="229">
        <v>93</v>
      </c>
      <c r="V22" s="642">
        <f>SUM(S22-(S22*U22/100))</f>
        <v>8610</v>
      </c>
      <c r="W22" s="472">
        <f>SUM(J22+V22)</f>
        <v>8610</v>
      </c>
      <c r="X22" s="231">
        <f>W22</f>
        <v>8610</v>
      </c>
      <c r="Y22" s="229">
        <v>50</v>
      </c>
      <c r="Z22" s="229">
        <v>0</v>
      </c>
      <c r="AA22" s="229">
        <v>0.01</v>
      </c>
      <c r="AB22" s="229"/>
    </row>
    <row r="23" spans="1:28" ht="17.25" x14ac:dyDescent="0.3">
      <c r="A23" s="229">
        <v>11</v>
      </c>
      <c r="B23" s="230" t="s">
        <v>4</v>
      </c>
      <c r="C23" s="229">
        <v>1782</v>
      </c>
      <c r="D23" s="229">
        <v>1</v>
      </c>
      <c r="E23" s="229"/>
      <c r="F23" s="229">
        <v>2</v>
      </c>
      <c r="G23" s="229">
        <v>1</v>
      </c>
      <c r="H23" s="484">
        <f>SUM((D23*400)+(E23*100)+F23)</f>
        <v>402</v>
      </c>
      <c r="I23" s="229">
        <v>75</v>
      </c>
      <c r="J23" s="473">
        <f>SUM(H23*I23)</f>
        <v>30150</v>
      </c>
      <c r="K23" s="229"/>
      <c r="L23" s="646">
        <v>3</v>
      </c>
      <c r="M23" s="230"/>
      <c r="N23" s="230"/>
      <c r="O23" s="507"/>
      <c r="P23" s="507"/>
      <c r="Q23" s="507"/>
      <c r="R23" s="647"/>
      <c r="S23" s="473">
        <f>SUM(O23*R23)</f>
        <v>0</v>
      </c>
      <c r="T23" s="486"/>
      <c r="U23" s="229"/>
      <c r="V23" s="642">
        <f>SUM(S23-(S23*U23/100))</f>
        <v>0</v>
      </c>
      <c r="W23" s="472">
        <f>SUM(J23+V23)</f>
        <v>30150</v>
      </c>
      <c r="X23" s="231">
        <f>W23</f>
        <v>30150</v>
      </c>
      <c r="Y23" s="229">
        <v>50</v>
      </c>
      <c r="Z23" s="229">
        <v>0</v>
      </c>
      <c r="AA23" s="229">
        <v>0.01</v>
      </c>
      <c r="AB23" s="229"/>
    </row>
    <row r="24" spans="1:28" ht="17.25" x14ac:dyDescent="0.3">
      <c r="A24" s="229">
        <v>12</v>
      </c>
      <c r="B24" s="230" t="s">
        <v>4</v>
      </c>
      <c r="C24" s="229">
        <v>15106</v>
      </c>
      <c r="D24" s="229">
        <v>2</v>
      </c>
      <c r="E24" s="229"/>
      <c r="F24" s="229"/>
      <c r="G24" s="229">
        <v>1</v>
      </c>
      <c r="H24" s="484">
        <f>SUM((D24*400)+(E24*100)+F24)</f>
        <v>800</v>
      </c>
      <c r="I24" s="229">
        <v>75</v>
      </c>
      <c r="J24" s="473">
        <f>SUM(H24*I24)</f>
        <v>60000</v>
      </c>
      <c r="K24" s="229"/>
      <c r="L24" s="646">
        <v>3</v>
      </c>
      <c r="M24" s="230"/>
      <c r="N24" s="230"/>
      <c r="O24" s="507"/>
      <c r="P24" s="507"/>
      <c r="Q24" s="507"/>
      <c r="R24" s="647"/>
      <c r="S24" s="473">
        <f>SUM(O24*R24)</f>
        <v>0</v>
      </c>
      <c r="T24" s="486"/>
      <c r="U24" s="229"/>
      <c r="V24" s="642">
        <f>SUM(S24-(S24*U24/100))</f>
        <v>0</v>
      </c>
      <c r="W24" s="472">
        <f>SUM(J24+V24)</f>
        <v>60000</v>
      </c>
      <c r="X24" s="231">
        <f>W24</f>
        <v>60000</v>
      </c>
      <c r="Y24" s="229">
        <v>50</v>
      </c>
      <c r="Z24" s="229">
        <v>0</v>
      </c>
      <c r="AA24" s="229">
        <v>0.01</v>
      </c>
      <c r="AB24" s="229"/>
    </row>
    <row r="25" spans="1:28" ht="17.25" x14ac:dyDescent="0.3">
      <c r="A25" s="229">
        <v>13</v>
      </c>
      <c r="B25" s="230" t="s">
        <v>4</v>
      </c>
      <c r="C25" s="229">
        <v>1648</v>
      </c>
      <c r="D25" s="229"/>
      <c r="E25" s="229">
        <v>1</v>
      </c>
      <c r="F25" s="229">
        <v>44</v>
      </c>
      <c r="G25" s="229">
        <v>2</v>
      </c>
      <c r="H25" s="484">
        <f>SUM((D25*400)+(E25*100)+F25)</f>
        <v>144</v>
      </c>
      <c r="I25" s="229">
        <v>75</v>
      </c>
      <c r="J25" s="473">
        <f>SUM(H25*I25)</f>
        <v>10800</v>
      </c>
      <c r="K25" s="229"/>
      <c r="L25" s="646">
        <v>3</v>
      </c>
      <c r="M25" s="230" t="s">
        <v>3</v>
      </c>
      <c r="N25" s="230" t="s">
        <v>9</v>
      </c>
      <c r="O25" s="507">
        <v>208</v>
      </c>
      <c r="P25" s="507"/>
      <c r="Q25" s="507"/>
      <c r="R25" s="647">
        <v>6500</v>
      </c>
      <c r="S25" s="473">
        <f>SUM(O25*R25)</f>
        <v>1352000</v>
      </c>
      <c r="T25" s="486">
        <v>25</v>
      </c>
      <c r="U25" s="229">
        <v>85</v>
      </c>
      <c r="V25" s="642">
        <f>SUM(S25-(S25*U25/100))</f>
        <v>202800</v>
      </c>
      <c r="W25" s="472">
        <f>SUM(J25+V25)</f>
        <v>213600</v>
      </c>
      <c r="X25" s="231">
        <f>W25</f>
        <v>213600</v>
      </c>
      <c r="Y25" s="229">
        <v>10</v>
      </c>
      <c r="Z25" s="229">
        <v>0</v>
      </c>
      <c r="AA25" s="229">
        <v>0.02</v>
      </c>
      <c r="AB25" s="229"/>
    </row>
    <row r="26" spans="1:28" ht="17.25" x14ac:dyDescent="0.3">
      <c r="A26" s="229"/>
      <c r="B26" s="230"/>
      <c r="C26" s="229"/>
      <c r="D26" s="229"/>
      <c r="E26" s="229"/>
      <c r="F26" s="229"/>
      <c r="G26" s="229"/>
      <c r="H26" s="484"/>
      <c r="I26" s="229"/>
      <c r="J26" s="473">
        <f>SUM(H26*I26)</f>
        <v>0</v>
      </c>
      <c r="K26" s="229"/>
      <c r="L26" s="505"/>
      <c r="M26" s="230" t="s">
        <v>8</v>
      </c>
      <c r="N26" s="230" t="s">
        <v>0</v>
      </c>
      <c r="O26" s="507">
        <v>18</v>
      </c>
      <c r="P26" s="507"/>
      <c r="Q26" s="507"/>
      <c r="R26" s="647">
        <v>5400</v>
      </c>
      <c r="S26" s="473">
        <f>SUM(O26*R26)</f>
        <v>97200</v>
      </c>
      <c r="T26" s="486">
        <v>25</v>
      </c>
      <c r="U26" s="229">
        <v>93</v>
      </c>
      <c r="V26" s="642">
        <f>SUM(S26-(S26*U26/100))</f>
        <v>6804</v>
      </c>
      <c r="W26" s="472">
        <f>SUM(J26+V26)</f>
        <v>6804</v>
      </c>
      <c r="X26" s="231">
        <f>W26</f>
        <v>6804</v>
      </c>
      <c r="Y26" s="229">
        <v>50</v>
      </c>
      <c r="Z26" s="229">
        <v>0</v>
      </c>
      <c r="AA26" s="229">
        <v>0.01</v>
      </c>
      <c r="AB26" s="229"/>
    </row>
    <row r="27" spans="1:28" ht="17.25" x14ac:dyDescent="0.3">
      <c r="A27" s="229"/>
      <c r="B27" s="230"/>
      <c r="C27" s="229"/>
      <c r="D27" s="229"/>
      <c r="E27" s="229"/>
      <c r="F27" s="505"/>
      <c r="G27" s="229"/>
      <c r="H27" s="484"/>
      <c r="I27" s="229"/>
      <c r="J27" s="473">
        <f>SUM(H27*I27)</f>
        <v>0</v>
      </c>
      <c r="K27" s="229"/>
      <c r="L27" s="505"/>
      <c r="M27" s="230" t="s">
        <v>11</v>
      </c>
      <c r="N27" s="230" t="s">
        <v>0</v>
      </c>
      <c r="O27" s="507">
        <v>50</v>
      </c>
      <c r="P27" s="507"/>
      <c r="Q27" s="507"/>
      <c r="R27" s="647">
        <v>2050</v>
      </c>
      <c r="S27" s="473">
        <f>SUM(O27*R27)</f>
        <v>102500</v>
      </c>
      <c r="T27" s="486">
        <v>25</v>
      </c>
      <c r="U27" s="229">
        <v>93</v>
      </c>
      <c r="V27" s="642">
        <f>SUM(S27-(S27*U27/100))</f>
        <v>7175</v>
      </c>
      <c r="W27" s="472">
        <f>SUM(J27+V27)</f>
        <v>7175</v>
      </c>
      <c r="X27" s="231">
        <f>W27</f>
        <v>7175</v>
      </c>
      <c r="Y27" s="229">
        <v>50</v>
      </c>
      <c r="Z27" s="229">
        <v>0</v>
      </c>
      <c r="AA27" s="229">
        <v>0.01</v>
      </c>
      <c r="AB27" s="229"/>
    </row>
    <row r="28" spans="1:28" ht="17.25" x14ac:dyDescent="0.3">
      <c r="A28" s="229">
        <v>14</v>
      </c>
      <c r="B28" s="230" t="s">
        <v>4</v>
      </c>
      <c r="C28" s="229">
        <v>20298</v>
      </c>
      <c r="D28" s="229">
        <v>17</v>
      </c>
      <c r="E28" s="229">
        <v>1</v>
      </c>
      <c r="F28" s="229">
        <v>42</v>
      </c>
      <c r="G28" s="229">
        <v>1</v>
      </c>
      <c r="H28" s="484">
        <f>SUM((D28*400)+(E28*100)+F28)</f>
        <v>6942</v>
      </c>
      <c r="I28" s="229">
        <v>100</v>
      </c>
      <c r="J28" s="473">
        <f>SUM(H28*I28)</f>
        <v>694200</v>
      </c>
      <c r="K28" s="229"/>
      <c r="L28" s="646">
        <v>3</v>
      </c>
      <c r="M28" s="230"/>
      <c r="N28" s="230"/>
      <c r="O28" s="507"/>
      <c r="P28" s="507"/>
      <c r="Q28" s="507"/>
      <c r="R28" s="647"/>
      <c r="S28" s="473">
        <f>SUM(O28*R28)</f>
        <v>0</v>
      </c>
      <c r="T28" s="486"/>
      <c r="U28" s="229"/>
      <c r="V28" s="642">
        <f>SUM(S28-(S28*U28/100))</f>
        <v>0</v>
      </c>
      <c r="W28" s="472">
        <f>SUM(J28+V28)</f>
        <v>694200</v>
      </c>
      <c r="X28" s="231">
        <f>W28</f>
        <v>694200</v>
      </c>
      <c r="Y28" s="229">
        <v>50</v>
      </c>
      <c r="Z28" s="229">
        <v>0</v>
      </c>
      <c r="AA28" s="229">
        <v>0.01</v>
      </c>
      <c r="AB28" s="229"/>
    </row>
    <row r="29" spans="1:28" ht="17.25" x14ac:dyDescent="0.3">
      <c r="A29" s="229">
        <v>15</v>
      </c>
      <c r="B29" s="230" t="s">
        <v>4</v>
      </c>
      <c r="C29" s="229">
        <v>20367</v>
      </c>
      <c r="D29" s="229">
        <v>23</v>
      </c>
      <c r="E29" s="229">
        <v>1</v>
      </c>
      <c r="F29" s="229">
        <v>32</v>
      </c>
      <c r="G29" s="229">
        <v>1</v>
      </c>
      <c r="H29" s="484">
        <f>SUM((D29*400)+(E29*100)+F29)</f>
        <v>9332</v>
      </c>
      <c r="I29" s="229">
        <v>100</v>
      </c>
      <c r="J29" s="473">
        <f>SUM(H29*I29)</f>
        <v>933200</v>
      </c>
      <c r="K29" s="229"/>
      <c r="L29" s="646">
        <v>3</v>
      </c>
      <c r="M29" s="230"/>
      <c r="N29" s="230"/>
      <c r="O29" s="507"/>
      <c r="P29" s="507"/>
      <c r="Q29" s="507"/>
      <c r="R29" s="647"/>
      <c r="S29" s="473">
        <f>SUM(O29*R29)</f>
        <v>0</v>
      </c>
      <c r="T29" s="486"/>
      <c r="U29" s="229"/>
      <c r="V29" s="642">
        <f>SUM(S29-(S29*U29/100))</f>
        <v>0</v>
      </c>
      <c r="W29" s="472">
        <f>SUM(J29+V29)</f>
        <v>933200</v>
      </c>
      <c r="X29" s="231">
        <f>W29</f>
        <v>933200</v>
      </c>
      <c r="Y29" s="229">
        <v>50</v>
      </c>
      <c r="Z29" s="229">
        <v>0</v>
      </c>
      <c r="AA29" s="229">
        <v>0.01</v>
      </c>
      <c r="AB29" s="229"/>
    </row>
    <row r="30" spans="1:28" ht="17.25" x14ac:dyDescent="0.3">
      <c r="A30" s="229">
        <v>16</v>
      </c>
      <c r="B30" s="230" t="s">
        <v>4</v>
      </c>
      <c r="C30" s="229">
        <v>1774</v>
      </c>
      <c r="D30" s="229">
        <v>0</v>
      </c>
      <c r="E30" s="229">
        <v>3</v>
      </c>
      <c r="F30" s="229">
        <v>99</v>
      </c>
      <c r="G30" s="229">
        <v>1</v>
      </c>
      <c r="H30" s="484">
        <f>SUM((D30*400)+(E30*100)+F30)</f>
        <v>399</v>
      </c>
      <c r="I30" s="229">
        <v>180</v>
      </c>
      <c r="J30" s="473">
        <f>SUM(H30*I30)</f>
        <v>71820</v>
      </c>
      <c r="K30" s="229"/>
      <c r="L30" s="646">
        <v>3</v>
      </c>
      <c r="M30" s="230"/>
      <c r="N30" s="230"/>
      <c r="O30" s="507"/>
      <c r="P30" s="507"/>
      <c r="Q30" s="507"/>
      <c r="R30" s="647"/>
      <c r="S30" s="473">
        <f>SUM(O30*R30)</f>
        <v>0</v>
      </c>
      <c r="T30" s="486"/>
      <c r="U30" s="229"/>
      <c r="V30" s="642">
        <f>SUM(S30-(S30*U30/100))</f>
        <v>0</v>
      </c>
      <c r="W30" s="472">
        <f>SUM(J30+V30)</f>
        <v>71820</v>
      </c>
      <c r="X30" s="231">
        <f>W30</f>
        <v>71820</v>
      </c>
      <c r="Y30" s="229">
        <v>50</v>
      </c>
      <c r="Z30" s="229">
        <v>0</v>
      </c>
      <c r="AA30" s="229">
        <v>0.01</v>
      </c>
      <c r="AB30" s="229"/>
    </row>
    <row r="31" spans="1:28" ht="17.25" x14ac:dyDescent="0.3">
      <c r="A31" s="229">
        <v>17</v>
      </c>
      <c r="B31" s="230" t="s">
        <v>4</v>
      </c>
      <c r="C31" s="229">
        <v>7175</v>
      </c>
      <c r="D31" s="229"/>
      <c r="E31" s="229"/>
      <c r="F31" s="229">
        <v>97</v>
      </c>
      <c r="G31" s="229">
        <v>1</v>
      </c>
      <c r="H31" s="484">
        <f>SUM((D31*400)+(E31*100)+F31)</f>
        <v>97</v>
      </c>
      <c r="I31" s="229">
        <v>75</v>
      </c>
      <c r="J31" s="473">
        <f>SUM(H31*I31)</f>
        <v>7275</v>
      </c>
      <c r="K31" s="229"/>
      <c r="L31" s="646">
        <v>5</v>
      </c>
      <c r="M31" s="230"/>
      <c r="N31" s="230"/>
      <c r="O31" s="507"/>
      <c r="P31" s="507"/>
      <c r="Q31" s="507"/>
      <c r="R31" s="647"/>
      <c r="S31" s="473">
        <f>SUM(O31*R31)</f>
        <v>0</v>
      </c>
      <c r="T31" s="486"/>
      <c r="U31" s="229"/>
      <c r="V31" s="642">
        <f>SUM(S31-(S31*U31/100))</f>
        <v>0</v>
      </c>
      <c r="W31" s="472">
        <f>SUM(J31+V31)</f>
        <v>7275</v>
      </c>
      <c r="X31" s="231">
        <f>W31</f>
        <v>7275</v>
      </c>
      <c r="Y31" s="229">
        <v>50</v>
      </c>
      <c r="Z31" s="229">
        <v>0</v>
      </c>
      <c r="AA31" s="229">
        <v>0.01</v>
      </c>
      <c r="AB31" s="229"/>
    </row>
    <row r="32" spans="1:28" ht="17.25" x14ac:dyDescent="0.3">
      <c r="A32" s="229">
        <v>18</v>
      </c>
      <c r="B32" s="230" t="s">
        <v>4</v>
      </c>
      <c r="C32" s="229">
        <v>1736</v>
      </c>
      <c r="D32" s="229"/>
      <c r="E32" s="229">
        <v>2</v>
      </c>
      <c r="F32" s="229">
        <v>11</v>
      </c>
      <c r="G32" s="229">
        <v>2</v>
      </c>
      <c r="H32" s="484">
        <f>SUM((D32*400)+(E32*100)+F32)</f>
        <v>211</v>
      </c>
      <c r="I32" s="229">
        <v>200</v>
      </c>
      <c r="J32" s="473">
        <f>SUM(H32*I32)</f>
        <v>42200</v>
      </c>
      <c r="K32" s="229"/>
      <c r="L32" s="646">
        <v>145</v>
      </c>
      <c r="M32" s="230" t="s">
        <v>3</v>
      </c>
      <c r="N32" s="230" t="s">
        <v>9</v>
      </c>
      <c r="O32" s="507">
        <v>208</v>
      </c>
      <c r="P32" s="507"/>
      <c r="Q32" s="507"/>
      <c r="R32" s="647">
        <v>6500</v>
      </c>
      <c r="S32" s="473">
        <f>SUM(O32*R32)</f>
        <v>1352000</v>
      </c>
      <c r="T32" s="486">
        <v>23</v>
      </c>
      <c r="U32" s="229">
        <v>85</v>
      </c>
      <c r="V32" s="642">
        <f>SUM(S32-(S32*U32/100))</f>
        <v>202800</v>
      </c>
      <c r="W32" s="472">
        <f>SUM(J32+V32)</f>
        <v>245000</v>
      </c>
      <c r="X32" s="231">
        <f>W32</f>
        <v>245000</v>
      </c>
      <c r="Y32" s="229">
        <v>10</v>
      </c>
      <c r="Z32" s="229">
        <v>0</v>
      </c>
      <c r="AA32" s="229">
        <v>0.02</v>
      </c>
      <c r="AB32" s="229"/>
    </row>
    <row r="33" spans="1:28" ht="17.25" x14ac:dyDescent="0.3">
      <c r="A33" s="229">
        <v>19</v>
      </c>
      <c r="B33" s="230" t="s">
        <v>4</v>
      </c>
      <c r="C33" s="229">
        <v>16992</v>
      </c>
      <c r="D33" s="229">
        <v>10</v>
      </c>
      <c r="E33" s="229"/>
      <c r="F33" s="229"/>
      <c r="G33" s="229">
        <v>1</v>
      </c>
      <c r="H33" s="484">
        <f>SUM((D33*400)+(E33*100)+F33)</f>
        <v>4000</v>
      </c>
      <c r="I33" s="229">
        <v>75</v>
      </c>
      <c r="J33" s="473">
        <f>SUM(H33*I33)</f>
        <v>300000</v>
      </c>
      <c r="K33" s="229"/>
      <c r="L33" s="646">
        <v>6</v>
      </c>
      <c r="M33" s="230"/>
      <c r="N33" s="230"/>
      <c r="O33" s="507"/>
      <c r="P33" s="507"/>
      <c r="Q33" s="507"/>
      <c r="R33" s="647"/>
      <c r="S33" s="473">
        <f>SUM(O33*R33)</f>
        <v>0</v>
      </c>
      <c r="T33" s="486"/>
      <c r="U33" s="229"/>
      <c r="V33" s="642">
        <f>SUM(S33-(S33*U33/100))</f>
        <v>0</v>
      </c>
      <c r="W33" s="472">
        <f>SUM(J33+V33)</f>
        <v>300000</v>
      </c>
      <c r="X33" s="231">
        <f>W33</f>
        <v>300000</v>
      </c>
      <c r="Y33" s="229">
        <v>50</v>
      </c>
      <c r="Z33" s="229">
        <v>0</v>
      </c>
      <c r="AA33" s="229">
        <v>0.01</v>
      </c>
      <c r="AB33" s="229"/>
    </row>
    <row r="34" spans="1:28" ht="17.25" x14ac:dyDescent="0.3">
      <c r="A34" s="229">
        <v>20</v>
      </c>
      <c r="B34" s="230" t="s">
        <v>4</v>
      </c>
      <c r="C34" s="229">
        <v>24473</v>
      </c>
      <c r="D34" s="229">
        <v>18</v>
      </c>
      <c r="E34" s="229"/>
      <c r="F34" s="229">
        <v>17</v>
      </c>
      <c r="G34" s="229">
        <v>1</v>
      </c>
      <c r="H34" s="484">
        <f>SUM((D34*400)+(E34*100)+F34)</f>
        <v>7217</v>
      </c>
      <c r="I34" s="229">
        <v>75</v>
      </c>
      <c r="J34" s="473">
        <f>SUM(H34*I34)</f>
        <v>541275</v>
      </c>
      <c r="K34" s="229"/>
      <c r="L34" s="646">
        <v>8</v>
      </c>
      <c r="M34" s="230"/>
      <c r="N34" s="230"/>
      <c r="O34" s="229"/>
      <c r="P34" s="229"/>
      <c r="Q34" s="229"/>
      <c r="R34" s="647"/>
      <c r="S34" s="473">
        <f>SUM(O34*R34)</f>
        <v>0</v>
      </c>
      <c r="T34" s="486"/>
      <c r="U34" s="229"/>
      <c r="V34" s="642">
        <f>SUM(S34-(S34*U34/100))</f>
        <v>0</v>
      </c>
      <c r="W34" s="472">
        <f>SUM(J34+V34)</f>
        <v>541275</v>
      </c>
      <c r="X34" s="231">
        <f>W34</f>
        <v>541275</v>
      </c>
      <c r="Y34" s="229">
        <v>50</v>
      </c>
      <c r="Z34" s="229">
        <v>0</v>
      </c>
      <c r="AA34" s="229">
        <v>0.01</v>
      </c>
      <c r="AB34" s="229"/>
    </row>
    <row r="35" spans="1:28" ht="17.25" x14ac:dyDescent="0.3">
      <c r="A35" s="494">
        <v>21</v>
      </c>
      <c r="B35" s="498" t="s">
        <v>23</v>
      </c>
      <c r="C35" s="494"/>
      <c r="D35" s="494">
        <v>3</v>
      </c>
      <c r="E35" s="494">
        <v>3</v>
      </c>
      <c r="F35" s="494">
        <v>88</v>
      </c>
      <c r="G35" s="229">
        <v>1</v>
      </c>
      <c r="H35" s="484">
        <f>SUM((D35*400)+(E35*100)+F35)</f>
        <v>1588</v>
      </c>
      <c r="I35" s="229">
        <v>75</v>
      </c>
      <c r="J35" s="473">
        <f>SUM(H35*I35)</f>
        <v>119100</v>
      </c>
      <c r="K35" s="229"/>
      <c r="L35" s="645">
        <v>8</v>
      </c>
      <c r="M35" s="498"/>
      <c r="N35" s="498"/>
      <c r="O35" s="494"/>
      <c r="P35" s="229"/>
      <c r="Q35" s="229"/>
      <c r="R35" s="647"/>
      <c r="S35" s="473">
        <f>SUM(O35*R35)</f>
        <v>0</v>
      </c>
      <c r="T35" s="486"/>
      <c r="U35" s="229"/>
      <c r="V35" s="642">
        <f>SUM(S35-(S35*U35/100))</f>
        <v>0</v>
      </c>
      <c r="W35" s="472">
        <f>SUM(J35+V35)</f>
        <v>119100</v>
      </c>
      <c r="X35" s="231">
        <f>W35</f>
        <v>119100</v>
      </c>
      <c r="Y35" s="229">
        <v>50</v>
      </c>
      <c r="Z35" s="229">
        <v>0</v>
      </c>
      <c r="AA35" s="229">
        <v>0.01</v>
      </c>
      <c r="AB35" s="494"/>
    </row>
    <row r="36" spans="1:28" ht="17.25" x14ac:dyDescent="0.3">
      <c r="A36" s="229">
        <v>22</v>
      </c>
      <c r="B36" s="230" t="s">
        <v>4</v>
      </c>
      <c r="C36" s="229">
        <v>13596</v>
      </c>
      <c r="D36" s="229"/>
      <c r="E36" s="229"/>
      <c r="F36" s="229">
        <v>52</v>
      </c>
      <c r="G36" s="229">
        <v>1</v>
      </c>
      <c r="H36" s="484">
        <f>SUM((D36*400)+(E36*100)+F36)</f>
        <v>52</v>
      </c>
      <c r="I36" s="229">
        <v>75</v>
      </c>
      <c r="J36" s="473">
        <f>SUM(H36*I36)</f>
        <v>3900</v>
      </c>
      <c r="K36" s="229"/>
      <c r="L36" s="646">
        <v>8</v>
      </c>
      <c r="M36" s="230" t="s">
        <v>11</v>
      </c>
      <c r="N36" s="230" t="s">
        <v>0</v>
      </c>
      <c r="O36" s="229">
        <v>50</v>
      </c>
      <c r="P36" s="229"/>
      <c r="Q36" s="229"/>
      <c r="R36" s="647">
        <v>2050</v>
      </c>
      <c r="S36" s="473">
        <f>SUM(O36*R36)</f>
        <v>102500</v>
      </c>
      <c r="T36" s="486">
        <v>6</v>
      </c>
      <c r="U36" s="229">
        <v>20</v>
      </c>
      <c r="V36" s="642">
        <f>SUM(S36-(S36*U36/100))</f>
        <v>82000</v>
      </c>
      <c r="W36" s="472">
        <f>SUM(J36+V36)</f>
        <v>85900</v>
      </c>
      <c r="X36" s="231">
        <f>W36</f>
        <v>85900</v>
      </c>
      <c r="Y36" s="229">
        <v>50</v>
      </c>
      <c r="Z36" s="229">
        <v>0</v>
      </c>
      <c r="AA36" s="229">
        <v>0.01</v>
      </c>
      <c r="AB36" s="229"/>
    </row>
    <row r="37" spans="1:28" ht="17.25" x14ac:dyDescent="0.3">
      <c r="A37" s="229">
        <v>23</v>
      </c>
      <c r="B37" s="230" t="s">
        <v>4</v>
      </c>
      <c r="C37" s="229">
        <v>210</v>
      </c>
      <c r="D37" s="229">
        <v>0</v>
      </c>
      <c r="E37" s="229">
        <v>1</v>
      </c>
      <c r="F37" s="229">
        <v>4</v>
      </c>
      <c r="G37" s="229">
        <v>2</v>
      </c>
      <c r="H37" s="484">
        <f>SUM((D37*400)+(E37*100)+F37)</f>
        <v>104</v>
      </c>
      <c r="I37" s="229">
        <v>75</v>
      </c>
      <c r="J37" s="473">
        <f>SUM(H37*I37)</f>
        <v>7800</v>
      </c>
      <c r="K37" s="229"/>
      <c r="L37" s="646">
        <v>8</v>
      </c>
      <c r="M37" s="230" t="s">
        <v>3</v>
      </c>
      <c r="N37" s="230" t="s">
        <v>9</v>
      </c>
      <c r="O37" s="229">
        <v>140</v>
      </c>
      <c r="P37" s="229"/>
      <c r="Q37" s="229"/>
      <c r="R37" s="647">
        <v>6500</v>
      </c>
      <c r="S37" s="473">
        <f>SUM(O37*R37)</f>
        <v>910000</v>
      </c>
      <c r="T37" s="486">
        <v>25</v>
      </c>
      <c r="U37" s="229">
        <v>85</v>
      </c>
      <c r="V37" s="642">
        <f>SUM(S37-(S37*U37/100))</f>
        <v>136500</v>
      </c>
      <c r="W37" s="472">
        <f>SUM(J37+V37)</f>
        <v>144300</v>
      </c>
      <c r="X37" s="231">
        <f>W37</f>
        <v>144300</v>
      </c>
      <c r="Y37" s="229">
        <v>10</v>
      </c>
      <c r="Z37" s="229">
        <v>0</v>
      </c>
      <c r="AA37" s="229">
        <v>0.02</v>
      </c>
      <c r="AB37" s="229" t="s">
        <v>1352</v>
      </c>
    </row>
    <row r="38" spans="1:28" ht="17.25" x14ac:dyDescent="0.3">
      <c r="A38" s="494">
        <v>24</v>
      </c>
      <c r="B38" s="498" t="s">
        <v>23</v>
      </c>
      <c r="C38" s="494">
        <v>146</v>
      </c>
      <c r="D38" s="494">
        <v>8</v>
      </c>
      <c r="E38" s="494">
        <v>2</v>
      </c>
      <c r="F38" s="494"/>
      <c r="G38" s="229">
        <v>1</v>
      </c>
      <c r="H38" s="484">
        <f>SUM((D38*400)+(E38*100)+F38)</f>
        <v>3400</v>
      </c>
      <c r="I38" s="229">
        <v>75</v>
      </c>
      <c r="J38" s="473">
        <f>SUM(H38*I38)</f>
        <v>255000</v>
      </c>
      <c r="K38" s="229"/>
      <c r="L38" s="643" t="s">
        <v>1351</v>
      </c>
      <c r="M38" s="498"/>
      <c r="N38" s="498"/>
      <c r="O38" s="494"/>
      <c r="P38" s="229"/>
      <c r="Q38" s="229"/>
      <c r="R38" s="647"/>
      <c r="S38" s="473">
        <f>SUM(O38*R38)</f>
        <v>0</v>
      </c>
      <c r="T38" s="486"/>
      <c r="U38" s="229"/>
      <c r="V38" s="642">
        <f>SUM(S38-(S38*U38/100))</f>
        <v>0</v>
      </c>
      <c r="W38" s="472">
        <f>SUM(J38+V38)</f>
        <v>255000</v>
      </c>
      <c r="X38" s="231">
        <f>W38</f>
        <v>255000</v>
      </c>
      <c r="Y38" s="229">
        <v>50</v>
      </c>
      <c r="Z38" s="229">
        <v>0</v>
      </c>
      <c r="AA38" s="229">
        <v>0.01</v>
      </c>
      <c r="AB38" s="494"/>
    </row>
    <row r="39" spans="1:28" ht="17.25" x14ac:dyDescent="0.3">
      <c r="A39" s="494">
        <v>25</v>
      </c>
      <c r="B39" s="498" t="s">
        <v>23</v>
      </c>
      <c r="C39" s="494">
        <v>150</v>
      </c>
      <c r="D39" s="494">
        <v>8</v>
      </c>
      <c r="E39" s="494"/>
      <c r="F39" s="494"/>
      <c r="G39" s="229">
        <v>1</v>
      </c>
      <c r="H39" s="484">
        <f>SUM((D39*400)+(E39*100)+F39)</f>
        <v>3200</v>
      </c>
      <c r="I39" s="229">
        <v>75</v>
      </c>
      <c r="J39" s="473">
        <f>SUM(H39*I39)</f>
        <v>240000</v>
      </c>
      <c r="K39" s="229"/>
      <c r="L39" s="643" t="s">
        <v>1351</v>
      </c>
      <c r="M39" s="498"/>
      <c r="N39" s="498"/>
      <c r="O39" s="494"/>
      <c r="P39" s="229"/>
      <c r="Q39" s="229"/>
      <c r="R39" s="647"/>
      <c r="S39" s="473">
        <f>SUM(O39*R39)</f>
        <v>0</v>
      </c>
      <c r="T39" s="486"/>
      <c r="U39" s="229"/>
      <c r="V39" s="642">
        <f>SUM(S39-(S39*U39/100))</f>
        <v>0</v>
      </c>
      <c r="W39" s="472">
        <f>SUM(J39+V39)</f>
        <v>240000</v>
      </c>
      <c r="X39" s="231">
        <f>W39</f>
        <v>240000</v>
      </c>
      <c r="Y39" s="229">
        <v>50</v>
      </c>
      <c r="Z39" s="229">
        <v>0</v>
      </c>
      <c r="AA39" s="229">
        <v>0.01</v>
      </c>
      <c r="AB39" s="494"/>
    </row>
    <row r="40" spans="1:28" ht="17.25" x14ac:dyDescent="0.3">
      <c r="A40" s="229">
        <v>26</v>
      </c>
      <c r="B40" s="230" t="s">
        <v>4</v>
      </c>
      <c r="C40" s="229">
        <v>15107</v>
      </c>
      <c r="D40" s="229">
        <v>1</v>
      </c>
      <c r="E40" s="229"/>
      <c r="F40" s="229"/>
      <c r="G40" s="229">
        <v>1</v>
      </c>
      <c r="H40" s="484">
        <f>SUM((D40*400)+(E40*100)+F40)</f>
        <v>400</v>
      </c>
      <c r="I40" s="229">
        <v>75</v>
      </c>
      <c r="J40" s="473">
        <f>SUM(H40*I40)</f>
        <v>30000</v>
      </c>
      <c r="K40" s="229"/>
      <c r="L40" s="505" t="s">
        <v>1351</v>
      </c>
      <c r="M40" s="230"/>
      <c r="N40" s="230"/>
      <c r="O40" s="229"/>
      <c r="P40" s="229"/>
      <c r="Q40" s="229"/>
      <c r="R40" s="647"/>
      <c r="S40" s="473">
        <f>SUM(O40*R40)</f>
        <v>0</v>
      </c>
      <c r="T40" s="486"/>
      <c r="U40" s="229"/>
      <c r="V40" s="642">
        <f>SUM(S40-(S40*U40/100))</f>
        <v>0</v>
      </c>
      <c r="W40" s="472">
        <f>SUM(J40+V40)</f>
        <v>30000</v>
      </c>
      <c r="X40" s="231">
        <f>W40</f>
        <v>30000</v>
      </c>
      <c r="Y40" s="229">
        <v>50</v>
      </c>
      <c r="Z40" s="229">
        <v>0</v>
      </c>
      <c r="AA40" s="229">
        <v>0.01</v>
      </c>
      <c r="AB40" s="229"/>
    </row>
    <row r="41" spans="1:28" ht="17.25" x14ac:dyDescent="0.3">
      <c r="A41" s="494">
        <v>27</v>
      </c>
      <c r="B41" s="498" t="s">
        <v>23</v>
      </c>
      <c r="C41" s="494">
        <v>158</v>
      </c>
      <c r="D41" s="494">
        <v>6</v>
      </c>
      <c r="E41" s="494"/>
      <c r="F41" s="494"/>
      <c r="G41" s="229">
        <v>1</v>
      </c>
      <c r="H41" s="484">
        <f>SUM((D41*400)+(E41*100)+F41)</f>
        <v>2400</v>
      </c>
      <c r="I41" s="229">
        <v>75</v>
      </c>
      <c r="J41" s="473">
        <f>SUM(H41*I41)</f>
        <v>180000</v>
      </c>
      <c r="K41" s="229"/>
      <c r="L41" s="643" t="s">
        <v>1351</v>
      </c>
      <c r="M41" s="498"/>
      <c r="N41" s="498"/>
      <c r="O41" s="494"/>
      <c r="P41" s="229"/>
      <c r="Q41" s="229"/>
      <c r="R41" s="647"/>
      <c r="S41" s="473">
        <f>SUM(O41*R41)</f>
        <v>0</v>
      </c>
      <c r="T41" s="486"/>
      <c r="U41" s="229"/>
      <c r="V41" s="642">
        <f>SUM(S41-(S41*U41/100))</f>
        <v>0</v>
      </c>
      <c r="W41" s="472">
        <f>SUM(J41+V41)</f>
        <v>180000</v>
      </c>
      <c r="X41" s="231">
        <f>W41</f>
        <v>180000</v>
      </c>
      <c r="Y41" s="229">
        <v>50</v>
      </c>
      <c r="Z41" s="229">
        <v>0</v>
      </c>
      <c r="AA41" s="229">
        <v>0.01</v>
      </c>
      <c r="AB41" s="494"/>
    </row>
    <row r="42" spans="1:28" ht="17.25" x14ac:dyDescent="0.3">
      <c r="A42" s="229">
        <v>28</v>
      </c>
      <c r="B42" s="230" t="s">
        <v>4</v>
      </c>
      <c r="C42" s="229">
        <v>1707</v>
      </c>
      <c r="D42" s="229">
        <v>7</v>
      </c>
      <c r="E42" s="229">
        <v>2</v>
      </c>
      <c r="F42" s="229">
        <v>53</v>
      </c>
      <c r="G42" s="229">
        <v>1</v>
      </c>
      <c r="H42" s="484">
        <f>SUM((D42*400)+(E42*100)+F42)</f>
        <v>3053</v>
      </c>
      <c r="I42" s="229">
        <v>75</v>
      </c>
      <c r="J42" s="473">
        <f>SUM(H42*I42)</f>
        <v>228975</v>
      </c>
      <c r="K42" s="229"/>
      <c r="L42" s="505" t="s">
        <v>1351</v>
      </c>
      <c r="M42" s="230"/>
      <c r="N42" s="230"/>
      <c r="O42" s="229"/>
      <c r="P42" s="229"/>
      <c r="Q42" s="229"/>
      <c r="R42" s="647"/>
      <c r="S42" s="473">
        <f>SUM(O42*R42)</f>
        <v>0</v>
      </c>
      <c r="T42" s="486"/>
      <c r="U42" s="229"/>
      <c r="V42" s="642">
        <f>SUM(S42-(S42*U42/100))</f>
        <v>0</v>
      </c>
      <c r="W42" s="472">
        <f>SUM(J42+V42)</f>
        <v>228975</v>
      </c>
      <c r="X42" s="231">
        <f>W42</f>
        <v>228975</v>
      </c>
      <c r="Y42" s="229">
        <v>50</v>
      </c>
      <c r="Z42" s="229">
        <v>0</v>
      </c>
      <c r="AA42" s="229">
        <v>0.01</v>
      </c>
      <c r="AB42" s="229"/>
    </row>
    <row r="43" spans="1:28" ht="17.25" x14ac:dyDescent="0.3">
      <c r="A43" s="229">
        <v>29</v>
      </c>
      <c r="B43" s="230" t="s">
        <v>4</v>
      </c>
      <c r="C43" s="229">
        <v>1724</v>
      </c>
      <c r="D43" s="229"/>
      <c r="E43" s="229">
        <v>3</v>
      </c>
      <c r="F43" s="229">
        <v>58</v>
      </c>
      <c r="G43" s="229">
        <v>2</v>
      </c>
      <c r="H43" s="484">
        <f>SUM((D43*400)+(E43*100)+F43)</f>
        <v>358</v>
      </c>
      <c r="I43" s="229">
        <v>75</v>
      </c>
      <c r="J43" s="473">
        <f>SUM(H43*I43)</f>
        <v>26850</v>
      </c>
      <c r="K43" s="229"/>
      <c r="L43" s="505" t="s">
        <v>1351</v>
      </c>
      <c r="M43" s="230" t="s">
        <v>10</v>
      </c>
      <c r="N43" s="230" t="s">
        <v>9</v>
      </c>
      <c r="O43" s="229">
        <v>165</v>
      </c>
      <c r="P43" s="229"/>
      <c r="Q43" s="229"/>
      <c r="R43" s="647">
        <v>6500</v>
      </c>
      <c r="S43" s="473">
        <f>SUM(O43*R43)</f>
        <v>1072500</v>
      </c>
      <c r="T43" s="486">
        <v>25</v>
      </c>
      <c r="U43" s="229">
        <v>93</v>
      </c>
      <c r="V43" s="642">
        <f>SUM(S43-(S43*U43/100))</f>
        <v>75075</v>
      </c>
      <c r="W43" s="472">
        <f>SUM(J43+V43)</f>
        <v>101925</v>
      </c>
      <c r="X43" s="231">
        <f>W43</f>
        <v>101925</v>
      </c>
      <c r="Y43" s="229">
        <v>10</v>
      </c>
      <c r="Z43" s="229">
        <v>0</v>
      </c>
      <c r="AA43" s="229">
        <v>0.02</v>
      </c>
      <c r="AB43" s="229"/>
    </row>
    <row r="44" spans="1:28" ht="17.25" x14ac:dyDescent="0.3">
      <c r="A44" s="229"/>
      <c r="B44" s="230"/>
      <c r="C44" s="229"/>
      <c r="D44" s="229"/>
      <c r="E44" s="229"/>
      <c r="F44" s="229"/>
      <c r="G44" s="229"/>
      <c r="H44" s="484"/>
      <c r="I44" s="229"/>
      <c r="J44" s="473">
        <f>SUM(H44*I44)</f>
        <v>0</v>
      </c>
      <c r="K44" s="229"/>
      <c r="L44" s="505"/>
      <c r="M44" s="230" t="s">
        <v>22</v>
      </c>
      <c r="N44" s="230" t="s">
        <v>0</v>
      </c>
      <c r="O44" s="229">
        <v>60</v>
      </c>
      <c r="P44" s="229"/>
      <c r="Q44" s="229"/>
      <c r="R44" s="647">
        <v>2050</v>
      </c>
      <c r="S44" s="473">
        <f>SUM(O44*R44)</f>
        <v>123000</v>
      </c>
      <c r="T44" s="486">
        <v>25</v>
      </c>
      <c r="U44" s="229">
        <v>93</v>
      </c>
      <c r="V44" s="642">
        <f>SUM(S44-(S44*U44/100))</f>
        <v>8610</v>
      </c>
      <c r="W44" s="472">
        <f>SUM(J44+V44)</f>
        <v>8610</v>
      </c>
      <c r="X44" s="231">
        <f>W44</f>
        <v>8610</v>
      </c>
      <c r="Y44" s="229">
        <v>50</v>
      </c>
      <c r="Z44" s="229">
        <v>0</v>
      </c>
      <c r="AA44" s="229">
        <v>0.01</v>
      </c>
      <c r="AB44" s="229"/>
    </row>
    <row r="45" spans="1:28" ht="17.25" x14ac:dyDescent="0.3">
      <c r="A45" s="229"/>
      <c r="B45" s="230"/>
      <c r="C45" s="229"/>
      <c r="D45" s="229"/>
      <c r="E45" s="229"/>
      <c r="F45" s="646"/>
      <c r="G45" s="229"/>
      <c r="H45" s="484"/>
      <c r="I45" s="229"/>
      <c r="J45" s="473">
        <f>SUM(H45*I45)</f>
        <v>0</v>
      </c>
      <c r="K45" s="229"/>
      <c r="L45" s="505"/>
      <c r="M45" s="230" t="s">
        <v>8</v>
      </c>
      <c r="N45" s="230" t="s">
        <v>0</v>
      </c>
      <c r="O45" s="229">
        <v>12</v>
      </c>
      <c r="P45" s="229"/>
      <c r="Q45" s="229"/>
      <c r="R45" s="647">
        <v>5400</v>
      </c>
      <c r="S45" s="473">
        <f>SUM(O45*R45)</f>
        <v>64800</v>
      </c>
      <c r="T45" s="486">
        <v>25</v>
      </c>
      <c r="U45" s="229">
        <v>93</v>
      </c>
      <c r="V45" s="642">
        <f>SUM(S45-(S45*U45/100))</f>
        <v>4536</v>
      </c>
      <c r="W45" s="472">
        <f>SUM(J45+V45)</f>
        <v>4536</v>
      </c>
      <c r="X45" s="231">
        <f>W45</f>
        <v>4536</v>
      </c>
      <c r="Y45" s="229">
        <v>50</v>
      </c>
      <c r="Z45" s="229">
        <v>0</v>
      </c>
      <c r="AA45" s="229">
        <v>0.01</v>
      </c>
      <c r="AB45" s="229"/>
    </row>
    <row r="46" spans="1:28" ht="17.25" x14ac:dyDescent="0.3">
      <c r="A46" s="229"/>
      <c r="B46" s="230"/>
      <c r="C46" s="229"/>
      <c r="D46" s="229"/>
      <c r="E46" s="229"/>
      <c r="F46" s="229"/>
      <c r="G46" s="229"/>
      <c r="H46" s="484"/>
      <c r="I46" s="229"/>
      <c r="J46" s="473">
        <f>SUM(H46*I46)</f>
        <v>0</v>
      </c>
      <c r="K46" s="229"/>
      <c r="L46" s="505"/>
      <c r="M46" s="230" t="s">
        <v>13</v>
      </c>
      <c r="N46" s="230" t="s">
        <v>0</v>
      </c>
      <c r="O46" s="229">
        <v>48</v>
      </c>
      <c r="P46" s="229"/>
      <c r="Q46" s="229"/>
      <c r="R46" s="647">
        <v>2050</v>
      </c>
      <c r="S46" s="473">
        <f>SUM(O46*R46)</f>
        <v>98400</v>
      </c>
      <c r="T46" s="486">
        <v>25</v>
      </c>
      <c r="U46" s="229">
        <v>93</v>
      </c>
      <c r="V46" s="642">
        <f>SUM(S46-(S46*U46/100))</f>
        <v>6888</v>
      </c>
      <c r="W46" s="472">
        <f>SUM(J46+V46)</f>
        <v>6888</v>
      </c>
      <c r="X46" s="231">
        <f>W46</f>
        <v>6888</v>
      </c>
      <c r="Y46" s="229">
        <v>50</v>
      </c>
      <c r="Z46" s="229">
        <v>0</v>
      </c>
      <c r="AA46" s="229">
        <v>0.01</v>
      </c>
      <c r="AB46" s="229"/>
    </row>
    <row r="47" spans="1:28" ht="17.25" x14ac:dyDescent="0.3">
      <c r="A47" s="229">
        <v>30</v>
      </c>
      <c r="B47" s="230" t="s">
        <v>4</v>
      </c>
      <c r="C47" s="229">
        <v>15882</v>
      </c>
      <c r="D47" s="229"/>
      <c r="E47" s="229">
        <v>1</v>
      </c>
      <c r="F47" s="229">
        <v>86.3</v>
      </c>
      <c r="G47" s="229">
        <v>1</v>
      </c>
      <c r="H47" s="484">
        <f>SUM((D47*400)+(E47*100)+F47)</f>
        <v>186.3</v>
      </c>
      <c r="I47" s="229">
        <v>75</v>
      </c>
      <c r="J47" s="473">
        <f>SUM(H47*I47)</f>
        <v>13972.5</v>
      </c>
      <c r="K47" s="229"/>
      <c r="L47" s="646">
        <v>12</v>
      </c>
      <c r="M47" s="230"/>
      <c r="N47" s="230"/>
      <c r="O47" s="229"/>
      <c r="P47" s="229"/>
      <c r="Q47" s="229"/>
      <c r="R47" s="647"/>
      <c r="S47" s="473">
        <f>SUM(O47*R47)</f>
        <v>0</v>
      </c>
      <c r="T47" s="486"/>
      <c r="U47" s="229"/>
      <c r="V47" s="642">
        <f>SUM(S47-(S47*U47/100))</f>
        <v>0</v>
      </c>
      <c r="W47" s="472">
        <f>SUM(J47+V47)</f>
        <v>13972.5</v>
      </c>
      <c r="X47" s="231">
        <f>W47</f>
        <v>13972.5</v>
      </c>
      <c r="Y47" s="229">
        <v>50</v>
      </c>
      <c r="Z47" s="229">
        <v>0</v>
      </c>
      <c r="AA47" s="229">
        <v>0.01</v>
      </c>
      <c r="AB47" s="229"/>
    </row>
    <row r="48" spans="1:28" ht="17.25" x14ac:dyDescent="0.3">
      <c r="A48" s="229">
        <v>31</v>
      </c>
      <c r="B48" s="230" t="s">
        <v>4</v>
      </c>
      <c r="C48" s="229">
        <v>12289</v>
      </c>
      <c r="D48" s="229"/>
      <c r="E48" s="229">
        <v>1</v>
      </c>
      <c r="F48" s="646">
        <v>28</v>
      </c>
      <c r="G48" s="229">
        <v>2</v>
      </c>
      <c r="H48" s="484">
        <f>SUM((D48*400)+(E48*100)+F48)</f>
        <v>128</v>
      </c>
      <c r="I48" s="229">
        <v>130</v>
      </c>
      <c r="J48" s="473">
        <f>SUM(H48*I48)</f>
        <v>16640</v>
      </c>
      <c r="K48" s="229"/>
      <c r="L48" s="646">
        <v>12</v>
      </c>
      <c r="M48" s="230" t="s">
        <v>3</v>
      </c>
      <c r="N48" s="230" t="s">
        <v>1233</v>
      </c>
      <c r="O48" s="229">
        <v>208</v>
      </c>
      <c r="P48" s="229"/>
      <c r="Q48" s="229"/>
      <c r="R48" s="647">
        <v>6500</v>
      </c>
      <c r="S48" s="473">
        <f>SUM(O48*R48)</f>
        <v>1352000</v>
      </c>
      <c r="T48" s="486"/>
      <c r="U48" s="229"/>
      <c r="V48" s="642">
        <f>SUM(S48-(S48*U48/100))</f>
        <v>1352000</v>
      </c>
      <c r="W48" s="472">
        <f>SUM(J48+V48)</f>
        <v>1368640</v>
      </c>
      <c r="X48" s="231">
        <f>W48</f>
        <v>1368640</v>
      </c>
      <c r="Y48" s="229">
        <v>50</v>
      </c>
      <c r="Z48" s="229">
        <v>0</v>
      </c>
      <c r="AA48" s="229">
        <v>0.01</v>
      </c>
      <c r="AB48" s="229"/>
    </row>
    <row r="49" spans="1:28" ht="17.25" x14ac:dyDescent="0.3">
      <c r="A49" s="494">
        <v>32</v>
      </c>
      <c r="B49" s="498" t="s">
        <v>56</v>
      </c>
      <c r="C49" s="494">
        <v>1251</v>
      </c>
      <c r="D49" s="494">
        <v>10</v>
      </c>
      <c r="E49" s="494">
        <v>1</v>
      </c>
      <c r="F49" s="494">
        <v>65</v>
      </c>
      <c r="G49" s="229">
        <v>1</v>
      </c>
      <c r="H49" s="484">
        <f>SUM((D49*400)+(E49*100)+F49)</f>
        <v>4165</v>
      </c>
      <c r="I49" s="229">
        <v>75</v>
      </c>
      <c r="J49" s="473">
        <f>SUM(H49*I49)</f>
        <v>312375</v>
      </c>
      <c r="K49" s="229"/>
      <c r="L49" s="645">
        <v>16</v>
      </c>
      <c r="M49" s="498"/>
      <c r="N49" s="498"/>
      <c r="O49" s="494"/>
      <c r="P49" s="229"/>
      <c r="Q49" s="229"/>
      <c r="R49" s="647"/>
      <c r="S49" s="473">
        <f>SUM(O49*R49)</f>
        <v>0</v>
      </c>
      <c r="T49" s="486"/>
      <c r="U49" s="229"/>
      <c r="V49" s="642">
        <f>SUM(S49-(S49*U49/100))</f>
        <v>0</v>
      </c>
      <c r="W49" s="472">
        <f>SUM(J49+V49)</f>
        <v>312375</v>
      </c>
      <c r="X49" s="231">
        <f>W49</f>
        <v>312375</v>
      </c>
      <c r="Y49" s="229">
        <v>50</v>
      </c>
      <c r="Z49" s="229">
        <v>0</v>
      </c>
      <c r="AA49" s="229">
        <v>0.01</v>
      </c>
      <c r="AB49" s="494"/>
    </row>
    <row r="50" spans="1:28" ht="17.25" x14ac:dyDescent="0.3">
      <c r="A50" s="229">
        <v>33</v>
      </c>
      <c r="B50" s="230" t="s">
        <v>4</v>
      </c>
      <c r="C50" s="229">
        <v>4009</v>
      </c>
      <c r="D50" s="229">
        <v>1</v>
      </c>
      <c r="E50" s="229"/>
      <c r="F50" s="229"/>
      <c r="G50" s="229">
        <v>2</v>
      </c>
      <c r="H50" s="484">
        <f>SUM((D50*400)+(E50*100)+F50)</f>
        <v>400</v>
      </c>
      <c r="I50" s="229">
        <v>180</v>
      </c>
      <c r="J50" s="473">
        <f>SUM(H50*I50)</f>
        <v>72000</v>
      </c>
      <c r="K50" s="229"/>
      <c r="L50" s="646">
        <v>17</v>
      </c>
      <c r="M50" s="230" t="s">
        <v>3</v>
      </c>
      <c r="N50" s="230" t="s">
        <v>1233</v>
      </c>
      <c r="O50" s="229">
        <v>165</v>
      </c>
      <c r="P50" s="229"/>
      <c r="Q50" s="229"/>
      <c r="R50" s="647">
        <v>6500</v>
      </c>
      <c r="S50" s="473">
        <f>SUM(O50*R50)</f>
        <v>1072500</v>
      </c>
      <c r="T50" s="486">
        <v>14</v>
      </c>
      <c r="U50" s="229">
        <v>18</v>
      </c>
      <c r="V50" s="642">
        <f>SUM(S50-(S50*U50/100))</f>
        <v>879450</v>
      </c>
      <c r="W50" s="472">
        <f>SUM(J50+V50)</f>
        <v>951450</v>
      </c>
      <c r="X50" s="231">
        <f>W50</f>
        <v>951450</v>
      </c>
      <c r="Y50" s="229">
        <v>10</v>
      </c>
      <c r="Z50" s="229">
        <v>0</v>
      </c>
      <c r="AA50" s="229">
        <v>0.02</v>
      </c>
      <c r="AB50" s="229"/>
    </row>
    <row r="51" spans="1:28" ht="17.25" x14ac:dyDescent="0.3">
      <c r="A51" s="229"/>
      <c r="B51" s="230"/>
      <c r="C51" s="229"/>
      <c r="D51" s="229"/>
      <c r="E51" s="229"/>
      <c r="F51" s="229"/>
      <c r="G51" s="229"/>
      <c r="H51" s="484"/>
      <c r="I51" s="229"/>
      <c r="J51" s="473">
        <f>SUM(H51*I51)</f>
        <v>0</v>
      </c>
      <c r="K51" s="229"/>
      <c r="L51" s="505"/>
      <c r="M51" s="230" t="s">
        <v>3</v>
      </c>
      <c r="N51" s="230" t="s">
        <v>1233</v>
      </c>
      <c r="O51" s="229"/>
      <c r="P51" s="229"/>
      <c r="Q51" s="229"/>
      <c r="R51" s="647">
        <v>6500</v>
      </c>
      <c r="S51" s="473">
        <f>SUM(O51*R51)</f>
        <v>0</v>
      </c>
      <c r="T51" s="486">
        <v>2</v>
      </c>
      <c r="U51" s="229">
        <v>2</v>
      </c>
      <c r="V51" s="642">
        <f>SUM(S51-(S51*U51/100))</f>
        <v>0</v>
      </c>
      <c r="W51" s="472">
        <f>SUM(J51+V51)</f>
        <v>0</v>
      </c>
      <c r="X51" s="231">
        <f>W51</f>
        <v>0</v>
      </c>
      <c r="Y51" s="229">
        <v>10</v>
      </c>
      <c r="Z51" s="229">
        <v>0</v>
      </c>
      <c r="AA51" s="229">
        <v>0.02</v>
      </c>
      <c r="AB51" s="229"/>
    </row>
    <row r="52" spans="1:28" ht="17.25" x14ac:dyDescent="0.3">
      <c r="A52" s="229"/>
      <c r="B52" s="230"/>
      <c r="C52" s="229"/>
      <c r="D52" s="229"/>
      <c r="E52" s="229"/>
      <c r="F52" s="229"/>
      <c r="G52" s="229"/>
      <c r="H52" s="484"/>
      <c r="I52" s="229"/>
      <c r="J52" s="473">
        <f>SUM(H52*I52)</f>
        <v>0</v>
      </c>
      <c r="K52" s="229"/>
      <c r="L52" s="505"/>
      <c r="M52" s="230" t="s">
        <v>1350</v>
      </c>
      <c r="N52" s="230"/>
      <c r="O52" s="229"/>
      <c r="P52" s="229"/>
      <c r="Q52" s="229"/>
      <c r="R52" s="647"/>
      <c r="S52" s="473">
        <f>SUM(O52*R52)</f>
        <v>0</v>
      </c>
      <c r="T52" s="486"/>
      <c r="U52" s="229"/>
      <c r="V52" s="642">
        <f>SUM(S52-(S52*U52/100))</f>
        <v>0</v>
      </c>
      <c r="W52" s="472">
        <f>SUM(J52+V52)</f>
        <v>0</v>
      </c>
      <c r="X52" s="231">
        <f>W52</f>
        <v>0</v>
      </c>
      <c r="Y52" s="229"/>
      <c r="Z52" s="229"/>
      <c r="AA52" s="229"/>
      <c r="AB52" s="229"/>
    </row>
    <row r="53" spans="1:28" ht="17.25" x14ac:dyDescent="0.3">
      <c r="A53" s="229">
        <v>34</v>
      </c>
      <c r="B53" s="230" t="s">
        <v>4</v>
      </c>
      <c r="C53" s="229">
        <v>2866</v>
      </c>
      <c r="D53" s="229">
        <v>1</v>
      </c>
      <c r="E53" s="229">
        <v>2</v>
      </c>
      <c r="F53" s="229">
        <v>91</v>
      </c>
      <c r="G53" s="229">
        <v>2</v>
      </c>
      <c r="H53" s="484">
        <f>SUM((D53*400)+(E53*100)+F53)</f>
        <v>691</v>
      </c>
      <c r="I53" s="229">
        <v>75</v>
      </c>
      <c r="J53" s="473">
        <f>SUM(H53*I53)</f>
        <v>51825</v>
      </c>
      <c r="K53" s="229"/>
      <c r="L53" s="646">
        <v>20</v>
      </c>
      <c r="M53" s="230" t="s">
        <v>3</v>
      </c>
      <c r="N53" s="230" t="s">
        <v>2</v>
      </c>
      <c r="O53" s="229">
        <v>224</v>
      </c>
      <c r="P53" s="229"/>
      <c r="Q53" s="229"/>
      <c r="R53" s="647">
        <v>6500</v>
      </c>
      <c r="S53" s="473">
        <f>SUM(O53*R53)</f>
        <v>1456000</v>
      </c>
      <c r="T53" s="486">
        <v>25</v>
      </c>
      <c r="U53" s="229">
        <v>40</v>
      </c>
      <c r="V53" s="642">
        <f>SUM(S53-(S53*U53/100))</f>
        <v>873600</v>
      </c>
      <c r="W53" s="472">
        <f>SUM(J53+V53)</f>
        <v>925425</v>
      </c>
      <c r="X53" s="231">
        <f>W53</f>
        <v>925425</v>
      </c>
      <c r="Y53" s="229">
        <v>10</v>
      </c>
      <c r="Z53" s="229">
        <v>0</v>
      </c>
      <c r="AA53" s="229">
        <v>0.02</v>
      </c>
      <c r="AB53" s="229"/>
    </row>
    <row r="54" spans="1:28" ht="17.25" x14ac:dyDescent="0.3">
      <c r="A54" s="229"/>
      <c r="B54" s="230"/>
      <c r="C54" s="229"/>
      <c r="D54" s="229"/>
      <c r="E54" s="229"/>
      <c r="F54" s="229"/>
      <c r="G54" s="229"/>
      <c r="H54" s="484"/>
      <c r="I54" s="229"/>
      <c r="J54" s="473"/>
      <c r="K54" s="229"/>
      <c r="L54" s="646"/>
      <c r="M54" s="230" t="s">
        <v>200</v>
      </c>
      <c r="N54" s="230" t="s">
        <v>2</v>
      </c>
      <c r="O54" s="229">
        <v>30</v>
      </c>
      <c r="P54" s="229"/>
      <c r="Q54" s="229"/>
      <c r="R54" s="647">
        <v>5900</v>
      </c>
      <c r="S54" s="473">
        <f>SUM(O54*R54)</f>
        <v>177000</v>
      </c>
      <c r="T54" s="486">
        <v>10</v>
      </c>
      <c r="U54" s="229">
        <v>10</v>
      </c>
      <c r="V54" s="642">
        <f>SUM(S54-(S54*U54/100))</f>
        <v>159300</v>
      </c>
      <c r="W54" s="472">
        <f>SUM(J54+V54)</f>
        <v>159300</v>
      </c>
      <c r="X54" s="231">
        <f>W54</f>
        <v>159300</v>
      </c>
      <c r="Y54" s="229">
        <v>50</v>
      </c>
      <c r="Z54" s="229">
        <v>0</v>
      </c>
      <c r="AA54" s="229">
        <v>0.01</v>
      </c>
      <c r="AB54" s="229"/>
    </row>
    <row r="55" spans="1:28" ht="17.25" x14ac:dyDescent="0.3">
      <c r="A55" s="229"/>
      <c r="B55" s="230"/>
      <c r="C55" s="229"/>
      <c r="D55" s="229"/>
      <c r="E55" s="229"/>
      <c r="F55" s="229"/>
      <c r="G55" s="229"/>
      <c r="H55" s="484"/>
      <c r="I55" s="229"/>
      <c r="J55" s="473">
        <f>SUM(H55*I55)</f>
        <v>0</v>
      </c>
      <c r="K55" s="229"/>
      <c r="L55" s="505"/>
      <c r="M55" s="230" t="s">
        <v>8</v>
      </c>
      <c r="N55" s="230" t="s">
        <v>0</v>
      </c>
      <c r="O55" s="229">
        <v>50</v>
      </c>
      <c r="P55" s="229"/>
      <c r="Q55" s="229"/>
      <c r="R55" s="647">
        <v>5400</v>
      </c>
      <c r="S55" s="473">
        <f>SUM(O55*R55)</f>
        <v>270000</v>
      </c>
      <c r="T55" s="486">
        <v>25</v>
      </c>
      <c r="U55" s="229">
        <v>93</v>
      </c>
      <c r="V55" s="642">
        <f>SUM(S55-(S55*U55/100))</f>
        <v>18900</v>
      </c>
      <c r="W55" s="472">
        <f>SUM(J55+V55)</f>
        <v>18900</v>
      </c>
      <c r="X55" s="231">
        <f>W55</f>
        <v>18900</v>
      </c>
      <c r="Y55" s="229">
        <v>50</v>
      </c>
      <c r="Z55" s="229">
        <v>0</v>
      </c>
      <c r="AA55" s="229">
        <v>0.01</v>
      </c>
      <c r="AB55" s="229"/>
    </row>
    <row r="56" spans="1:28" ht="17.25" x14ac:dyDescent="0.3">
      <c r="A56" s="229"/>
      <c r="B56" s="230"/>
      <c r="C56" s="229"/>
      <c r="D56" s="229"/>
      <c r="E56" s="229"/>
      <c r="F56" s="229"/>
      <c r="G56" s="229"/>
      <c r="H56" s="484"/>
      <c r="I56" s="229"/>
      <c r="J56" s="473">
        <f>SUM(H56*I56)</f>
        <v>0</v>
      </c>
      <c r="K56" s="229"/>
      <c r="L56" s="505"/>
      <c r="M56" s="230" t="s">
        <v>16</v>
      </c>
      <c r="N56" s="230" t="s">
        <v>1233</v>
      </c>
      <c r="O56" s="229">
        <v>75</v>
      </c>
      <c r="P56" s="229"/>
      <c r="Q56" s="229"/>
      <c r="R56" s="647">
        <v>2400</v>
      </c>
      <c r="S56" s="473">
        <f>SUM(O56*R56)</f>
        <v>180000</v>
      </c>
      <c r="T56" s="486">
        <v>25</v>
      </c>
      <c r="U56" s="229">
        <v>40</v>
      </c>
      <c r="V56" s="642">
        <f>SUM(S56-(S56*U56/100))</f>
        <v>108000</v>
      </c>
      <c r="W56" s="472">
        <f>SUM(J56+V56)</f>
        <v>108000</v>
      </c>
      <c r="X56" s="231">
        <f>W56</f>
        <v>108000</v>
      </c>
      <c r="Y56" s="229">
        <v>0</v>
      </c>
      <c r="Z56" s="493">
        <f>X56</f>
        <v>108000</v>
      </c>
      <c r="AA56" s="229">
        <v>0.03</v>
      </c>
      <c r="AB56" s="229"/>
    </row>
    <row r="57" spans="1:28" ht="17.25" x14ac:dyDescent="0.3">
      <c r="A57" s="229">
        <v>35</v>
      </c>
      <c r="B57" s="230" t="s">
        <v>4</v>
      </c>
      <c r="C57" s="229">
        <v>1733</v>
      </c>
      <c r="D57" s="229">
        <v>26</v>
      </c>
      <c r="E57" s="229">
        <v>1</v>
      </c>
      <c r="F57" s="229">
        <v>62</v>
      </c>
      <c r="G57" s="229">
        <v>1</v>
      </c>
      <c r="H57" s="484">
        <f>SUM((D57*400)+(E57*100)+F57)</f>
        <v>10562</v>
      </c>
      <c r="I57" s="229">
        <v>110</v>
      </c>
      <c r="J57" s="473">
        <f>SUM(H57*I57)</f>
        <v>1161820</v>
      </c>
      <c r="K57" s="229"/>
      <c r="L57" s="646">
        <v>20</v>
      </c>
      <c r="M57" s="230"/>
      <c r="N57" s="230"/>
      <c r="O57" s="229"/>
      <c r="P57" s="229"/>
      <c r="Q57" s="229"/>
      <c r="R57" s="647"/>
      <c r="S57" s="473">
        <f>SUM(O57*R57)</f>
        <v>0</v>
      </c>
      <c r="T57" s="486"/>
      <c r="U57" s="229"/>
      <c r="V57" s="642">
        <f>SUM(S57-(S57*U57/100))</f>
        <v>0</v>
      </c>
      <c r="W57" s="472">
        <f>SUM(J57+V57)</f>
        <v>1161820</v>
      </c>
      <c r="X57" s="231">
        <f>W57</f>
        <v>1161820</v>
      </c>
      <c r="Y57" s="229">
        <v>50</v>
      </c>
      <c r="Z57" s="229">
        <v>0</v>
      </c>
      <c r="AA57" s="229">
        <v>0.01</v>
      </c>
      <c r="AB57" s="229"/>
    </row>
    <row r="58" spans="1:28" ht="17.25" x14ac:dyDescent="0.3">
      <c r="A58" s="229">
        <v>36</v>
      </c>
      <c r="B58" s="230" t="s">
        <v>4</v>
      </c>
      <c r="C58" s="229">
        <v>1732</v>
      </c>
      <c r="D58" s="229">
        <v>15</v>
      </c>
      <c r="E58" s="229">
        <v>2</v>
      </c>
      <c r="F58" s="229">
        <v>25</v>
      </c>
      <c r="G58" s="229">
        <v>1</v>
      </c>
      <c r="H58" s="484">
        <f>SUM((D58*400)+(E58*100)+F58)</f>
        <v>6225</v>
      </c>
      <c r="I58" s="229">
        <v>110</v>
      </c>
      <c r="J58" s="473">
        <f>SUM(H58*I58)</f>
        <v>684750</v>
      </c>
      <c r="K58" s="229"/>
      <c r="L58" s="646">
        <v>20</v>
      </c>
      <c r="M58" s="230"/>
      <c r="N58" s="230"/>
      <c r="O58" s="229"/>
      <c r="P58" s="229"/>
      <c r="Q58" s="229"/>
      <c r="R58" s="647"/>
      <c r="S58" s="473">
        <f>SUM(O58*R58)</f>
        <v>0</v>
      </c>
      <c r="T58" s="486"/>
      <c r="U58" s="229"/>
      <c r="V58" s="642">
        <f>SUM(S58-(S58*U58/100))</f>
        <v>0</v>
      </c>
      <c r="W58" s="472">
        <f>SUM(J58+V58)</f>
        <v>684750</v>
      </c>
      <c r="X58" s="231">
        <f>W58</f>
        <v>684750</v>
      </c>
      <c r="Y58" s="229">
        <v>50</v>
      </c>
      <c r="Z58" s="229">
        <v>0</v>
      </c>
      <c r="AA58" s="229">
        <v>0.01</v>
      </c>
      <c r="AB58" s="229"/>
    </row>
    <row r="59" spans="1:28" ht="17.25" x14ac:dyDescent="0.3">
      <c r="A59" s="229">
        <v>37</v>
      </c>
      <c r="B59" s="230" t="s">
        <v>4</v>
      </c>
      <c r="C59" s="229">
        <v>2444</v>
      </c>
      <c r="D59" s="229">
        <v>12</v>
      </c>
      <c r="E59" s="229">
        <v>3</v>
      </c>
      <c r="F59" s="229">
        <v>94</v>
      </c>
      <c r="G59" s="229">
        <v>1</v>
      </c>
      <c r="H59" s="484">
        <f>SUM((D59*400)+(E59*100)+F59)</f>
        <v>5194</v>
      </c>
      <c r="I59" s="229">
        <v>100</v>
      </c>
      <c r="J59" s="473">
        <f>SUM(H59*I59)</f>
        <v>519400</v>
      </c>
      <c r="K59" s="229"/>
      <c r="L59" s="646">
        <v>20</v>
      </c>
      <c r="M59" s="230"/>
      <c r="N59" s="230"/>
      <c r="O59" s="229"/>
      <c r="P59" s="229"/>
      <c r="Q59" s="229"/>
      <c r="R59" s="647"/>
      <c r="S59" s="473">
        <f>SUM(O59*R59)</f>
        <v>0</v>
      </c>
      <c r="T59" s="486"/>
      <c r="U59" s="229"/>
      <c r="V59" s="642">
        <f>SUM(S59-(S59*U59/100))</f>
        <v>0</v>
      </c>
      <c r="W59" s="472">
        <f>SUM(J59+V59)</f>
        <v>519400</v>
      </c>
      <c r="X59" s="231">
        <f>W59</f>
        <v>519400</v>
      </c>
      <c r="Y59" s="229">
        <v>50</v>
      </c>
      <c r="Z59" s="229">
        <v>0</v>
      </c>
      <c r="AA59" s="229">
        <v>0.01</v>
      </c>
      <c r="AB59" s="229"/>
    </row>
    <row r="60" spans="1:28" ht="17.25" x14ac:dyDescent="0.3">
      <c r="A60" s="229">
        <v>38</v>
      </c>
      <c r="B60" s="230" t="s">
        <v>4</v>
      </c>
      <c r="C60" s="229">
        <v>7474</v>
      </c>
      <c r="D60" s="229"/>
      <c r="E60" s="229">
        <v>1</v>
      </c>
      <c r="F60" s="229">
        <v>60</v>
      </c>
      <c r="G60" s="229">
        <v>1</v>
      </c>
      <c r="H60" s="484">
        <f>SUM((D60*400)+(E60*100)+F60)</f>
        <v>160</v>
      </c>
      <c r="I60" s="229">
        <v>250</v>
      </c>
      <c r="J60" s="473">
        <f>SUM(H60*I60)</f>
        <v>40000</v>
      </c>
      <c r="K60" s="229"/>
      <c r="L60" s="646">
        <v>20</v>
      </c>
      <c r="M60" s="230"/>
      <c r="N60" s="230"/>
      <c r="O60" s="229"/>
      <c r="P60" s="229"/>
      <c r="Q60" s="229"/>
      <c r="R60" s="647"/>
      <c r="S60" s="473">
        <f>SUM(O60*R60)</f>
        <v>0</v>
      </c>
      <c r="T60" s="486"/>
      <c r="U60" s="229"/>
      <c r="V60" s="642">
        <f>SUM(S60-(S60*U60/100))</f>
        <v>0</v>
      </c>
      <c r="W60" s="472">
        <f>SUM(J60+V60)</f>
        <v>40000</v>
      </c>
      <c r="X60" s="231">
        <f>W60</f>
        <v>40000</v>
      </c>
      <c r="Y60" s="229">
        <v>50</v>
      </c>
      <c r="Z60" s="229">
        <v>0</v>
      </c>
      <c r="AA60" s="229">
        <v>0.01</v>
      </c>
      <c r="AB60" s="229"/>
    </row>
    <row r="61" spans="1:28" ht="17.25" x14ac:dyDescent="0.3">
      <c r="A61" s="494">
        <v>39</v>
      </c>
      <c r="B61" s="498" t="s">
        <v>23</v>
      </c>
      <c r="C61" s="494">
        <v>2</v>
      </c>
      <c r="D61" s="494">
        <v>12</v>
      </c>
      <c r="E61" s="494">
        <v>2</v>
      </c>
      <c r="F61" s="494">
        <v>41</v>
      </c>
      <c r="G61" s="229">
        <v>1</v>
      </c>
      <c r="H61" s="484">
        <f>SUM((D61*400)+(E61*100)+F61)</f>
        <v>5041</v>
      </c>
      <c r="I61" s="229">
        <v>75</v>
      </c>
      <c r="J61" s="473">
        <f>SUM(H61*I61)</f>
        <v>378075</v>
      </c>
      <c r="K61" s="229"/>
      <c r="L61" s="645">
        <v>20</v>
      </c>
      <c r="M61" s="498"/>
      <c r="N61" s="498"/>
      <c r="O61" s="494"/>
      <c r="P61" s="229"/>
      <c r="Q61" s="229"/>
      <c r="R61" s="647"/>
      <c r="S61" s="473">
        <f>SUM(O61*R61)</f>
        <v>0</v>
      </c>
      <c r="T61" s="486"/>
      <c r="U61" s="229"/>
      <c r="V61" s="642">
        <f>SUM(S61-(S61*U61/100))</f>
        <v>0</v>
      </c>
      <c r="W61" s="472">
        <f>SUM(J61+V61)</f>
        <v>378075</v>
      </c>
      <c r="X61" s="231">
        <f>W61</f>
        <v>378075</v>
      </c>
      <c r="Y61" s="229">
        <v>50</v>
      </c>
      <c r="Z61" s="229">
        <v>0</v>
      </c>
      <c r="AA61" s="229">
        <v>0.01</v>
      </c>
      <c r="AB61" s="494"/>
    </row>
    <row r="62" spans="1:28" ht="17.25" x14ac:dyDescent="0.3">
      <c r="A62" s="229">
        <v>40</v>
      </c>
      <c r="B62" s="230" t="s">
        <v>4</v>
      </c>
      <c r="C62" s="229">
        <v>13467</v>
      </c>
      <c r="D62" s="229"/>
      <c r="E62" s="229">
        <v>1</v>
      </c>
      <c r="F62" s="229">
        <v>43</v>
      </c>
      <c r="G62" s="229">
        <v>1</v>
      </c>
      <c r="H62" s="484">
        <f>SUM((D62*400)+(E62*100)+F62)</f>
        <v>143</v>
      </c>
      <c r="I62" s="229">
        <v>75</v>
      </c>
      <c r="J62" s="473">
        <f>SUM(H62*I62)</f>
        <v>10725</v>
      </c>
      <c r="K62" s="229"/>
      <c r="L62" s="646">
        <v>24</v>
      </c>
      <c r="M62" s="230"/>
      <c r="N62" s="230"/>
      <c r="O62" s="229"/>
      <c r="P62" s="229"/>
      <c r="Q62" s="229"/>
      <c r="R62" s="647"/>
      <c r="S62" s="473">
        <f>SUM(O62*R62)</f>
        <v>0</v>
      </c>
      <c r="T62" s="486"/>
      <c r="U62" s="229"/>
      <c r="V62" s="642">
        <f>SUM(S62-(S62*U62/100))</f>
        <v>0</v>
      </c>
      <c r="W62" s="472">
        <f>SUM(J62+V62)</f>
        <v>10725</v>
      </c>
      <c r="X62" s="231">
        <f>W62</f>
        <v>10725</v>
      </c>
      <c r="Y62" s="229">
        <v>50</v>
      </c>
      <c r="Z62" s="229">
        <v>0</v>
      </c>
      <c r="AA62" s="229">
        <v>0.01</v>
      </c>
      <c r="AB62" s="229"/>
    </row>
    <row r="63" spans="1:28" ht="17.25" x14ac:dyDescent="0.3">
      <c r="A63" s="229">
        <v>41</v>
      </c>
      <c r="B63" s="230" t="s">
        <v>4</v>
      </c>
      <c r="C63" s="229">
        <v>14547</v>
      </c>
      <c r="D63" s="229"/>
      <c r="E63" s="229">
        <v>1</v>
      </c>
      <c r="F63" s="229">
        <v>72</v>
      </c>
      <c r="G63" s="229">
        <v>2</v>
      </c>
      <c r="H63" s="484">
        <f>SUM((D63*400)+(E63*100)+F63)</f>
        <v>172</v>
      </c>
      <c r="I63" s="229">
        <v>200</v>
      </c>
      <c r="J63" s="473">
        <f>SUM(H63*I63)</f>
        <v>34400</v>
      </c>
      <c r="K63" s="229"/>
      <c r="L63" s="646">
        <v>24</v>
      </c>
      <c r="M63" s="230" t="s">
        <v>10</v>
      </c>
      <c r="N63" s="230" t="s">
        <v>9</v>
      </c>
      <c r="O63" s="229">
        <v>114</v>
      </c>
      <c r="P63" s="229"/>
      <c r="Q63" s="229"/>
      <c r="R63" s="647">
        <v>6500</v>
      </c>
      <c r="S63" s="473">
        <f>SUM(O63*R63)</f>
        <v>741000</v>
      </c>
      <c r="T63" s="486">
        <v>25</v>
      </c>
      <c r="U63" s="229">
        <v>85</v>
      </c>
      <c r="V63" s="642">
        <f>SUM(S63-(S63*U63/100))</f>
        <v>111150</v>
      </c>
      <c r="W63" s="472">
        <f>SUM(J63+V63)</f>
        <v>145550</v>
      </c>
      <c r="X63" s="231">
        <f>W63</f>
        <v>145550</v>
      </c>
      <c r="Y63" s="229">
        <v>10</v>
      </c>
      <c r="Z63" s="229">
        <v>0</v>
      </c>
      <c r="AA63" s="229">
        <v>0.02</v>
      </c>
      <c r="AB63" s="229"/>
    </row>
    <row r="64" spans="1:28" ht="17.25" x14ac:dyDescent="0.3">
      <c r="A64" s="229"/>
      <c r="B64" s="230"/>
      <c r="C64" s="229"/>
      <c r="D64" s="229"/>
      <c r="E64" s="229"/>
      <c r="F64" s="229"/>
      <c r="G64" s="229"/>
      <c r="H64" s="484"/>
      <c r="I64" s="229"/>
      <c r="J64" s="473">
        <f>SUM(H64*I64)</f>
        <v>0</v>
      </c>
      <c r="K64" s="229"/>
      <c r="L64" s="505"/>
      <c r="M64" s="230" t="s">
        <v>27</v>
      </c>
      <c r="N64" s="230" t="s">
        <v>2</v>
      </c>
      <c r="O64" s="229">
        <v>49</v>
      </c>
      <c r="P64" s="229"/>
      <c r="Q64" s="229"/>
      <c r="R64" s="647">
        <v>6500</v>
      </c>
      <c r="S64" s="473">
        <f>SUM(O64*R64)</f>
        <v>318500</v>
      </c>
      <c r="T64" s="486">
        <v>25</v>
      </c>
      <c r="U64" s="229">
        <v>40</v>
      </c>
      <c r="V64" s="642">
        <f>SUM(S64-(S64*U64/100))</f>
        <v>191100</v>
      </c>
      <c r="W64" s="472">
        <f>SUM(J64+V64)</f>
        <v>191100</v>
      </c>
      <c r="X64" s="231">
        <f>W64</f>
        <v>191100</v>
      </c>
      <c r="Y64" s="229">
        <v>10</v>
      </c>
      <c r="Z64" s="229">
        <v>0</v>
      </c>
      <c r="AA64" s="229">
        <v>0.02</v>
      </c>
      <c r="AB64" s="229"/>
    </row>
    <row r="65" spans="1:28" ht="17.25" x14ac:dyDescent="0.3">
      <c r="A65" s="229">
        <v>42</v>
      </c>
      <c r="B65" s="230" t="s">
        <v>4</v>
      </c>
      <c r="C65" s="229">
        <v>4629</v>
      </c>
      <c r="D65" s="229">
        <v>15</v>
      </c>
      <c r="E65" s="229"/>
      <c r="F65" s="229"/>
      <c r="G65" s="229">
        <v>1</v>
      </c>
      <c r="H65" s="484">
        <f>SUM((D65*400)+(E65*100)+F65)</f>
        <v>6000</v>
      </c>
      <c r="I65" s="229">
        <v>75</v>
      </c>
      <c r="J65" s="473">
        <f>SUM(H65*I65)</f>
        <v>450000</v>
      </c>
      <c r="K65" s="229"/>
      <c r="L65" s="646">
        <v>27</v>
      </c>
      <c r="M65" s="230"/>
      <c r="N65" s="230"/>
      <c r="O65" s="229"/>
      <c r="P65" s="229"/>
      <c r="Q65" s="229"/>
      <c r="R65" s="647"/>
      <c r="S65" s="473">
        <f>SUM(O65*R65)</f>
        <v>0</v>
      </c>
      <c r="T65" s="486"/>
      <c r="U65" s="229"/>
      <c r="V65" s="642">
        <f>SUM(S65-(S65*U65/100))</f>
        <v>0</v>
      </c>
      <c r="W65" s="472">
        <f>SUM(J65+V65)</f>
        <v>450000</v>
      </c>
      <c r="X65" s="231">
        <f>W65</f>
        <v>450000</v>
      </c>
      <c r="Y65" s="229">
        <v>50</v>
      </c>
      <c r="Z65" s="229">
        <v>0</v>
      </c>
      <c r="AA65" s="229">
        <v>0.01</v>
      </c>
      <c r="AB65" s="229"/>
    </row>
    <row r="66" spans="1:28" ht="17.25" x14ac:dyDescent="0.3">
      <c r="A66" s="229">
        <v>43</v>
      </c>
      <c r="B66" s="230" t="s">
        <v>4</v>
      </c>
      <c r="C66" s="229">
        <v>20777</v>
      </c>
      <c r="D66" s="229">
        <v>29</v>
      </c>
      <c r="E66" s="229">
        <v>2</v>
      </c>
      <c r="F66" s="229">
        <v>3</v>
      </c>
      <c r="G66" s="229">
        <v>1</v>
      </c>
      <c r="H66" s="484">
        <f>SUM((D66*400)+(E66*100)+F66)</f>
        <v>11803</v>
      </c>
      <c r="I66" s="229">
        <v>75</v>
      </c>
      <c r="J66" s="473">
        <f>SUM(H66*I66)</f>
        <v>885225</v>
      </c>
      <c r="K66" s="229"/>
      <c r="L66" s="646">
        <v>27</v>
      </c>
      <c r="M66" s="230"/>
      <c r="N66" s="230"/>
      <c r="O66" s="229"/>
      <c r="P66" s="229"/>
      <c r="Q66" s="229"/>
      <c r="R66" s="647"/>
      <c r="S66" s="473">
        <f>SUM(O66*R66)</f>
        <v>0</v>
      </c>
      <c r="T66" s="486"/>
      <c r="U66" s="229"/>
      <c r="V66" s="642">
        <f>SUM(S66-(S66*U66/100))</f>
        <v>0</v>
      </c>
      <c r="W66" s="472">
        <f>SUM(J66+V66)</f>
        <v>885225</v>
      </c>
      <c r="X66" s="231">
        <f>W66</f>
        <v>885225</v>
      </c>
      <c r="Y66" s="229">
        <v>50</v>
      </c>
      <c r="Z66" s="229">
        <v>0</v>
      </c>
      <c r="AA66" s="229">
        <v>0.01</v>
      </c>
      <c r="AB66" s="229"/>
    </row>
    <row r="67" spans="1:28" ht="17.25" x14ac:dyDescent="0.3">
      <c r="A67" s="229">
        <v>44</v>
      </c>
      <c r="B67" s="230" t="s">
        <v>4</v>
      </c>
      <c r="C67" s="229">
        <v>12689</v>
      </c>
      <c r="D67" s="229">
        <v>8</v>
      </c>
      <c r="E67" s="229"/>
      <c r="F67" s="229"/>
      <c r="G67" s="229">
        <v>1</v>
      </c>
      <c r="H67" s="484">
        <f>SUM((D67*400)+(E67*100)+F67)</f>
        <v>3200</v>
      </c>
      <c r="I67" s="229">
        <v>75</v>
      </c>
      <c r="J67" s="473">
        <f>SUM(H67*I67)</f>
        <v>240000</v>
      </c>
      <c r="K67" s="229"/>
      <c r="L67" s="646">
        <v>27</v>
      </c>
      <c r="M67" s="230"/>
      <c r="N67" s="230"/>
      <c r="O67" s="229"/>
      <c r="P67" s="229"/>
      <c r="Q67" s="229"/>
      <c r="R67" s="647"/>
      <c r="S67" s="473">
        <f>SUM(O67*R67)</f>
        <v>0</v>
      </c>
      <c r="T67" s="486"/>
      <c r="U67" s="229"/>
      <c r="V67" s="642">
        <f>SUM(S67-(S67*U67/100))</f>
        <v>0</v>
      </c>
      <c r="W67" s="472">
        <f>SUM(J67+V67)</f>
        <v>240000</v>
      </c>
      <c r="X67" s="231">
        <f>W67</f>
        <v>240000</v>
      </c>
      <c r="Y67" s="229">
        <v>50</v>
      </c>
      <c r="Z67" s="229">
        <v>0</v>
      </c>
      <c r="AA67" s="229">
        <v>0.01</v>
      </c>
      <c r="AB67" s="229"/>
    </row>
    <row r="68" spans="1:28" ht="17.25" x14ac:dyDescent="0.3">
      <c r="A68" s="229">
        <v>45</v>
      </c>
      <c r="B68" s="230" t="s">
        <v>4</v>
      </c>
      <c r="C68" s="229">
        <v>228</v>
      </c>
      <c r="D68" s="229">
        <v>2</v>
      </c>
      <c r="E68" s="229"/>
      <c r="F68" s="229">
        <v>9</v>
      </c>
      <c r="G68" s="229">
        <v>2</v>
      </c>
      <c r="H68" s="484">
        <f>SUM((D68*400)+(E68*100)+F68)</f>
        <v>809</v>
      </c>
      <c r="I68" s="229">
        <v>180</v>
      </c>
      <c r="J68" s="473">
        <f>SUM(H68*I68)</f>
        <v>145620</v>
      </c>
      <c r="K68" s="229"/>
      <c r="L68" s="646">
        <v>27</v>
      </c>
      <c r="M68" s="230" t="s">
        <v>3</v>
      </c>
      <c r="N68" s="230" t="s">
        <v>9</v>
      </c>
      <c r="O68" s="229">
        <v>176</v>
      </c>
      <c r="P68" s="229"/>
      <c r="Q68" s="229"/>
      <c r="R68" s="647">
        <v>6500</v>
      </c>
      <c r="S68" s="473">
        <f>SUM(O68*R68)</f>
        <v>1144000</v>
      </c>
      <c r="T68" s="486">
        <v>38</v>
      </c>
      <c r="U68" s="229">
        <v>85</v>
      </c>
      <c r="V68" s="642">
        <f>SUM(S68-(S68*U68/100))</f>
        <v>171600</v>
      </c>
      <c r="W68" s="472">
        <f>SUM(J68+V68)</f>
        <v>317220</v>
      </c>
      <c r="X68" s="231">
        <f>W68</f>
        <v>317220</v>
      </c>
      <c r="Y68" s="229">
        <v>10</v>
      </c>
      <c r="Z68" s="229">
        <v>0</v>
      </c>
      <c r="AA68" s="229">
        <v>0.02</v>
      </c>
      <c r="AB68" s="229" t="s">
        <v>1349</v>
      </c>
    </row>
    <row r="69" spans="1:28" ht="17.25" x14ac:dyDescent="0.3">
      <c r="A69" s="229"/>
      <c r="B69" s="230"/>
      <c r="C69" s="229"/>
      <c r="D69" s="229"/>
      <c r="E69" s="229"/>
      <c r="F69" s="229"/>
      <c r="G69" s="229"/>
      <c r="H69" s="484"/>
      <c r="I69" s="229"/>
      <c r="J69" s="473">
        <f>SUM(H69*I69)</f>
        <v>0</v>
      </c>
      <c r="K69" s="229"/>
      <c r="L69" s="505"/>
      <c r="M69" s="230" t="s">
        <v>1348</v>
      </c>
      <c r="N69" s="230" t="s">
        <v>0</v>
      </c>
      <c r="O69" s="229">
        <v>30</v>
      </c>
      <c r="P69" s="229"/>
      <c r="Q69" s="229"/>
      <c r="R69" s="647">
        <v>5400</v>
      </c>
      <c r="S69" s="473">
        <f>SUM(O69*R69)</f>
        <v>162000</v>
      </c>
      <c r="T69" s="486">
        <v>30</v>
      </c>
      <c r="U69" s="229">
        <v>93</v>
      </c>
      <c r="V69" s="642">
        <f>SUM(S69-(S69*U69/100))</f>
        <v>11340</v>
      </c>
      <c r="W69" s="472">
        <f>SUM(J69+V69)</f>
        <v>11340</v>
      </c>
      <c r="X69" s="231">
        <f>W69</f>
        <v>11340</v>
      </c>
      <c r="Y69" s="229">
        <v>50</v>
      </c>
      <c r="Z69" s="229">
        <v>0</v>
      </c>
      <c r="AA69" s="229">
        <v>0.01</v>
      </c>
      <c r="AB69" s="229"/>
    </row>
    <row r="70" spans="1:28" ht="17.25" x14ac:dyDescent="0.3">
      <c r="A70" s="229"/>
      <c r="B70" s="230"/>
      <c r="C70" s="229"/>
      <c r="D70" s="229"/>
      <c r="E70" s="229"/>
      <c r="F70" s="229"/>
      <c r="G70" s="229"/>
      <c r="H70" s="484"/>
      <c r="I70" s="229"/>
      <c r="J70" s="473">
        <f>SUM(H70*I70)</f>
        <v>0</v>
      </c>
      <c r="K70" s="229"/>
      <c r="L70" s="505"/>
      <c r="M70" s="230" t="s">
        <v>1347</v>
      </c>
      <c r="N70" s="230" t="s">
        <v>0</v>
      </c>
      <c r="O70" s="229">
        <v>30</v>
      </c>
      <c r="P70" s="229"/>
      <c r="Q70" s="229"/>
      <c r="R70" s="647">
        <v>5400</v>
      </c>
      <c r="S70" s="473">
        <f>SUM(O70*R70)</f>
        <v>162000</v>
      </c>
      <c r="T70" s="486">
        <v>30</v>
      </c>
      <c r="U70" s="229">
        <v>93</v>
      </c>
      <c r="V70" s="642">
        <f>SUM(S70-(S70*U70/100))</f>
        <v>11340</v>
      </c>
      <c r="W70" s="472">
        <f>SUM(J70+V70)</f>
        <v>11340</v>
      </c>
      <c r="X70" s="231">
        <f>W70</f>
        <v>11340</v>
      </c>
      <c r="Y70" s="229">
        <v>50</v>
      </c>
      <c r="Z70" s="229">
        <v>0</v>
      </c>
      <c r="AA70" s="229">
        <v>0.01</v>
      </c>
      <c r="AB70" s="229"/>
    </row>
    <row r="71" spans="1:28" ht="17.25" x14ac:dyDescent="0.3">
      <c r="A71" s="229">
        <v>46</v>
      </c>
      <c r="B71" s="230" t="s">
        <v>4</v>
      </c>
      <c r="C71" s="229">
        <v>4005</v>
      </c>
      <c r="D71" s="229">
        <v>2</v>
      </c>
      <c r="E71" s="229"/>
      <c r="F71" s="229"/>
      <c r="G71" s="229">
        <v>1</v>
      </c>
      <c r="H71" s="484">
        <f>SUM((D71*400)+(E71*100)+F71)</f>
        <v>800</v>
      </c>
      <c r="I71" s="229">
        <v>180</v>
      </c>
      <c r="J71" s="473">
        <f>SUM(H71*I71)</f>
        <v>144000</v>
      </c>
      <c r="K71" s="229"/>
      <c r="L71" s="646">
        <v>27</v>
      </c>
      <c r="M71" s="230"/>
      <c r="N71" s="230"/>
      <c r="O71" s="229"/>
      <c r="P71" s="229"/>
      <c r="Q71" s="229"/>
      <c r="R71" s="647"/>
      <c r="S71" s="473">
        <f>SUM(O71*R71)</f>
        <v>0</v>
      </c>
      <c r="T71" s="486"/>
      <c r="U71" s="229"/>
      <c r="V71" s="642">
        <f>SUM(S71-(S71*U71/100))</f>
        <v>0</v>
      </c>
      <c r="W71" s="472">
        <f>SUM(J71+V71)</f>
        <v>144000</v>
      </c>
      <c r="X71" s="231">
        <f>W71</f>
        <v>144000</v>
      </c>
      <c r="Y71" s="229">
        <v>50</v>
      </c>
      <c r="Z71" s="229">
        <v>0</v>
      </c>
      <c r="AA71" s="229">
        <v>0.01</v>
      </c>
      <c r="AB71" s="229"/>
    </row>
    <row r="72" spans="1:28" ht="17.25" x14ac:dyDescent="0.3">
      <c r="A72" s="400">
        <v>47</v>
      </c>
      <c r="B72" s="230" t="s">
        <v>4</v>
      </c>
      <c r="C72" s="229">
        <v>229</v>
      </c>
      <c r="D72" s="229"/>
      <c r="E72" s="229">
        <v>2</v>
      </c>
      <c r="F72" s="229">
        <v>68</v>
      </c>
      <c r="G72" s="229">
        <v>1</v>
      </c>
      <c r="H72" s="484">
        <f>SUM((D72*400)+(E72*100)+F72)</f>
        <v>268</v>
      </c>
      <c r="I72" s="229">
        <v>200</v>
      </c>
      <c r="J72" s="473">
        <f>SUM(H72*I72)</f>
        <v>53600</v>
      </c>
      <c r="K72" s="229"/>
      <c r="L72" s="646">
        <v>27</v>
      </c>
      <c r="M72" s="230"/>
      <c r="N72" s="230"/>
      <c r="O72" s="229"/>
      <c r="P72" s="229"/>
      <c r="Q72" s="229"/>
      <c r="R72" s="647"/>
      <c r="S72" s="473">
        <f>SUM(O72*R72)</f>
        <v>0</v>
      </c>
      <c r="T72" s="486"/>
      <c r="U72" s="229"/>
      <c r="V72" s="642">
        <f>SUM(S72-(S72*U72/100))</f>
        <v>0</v>
      </c>
      <c r="W72" s="472">
        <f>SUM(J72+V72)</f>
        <v>53600</v>
      </c>
      <c r="X72" s="231">
        <f>W72</f>
        <v>53600</v>
      </c>
      <c r="Y72" s="229">
        <v>50</v>
      </c>
      <c r="Z72" s="229">
        <v>0</v>
      </c>
      <c r="AA72" s="229">
        <v>0.01</v>
      </c>
      <c r="AB72" s="229"/>
    </row>
    <row r="73" spans="1:28" ht="17.25" x14ac:dyDescent="0.3">
      <c r="A73" s="229">
        <v>48</v>
      </c>
      <c r="B73" s="230" t="s">
        <v>4</v>
      </c>
      <c r="C73" s="229">
        <v>1726</v>
      </c>
      <c r="D73" s="229">
        <v>1</v>
      </c>
      <c r="E73" s="229">
        <v>2</v>
      </c>
      <c r="F73" s="229">
        <v>42</v>
      </c>
      <c r="G73" s="229">
        <v>2</v>
      </c>
      <c r="H73" s="484">
        <f>SUM((D73*400)+(E73*100)+F73)</f>
        <v>642</v>
      </c>
      <c r="I73" s="229">
        <v>180</v>
      </c>
      <c r="J73" s="473">
        <f>SUM(H73*I73)</f>
        <v>115560</v>
      </c>
      <c r="K73" s="229"/>
      <c r="L73" s="646">
        <v>28</v>
      </c>
      <c r="M73" s="230" t="s">
        <v>3</v>
      </c>
      <c r="N73" s="230" t="s">
        <v>2</v>
      </c>
      <c r="O73" s="229">
        <v>54</v>
      </c>
      <c r="P73" s="229"/>
      <c r="Q73" s="229"/>
      <c r="R73" s="647">
        <v>6500</v>
      </c>
      <c r="S73" s="473">
        <f>SUM(O73*R73)</f>
        <v>351000</v>
      </c>
      <c r="T73" s="486">
        <v>37</v>
      </c>
      <c r="U73" s="229">
        <v>64</v>
      </c>
      <c r="V73" s="642">
        <f>SUM(S73-(S73*U73/100))</f>
        <v>126360</v>
      </c>
      <c r="W73" s="472">
        <f>SUM(J73+V73)</f>
        <v>241920</v>
      </c>
      <c r="X73" s="231">
        <f>W73</f>
        <v>241920</v>
      </c>
      <c r="Y73" s="229">
        <v>10</v>
      </c>
      <c r="Z73" s="229">
        <v>0</v>
      </c>
      <c r="AA73" s="229">
        <v>0.02</v>
      </c>
      <c r="AB73" s="229"/>
    </row>
    <row r="74" spans="1:28" ht="17.25" x14ac:dyDescent="0.3">
      <c r="A74" s="229"/>
      <c r="B74" s="230"/>
      <c r="C74" s="229"/>
      <c r="D74" s="229"/>
      <c r="E74" s="229"/>
      <c r="F74" s="229"/>
      <c r="G74" s="229"/>
      <c r="H74" s="484"/>
      <c r="I74" s="229"/>
      <c r="J74" s="473">
        <f>SUM(H74*I74)</f>
        <v>0</v>
      </c>
      <c r="K74" s="229"/>
      <c r="L74" s="505"/>
      <c r="M74" s="230" t="s">
        <v>8</v>
      </c>
      <c r="N74" s="230" t="s">
        <v>0</v>
      </c>
      <c r="O74" s="229">
        <v>32</v>
      </c>
      <c r="P74" s="229"/>
      <c r="Q74" s="229"/>
      <c r="R74" s="647">
        <v>5400</v>
      </c>
      <c r="S74" s="473">
        <f>SUM(O74*R74)</f>
        <v>172800</v>
      </c>
      <c r="T74" s="486">
        <v>30</v>
      </c>
      <c r="U74" s="229">
        <v>93</v>
      </c>
      <c r="V74" s="642">
        <f>SUM(S74-(S74*U74/100))</f>
        <v>12096</v>
      </c>
      <c r="W74" s="472">
        <f>SUM(J74+V74)</f>
        <v>12096</v>
      </c>
      <c r="X74" s="231">
        <f>W74</f>
        <v>12096</v>
      </c>
      <c r="Y74" s="229">
        <v>50</v>
      </c>
      <c r="Z74" s="229">
        <v>0</v>
      </c>
      <c r="AA74" s="229">
        <v>0.01</v>
      </c>
      <c r="AB74" s="229"/>
    </row>
    <row r="75" spans="1:28" ht="17.25" x14ac:dyDescent="0.3">
      <c r="A75" s="229"/>
      <c r="B75" s="230"/>
      <c r="C75" s="229"/>
      <c r="D75" s="229"/>
      <c r="E75" s="229"/>
      <c r="F75" s="229"/>
      <c r="G75" s="229"/>
      <c r="H75" s="484"/>
      <c r="I75" s="229"/>
      <c r="J75" s="473">
        <f>SUM(H75*I75)</f>
        <v>0</v>
      </c>
      <c r="K75" s="229"/>
      <c r="L75" s="505"/>
      <c r="M75" s="230" t="s">
        <v>415</v>
      </c>
      <c r="N75" s="230" t="s">
        <v>0</v>
      </c>
      <c r="O75" s="229">
        <v>30</v>
      </c>
      <c r="P75" s="229"/>
      <c r="Q75" s="229"/>
      <c r="R75" s="647">
        <v>2050</v>
      </c>
      <c r="S75" s="473">
        <f>SUM(O75*R75)</f>
        <v>61500</v>
      </c>
      <c r="T75" s="486">
        <v>30</v>
      </c>
      <c r="U75" s="229">
        <v>93</v>
      </c>
      <c r="V75" s="642">
        <f>SUM(S75-(S75*U75/100))</f>
        <v>4305</v>
      </c>
      <c r="W75" s="472">
        <f>SUM(J75+V75)</f>
        <v>4305</v>
      </c>
      <c r="X75" s="231">
        <f>W75</f>
        <v>4305</v>
      </c>
      <c r="Y75" s="229">
        <v>50</v>
      </c>
      <c r="Z75" s="229">
        <v>0</v>
      </c>
      <c r="AA75" s="229">
        <v>0.01</v>
      </c>
      <c r="AB75" s="229"/>
    </row>
    <row r="76" spans="1:28" ht="17.25" x14ac:dyDescent="0.3">
      <c r="A76" s="229"/>
      <c r="B76" s="230"/>
      <c r="C76" s="229"/>
      <c r="D76" s="229"/>
      <c r="E76" s="229"/>
      <c r="F76" s="229"/>
      <c r="G76" s="229"/>
      <c r="H76" s="484"/>
      <c r="I76" s="229"/>
      <c r="J76" s="473"/>
      <c r="K76" s="229"/>
      <c r="L76" s="505"/>
      <c r="M76" s="230" t="s">
        <v>27</v>
      </c>
      <c r="N76" s="230" t="s">
        <v>2</v>
      </c>
      <c r="O76" s="229">
        <v>48</v>
      </c>
      <c r="P76" s="229"/>
      <c r="Q76" s="229"/>
      <c r="R76" s="647">
        <v>6500</v>
      </c>
      <c r="S76" s="473">
        <f>SUM(O76*R76)</f>
        <v>312000</v>
      </c>
      <c r="T76" s="486">
        <v>37</v>
      </c>
      <c r="U76" s="229">
        <v>64</v>
      </c>
      <c r="V76" s="642">
        <f>SUM(S76-(S76*U76/100))</f>
        <v>112320</v>
      </c>
      <c r="W76" s="472">
        <f>SUM(J76+V76)</f>
        <v>112320</v>
      </c>
      <c r="X76" s="231">
        <f>W76</f>
        <v>112320</v>
      </c>
      <c r="Y76" s="229">
        <v>10</v>
      </c>
      <c r="Z76" s="229">
        <v>0</v>
      </c>
      <c r="AA76" s="229">
        <v>0.02</v>
      </c>
      <c r="AB76" s="229"/>
    </row>
    <row r="77" spans="1:28" ht="17.25" x14ac:dyDescent="0.3">
      <c r="A77" s="229">
        <v>49</v>
      </c>
      <c r="B77" s="230" t="s">
        <v>4</v>
      </c>
      <c r="C77" s="229">
        <v>1700</v>
      </c>
      <c r="D77" s="229">
        <v>23</v>
      </c>
      <c r="E77" s="229"/>
      <c r="F77" s="646">
        <v>62</v>
      </c>
      <c r="G77" s="229">
        <v>1</v>
      </c>
      <c r="H77" s="484">
        <f>SUM((D77*400)+(E77*100)+F77)</f>
        <v>9262</v>
      </c>
      <c r="I77" s="229">
        <v>75</v>
      </c>
      <c r="J77" s="473">
        <f>SUM(H77*I77)</f>
        <v>694650</v>
      </c>
      <c r="K77" s="229"/>
      <c r="L77" s="646">
        <v>28</v>
      </c>
      <c r="M77" s="230"/>
      <c r="N77" s="230"/>
      <c r="O77" s="229"/>
      <c r="P77" s="229"/>
      <c r="Q77" s="229"/>
      <c r="R77" s="647"/>
      <c r="S77" s="473">
        <f>SUM(O77*R77)</f>
        <v>0</v>
      </c>
      <c r="T77" s="486"/>
      <c r="U77" s="229"/>
      <c r="V77" s="642">
        <f>SUM(S77-(S77*U77/100))</f>
        <v>0</v>
      </c>
      <c r="W77" s="472">
        <f>SUM(J77+V77)</f>
        <v>694650</v>
      </c>
      <c r="X77" s="231">
        <f>W77</f>
        <v>694650</v>
      </c>
      <c r="Y77" s="229">
        <v>50</v>
      </c>
      <c r="Z77" s="229">
        <v>0</v>
      </c>
      <c r="AA77" s="229">
        <v>0.01</v>
      </c>
      <c r="AB77" s="229"/>
    </row>
    <row r="78" spans="1:28" ht="17.25" x14ac:dyDescent="0.3">
      <c r="A78" s="229">
        <v>50</v>
      </c>
      <c r="B78" s="230" t="s">
        <v>4</v>
      </c>
      <c r="C78" s="229">
        <v>47</v>
      </c>
      <c r="D78" s="229">
        <v>7</v>
      </c>
      <c r="E78" s="229">
        <v>1</v>
      </c>
      <c r="F78" s="229">
        <v>93</v>
      </c>
      <c r="G78" s="229">
        <v>1</v>
      </c>
      <c r="H78" s="484">
        <f>SUM((D78*400)+(E78*100)+F78)</f>
        <v>2993</v>
      </c>
      <c r="I78" s="229">
        <v>75</v>
      </c>
      <c r="J78" s="473">
        <f>SUM(H78*I78)</f>
        <v>224475</v>
      </c>
      <c r="K78" s="229"/>
      <c r="L78" s="646">
        <v>28</v>
      </c>
      <c r="M78" s="230"/>
      <c r="N78" s="230"/>
      <c r="O78" s="229"/>
      <c r="P78" s="229"/>
      <c r="Q78" s="229"/>
      <c r="R78" s="647"/>
      <c r="S78" s="473">
        <f>SUM(O78*R78)</f>
        <v>0</v>
      </c>
      <c r="T78" s="486"/>
      <c r="U78" s="229"/>
      <c r="V78" s="642">
        <f>SUM(S78-(S78*U78/100))</f>
        <v>0</v>
      </c>
      <c r="W78" s="472">
        <f>SUM(J78+V78)</f>
        <v>224475</v>
      </c>
      <c r="X78" s="231">
        <f>W78</f>
        <v>224475</v>
      </c>
      <c r="Y78" s="229">
        <v>50</v>
      </c>
      <c r="Z78" s="229">
        <v>0</v>
      </c>
      <c r="AA78" s="229">
        <v>0.01</v>
      </c>
      <c r="AB78" s="229"/>
    </row>
    <row r="79" spans="1:28" ht="17.25" x14ac:dyDescent="0.3">
      <c r="A79" s="229">
        <v>51</v>
      </c>
      <c r="B79" s="230" t="s">
        <v>4</v>
      </c>
      <c r="C79" s="229">
        <v>49</v>
      </c>
      <c r="D79" s="229">
        <v>7</v>
      </c>
      <c r="E79" s="229">
        <v>1</v>
      </c>
      <c r="F79" s="229">
        <v>93</v>
      </c>
      <c r="G79" s="229">
        <v>1</v>
      </c>
      <c r="H79" s="484">
        <f>SUM((D79*400)+(E79*100)+F79)</f>
        <v>2993</v>
      </c>
      <c r="I79" s="229">
        <v>75</v>
      </c>
      <c r="J79" s="473">
        <f>SUM(H79*I79)</f>
        <v>224475</v>
      </c>
      <c r="K79" s="229"/>
      <c r="L79" s="646">
        <v>28</v>
      </c>
      <c r="M79" s="230"/>
      <c r="N79" s="230"/>
      <c r="O79" s="229"/>
      <c r="P79" s="229"/>
      <c r="Q79" s="229"/>
      <c r="R79" s="647"/>
      <c r="S79" s="473">
        <f>SUM(O79*R79)</f>
        <v>0</v>
      </c>
      <c r="T79" s="486"/>
      <c r="U79" s="229"/>
      <c r="V79" s="642">
        <f>SUM(S79-(S79*U79/100))</f>
        <v>0</v>
      </c>
      <c r="W79" s="472">
        <f>SUM(J79+V79)</f>
        <v>224475</v>
      </c>
      <c r="X79" s="231">
        <f>W79</f>
        <v>224475</v>
      </c>
      <c r="Y79" s="229">
        <v>50</v>
      </c>
      <c r="Z79" s="229">
        <v>0</v>
      </c>
      <c r="AA79" s="229">
        <v>0.01</v>
      </c>
      <c r="AB79" s="229"/>
    </row>
    <row r="80" spans="1:28" ht="17.25" x14ac:dyDescent="0.3">
      <c r="A80" s="494">
        <v>52</v>
      </c>
      <c r="B80" s="498" t="s">
        <v>23</v>
      </c>
      <c r="C80" s="494">
        <v>5</v>
      </c>
      <c r="D80" s="494">
        <v>14</v>
      </c>
      <c r="E80" s="494"/>
      <c r="F80" s="494"/>
      <c r="G80" s="229">
        <v>1</v>
      </c>
      <c r="H80" s="484">
        <f>SUM((D80*400)+(E80*100)+F80)</f>
        <v>5600</v>
      </c>
      <c r="I80" s="229">
        <v>75</v>
      </c>
      <c r="J80" s="473">
        <f>SUM(H80*I80)</f>
        <v>420000</v>
      </c>
      <c r="K80" s="229"/>
      <c r="L80" s="645">
        <v>28</v>
      </c>
      <c r="M80" s="498"/>
      <c r="N80" s="498"/>
      <c r="O80" s="494"/>
      <c r="P80" s="229"/>
      <c r="Q80" s="229"/>
      <c r="R80" s="647"/>
      <c r="S80" s="473">
        <f>SUM(O80*R80)</f>
        <v>0</v>
      </c>
      <c r="T80" s="486"/>
      <c r="U80" s="229"/>
      <c r="V80" s="642">
        <f>SUM(S80-(S80*U80/100))</f>
        <v>0</v>
      </c>
      <c r="W80" s="472">
        <f>SUM(J80+V80)</f>
        <v>420000</v>
      </c>
      <c r="X80" s="231">
        <f>W80</f>
        <v>420000</v>
      </c>
      <c r="Y80" s="229">
        <v>50</v>
      </c>
      <c r="Z80" s="229">
        <v>0</v>
      </c>
      <c r="AA80" s="229">
        <v>0.01</v>
      </c>
      <c r="AB80" s="494"/>
    </row>
    <row r="81" spans="1:28" ht="17.25" x14ac:dyDescent="0.3">
      <c r="A81" s="500">
        <v>53</v>
      </c>
      <c r="B81" s="501" t="s">
        <v>4</v>
      </c>
      <c r="C81" s="500">
        <v>47</v>
      </c>
      <c r="D81" s="500">
        <v>7</v>
      </c>
      <c r="E81" s="500">
        <v>1</v>
      </c>
      <c r="F81" s="500">
        <v>93</v>
      </c>
      <c r="G81" s="229">
        <v>1</v>
      </c>
      <c r="H81" s="484">
        <f>SUM((D81*400)+(E81*100)+F81)</f>
        <v>2993</v>
      </c>
      <c r="I81" s="229">
        <v>75</v>
      </c>
      <c r="J81" s="473">
        <f>SUM(H81*I81)</f>
        <v>224475</v>
      </c>
      <c r="K81" s="229"/>
      <c r="L81" s="650">
        <v>28</v>
      </c>
      <c r="M81" s="501"/>
      <c r="N81" s="501"/>
      <c r="O81" s="500"/>
      <c r="P81" s="229"/>
      <c r="Q81" s="229"/>
      <c r="R81" s="647"/>
      <c r="S81" s="473">
        <f>SUM(O81*R81)</f>
        <v>0</v>
      </c>
      <c r="T81" s="486"/>
      <c r="U81" s="229"/>
      <c r="V81" s="642">
        <f>SUM(S81-(S81*U81/100))</f>
        <v>0</v>
      </c>
      <c r="W81" s="472">
        <f>SUM(J81+V81)</f>
        <v>224475</v>
      </c>
      <c r="X81" s="231">
        <f>W81</f>
        <v>224475</v>
      </c>
      <c r="Y81" s="229">
        <v>50</v>
      </c>
      <c r="Z81" s="229">
        <v>0</v>
      </c>
      <c r="AA81" s="229">
        <v>0.01</v>
      </c>
      <c r="AB81" s="500"/>
    </row>
    <row r="82" spans="1:28" ht="17.25" x14ac:dyDescent="0.3">
      <c r="A82" s="229">
        <v>54</v>
      </c>
      <c r="B82" s="230" t="s">
        <v>4</v>
      </c>
      <c r="C82" s="229">
        <v>8965</v>
      </c>
      <c r="D82" s="229">
        <v>14</v>
      </c>
      <c r="E82" s="229"/>
      <c r="F82" s="229"/>
      <c r="G82" s="229">
        <v>1</v>
      </c>
      <c r="H82" s="484">
        <f>SUM((D82*400)+(E82*100)+F82)</f>
        <v>5600</v>
      </c>
      <c r="I82" s="229">
        <v>75</v>
      </c>
      <c r="J82" s="473">
        <f>SUM(H82*I82)</f>
        <v>420000</v>
      </c>
      <c r="K82" s="229"/>
      <c r="L82" s="646">
        <v>76</v>
      </c>
      <c r="M82" s="230"/>
      <c r="N82" s="230"/>
      <c r="O82" s="229"/>
      <c r="P82" s="229"/>
      <c r="Q82" s="229"/>
      <c r="R82" s="647"/>
      <c r="S82" s="473">
        <f>SUM(O82*R82)</f>
        <v>0</v>
      </c>
      <c r="T82" s="486"/>
      <c r="U82" s="229"/>
      <c r="V82" s="642">
        <f>SUM(S82-(S82*U82/100))</f>
        <v>0</v>
      </c>
      <c r="W82" s="472">
        <f>SUM(J82+V82)</f>
        <v>420000</v>
      </c>
      <c r="X82" s="231">
        <f>W82</f>
        <v>420000</v>
      </c>
      <c r="Y82" s="229">
        <v>50</v>
      </c>
      <c r="Z82" s="229">
        <v>0</v>
      </c>
      <c r="AA82" s="229">
        <v>0.01</v>
      </c>
      <c r="AB82" s="229"/>
    </row>
    <row r="83" spans="1:28" ht="17.25" x14ac:dyDescent="0.3">
      <c r="A83" s="494">
        <v>55</v>
      </c>
      <c r="B83" s="498" t="s">
        <v>23</v>
      </c>
      <c r="C83" s="494">
        <v>49</v>
      </c>
      <c r="D83" s="494">
        <v>10</v>
      </c>
      <c r="E83" s="494"/>
      <c r="F83" s="494"/>
      <c r="G83" s="229">
        <v>1</v>
      </c>
      <c r="H83" s="484">
        <f>SUM((D83*400)+(E83*100)+F83)</f>
        <v>4000</v>
      </c>
      <c r="I83" s="229">
        <v>75</v>
      </c>
      <c r="J83" s="473">
        <f>SUM(H83*I83)</f>
        <v>300000</v>
      </c>
      <c r="K83" s="229"/>
      <c r="L83" s="645">
        <v>76</v>
      </c>
      <c r="M83" s="498"/>
      <c r="N83" s="498"/>
      <c r="O83" s="494"/>
      <c r="P83" s="229"/>
      <c r="Q83" s="229"/>
      <c r="R83" s="647"/>
      <c r="S83" s="473">
        <f>SUM(O83*R83)</f>
        <v>0</v>
      </c>
      <c r="T83" s="486"/>
      <c r="U83" s="229"/>
      <c r="V83" s="642">
        <f>SUM(S83-(S83*U83/100))</f>
        <v>0</v>
      </c>
      <c r="W83" s="472">
        <f>SUM(J83+V83)</f>
        <v>300000</v>
      </c>
      <c r="X83" s="231">
        <f>W83</f>
        <v>300000</v>
      </c>
      <c r="Y83" s="229">
        <v>50</v>
      </c>
      <c r="Z83" s="229">
        <v>0</v>
      </c>
      <c r="AA83" s="229">
        <v>0.01</v>
      </c>
      <c r="AB83" s="494"/>
    </row>
    <row r="84" spans="1:28" ht="17.25" x14ac:dyDescent="0.3">
      <c r="A84" s="229">
        <v>56</v>
      </c>
      <c r="B84" s="230" t="s">
        <v>4</v>
      </c>
      <c r="C84" s="229">
        <v>14345</v>
      </c>
      <c r="D84" s="229"/>
      <c r="E84" s="229">
        <v>1</v>
      </c>
      <c r="F84" s="229">
        <v>11</v>
      </c>
      <c r="G84" s="229">
        <v>1</v>
      </c>
      <c r="H84" s="484">
        <f>SUM((D84*400)+(E84*100)+F84)</f>
        <v>111</v>
      </c>
      <c r="I84" s="229">
        <v>75</v>
      </c>
      <c r="J84" s="473">
        <f>SUM(H84*I84)</f>
        <v>8325</v>
      </c>
      <c r="K84" s="229"/>
      <c r="L84" s="646">
        <v>30</v>
      </c>
      <c r="M84" s="230"/>
      <c r="N84" s="230"/>
      <c r="O84" s="229"/>
      <c r="P84" s="229"/>
      <c r="Q84" s="229"/>
      <c r="R84" s="647"/>
      <c r="S84" s="473">
        <f>SUM(O84*R84)</f>
        <v>0</v>
      </c>
      <c r="T84" s="486"/>
      <c r="U84" s="229"/>
      <c r="V84" s="642">
        <f>SUM(S84-(S84*U84/100))</f>
        <v>0</v>
      </c>
      <c r="W84" s="472">
        <f>SUM(J84+V84)</f>
        <v>8325</v>
      </c>
      <c r="X84" s="231">
        <f>W84</f>
        <v>8325</v>
      </c>
      <c r="Y84" s="229">
        <v>50</v>
      </c>
      <c r="Z84" s="229">
        <v>0</v>
      </c>
      <c r="AA84" s="229">
        <v>0.01</v>
      </c>
      <c r="AB84" s="229"/>
    </row>
    <row r="85" spans="1:28" ht="17.25" x14ac:dyDescent="0.3">
      <c r="A85" s="229">
        <v>57</v>
      </c>
      <c r="B85" s="230" t="s">
        <v>4</v>
      </c>
      <c r="C85" s="229">
        <v>24477</v>
      </c>
      <c r="D85" s="229">
        <v>22</v>
      </c>
      <c r="E85" s="229">
        <v>1</v>
      </c>
      <c r="F85" s="229">
        <v>91</v>
      </c>
      <c r="G85" s="229">
        <v>1</v>
      </c>
      <c r="H85" s="484">
        <f>SUM((D85*400)+(E85*100)+F85)</f>
        <v>8991</v>
      </c>
      <c r="I85" s="229">
        <v>75</v>
      </c>
      <c r="J85" s="473">
        <f>SUM(H85*I85)</f>
        <v>674325</v>
      </c>
      <c r="K85" s="229"/>
      <c r="L85" s="646">
        <v>30</v>
      </c>
      <c r="M85" s="230"/>
      <c r="N85" s="230"/>
      <c r="O85" s="229"/>
      <c r="P85" s="229"/>
      <c r="Q85" s="229"/>
      <c r="R85" s="647"/>
      <c r="S85" s="473">
        <f>SUM(O85*R85)</f>
        <v>0</v>
      </c>
      <c r="T85" s="486"/>
      <c r="U85" s="229"/>
      <c r="V85" s="642">
        <f>SUM(S85-(S85*U85/100))</f>
        <v>0</v>
      </c>
      <c r="W85" s="472">
        <f>SUM(J85+V85)</f>
        <v>674325</v>
      </c>
      <c r="X85" s="231">
        <f>W85</f>
        <v>674325</v>
      </c>
      <c r="Y85" s="229">
        <v>50</v>
      </c>
      <c r="Z85" s="229">
        <v>0</v>
      </c>
      <c r="AA85" s="229">
        <v>0.01</v>
      </c>
      <c r="AB85" s="229"/>
    </row>
    <row r="86" spans="1:28" ht="17.25" x14ac:dyDescent="0.3">
      <c r="A86" s="229">
        <v>58</v>
      </c>
      <c r="B86" s="230" t="s">
        <v>4</v>
      </c>
      <c r="C86" s="229">
        <v>8046</v>
      </c>
      <c r="D86" s="229">
        <v>15</v>
      </c>
      <c r="E86" s="229">
        <v>2</v>
      </c>
      <c r="F86" s="229">
        <v>42.3</v>
      </c>
      <c r="G86" s="229">
        <v>1</v>
      </c>
      <c r="H86" s="484">
        <f>SUM((D86*400)+(E86*100)+F86)</f>
        <v>6242.3</v>
      </c>
      <c r="I86" s="229">
        <v>75</v>
      </c>
      <c r="J86" s="473">
        <f>SUM(H86*I86)</f>
        <v>468172.5</v>
      </c>
      <c r="K86" s="229"/>
      <c r="L86" s="646">
        <v>30</v>
      </c>
      <c r="M86" s="230"/>
      <c r="N86" s="230"/>
      <c r="O86" s="229"/>
      <c r="P86" s="229"/>
      <c r="Q86" s="229"/>
      <c r="R86" s="647"/>
      <c r="S86" s="473">
        <f>SUM(O86*R86)</f>
        <v>0</v>
      </c>
      <c r="T86" s="486"/>
      <c r="U86" s="229"/>
      <c r="V86" s="642">
        <f>SUM(S86-(S86*U86/100))</f>
        <v>0</v>
      </c>
      <c r="W86" s="472">
        <f>SUM(J86+V86)</f>
        <v>468172.5</v>
      </c>
      <c r="X86" s="231">
        <f>W86</f>
        <v>468172.5</v>
      </c>
      <c r="Y86" s="229">
        <v>50</v>
      </c>
      <c r="Z86" s="229">
        <v>0</v>
      </c>
      <c r="AA86" s="229">
        <v>0.01</v>
      </c>
      <c r="AB86" s="229"/>
    </row>
    <row r="87" spans="1:28" ht="17.25" x14ac:dyDescent="0.3">
      <c r="A87" s="229">
        <v>59</v>
      </c>
      <c r="B87" s="230" t="s">
        <v>4</v>
      </c>
      <c r="C87" s="229">
        <v>1195</v>
      </c>
      <c r="D87" s="229"/>
      <c r="E87" s="229">
        <v>3</v>
      </c>
      <c r="F87" s="229">
        <v>88</v>
      </c>
      <c r="G87" s="229">
        <v>1</v>
      </c>
      <c r="H87" s="484">
        <f>SUM((D87*400)+(E87*100)+F87)</f>
        <v>388</v>
      </c>
      <c r="I87" s="229">
        <v>75</v>
      </c>
      <c r="J87" s="473">
        <f>SUM(H87*I87)</f>
        <v>29100</v>
      </c>
      <c r="K87" s="229"/>
      <c r="L87" s="646">
        <v>30</v>
      </c>
      <c r="M87" s="230"/>
      <c r="N87" s="230"/>
      <c r="O87" s="229"/>
      <c r="P87" s="229"/>
      <c r="Q87" s="229"/>
      <c r="R87" s="647"/>
      <c r="S87" s="473">
        <f>SUM(O87*R87)</f>
        <v>0</v>
      </c>
      <c r="T87" s="486"/>
      <c r="U87" s="229"/>
      <c r="V87" s="642">
        <f>SUM(S87-(S87*U87/100))</f>
        <v>0</v>
      </c>
      <c r="W87" s="472">
        <f>SUM(J87+V87)</f>
        <v>29100</v>
      </c>
      <c r="X87" s="231">
        <f>W87</f>
        <v>29100</v>
      </c>
      <c r="Y87" s="229">
        <v>50</v>
      </c>
      <c r="Z87" s="229">
        <v>0</v>
      </c>
      <c r="AA87" s="229">
        <v>0.01</v>
      </c>
      <c r="AB87" s="229"/>
    </row>
    <row r="88" spans="1:28" ht="17.25" x14ac:dyDescent="0.3">
      <c r="A88" s="229">
        <v>60</v>
      </c>
      <c r="B88" s="230" t="s">
        <v>4</v>
      </c>
      <c r="C88" s="229">
        <v>2707</v>
      </c>
      <c r="D88" s="229">
        <v>2</v>
      </c>
      <c r="E88" s="229"/>
      <c r="F88" s="229">
        <v>22</v>
      </c>
      <c r="G88" s="229">
        <v>2</v>
      </c>
      <c r="H88" s="484">
        <f>SUM((D88*400)+(E88*100)+F88)</f>
        <v>822</v>
      </c>
      <c r="I88" s="229">
        <v>75</v>
      </c>
      <c r="J88" s="473">
        <f>SUM(H88*I88)</f>
        <v>61650</v>
      </c>
      <c r="K88" s="229"/>
      <c r="L88" s="646">
        <v>30</v>
      </c>
      <c r="M88" s="230" t="s">
        <v>3</v>
      </c>
      <c r="N88" s="230" t="s">
        <v>9</v>
      </c>
      <c r="O88" s="229">
        <v>210</v>
      </c>
      <c r="P88" s="229"/>
      <c r="Q88" s="229"/>
      <c r="R88" s="647">
        <v>6500</v>
      </c>
      <c r="S88" s="473">
        <f>SUM(O88*R88)</f>
        <v>1365000</v>
      </c>
      <c r="T88" s="486">
        <v>15</v>
      </c>
      <c r="U88" s="229">
        <v>50</v>
      </c>
      <c r="V88" s="642">
        <f>SUM(S88-(S88*U88/100))</f>
        <v>682500</v>
      </c>
      <c r="W88" s="472">
        <f>SUM(J88+V88)</f>
        <v>744150</v>
      </c>
      <c r="X88" s="231">
        <f>W88</f>
        <v>744150</v>
      </c>
      <c r="Y88" s="229">
        <v>10</v>
      </c>
      <c r="Z88" s="229">
        <v>0</v>
      </c>
      <c r="AA88" s="229">
        <v>0.02</v>
      </c>
      <c r="AB88" s="229"/>
    </row>
    <row r="89" spans="1:28" ht="17.25" x14ac:dyDescent="0.3">
      <c r="A89" s="229"/>
      <c r="B89" s="230"/>
      <c r="C89" s="229"/>
      <c r="D89" s="229"/>
      <c r="E89" s="229"/>
      <c r="F89" s="229"/>
      <c r="G89" s="229"/>
      <c r="H89" s="484"/>
      <c r="I89" s="229"/>
      <c r="J89" s="473">
        <f>SUM(H89*I89)</f>
        <v>0</v>
      </c>
      <c r="K89" s="229"/>
      <c r="L89" s="505"/>
      <c r="M89" s="230" t="s">
        <v>8</v>
      </c>
      <c r="N89" s="230" t="s">
        <v>0</v>
      </c>
      <c r="O89" s="229">
        <v>40</v>
      </c>
      <c r="P89" s="229"/>
      <c r="Q89" s="229"/>
      <c r="R89" s="647">
        <v>5400</v>
      </c>
      <c r="S89" s="473">
        <f>SUM(O89*R89)</f>
        <v>216000</v>
      </c>
      <c r="T89" s="486">
        <v>8</v>
      </c>
      <c r="U89" s="229">
        <v>30</v>
      </c>
      <c r="V89" s="642">
        <f>SUM(S89-(S89*U89/100))</f>
        <v>151200</v>
      </c>
      <c r="W89" s="472">
        <f>SUM(J89+V89)</f>
        <v>151200</v>
      </c>
      <c r="X89" s="231">
        <f>W89</f>
        <v>151200</v>
      </c>
      <c r="Y89" s="229">
        <v>50</v>
      </c>
      <c r="Z89" s="229">
        <v>0</v>
      </c>
      <c r="AA89" s="229">
        <v>0.01</v>
      </c>
      <c r="AB89" s="229"/>
    </row>
    <row r="90" spans="1:28" ht="17.25" x14ac:dyDescent="0.3">
      <c r="A90" s="229"/>
      <c r="B90" s="230"/>
      <c r="C90" s="229"/>
      <c r="D90" s="229"/>
      <c r="E90" s="229"/>
      <c r="F90" s="229"/>
      <c r="G90" s="229"/>
      <c r="H90" s="484"/>
      <c r="I90" s="229"/>
      <c r="J90" s="473">
        <f>SUM(H90*I90)</f>
        <v>0</v>
      </c>
      <c r="K90" s="229"/>
      <c r="L90" s="505"/>
      <c r="M90" s="230" t="s">
        <v>330</v>
      </c>
      <c r="N90" s="230"/>
      <c r="O90" s="229">
        <v>75</v>
      </c>
      <c r="P90" s="229"/>
      <c r="Q90" s="229"/>
      <c r="R90" s="647">
        <v>6500</v>
      </c>
      <c r="S90" s="473">
        <f>SUM(O90*R90)</f>
        <v>487500</v>
      </c>
      <c r="T90" s="486">
        <v>5</v>
      </c>
      <c r="U90" s="229">
        <v>15</v>
      </c>
      <c r="V90" s="642">
        <f>SUM(S90-(S90*U90/100))</f>
        <v>414375</v>
      </c>
      <c r="W90" s="472">
        <f>SUM(J90+V90)</f>
        <v>414375</v>
      </c>
      <c r="X90" s="231">
        <f>W90</f>
        <v>414375</v>
      </c>
      <c r="Y90" s="229">
        <v>10</v>
      </c>
      <c r="Z90" s="229">
        <v>0</v>
      </c>
      <c r="AA90" s="229">
        <v>0.02</v>
      </c>
      <c r="AB90" s="229"/>
    </row>
    <row r="91" spans="1:28" ht="17.25" x14ac:dyDescent="0.3">
      <c r="A91" s="229"/>
      <c r="B91" s="230"/>
      <c r="C91" s="229"/>
      <c r="D91" s="229"/>
      <c r="E91" s="229"/>
      <c r="F91" s="229"/>
      <c r="G91" s="229"/>
      <c r="H91" s="484"/>
      <c r="I91" s="229"/>
      <c r="J91" s="473">
        <f>SUM(H91*I91)</f>
        <v>0</v>
      </c>
      <c r="K91" s="229"/>
      <c r="L91" s="646">
        <v>6</v>
      </c>
      <c r="M91" s="230" t="s">
        <v>3</v>
      </c>
      <c r="N91" s="230" t="s">
        <v>1233</v>
      </c>
      <c r="O91" s="229">
        <v>90</v>
      </c>
      <c r="P91" s="229"/>
      <c r="Q91" s="229"/>
      <c r="R91" s="647">
        <v>6500</v>
      </c>
      <c r="S91" s="473">
        <f>SUM(O91*R91)</f>
        <v>585000</v>
      </c>
      <c r="T91" s="486">
        <v>25</v>
      </c>
      <c r="U91" s="229">
        <v>40</v>
      </c>
      <c r="V91" s="642">
        <f>SUM(S91-(S91*U91/100))</f>
        <v>351000</v>
      </c>
      <c r="W91" s="472">
        <f>SUM(J91+V91)</f>
        <v>351000</v>
      </c>
      <c r="X91" s="231">
        <f>W91</f>
        <v>351000</v>
      </c>
      <c r="Y91" s="229">
        <v>10</v>
      </c>
      <c r="Z91" s="229">
        <v>0</v>
      </c>
      <c r="AA91" s="229">
        <v>0.02</v>
      </c>
      <c r="AB91" s="229"/>
    </row>
    <row r="92" spans="1:28" ht="17.25" x14ac:dyDescent="0.3">
      <c r="A92" s="229"/>
      <c r="B92" s="230"/>
      <c r="C92" s="229"/>
      <c r="D92" s="229"/>
      <c r="E92" s="229"/>
      <c r="F92" s="229"/>
      <c r="G92" s="229"/>
      <c r="H92" s="484"/>
      <c r="I92" s="229"/>
      <c r="J92" s="473">
        <f>SUM(H92*I92)</f>
        <v>0</v>
      </c>
      <c r="K92" s="229"/>
      <c r="L92" s="505"/>
      <c r="M92" s="230" t="s">
        <v>8</v>
      </c>
      <c r="N92" s="230" t="s">
        <v>0</v>
      </c>
      <c r="O92" s="229">
        <v>32</v>
      </c>
      <c r="P92" s="229"/>
      <c r="Q92" s="229"/>
      <c r="R92" s="647">
        <v>5400</v>
      </c>
      <c r="S92" s="473">
        <f>SUM(O92*R92)</f>
        <v>172800</v>
      </c>
      <c r="T92" s="486">
        <v>25</v>
      </c>
      <c r="U92" s="229">
        <v>93</v>
      </c>
      <c r="V92" s="642">
        <f>SUM(S92-(S92*U92/100))</f>
        <v>12096</v>
      </c>
      <c r="W92" s="472">
        <f>SUM(J92+V92)</f>
        <v>12096</v>
      </c>
      <c r="X92" s="231">
        <f>W92</f>
        <v>12096</v>
      </c>
      <c r="Y92" s="229">
        <v>50</v>
      </c>
      <c r="Z92" s="229">
        <v>0</v>
      </c>
      <c r="AA92" s="229">
        <v>0.01</v>
      </c>
      <c r="AB92" s="229"/>
    </row>
    <row r="93" spans="1:28" ht="17.25" x14ac:dyDescent="0.3">
      <c r="A93" s="229">
        <v>61</v>
      </c>
      <c r="B93" s="230" t="s">
        <v>4</v>
      </c>
      <c r="C93" s="229">
        <v>1599</v>
      </c>
      <c r="D93" s="229">
        <v>15</v>
      </c>
      <c r="E93" s="229">
        <v>2</v>
      </c>
      <c r="F93" s="229">
        <v>49</v>
      </c>
      <c r="G93" s="229">
        <v>1</v>
      </c>
      <c r="H93" s="484">
        <f>SUM((D93*400)+(E93*100)+F93)</f>
        <v>6249</v>
      </c>
      <c r="I93" s="229">
        <v>75</v>
      </c>
      <c r="J93" s="473">
        <f>SUM(H93*I93)</f>
        <v>468675</v>
      </c>
      <c r="K93" s="229"/>
      <c r="L93" s="646">
        <v>31</v>
      </c>
      <c r="M93" s="230"/>
      <c r="N93" s="230"/>
      <c r="O93" s="229"/>
      <c r="P93" s="229"/>
      <c r="Q93" s="229"/>
      <c r="R93" s="647"/>
      <c r="S93" s="473">
        <f>SUM(O93*R93)</f>
        <v>0</v>
      </c>
      <c r="T93" s="486"/>
      <c r="U93" s="229"/>
      <c r="V93" s="642">
        <f>SUM(S93-(S93*U93/100))</f>
        <v>0</v>
      </c>
      <c r="W93" s="472">
        <f>SUM(J93+V93)</f>
        <v>468675</v>
      </c>
      <c r="X93" s="231">
        <f>W93</f>
        <v>468675</v>
      </c>
      <c r="Y93" s="229">
        <v>50</v>
      </c>
      <c r="Z93" s="229">
        <v>0</v>
      </c>
      <c r="AA93" s="229">
        <v>0.01</v>
      </c>
      <c r="AB93" s="229"/>
    </row>
    <row r="94" spans="1:28" ht="17.25" x14ac:dyDescent="0.3">
      <c r="A94" s="229">
        <v>62</v>
      </c>
      <c r="B94" s="230" t="s">
        <v>4</v>
      </c>
      <c r="C94" s="229">
        <v>20330</v>
      </c>
      <c r="D94" s="229">
        <v>8</v>
      </c>
      <c r="E94" s="229">
        <v>3</v>
      </c>
      <c r="F94" s="229">
        <v>45</v>
      </c>
      <c r="G94" s="229">
        <v>1</v>
      </c>
      <c r="H94" s="484">
        <f>SUM((D94*400)+(E94*100)+F94)</f>
        <v>3545</v>
      </c>
      <c r="I94" s="229">
        <v>100</v>
      </c>
      <c r="J94" s="473">
        <f>SUM(H94*I94)</f>
        <v>354500</v>
      </c>
      <c r="K94" s="229"/>
      <c r="L94" s="646">
        <v>31</v>
      </c>
      <c r="M94" s="230"/>
      <c r="N94" s="230"/>
      <c r="O94" s="229"/>
      <c r="P94" s="229"/>
      <c r="Q94" s="229"/>
      <c r="R94" s="647"/>
      <c r="S94" s="473">
        <f>SUM(O94*R94)</f>
        <v>0</v>
      </c>
      <c r="T94" s="486"/>
      <c r="U94" s="229"/>
      <c r="V94" s="642">
        <f>SUM(S94-(S94*U94/100))</f>
        <v>0</v>
      </c>
      <c r="W94" s="472">
        <f>SUM(J94+V94)</f>
        <v>354500</v>
      </c>
      <c r="X94" s="231">
        <f>W94</f>
        <v>354500</v>
      </c>
      <c r="Y94" s="229">
        <v>50</v>
      </c>
      <c r="Z94" s="229">
        <v>0</v>
      </c>
      <c r="AA94" s="229">
        <v>0.01</v>
      </c>
      <c r="AB94" s="229"/>
    </row>
    <row r="95" spans="1:28" ht="17.25" x14ac:dyDescent="0.3">
      <c r="A95" s="229">
        <v>63</v>
      </c>
      <c r="B95" s="230" t="s">
        <v>4</v>
      </c>
      <c r="C95" s="229">
        <v>1794</v>
      </c>
      <c r="D95" s="229"/>
      <c r="E95" s="229">
        <v>2</v>
      </c>
      <c r="F95" s="229">
        <v>6</v>
      </c>
      <c r="G95" s="229">
        <v>2</v>
      </c>
      <c r="H95" s="484">
        <f>SUM((D95*400)+(E95*100)+F95)</f>
        <v>206</v>
      </c>
      <c r="I95" s="229">
        <v>200</v>
      </c>
      <c r="J95" s="473">
        <f>SUM(H95*I95)</f>
        <v>41200</v>
      </c>
      <c r="K95" s="229"/>
      <c r="L95" s="646">
        <v>31</v>
      </c>
      <c r="M95" s="230" t="s">
        <v>10</v>
      </c>
      <c r="N95" s="230" t="s">
        <v>9</v>
      </c>
      <c r="O95" s="229">
        <v>147</v>
      </c>
      <c r="P95" s="229"/>
      <c r="Q95" s="229"/>
      <c r="R95" s="647">
        <v>6500</v>
      </c>
      <c r="S95" s="473">
        <f>SUM(O95*R95)</f>
        <v>955500</v>
      </c>
      <c r="T95" s="486">
        <v>28</v>
      </c>
      <c r="U95" s="229">
        <v>85</v>
      </c>
      <c r="V95" s="642">
        <f>SUM(S95-(S95*U95/100))</f>
        <v>143325</v>
      </c>
      <c r="W95" s="472">
        <f>SUM(J95+V95)</f>
        <v>184525</v>
      </c>
      <c r="X95" s="231">
        <f>W95</f>
        <v>184525</v>
      </c>
      <c r="Y95" s="229">
        <v>10</v>
      </c>
      <c r="Z95" s="229">
        <v>0</v>
      </c>
      <c r="AA95" s="229">
        <v>0.02</v>
      </c>
      <c r="AB95" s="229"/>
    </row>
    <row r="96" spans="1:28" ht="17.25" x14ac:dyDescent="0.3">
      <c r="A96" s="229"/>
      <c r="B96" s="230"/>
      <c r="C96" s="229"/>
      <c r="D96" s="229"/>
      <c r="E96" s="229"/>
      <c r="F96" s="229"/>
      <c r="G96" s="229"/>
      <c r="H96" s="484"/>
      <c r="I96" s="229"/>
      <c r="J96" s="473">
        <f>SUM(H96*I96)</f>
        <v>0</v>
      </c>
      <c r="K96" s="229"/>
      <c r="L96" s="505"/>
      <c r="M96" s="230" t="s">
        <v>8</v>
      </c>
      <c r="N96" s="230" t="s">
        <v>0</v>
      </c>
      <c r="O96" s="229">
        <v>50</v>
      </c>
      <c r="P96" s="229"/>
      <c r="Q96" s="229"/>
      <c r="R96" s="647">
        <v>5400</v>
      </c>
      <c r="S96" s="473">
        <f>SUM(O96*R96)</f>
        <v>270000</v>
      </c>
      <c r="T96" s="486">
        <v>10</v>
      </c>
      <c r="U96" s="229">
        <v>40</v>
      </c>
      <c r="V96" s="642">
        <f>SUM(S96-(S96*U96/100))</f>
        <v>162000</v>
      </c>
      <c r="W96" s="472">
        <f>SUM(J96+V96)</f>
        <v>162000</v>
      </c>
      <c r="X96" s="231">
        <f>W96</f>
        <v>162000</v>
      </c>
      <c r="Y96" s="229">
        <v>50</v>
      </c>
      <c r="Z96" s="229">
        <v>0</v>
      </c>
      <c r="AA96" s="229">
        <v>0.01</v>
      </c>
      <c r="AB96" s="229"/>
    </row>
    <row r="97" spans="1:28" ht="17.25" x14ac:dyDescent="0.3">
      <c r="A97" s="500">
        <v>64</v>
      </c>
      <c r="B97" s="501"/>
      <c r="C97" s="500"/>
      <c r="D97" s="500"/>
      <c r="E97" s="500"/>
      <c r="F97" s="500"/>
      <c r="G97" s="229"/>
      <c r="H97" s="484"/>
      <c r="I97" s="229"/>
      <c r="J97" s="473">
        <f>SUM(H97*I97)</f>
        <v>0</v>
      </c>
      <c r="K97" s="229"/>
      <c r="L97" s="644" t="s">
        <v>1337</v>
      </c>
      <c r="M97" s="501" t="s">
        <v>3</v>
      </c>
      <c r="N97" s="501" t="s">
        <v>9</v>
      </c>
      <c r="O97" s="500"/>
      <c r="P97" s="229"/>
      <c r="Q97" s="229"/>
      <c r="R97" s="647"/>
      <c r="S97" s="473">
        <f>SUM(O97*R97)</f>
        <v>0</v>
      </c>
      <c r="T97" s="486">
        <v>22</v>
      </c>
      <c r="U97" s="229">
        <v>85</v>
      </c>
      <c r="V97" s="642">
        <f>SUM(S97-(S97*U97/100))</f>
        <v>0</v>
      </c>
      <c r="W97" s="472">
        <f>SUM(J97+V97)</f>
        <v>0</v>
      </c>
      <c r="X97" s="231">
        <f>W97</f>
        <v>0</v>
      </c>
      <c r="Y97" s="229"/>
      <c r="Z97" s="229"/>
      <c r="AA97" s="229"/>
      <c r="AB97" s="500"/>
    </row>
    <row r="98" spans="1:28" ht="17.25" x14ac:dyDescent="0.3">
      <c r="A98" s="229">
        <v>65</v>
      </c>
      <c r="B98" s="230" t="s">
        <v>4</v>
      </c>
      <c r="C98" s="229">
        <v>1245</v>
      </c>
      <c r="D98" s="229">
        <v>6</v>
      </c>
      <c r="E98" s="229">
        <v>4</v>
      </c>
      <c r="F98" s="229">
        <v>24</v>
      </c>
      <c r="G98" s="229">
        <v>1</v>
      </c>
      <c r="H98" s="484">
        <f>SUM((D98*400)+(E98*100)+F98)</f>
        <v>2824</v>
      </c>
      <c r="I98" s="229">
        <v>75</v>
      </c>
      <c r="J98" s="473">
        <f>SUM(H98*I98)</f>
        <v>211800</v>
      </c>
      <c r="K98" s="229"/>
      <c r="L98" s="505" t="s">
        <v>1337</v>
      </c>
      <c r="M98" s="230" t="s">
        <v>11</v>
      </c>
      <c r="N98" s="230" t="s">
        <v>0</v>
      </c>
      <c r="O98" s="229">
        <v>36</v>
      </c>
      <c r="P98" s="229"/>
      <c r="Q98" s="229"/>
      <c r="R98" s="647">
        <v>2050</v>
      </c>
      <c r="S98" s="473">
        <f>SUM(O98*R98)</f>
        <v>73800</v>
      </c>
      <c r="T98" s="486">
        <v>22</v>
      </c>
      <c r="U98" s="229">
        <v>93</v>
      </c>
      <c r="V98" s="642">
        <f>SUM(S98-(S98*U98/100))</f>
        <v>5166</v>
      </c>
      <c r="W98" s="472">
        <f>SUM(J98+V98)</f>
        <v>216966</v>
      </c>
      <c r="X98" s="231">
        <f>W98</f>
        <v>216966</v>
      </c>
      <c r="Y98" s="229">
        <v>50</v>
      </c>
      <c r="Z98" s="229">
        <v>0</v>
      </c>
      <c r="AA98" s="229">
        <v>0.01</v>
      </c>
      <c r="AB98" s="229"/>
    </row>
    <row r="99" spans="1:28" ht="17.25" x14ac:dyDescent="0.3">
      <c r="A99" s="229">
        <v>66</v>
      </c>
      <c r="B99" s="230" t="s">
        <v>4</v>
      </c>
      <c r="C99" s="229">
        <v>20334</v>
      </c>
      <c r="D99" s="229">
        <v>12</v>
      </c>
      <c r="E99" s="229"/>
      <c r="F99" s="229">
        <v>38</v>
      </c>
      <c r="G99" s="229">
        <v>1</v>
      </c>
      <c r="H99" s="484">
        <f>SUM((D99*400)+(E99*100)+F99)</f>
        <v>4838</v>
      </c>
      <c r="I99" s="229">
        <v>100</v>
      </c>
      <c r="J99" s="473">
        <f>SUM(H99*I99)</f>
        <v>483800</v>
      </c>
      <c r="K99" s="229"/>
      <c r="L99" s="505" t="s">
        <v>1337</v>
      </c>
      <c r="M99" s="230"/>
      <c r="N99" s="230"/>
      <c r="O99" s="229"/>
      <c r="P99" s="229"/>
      <c r="Q99" s="229"/>
      <c r="R99" s="647"/>
      <c r="S99" s="473">
        <f>SUM(O99*R99)</f>
        <v>0</v>
      </c>
      <c r="T99" s="486"/>
      <c r="U99" s="229"/>
      <c r="V99" s="642">
        <f>SUM(S99-(S99*U99/100))</f>
        <v>0</v>
      </c>
      <c r="W99" s="472">
        <f>SUM(J99+V99)</f>
        <v>483800</v>
      </c>
      <c r="X99" s="231">
        <f>W99</f>
        <v>483800</v>
      </c>
      <c r="Y99" s="229">
        <v>50</v>
      </c>
      <c r="Z99" s="229">
        <v>0</v>
      </c>
      <c r="AA99" s="229">
        <v>0.01</v>
      </c>
      <c r="AB99" s="229"/>
    </row>
    <row r="100" spans="1:28" ht="17.25" x14ac:dyDescent="0.3">
      <c r="A100" s="229">
        <v>67</v>
      </c>
      <c r="B100" s="230"/>
      <c r="C100" s="229">
        <v>4</v>
      </c>
      <c r="D100" s="229">
        <v>1</v>
      </c>
      <c r="E100" s="229">
        <v>2</v>
      </c>
      <c r="F100" s="229">
        <v>0</v>
      </c>
      <c r="G100" s="229">
        <v>1</v>
      </c>
      <c r="H100" s="484">
        <f>SUM((D100*400)+(E100*100)+F100)</f>
        <v>600</v>
      </c>
      <c r="I100" s="229">
        <v>75</v>
      </c>
      <c r="J100" s="473">
        <f>SUM(H100*I100)</f>
        <v>45000</v>
      </c>
      <c r="K100" s="229"/>
      <c r="L100" s="505" t="s">
        <v>1337</v>
      </c>
      <c r="M100" s="230"/>
      <c r="N100" s="230"/>
      <c r="O100" s="229"/>
      <c r="P100" s="229"/>
      <c r="Q100" s="229"/>
      <c r="R100" s="647"/>
      <c r="S100" s="473">
        <f>SUM(O100*R100)</f>
        <v>0</v>
      </c>
      <c r="T100" s="486"/>
      <c r="U100" s="229"/>
      <c r="V100" s="642">
        <f>SUM(S100-(S100*U100/100))</f>
        <v>0</v>
      </c>
      <c r="W100" s="472">
        <f>SUM(J100+V100)</f>
        <v>45000</v>
      </c>
      <c r="X100" s="231">
        <f>W100</f>
        <v>45000</v>
      </c>
      <c r="Y100" s="229">
        <v>50</v>
      </c>
      <c r="Z100" s="229">
        <v>0</v>
      </c>
      <c r="AA100" s="229">
        <v>0.01</v>
      </c>
      <c r="AB100" s="229"/>
    </row>
    <row r="101" spans="1:28" ht="17.25" x14ac:dyDescent="0.3">
      <c r="A101" s="229">
        <v>68</v>
      </c>
      <c r="B101" s="230" t="s">
        <v>4</v>
      </c>
      <c r="C101" s="229">
        <v>281</v>
      </c>
      <c r="D101" s="229"/>
      <c r="E101" s="229">
        <v>1</v>
      </c>
      <c r="F101" s="229">
        <v>32</v>
      </c>
      <c r="G101" s="229">
        <v>2</v>
      </c>
      <c r="H101" s="484">
        <f>SUM((D101*400)+(E101*100)+F101)</f>
        <v>132</v>
      </c>
      <c r="I101" s="229">
        <v>200</v>
      </c>
      <c r="J101" s="473">
        <f>SUM(H101*I101)</f>
        <v>26400</v>
      </c>
      <c r="K101" s="229"/>
      <c r="L101" s="646">
        <v>32</v>
      </c>
      <c r="M101" s="230" t="s">
        <v>3</v>
      </c>
      <c r="N101" s="230" t="s">
        <v>9</v>
      </c>
      <c r="O101" s="229">
        <v>120</v>
      </c>
      <c r="P101" s="229"/>
      <c r="Q101" s="229"/>
      <c r="R101" s="647">
        <v>6500</v>
      </c>
      <c r="S101" s="473">
        <f>SUM(O101*R101)</f>
        <v>780000</v>
      </c>
      <c r="T101" s="486">
        <v>22</v>
      </c>
      <c r="U101" s="229">
        <v>85</v>
      </c>
      <c r="V101" s="642">
        <f>SUM(S101-(S101*U101/100))</f>
        <v>117000</v>
      </c>
      <c r="W101" s="472">
        <f>SUM(J101+V101)</f>
        <v>143400</v>
      </c>
      <c r="X101" s="231">
        <f>W101</f>
        <v>143400</v>
      </c>
      <c r="Y101" s="229">
        <v>10</v>
      </c>
      <c r="Z101" s="229">
        <v>0</v>
      </c>
      <c r="AA101" s="229">
        <v>0.02</v>
      </c>
      <c r="AB101" s="229"/>
    </row>
    <row r="102" spans="1:28" ht="17.25" x14ac:dyDescent="0.3">
      <c r="A102" s="229">
        <v>69</v>
      </c>
      <c r="B102" s="230" t="s">
        <v>4</v>
      </c>
      <c r="C102" s="229">
        <v>13661</v>
      </c>
      <c r="D102" s="229">
        <v>1</v>
      </c>
      <c r="E102" s="229">
        <v>1</v>
      </c>
      <c r="F102" s="229">
        <v>40</v>
      </c>
      <c r="G102" s="229">
        <v>1</v>
      </c>
      <c r="H102" s="484">
        <f>SUM((D102*400)+(E102*100)+F102)</f>
        <v>540</v>
      </c>
      <c r="I102" s="229">
        <v>75</v>
      </c>
      <c r="J102" s="473">
        <f>SUM(H102*I102)</f>
        <v>40500</v>
      </c>
      <c r="K102" s="229"/>
      <c r="L102" s="646">
        <v>36</v>
      </c>
      <c r="M102" s="230"/>
      <c r="N102" s="230"/>
      <c r="O102" s="229"/>
      <c r="P102" s="229"/>
      <c r="Q102" s="229"/>
      <c r="R102" s="647"/>
      <c r="S102" s="473">
        <f>SUM(O102*R102)</f>
        <v>0</v>
      </c>
      <c r="T102" s="486"/>
      <c r="U102" s="229"/>
      <c r="V102" s="642">
        <f>SUM(S102-(S102*U102/100))</f>
        <v>0</v>
      </c>
      <c r="W102" s="472">
        <f>SUM(J102+V102)</f>
        <v>40500</v>
      </c>
      <c r="X102" s="231">
        <f>W102</f>
        <v>40500</v>
      </c>
      <c r="Y102" s="229">
        <v>50</v>
      </c>
      <c r="Z102" s="229">
        <v>0</v>
      </c>
      <c r="AA102" s="229">
        <v>0.01</v>
      </c>
      <c r="AB102" s="229"/>
    </row>
    <row r="103" spans="1:28" ht="17.25" x14ac:dyDescent="0.3">
      <c r="A103" s="229">
        <v>70</v>
      </c>
      <c r="B103" s="230" t="s">
        <v>4</v>
      </c>
      <c r="C103" s="229">
        <v>1589</v>
      </c>
      <c r="D103" s="229">
        <v>17</v>
      </c>
      <c r="E103" s="229">
        <v>2</v>
      </c>
      <c r="F103" s="229">
        <v>78</v>
      </c>
      <c r="G103" s="229">
        <v>1</v>
      </c>
      <c r="H103" s="484">
        <f>SUM((D103*400)+(E103*100)+F103)</f>
        <v>7078</v>
      </c>
      <c r="I103" s="229">
        <v>75</v>
      </c>
      <c r="J103" s="473">
        <f>SUM(H103*I103)</f>
        <v>530850</v>
      </c>
      <c r="K103" s="229"/>
      <c r="L103" s="646">
        <v>36</v>
      </c>
      <c r="M103" s="230"/>
      <c r="N103" s="230"/>
      <c r="O103" s="229"/>
      <c r="P103" s="229"/>
      <c r="Q103" s="229"/>
      <c r="R103" s="647"/>
      <c r="S103" s="473">
        <f>SUM(O103*R103)</f>
        <v>0</v>
      </c>
      <c r="T103" s="486"/>
      <c r="U103" s="229"/>
      <c r="V103" s="642">
        <f>SUM(S103-(S103*U103/100))</f>
        <v>0</v>
      </c>
      <c r="W103" s="472">
        <f>SUM(J103+V103)</f>
        <v>530850</v>
      </c>
      <c r="X103" s="231">
        <f>W103</f>
        <v>530850</v>
      </c>
      <c r="Y103" s="229">
        <v>50</v>
      </c>
      <c r="Z103" s="229">
        <v>0</v>
      </c>
      <c r="AA103" s="229">
        <v>0.01</v>
      </c>
      <c r="AB103" s="229"/>
    </row>
    <row r="104" spans="1:28" ht="17.25" x14ac:dyDescent="0.3">
      <c r="A104" s="229">
        <v>71</v>
      </c>
      <c r="B104" s="230" t="s">
        <v>4</v>
      </c>
      <c r="C104" s="229">
        <v>14343</v>
      </c>
      <c r="D104" s="229">
        <v>0</v>
      </c>
      <c r="E104" s="229">
        <v>2</v>
      </c>
      <c r="F104" s="229">
        <v>12</v>
      </c>
      <c r="G104" s="229">
        <v>2</v>
      </c>
      <c r="H104" s="484">
        <f>SUM((D104*400)+(E104*100)+F104)</f>
        <v>212</v>
      </c>
      <c r="I104" s="229">
        <v>75</v>
      </c>
      <c r="J104" s="473">
        <f>SUM(H104*I104)</f>
        <v>15900</v>
      </c>
      <c r="K104" s="229"/>
      <c r="L104" s="646">
        <v>36</v>
      </c>
      <c r="M104" s="230" t="s">
        <v>10</v>
      </c>
      <c r="N104" s="230" t="s">
        <v>9</v>
      </c>
      <c r="O104" s="229">
        <v>285</v>
      </c>
      <c r="P104" s="229"/>
      <c r="Q104" s="229"/>
      <c r="R104" s="647">
        <v>6500</v>
      </c>
      <c r="S104" s="473">
        <f>SUM(O104*R104)</f>
        <v>1852500</v>
      </c>
      <c r="T104" s="486"/>
      <c r="U104" s="229"/>
      <c r="V104" s="642">
        <f>SUM(S104-(S104*U104/100))</f>
        <v>1852500</v>
      </c>
      <c r="W104" s="472">
        <f>SUM(J104+V104)</f>
        <v>1868400</v>
      </c>
      <c r="X104" s="231">
        <f>W104</f>
        <v>1868400</v>
      </c>
      <c r="Y104" s="229">
        <v>10</v>
      </c>
      <c r="Z104" s="229">
        <v>0</v>
      </c>
      <c r="AA104" s="229">
        <v>0.02</v>
      </c>
      <c r="AB104" s="229"/>
    </row>
    <row r="105" spans="1:28" ht="17.25" x14ac:dyDescent="0.3">
      <c r="A105" s="229"/>
      <c r="B105" s="230"/>
      <c r="C105" s="229"/>
      <c r="D105" s="229"/>
      <c r="E105" s="229"/>
      <c r="F105" s="229"/>
      <c r="G105" s="229"/>
      <c r="H105" s="484"/>
      <c r="I105" s="229"/>
      <c r="J105" s="473">
        <f>SUM(H105*I105)</f>
        <v>0</v>
      </c>
      <c r="K105" s="229"/>
      <c r="L105" s="646"/>
      <c r="M105" s="230" t="s">
        <v>8</v>
      </c>
      <c r="N105" s="230" t="s">
        <v>0</v>
      </c>
      <c r="O105" s="229">
        <v>30</v>
      </c>
      <c r="P105" s="229"/>
      <c r="Q105" s="229"/>
      <c r="R105" s="647">
        <v>5400</v>
      </c>
      <c r="S105" s="473">
        <f>SUM(O105*R105)</f>
        <v>162000</v>
      </c>
      <c r="T105" s="486"/>
      <c r="U105" s="229"/>
      <c r="V105" s="642">
        <f>SUM(S105-(S105*U105/100))</f>
        <v>162000</v>
      </c>
      <c r="W105" s="472">
        <f>V105</f>
        <v>162000</v>
      </c>
      <c r="X105" s="231">
        <f>W105</f>
        <v>162000</v>
      </c>
      <c r="Y105" s="229">
        <v>50</v>
      </c>
      <c r="Z105" s="229">
        <v>0</v>
      </c>
      <c r="AA105" s="229">
        <v>0.01</v>
      </c>
      <c r="AB105" s="229"/>
    </row>
    <row r="106" spans="1:28" ht="17.25" x14ac:dyDescent="0.3">
      <c r="A106" s="229"/>
      <c r="B106" s="230"/>
      <c r="C106" s="229"/>
      <c r="D106" s="229"/>
      <c r="E106" s="229"/>
      <c r="F106" s="229"/>
      <c r="G106" s="229"/>
      <c r="H106" s="484"/>
      <c r="I106" s="229"/>
      <c r="J106" s="473">
        <f>SUM(H106*I106)</f>
        <v>0</v>
      </c>
      <c r="K106" s="229"/>
      <c r="L106" s="646"/>
      <c r="M106" s="230" t="s">
        <v>11</v>
      </c>
      <c r="N106" s="230" t="s">
        <v>0</v>
      </c>
      <c r="O106" s="229">
        <v>30</v>
      </c>
      <c r="P106" s="229"/>
      <c r="Q106" s="229"/>
      <c r="R106" s="647">
        <v>2050</v>
      </c>
      <c r="S106" s="473">
        <f>SUM(O106*R106)</f>
        <v>61500</v>
      </c>
      <c r="T106" s="486"/>
      <c r="U106" s="229"/>
      <c r="V106" s="642">
        <f>SUM(S106-(S106*U106/100))</f>
        <v>61500</v>
      </c>
      <c r="W106" s="472">
        <f>V106</f>
        <v>61500</v>
      </c>
      <c r="X106" s="231">
        <f>W106</f>
        <v>61500</v>
      </c>
      <c r="Y106" s="229">
        <v>50</v>
      </c>
      <c r="Z106" s="229">
        <v>0</v>
      </c>
      <c r="AA106" s="229">
        <v>0.01</v>
      </c>
      <c r="AB106" s="229"/>
    </row>
    <row r="107" spans="1:28" ht="17.25" x14ac:dyDescent="0.3">
      <c r="A107" s="229"/>
      <c r="B107" s="230"/>
      <c r="C107" s="229"/>
      <c r="D107" s="229"/>
      <c r="E107" s="229"/>
      <c r="F107" s="229"/>
      <c r="G107" s="229"/>
      <c r="H107" s="484"/>
      <c r="I107" s="229"/>
      <c r="J107" s="473">
        <f>SUM(H107*I107)</f>
        <v>0</v>
      </c>
      <c r="K107" s="229"/>
      <c r="L107" s="646"/>
      <c r="M107" s="230" t="s">
        <v>16</v>
      </c>
      <c r="N107" s="230" t="s">
        <v>0</v>
      </c>
      <c r="O107" s="229">
        <v>30</v>
      </c>
      <c r="P107" s="229"/>
      <c r="Q107" s="229"/>
      <c r="R107" s="647">
        <v>2400</v>
      </c>
      <c r="S107" s="473">
        <f>SUM(O107*R107)</f>
        <v>72000</v>
      </c>
      <c r="T107" s="486"/>
      <c r="U107" s="229"/>
      <c r="V107" s="642">
        <f>SUM(S107-(S107*U107/100))</f>
        <v>72000</v>
      </c>
      <c r="W107" s="472">
        <f>V107</f>
        <v>72000</v>
      </c>
      <c r="X107" s="231">
        <f>W107</f>
        <v>72000</v>
      </c>
      <c r="Y107" s="229">
        <v>0</v>
      </c>
      <c r="Z107" s="651">
        <f>V107</f>
        <v>72000</v>
      </c>
      <c r="AA107" s="229">
        <v>0.03</v>
      </c>
      <c r="AB107" s="229"/>
    </row>
    <row r="108" spans="1:28" ht="17.25" x14ac:dyDescent="0.3">
      <c r="A108" s="229">
        <v>72</v>
      </c>
      <c r="B108" s="230" t="s">
        <v>4</v>
      </c>
      <c r="C108" s="229">
        <v>10630</v>
      </c>
      <c r="D108" s="229"/>
      <c r="E108" s="229">
        <v>2</v>
      </c>
      <c r="F108" s="229"/>
      <c r="G108" s="229">
        <v>1</v>
      </c>
      <c r="H108" s="484">
        <f>SUM((D108*400)+(E108*100)+F108)</f>
        <v>200</v>
      </c>
      <c r="I108" s="229">
        <v>200</v>
      </c>
      <c r="J108" s="473">
        <f>SUM(H108*I108)</f>
        <v>40000</v>
      </c>
      <c r="K108" s="229"/>
      <c r="L108" s="646">
        <v>36</v>
      </c>
      <c r="M108" s="230"/>
      <c r="N108" s="230"/>
      <c r="O108" s="229"/>
      <c r="P108" s="229"/>
      <c r="Q108" s="229"/>
      <c r="R108" s="647"/>
      <c r="S108" s="473">
        <f>SUM(O108*R108)</f>
        <v>0</v>
      </c>
      <c r="T108" s="486"/>
      <c r="U108" s="229"/>
      <c r="V108" s="642">
        <f>SUM(S108-(S108*U108/100))</f>
        <v>0</v>
      </c>
      <c r="W108" s="472">
        <f>SUM(J108+V108)</f>
        <v>40000</v>
      </c>
      <c r="X108" s="231">
        <f>W108</f>
        <v>40000</v>
      </c>
      <c r="Y108" s="229">
        <v>50</v>
      </c>
      <c r="Z108" s="229">
        <v>0</v>
      </c>
      <c r="AA108" s="229">
        <v>0.01</v>
      </c>
      <c r="AB108" s="229"/>
    </row>
    <row r="109" spans="1:28" ht="17.25" x14ac:dyDescent="0.3">
      <c r="A109" s="229">
        <v>73</v>
      </c>
      <c r="B109" s="230" t="s">
        <v>4</v>
      </c>
      <c r="C109" s="229">
        <v>12671</v>
      </c>
      <c r="D109" s="229">
        <v>4</v>
      </c>
      <c r="E109" s="229"/>
      <c r="F109" s="229"/>
      <c r="G109" s="229">
        <v>1</v>
      </c>
      <c r="H109" s="484">
        <f>SUM((D109*400)+(E109*100)+F109)</f>
        <v>1600</v>
      </c>
      <c r="I109" s="229">
        <v>75</v>
      </c>
      <c r="J109" s="473">
        <f>SUM(H109*I109)</f>
        <v>120000</v>
      </c>
      <c r="K109" s="229"/>
      <c r="L109" s="646">
        <v>36</v>
      </c>
      <c r="M109" s="230"/>
      <c r="N109" s="230"/>
      <c r="O109" s="229"/>
      <c r="P109" s="229"/>
      <c r="Q109" s="229"/>
      <c r="R109" s="647"/>
      <c r="S109" s="473">
        <f>SUM(O109*R109)</f>
        <v>0</v>
      </c>
      <c r="T109" s="486"/>
      <c r="U109" s="229"/>
      <c r="V109" s="642">
        <f>SUM(S109-(S109*U109/100))</f>
        <v>0</v>
      </c>
      <c r="W109" s="472">
        <f>SUM(J109+V109)</f>
        <v>120000</v>
      </c>
      <c r="X109" s="231">
        <f>W109</f>
        <v>120000</v>
      </c>
      <c r="Y109" s="229">
        <v>50</v>
      </c>
      <c r="Z109" s="229">
        <v>0</v>
      </c>
      <c r="AA109" s="229">
        <v>0.01</v>
      </c>
      <c r="AB109" s="229"/>
    </row>
    <row r="110" spans="1:28" ht="17.25" x14ac:dyDescent="0.3">
      <c r="A110" s="494">
        <v>74</v>
      </c>
      <c r="B110" s="498" t="s">
        <v>23</v>
      </c>
      <c r="C110" s="494">
        <v>33</v>
      </c>
      <c r="D110" s="494">
        <v>11</v>
      </c>
      <c r="E110" s="494"/>
      <c r="F110" s="494"/>
      <c r="G110" s="229">
        <v>1</v>
      </c>
      <c r="H110" s="484">
        <f>SUM((D110*400)+(E110*100)+F110)</f>
        <v>4400</v>
      </c>
      <c r="I110" s="229">
        <v>75</v>
      </c>
      <c r="J110" s="473">
        <f>SUM(H110*I110)</f>
        <v>330000</v>
      </c>
      <c r="K110" s="229"/>
      <c r="L110" s="645">
        <v>36</v>
      </c>
      <c r="M110" s="498"/>
      <c r="N110" s="498"/>
      <c r="O110" s="494"/>
      <c r="P110" s="229"/>
      <c r="Q110" s="229"/>
      <c r="R110" s="647"/>
      <c r="S110" s="473">
        <f>SUM(O110*R110)</f>
        <v>0</v>
      </c>
      <c r="T110" s="486"/>
      <c r="U110" s="229"/>
      <c r="V110" s="642">
        <f>SUM(S110-(S110*U110/100))</f>
        <v>0</v>
      </c>
      <c r="W110" s="472">
        <f>SUM(J110+V110)</f>
        <v>330000</v>
      </c>
      <c r="X110" s="231">
        <f>W110</f>
        <v>330000</v>
      </c>
      <c r="Y110" s="229">
        <v>50</v>
      </c>
      <c r="Z110" s="229">
        <v>0</v>
      </c>
      <c r="AA110" s="229">
        <v>0.01</v>
      </c>
      <c r="AB110" s="494"/>
    </row>
    <row r="111" spans="1:28" ht="17.25" x14ac:dyDescent="0.3">
      <c r="A111" s="229">
        <v>75</v>
      </c>
      <c r="B111" s="230" t="s">
        <v>4</v>
      </c>
      <c r="C111" s="229">
        <v>2889</v>
      </c>
      <c r="D111" s="229">
        <v>8</v>
      </c>
      <c r="E111" s="229"/>
      <c r="F111" s="229"/>
      <c r="G111" s="229">
        <v>1</v>
      </c>
      <c r="H111" s="484">
        <f>SUM((D111*400)+(E111*100)+F111)</f>
        <v>3200</v>
      </c>
      <c r="I111" s="229">
        <v>100</v>
      </c>
      <c r="J111" s="473">
        <f>SUM(H111*I111)</f>
        <v>320000</v>
      </c>
      <c r="K111" s="229"/>
      <c r="L111" s="646">
        <v>38</v>
      </c>
      <c r="M111" s="230"/>
      <c r="N111" s="230"/>
      <c r="O111" s="229"/>
      <c r="P111" s="229"/>
      <c r="Q111" s="229"/>
      <c r="R111" s="647"/>
      <c r="S111" s="473">
        <f>SUM(O111*R111)</f>
        <v>0</v>
      </c>
      <c r="T111" s="486"/>
      <c r="U111" s="229"/>
      <c r="V111" s="642">
        <f>SUM(S111-(S111*U111/100))</f>
        <v>0</v>
      </c>
      <c r="W111" s="472">
        <f>SUM(J111+V111)</f>
        <v>320000</v>
      </c>
      <c r="X111" s="231">
        <f>W111</f>
        <v>320000</v>
      </c>
      <c r="Y111" s="229">
        <v>50</v>
      </c>
      <c r="Z111" s="229">
        <v>0</v>
      </c>
      <c r="AA111" s="229">
        <v>0.01</v>
      </c>
      <c r="AB111" s="229"/>
    </row>
    <row r="112" spans="1:28" ht="17.25" x14ac:dyDescent="0.3">
      <c r="A112" s="229">
        <v>76</v>
      </c>
      <c r="B112" s="230" t="s">
        <v>4</v>
      </c>
      <c r="C112" s="229">
        <v>20801</v>
      </c>
      <c r="D112" s="229"/>
      <c r="E112" s="229">
        <v>2</v>
      </c>
      <c r="F112" s="229">
        <v>18</v>
      </c>
      <c r="G112" s="229">
        <v>1</v>
      </c>
      <c r="H112" s="484">
        <f>SUM((D112*400)+(E112*100)+F112)</f>
        <v>218</v>
      </c>
      <c r="I112" s="229">
        <v>150</v>
      </c>
      <c r="J112" s="473">
        <f>SUM(H112*I112)</f>
        <v>32700</v>
      </c>
      <c r="K112" s="229"/>
      <c r="L112" s="646">
        <v>38</v>
      </c>
      <c r="M112" s="230"/>
      <c r="N112" s="230"/>
      <c r="O112" s="229"/>
      <c r="P112" s="229"/>
      <c r="Q112" s="229"/>
      <c r="R112" s="647"/>
      <c r="S112" s="473">
        <f>SUM(O112*R112)</f>
        <v>0</v>
      </c>
      <c r="T112" s="486"/>
      <c r="U112" s="229"/>
      <c r="V112" s="642">
        <f>SUM(S112-(S112*U112/100))</f>
        <v>0</v>
      </c>
      <c r="W112" s="472">
        <f>SUM(J112+V112)</f>
        <v>32700</v>
      </c>
      <c r="X112" s="231">
        <f>W112</f>
        <v>32700</v>
      </c>
      <c r="Y112" s="229">
        <v>50</v>
      </c>
      <c r="Z112" s="229">
        <v>0</v>
      </c>
      <c r="AA112" s="229">
        <v>0.01</v>
      </c>
      <c r="AB112" s="229"/>
    </row>
    <row r="113" spans="1:28" ht="17.25" x14ac:dyDescent="0.3">
      <c r="A113" s="229">
        <v>77</v>
      </c>
      <c r="B113" s="230" t="s">
        <v>4</v>
      </c>
      <c r="C113" s="229">
        <v>207</v>
      </c>
      <c r="D113" s="229"/>
      <c r="E113" s="229">
        <v>1</v>
      </c>
      <c r="F113" s="229">
        <v>60</v>
      </c>
      <c r="G113" s="229">
        <v>2</v>
      </c>
      <c r="H113" s="484">
        <f>SUM((D113*400)+(E113*100)+F113)</f>
        <v>160</v>
      </c>
      <c r="I113" s="229">
        <v>200</v>
      </c>
      <c r="J113" s="473">
        <f>SUM(H113*I113)</f>
        <v>32000</v>
      </c>
      <c r="K113" s="229"/>
      <c r="L113" s="646">
        <v>38</v>
      </c>
      <c r="M113" s="230" t="s">
        <v>3</v>
      </c>
      <c r="N113" s="230" t="s">
        <v>9</v>
      </c>
      <c r="O113" s="229">
        <v>120</v>
      </c>
      <c r="P113" s="229"/>
      <c r="Q113" s="229"/>
      <c r="R113" s="647">
        <v>6500</v>
      </c>
      <c r="S113" s="473">
        <f>SUM(O113*R113)</f>
        <v>780000</v>
      </c>
      <c r="T113" s="486">
        <v>57</v>
      </c>
      <c r="U113" s="229">
        <v>885</v>
      </c>
      <c r="V113" s="642">
        <f>SUM(S113-(S113*U113/100))</f>
        <v>-6123000</v>
      </c>
      <c r="W113" s="472">
        <f>SUM(J113+V113)</f>
        <v>-6091000</v>
      </c>
      <c r="X113" s="231">
        <f>W113</f>
        <v>-6091000</v>
      </c>
      <c r="Y113" s="229">
        <v>10</v>
      </c>
      <c r="Z113" s="229">
        <v>0</v>
      </c>
      <c r="AA113" s="229">
        <v>0.02</v>
      </c>
      <c r="AB113" s="229"/>
    </row>
    <row r="114" spans="1:28" ht="17.25" x14ac:dyDescent="0.3">
      <c r="A114" s="229"/>
      <c r="B114" s="230"/>
      <c r="C114" s="229"/>
      <c r="D114" s="229"/>
      <c r="E114" s="229"/>
      <c r="F114" s="229"/>
      <c r="G114" s="229"/>
      <c r="H114" s="484"/>
      <c r="I114" s="229"/>
      <c r="J114" s="473">
        <f>SUM(H114*I114)</f>
        <v>0</v>
      </c>
      <c r="K114" s="229"/>
      <c r="L114" s="505"/>
      <c r="M114" s="230" t="s">
        <v>8</v>
      </c>
      <c r="N114" s="230" t="s">
        <v>0</v>
      </c>
      <c r="O114" s="229">
        <v>15</v>
      </c>
      <c r="P114" s="229"/>
      <c r="Q114" s="229"/>
      <c r="R114" s="647">
        <v>5400</v>
      </c>
      <c r="S114" s="473">
        <f>SUM(O114*R114)</f>
        <v>81000</v>
      </c>
      <c r="T114" s="486">
        <v>57</v>
      </c>
      <c r="U114" s="229">
        <v>85</v>
      </c>
      <c r="V114" s="642">
        <f>SUM(S114-(S114*U114/100))</f>
        <v>12150</v>
      </c>
      <c r="W114" s="472">
        <f>SUM(J114+V114)</f>
        <v>12150</v>
      </c>
      <c r="X114" s="231">
        <f>W114</f>
        <v>12150</v>
      </c>
      <c r="Y114" s="229">
        <v>50</v>
      </c>
      <c r="Z114" s="229">
        <v>0</v>
      </c>
      <c r="AA114" s="229">
        <v>0.01</v>
      </c>
      <c r="AB114" s="229"/>
    </row>
    <row r="115" spans="1:28" ht="17.25" x14ac:dyDescent="0.3">
      <c r="A115" s="229">
        <v>78</v>
      </c>
      <c r="B115" s="230" t="s">
        <v>4</v>
      </c>
      <c r="C115" s="229">
        <v>1790</v>
      </c>
      <c r="D115" s="229">
        <v>9</v>
      </c>
      <c r="E115" s="229">
        <v>1</v>
      </c>
      <c r="F115" s="229">
        <v>77</v>
      </c>
      <c r="G115" s="229">
        <v>1</v>
      </c>
      <c r="H115" s="484">
        <f>SUM((D115*400)+(E115*100)+F115)</f>
        <v>3777</v>
      </c>
      <c r="I115" s="229">
        <v>110</v>
      </c>
      <c r="J115" s="473">
        <f>SUM(H115*I115)</f>
        <v>415470</v>
      </c>
      <c r="K115" s="229"/>
      <c r="L115" s="646">
        <v>39</v>
      </c>
      <c r="M115" s="230" t="s">
        <v>3</v>
      </c>
      <c r="N115" s="230" t="s">
        <v>0</v>
      </c>
      <c r="O115" s="229">
        <v>150</v>
      </c>
      <c r="P115" s="229"/>
      <c r="Q115" s="229"/>
      <c r="R115" s="647">
        <v>6500</v>
      </c>
      <c r="S115" s="473">
        <f>SUM(O115*R115)</f>
        <v>975000</v>
      </c>
      <c r="T115" s="486">
        <v>3</v>
      </c>
      <c r="U115" s="229">
        <v>9</v>
      </c>
      <c r="V115" s="642">
        <f>SUM(S115-(S115*U115/100))</f>
        <v>887250</v>
      </c>
      <c r="W115" s="472">
        <f>SUM(J115+V115)</f>
        <v>1302720</v>
      </c>
      <c r="X115" s="231">
        <f>W115</f>
        <v>1302720</v>
      </c>
      <c r="Y115" s="229">
        <v>10</v>
      </c>
      <c r="Z115" s="229">
        <v>0</v>
      </c>
      <c r="AA115" s="229">
        <v>0.02</v>
      </c>
      <c r="AB115" s="229"/>
    </row>
    <row r="116" spans="1:28" ht="17.25" x14ac:dyDescent="0.3">
      <c r="A116" s="229"/>
      <c r="B116" s="230"/>
      <c r="C116" s="229"/>
      <c r="D116" s="229"/>
      <c r="E116" s="229"/>
      <c r="F116" s="229"/>
      <c r="G116" s="229"/>
      <c r="H116" s="484"/>
      <c r="I116" s="229"/>
      <c r="J116" s="473">
        <f>SUM(H116*I116)</f>
        <v>0</v>
      </c>
      <c r="K116" s="229"/>
      <c r="L116" s="505"/>
      <c r="M116" s="230" t="s">
        <v>11</v>
      </c>
      <c r="N116" s="230" t="s">
        <v>0</v>
      </c>
      <c r="O116" s="229">
        <v>120</v>
      </c>
      <c r="P116" s="229"/>
      <c r="Q116" s="229"/>
      <c r="R116" s="647">
        <v>2050</v>
      </c>
      <c r="S116" s="473">
        <f>SUM(O116*R116)</f>
        <v>246000</v>
      </c>
      <c r="T116" s="486">
        <v>3</v>
      </c>
      <c r="U116" s="229">
        <v>9</v>
      </c>
      <c r="V116" s="642">
        <f>SUM(S116-(S116*U116/100))</f>
        <v>223860</v>
      </c>
      <c r="W116" s="472">
        <f>SUM(J116+V116)</f>
        <v>223860</v>
      </c>
      <c r="X116" s="231">
        <f>W116</f>
        <v>223860</v>
      </c>
      <c r="Y116" s="229">
        <v>50</v>
      </c>
      <c r="Z116" s="229">
        <v>0</v>
      </c>
      <c r="AA116" s="229">
        <v>0.01</v>
      </c>
      <c r="AB116" s="229"/>
    </row>
    <row r="117" spans="1:28" ht="17.25" x14ac:dyDescent="0.3">
      <c r="A117" s="229">
        <v>79</v>
      </c>
      <c r="B117" s="230" t="s">
        <v>4</v>
      </c>
      <c r="C117" s="229">
        <v>15113</v>
      </c>
      <c r="D117" s="229">
        <v>1</v>
      </c>
      <c r="E117" s="229"/>
      <c r="F117" s="229"/>
      <c r="G117" s="229">
        <v>1</v>
      </c>
      <c r="H117" s="484">
        <f>SUM((D117*400)+(E117*100)+F117)</f>
        <v>400</v>
      </c>
      <c r="I117" s="229">
        <v>75</v>
      </c>
      <c r="J117" s="473">
        <f>SUM(H117*I117)</f>
        <v>30000</v>
      </c>
      <c r="K117" s="229"/>
      <c r="L117" s="646">
        <v>40</v>
      </c>
      <c r="M117" s="230"/>
      <c r="N117" s="230"/>
      <c r="O117" s="229"/>
      <c r="P117" s="229"/>
      <c r="Q117" s="229"/>
      <c r="R117" s="647"/>
      <c r="S117" s="473">
        <f>SUM(O117*R117)</f>
        <v>0</v>
      </c>
      <c r="T117" s="486"/>
      <c r="U117" s="229"/>
      <c r="V117" s="642">
        <f>SUM(S117-(S117*U117/100))</f>
        <v>0</v>
      </c>
      <c r="W117" s="472">
        <f>SUM(J117+V117)</f>
        <v>30000</v>
      </c>
      <c r="X117" s="231">
        <f>W117</f>
        <v>30000</v>
      </c>
      <c r="Y117" s="229">
        <v>50</v>
      </c>
      <c r="Z117" s="229">
        <v>0</v>
      </c>
      <c r="AA117" s="229"/>
      <c r="AB117" s="229"/>
    </row>
    <row r="118" spans="1:28" ht="17.25" x14ac:dyDescent="0.3">
      <c r="A118" s="229">
        <v>80</v>
      </c>
      <c r="B118" s="230" t="s">
        <v>4</v>
      </c>
      <c r="C118" s="229">
        <v>5887</v>
      </c>
      <c r="D118" s="229">
        <v>9</v>
      </c>
      <c r="E118" s="229">
        <v>1</v>
      </c>
      <c r="F118" s="229">
        <v>50</v>
      </c>
      <c r="G118" s="229">
        <v>1</v>
      </c>
      <c r="H118" s="484">
        <f>SUM((D118*400)+(E118*100)+F118)</f>
        <v>3750</v>
      </c>
      <c r="I118" s="229">
        <v>100</v>
      </c>
      <c r="J118" s="473">
        <f>SUM(H118*I118)</f>
        <v>375000</v>
      </c>
      <c r="K118" s="229"/>
      <c r="L118" s="646">
        <v>40</v>
      </c>
      <c r="M118" s="230"/>
      <c r="N118" s="230"/>
      <c r="O118" s="229"/>
      <c r="P118" s="229"/>
      <c r="Q118" s="229"/>
      <c r="R118" s="647"/>
      <c r="S118" s="473">
        <f>SUM(O118*R118)</f>
        <v>0</v>
      </c>
      <c r="T118" s="486"/>
      <c r="U118" s="229"/>
      <c r="V118" s="642">
        <f>SUM(S118-(S118*U118/100))</f>
        <v>0</v>
      </c>
      <c r="W118" s="472">
        <f>SUM(J118+V118)</f>
        <v>375000</v>
      </c>
      <c r="X118" s="231">
        <f>W118</f>
        <v>375000</v>
      </c>
      <c r="Y118" s="229">
        <v>50</v>
      </c>
      <c r="Z118" s="229">
        <v>0</v>
      </c>
      <c r="AA118" s="229"/>
      <c r="AB118" s="229"/>
    </row>
    <row r="119" spans="1:28" ht="17.25" x14ac:dyDescent="0.3">
      <c r="A119" s="229">
        <v>81</v>
      </c>
      <c r="B119" s="230" t="s">
        <v>4</v>
      </c>
      <c r="C119" s="229">
        <v>1652</v>
      </c>
      <c r="D119" s="229"/>
      <c r="E119" s="229"/>
      <c r="F119" s="229">
        <v>77</v>
      </c>
      <c r="G119" s="229">
        <v>1</v>
      </c>
      <c r="H119" s="484">
        <f>SUM((D119*400)+(E119*100)+F119)</f>
        <v>77</v>
      </c>
      <c r="I119" s="229">
        <v>75</v>
      </c>
      <c r="J119" s="473">
        <f>SUM(H119*I119)</f>
        <v>5775</v>
      </c>
      <c r="K119" s="229"/>
      <c r="L119" s="646">
        <v>40</v>
      </c>
      <c r="M119" s="230"/>
      <c r="N119" s="230"/>
      <c r="O119" s="229"/>
      <c r="P119" s="229"/>
      <c r="Q119" s="229"/>
      <c r="R119" s="647"/>
      <c r="S119" s="473">
        <f>SUM(O119*R119)</f>
        <v>0</v>
      </c>
      <c r="T119" s="486"/>
      <c r="U119" s="229"/>
      <c r="V119" s="642">
        <f>SUM(S119-(S119*U119/100))</f>
        <v>0</v>
      </c>
      <c r="W119" s="472">
        <f>SUM(J119+V119)</f>
        <v>5775</v>
      </c>
      <c r="X119" s="231">
        <f>W119</f>
        <v>5775</v>
      </c>
      <c r="Y119" s="229">
        <v>50</v>
      </c>
      <c r="Z119" s="229">
        <v>0</v>
      </c>
      <c r="AA119" s="229"/>
      <c r="AB119" s="229"/>
    </row>
    <row r="120" spans="1:28" ht="17.25" x14ac:dyDescent="0.3">
      <c r="A120" s="229">
        <v>82</v>
      </c>
      <c r="B120" s="230" t="s">
        <v>4</v>
      </c>
      <c r="C120" s="229">
        <v>1654</v>
      </c>
      <c r="D120" s="229"/>
      <c r="E120" s="229">
        <v>2</v>
      </c>
      <c r="F120" s="229">
        <v>5</v>
      </c>
      <c r="G120" s="229">
        <v>2</v>
      </c>
      <c r="H120" s="484">
        <f>SUM((D120*400)+(E120*100)+F120)</f>
        <v>205</v>
      </c>
      <c r="I120" s="229">
        <v>200</v>
      </c>
      <c r="J120" s="473">
        <f>SUM(H120*I120)</f>
        <v>41000</v>
      </c>
      <c r="K120" s="229"/>
      <c r="L120" s="646">
        <v>40</v>
      </c>
      <c r="M120" s="230" t="s">
        <v>3</v>
      </c>
      <c r="N120" s="230" t="s">
        <v>9</v>
      </c>
      <c r="O120" s="229">
        <v>144</v>
      </c>
      <c r="P120" s="229"/>
      <c r="Q120" s="229"/>
      <c r="R120" s="647">
        <v>6500</v>
      </c>
      <c r="S120" s="473">
        <f>SUM(O120*R120)</f>
        <v>936000</v>
      </c>
      <c r="T120" s="486">
        <v>25</v>
      </c>
      <c r="U120" s="229">
        <v>85</v>
      </c>
      <c r="V120" s="642">
        <f>SUM(S120-(S120*U120/100))</f>
        <v>140400</v>
      </c>
      <c r="W120" s="472">
        <f>SUM(J120+V120)</f>
        <v>181400</v>
      </c>
      <c r="X120" s="231">
        <f>W120</f>
        <v>181400</v>
      </c>
      <c r="Y120" s="229">
        <v>10</v>
      </c>
      <c r="Z120" s="229">
        <v>0</v>
      </c>
      <c r="AA120" s="229"/>
      <c r="AB120" s="229"/>
    </row>
    <row r="121" spans="1:28" ht="17.25" x14ac:dyDescent="0.3">
      <c r="A121" s="229"/>
      <c r="B121" s="230"/>
      <c r="C121" s="229"/>
      <c r="D121" s="229"/>
      <c r="E121" s="229"/>
      <c r="F121" s="229"/>
      <c r="G121" s="229"/>
      <c r="H121" s="484"/>
      <c r="I121" s="229"/>
      <c r="J121" s="473">
        <f>SUM(H121*I121)</f>
        <v>0</v>
      </c>
      <c r="K121" s="229"/>
      <c r="L121" s="505"/>
      <c r="M121" s="230" t="s">
        <v>8</v>
      </c>
      <c r="N121" s="230" t="s">
        <v>0</v>
      </c>
      <c r="O121" s="229">
        <v>15</v>
      </c>
      <c r="P121" s="229"/>
      <c r="Q121" s="229"/>
      <c r="R121" s="647">
        <v>5400</v>
      </c>
      <c r="S121" s="473">
        <f>SUM(O121*R121)</f>
        <v>81000</v>
      </c>
      <c r="T121" s="486">
        <v>25</v>
      </c>
      <c r="U121" s="229">
        <v>93</v>
      </c>
      <c r="V121" s="642">
        <f>SUM(S121-(S121*U121/100))</f>
        <v>5670</v>
      </c>
      <c r="W121" s="472">
        <f>SUM(J121+V121)</f>
        <v>5670</v>
      </c>
      <c r="X121" s="231">
        <f>W121</f>
        <v>5670</v>
      </c>
      <c r="Y121" s="229">
        <v>50</v>
      </c>
      <c r="Z121" s="229">
        <v>0</v>
      </c>
      <c r="AA121" s="229"/>
      <c r="AB121" s="229"/>
    </row>
    <row r="122" spans="1:28" ht="17.25" x14ac:dyDescent="0.3">
      <c r="A122" s="229">
        <v>83</v>
      </c>
      <c r="B122" s="230" t="s">
        <v>4</v>
      </c>
      <c r="C122" s="229">
        <v>7062</v>
      </c>
      <c r="D122" s="229"/>
      <c r="E122" s="229">
        <v>2</v>
      </c>
      <c r="F122" s="229">
        <v>14</v>
      </c>
      <c r="G122" s="229">
        <v>2</v>
      </c>
      <c r="H122" s="484">
        <f>SUM((D122*400)+(E122*100)+F122)</f>
        <v>214</v>
      </c>
      <c r="I122" s="229">
        <v>75</v>
      </c>
      <c r="J122" s="473">
        <f>SUM(H122*I122)</f>
        <v>16050</v>
      </c>
      <c r="K122" s="229"/>
      <c r="L122" s="646">
        <v>42</v>
      </c>
      <c r="M122" s="230" t="s">
        <v>3</v>
      </c>
      <c r="N122" s="230" t="s">
        <v>1233</v>
      </c>
      <c r="O122" s="229">
        <v>90</v>
      </c>
      <c r="P122" s="229"/>
      <c r="Q122" s="229"/>
      <c r="R122" s="647">
        <v>6500</v>
      </c>
      <c r="S122" s="473">
        <f>SUM(O122*R122)</f>
        <v>585000</v>
      </c>
      <c r="T122" s="486">
        <v>10</v>
      </c>
      <c r="U122" s="229">
        <v>10</v>
      </c>
      <c r="V122" s="642">
        <f>SUM(S122-(S122*U122/100))</f>
        <v>526500</v>
      </c>
      <c r="W122" s="472">
        <f>SUM(J122+V122)</f>
        <v>542550</v>
      </c>
      <c r="X122" s="231">
        <f>W122</f>
        <v>542550</v>
      </c>
      <c r="Y122" s="229">
        <v>10</v>
      </c>
      <c r="Z122" s="229">
        <v>0</v>
      </c>
      <c r="AA122" s="229">
        <v>0.02</v>
      </c>
      <c r="AB122" s="229" t="s">
        <v>1346</v>
      </c>
    </row>
    <row r="123" spans="1:28" ht="17.25" x14ac:dyDescent="0.3">
      <c r="A123" s="229">
        <v>84</v>
      </c>
      <c r="B123" s="230" t="s">
        <v>4</v>
      </c>
      <c r="C123" s="229">
        <v>20348</v>
      </c>
      <c r="D123" s="229">
        <v>1</v>
      </c>
      <c r="E123" s="229">
        <v>3</v>
      </c>
      <c r="F123" s="229">
        <v>81</v>
      </c>
      <c r="G123" s="229">
        <v>1</v>
      </c>
      <c r="H123" s="484">
        <f>SUM((D123*400)+(E123*100)+F123)</f>
        <v>781</v>
      </c>
      <c r="I123" s="229">
        <v>75</v>
      </c>
      <c r="J123" s="473">
        <f>SUM(H123*I123)</f>
        <v>58575</v>
      </c>
      <c r="K123" s="229"/>
      <c r="L123" s="646">
        <v>42</v>
      </c>
      <c r="M123" s="230"/>
      <c r="N123" s="230"/>
      <c r="O123" s="229"/>
      <c r="P123" s="229"/>
      <c r="Q123" s="229"/>
      <c r="R123" s="647"/>
      <c r="S123" s="473">
        <f>SUM(O123*R123)</f>
        <v>0</v>
      </c>
      <c r="T123" s="486"/>
      <c r="U123" s="229"/>
      <c r="V123" s="642">
        <f>SUM(S123-(S123*U123/100))</f>
        <v>0</v>
      </c>
      <c r="W123" s="472">
        <f>SUM(J123+V123)</f>
        <v>58575</v>
      </c>
      <c r="X123" s="231">
        <f>W123</f>
        <v>58575</v>
      </c>
      <c r="Y123" s="229">
        <v>50</v>
      </c>
      <c r="Z123" s="229">
        <v>0</v>
      </c>
      <c r="AA123" s="229">
        <v>0.01</v>
      </c>
      <c r="AB123" s="229"/>
    </row>
    <row r="124" spans="1:28" ht="17.25" x14ac:dyDescent="0.3">
      <c r="A124" s="229">
        <v>85</v>
      </c>
      <c r="B124" s="230" t="s">
        <v>4</v>
      </c>
      <c r="C124" s="229">
        <v>8107</v>
      </c>
      <c r="D124" s="229">
        <v>17</v>
      </c>
      <c r="E124" s="229"/>
      <c r="F124" s="229"/>
      <c r="G124" s="229">
        <v>1</v>
      </c>
      <c r="H124" s="484">
        <f>SUM((D124*400)+(E124*100)+F124)</f>
        <v>6800</v>
      </c>
      <c r="I124" s="229">
        <v>75</v>
      </c>
      <c r="J124" s="473">
        <f>SUM(H124*I124)</f>
        <v>510000</v>
      </c>
      <c r="K124" s="229"/>
      <c r="L124" s="646">
        <v>42</v>
      </c>
      <c r="M124" s="230"/>
      <c r="N124" s="230"/>
      <c r="O124" s="229"/>
      <c r="P124" s="229"/>
      <c r="Q124" s="229"/>
      <c r="R124" s="647"/>
      <c r="S124" s="473">
        <f>SUM(O124*R124)</f>
        <v>0</v>
      </c>
      <c r="T124" s="486"/>
      <c r="U124" s="229"/>
      <c r="V124" s="642">
        <f>SUM(S124-(S124*U124/100))</f>
        <v>0</v>
      </c>
      <c r="W124" s="472">
        <f>SUM(J124+V124)</f>
        <v>510000</v>
      </c>
      <c r="X124" s="231">
        <f>W124</f>
        <v>510000</v>
      </c>
      <c r="Y124" s="229">
        <v>50</v>
      </c>
      <c r="Z124" s="229">
        <v>0</v>
      </c>
      <c r="AA124" s="229">
        <v>0.01</v>
      </c>
      <c r="AB124" s="229"/>
    </row>
    <row r="125" spans="1:28" ht="17.25" x14ac:dyDescent="0.3">
      <c r="A125" s="229">
        <v>86</v>
      </c>
      <c r="B125" s="230" t="s">
        <v>4</v>
      </c>
      <c r="C125" s="229">
        <v>7055</v>
      </c>
      <c r="D125" s="229">
        <v>6</v>
      </c>
      <c r="E125" s="229"/>
      <c r="F125" s="229">
        <v>78</v>
      </c>
      <c r="G125" s="229">
        <v>1</v>
      </c>
      <c r="H125" s="484">
        <f>SUM((D125*400)+(E125*100)+F125)</f>
        <v>2478</v>
      </c>
      <c r="I125" s="229">
        <v>220</v>
      </c>
      <c r="J125" s="473">
        <f>SUM(H125*I125)</f>
        <v>545160</v>
      </c>
      <c r="K125" s="229"/>
      <c r="L125" s="646">
        <v>42</v>
      </c>
      <c r="M125" s="230"/>
      <c r="N125" s="230"/>
      <c r="O125" s="229"/>
      <c r="P125" s="229"/>
      <c r="Q125" s="229"/>
      <c r="R125" s="647"/>
      <c r="S125" s="473">
        <f>SUM(O125*R125)</f>
        <v>0</v>
      </c>
      <c r="T125" s="486"/>
      <c r="U125" s="229"/>
      <c r="V125" s="642">
        <f>SUM(S125-(S125*U125/100))</f>
        <v>0</v>
      </c>
      <c r="W125" s="472">
        <f>SUM(J125+V125)</f>
        <v>545160</v>
      </c>
      <c r="X125" s="231">
        <f>W125</f>
        <v>545160</v>
      </c>
      <c r="Y125" s="229">
        <v>50</v>
      </c>
      <c r="Z125" s="229">
        <v>0</v>
      </c>
      <c r="AA125" s="229">
        <v>0.01</v>
      </c>
      <c r="AB125" s="229"/>
    </row>
    <row r="126" spans="1:28" ht="17.25" x14ac:dyDescent="0.3">
      <c r="A126" s="229">
        <v>87</v>
      </c>
      <c r="B126" s="230" t="s">
        <v>4</v>
      </c>
      <c r="C126" s="229">
        <v>186</v>
      </c>
      <c r="D126" s="229">
        <v>1</v>
      </c>
      <c r="E126" s="229">
        <v>1</v>
      </c>
      <c r="F126" s="229">
        <v>38</v>
      </c>
      <c r="G126" s="229">
        <v>2</v>
      </c>
      <c r="H126" s="484">
        <f>SUM((D126*400)+(E126*100)+F126)</f>
        <v>538</v>
      </c>
      <c r="I126" s="229">
        <v>200</v>
      </c>
      <c r="J126" s="473">
        <f>SUM(H126*I126)</f>
        <v>107600</v>
      </c>
      <c r="K126" s="229"/>
      <c r="L126" s="646">
        <v>43</v>
      </c>
      <c r="M126" s="230" t="s">
        <v>3</v>
      </c>
      <c r="N126" s="230" t="s">
        <v>1233</v>
      </c>
      <c r="O126" s="229">
        <v>175.5</v>
      </c>
      <c r="P126" s="229"/>
      <c r="Q126" s="229"/>
      <c r="R126" s="647">
        <v>6500</v>
      </c>
      <c r="S126" s="473">
        <f>SUM(O126*R126)</f>
        <v>1140750</v>
      </c>
      <c r="T126" s="486">
        <v>25</v>
      </c>
      <c r="U126" s="229">
        <v>40</v>
      </c>
      <c r="V126" s="642">
        <f>SUM(S126-(S126*U126/100))</f>
        <v>684450</v>
      </c>
      <c r="W126" s="472">
        <f>SUM(J126+V126)</f>
        <v>792050</v>
      </c>
      <c r="X126" s="231">
        <f>W126</f>
        <v>792050</v>
      </c>
      <c r="Y126" s="229">
        <v>10</v>
      </c>
      <c r="Z126" s="229">
        <v>0</v>
      </c>
      <c r="AA126" s="229">
        <v>0.02</v>
      </c>
      <c r="AB126" s="229"/>
    </row>
    <row r="127" spans="1:28" ht="17.25" x14ac:dyDescent="0.3">
      <c r="A127" s="229"/>
      <c r="B127" s="230"/>
      <c r="C127" s="229"/>
      <c r="D127" s="229"/>
      <c r="E127" s="229"/>
      <c r="F127" s="229"/>
      <c r="G127" s="229"/>
      <c r="H127" s="484"/>
      <c r="I127" s="229"/>
      <c r="J127" s="473">
        <f>SUM(H127*I127)</f>
        <v>0</v>
      </c>
      <c r="K127" s="229"/>
      <c r="L127" s="505"/>
      <c r="M127" s="230" t="s">
        <v>38</v>
      </c>
      <c r="N127" s="230" t="s">
        <v>1233</v>
      </c>
      <c r="O127" s="229">
        <v>42</v>
      </c>
      <c r="P127" s="229"/>
      <c r="Q127" s="229"/>
      <c r="R127" s="647">
        <v>5350</v>
      </c>
      <c r="S127" s="473">
        <f>SUM(O127*R127)</f>
        <v>224700</v>
      </c>
      <c r="T127" s="486">
        <v>25</v>
      </c>
      <c r="U127" s="229">
        <v>40</v>
      </c>
      <c r="V127" s="642">
        <f>SUM(S127-(S127*U127/100))</f>
        <v>134820</v>
      </c>
      <c r="W127" s="472">
        <f>SUM(J127+V127)</f>
        <v>134820</v>
      </c>
      <c r="X127" s="231">
        <f>W127</f>
        <v>134820</v>
      </c>
      <c r="Y127" s="229">
        <v>10</v>
      </c>
      <c r="Z127" s="229">
        <v>0</v>
      </c>
      <c r="AA127" s="229">
        <v>0.02</v>
      </c>
      <c r="AB127" s="229"/>
    </row>
    <row r="128" spans="1:28" ht="17.25" x14ac:dyDescent="0.3">
      <c r="A128" s="229"/>
      <c r="B128" s="230"/>
      <c r="C128" s="229"/>
      <c r="D128" s="229"/>
      <c r="E128" s="229"/>
      <c r="F128" s="229"/>
      <c r="G128" s="229"/>
      <c r="H128" s="484"/>
      <c r="I128" s="229"/>
      <c r="J128" s="473">
        <f>SUM(H128*I128)</f>
        <v>0</v>
      </c>
      <c r="K128" s="229"/>
      <c r="L128" s="505"/>
      <c r="M128" s="230" t="s">
        <v>8</v>
      </c>
      <c r="N128" s="230" t="s">
        <v>0</v>
      </c>
      <c r="O128" s="229">
        <v>24</v>
      </c>
      <c r="P128" s="229"/>
      <c r="Q128" s="229"/>
      <c r="R128" s="647">
        <v>5400</v>
      </c>
      <c r="S128" s="473">
        <f>SUM(O128*R128)</f>
        <v>129600</v>
      </c>
      <c r="T128" s="486">
        <v>25</v>
      </c>
      <c r="U128" s="229">
        <v>93</v>
      </c>
      <c r="V128" s="642">
        <f>SUM(S128-(S128*U128/100))</f>
        <v>9072</v>
      </c>
      <c r="W128" s="472">
        <f>SUM(J128+V128)</f>
        <v>9072</v>
      </c>
      <c r="X128" s="231">
        <f>W128</f>
        <v>9072</v>
      </c>
      <c r="Y128" s="229">
        <v>50</v>
      </c>
      <c r="Z128" s="229">
        <v>0</v>
      </c>
      <c r="AA128" s="229">
        <v>0.01</v>
      </c>
      <c r="AB128" s="229"/>
    </row>
    <row r="129" spans="1:28" ht="17.25" x14ac:dyDescent="0.3">
      <c r="A129" s="229"/>
      <c r="B129" s="230"/>
      <c r="C129" s="229"/>
      <c r="D129" s="229"/>
      <c r="E129" s="229"/>
      <c r="F129" s="229"/>
      <c r="G129" s="229"/>
      <c r="H129" s="484"/>
      <c r="I129" s="229"/>
      <c r="J129" s="473">
        <f>SUM(H129*I129)</f>
        <v>0</v>
      </c>
      <c r="K129" s="229"/>
      <c r="L129" s="505"/>
      <c r="M129" s="230" t="s">
        <v>1345</v>
      </c>
      <c r="N129" s="230" t="s">
        <v>1233</v>
      </c>
      <c r="O129" s="229">
        <v>20</v>
      </c>
      <c r="P129" s="229"/>
      <c r="Q129" s="229"/>
      <c r="R129" s="647">
        <v>6500</v>
      </c>
      <c r="S129" s="473">
        <f>SUM(O129*R129)</f>
        <v>130000</v>
      </c>
      <c r="T129" s="486">
        <v>25</v>
      </c>
      <c r="U129" s="229">
        <v>40</v>
      </c>
      <c r="V129" s="642">
        <f>SUM(S129-(S129*U129/100))</f>
        <v>78000</v>
      </c>
      <c r="W129" s="472">
        <f>SUM(J129+V129)</f>
        <v>78000</v>
      </c>
      <c r="X129" s="231">
        <f>W129</f>
        <v>78000</v>
      </c>
      <c r="Y129" s="229">
        <v>10</v>
      </c>
      <c r="Z129" s="229">
        <v>0</v>
      </c>
      <c r="AA129" s="229">
        <v>0.02</v>
      </c>
      <c r="AB129" s="229"/>
    </row>
    <row r="130" spans="1:28" ht="17.25" x14ac:dyDescent="0.3">
      <c r="A130" s="229">
        <v>88</v>
      </c>
      <c r="B130" s="230" t="s">
        <v>4</v>
      </c>
      <c r="C130" s="229">
        <v>20390</v>
      </c>
      <c r="D130" s="229">
        <v>13</v>
      </c>
      <c r="E130" s="229">
        <v>3</v>
      </c>
      <c r="F130" s="229">
        <v>71</v>
      </c>
      <c r="G130" s="229">
        <v>1</v>
      </c>
      <c r="H130" s="484">
        <f>SUM((D130*400)+(E130*100)+F130)</f>
        <v>5571</v>
      </c>
      <c r="I130" s="229">
        <v>75</v>
      </c>
      <c r="J130" s="473">
        <f>SUM(H130*I130)</f>
        <v>417825</v>
      </c>
      <c r="K130" s="229"/>
      <c r="L130" s="646">
        <v>43</v>
      </c>
      <c r="M130" s="217"/>
      <c r="N130" s="217"/>
      <c r="O130" s="502"/>
      <c r="P130" s="229"/>
      <c r="Q130" s="229"/>
      <c r="R130" s="647"/>
      <c r="S130" s="473">
        <f>SUM(O130*R130)</f>
        <v>0</v>
      </c>
      <c r="T130" s="486"/>
      <c r="U130" s="215"/>
      <c r="V130" s="642">
        <f>SUM(S130-(S130*U130/100))</f>
        <v>0</v>
      </c>
      <c r="W130" s="472">
        <f>SUM(J130+V130)</f>
        <v>417825</v>
      </c>
      <c r="X130" s="231">
        <f>W130</f>
        <v>417825</v>
      </c>
      <c r="Y130" s="215">
        <v>50</v>
      </c>
      <c r="Z130" s="229">
        <v>0</v>
      </c>
      <c r="AA130" s="215">
        <v>0.01</v>
      </c>
      <c r="AB130" s="215"/>
    </row>
    <row r="131" spans="1:28" ht="17.25" x14ac:dyDescent="0.3">
      <c r="A131" s="229">
        <v>89</v>
      </c>
      <c r="B131" s="230" t="s">
        <v>4</v>
      </c>
      <c r="C131" s="229">
        <v>1714</v>
      </c>
      <c r="D131" s="229">
        <v>25</v>
      </c>
      <c r="E131" s="229">
        <v>2</v>
      </c>
      <c r="F131" s="229">
        <v>65</v>
      </c>
      <c r="G131" s="229">
        <v>1</v>
      </c>
      <c r="H131" s="484">
        <f>SUM((D131*400)+(E131*100)+F131)</f>
        <v>10265</v>
      </c>
      <c r="I131" s="229">
        <v>75</v>
      </c>
      <c r="J131" s="473">
        <f>SUM(H131*I131)</f>
        <v>769875</v>
      </c>
      <c r="K131" s="229"/>
      <c r="L131" s="646">
        <v>43</v>
      </c>
      <c r="M131" s="217"/>
      <c r="N131" s="217"/>
      <c r="O131" s="502"/>
      <c r="P131" s="229"/>
      <c r="Q131" s="229"/>
      <c r="R131" s="647"/>
      <c r="S131" s="473">
        <f>SUM(O131*R131)</f>
        <v>0</v>
      </c>
      <c r="T131" s="486"/>
      <c r="U131" s="215"/>
      <c r="V131" s="642">
        <f>SUM(S131-(S131*U131/100))</f>
        <v>0</v>
      </c>
      <c r="W131" s="472">
        <f>SUM(J131+V131)</f>
        <v>769875</v>
      </c>
      <c r="X131" s="231">
        <f>W131</f>
        <v>769875</v>
      </c>
      <c r="Y131" s="215">
        <v>50</v>
      </c>
      <c r="Z131" s="229">
        <v>0</v>
      </c>
      <c r="AA131" s="215">
        <v>0.01</v>
      </c>
      <c r="AB131" s="215"/>
    </row>
    <row r="132" spans="1:28" ht="17.25" x14ac:dyDescent="0.3">
      <c r="A132" s="229">
        <v>90</v>
      </c>
      <c r="B132" s="230" t="s">
        <v>4</v>
      </c>
      <c r="C132" s="229">
        <v>1715</v>
      </c>
      <c r="D132" s="229"/>
      <c r="E132" s="229"/>
      <c r="F132" s="229">
        <v>40</v>
      </c>
      <c r="G132" s="229">
        <v>1</v>
      </c>
      <c r="H132" s="484">
        <f>SUM((D132*400)+(E132*100)+F132)</f>
        <v>40</v>
      </c>
      <c r="I132" s="229">
        <v>75</v>
      </c>
      <c r="J132" s="473">
        <f>SUM(H132*I132)</f>
        <v>3000</v>
      </c>
      <c r="K132" s="229"/>
      <c r="L132" s="646">
        <v>43</v>
      </c>
      <c r="M132" s="230"/>
      <c r="N132" s="230"/>
      <c r="O132" s="229"/>
      <c r="P132" s="229"/>
      <c r="Q132" s="229"/>
      <c r="R132" s="647"/>
      <c r="S132" s="473">
        <f>SUM(O132*R132)</f>
        <v>0</v>
      </c>
      <c r="T132" s="486"/>
      <c r="U132" s="229"/>
      <c r="V132" s="642">
        <f>SUM(S132-(S132*U132/100))</f>
        <v>0</v>
      </c>
      <c r="W132" s="472">
        <f>SUM(J132+V132)</f>
        <v>3000</v>
      </c>
      <c r="X132" s="231">
        <f>W132</f>
        <v>3000</v>
      </c>
      <c r="Y132" s="229">
        <v>50</v>
      </c>
      <c r="Z132" s="229">
        <v>0</v>
      </c>
      <c r="AA132" s="215">
        <v>0.01</v>
      </c>
      <c r="AB132" s="229"/>
    </row>
    <row r="133" spans="1:28" ht="17.25" x14ac:dyDescent="0.3">
      <c r="A133" s="229">
        <v>91</v>
      </c>
      <c r="B133" s="230" t="s">
        <v>4</v>
      </c>
      <c r="C133" s="229">
        <v>1730</v>
      </c>
      <c r="D133" s="229">
        <v>34</v>
      </c>
      <c r="E133" s="229">
        <v>1</v>
      </c>
      <c r="F133" s="229">
        <v>62</v>
      </c>
      <c r="G133" s="229">
        <v>1</v>
      </c>
      <c r="H133" s="484">
        <f>SUM((D133*400)+(E133*100)+F133)</f>
        <v>13762</v>
      </c>
      <c r="I133" s="229">
        <v>75</v>
      </c>
      <c r="J133" s="473">
        <f>SUM(H133*I133)</f>
        <v>1032150</v>
      </c>
      <c r="K133" s="229"/>
      <c r="L133" s="646">
        <v>45</v>
      </c>
      <c r="M133" s="230"/>
      <c r="N133" s="230"/>
      <c r="O133" s="229"/>
      <c r="P133" s="229"/>
      <c r="Q133" s="229"/>
      <c r="R133" s="647"/>
      <c r="S133" s="473">
        <f>SUM(O133*R133)</f>
        <v>0</v>
      </c>
      <c r="T133" s="486"/>
      <c r="U133" s="229"/>
      <c r="V133" s="642">
        <f>SUM(S133-(S133*U133/100))</f>
        <v>0</v>
      </c>
      <c r="W133" s="472">
        <f>SUM(J133+V133)</f>
        <v>1032150</v>
      </c>
      <c r="X133" s="231">
        <f>W133</f>
        <v>1032150</v>
      </c>
      <c r="Y133" s="229">
        <v>50</v>
      </c>
      <c r="Z133" s="229">
        <v>0</v>
      </c>
      <c r="AA133" s="215">
        <v>0.01</v>
      </c>
      <c r="AB133" s="229"/>
    </row>
    <row r="134" spans="1:28" ht="17.25" x14ac:dyDescent="0.3">
      <c r="A134" s="500">
        <v>92</v>
      </c>
      <c r="B134" s="501" t="s">
        <v>4</v>
      </c>
      <c r="C134" s="500">
        <v>37937</v>
      </c>
      <c r="D134" s="500">
        <v>6</v>
      </c>
      <c r="E134" s="500"/>
      <c r="F134" s="500">
        <v>62</v>
      </c>
      <c r="G134" s="229">
        <v>1</v>
      </c>
      <c r="H134" s="484">
        <f>SUM((D134*400)+(E134*100)+F134)</f>
        <v>2462</v>
      </c>
      <c r="I134" s="229">
        <v>75</v>
      </c>
      <c r="J134" s="473">
        <f>SUM(H134*I134)</f>
        <v>184650</v>
      </c>
      <c r="K134" s="229"/>
      <c r="L134" s="650">
        <v>45</v>
      </c>
      <c r="M134" s="501"/>
      <c r="N134" s="501"/>
      <c r="O134" s="500"/>
      <c r="P134" s="229"/>
      <c r="Q134" s="229"/>
      <c r="R134" s="647"/>
      <c r="S134" s="473">
        <f>SUM(O134*R134)</f>
        <v>0</v>
      </c>
      <c r="T134" s="486"/>
      <c r="U134" s="229"/>
      <c r="V134" s="642">
        <f>SUM(S134-(S134*U134/100))</f>
        <v>0</v>
      </c>
      <c r="W134" s="472">
        <f>SUM(J134+V134)</f>
        <v>184650</v>
      </c>
      <c r="X134" s="231">
        <f>W134</f>
        <v>184650</v>
      </c>
      <c r="Y134" s="229">
        <v>50</v>
      </c>
      <c r="Z134" s="229">
        <v>0</v>
      </c>
      <c r="AA134" s="215">
        <v>0.01</v>
      </c>
      <c r="AB134" s="500"/>
    </row>
    <row r="135" spans="1:28" ht="17.25" x14ac:dyDescent="0.3">
      <c r="A135" s="500">
        <v>93</v>
      </c>
      <c r="B135" s="501" t="s">
        <v>4</v>
      </c>
      <c r="C135" s="500">
        <v>54383</v>
      </c>
      <c r="D135" s="500">
        <v>7</v>
      </c>
      <c r="E135" s="500">
        <v>2</v>
      </c>
      <c r="F135" s="500">
        <v>94</v>
      </c>
      <c r="G135" s="229">
        <v>1</v>
      </c>
      <c r="H135" s="484">
        <f>SUM((D135*400)+(E135*100)+F135)</f>
        <v>3094</v>
      </c>
      <c r="I135" s="229">
        <v>75</v>
      </c>
      <c r="J135" s="473">
        <f>SUM(H135*I135)</f>
        <v>232050</v>
      </c>
      <c r="K135" s="229"/>
      <c r="L135" s="650">
        <v>45</v>
      </c>
      <c r="M135" s="501"/>
      <c r="N135" s="501"/>
      <c r="O135" s="500"/>
      <c r="P135" s="229"/>
      <c r="Q135" s="229"/>
      <c r="R135" s="647"/>
      <c r="S135" s="473">
        <f>SUM(O135*R135)</f>
        <v>0</v>
      </c>
      <c r="T135" s="486"/>
      <c r="U135" s="229"/>
      <c r="V135" s="642">
        <f>SUM(S135-(S135*U135/100))</f>
        <v>0</v>
      </c>
      <c r="W135" s="472">
        <f>SUM(J135+V135)</f>
        <v>232050</v>
      </c>
      <c r="X135" s="231">
        <f>W135</f>
        <v>232050</v>
      </c>
      <c r="Y135" s="229">
        <v>50</v>
      </c>
      <c r="Z135" s="229">
        <v>0</v>
      </c>
      <c r="AA135" s="215">
        <v>0.01</v>
      </c>
      <c r="AB135" s="500"/>
    </row>
    <row r="136" spans="1:28" ht="17.25" x14ac:dyDescent="0.3">
      <c r="A136" s="229">
        <v>94</v>
      </c>
      <c r="B136" s="230" t="s">
        <v>4</v>
      </c>
      <c r="C136" s="229">
        <v>218</v>
      </c>
      <c r="D136" s="229"/>
      <c r="E136" s="229">
        <v>3</v>
      </c>
      <c r="F136" s="229">
        <v>63</v>
      </c>
      <c r="G136" s="229">
        <v>1</v>
      </c>
      <c r="H136" s="484">
        <f>SUM((D136*400)+(E136*100)+F136)</f>
        <v>363</v>
      </c>
      <c r="I136" s="229">
        <v>75</v>
      </c>
      <c r="J136" s="473">
        <f>SUM(H136*I136)</f>
        <v>27225</v>
      </c>
      <c r="K136" s="229"/>
      <c r="L136" s="646">
        <v>45</v>
      </c>
      <c r="M136" s="230"/>
      <c r="N136" s="230"/>
      <c r="O136" s="229"/>
      <c r="P136" s="229"/>
      <c r="Q136" s="229"/>
      <c r="R136" s="647"/>
      <c r="S136" s="473">
        <f>SUM(O136*R136)</f>
        <v>0</v>
      </c>
      <c r="T136" s="486"/>
      <c r="U136" s="229"/>
      <c r="V136" s="642">
        <f>SUM(S136-(S136*U136/100))</f>
        <v>0</v>
      </c>
      <c r="W136" s="472">
        <f>SUM(J136+V136)</f>
        <v>27225</v>
      </c>
      <c r="X136" s="231">
        <f>W136</f>
        <v>27225</v>
      </c>
      <c r="Y136" s="229">
        <v>50</v>
      </c>
      <c r="Z136" s="229">
        <v>0</v>
      </c>
      <c r="AA136" s="215">
        <v>0.01</v>
      </c>
      <c r="AB136" s="229"/>
    </row>
    <row r="137" spans="1:28" ht="17.25" x14ac:dyDescent="0.3">
      <c r="A137" s="500">
        <v>95</v>
      </c>
      <c r="B137" s="501" t="s">
        <v>4</v>
      </c>
      <c r="C137" s="500">
        <v>39829</v>
      </c>
      <c r="D137" s="500">
        <v>5</v>
      </c>
      <c r="E137" s="500">
        <v>1</v>
      </c>
      <c r="F137" s="500">
        <v>76</v>
      </c>
      <c r="G137" s="229">
        <v>1</v>
      </c>
      <c r="H137" s="484">
        <f>SUM((D137*400)+(E137*100)+F137)</f>
        <v>2176</v>
      </c>
      <c r="I137" s="229">
        <v>75</v>
      </c>
      <c r="J137" s="473">
        <f>SUM(H137*I137)</f>
        <v>163200</v>
      </c>
      <c r="K137" s="229"/>
      <c r="L137" s="650">
        <v>45</v>
      </c>
      <c r="M137" s="501"/>
      <c r="N137" s="501"/>
      <c r="O137" s="500"/>
      <c r="P137" s="229"/>
      <c r="Q137" s="229"/>
      <c r="R137" s="647"/>
      <c r="S137" s="473">
        <f>SUM(O137*R137)</f>
        <v>0</v>
      </c>
      <c r="T137" s="486"/>
      <c r="U137" s="229"/>
      <c r="V137" s="642">
        <f>SUM(S137-(S137*U137/100))</f>
        <v>0</v>
      </c>
      <c r="W137" s="472">
        <f>SUM(J137+V137)</f>
        <v>163200</v>
      </c>
      <c r="X137" s="231">
        <f>W137</f>
        <v>163200</v>
      </c>
      <c r="Y137" s="229">
        <v>50</v>
      </c>
      <c r="Z137" s="229">
        <v>0</v>
      </c>
      <c r="AA137" s="215">
        <v>0.01</v>
      </c>
      <c r="AB137" s="500"/>
    </row>
    <row r="138" spans="1:28" ht="17.25" x14ac:dyDescent="0.3">
      <c r="A138" s="229">
        <v>96</v>
      </c>
      <c r="B138" s="230" t="s">
        <v>4</v>
      </c>
      <c r="C138" s="229">
        <v>2854</v>
      </c>
      <c r="D138" s="229">
        <v>6</v>
      </c>
      <c r="E138" s="229">
        <v>3</v>
      </c>
      <c r="F138" s="229">
        <v>23</v>
      </c>
      <c r="G138" s="229">
        <v>1</v>
      </c>
      <c r="H138" s="484">
        <f>SUM((D138*400)+(E138*100)+F138)</f>
        <v>2723</v>
      </c>
      <c r="I138" s="229">
        <v>75</v>
      </c>
      <c r="J138" s="473">
        <f>SUM(H138*I138)</f>
        <v>204225</v>
      </c>
      <c r="K138" s="229"/>
      <c r="L138" s="646">
        <v>45</v>
      </c>
      <c r="M138" s="230"/>
      <c r="N138" s="230"/>
      <c r="O138" s="229"/>
      <c r="P138" s="229"/>
      <c r="Q138" s="229"/>
      <c r="R138" s="647"/>
      <c r="S138" s="473">
        <f>SUM(O138*R138)</f>
        <v>0</v>
      </c>
      <c r="T138" s="486"/>
      <c r="U138" s="229"/>
      <c r="V138" s="642">
        <f>SUM(S138-(S138*U138/100))</f>
        <v>0</v>
      </c>
      <c r="W138" s="472">
        <f>SUM(J138+V138)</f>
        <v>204225</v>
      </c>
      <c r="X138" s="231">
        <f>W138</f>
        <v>204225</v>
      </c>
      <c r="Y138" s="229">
        <v>50</v>
      </c>
      <c r="Z138" s="229">
        <v>0</v>
      </c>
      <c r="AA138" s="215">
        <v>0.01</v>
      </c>
      <c r="AB138" s="229"/>
    </row>
    <row r="139" spans="1:28" ht="17.25" x14ac:dyDescent="0.3">
      <c r="A139" s="229">
        <v>97</v>
      </c>
      <c r="B139" s="230" t="s">
        <v>4</v>
      </c>
      <c r="C139" s="229">
        <v>1741</v>
      </c>
      <c r="D139" s="229">
        <v>16</v>
      </c>
      <c r="E139" s="229">
        <v>3</v>
      </c>
      <c r="F139" s="229">
        <v>79</v>
      </c>
      <c r="G139" s="229">
        <v>1</v>
      </c>
      <c r="H139" s="484">
        <f>SUM((D139*400)+(E139*100)+F139)</f>
        <v>6779</v>
      </c>
      <c r="I139" s="229">
        <v>75</v>
      </c>
      <c r="J139" s="473">
        <f>SUM(H139*I139)</f>
        <v>508425</v>
      </c>
      <c r="K139" s="229"/>
      <c r="L139" s="646">
        <v>45</v>
      </c>
      <c r="M139" s="230"/>
      <c r="N139" s="230"/>
      <c r="O139" s="229"/>
      <c r="P139" s="229"/>
      <c r="Q139" s="229"/>
      <c r="R139" s="647"/>
      <c r="S139" s="473">
        <f>SUM(O139*R139)</f>
        <v>0</v>
      </c>
      <c r="T139" s="486"/>
      <c r="U139" s="229"/>
      <c r="V139" s="642">
        <f>SUM(S139-(S139*U139/100))</f>
        <v>0</v>
      </c>
      <c r="W139" s="472">
        <f>SUM(J139+V139)</f>
        <v>508425</v>
      </c>
      <c r="X139" s="231">
        <f>W139</f>
        <v>508425</v>
      </c>
      <c r="Y139" s="229">
        <v>50</v>
      </c>
      <c r="Z139" s="229">
        <v>0</v>
      </c>
      <c r="AA139" s="215">
        <v>0.01</v>
      </c>
      <c r="AB139" s="229"/>
    </row>
    <row r="140" spans="1:28" ht="17.25" x14ac:dyDescent="0.3">
      <c r="A140" s="229">
        <v>98</v>
      </c>
      <c r="B140" s="230" t="s">
        <v>4</v>
      </c>
      <c r="C140" s="229">
        <v>3937</v>
      </c>
      <c r="D140" s="229">
        <v>10</v>
      </c>
      <c r="E140" s="229">
        <v>1</v>
      </c>
      <c r="F140" s="229"/>
      <c r="G140" s="229">
        <v>1</v>
      </c>
      <c r="H140" s="484">
        <f>SUM((D140*400)+(E140*100)+F140)</f>
        <v>4100</v>
      </c>
      <c r="I140" s="229">
        <v>75</v>
      </c>
      <c r="J140" s="473">
        <f>SUM(H140*I140)</f>
        <v>307500</v>
      </c>
      <c r="K140" s="229"/>
      <c r="L140" s="646">
        <v>45</v>
      </c>
      <c r="M140" s="230"/>
      <c r="N140" s="230"/>
      <c r="O140" s="229"/>
      <c r="P140" s="229"/>
      <c r="Q140" s="229"/>
      <c r="R140" s="647"/>
      <c r="S140" s="473">
        <f>SUM(O140*R140)</f>
        <v>0</v>
      </c>
      <c r="T140" s="486"/>
      <c r="U140" s="229"/>
      <c r="V140" s="642">
        <f>SUM(S140-(S140*U140/100))</f>
        <v>0</v>
      </c>
      <c r="W140" s="472">
        <f>SUM(J140+V140)</f>
        <v>307500</v>
      </c>
      <c r="X140" s="231">
        <f>W140</f>
        <v>307500</v>
      </c>
      <c r="Y140" s="229">
        <v>50</v>
      </c>
      <c r="Z140" s="229">
        <v>0</v>
      </c>
      <c r="AA140" s="215">
        <v>0.01</v>
      </c>
      <c r="AB140" s="229"/>
    </row>
    <row r="141" spans="1:28" ht="17.25" x14ac:dyDescent="0.3">
      <c r="A141" s="229">
        <v>99</v>
      </c>
      <c r="B141" s="230" t="s">
        <v>4</v>
      </c>
      <c r="C141" s="229">
        <v>1936</v>
      </c>
      <c r="D141" s="229">
        <v>1</v>
      </c>
      <c r="E141" s="229"/>
      <c r="F141" s="229">
        <v>76</v>
      </c>
      <c r="G141" s="229">
        <v>1</v>
      </c>
      <c r="H141" s="484">
        <f>SUM((D141*400)+(E141*100)+F141)</f>
        <v>476</v>
      </c>
      <c r="I141" s="229">
        <v>75</v>
      </c>
      <c r="J141" s="473">
        <f>SUM(H141*I141)</f>
        <v>35700</v>
      </c>
      <c r="K141" s="229"/>
      <c r="L141" s="646">
        <v>45</v>
      </c>
      <c r="M141" s="230"/>
      <c r="N141" s="230"/>
      <c r="O141" s="229"/>
      <c r="P141" s="229"/>
      <c r="Q141" s="229"/>
      <c r="R141" s="647"/>
      <c r="S141" s="473">
        <f>SUM(O141*R141)</f>
        <v>0</v>
      </c>
      <c r="T141" s="486"/>
      <c r="U141" s="229"/>
      <c r="V141" s="642">
        <f>SUM(S141-(S141*U141/100))</f>
        <v>0</v>
      </c>
      <c r="W141" s="472">
        <f>SUM(J141+V141)</f>
        <v>35700</v>
      </c>
      <c r="X141" s="231">
        <f>W141</f>
        <v>35700</v>
      </c>
      <c r="Y141" s="229">
        <v>50</v>
      </c>
      <c r="Z141" s="229">
        <v>0</v>
      </c>
      <c r="AA141" s="215">
        <v>0.01</v>
      </c>
      <c r="AB141" s="229"/>
    </row>
    <row r="142" spans="1:28" ht="17.25" x14ac:dyDescent="0.3">
      <c r="A142" s="494">
        <v>100</v>
      </c>
      <c r="B142" s="498" t="s">
        <v>23</v>
      </c>
      <c r="C142" s="494">
        <v>188</v>
      </c>
      <c r="D142" s="494">
        <v>29</v>
      </c>
      <c r="E142" s="494"/>
      <c r="F142" s="494"/>
      <c r="G142" s="229">
        <v>1</v>
      </c>
      <c r="H142" s="484">
        <f>SUM((D142*400)+(E142*100)+F142)</f>
        <v>11600</v>
      </c>
      <c r="I142" s="229">
        <v>75</v>
      </c>
      <c r="J142" s="473">
        <f>SUM(H142*I142)</f>
        <v>870000</v>
      </c>
      <c r="K142" s="229"/>
      <c r="L142" s="645">
        <v>45</v>
      </c>
      <c r="M142" s="498"/>
      <c r="N142" s="498"/>
      <c r="O142" s="494"/>
      <c r="P142" s="229"/>
      <c r="Q142" s="229"/>
      <c r="R142" s="647"/>
      <c r="S142" s="473">
        <f>SUM(O142*R142)</f>
        <v>0</v>
      </c>
      <c r="T142" s="486"/>
      <c r="U142" s="229"/>
      <c r="V142" s="642">
        <f>SUM(S142-(S142*U142/100))</f>
        <v>0</v>
      </c>
      <c r="W142" s="472">
        <f>SUM(J142+V142)</f>
        <v>870000</v>
      </c>
      <c r="X142" s="231">
        <f>W142</f>
        <v>870000</v>
      </c>
      <c r="Y142" s="229">
        <v>50</v>
      </c>
      <c r="Z142" s="229">
        <v>0</v>
      </c>
      <c r="AA142" s="215">
        <v>0.01</v>
      </c>
      <c r="AB142" s="494"/>
    </row>
    <row r="143" spans="1:28" ht="17.25" x14ac:dyDescent="0.3">
      <c r="A143" s="494">
        <v>101</v>
      </c>
      <c r="B143" s="498" t="s">
        <v>23</v>
      </c>
      <c r="C143" s="494">
        <v>188</v>
      </c>
      <c r="D143" s="494">
        <v>3</v>
      </c>
      <c r="E143" s="494">
        <v>2</v>
      </c>
      <c r="F143" s="494"/>
      <c r="G143" s="229">
        <v>1</v>
      </c>
      <c r="H143" s="484">
        <f>SUM((D143*400)+(E143*100)+F143)</f>
        <v>1400</v>
      </c>
      <c r="I143" s="229">
        <v>75</v>
      </c>
      <c r="J143" s="473">
        <f>SUM(H143*I143)</f>
        <v>105000</v>
      </c>
      <c r="K143" s="229"/>
      <c r="L143" s="645">
        <v>45</v>
      </c>
      <c r="M143" s="498"/>
      <c r="N143" s="498"/>
      <c r="O143" s="494"/>
      <c r="P143" s="229"/>
      <c r="Q143" s="229"/>
      <c r="R143" s="647"/>
      <c r="S143" s="473">
        <f>SUM(O143*R143)</f>
        <v>0</v>
      </c>
      <c r="T143" s="486"/>
      <c r="U143" s="229"/>
      <c r="V143" s="642">
        <f>SUM(S143-(S143*U143/100))</f>
        <v>0</v>
      </c>
      <c r="W143" s="472">
        <f>SUM(J143+V143)</f>
        <v>105000</v>
      </c>
      <c r="X143" s="231">
        <f>W143</f>
        <v>105000</v>
      </c>
      <c r="Y143" s="229">
        <v>50</v>
      </c>
      <c r="Z143" s="229">
        <v>0</v>
      </c>
      <c r="AA143" s="215">
        <v>0.01</v>
      </c>
      <c r="AB143" s="494"/>
    </row>
    <row r="144" spans="1:28" ht="17.25" x14ac:dyDescent="0.3">
      <c r="A144" s="229">
        <v>102</v>
      </c>
      <c r="B144" s="230" t="s">
        <v>4</v>
      </c>
      <c r="C144" s="229">
        <v>13060</v>
      </c>
      <c r="D144" s="229"/>
      <c r="E144" s="229">
        <v>1</v>
      </c>
      <c r="F144" s="229">
        <v>43</v>
      </c>
      <c r="G144" s="229">
        <v>2</v>
      </c>
      <c r="H144" s="484">
        <f>SUM((D144*400)+(E144*100)+F144)</f>
        <v>143</v>
      </c>
      <c r="I144" s="229">
        <v>75</v>
      </c>
      <c r="J144" s="473">
        <f>SUM(H144*I144)</f>
        <v>10725</v>
      </c>
      <c r="K144" s="229"/>
      <c r="L144" s="646">
        <v>45</v>
      </c>
      <c r="M144" s="230" t="s">
        <v>10</v>
      </c>
      <c r="N144" s="230" t="s">
        <v>9</v>
      </c>
      <c r="O144" s="229">
        <v>209</v>
      </c>
      <c r="P144" s="229"/>
      <c r="Q144" s="229"/>
      <c r="R144" s="647">
        <v>6500</v>
      </c>
      <c r="S144" s="473">
        <f>SUM(O144*R144)</f>
        <v>1358500</v>
      </c>
      <c r="T144" s="486">
        <v>50</v>
      </c>
      <c r="U144" s="229">
        <v>85</v>
      </c>
      <c r="V144" s="642">
        <f>SUM(S144-(S144*U144/100))</f>
        <v>203775</v>
      </c>
      <c r="W144" s="472">
        <f>SUM(J144+V144)</f>
        <v>214500</v>
      </c>
      <c r="X144" s="231">
        <f>W144</f>
        <v>214500</v>
      </c>
      <c r="Y144" s="229">
        <v>10</v>
      </c>
      <c r="Z144" s="229">
        <v>0</v>
      </c>
      <c r="AA144" s="229">
        <v>0.02</v>
      </c>
      <c r="AB144" s="229"/>
    </row>
    <row r="145" spans="1:28" ht="17.25" x14ac:dyDescent="0.3">
      <c r="A145" s="229"/>
      <c r="B145" s="230"/>
      <c r="C145" s="229"/>
      <c r="D145" s="229"/>
      <c r="E145" s="229"/>
      <c r="F145" s="229"/>
      <c r="G145" s="229"/>
      <c r="H145" s="484">
        <f>SUM((D145*400)+(E145*100)+F145)</f>
        <v>0</v>
      </c>
      <c r="I145" s="229"/>
      <c r="J145" s="473">
        <f>SUM(H145*I145)</f>
        <v>0</v>
      </c>
      <c r="K145" s="229"/>
      <c r="L145" s="505"/>
      <c r="M145" s="230" t="s">
        <v>16</v>
      </c>
      <c r="N145" s="230" t="s">
        <v>1233</v>
      </c>
      <c r="O145" s="229">
        <v>190</v>
      </c>
      <c r="P145" s="229"/>
      <c r="Q145" s="229"/>
      <c r="R145" s="647">
        <v>2400</v>
      </c>
      <c r="S145" s="473">
        <f>SUM(O145*R145)</f>
        <v>456000</v>
      </c>
      <c r="T145" s="486">
        <v>30</v>
      </c>
      <c r="U145" s="229">
        <v>50</v>
      </c>
      <c r="V145" s="642">
        <f>SUM(S145-(S145*U145/100))</f>
        <v>228000</v>
      </c>
      <c r="W145" s="472">
        <f>SUM(J145+V145)</f>
        <v>228000</v>
      </c>
      <c r="X145" s="231">
        <f>W145</f>
        <v>228000</v>
      </c>
      <c r="Y145" s="229">
        <v>0</v>
      </c>
      <c r="Z145" s="493">
        <f>X145</f>
        <v>228000</v>
      </c>
      <c r="AA145" s="229">
        <v>0.03</v>
      </c>
      <c r="AB145" s="229"/>
    </row>
    <row r="146" spans="1:28" ht="17.25" x14ac:dyDescent="0.3">
      <c r="A146" s="229">
        <v>103</v>
      </c>
      <c r="B146" s="230" t="s">
        <v>4</v>
      </c>
      <c r="C146" s="229">
        <v>1713</v>
      </c>
      <c r="D146" s="229">
        <v>38</v>
      </c>
      <c r="E146" s="229">
        <v>3</v>
      </c>
      <c r="F146" s="229">
        <v>27</v>
      </c>
      <c r="G146" s="229">
        <v>1</v>
      </c>
      <c r="H146" s="484">
        <f>SUM((D146*400)+(E146*100)+F146)</f>
        <v>15527</v>
      </c>
      <c r="I146" s="229">
        <v>75</v>
      </c>
      <c r="J146" s="473">
        <f>SUM(H146*I146)</f>
        <v>1164525</v>
      </c>
      <c r="K146" s="229"/>
      <c r="L146" s="505" t="s">
        <v>1344</v>
      </c>
      <c r="M146" s="230"/>
      <c r="N146" s="230"/>
      <c r="O146" s="229"/>
      <c r="P146" s="229"/>
      <c r="Q146" s="229"/>
      <c r="R146" s="647"/>
      <c r="S146" s="473">
        <f>SUM(O146*R146)</f>
        <v>0</v>
      </c>
      <c r="T146" s="486"/>
      <c r="U146" s="229"/>
      <c r="V146" s="642">
        <f>SUM(S146-(S146*U146/100))</f>
        <v>0</v>
      </c>
      <c r="W146" s="472">
        <f>SUM(J146+V146)</f>
        <v>1164525</v>
      </c>
      <c r="X146" s="231">
        <f>W146</f>
        <v>1164525</v>
      </c>
      <c r="Y146" s="229">
        <v>10</v>
      </c>
      <c r="Z146" s="229">
        <v>0</v>
      </c>
      <c r="AA146" s="229">
        <v>0.02</v>
      </c>
      <c r="AB146" s="229"/>
    </row>
    <row r="147" spans="1:28" ht="17.25" x14ac:dyDescent="0.3">
      <c r="A147" s="494">
        <v>104</v>
      </c>
      <c r="B147" s="498" t="s">
        <v>23</v>
      </c>
      <c r="C147" s="494">
        <v>5</v>
      </c>
      <c r="D147" s="494">
        <v>5</v>
      </c>
      <c r="E147" s="494"/>
      <c r="F147" s="494"/>
      <c r="G147" s="229">
        <v>1</v>
      </c>
      <c r="H147" s="484">
        <f>SUM((D147*400)+(E147*100)+F147)</f>
        <v>2000</v>
      </c>
      <c r="I147" s="229">
        <v>75</v>
      </c>
      <c r="J147" s="473">
        <f>SUM(H147*I147)</f>
        <v>150000</v>
      </c>
      <c r="K147" s="229"/>
      <c r="L147" s="643" t="s">
        <v>1344</v>
      </c>
      <c r="M147" s="498"/>
      <c r="N147" s="498"/>
      <c r="O147" s="494"/>
      <c r="P147" s="229"/>
      <c r="Q147" s="229"/>
      <c r="R147" s="647"/>
      <c r="S147" s="473">
        <f>SUM(O147*R147)</f>
        <v>0</v>
      </c>
      <c r="T147" s="486"/>
      <c r="U147" s="229"/>
      <c r="V147" s="642">
        <f>SUM(S147-(S147*U147/100))</f>
        <v>0</v>
      </c>
      <c r="W147" s="472">
        <f>SUM(J147+V147)</f>
        <v>150000</v>
      </c>
      <c r="X147" s="231">
        <f>W147</f>
        <v>150000</v>
      </c>
      <c r="Y147" s="229">
        <v>50</v>
      </c>
      <c r="Z147" s="229">
        <v>0</v>
      </c>
      <c r="AA147" s="229">
        <v>0.01</v>
      </c>
      <c r="AB147" s="494"/>
    </row>
    <row r="148" spans="1:28" ht="17.25" x14ac:dyDescent="0.3">
      <c r="A148" s="229">
        <v>105</v>
      </c>
      <c r="B148" s="230" t="s">
        <v>4</v>
      </c>
      <c r="C148" s="229">
        <v>10825</v>
      </c>
      <c r="D148" s="229"/>
      <c r="E148" s="229">
        <v>2</v>
      </c>
      <c r="F148" s="229">
        <v>22</v>
      </c>
      <c r="G148" s="229">
        <v>1</v>
      </c>
      <c r="H148" s="484">
        <f>SUM((D148*400)+(E148*100)+F148)</f>
        <v>222</v>
      </c>
      <c r="I148" s="229">
        <v>75</v>
      </c>
      <c r="J148" s="473">
        <f>SUM(H148*I148)</f>
        <v>16650</v>
      </c>
      <c r="K148" s="229"/>
      <c r="L148" s="505" t="s">
        <v>1344</v>
      </c>
      <c r="M148" s="230" t="s">
        <v>8</v>
      </c>
      <c r="N148" s="230" t="s">
        <v>0</v>
      </c>
      <c r="O148" s="229">
        <v>24</v>
      </c>
      <c r="P148" s="229"/>
      <c r="Q148" s="229"/>
      <c r="R148" s="647">
        <v>5400</v>
      </c>
      <c r="S148" s="473">
        <f>SUM(O148*R148)</f>
        <v>129600</v>
      </c>
      <c r="T148" s="486">
        <v>25</v>
      </c>
      <c r="U148" s="229">
        <v>93</v>
      </c>
      <c r="V148" s="642">
        <f>SUM(S148-(S148*U148/100))</f>
        <v>9072</v>
      </c>
      <c r="W148" s="472">
        <f>SUM(J148+V148)</f>
        <v>25722</v>
      </c>
      <c r="X148" s="231">
        <f>W148</f>
        <v>25722</v>
      </c>
      <c r="Y148" s="229">
        <v>50</v>
      </c>
      <c r="Z148" s="229">
        <v>0</v>
      </c>
      <c r="AA148" s="229">
        <v>0.01</v>
      </c>
      <c r="AB148" s="229"/>
    </row>
    <row r="149" spans="1:28" ht="17.25" x14ac:dyDescent="0.3">
      <c r="A149" s="229"/>
      <c r="B149" s="230"/>
      <c r="C149" s="229"/>
      <c r="D149" s="229"/>
      <c r="E149" s="229"/>
      <c r="F149" s="229"/>
      <c r="G149" s="229"/>
      <c r="H149" s="484">
        <f>SUM((D149*400)+(E149*100)+F149)</f>
        <v>0</v>
      </c>
      <c r="I149" s="229"/>
      <c r="J149" s="473">
        <f>SUM(H149*I149)</f>
        <v>0</v>
      </c>
      <c r="K149" s="229"/>
      <c r="L149" s="505"/>
      <c r="M149" s="230" t="s">
        <v>27</v>
      </c>
      <c r="N149" s="230" t="s">
        <v>1233</v>
      </c>
      <c r="O149" s="229">
        <v>48</v>
      </c>
      <c r="P149" s="229"/>
      <c r="Q149" s="229"/>
      <c r="R149" s="647">
        <v>6500</v>
      </c>
      <c r="S149" s="473">
        <f>SUM(O149*R149)</f>
        <v>312000</v>
      </c>
      <c r="T149" s="486">
        <v>2</v>
      </c>
      <c r="U149" s="229">
        <v>2</v>
      </c>
      <c r="V149" s="642">
        <f>SUM(S149-(S149*U149/100))</f>
        <v>305760</v>
      </c>
      <c r="W149" s="472">
        <f>SUM(J149+V149)</f>
        <v>305760</v>
      </c>
      <c r="X149" s="231">
        <f>W149</f>
        <v>305760</v>
      </c>
      <c r="Y149" s="229">
        <v>10</v>
      </c>
      <c r="Z149" s="229">
        <v>0</v>
      </c>
      <c r="AA149" s="229">
        <v>0.02</v>
      </c>
      <c r="AB149" s="229"/>
    </row>
    <row r="150" spans="1:28" ht="17.25" x14ac:dyDescent="0.3">
      <c r="A150" s="229">
        <v>106</v>
      </c>
      <c r="B150" s="230" t="s">
        <v>4</v>
      </c>
      <c r="C150" s="229">
        <v>4268</v>
      </c>
      <c r="D150" s="229"/>
      <c r="E150" s="229"/>
      <c r="F150" s="229">
        <v>71</v>
      </c>
      <c r="G150" s="229">
        <v>2</v>
      </c>
      <c r="H150" s="484">
        <f>SUM((D150*400)+(E150*100)+F150)</f>
        <v>71</v>
      </c>
      <c r="I150" s="229">
        <v>75</v>
      </c>
      <c r="J150" s="473">
        <f>SUM(H150*I150)</f>
        <v>5325</v>
      </c>
      <c r="K150" s="229"/>
      <c r="L150" s="505" t="s">
        <v>1344</v>
      </c>
      <c r="M150" s="230" t="s">
        <v>3</v>
      </c>
      <c r="N150" s="230" t="s">
        <v>9</v>
      </c>
      <c r="O150" s="229">
        <v>250</v>
      </c>
      <c r="P150" s="229"/>
      <c r="Q150" s="229"/>
      <c r="R150" s="647">
        <v>6500</v>
      </c>
      <c r="S150" s="473">
        <f>SUM(O150*R150)</f>
        <v>1625000</v>
      </c>
      <c r="T150" s="486">
        <v>25</v>
      </c>
      <c r="U150" s="229">
        <v>85</v>
      </c>
      <c r="V150" s="642">
        <f>SUM(S150-(S150*U150/100))</f>
        <v>243750</v>
      </c>
      <c r="W150" s="472">
        <f>SUM(J150+V150)</f>
        <v>249075</v>
      </c>
      <c r="X150" s="231">
        <f>W150</f>
        <v>249075</v>
      </c>
      <c r="Y150" s="229">
        <v>10</v>
      </c>
      <c r="Z150" s="229">
        <v>0</v>
      </c>
      <c r="AA150" s="229">
        <v>0.02</v>
      </c>
      <c r="AB150" s="229"/>
    </row>
    <row r="151" spans="1:28" ht="17.25" x14ac:dyDescent="0.3">
      <c r="A151" s="229">
        <v>107</v>
      </c>
      <c r="B151" s="230" t="s">
        <v>4</v>
      </c>
      <c r="C151" s="229">
        <v>20823</v>
      </c>
      <c r="D151" s="229">
        <v>3</v>
      </c>
      <c r="E151" s="229">
        <v>3</v>
      </c>
      <c r="F151" s="229">
        <v>40</v>
      </c>
      <c r="G151" s="229">
        <v>1</v>
      </c>
      <c r="H151" s="484">
        <f>SUM((D151*400)+(E151*100)+F151)</f>
        <v>1540</v>
      </c>
      <c r="I151" s="229">
        <v>75</v>
      </c>
      <c r="J151" s="473">
        <f>SUM(H151*I151)</f>
        <v>115500</v>
      </c>
      <c r="K151" s="229"/>
      <c r="L151" s="646">
        <v>46</v>
      </c>
      <c r="M151" s="230"/>
      <c r="N151" s="230"/>
      <c r="O151" s="229"/>
      <c r="P151" s="229"/>
      <c r="Q151" s="229"/>
      <c r="R151" s="647"/>
      <c r="S151" s="473">
        <f>SUM(O151*R151)</f>
        <v>0</v>
      </c>
      <c r="T151" s="486"/>
      <c r="U151" s="229"/>
      <c r="V151" s="642">
        <f>SUM(S151-(S151*U151/100))</f>
        <v>0</v>
      </c>
      <c r="W151" s="472">
        <f>SUM(J151+V151)</f>
        <v>115500</v>
      </c>
      <c r="X151" s="231">
        <f>W151</f>
        <v>115500</v>
      </c>
      <c r="Y151" s="229">
        <v>50</v>
      </c>
      <c r="Z151" s="229">
        <v>0</v>
      </c>
      <c r="AA151" s="229">
        <v>0.01</v>
      </c>
      <c r="AB151" s="229"/>
    </row>
    <row r="152" spans="1:28" ht="17.25" x14ac:dyDescent="0.3">
      <c r="A152" s="229">
        <v>108</v>
      </c>
      <c r="B152" s="230" t="s">
        <v>4</v>
      </c>
      <c r="C152" s="229">
        <v>20824</v>
      </c>
      <c r="D152" s="229">
        <v>3</v>
      </c>
      <c r="E152" s="229">
        <v>1</v>
      </c>
      <c r="F152" s="229">
        <v>23</v>
      </c>
      <c r="G152" s="229">
        <v>1</v>
      </c>
      <c r="H152" s="484">
        <f>SUM((D152*400)+(E152*100)+F152)</f>
        <v>1323</v>
      </c>
      <c r="I152" s="229">
        <v>75</v>
      </c>
      <c r="J152" s="473">
        <f>SUM(H152*I152)</f>
        <v>99225</v>
      </c>
      <c r="K152" s="229"/>
      <c r="L152" s="646">
        <v>46</v>
      </c>
      <c r="M152" s="230"/>
      <c r="N152" s="230"/>
      <c r="O152" s="229"/>
      <c r="P152" s="229"/>
      <c r="Q152" s="229"/>
      <c r="R152" s="647"/>
      <c r="S152" s="473">
        <f>SUM(O152*R152)</f>
        <v>0</v>
      </c>
      <c r="T152" s="486"/>
      <c r="U152" s="229"/>
      <c r="V152" s="642">
        <f>SUM(S152-(S152*U152/100))</f>
        <v>0</v>
      </c>
      <c r="W152" s="472">
        <f>SUM(J152+V152)</f>
        <v>99225</v>
      </c>
      <c r="X152" s="231">
        <f>W152</f>
        <v>99225</v>
      </c>
      <c r="Y152" s="229">
        <v>50</v>
      </c>
      <c r="Z152" s="229">
        <v>0</v>
      </c>
      <c r="AA152" s="229">
        <v>0.01</v>
      </c>
      <c r="AB152" s="229"/>
    </row>
    <row r="153" spans="1:28" ht="17.25" x14ac:dyDescent="0.3">
      <c r="A153" s="229">
        <v>109</v>
      </c>
      <c r="B153" s="230" t="s">
        <v>4</v>
      </c>
      <c r="C153" s="229">
        <v>12663</v>
      </c>
      <c r="D153" s="229">
        <v>10</v>
      </c>
      <c r="E153" s="229">
        <v>2</v>
      </c>
      <c r="F153" s="229">
        <v>1</v>
      </c>
      <c r="G153" s="229">
        <v>1</v>
      </c>
      <c r="H153" s="484">
        <f>SUM((D153*400)+(E153*100)+F153)</f>
        <v>4201</v>
      </c>
      <c r="I153" s="229">
        <v>75</v>
      </c>
      <c r="J153" s="473">
        <f>SUM(H153*I153)</f>
        <v>315075</v>
      </c>
      <c r="K153" s="229"/>
      <c r="L153" s="646">
        <v>47</v>
      </c>
      <c r="M153" s="230"/>
      <c r="N153" s="230"/>
      <c r="O153" s="229"/>
      <c r="P153" s="229"/>
      <c r="Q153" s="229"/>
      <c r="R153" s="647"/>
      <c r="S153" s="473">
        <f>SUM(O153*R153)</f>
        <v>0</v>
      </c>
      <c r="T153" s="486"/>
      <c r="U153" s="229"/>
      <c r="V153" s="642">
        <f>SUM(S153-(S153*U153/100))</f>
        <v>0</v>
      </c>
      <c r="W153" s="472">
        <f>SUM(J153+V153)</f>
        <v>315075</v>
      </c>
      <c r="X153" s="231">
        <f>W153</f>
        <v>315075</v>
      </c>
      <c r="Y153" s="229">
        <v>50</v>
      </c>
      <c r="Z153" s="229">
        <v>0</v>
      </c>
      <c r="AA153" s="229">
        <v>0.01</v>
      </c>
      <c r="AB153" s="229"/>
    </row>
    <row r="154" spans="1:28" ht="17.25" x14ac:dyDescent="0.3">
      <c r="A154" s="229">
        <v>110</v>
      </c>
      <c r="B154" s="230" t="s">
        <v>4</v>
      </c>
      <c r="C154" s="229">
        <v>635</v>
      </c>
      <c r="D154" s="229">
        <v>1</v>
      </c>
      <c r="E154" s="229"/>
      <c r="F154" s="229">
        <v>84</v>
      </c>
      <c r="G154" s="229">
        <v>2</v>
      </c>
      <c r="H154" s="484">
        <f>SUM((D154*400)+(E154*100)+F154)</f>
        <v>484</v>
      </c>
      <c r="I154" s="229">
        <v>75</v>
      </c>
      <c r="J154" s="473">
        <f>SUM(H154*I154)</f>
        <v>36300</v>
      </c>
      <c r="K154" s="229"/>
      <c r="L154" s="646">
        <v>47</v>
      </c>
      <c r="M154" s="230" t="s">
        <v>3</v>
      </c>
      <c r="N154" s="230" t="s">
        <v>9</v>
      </c>
      <c r="O154" s="229">
        <v>260</v>
      </c>
      <c r="P154" s="229"/>
      <c r="Q154" s="229"/>
      <c r="R154" s="647">
        <v>6500</v>
      </c>
      <c r="S154" s="473">
        <f>SUM(O154*R154)</f>
        <v>1690000</v>
      </c>
      <c r="T154" s="486">
        <v>22</v>
      </c>
      <c r="U154" s="229">
        <v>85</v>
      </c>
      <c r="V154" s="642">
        <f>SUM(S154-(S154*U154/100))</f>
        <v>253500</v>
      </c>
      <c r="W154" s="472">
        <f>SUM(J154+V154)</f>
        <v>289800</v>
      </c>
      <c r="X154" s="231">
        <f>W154</f>
        <v>289800</v>
      </c>
      <c r="Y154" s="229">
        <v>10</v>
      </c>
      <c r="Z154" s="229">
        <v>0</v>
      </c>
      <c r="AA154" s="229">
        <v>0.02</v>
      </c>
      <c r="AB154" s="229"/>
    </row>
    <row r="155" spans="1:28" ht="17.25" x14ac:dyDescent="0.3">
      <c r="A155" s="229"/>
      <c r="B155" s="230"/>
      <c r="C155" s="229"/>
      <c r="D155" s="229"/>
      <c r="E155" s="229"/>
      <c r="F155" s="229"/>
      <c r="G155" s="229"/>
      <c r="H155" s="484">
        <f>SUM((D155*400)+(E155*100)+F155)</f>
        <v>0</v>
      </c>
      <c r="I155" s="229"/>
      <c r="J155" s="473">
        <f>SUM(H155*I155)</f>
        <v>0</v>
      </c>
      <c r="K155" s="229"/>
      <c r="L155" s="505"/>
      <c r="M155" s="230" t="s">
        <v>8</v>
      </c>
      <c r="N155" s="230" t="s">
        <v>0</v>
      </c>
      <c r="O155" s="229">
        <v>80</v>
      </c>
      <c r="P155" s="229"/>
      <c r="Q155" s="229"/>
      <c r="R155" s="647">
        <v>5400</v>
      </c>
      <c r="S155" s="473">
        <f>SUM(O155*R155)</f>
        <v>432000</v>
      </c>
      <c r="T155" s="486">
        <v>20</v>
      </c>
      <c r="U155" s="229">
        <v>93</v>
      </c>
      <c r="V155" s="642">
        <f>SUM(S155-(S155*U155/100))</f>
        <v>30240</v>
      </c>
      <c r="W155" s="472">
        <f>SUM(J155+V155)</f>
        <v>30240</v>
      </c>
      <c r="X155" s="231">
        <f>W155</f>
        <v>30240</v>
      </c>
      <c r="Y155" s="229">
        <v>50</v>
      </c>
      <c r="Z155" s="229">
        <v>0</v>
      </c>
      <c r="AA155" s="229">
        <v>0.01</v>
      </c>
      <c r="AB155" s="229"/>
    </row>
    <row r="156" spans="1:28" ht="17.25" x14ac:dyDescent="0.3">
      <c r="A156" s="229"/>
      <c r="B156" s="230"/>
      <c r="C156" s="229"/>
      <c r="D156" s="229"/>
      <c r="E156" s="229"/>
      <c r="F156" s="229"/>
      <c r="G156" s="229"/>
      <c r="H156" s="484">
        <f>SUM((D156*400)+(E156*100)+F156)</f>
        <v>0</v>
      </c>
      <c r="I156" s="229"/>
      <c r="J156" s="473">
        <f>SUM(H156*I156)</f>
        <v>0</v>
      </c>
      <c r="K156" s="229"/>
      <c r="L156" s="505"/>
      <c r="M156" s="230" t="s">
        <v>8</v>
      </c>
      <c r="N156" s="230" t="s">
        <v>0</v>
      </c>
      <c r="O156" s="229">
        <v>12</v>
      </c>
      <c r="P156" s="229"/>
      <c r="Q156" s="229"/>
      <c r="R156" s="647">
        <v>5400</v>
      </c>
      <c r="S156" s="473">
        <f>SUM(O156*R156)</f>
        <v>64800</v>
      </c>
      <c r="T156" s="486"/>
      <c r="U156" s="229"/>
      <c r="V156" s="642">
        <f>SUM(S156-(S156*U156/100))</f>
        <v>64800</v>
      </c>
      <c r="W156" s="472"/>
      <c r="X156" s="231">
        <f>W156</f>
        <v>0</v>
      </c>
      <c r="Y156" s="229">
        <v>50</v>
      </c>
      <c r="Z156" s="229">
        <v>0</v>
      </c>
      <c r="AA156" s="229">
        <v>0.01</v>
      </c>
      <c r="AB156" s="229"/>
    </row>
    <row r="157" spans="1:28" ht="17.25" x14ac:dyDescent="0.3">
      <c r="A157" s="229">
        <v>111</v>
      </c>
      <c r="B157" s="230" t="s">
        <v>4</v>
      </c>
      <c r="C157" s="229">
        <v>2488</v>
      </c>
      <c r="D157" s="229">
        <v>10</v>
      </c>
      <c r="E157" s="229">
        <v>1</v>
      </c>
      <c r="F157" s="229">
        <v>18</v>
      </c>
      <c r="G157" s="229">
        <v>1</v>
      </c>
      <c r="H157" s="484">
        <f>SUM((D157*400)+(E157*100)+F157)</f>
        <v>4118</v>
      </c>
      <c r="I157" s="229">
        <v>75</v>
      </c>
      <c r="J157" s="473">
        <f>SUM(H157*I157)</f>
        <v>308850</v>
      </c>
      <c r="K157" s="229"/>
      <c r="L157" s="646">
        <v>48</v>
      </c>
      <c r="M157" s="230"/>
      <c r="N157" s="230"/>
      <c r="O157" s="229"/>
      <c r="P157" s="229"/>
      <c r="Q157" s="229"/>
      <c r="R157" s="647"/>
      <c r="S157" s="473">
        <f>SUM(O157*R157)</f>
        <v>0</v>
      </c>
      <c r="T157" s="486"/>
      <c r="U157" s="229"/>
      <c r="V157" s="642">
        <f>SUM(S157-(S157*U157/100))</f>
        <v>0</v>
      </c>
      <c r="W157" s="472">
        <f>SUM(J157+V157)</f>
        <v>308850</v>
      </c>
      <c r="X157" s="231">
        <f>W157</f>
        <v>308850</v>
      </c>
      <c r="Y157" s="229">
        <v>50</v>
      </c>
      <c r="Z157" s="229">
        <v>0</v>
      </c>
      <c r="AA157" s="229">
        <v>0.01</v>
      </c>
      <c r="AB157" s="229"/>
    </row>
    <row r="158" spans="1:28" ht="17.25" x14ac:dyDescent="0.3">
      <c r="A158" s="229">
        <v>112</v>
      </c>
      <c r="B158" s="230" t="s">
        <v>4</v>
      </c>
      <c r="C158" s="229">
        <v>24352</v>
      </c>
      <c r="D158" s="229">
        <v>13</v>
      </c>
      <c r="E158" s="229">
        <v>3</v>
      </c>
      <c r="F158" s="229">
        <v>62</v>
      </c>
      <c r="G158" s="229">
        <v>1</v>
      </c>
      <c r="H158" s="484">
        <f>SUM((D158*400)+(E158*100)+F158)</f>
        <v>5562</v>
      </c>
      <c r="I158" s="229">
        <v>75</v>
      </c>
      <c r="J158" s="473">
        <f>SUM(H158*I158)</f>
        <v>417150</v>
      </c>
      <c r="K158" s="229"/>
      <c r="L158" s="646">
        <v>48</v>
      </c>
      <c r="M158" s="230"/>
      <c r="N158" s="230"/>
      <c r="O158" s="229"/>
      <c r="P158" s="229"/>
      <c r="Q158" s="229"/>
      <c r="R158" s="647"/>
      <c r="S158" s="473">
        <f>SUM(O158*R158)</f>
        <v>0</v>
      </c>
      <c r="T158" s="486"/>
      <c r="U158" s="229"/>
      <c r="V158" s="642">
        <f>SUM(S158-(S158*U158/100))</f>
        <v>0</v>
      </c>
      <c r="W158" s="472">
        <f>SUM(J158+V158)</f>
        <v>417150</v>
      </c>
      <c r="X158" s="231">
        <f>W158</f>
        <v>417150</v>
      </c>
      <c r="Y158" s="229">
        <v>50</v>
      </c>
      <c r="Z158" s="229">
        <v>0</v>
      </c>
      <c r="AA158" s="229">
        <v>0.01</v>
      </c>
      <c r="AB158" s="229"/>
    </row>
    <row r="159" spans="1:28" ht="17.25" x14ac:dyDescent="0.3">
      <c r="A159" s="229">
        <v>113</v>
      </c>
      <c r="B159" s="230" t="s">
        <v>4</v>
      </c>
      <c r="C159" s="229">
        <v>3618</v>
      </c>
      <c r="D159" s="229">
        <v>15</v>
      </c>
      <c r="E159" s="229"/>
      <c r="F159" s="229">
        <v>81</v>
      </c>
      <c r="G159" s="229">
        <v>1</v>
      </c>
      <c r="H159" s="484">
        <f>SUM((D159*400)+(E159*100)+F159)</f>
        <v>6081</v>
      </c>
      <c r="I159" s="229">
        <v>75</v>
      </c>
      <c r="J159" s="473">
        <f>SUM(H159*I159)</f>
        <v>456075</v>
      </c>
      <c r="K159" s="229"/>
      <c r="L159" s="646">
        <v>48</v>
      </c>
      <c r="M159" s="230"/>
      <c r="N159" s="230"/>
      <c r="O159" s="229"/>
      <c r="P159" s="229"/>
      <c r="Q159" s="229"/>
      <c r="R159" s="647"/>
      <c r="S159" s="473">
        <f>SUM(O159*R159)</f>
        <v>0</v>
      </c>
      <c r="T159" s="486"/>
      <c r="U159" s="229"/>
      <c r="V159" s="642">
        <f>SUM(S159-(S159*U159/100))</f>
        <v>0</v>
      </c>
      <c r="W159" s="472">
        <f>SUM(J159+V159)</f>
        <v>456075</v>
      </c>
      <c r="X159" s="231">
        <f>W159</f>
        <v>456075</v>
      </c>
      <c r="Y159" s="229">
        <v>50</v>
      </c>
      <c r="Z159" s="229">
        <v>0</v>
      </c>
      <c r="AA159" s="229">
        <v>0.01</v>
      </c>
      <c r="AB159" s="229"/>
    </row>
    <row r="160" spans="1:28" ht="17.25" x14ac:dyDescent="0.3">
      <c r="A160" s="229">
        <v>114</v>
      </c>
      <c r="B160" s="230" t="s">
        <v>4</v>
      </c>
      <c r="C160" s="229">
        <v>4265</v>
      </c>
      <c r="D160" s="229"/>
      <c r="E160" s="229"/>
      <c r="F160" s="229">
        <v>93</v>
      </c>
      <c r="G160" s="229">
        <v>1</v>
      </c>
      <c r="H160" s="484">
        <f>SUM((D160*400)+(E160*100)+F160)</f>
        <v>93</v>
      </c>
      <c r="I160" s="229">
        <v>75</v>
      </c>
      <c r="J160" s="473">
        <f>SUM(H160*I160)</f>
        <v>6975</v>
      </c>
      <c r="K160" s="229"/>
      <c r="L160" s="646">
        <v>48</v>
      </c>
      <c r="M160" s="230"/>
      <c r="N160" s="230"/>
      <c r="O160" s="229"/>
      <c r="P160" s="229"/>
      <c r="Q160" s="229"/>
      <c r="R160" s="647"/>
      <c r="S160" s="473">
        <f>SUM(O160*R160)</f>
        <v>0</v>
      </c>
      <c r="T160" s="486"/>
      <c r="U160" s="229"/>
      <c r="V160" s="642">
        <f>SUM(S160-(S160*U160/100))</f>
        <v>0</v>
      </c>
      <c r="W160" s="472">
        <f>SUM(J160+V160)</f>
        <v>6975</v>
      </c>
      <c r="X160" s="231">
        <f>W160</f>
        <v>6975</v>
      </c>
      <c r="Y160" s="229">
        <v>50</v>
      </c>
      <c r="Z160" s="229">
        <v>0</v>
      </c>
      <c r="AA160" s="229">
        <v>0.01</v>
      </c>
      <c r="AB160" s="229"/>
    </row>
    <row r="161" spans="1:28" ht="17.25" x14ac:dyDescent="0.3">
      <c r="A161" s="229">
        <v>115</v>
      </c>
      <c r="B161" s="230" t="s">
        <v>4</v>
      </c>
      <c r="C161" s="229">
        <v>6808</v>
      </c>
      <c r="D161" s="229">
        <v>10</v>
      </c>
      <c r="E161" s="229"/>
      <c r="F161" s="229"/>
      <c r="G161" s="229">
        <v>1</v>
      </c>
      <c r="H161" s="484">
        <f>SUM((D161*400)+(E161*100)+F161)</f>
        <v>4000</v>
      </c>
      <c r="I161" s="229">
        <v>75</v>
      </c>
      <c r="J161" s="473">
        <f>SUM(H161*I161)</f>
        <v>300000</v>
      </c>
      <c r="K161" s="229"/>
      <c r="L161" s="646">
        <v>48</v>
      </c>
      <c r="M161" s="230"/>
      <c r="N161" s="230"/>
      <c r="O161" s="229"/>
      <c r="P161" s="229"/>
      <c r="Q161" s="229"/>
      <c r="R161" s="647"/>
      <c r="S161" s="473">
        <f>SUM(O161*R161)</f>
        <v>0</v>
      </c>
      <c r="T161" s="486"/>
      <c r="U161" s="229"/>
      <c r="V161" s="642">
        <f>SUM(S161-(S161*U161/100))</f>
        <v>0</v>
      </c>
      <c r="W161" s="472">
        <f>SUM(J161+V161)</f>
        <v>300000</v>
      </c>
      <c r="X161" s="231">
        <f>W161</f>
        <v>300000</v>
      </c>
      <c r="Y161" s="229">
        <v>50</v>
      </c>
      <c r="Z161" s="229">
        <v>0</v>
      </c>
      <c r="AA161" s="229">
        <v>0.01</v>
      </c>
      <c r="AB161" s="229"/>
    </row>
    <row r="162" spans="1:28" ht="17.25" x14ac:dyDescent="0.3">
      <c r="A162" s="229">
        <v>116</v>
      </c>
      <c r="B162" s="230" t="s">
        <v>4</v>
      </c>
      <c r="C162" s="229">
        <v>7177</v>
      </c>
      <c r="D162" s="229"/>
      <c r="E162" s="229">
        <v>1</v>
      </c>
      <c r="F162" s="229">
        <v>65</v>
      </c>
      <c r="G162" s="229">
        <v>2</v>
      </c>
      <c r="H162" s="484">
        <f>SUM((D162*400)+(E162*100)+F162)</f>
        <v>165</v>
      </c>
      <c r="I162" s="229">
        <v>75</v>
      </c>
      <c r="J162" s="473">
        <f>SUM(H162*I162)</f>
        <v>12375</v>
      </c>
      <c r="K162" s="229"/>
      <c r="L162" s="646">
        <v>48</v>
      </c>
      <c r="M162" s="230" t="s">
        <v>10</v>
      </c>
      <c r="N162" s="230" t="s">
        <v>2</v>
      </c>
      <c r="O162" s="229">
        <v>285</v>
      </c>
      <c r="P162" s="229"/>
      <c r="Q162" s="229"/>
      <c r="R162" s="647">
        <v>6500</v>
      </c>
      <c r="S162" s="473">
        <f>SUM(O162*R162)</f>
        <v>1852500</v>
      </c>
      <c r="T162" s="486">
        <v>3</v>
      </c>
      <c r="U162" s="229">
        <v>9</v>
      </c>
      <c r="V162" s="642">
        <f>SUM(S162-(S162*U162/100))</f>
        <v>1685775</v>
      </c>
      <c r="W162" s="472">
        <f>SUM(J162+V162)</f>
        <v>1698150</v>
      </c>
      <c r="X162" s="231">
        <f>W162</f>
        <v>1698150</v>
      </c>
      <c r="Y162" s="229">
        <v>10</v>
      </c>
      <c r="Z162" s="229">
        <v>0</v>
      </c>
      <c r="AA162" s="229">
        <v>0.02</v>
      </c>
      <c r="AB162" s="229"/>
    </row>
    <row r="163" spans="1:28" ht="17.25" x14ac:dyDescent="0.3">
      <c r="A163" s="229"/>
      <c r="B163" s="230"/>
      <c r="C163" s="229"/>
      <c r="D163" s="229"/>
      <c r="E163" s="229"/>
      <c r="F163" s="229"/>
      <c r="G163" s="229"/>
      <c r="H163" s="484">
        <f>SUM((D163*400)+(E163*100)+F163)</f>
        <v>0</v>
      </c>
      <c r="I163" s="229"/>
      <c r="J163" s="473">
        <f>SUM(H163*I163)</f>
        <v>0</v>
      </c>
      <c r="K163" s="229"/>
      <c r="L163" s="646"/>
      <c r="M163" s="230" t="s">
        <v>8</v>
      </c>
      <c r="N163" s="230" t="s">
        <v>0</v>
      </c>
      <c r="O163" s="229">
        <v>30</v>
      </c>
      <c r="P163" s="229"/>
      <c r="Q163" s="229"/>
      <c r="R163" s="647">
        <v>5400</v>
      </c>
      <c r="S163" s="473">
        <f>SUM(O163*R163)</f>
        <v>162000</v>
      </c>
      <c r="T163" s="486">
        <v>1</v>
      </c>
      <c r="U163" s="229">
        <v>3</v>
      </c>
      <c r="V163" s="642">
        <f>SUM(S163-(S163*U163/100))</f>
        <v>157140</v>
      </c>
      <c r="W163" s="472">
        <f>SUM(J163+V163)</f>
        <v>157140</v>
      </c>
      <c r="X163" s="231">
        <f>W163</f>
        <v>157140</v>
      </c>
      <c r="Y163" s="229">
        <v>50</v>
      </c>
      <c r="Z163" s="229">
        <v>0</v>
      </c>
      <c r="AA163" s="229">
        <v>0.01</v>
      </c>
      <c r="AB163" s="229"/>
    </row>
    <row r="164" spans="1:28" ht="17.25" x14ac:dyDescent="0.3">
      <c r="A164" s="229"/>
      <c r="B164" s="230"/>
      <c r="C164" s="229"/>
      <c r="D164" s="229"/>
      <c r="E164" s="229"/>
      <c r="F164" s="229"/>
      <c r="G164" s="229"/>
      <c r="H164" s="484">
        <f>SUM((D164*400)+(E164*100)+F164)</f>
        <v>0</v>
      </c>
      <c r="I164" s="229"/>
      <c r="J164" s="473">
        <f>SUM(H164*I164)</f>
        <v>0</v>
      </c>
      <c r="K164" s="229"/>
      <c r="L164" s="505"/>
      <c r="M164" s="230" t="s">
        <v>11</v>
      </c>
      <c r="N164" s="230" t="s">
        <v>0</v>
      </c>
      <c r="O164" s="229">
        <v>30</v>
      </c>
      <c r="P164" s="229"/>
      <c r="Q164" s="229"/>
      <c r="R164" s="647"/>
      <c r="S164" s="473">
        <f>SUM(O164*R164)</f>
        <v>0</v>
      </c>
      <c r="T164" s="486">
        <v>1</v>
      </c>
      <c r="U164" s="229">
        <v>3</v>
      </c>
      <c r="V164" s="642">
        <f>SUM(S164-(S164*U164/100))</f>
        <v>0</v>
      </c>
      <c r="W164" s="472"/>
      <c r="X164" s="231">
        <f>W164</f>
        <v>0</v>
      </c>
      <c r="Y164" s="229">
        <v>50</v>
      </c>
      <c r="Z164" s="229">
        <v>0</v>
      </c>
      <c r="AA164" s="229">
        <v>0.01</v>
      </c>
      <c r="AB164" s="229"/>
    </row>
    <row r="165" spans="1:28" ht="17.25" x14ac:dyDescent="0.3">
      <c r="A165" s="229">
        <v>117</v>
      </c>
      <c r="B165" s="230" t="s">
        <v>4</v>
      </c>
      <c r="C165" s="229">
        <v>20803</v>
      </c>
      <c r="D165" s="229">
        <v>5</v>
      </c>
      <c r="E165" s="229">
        <v>1</v>
      </c>
      <c r="F165" s="229">
        <v>56</v>
      </c>
      <c r="G165" s="229">
        <v>1</v>
      </c>
      <c r="H165" s="484">
        <f>SUM((D165*400)+(E165*100)+F165)</f>
        <v>2156</v>
      </c>
      <c r="I165" s="229">
        <v>75</v>
      </c>
      <c r="J165" s="473">
        <f>SUM(H165*I165)</f>
        <v>161700</v>
      </c>
      <c r="K165" s="229"/>
      <c r="L165" s="646">
        <v>51</v>
      </c>
      <c r="M165" s="230"/>
      <c r="N165" s="230"/>
      <c r="O165" s="229"/>
      <c r="P165" s="229"/>
      <c r="Q165" s="229"/>
      <c r="R165" s="647"/>
      <c r="S165" s="473">
        <f>SUM(O165*R165)</f>
        <v>0</v>
      </c>
      <c r="T165" s="486"/>
      <c r="U165" s="229"/>
      <c r="V165" s="642">
        <f>SUM(S165-(S165*U165/100))</f>
        <v>0</v>
      </c>
      <c r="W165" s="472">
        <f>SUM(J165+V165)</f>
        <v>161700</v>
      </c>
      <c r="X165" s="231">
        <f>W165</f>
        <v>161700</v>
      </c>
      <c r="Y165" s="229">
        <v>50</v>
      </c>
      <c r="Z165" s="229">
        <v>0</v>
      </c>
      <c r="AA165" s="229">
        <v>0.01</v>
      </c>
      <c r="AB165" s="229"/>
    </row>
    <row r="166" spans="1:28" ht="17.25" x14ac:dyDescent="0.3">
      <c r="A166" s="229">
        <v>118</v>
      </c>
      <c r="B166" s="230" t="s">
        <v>4</v>
      </c>
      <c r="C166" s="229">
        <v>20800</v>
      </c>
      <c r="D166" s="229">
        <v>15</v>
      </c>
      <c r="E166" s="229"/>
      <c r="F166" s="229">
        <v>63</v>
      </c>
      <c r="G166" s="229">
        <v>1</v>
      </c>
      <c r="H166" s="484">
        <f>SUM((D166*400)+(E166*100)+F166)</f>
        <v>6063</v>
      </c>
      <c r="I166" s="229">
        <v>75</v>
      </c>
      <c r="J166" s="473">
        <f>SUM(H166*I166)</f>
        <v>454725</v>
      </c>
      <c r="K166" s="229"/>
      <c r="L166" s="646">
        <v>51</v>
      </c>
      <c r="M166" s="230"/>
      <c r="N166" s="230"/>
      <c r="O166" s="229"/>
      <c r="P166" s="229"/>
      <c r="Q166" s="229"/>
      <c r="R166" s="647"/>
      <c r="S166" s="473">
        <f>SUM(O166*R166)</f>
        <v>0</v>
      </c>
      <c r="T166" s="486"/>
      <c r="U166" s="229"/>
      <c r="V166" s="642">
        <f>SUM(S166-(S166*U166/100))</f>
        <v>0</v>
      </c>
      <c r="W166" s="472">
        <f>SUM(J166+V166)</f>
        <v>454725</v>
      </c>
      <c r="X166" s="231">
        <f>W166</f>
        <v>454725</v>
      </c>
      <c r="Y166" s="229">
        <v>50</v>
      </c>
      <c r="Z166" s="229">
        <v>0</v>
      </c>
      <c r="AA166" s="229">
        <v>0.01</v>
      </c>
      <c r="AB166" s="229"/>
    </row>
    <row r="167" spans="1:28" ht="17.25" x14ac:dyDescent="0.3">
      <c r="A167" s="229">
        <v>119</v>
      </c>
      <c r="B167" s="230" t="s">
        <v>4</v>
      </c>
      <c r="C167" s="229">
        <v>1760</v>
      </c>
      <c r="D167" s="229">
        <v>2</v>
      </c>
      <c r="E167" s="229">
        <v>3</v>
      </c>
      <c r="F167" s="229">
        <v>40</v>
      </c>
      <c r="G167" s="229">
        <v>1</v>
      </c>
      <c r="H167" s="484">
        <f>SUM((D167*400)+(E167*100)+F167)</f>
        <v>1140</v>
      </c>
      <c r="I167" s="229">
        <v>75</v>
      </c>
      <c r="J167" s="473">
        <f>SUM(H167*I167)</f>
        <v>85500</v>
      </c>
      <c r="K167" s="229"/>
      <c r="L167" s="646">
        <v>51</v>
      </c>
      <c r="M167" s="230"/>
      <c r="N167" s="230"/>
      <c r="O167" s="229"/>
      <c r="P167" s="229"/>
      <c r="Q167" s="229"/>
      <c r="R167" s="647"/>
      <c r="S167" s="473">
        <f>SUM(O167*R167)</f>
        <v>0</v>
      </c>
      <c r="T167" s="486"/>
      <c r="U167" s="229"/>
      <c r="V167" s="642">
        <f>SUM(S167-(S167*U167/100))</f>
        <v>0</v>
      </c>
      <c r="W167" s="472">
        <f>SUM(J167+V167)</f>
        <v>85500</v>
      </c>
      <c r="X167" s="231">
        <f>W167</f>
        <v>85500</v>
      </c>
      <c r="Y167" s="229">
        <v>50</v>
      </c>
      <c r="Z167" s="229">
        <v>0</v>
      </c>
      <c r="AA167" s="229">
        <v>0.01</v>
      </c>
      <c r="AB167" s="229"/>
    </row>
    <row r="168" spans="1:28" ht="17.25" x14ac:dyDescent="0.3">
      <c r="A168" s="494">
        <v>120</v>
      </c>
      <c r="B168" s="498" t="s">
        <v>23</v>
      </c>
      <c r="C168" s="494">
        <v>39</v>
      </c>
      <c r="D168" s="494">
        <v>10</v>
      </c>
      <c r="E168" s="494"/>
      <c r="F168" s="494"/>
      <c r="G168" s="229">
        <v>1</v>
      </c>
      <c r="H168" s="484">
        <f>SUM((D168*400)+(E168*100)+F168)</f>
        <v>4000</v>
      </c>
      <c r="I168" s="229">
        <v>75</v>
      </c>
      <c r="J168" s="473">
        <f>SUM(H168*I168)</f>
        <v>300000</v>
      </c>
      <c r="K168" s="229"/>
      <c r="L168" s="645">
        <v>51</v>
      </c>
      <c r="M168" s="498"/>
      <c r="N168" s="498"/>
      <c r="O168" s="494"/>
      <c r="P168" s="229"/>
      <c r="Q168" s="229"/>
      <c r="R168" s="647"/>
      <c r="S168" s="473">
        <f>SUM(O168*R168)</f>
        <v>0</v>
      </c>
      <c r="T168" s="486"/>
      <c r="U168" s="229"/>
      <c r="V168" s="642">
        <f>SUM(S168-(S168*U168/100))</f>
        <v>0</v>
      </c>
      <c r="W168" s="472">
        <f>SUM(J168+V168)</f>
        <v>300000</v>
      </c>
      <c r="X168" s="231">
        <f>W168</f>
        <v>300000</v>
      </c>
      <c r="Y168" s="229">
        <v>50</v>
      </c>
      <c r="Z168" s="229">
        <v>0</v>
      </c>
      <c r="AA168" s="229">
        <v>0.01</v>
      </c>
      <c r="AB168" s="494"/>
    </row>
    <row r="169" spans="1:28" ht="17.25" x14ac:dyDescent="0.3">
      <c r="A169" s="229">
        <v>121</v>
      </c>
      <c r="B169" s="230" t="s">
        <v>4</v>
      </c>
      <c r="C169" s="229">
        <v>1748</v>
      </c>
      <c r="D169" s="229"/>
      <c r="E169" s="229">
        <v>2</v>
      </c>
      <c r="F169" s="229">
        <v>36</v>
      </c>
      <c r="G169" s="229">
        <v>1</v>
      </c>
      <c r="H169" s="484">
        <f>SUM((D169*400)+(E169*100)+F169)</f>
        <v>236</v>
      </c>
      <c r="I169" s="229">
        <v>75</v>
      </c>
      <c r="J169" s="473">
        <f>SUM(H169*I169)</f>
        <v>17700</v>
      </c>
      <c r="K169" s="229"/>
      <c r="L169" s="646">
        <v>51</v>
      </c>
      <c r="M169" s="230"/>
      <c r="N169" s="230"/>
      <c r="O169" s="229"/>
      <c r="P169" s="229"/>
      <c r="Q169" s="229"/>
      <c r="R169" s="647"/>
      <c r="S169" s="473">
        <f>SUM(O169*R169)</f>
        <v>0</v>
      </c>
      <c r="T169" s="486"/>
      <c r="U169" s="229"/>
      <c r="V169" s="642">
        <f>SUM(S169-(S169*U169/100))</f>
        <v>0</v>
      </c>
      <c r="W169" s="472">
        <f>SUM(J169+V169)</f>
        <v>17700</v>
      </c>
      <c r="X169" s="231">
        <f>W169</f>
        <v>17700</v>
      </c>
      <c r="Y169" s="229">
        <v>50</v>
      </c>
      <c r="Z169" s="229">
        <v>0</v>
      </c>
      <c r="AA169" s="229">
        <v>0.01</v>
      </c>
      <c r="AB169" s="229"/>
    </row>
    <row r="170" spans="1:28" ht="17.25" x14ac:dyDescent="0.3">
      <c r="A170" s="229">
        <v>122</v>
      </c>
      <c r="B170" s="230" t="s">
        <v>4</v>
      </c>
      <c r="C170" s="229">
        <v>1761</v>
      </c>
      <c r="D170" s="229">
        <v>3</v>
      </c>
      <c r="E170" s="229"/>
      <c r="F170" s="229">
        <v>84</v>
      </c>
      <c r="G170" s="229">
        <v>1</v>
      </c>
      <c r="H170" s="484">
        <f>SUM((D170*400)+(E170*100)+F170)</f>
        <v>1284</v>
      </c>
      <c r="I170" s="229">
        <v>75</v>
      </c>
      <c r="J170" s="473">
        <f>SUM(H170*I170)</f>
        <v>96300</v>
      </c>
      <c r="K170" s="229"/>
      <c r="L170" s="646">
        <v>51</v>
      </c>
      <c r="M170" s="230"/>
      <c r="N170" s="230"/>
      <c r="O170" s="229"/>
      <c r="P170" s="229"/>
      <c r="Q170" s="229"/>
      <c r="R170" s="647"/>
      <c r="S170" s="473">
        <f>SUM(O170*R170)</f>
        <v>0</v>
      </c>
      <c r="T170" s="486"/>
      <c r="U170" s="229"/>
      <c r="V170" s="642">
        <f>SUM(S170-(S170*U170/100))</f>
        <v>0</v>
      </c>
      <c r="W170" s="472">
        <f>SUM(J170+V170)</f>
        <v>96300</v>
      </c>
      <c r="X170" s="231">
        <f>W170</f>
        <v>96300</v>
      </c>
      <c r="Y170" s="229">
        <v>50</v>
      </c>
      <c r="Z170" s="229">
        <v>0</v>
      </c>
      <c r="AA170" s="229">
        <v>0.01</v>
      </c>
      <c r="AB170" s="229"/>
    </row>
    <row r="171" spans="1:28" ht="17.25" x14ac:dyDescent="0.3">
      <c r="A171" s="229">
        <v>123</v>
      </c>
      <c r="B171" s="230" t="s">
        <v>4</v>
      </c>
      <c r="C171" s="229">
        <v>1758</v>
      </c>
      <c r="D171" s="229">
        <v>3</v>
      </c>
      <c r="E171" s="229">
        <v>1</v>
      </c>
      <c r="F171" s="229">
        <v>83</v>
      </c>
      <c r="G171" s="229">
        <v>1</v>
      </c>
      <c r="H171" s="484">
        <f>SUM((D171*400)+(E171*100)+F171)</f>
        <v>1383</v>
      </c>
      <c r="I171" s="229">
        <v>75</v>
      </c>
      <c r="J171" s="473">
        <f>SUM(H171*I171)</f>
        <v>103725</v>
      </c>
      <c r="K171" s="229"/>
      <c r="L171" s="646">
        <v>51</v>
      </c>
      <c r="M171" s="230"/>
      <c r="N171" s="230"/>
      <c r="O171" s="229"/>
      <c r="P171" s="229"/>
      <c r="Q171" s="229"/>
      <c r="R171" s="647"/>
      <c r="S171" s="473">
        <f>SUM(O171*R171)</f>
        <v>0</v>
      </c>
      <c r="T171" s="486"/>
      <c r="U171" s="229"/>
      <c r="V171" s="642">
        <f>SUM(S171-(S171*U171/100))</f>
        <v>0</v>
      </c>
      <c r="W171" s="472">
        <f>SUM(J171+V171)</f>
        <v>103725</v>
      </c>
      <c r="X171" s="231">
        <f>W171</f>
        <v>103725</v>
      </c>
      <c r="Y171" s="229">
        <v>50</v>
      </c>
      <c r="Z171" s="229">
        <v>0</v>
      </c>
      <c r="AA171" s="229">
        <v>0.01</v>
      </c>
      <c r="AB171" s="229"/>
    </row>
    <row r="172" spans="1:28" ht="17.25" x14ac:dyDescent="0.3">
      <c r="A172" s="229">
        <v>124</v>
      </c>
      <c r="B172" s="230" t="s">
        <v>4</v>
      </c>
      <c r="C172" s="229">
        <v>1738</v>
      </c>
      <c r="D172" s="229"/>
      <c r="E172" s="229">
        <v>1</v>
      </c>
      <c r="F172" s="229">
        <v>26</v>
      </c>
      <c r="G172" s="229">
        <v>1</v>
      </c>
      <c r="H172" s="484">
        <f>SUM((D172*400)+(E172*100)+F172)</f>
        <v>126</v>
      </c>
      <c r="I172" s="229">
        <v>75</v>
      </c>
      <c r="J172" s="473">
        <f>SUM(H172*I172)</f>
        <v>9450</v>
      </c>
      <c r="K172" s="229"/>
      <c r="L172" s="646">
        <v>51</v>
      </c>
      <c r="M172" s="230"/>
      <c r="N172" s="230"/>
      <c r="O172" s="229"/>
      <c r="P172" s="229"/>
      <c r="Q172" s="229"/>
      <c r="R172" s="647"/>
      <c r="S172" s="473">
        <f>SUM(O172*R172)</f>
        <v>0</v>
      </c>
      <c r="T172" s="486"/>
      <c r="U172" s="229"/>
      <c r="V172" s="642">
        <f>SUM(S172-(S172*U172/100))</f>
        <v>0</v>
      </c>
      <c r="W172" s="472">
        <f>SUM(J172+V172)</f>
        <v>9450</v>
      </c>
      <c r="X172" s="231">
        <f>W172</f>
        <v>9450</v>
      </c>
      <c r="Y172" s="229">
        <v>50</v>
      </c>
      <c r="Z172" s="229">
        <v>0</v>
      </c>
      <c r="AA172" s="229">
        <v>0.01</v>
      </c>
      <c r="AB172" s="229"/>
    </row>
    <row r="173" spans="1:28" ht="17.25" x14ac:dyDescent="0.3">
      <c r="A173" s="229">
        <v>125</v>
      </c>
      <c r="B173" s="230" t="s">
        <v>4</v>
      </c>
      <c r="C173" s="229">
        <v>14857</v>
      </c>
      <c r="D173" s="229"/>
      <c r="E173" s="229">
        <v>1</v>
      </c>
      <c r="F173" s="229">
        <v>1</v>
      </c>
      <c r="G173" s="229">
        <v>2</v>
      </c>
      <c r="H173" s="484">
        <f>SUM((D173*400)+(E173*100)+F173)</f>
        <v>101</v>
      </c>
      <c r="I173" s="229">
        <v>75</v>
      </c>
      <c r="J173" s="473">
        <f>SUM(H173*I173)</f>
        <v>7575</v>
      </c>
      <c r="K173" s="229"/>
      <c r="L173" s="646">
        <v>51</v>
      </c>
      <c r="M173" s="230" t="s">
        <v>10</v>
      </c>
      <c r="N173" s="230" t="s">
        <v>9</v>
      </c>
      <c r="O173" s="229">
        <v>99</v>
      </c>
      <c r="P173" s="229"/>
      <c r="Q173" s="229"/>
      <c r="R173" s="647">
        <v>6500</v>
      </c>
      <c r="S173" s="473">
        <f>SUM(O173*R173)</f>
        <v>643500</v>
      </c>
      <c r="T173" s="486">
        <v>21</v>
      </c>
      <c r="U173" s="229">
        <v>80</v>
      </c>
      <c r="V173" s="642">
        <f>SUM(S173-(S173*U173/100))</f>
        <v>128700</v>
      </c>
      <c r="W173" s="472">
        <f>SUM(J173+V173)</f>
        <v>136275</v>
      </c>
      <c r="X173" s="231">
        <f>W173</f>
        <v>136275</v>
      </c>
      <c r="Y173" s="229">
        <v>10</v>
      </c>
      <c r="Z173" s="229">
        <v>0</v>
      </c>
      <c r="AA173" s="229">
        <v>0.02</v>
      </c>
      <c r="AB173" s="229"/>
    </row>
    <row r="174" spans="1:28" ht="17.25" x14ac:dyDescent="0.3">
      <c r="A174" s="229"/>
      <c r="B174" s="230"/>
      <c r="C174" s="229"/>
      <c r="D174" s="229"/>
      <c r="E174" s="229"/>
      <c r="F174" s="229"/>
      <c r="G174" s="229"/>
      <c r="H174" s="484">
        <f>SUM((D174*400)+(E174*100)+F174)</f>
        <v>0</v>
      </c>
      <c r="I174" s="229"/>
      <c r="J174" s="473">
        <f>SUM(H174*I174)</f>
        <v>0</v>
      </c>
      <c r="K174" s="229"/>
      <c r="L174" s="505"/>
      <c r="M174" s="230" t="s">
        <v>8</v>
      </c>
      <c r="N174" s="230" t="s">
        <v>0</v>
      </c>
      <c r="O174" s="229">
        <v>25</v>
      </c>
      <c r="P174" s="229"/>
      <c r="Q174" s="229"/>
      <c r="R174" s="647">
        <v>5400</v>
      </c>
      <c r="S174" s="473">
        <f>SUM(O174*R174)</f>
        <v>135000</v>
      </c>
      <c r="T174" s="486">
        <v>21</v>
      </c>
      <c r="U174" s="229">
        <v>93</v>
      </c>
      <c r="V174" s="642">
        <f>SUM(S174-(S174*U174/100))</f>
        <v>9450</v>
      </c>
      <c r="W174" s="472">
        <f>SUM(J174+V174)</f>
        <v>9450</v>
      </c>
      <c r="X174" s="231">
        <f>W174</f>
        <v>9450</v>
      </c>
      <c r="Y174" s="229">
        <v>50</v>
      </c>
      <c r="Z174" s="229">
        <v>0</v>
      </c>
      <c r="AA174" s="229">
        <v>0.01</v>
      </c>
      <c r="AB174" s="229"/>
    </row>
    <row r="175" spans="1:28" ht="17.25" x14ac:dyDescent="0.3">
      <c r="A175" s="229">
        <v>126</v>
      </c>
      <c r="B175" s="230" t="s">
        <v>4</v>
      </c>
      <c r="C175" s="229">
        <v>326</v>
      </c>
      <c r="D175" s="229"/>
      <c r="E175" s="229">
        <v>2</v>
      </c>
      <c r="F175" s="229">
        <v>17</v>
      </c>
      <c r="G175" s="229">
        <v>1</v>
      </c>
      <c r="H175" s="484">
        <f>SUM((D175*400)+(E175*100)+F175)</f>
        <v>217</v>
      </c>
      <c r="I175" s="229">
        <v>75</v>
      </c>
      <c r="J175" s="473">
        <f>SUM(H175*I175)</f>
        <v>16275</v>
      </c>
      <c r="K175" s="229"/>
      <c r="L175" s="646">
        <v>51</v>
      </c>
      <c r="M175" s="230" t="s">
        <v>11</v>
      </c>
      <c r="N175" s="230" t="s">
        <v>0</v>
      </c>
      <c r="O175" s="229">
        <v>30</v>
      </c>
      <c r="P175" s="229"/>
      <c r="Q175" s="229"/>
      <c r="R175" s="647">
        <v>2050</v>
      </c>
      <c r="S175" s="473">
        <f>SUM(O175*R175)</f>
        <v>61500</v>
      </c>
      <c r="T175" s="486">
        <v>1</v>
      </c>
      <c r="U175" s="229">
        <v>3</v>
      </c>
      <c r="V175" s="642">
        <f>SUM(S175-(S175*U175/100))</f>
        <v>59655</v>
      </c>
      <c r="W175" s="472">
        <f>SUM(J175+V175)</f>
        <v>75930</v>
      </c>
      <c r="X175" s="231">
        <f>W175</f>
        <v>75930</v>
      </c>
      <c r="Y175" s="229">
        <v>50</v>
      </c>
      <c r="Z175" s="229">
        <v>0</v>
      </c>
      <c r="AA175" s="229">
        <v>0.01</v>
      </c>
      <c r="AB175" s="229"/>
    </row>
    <row r="176" spans="1:28" ht="17.25" x14ac:dyDescent="0.3">
      <c r="A176" s="229">
        <v>127</v>
      </c>
      <c r="B176" s="230" t="s">
        <v>4</v>
      </c>
      <c r="C176" s="229">
        <v>4008</v>
      </c>
      <c r="D176" s="229">
        <v>1</v>
      </c>
      <c r="E176" s="229"/>
      <c r="F176" s="229"/>
      <c r="G176" s="229">
        <v>2</v>
      </c>
      <c r="H176" s="484">
        <f>SUM((D176*400)+(E176*100)+F176)</f>
        <v>400</v>
      </c>
      <c r="I176" s="229">
        <v>75</v>
      </c>
      <c r="J176" s="473">
        <f>SUM(H176*I176)</f>
        <v>30000</v>
      </c>
      <c r="K176" s="229"/>
      <c r="L176" s="646">
        <v>53</v>
      </c>
      <c r="M176" s="230" t="s">
        <v>3</v>
      </c>
      <c r="N176" s="230" t="s">
        <v>9</v>
      </c>
      <c r="O176" s="229">
        <v>114</v>
      </c>
      <c r="P176" s="229"/>
      <c r="Q176" s="229"/>
      <c r="R176" s="647">
        <v>6500</v>
      </c>
      <c r="S176" s="473">
        <f>SUM(O176*R176)</f>
        <v>741000</v>
      </c>
      <c r="T176" s="486">
        <v>13</v>
      </c>
      <c r="U176" s="229">
        <v>42</v>
      </c>
      <c r="V176" s="642">
        <f>SUM(S176-(S176*U176/100))</f>
        <v>429780</v>
      </c>
      <c r="W176" s="472">
        <f>SUM(J176+V176)</f>
        <v>459780</v>
      </c>
      <c r="X176" s="231">
        <f>W176</f>
        <v>459780</v>
      </c>
      <c r="Y176" s="229">
        <v>10</v>
      </c>
      <c r="Z176" s="229">
        <v>0</v>
      </c>
      <c r="AA176" s="229">
        <v>0.02</v>
      </c>
      <c r="AB176" s="229"/>
    </row>
    <row r="177" spans="1:28" ht="17.25" x14ac:dyDescent="0.3">
      <c r="A177" s="229"/>
      <c r="B177" s="230"/>
      <c r="C177" s="229"/>
      <c r="D177" s="229"/>
      <c r="E177" s="229"/>
      <c r="F177" s="229"/>
      <c r="G177" s="229"/>
      <c r="H177" s="484">
        <f>SUM((D177*400)+(E177*100)+F177)</f>
        <v>0</v>
      </c>
      <c r="I177" s="229"/>
      <c r="J177" s="473">
        <f>SUM(H177*I177)</f>
        <v>0</v>
      </c>
      <c r="K177" s="229"/>
      <c r="L177" s="505"/>
      <c r="M177" s="230" t="s">
        <v>8</v>
      </c>
      <c r="N177" s="230" t="s">
        <v>0</v>
      </c>
      <c r="O177" s="229">
        <v>15</v>
      </c>
      <c r="P177" s="229"/>
      <c r="Q177" s="229"/>
      <c r="R177" s="647">
        <v>5400</v>
      </c>
      <c r="S177" s="473">
        <f>SUM(O177*R177)</f>
        <v>81000</v>
      </c>
      <c r="T177" s="486">
        <v>13</v>
      </c>
      <c r="U177" s="229">
        <v>55</v>
      </c>
      <c r="V177" s="642">
        <f>SUM(S177-(S177*U177/100))</f>
        <v>36450</v>
      </c>
      <c r="W177" s="472">
        <f>SUM(J177+V177)</f>
        <v>36450</v>
      </c>
      <c r="X177" s="231">
        <f>W177</f>
        <v>36450</v>
      </c>
      <c r="Y177" s="229">
        <v>50</v>
      </c>
      <c r="Z177" s="229">
        <v>0</v>
      </c>
      <c r="AA177" s="229">
        <v>0.01</v>
      </c>
      <c r="AB177" s="229"/>
    </row>
    <row r="178" spans="1:28" ht="17.25" x14ac:dyDescent="0.3">
      <c r="A178" s="229"/>
      <c r="B178" s="230"/>
      <c r="C178" s="229"/>
      <c r="D178" s="229"/>
      <c r="E178" s="229"/>
      <c r="F178" s="229"/>
      <c r="G178" s="229"/>
      <c r="H178" s="484">
        <f>SUM((D178*400)+(E178*100)+F178)</f>
        <v>0</v>
      </c>
      <c r="I178" s="229"/>
      <c r="J178" s="473">
        <f>SUM(H178*I178)</f>
        <v>0</v>
      </c>
      <c r="K178" s="229"/>
      <c r="L178" s="505"/>
      <c r="M178" s="230" t="s">
        <v>11</v>
      </c>
      <c r="N178" s="230" t="s">
        <v>0</v>
      </c>
      <c r="O178" s="229">
        <v>120</v>
      </c>
      <c r="P178" s="229"/>
      <c r="Q178" s="229"/>
      <c r="R178" s="647">
        <v>2050</v>
      </c>
      <c r="S178" s="473">
        <f>SUM(O178*R178)</f>
        <v>246000</v>
      </c>
      <c r="T178" s="486">
        <v>13</v>
      </c>
      <c r="U178" s="229">
        <v>55</v>
      </c>
      <c r="V178" s="642">
        <f>SUM(S178-(S178*U178/100))</f>
        <v>110700</v>
      </c>
      <c r="W178" s="472">
        <f>SUM(J178+V178)</f>
        <v>110700</v>
      </c>
      <c r="X178" s="231">
        <f>W178</f>
        <v>110700</v>
      </c>
      <c r="Y178" s="229">
        <v>50</v>
      </c>
      <c r="Z178" s="229">
        <v>0</v>
      </c>
      <c r="AA178" s="229">
        <v>0.01</v>
      </c>
      <c r="AB178" s="229"/>
    </row>
    <row r="179" spans="1:28" ht="17.25" x14ac:dyDescent="0.3">
      <c r="A179" s="229">
        <v>128</v>
      </c>
      <c r="B179" s="230" t="s">
        <v>4</v>
      </c>
      <c r="C179" s="229">
        <v>14285</v>
      </c>
      <c r="D179" s="229">
        <v>6</v>
      </c>
      <c r="E179" s="229">
        <v>1</v>
      </c>
      <c r="F179" s="229">
        <v>55</v>
      </c>
      <c r="G179" s="229">
        <v>1</v>
      </c>
      <c r="H179" s="484">
        <f>SUM((D179*400)+(E179*100)+F179)</f>
        <v>2555</v>
      </c>
      <c r="I179" s="229">
        <v>75</v>
      </c>
      <c r="J179" s="473">
        <f>SUM(H179*I179)</f>
        <v>191625</v>
      </c>
      <c r="K179" s="229"/>
      <c r="L179" s="646">
        <v>54</v>
      </c>
      <c r="M179" s="230"/>
      <c r="N179" s="230"/>
      <c r="O179" s="229"/>
      <c r="P179" s="229"/>
      <c r="Q179" s="229"/>
      <c r="R179" s="647"/>
      <c r="S179" s="473">
        <f>SUM(O179*R179)</f>
        <v>0</v>
      </c>
      <c r="T179" s="486"/>
      <c r="U179" s="229"/>
      <c r="V179" s="642">
        <f>SUM(S179-(S179*U179/100))</f>
        <v>0</v>
      </c>
      <c r="W179" s="472">
        <f>SUM(J179+V179)</f>
        <v>191625</v>
      </c>
      <c r="X179" s="231">
        <f>W179</f>
        <v>191625</v>
      </c>
      <c r="Y179" s="229">
        <v>50</v>
      </c>
      <c r="Z179" s="229">
        <v>0</v>
      </c>
      <c r="AA179" s="229">
        <v>0.01</v>
      </c>
      <c r="AB179" s="229"/>
    </row>
    <row r="180" spans="1:28" ht="17.25" x14ac:dyDescent="0.3">
      <c r="A180" s="229">
        <v>129</v>
      </c>
      <c r="B180" s="230" t="s">
        <v>4</v>
      </c>
      <c r="C180" s="229">
        <v>14283</v>
      </c>
      <c r="D180" s="229">
        <v>8</v>
      </c>
      <c r="E180" s="229">
        <v>1</v>
      </c>
      <c r="F180" s="229">
        <v>76</v>
      </c>
      <c r="G180" s="229">
        <v>1</v>
      </c>
      <c r="H180" s="484">
        <f>SUM((D180*400)+(E180*100)+F180)</f>
        <v>3376</v>
      </c>
      <c r="I180" s="229">
        <v>75</v>
      </c>
      <c r="J180" s="473">
        <f>SUM(H180*I180)</f>
        <v>253200</v>
      </c>
      <c r="K180" s="229"/>
      <c r="L180" s="646">
        <v>54</v>
      </c>
      <c r="M180" s="230"/>
      <c r="N180" s="230"/>
      <c r="O180" s="229"/>
      <c r="P180" s="229"/>
      <c r="Q180" s="229"/>
      <c r="R180" s="647"/>
      <c r="S180" s="473">
        <f>SUM(O180*R180)</f>
        <v>0</v>
      </c>
      <c r="T180" s="486"/>
      <c r="U180" s="229"/>
      <c r="V180" s="642">
        <f>SUM(S180-(S180*U180/100))</f>
        <v>0</v>
      </c>
      <c r="W180" s="472">
        <f>SUM(J180+V180)</f>
        <v>253200</v>
      </c>
      <c r="X180" s="231">
        <f>W180</f>
        <v>253200</v>
      </c>
      <c r="Y180" s="229">
        <v>50</v>
      </c>
      <c r="Z180" s="229">
        <v>0</v>
      </c>
      <c r="AA180" s="229">
        <v>0.01</v>
      </c>
      <c r="AB180" s="229"/>
    </row>
    <row r="181" spans="1:28" ht="17.25" x14ac:dyDescent="0.3">
      <c r="A181" s="229">
        <v>130</v>
      </c>
      <c r="B181" s="230" t="s">
        <v>4</v>
      </c>
      <c r="C181" s="229">
        <v>13814</v>
      </c>
      <c r="D181" s="229">
        <v>3</v>
      </c>
      <c r="E181" s="229">
        <v>3</v>
      </c>
      <c r="F181" s="229">
        <v>46</v>
      </c>
      <c r="G181" s="229">
        <v>1</v>
      </c>
      <c r="H181" s="484">
        <f>SUM((D181*400)+(E181*100)+F181)</f>
        <v>1546</v>
      </c>
      <c r="I181" s="229">
        <v>75</v>
      </c>
      <c r="J181" s="473">
        <f>SUM(H181*I181)</f>
        <v>115950</v>
      </c>
      <c r="K181" s="229"/>
      <c r="L181" s="646">
        <v>54</v>
      </c>
      <c r="M181" s="230"/>
      <c r="N181" s="230"/>
      <c r="O181" s="229"/>
      <c r="P181" s="229"/>
      <c r="Q181" s="229"/>
      <c r="R181" s="647"/>
      <c r="S181" s="473">
        <f>SUM(O181*R181)</f>
        <v>0</v>
      </c>
      <c r="T181" s="486"/>
      <c r="U181" s="229"/>
      <c r="V181" s="642">
        <f>SUM(S181-(S181*U181/100))</f>
        <v>0</v>
      </c>
      <c r="W181" s="472">
        <f>SUM(J181+V181)</f>
        <v>115950</v>
      </c>
      <c r="X181" s="231">
        <f>W181</f>
        <v>115950</v>
      </c>
      <c r="Y181" s="229">
        <v>50</v>
      </c>
      <c r="Z181" s="229">
        <v>0</v>
      </c>
      <c r="AA181" s="229">
        <v>0.01</v>
      </c>
      <c r="AB181" s="229"/>
    </row>
    <row r="182" spans="1:28" ht="17.25" x14ac:dyDescent="0.3">
      <c r="A182" s="229">
        <v>131</v>
      </c>
      <c r="B182" s="230" t="s">
        <v>4</v>
      </c>
      <c r="C182" s="229">
        <v>16804</v>
      </c>
      <c r="D182" s="229">
        <v>1</v>
      </c>
      <c r="E182" s="229"/>
      <c r="F182" s="229"/>
      <c r="G182" s="229">
        <v>1</v>
      </c>
      <c r="H182" s="484">
        <f>SUM((D182*400)+(E182*100)+F182)</f>
        <v>400</v>
      </c>
      <c r="I182" s="229">
        <v>75</v>
      </c>
      <c r="J182" s="473">
        <f>SUM(H182*I182)</f>
        <v>30000</v>
      </c>
      <c r="K182" s="229"/>
      <c r="L182" s="646">
        <v>54</v>
      </c>
      <c r="M182" s="230"/>
      <c r="N182" s="230"/>
      <c r="O182" s="229"/>
      <c r="P182" s="229"/>
      <c r="Q182" s="229"/>
      <c r="R182" s="647"/>
      <c r="S182" s="473">
        <f>SUM(O182*R182)</f>
        <v>0</v>
      </c>
      <c r="T182" s="486"/>
      <c r="U182" s="229"/>
      <c r="V182" s="642">
        <f>SUM(S182-(S182*U182/100))</f>
        <v>0</v>
      </c>
      <c r="W182" s="472">
        <f>SUM(J182+V182)</f>
        <v>30000</v>
      </c>
      <c r="X182" s="231">
        <f>W182</f>
        <v>30000</v>
      </c>
      <c r="Y182" s="229">
        <v>50</v>
      </c>
      <c r="Z182" s="229">
        <v>0</v>
      </c>
      <c r="AA182" s="229">
        <v>0.01</v>
      </c>
      <c r="AB182" s="229"/>
    </row>
    <row r="183" spans="1:28" ht="17.25" x14ac:dyDescent="0.3">
      <c r="A183" s="229">
        <v>132</v>
      </c>
      <c r="B183" s="230" t="s">
        <v>4</v>
      </c>
      <c r="C183" s="229">
        <v>14281</v>
      </c>
      <c r="D183" s="229">
        <v>11</v>
      </c>
      <c r="E183" s="229">
        <v>3</v>
      </c>
      <c r="F183" s="229">
        <v>88</v>
      </c>
      <c r="G183" s="229">
        <v>1</v>
      </c>
      <c r="H183" s="484">
        <f>SUM((D183*400)+(E183*100)+F183)</f>
        <v>4788</v>
      </c>
      <c r="I183" s="229">
        <v>75</v>
      </c>
      <c r="J183" s="473">
        <f>SUM(H183*I183)</f>
        <v>359100</v>
      </c>
      <c r="K183" s="229"/>
      <c r="L183" s="646">
        <v>54</v>
      </c>
      <c r="M183" s="230"/>
      <c r="N183" s="230"/>
      <c r="O183" s="229"/>
      <c r="P183" s="229"/>
      <c r="Q183" s="229"/>
      <c r="R183" s="647"/>
      <c r="S183" s="473">
        <f>SUM(O183*R183)</f>
        <v>0</v>
      </c>
      <c r="T183" s="486"/>
      <c r="U183" s="229"/>
      <c r="V183" s="642">
        <f>SUM(S183-(S183*U183/100))</f>
        <v>0</v>
      </c>
      <c r="W183" s="472">
        <f>SUM(J183+V183)</f>
        <v>359100</v>
      </c>
      <c r="X183" s="231">
        <f>W183</f>
        <v>359100</v>
      </c>
      <c r="Y183" s="229">
        <v>50</v>
      </c>
      <c r="Z183" s="229">
        <v>0</v>
      </c>
      <c r="AA183" s="229">
        <v>0.01</v>
      </c>
      <c r="AB183" s="229"/>
    </row>
    <row r="184" spans="1:28" ht="17.25" x14ac:dyDescent="0.3">
      <c r="A184" s="229">
        <v>133</v>
      </c>
      <c r="B184" s="230" t="s">
        <v>4</v>
      </c>
      <c r="C184" s="229">
        <v>4006</v>
      </c>
      <c r="D184" s="229">
        <v>1</v>
      </c>
      <c r="E184" s="229"/>
      <c r="F184" s="229"/>
      <c r="G184" s="229">
        <v>2</v>
      </c>
      <c r="H184" s="484">
        <f>SUM((D184*400)+(E184*100)+F184)</f>
        <v>400</v>
      </c>
      <c r="I184" s="229">
        <v>75</v>
      </c>
      <c r="J184" s="473">
        <f>SUM(H184*I184)</f>
        <v>30000</v>
      </c>
      <c r="K184" s="229"/>
      <c r="L184" s="646">
        <v>54</v>
      </c>
      <c r="M184" s="230" t="s">
        <v>3</v>
      </c>
      <c r="N184" s="230" t="s">
        <v>2</v>
      </c>
      <c r="O184" s="229">
        <v>168</v>
      </c>
      <c r="P184" s="229"/>
      <c r="Q184" s="229"/>
      <c r="R184" s="647">
        <v>6500</v>
      </c>
      <c r="S184" s="473">
        <f>SUM(O184*R184)</f>
        <v>1092000</v>
      </c>
      <c r="T184" s="486">
        <v>25</v>
      </c>
      <c r="U184" s="229">
        <v>40</v>
      </c>
      <c r="V184" s="642">
        <f>SUM(S184-(S184*U184/100))</f>
        <v>655200</v>
      </c>
      <c r="W184" s="472">
        <f>SUM(J184+V184)</f>
        <v>685200</v>
      </c>
      <c r="X184" s="231">
        <f>W184</f>
        <v>685200</v>
      </c>
      <c r="Y184" s="229">
        <v>10</v>
      </c>
      <c r="Z184" s="229">
        <v>0</v>
      </c>
      <c r="AA184" s="229">
        <v>0.02</v>
      </c>
      <c r="AB184" s="229"/>
    </row>
    <row r="185" spans="1:28" ht="17.25" x14ac:dyDescent="0.3">
      <c r="A185" s="229"/>
      <c r="B185" s="230"/>
      <c r="C185" s="229"/>
      <c r="D185" s="229"/>
      <c r="E185" s="229"/>
      <c r="F185" s="229"/>
      <c r="G185" s="229"/>
      <c r="H185" s="484"/>
      <c r="I185" s="229"/>
      <c r="J185" s="473"/>
      <c r="K185" s="229"/>
      <c r="L185" s="646"/>
      <c r="M185" s="230" t="s">
        <v>27</v>
      </c>
      <c r="N185" s="230" t="s">
        <v>2</v>
      </c>
      <c r="O185" s="229">
        <v>24</v>
      </c>
      <c r="P185" s="229"/>
      <c r="Q185" s="229"/>
      <c r="R185" s="647">
        <v>6500</v>
      </c>
      <c r="S185" s="473">
        <f>SUM(O185*R185)</f>
        <v>156000</v>
      </c>
      <c r="T185" s="486">
        <v>25</v>
      </c>
      <c r="U185" s="229">
        <v>40</v>
      </c>
      <c r="V185" s="642">
        <f>SUM(S185-(S185*U185/100))</f>
        <v>93600</v>
      </c>
      <c r="W185" s="472">
        <f>SUM(J185+V185)</f>
        <v>93600</v>
      </c>
      <c r="X185" s="231">
        <f>W185</f>
        <v>93600</v>
      </c>
      <c r="Y185" s="229">
        <v>50</v>
      </c>
      <c r="Z185" s="229">
        <v>0</v>
      </c>
      <c r="AA185" s="229">
        <v>0.01</v>
      </c>
      <c r="AB185" s="229"/>
    </row>
    <row r="186" spans="1:28" ht="17.25" x14ac:dyDescent="0.3">
      <c r="A186" s="229"/>
      <c r="B186" s="230"/>
      <c r="C186" s="229"/>
      <c r="D186" s="229"/>
      <c r="E186" s="229"/>
      <c r="F186" s="229"/>
      <c r="G186" s="229"/>
      <c r="H186" s="484">
        <f>SUM((D186*400)+(E186*100)+F186)</f>
        <v>0</v>
      </c>
      <c r="I186" s="229"/>
      <c r="J186" s="473">
        <f>SUM(H186*I186)</f>
        <v>0</v>
      </c>
      <c r="K186" s="229"/>
      <c r="L186" s="505"/>
      <c r="M186" s="230" t="s">
        <v>540</v>
      </c>
      <c r="N186" s="230" t="s">
        <v>1233</v>
      </c>
      <c r="O186" s="229">
        <v>80</v>
      </c>
      <c r="P186" s="229"/>
      <c r="Q186" s="229"/>
      <c r="R186" s="647">
        <v>5900</v>
      </c>
      <c r="S186" s="473">
        <f>SUM(O186*R186)</f>
        <v>472000</v>
      </c>
      <c r="T186" s="486">
        <v>25</v>
      </c>
      <c r="U186" s="229">
        <v>40</v>
      </c>
      <c r="V186" s="642">
        <f>SUM(S186-(S186*U186/100))</f>
        <v>283200</v>
      </c>
      <c r="W186" s="472">
        <f>SUM(J186+V186)</f>
        <v>283200</v>
      </c>
      <c r="X186" s="231">
        <f>W186</f>
        <v>283200</v>
      </c>
      <c r="Y186" s="229">
        <v>50</v>
      </c>
      <c r="Z186" s="229">
        <v>0</v>
      </c>
      <c r="AA186" s="229">
        <v>0.01</v>
      </c>
      <c r="AB186" s="229"/>
    </row>
    <row r="187" spans="1:28" ht="17.25" x14ac:dyDescent="0.3">
      <c r="A187" s="229"/>
      <c r="B187" s="230"/>
      <c r="C187" s="229"/>
      <c r="D187" s="229"/>
      <c r="E187" s="229"/>
      <c r="F187" s="229"/>
      <c r="G187" s="229"/>
      <c r="H187" s="484">
        <f>SUM((D187*400)+(E187*100)+F187)</f>
        <v>0</v>
      </c>
      <c r="I187" s="229"/>
      <c r="J187" s="473">
        <f>SUM(H187*I187)</f>
        <v>0</v>
      </c>
      <c r="K187" s="229"/>
      <c r="L187" s="505"/>
      <c r="M187" s="230" t="s">
        <v>200</v>
      </c>
      <c r="N187" s="230" t="s">
        <v>1233</v>
      </c>
      <c r="O187" s="229">
        <v>108</v>
      </c>
      <c r="P187" s="229"/>
      <c r="Q187" s="229"/>
      <c r="R187" s="647">
        <v>5900</v>
      </c>
      <c r="S187" s="473">
        <f>SUM(O187*R187)</f>
        <v>637200</v>
      </c>
      <c r="T187" s="486">
        <v>25</v>
      </c>
      <c r="U187" s="229">
        <v>40</v>
      </c>
      <c r="V187" s="642">
        <f>SUM(S187-(S187*U187/100))</f>
        <v>382320</v>
      </c>
      <c r="W187" s="472">
        <f>SUM(J187+V187)</f>
        <v>382320</v>
      </c>
      <c r="X187" s="231">
        <f>W187</f>
        <v>382320</v>
      </c>
      <c r="Y187" s="229">
        <v>50</v>
      </c>
      <c r="Z187" s="229">
        <v>0</v>
      </c>
      <c r="AA187" s="229">
        <v>0.01</v>
      </c>
      <c r="AB187" s="229"/>
    </row>
    <row r="188" spans="1:28" ht="17.25" x14ac:dyDescent="0.3">
      <c r="A188" s="229">
        <v>134</v>
      </c>
      <c r="B188" s="230" t="s">
        <v>4</v>
      </c>
      <c r="C188" s="229">
        <v>1731</v>
      </c>
      <c r="D188" s="229">
        <v>33</v>
      </c>
      <c r="E188" s="229">
        <v>3</v>
      </c>
      <c r="F188" s="229">
        <v>16</v>
      </c>
      <c r="G188" s="229">
        <v>2</v>
      </c>
      <c r="H188" s="484">
        <f>SUM((D188*400)+(E188*100)+F188)</f>
        <v>13516</v>
      </c>
      <c r="I188" s="229">
        <v>75</v>
      </c>
      <c r="J188" s="473">
        <f>SUM(H188*I188)</f>
        <v>1013700</v>
      </c>
      <c r="K188" s="229"/>
      <c r="L188" s="646">
        <v>58</v>
      </c>
      <c r="M188" s="230" t="s">
        <v>3</v>
      </c>
      <c r="N188" s="230" t="s">
        <v>9</v>
      </c>
      <c r="O188" s="229">
        <v>135</v>
      </c>
      <c r="P188" s="229"/>
      <c r="Q188" s="229"/>
      <c r="R188" s="647">
        <v>6500</v>
      </c>
      <c r="S188" s="473">
        <f>SUM(O188*R188)</f>
        <v>877500</v>
      </c>
      <c r="T188" s="486">
        <v>8</v>
      </c>
      <c r="U188" s="229">
        <v>22</v>
      </c>
      <c r="V188" s="642">
        <f>SUM(S188-(S188*U188/100))</f>
        <v>684450</v>
      </c>
      <c r="W188" s="472">
        <f>SUM(J188+V188)</f>
        <v>1698150</v>
      </c>
      <c r="X188" s="231">
        <f>W188</f>
        <v>1698150</v>
      </c>
      <c r="Y188" s="229">
        <v>10</v>
      </c>
      <c r="Z188" s="229">
        <v>0</v>
      </c>
      <c r="AA188" s="229">
        <v>0.02</v>
      </c>
      <c r="AB188" s="229"/>
    </row>
    <row r="189" spans="1:28" ht="17.25" x14ac:dyDescent="0.3">
      <c r="A189" s="229"/>
      <c r="B189" s="230"/>
      <c r="C189" s="229"/>
      <c r="D189" s="229"/>
      <c r="E189" s="229"/>
      <c r="F189" s="229"/>
      <c r="G189" s="229"/>
      <c r="H189" s="484">
        <f>SUM((D189*400)+(E189*100)+F189)</f>
        <v>0</v>
      </c>
      <c r="I189" s="229"/>
      <c r="J189" s="473">
        <f>SUM(H189*I189)</f>
        <v>0</v>
      </c>
      <c r="K189" s="229"/>
      <c r="L189" s="505"/>
      <c r="M189" s="230" t="s">
        <v>8</v>
      </c>
      <c r="N189" s="230" t="s">
        <v>0</v>
      </c>
      <c r="O189" s="229">
        <v>24</v>
      </c>
      <c r="P189" s="229"/>
      <c r="Q189" s="229"/>
      <c r="R189" s="647">
        <v>5400</v>
      </c>
      <c r="S189" s="473">
        <f>SUM(O189*R189)</f>
        <v>129600</v>
      </c>
      <c r="T189" s="486">
        <v>15</v>
      </c>
      <c r="U189" s="229">
        <v>65</v>
      </c>
      <c r="V189" s="642">
        <f>SUM(S189-(S189*U189/100))</f>
        <v>45360</v>
      </c>
      <c r="W189" s="472">
        <f>SUM(J189+V189)</f>
        <v>45360</v>
      </c>
      <c r="X189" s="231">
        <f>W189</f>
        <v>45360</v>
      </c>
      <c r="Y189" s="229">
        <v>50</v>
      </c>
      <c r="Z189" s="229">
        <v>0</v>
      </c>
      <c r="AA189" s="229">
        <v>0.01</v>
      </c>
      <c r="AB189" s="229"/>
    </row>
    <row r="190" spans="1:28" ht="17.25" x14ac:dyDescent="0.3">
      <c r="A190" s="229"/>
      <c r="B190" s="230"/>
      <c r="C190" s="229"/>
      <c r="D190" s="229"/>
      <c r="E190" s="229"/>
      <c r="F190" s="229"/>
      <c r="G190" s="229"/>
      <c r="H190" s="484">
        <f>SUM((D190*400)+(E190*100)+F190)</f>
        <v>0</v>
      </c>
      <c r="I190" s="229"/>
      <c r="J190" s="473">
        <f>SUM(H190*I190)</f>
        <v>0</v>
      </c>
      <c r="K190" s="229"/>
      <c r="L190" s="505"/>
      <c r="M190" s="230" t="s">
        <v>11</v>
      </c>
      <c r="N190" s="230" t="s">
        <v>0</v>
      </c>
      <c r="O190" s="229">
        <v>50</v>
      </c>
      <c r="P190" s="229"/>
      <c r="Q190" s="229"/>
      <c r="R190" s="647">
        <v>2050</v>
      </c>
      <c r="S190" s="473">
        <f>SUM(O190*R190)</f>
        <v>102500</v>
      </c>
      <c r="T190" s="486">
        <v>10</v>
      </c>
      <c r="U190" s="229">
        <v>40</v>
      </c>
      <c r="V190" s="642">
        <f>SUM(S190-(S190*U190/100))</f>
        <v>61500</v>
      </c>
      <c r="W190" s="472">
        <f>SUM(J190+V190)</f>
        <v>61500</v>
      </c>
      <c r="X190" s="231">
        <f>W190</f>
        <v>61500</v>
      </c>
      <c r="Y190" s="229">
        <v>50</v>
      </c>
      <c r="Z190" s="229">
        <v>0</v>
      </c>
      <c r="AA190" s="229">
        <v>0.01</v>
      </c>
      <c r="AB190" s="229"/>
    </row>
    <row r="191" spans="1:28" ht="17.25" x14ac:dyDescent="0.3">
      <c r="A191" s="229">
        <v>135</v>
      </c>
      <c r="B191" s="230" t="s">
        <v>4</v>
      </c>
      <c r="C191" s="229">
        <v>14424</v>
      </c>
      <c r="D191" s="229">
        <v>2</v>
      </c>
      <c r="E191" s="229"/>
      <c r="F191" s="229"/>
      <c r="G191" s="229">
        <v>1</v>
      </c>
      <c r="H191" s="484">
        <f>SUM((D191*400)+(E191*100)+F191)</f>
        <v>800</v>
      </c>
      <c r="I191" s="229">
        <v>75</v>
      </c>
      <c r="J191" s="473">
        <f>SUM(H191*I191)</f>
        <v>60000</v>
      </c>
      <c r="K191" s="229"/>
      <c r="L191" s="646">
        <v>58</v>
      </c>
      <c r="M191" s="230"/>
      <c r="N191" s="230"/>
      <c r="O191" s="229"/>
      <c r="P191" s="229"/>
      <c r="Q191" s="229"/>
      <c r="R191" s="647"/>
      <c r="S191" s="473">
        <f>SUM(O191*R191)</f>
        <v>0</v>
      </c>
      <c r="T191" s="486"/>
      <c r="U191" s="229"/>
      <c r="V191" s="642">
        <f>SUM(S191-(S191*U191/100))</f>
        <v>0</v>
      </c>
      <c r="W191" s="472">
        <f>SUM(J191+V191)</f>
        <v>60000</v>
      </c>
      <c r="X191" s="231">
        <f>W191</f>
        <v>60000</v>
      </c>
      <c r="Y191" s="229">
        <v>50</v>
      </c>
      <c r="Z191" s="229">
        <v>0</v>
      </c>
      <c r="AA191" s="229">
        <v>0.01</v>
      </c>
      <c r="AB191" s="229"/>
    </row>
    <row r="192" spans="1:28" ht="17.25" x14ac:dyDescent="0.3">
      <c r="A192" s="229">
        <v>136</v>
      </c>
      <c r="B192" s="230" t="s">
        <v>4</v>
      </c>
      <c r="C192" s="229">
        <v>1786</v>
      </c>
      <c r="D192" s="229">
        <v>1</v>
      </c>
      <c r="E192" s="229">
        <v>3</v>
      </c>
      <c r="F192" s="229">
        <v>48</v>
      </c>
      <c r="G192" s="229">
        <v>1</v>
      </c>
      <c r="H192" s="484">
        <f>SUM((D192*400)+(E192*100)+F192)</f>
        <v>748</v>
      </c>
      <c r="I192" s="229">
        <v>75</v>
      </c>
      <c r="J192" s="473">
        <f>SUM(H192*I192)</f>
        <v>56100</v>
      </c>
      <c r="K192" s="229"/>
      <c r="L192" s="646">
        <v>60</v>
      </c>
      <c r="M192" s="230"/>
      <c r="N192" s="230"/>
      <c r="O192" s="229"/>
      <c r="P192" s="229"/>
      <c r="Q192" s="229"/>
      <c r="R192" s="647"/>
      <c r="S192" s="473">
        <f>SUM(O192*R192)</f>
        <v>0</v>
      </c>
      <c r="T192" s="486"/>
      <c r="U192" s="229"/>
      <c r="V192" s="642">
        <f>SUM(S192-(S192*U192/100))</f>
        <v>0</v>
      </c>
      <c r="W192" s="472">
        <f>SUM(J192+V192)</f>
        <v>56100</v>
      </c>
      <c r="X192" s="231">
        <f>W192</f>
        <v>56100</v>
      </c>
      <c r="Y192" s="229">
        <v>50</v>
      </c>
      <c r="Z192" s="229">
        <v>0</v>
      </c>
      <c r="AA192" s="229">
        <v>0.01</v>
      </c>
      <c r="AB192" s="229"/>
    </row>
    <row r="193" spans="1:28" ht="17.25" x14ac:dyDescent="0.3">
      <c r="A193" s="229">
        <v>137</v>
      </c>
      <c r="B193" s="230" t="s">
        <v>4</v>
      </c>
      <c r="C193" s="229">
        <v>13535</v>
      </c>
      <c r="D193" s="229"/>
      <c r="E193" s="229">
        <v>1</v>
      </c>
      <c r="F193" s="229">
        <v>99</v>
      </c>
      <c r="G193" s="229">
        <v>2</v>
      </c>
      <c r="H193" s="484">
        <f>SUM((D193*400)+(E193*100)+F193)</f>
        <v>199</v>
      </c>
      <c r="I193" s="229">
        <v>75</v>
      </c>
      <c r="J193" s="473">
        <f>SUM(H193*I193)</f>
        <v>14925</v>
      </c>
      <c r="K193" s="229"/>
      <c r="L193" s="646">
        <v>60</v>
      </c>
      <c r="M193" s="230" t="s">
        <v>3</v>
      </c>
      <c r="N193" s="230" t="s">
        <v>9</v>
      </c>
      <c r="O193" s="229">
        <v>180</v>
      </c>
      <c r="P193" s="229"/>
      <c r="Q193" s="229"/>
      <c r="R193" s="647">
        <v>6500</v>
      </c>
      <c r="S193" s="473">
        <f>SUM(O193*R193)</f>
        <v>1170000</v>
      </c>
      <c r="T193" s="486">
        <v>20</v>
      </c>
      <c r="U193" s="229">
        <v>75</v>
      </c>
      <c r="V193" s="642">
        <f>SUM(S193-(S193*U193/100))</f>
        <v>292500</v>
      </c>
      <c r="W193" s="472">
        <f>SUM(J193+V193)</f>
        <v>307425</v>
      </c>
      <c r="X193" s="231">
        <f>W193</f>
        <v>307425</v>
      </c>
      <c r="Y193" s="229">
        <v>10</v>
      </c>
      <c r="Z193" s="229">
        <v>0</v>
      </c>
      <c r="AA193" s="229">
        <v>0.02</v>
      </c>
      <c r="AB193" s="229"/>
    </row>
    <row r="194" spans="1:28" ht="17.25" x14ac:dyDescent="0.3">
      <c r="A194" s="229">
        <v>138</v>
      </c>
      <c r="B194" s="230" t="s">
        <v>4</v>
      </c>
      <c r="C194" s="229">
        <v>13537</v>
      </c>
      <c r="D194" s="229"/>
      <c r="E194" s="229">
        <v>1</v>
      </c>
      <c r="F194" s="229">
        <v>20</v>
      </c>
      <c r="G194" s="229">
        <v>2</v>
      </c>
      <c r="H194" s="484">
        <f>SUM((D194*400)+(E194*100)+F194)</f>
        <v>120</v>
      </c>
      <c r="I194" s="229">
        <v>75</v>
      </c>
      <c r="J194" s="473">
        <f>SUM(H194*I194)</f>
        <v>9000</v>
      </c>
      <c r="K194" s="229"/>
      <c r="L194" s="646">
        <v>60</v>
      </c>
      <c r="M194" s="230" t="s">
        <v>3</v>
      </c>
      <c r="N194" s="230" t="s">
        <v>9</v>
      </c>
      <c r="O194" s="229">
        <v>72</v>
      </c>
      <c r="P194" s="229"/>
      <c r="Q194" s="229"/>
      <c r="R194" s="647">
        <v>6500</v>
      </c>
      <c r="S194" s="473">
        <f>SUM(O194*R194)</f>
        <v>468000</v>
      </c>
      <c r="T194" s="486">
        <v>20</v>
      </c>
      <c r="U194" s="229">
        <v>75</v>
      </c>
      <c r="V194" s="642">
        <f>SUM(S194-(S194*U194/100))</f>
        <v>117000</v>
      </c>
      <c r="W194" s="472">
        <f>SUM(J194+V194)</f>
        <v>126000</v>
      </c>
      <c r="X194" s="231">
        <f>W194</f>
        <v>126000</v>
      </c>
      <c r="Y194" s="229">
        <v>10</v>
      </c>
      <c r="Z194" s="229">
        <v>0</v>
      </c>
      <c r="AA194" s="229">
        <v>0.02</v>
      </c>
      <c r="AB194" s="229"/>
    </row>
    <row r="195" spans="1:28" ht="17.25" x14ac:dyDescent="0.3">
      <c r="A195" s="229">
        <v>139</v>
      </c>
      <c r="B195" s="230" t="s">
        <v>4</v>
      </c>
      <c r="C195" s="229">
        <v>15186</v>
      </c>
      <c r="D195" s="229">
        <v>20</v>
      </c>
      <c r="E195" s="229">
        <v>1</v>
      </c>
      <c r="F195" s="229">
        <v>36</v>
      </c>
      <c r="G195" s="229">
        <v>1</v>
      </c>
      <c r="H195" s="484">
        <f>SUM((D195*400)+(E195*100)+F195)</f>
        <v>8136</v>
      </c>
      <c r="I195" s="229">
        <v>75</v>
      </c>
      <c r="J195" s="473">
        <f>SUM(H195*I195)</f>
        <v>610200</v>
      </c>
      <c r="K195" s="229"/>
      <c r="L195" s="646">
        <v>61</v>
      </c>
      <c r="M195" s="230"/>
      <c r="N195" s="230"/>
      <c r="O195" s="229"/>
      <c r="P195" s="229"/>
      <c r="Q195" s="229"/>
      <c r="R195" s="647"/>
      <c r="S195" s="473">
        <f>SUM(O195*R195)</f>
        <v>0</v>
      </c>
      <c r="T195" s="486"/>
      <c r="U195" s="229"/>
      <c r="V195" s="642">
        <f>SUM(S195-(S195*U195/100))</f>
        <v>0</v>
      </c>
      <c r="W195" s="472">
        <f>SUM(J195+V195)</f>
        <v>610200</v>
      </c>
      <c r="X195" s="231">
        <f>W195</f>
        <v>610200</v>
      </c>
      <c r="Y195" s="229">
        <v>50</v>
      </c>
      <c r="Z195" s="229">
        <v>0</v>
      </c>
      <c r="AA195" s="229">
        <v>0.01</v>
      </c>
      <c r="AB195" s="229"/>
    </row>
    <row r="196" spans="1:28" ht="17.25" x14ac:dyDescent="0.3">
      <c r="A196" s="229">
        <v>140</v>
      </c>
      <c r="B196" s="230" t="s">
        <v>4</v>
      </c>
      <c r="C196" s="229">
        <v>2092</v>
      </c>
      <c r="D196" s="229">
        <v>13</v>
      </c>
      <c r="E196" s="229">
        <v>2</v>
      </c>
      <c r="F196" s="229">
        <v>61</v>
      </c>
      <c r="G196" s="229">
        <v>1</v>
      </c>
      <c r="H196" s="484">
        <f>SUM((D196*400)+(E196*100)+F196)</f>
        <v>5461</v>
      </c>
      <c r="I196" s="229">
        <v>75</v>
      </c>
      <c r="J196" s="473">
        <f>SUM(H196*I196)</f>
        <v>409575</v>
      </c>
      <c r="K196" s="229"/>
      <c r="L196" s="646">
        <v>61</v>
      </c>
      <c r="M196" s="230"/>
      <c r="N196" s="230"/>
      <c r="O196" s="229"/>
      <c r="P196" s="229"/>
      <c r="Q196" s="229"/>
      <c r="R196" s="647"/>
      <c r="S196" s="473">
        <f>SUM(O196*R196)</f>
        <v>0</v>
      </c>
      <c r="T196" s="486"/>
      <c r="U196" s="229"/>
      <c r="V196" s="642">
        <f>SUM(S196-(S196*U196/100))</f>
        <v>0</v>
      </c>
      <c r="W196" s="472">
        <f>SUM(J196+V196)</f>
        <v>409575</v>
      </c>
      <c r="X196" s="231">
        <f>W196</f>
        <v>409575</v>
      </c>
      <c r="Y196" s="229">
        <v>50</v>
      </c>
      <c r="Z196" s="229">
        <v>0</v>
      </c>
      <c r="AA196" s="229">
        <v>0.01</v>
      </c>
      <c r="AB196" s="229"/>
    </row>
    <row r="197" spans="1:28" ht="17.25" x14ac:dyDescent="0.3">
      <c r="A197" s="229">
        <v>141</v>
      </c>
      <c r="B197" s="230"/>
      <c r="C197" s="229">
        <v>4</v>
      </c>
      <c r="D197" s="229">
        <v>1</v>
      </c>
      <c r="E197" s="229">
        <v>2</v>
      </c>
      <c r="F197" s="229">
        <v>0</v>
      </c>
      <c r="G197" s="229">
        <v>1</v>
      </c>
      <c r="H197" s="484">
        <f>SUM((D197*400)+(E197*100)+F197)</f>
        <v>600</v>
      </c>
      <c r="I197" s="229">
        <v>75</v>
      </c>
      <c r="J197" s="473">
        <f>SUM(H197*I197)</f>
        <v>45000</v>
      </c>
      <c r="K197" s="229"/>
      <c r="L197" s="646">
        <v>62</v>
      </c>
      <c r="M197" s="230"/>
      <c r="N197" s="230"/>
      <c r="O197" s="229"/>
      <c r="P197" s="229"/>
      <c r="Q197" s="229"/>
      <c r="R197" s="647"/>
      <c r="S197" s="473">
        <f>SUM(O197*R197)</f>
        <v>0</v>
      </c>
      <c r="T197" s="486"/>
      <c r="U197" s="229"/>
      <c r="V197" s="642">
        <f>SUM(S197-(S197*U197/100))</f>
        <v>0</v>
      </c>
      <c r="W197" s="472">
        <f>SUM(J197+V197)</f>
        <v>45000</v>
      </c>
      <c r="X197" s="231">
        <f>W197</f>
        <v>45000</v>
      </c>
      <c r="Y197" s="229">
        <v>50</v>
      </c>
      <c r="Z197" s="229">
        <v>0</v>
      </c>
      <c r="AA197" s="229">
        <v>0.01</v>
      </c>
      <c r="AB197" s="229"/>
    </row>
    <row r="198" spans="1:28" ht="17.25" x14ac:dyDescent="0.3">
      <c r="A198" s="229">
        <v>142</v>
      </c>
      <c r="B198" s="230" t="s">
        <v>4</v>
      </c>
      <c r="C198" s="229">
        <v>20343</v>
      </c>
      <c r="D198" s="229">
        <v>1</v>
      </c>
      <c r="E198" s="229">
        <v>3</v>
      </c>
      <c r="F198" s="229">
        <v>21</v>
      </c>
      <c r="G198" s="229">
        <v>1</v>
      </c>
      <c r="H198" s="484">
        <f>SUM((D198*400)+(E198*100)+F198)</f>
        <v>721</v>
      </c>
      <c r="I198" s="229">
        <v>75</v>
      </c>
      <c r="J198" s="473">
        <f>SUM(H198*I198)</f>
        <v>54075</v>
      </c>
      <c r="K198" s="229"/>
      <c r="L198" s="646">
        <v>62</v>
      </c>
      <c r="M198" s="230"/>
      <c r="N198" s="230"/>
      <c r="O198" s="229"/>
      <c r="P198" s="229"/>
      <c r="Q198" s="229"/>
      <c r="R198" s="647"/>
      <c r="S198" s="473">
        <f>SUM(O198*R198)</f>
        <v>0</v>
      </c>
      <c r="T198" s="486"/>
      <c r="U198" s="229"/>
      <c r="V198" s="642">
        <f>SUM(S198-(S198*U198/100))</f>
        <v>0</v>
      </c>
      <c r="W198" s="472">
        <f>SUM(J198+V198)</f>
        <v>54075</v>
      </c>
      <c r="X198" s="231">
        <f>W198</f>
        <v>54075</v>
      </c>
      <c r="Y198" s="229">
        <v>50</v>
      </c>
      <c r="Z198" s="229">
        <v>0</v>
      </c>
      <c r="AA198" s="229">
        <v>0.01</v>
      </c>
      <c r="AB198" s="229"/>
    </row>
    <row r="199" spans="1:28" ht="17.25" x14ac:dyDescent="0.3">
      <c r="A199" s="229">
        <v>143</v>
      </c>
      <c r="B199" s="230" t="s">
        <v>4</v>
      </c>
      <c r="C199" s="229">
        <v>1597</v>
      </c>
      <c r="D199" s="229">
        <v>25</v>
      </c>
      <c r="E199" s="229">
        <v>1</v>
      </c>
      <c r="F199" s="229">
        <v>24</v>
      </c>
      <c r="G199" s="229">
        <v>1</v>
      </c>
      <c r="H199" s="484">
        <f>SUM((D199*400)+(E199*100)+F199)</f>
        <v>10124</v>
      </c>
      <c r="I199" s="229">
        <v>75</v>
      </c>
      <c r="J199" s="473">
        <f>SUM(H199*I199)</f>
        <v>759300</v>
      </c>
      <c r="K199" s="229"/>
      <c r="L199" s="646">
        <v>62</v>
      </c>
      <c r="M199" s="230"/>
      <c r="N199" s="230"/>
      <c r="O199" s="229"/>
      <c r="P199" s="229"/>
      <c r="Q199" s="229"/>
      <c r="R199" s="647"/>
      <c r="S199" s="473">
        <f>SUM(O199*R199)</f>
        <v>0</v>
      </c>
      <c r="T199" s="486"/>
      <c r="U199" s="229"/>
      <c r="V199" s="642">
        <f>SUM(S199-(S199*U199/100))</f>
        <v>0</v>
      </c>
      <c r="W199" s="472">
        <f>SUM(J199+V199)</f>
        <v>759300</v>
      </c>
      <c r="X199" s="231">
        <f>W199</f>
        <v>759300</v>
      </c>
      <c r="Y199" s="229">
        <v>50</v>
      </c>
      <c r="Z199" s="229">
        <v>0</v>
      </c>
      <c r="AA199" s="229">
        <v>0.01</v>
      </c>
      <c r="AB199" s="229"/>
    </row>
    <row r="200" spans="1:28" ht="17.25" x14ac:dyDescent="0.3">
      <c r="A200" s="229">
        <v>144</v>
      </c>
      <c r="B200" s="230" t="s">
        <v>4</v>
      </c>
      <c r="C200" s="229">
        <v>7060</v>
      </c>
      <c r="D200" s="229"/>
      <c r="E200" s="229">
        <v>1</v>
      </c>
      <c r="F200" s="229">
        <v>57</v>
      </c>
      <c r="G200" s="229">
        <v>2</v>
      </c>
      <c r="H200" s="484">
        <f>SUM((D200*400)+(E200*100)+F200)</f>
        <v>157</v>
      </c>
      <c r="I200" s="229">
        <v>75</v>
      </c>
      <c r="J200" s="473">
        <f>SUM(H200*I200)</f>
        <v>11775</v>
      </c>
      <c r="K200" s="229"/>
      <c r="L200" s="646">
        <v>62</v>
      </c>
      <c r="M200" s="230" t="s">
        <v>3</v>
      </c>
      <c r="N200" s="230" t="s">
        <v>9</v>
      </c>
      <c r="O200" s="229">
        <v>90</v>
      </c>
      <c r="P200" s="229"/>
      <c r="Q200" s="229"/>
      <c r="R200" s="647">
        <v>6500</v>
      </c>
      <c r="S200" s="473">
        <f>SUM(O200*R200)</f>
        <v>585000</v>
      </c>
      <c r="T200" s="486">
        <v>30</v>
      </c>
      <c r="U200" s="229">
        <v>85</v>
      </c>
      <c r="V200" s="642">
        <f>SUM(S200-(S200*U200/100))</f>
        <v>87750</v>
      </c>
      <c r="W200" s="472">
        <f>SUM(J200+V200)</f>
        <v>99525</v>
      </c>
      <c r="X200" s="231">
        <f>W200</f>
        <v>99525</v>
      </c>
      <c r="Y200" s="229">
        <v>10</v>
      </c>
      <c r="Z200" s="229">
        <v>0</v>
      </c>
      <c r="AA200" s="229">
        <v>0.02</v>
      </c>
      <c r="AB200" s="229"/>
    </row>
    <row r="201" spans="1:28" ht="17.25" x14ac:dyDescent="0.3">
      <c r="A201" s="229">
        <v>145</v>
      </c>
      <c r="B201" s="230" t="s">
        <v>4</v>
      </c>
      <c r="C201" s="229">
        <v>1157</v>
      </c>
      <c r="D201" s="229"/>
      <c r="E201" s="229">
        <v>1</v>
      </c>
      <c r="F201" s="229">
        <v>5</v>
      </c>
      <c r="G201" s="229">
        <v>1</v>
      </c>
      <c r="H201" s="484">
        <f>SUM((D201*400)+(E201*100)+F201)</f>
        <v>105</v>
      </c>
      <c r="I201" s="229">
        <v>75</v>
      </c>
      <c r="J201" s="473">
        <f>SUM(H201*I201)</f>
        <v>7875</v>
      </c>
      <c r="K201" s="229"/>
      <c r="L201" s="646">
        <v>62</v>
      </c>
      <c r="M201" s="230" t="s">
        <v>8</v>
      </c>
      <c r="N201" s="230" t="s">
        <v>0</v>
      </c>
      <c r="O201" s="229">
        <v>30</v>
      </c>
      <c r="P201" s="229"/>
      <c r="Q201" s="229"/>
      <c r="R201" s="647">
        <v>5400</v>
      </c>
      <c r="S201" s="473">
        <f>SUM(O201*R201)</f>
        <v>162000</v>
      </c>
      <c r="T201" s="486">
        <v>30</v>
      </c>
      <c r="U201" s="229">
        <v>93</v>
      </c>
      <c r="V201" s="642">
        <f>SUM(S201-(S201*U201/100))</f>
        <v>11340</v>
      </c>
      <c r="W201" s="472">
        <f>SUM(J201+V201)</f>
        <v>19215</v>
      </c>
      <c r="X201" s="231">
        <f>W201</f>
        <v>19215</v>
      </c>
      <c r="Y201" s="229">
        <v>50</v>
      </c>
      <c r="Z201" s="229">
        <v>0</v>
      </c>
      <c r="AA201" s="229">
        <v>0.01</v>
      </c>
      <c r="AB201" s="229"/>
    </row>
    <row r="202" spans="1:28" ht="17.25" x14ac:dyDescent="0.3">
      <c r="A202" s="229">
        <v>146</v>
      </c>
      <c r="B202" s="230" t="s">
        <v>4</v>
      </c>
      <c r="C202" s="229">
        <v>4267</v>
      </c>
      <c r="D202" s="229"/>
      <c r="E202" s="229">
        <v>1</v>
      </c>
      <c r="F202" s="229">
        <v>3</v>
      </c>
      <c r="G202" s="229">
        <v>2</v>
      </c>
      <c r="H202" s="484">
        <f>SUM((D202*400)+(E202*100)+F202)</f>
        <v>103</v>
      </c>
      <c r="I202" s="229">
        <v>75</v>
      </c>
      <c r="J202" s="473">
        <f>SUM(H202*I202)</f>
        <v>7725</v>
      </c>
      <c r="K202" s="229"/>
      <c r="L202" s="646">
        <v>66</v>
      </c>
      <c r="M202" s="230" t="s">
        <v>3</v>
      </c>
      <c r="N202" s="230" t="s">
        <v>2</v>
      </c>
      <c r="O202" s="229">
        <v>256</v>
      </c>
      <c r="P202" s="229"/>
      <c r="Q202" s="229"/>
      <c r="R202" s="647">
        <v>6500</v>
      </c>
      <c r="S202" s="473">
        <f>SUM(O202*R202)</f>
        <v>1664000</v>
      </c>
      <c r="T202" s="486">
        <v>35</v>
      </c>
      <c r="U202" s="229">
        <v>60</v>
      </c>
      <c r="V202" s="642">
        <f>SUM(S202-(S202*U202/100))</f>
        <v>665600</v>
      </c>
      <c r="W202" s="472">
        <f>SUM(J202+V202)</f>
        <v>673325</v>
      </c>
      <c r="X202" s="231">
        <f>W202</f>
        <v>673325</v>
      </c>
      <c r="Y202" s="229">
        <v>10</v>
      </c>
      <c r="Z202" s="229">
        <v>0</v>
      </c>
      <c r="AA202" s="229">
        <v>0.02</v>
      </c>
      <c r="AB202" s="397" t="s">
        <v>1343</v>
      </c>
    </row>
    <row r="203" spans="1:28" ht="17.25" x14ac:dyDescent="0.3">
      <c r="A203" s="229"/>
      <c r="B203" s="230"/>
      <c r="C203" s="229"/>
      <c r="D203" s="229"/>
      <c r="E203" s="229"/>
      <c r="F203" s="229"/>
      <c r="G203" s="229"/>
      <c r="H203" s="484">
        <f>SUM((D203*400)+(E203*100)+F203)</f>
        <v>0</v>
      </c>
      <c r="I203" s="229"/>
      <c r="J203" s="473">
        <f>SUM(H203*I203)</f>
        <v>0</v>
      </c>
      <c r="K203" s="229"/>
      <c r="L203" s="505"/>
      <c r="M203" s="230" t="s">
        <v>8</v>
      </c>
      <c r="N203" s="230" t="s">
        <v>0</v>
      </c>
      <c r="O203" s="229">
        <v>24</v>
      </c>
      <c r="P203" s="229"/>
      <c r="Q203" s="229"/>
      <c r="R203" s="647">
        <v>5400</v>
      </c>
      <c r="S203" s="473">
        <f>SUM(O203*R203)</f>
        <v>129600</v>
      </c>
      <c r="T203" s="486">
        <v>30</v>
      </c>
      <c r="U203" s="229">
        <v>93</v>
      </c>
      <c r="V203" s="642">
        <f>SUM(S203-(S203*U203/100))</f>
        <v>9072</v>
      </c>
      <c r="W203" s="472">
        <f>SUM(J203+V203)</f>
        <v>9072</v>
      </c>
      <c r="X203" s="231">
        <f>W203</f>
        <v>9072</v>
      </c>
      <c r="Y203" s="229">
        <v>50</v>
      </c>
      <c r="Z203" s="229">
        <v>0</v>
      </c>
      <c r="AA203" s="229">
        <v>0.01</v>
      </c>
      <c r="AB203" s="397" t="s">
        <v>1343</v>
      </c>
    </row>
    <row r="204" spans="1:28" ht="17.25" x14ac:dyDescent="0.3">
      <c r="A204" s="229">
        <v>147</v>
      </c>
      <c r="B204" s="230" t="s">
        <v>4</v>
      </c>
      <c r="C204" s="229">
        <v>1706</v>
      </c>
      <c r="D204" s="229">
        <v>11</v>
      </c>
      <c r="E204" s="229">
        <v>3</v>
      </c>
      <c r="F204" s="229">
        <v>19.600000000000001</v>
      </c>
      <c r="G204" s="229">
        <v>1</v>
      </c>
      <c r="H204" s="484">
        <f>SUM((D204*400)+(E204*100)+F204)</f>
        <v>4719.6000000000004</v>
      </c>
      <c r="I204" s="229">
        <v>75</v>
      </c>
      <c r="J204" s="473">
        <f>SUM(H204*I204)</f>
        <v>353970</v>
      </c>
      <c r="K204" s="229"/>
      <c r="L204" s="646">
        <v>66</v>
      </c>
      <c r="M204" s="230"/>
      <c r="N204" s="230"/>
      <c r="O204" s="229"/>
      <c r="P204" s="229"/>
      <c r="Q204" s="229"/>
      <c r="R204" s="647"/>
      <c r="S204" s="473">
        <f>SUM(O204*R204)</f>
        <v>0</v>
      </c>
      <c r="T204" s="486"/>
      <c r="U204" s="229"/>
      <c r="V204" s="642">
        <f>SUM(S204-(S204*U204/100))</f>
        <v>0</v>
      </c>
      <c r="W204" s="472">
        <f>SUM(J204+V204)</f>
        <v>353970</v>
      </c>
      <c r="X204" s="231">
        <f>W204</f>
        <v>353970</v>
      </c>
      <c r="Y204" s="229">
        <v>50</v>
      </c>
      <c r="Z204" s="229">
        <v>0</v>
      </c>
      <c r="AA204" s="229">
        <v>0.01</v>
      </c>
      <c r="AB204" s="229"/>
    </row>
    <row r="205" spans="1:28" ht="17.25" x14ac:dyDescent="0.3">
      <c r="A205" s="229">
        <v>148</v>
      </c>
      <c r="B205" s="230" t="s">
        <v>4</v>
      </c>
      <c r="C205" s="229">
        <v>1708</v>
      </c>
      <c r="D205" s="229"/>
      <c r="E205" s="229">
        <v>2</v>
      </c>
      <c r="F205" s="229">
        <v>84</v>
      </c>
      <c r="G205" s="229">
        <v>1</v>
      </c>
      <c r="H205" s="484">
        <f>SUM((D205*400)+(E205*100)+F205)</f>
        <v>284</v>
      </c>
      <c r="I205" s="229">
        <v>75</v>
      </c>
      <c r="J205" s="473">
        <f>SUM(H205*I205)</f>
        <v>21300</v>
      </c>
      <c r="K205" s="229"/>
      <c r="L205" s="646">
        <v>66</v>
      </c>
      <c r="M205" s="230"/>
      <c r="N205" s="230"/>
      <c r="O205" s="229"/>
      <c r="P205" s="229"/>
      <c r="Q205" s="229"/>
      <c r="R205" s="647"/>
      <c r="S205" s="473">
        <f>SUM(O205*R205)</f>
        <v>0</v>
      </c>
      <c r="T205" s="486"/>
      <c r="U205" s="229"/>
      <c r="V205" s="642">
        <f>SUM(S205-(S205*U205/100))</f>
        <v>0</v>
      </c>
      <c r="W205" s="472">
        <f>SUM(J205+V205)</f>
        <v>21300</v>
      </c>
      <c r="X205" s="231">
        <f>W205</f>
        <v>21300</v>
      </c>
      <c r="Y205" s="229">
        <v>50</v>
      </c>
      <c r="Z205" s="229">
        <v>0</v>
      </c>
      <c r="AA205" s="229">
        <v>0.01</v>
      </c>
      <c r="AB205" s="229"/>
    </row>
    <row r="206" spans="1:28" ht="17.25" x14ac:dyDescent="0.3">
      <c r="A206" s="494">
        <v>149</v>
      </c>
      <c r="B206" s="498" t="s">
        <v>23</v>
      </c>
      <c r="C206" s="494">
        <v>126</v>
      </c>
      <c r="D206" s="494">
        <v>10</v>
      </c>
      <c r="E206" s="494"/>
      <c r="F206" s="494"/>
      <c r="G206" s="229">
        <v>1</v>
      </c>
      <c r="H206" s="484">
        <f>SUM((D206*400)+(E206*100)+F206)</f>
        <v>4000</v>
      </c>
      <c r="I206" s="229">
        <v>75</v>
      </c>
      <c r="J206" s="473">
        <f>SUM(H206*I206)</f>
        <v>300000</v>
      </c>
      <c r="K206" s="229"/>
      <c r="L206" s="645">
        <v>66</v>
      </c>
      <c r="M206" s="498"/>
      <c r="N206" s="498"/>
      <c r="O206" s="494"/>
      <c r="P206" s="229"/>
      <c r="Q206" s="229"/>
      <c r="R206" s="647"/>
      <c r="S206" s="473">
        <f>SUM(O206*R206)</f>
        <v>0</v>
      </c>
      <c r="T206" s="486"/>
      <c r="U206" s="229"/>
      <c r="V206" s="642">
        <f>SUM(S206-(S206*U206/100))</f>
        <v>0</v>
      </c>
      <c r="W206" s="472">
        <f>SUM(J206+V206)</f>
        <v>300000</v>
      </c>
      <c r="X206" s="231">
        <f>W206</f>
        <v>300000</v>
      </c>
      <c r="Y206" s="229">
        <v>50</v>
      </c>
      <c r="Z206" s="229">
        <v>0</v>
      </c>
      <c r="AA206" s="229">
        <v>0.01</v>
      </c>
      <c r="AB206" s="494"/>
    </row>
    <row r="207" spans="1:28" ht="17.25" x14ac:dyDescent="0.3">
      <c r="A207" s="229">
        <v>150</v>
      </c>
      <c r="B207" s="230" t="s">
        <v>4</v>
      </c>
      <c r="C207" s="229">
        <v>5378</v>
      </c>
      <c r="D207" s="229">
        <v>6</v>
      </c>
      <c r="E207" s="229"/>
      <c r="F207" s="229">
        <v>76</v>
      </c>
      <c r="G207" s="229">
        <v>1</v>
      </c>
      <c r="H207" s="484">
        <f>SUM((D207*400)+(E207*100)+F207)</f>
        <v>2476</v>
      </c>
      <c r="I207" s="229">
        <v>75</v>
      </c>
      <c r="J207" s="473">
        <f>SUM(H207*I207)</f>
        <v>185700</v>
      </c>
      <c r="K207" s="229"/>
      <c r="L207" s="649" t="s">
        <v>1342</v>
      </c>
      <c r="M207" s="230"/>
      <c r="N207" s="230"/>
      <c r="O207" s="229"/>
      <c r="P207" s="229"/>
      <c r="Q207" s="229"/>
      <c r="R207" s="647"/>
      <c r="S207" s="473">
        <f>SUM(O207*R207)</f>
        <v>0</v>
      </c>
      <c r="T207" s="486"/>
      <c r="U207" s="229"/>
      <c r="V207" s="642">
        <f>SUM(S207-(S207*U207/100))</f>
        <v>0</v>
      </c>
      <c r="W207" s="472">
        <f>SUM(J207+V207)</f>
        <v>185700</v>
      </c>
      <c r="X207" s="231">
        <f>W207</f>
        <v>185700</v>
      </c>
      <c r="Y207" s="229">
        <v>50</v>
      </c>
      <c r="Z207" s="229">
        <v>0</v>
      </c>
      <c r="AA207" s="229">
        <v>0.01</v>
      </c>
      <c r="AB207" s="229"/>
    </row>
    <row r="208" spans="1:28" ht="17.25" x14ac:dyDescent="0.3">
      <c r="A208" s="229">
        <v>151</v>
      </c>
      <c r="B208" s="230" t="s">
        <v>4</v>
      </c>
      <c r="C208" s="229">
        <v>20765</v>
      </c>
      <c r="D208" s="229">
        <v>17</v>
      </c>
      <c r="E208" s="229"/>
      <c r="F208" s="229">
        <v>67</v>
      </c>
      <c r="G208" s="229">
        <v>1</v>
      </c>
      <c r="H208" s="484">
        <f>SUM((D208*400)+(E208*100)+F208)</f>
        <v>6867</v>
      </c>
      <c r="I208" s="229">
        <v>75</v>
      </c>
      <c r="J208" s="473">
        <f>SUM(H208*I208)</f>
        <v>515025</v>
      </c>
      <c r="K208" s="229"/>
      <c r="L208" s="649" t="s">
        <v>1342</v>
      </c>
      <c r="M208" s="230"/>
      <c r="N208" s="230"/>
      <c r="O208" s="229"/>
      <c r="P208" s="229"/>
      <c r="Q208" s="229"/>
      <c r="R208" s="647"/>
      <c r="S208" s="473">
        <f>SUM(O208*R208)</f>
        <v>0</v>
      </c>
      <c r="T208" s="486"/>
      <c r="U208" s="229"/>
      <c r="V208" s="642">
        <f>SUM(S208-(S208*U208/100))</f>
        <v>0</v>
      </c>
      <c r="W208" s="472">
        <f>SUM(J208+V208)</f>
        <v>515025</v>
      </c>
      <c r="X208" s="231">
        <f>W208</f>
        <v>515025</v>
      </c>
      <c r="Y208" s="229">
        <v>50</v>
      </c>
      <c r="Z208" s="229">
        <v>0</v>
      </c>
      <c r="AA208" s="229">
        <v>0.01</v>
      </c>
      <c r="AB208" s="229"/>
    </row>
    <row r="209" spans="1:28" ht="17.25" x14ac:dyDescent="0.3">
      <c r="A209" s="229">
        <v>152</v>
      </c>
      <c r="B209" s="230" t="s">
        <v>4</v>
      </c>
      <c r="C209" s="229">
        <v>4919</v>
      </c>
      <c r="D209" s="229"/>
      <c r="E209" s="229">
        <v>1</v>
      </c>
      <c r="F209" s="229">
        <v>95</v>
      </c>
      <c r="G209" s="229">
        <v>2</v>
      </c>
      <c r="H209" s="484">
        <f>SUM((D209*400)+(E209*100)+F209)</f>
        <v>195</v>
      </c>
      <c r="I209" s="229">
        <v>75</v>
      </c>
      <c r="J209" s="473">
        <f>SUM(H209*I209)</f>
        <v>14625</v>
      </c>
      <c r="K209" s="229"/>
      <c r="L209" s="505" t="s">
        <v>1341</v>
      </c>
      <c r="M209" s="230" t="s">
        <v>3</v>
      </c>
      <c r="N209" s="230" t="s">
        <v>9</v>
      </c>
      <c r="O209" s="229">
        <v>103.5</v>
      </c>
      <c r="P209" s="229"/>
      <c r="Q209" s="229"/>
      <c r="R209" s="647">
        <v>6500</v>
      </c>
      <c r="S209" s="473">
        <f>SUM(O209*R209)</f>
        <v>672750</v>
      </c>
      <c r="T209" s="486">
        <v>60</v>
      </c>
      <c r="U209" s="229">
        <v>85</v>
      </c>
      <c r="V209" s="642">
        <f>SUM(S209-(S209*U209/100))</f>
        <v>100912.5</v>
      </c>
      <c r="W209" s="472">
        <f>SUM(J209+V209)</f>
        <v>115537.5</v>
      </c>
      <c r="X209" s="231">
        <f>W209</f>
        <v>115537.5</v>
      </c>
      <c r="Y209" s="229">
        <v>10</v>
      </c>
      <c r="Z209" s="229">
        <v>0</v>
      </c>
      <c r="AA209" s="229">
        <v>0.02</v>
      </c>
      <c r="AB209" s="229"/>
    </row>
    <row r="210" spans="1:28" ht="17.25" x14ac:dyDescent="0.3">
      <c r="A210" s="229"/>
      <c r="B210" s="230"/>
      <c r="C210" s="229"/>
      <c r="D210" s="229"/>
      <c r="E210" s="229"/>
      <c r="F210" s="229"/>
      <c r="G210" s="229"/>
      <c r="H210" s="484">
        <f>SUM((D210*400)+(E210*100)+F210)</f>
        <v>0</v>
      </c>
      <c r="I210" s="229"/>
      <c r="J210" s="473">
        <f>SUM(H210*I210)</f>
        <v>0</v>
      </c>
      <c r="K210" s="229"/>
      <c r="L210" s="505"/>
      <c r="M210" s="230" t="s">
        <v>8</v>
      </c>
      <c r="N210" s="230" t="s">
        <v>0</v>
      </c>
      <c r="O210" s="229">
        <v>15</v>
      </c>
      <c r="P210" s="229"/>
      <c r="Q210" s="229"/>
      <c r="R210" s="647">
        <v>5400</v>
      </c>
      <c r="S210" s="473">
        <f>SUM(O210*R210)</f>
        <v>81000</v>
      </c>
      <c r="T210" s="486">
        <v>53</v>
      </c>
      <c r="U210" s="229">
        <v>93</v>
      </c>
      <c r="V210" s="642">
        <f>SUM(S210-(S210*U210/100))</f>
        <v>5670</v>
      </c>
      <c r="W210" s="472">
        <f>SUM(J210+V210)</f>
        <v>5670</v>
      </c>
      <c r="X210" s="231">
        <f>W210</f>
        <v>5670</v>
      </c>
      <c r="Y210" s="229">
        <v>50</v>
      </c>
      <c r="Z210" s="229">
        <v>0</v>
      </c>
      <c r="AA210" s="229">
        <v>0.01</v>
      </c>
      <c r="AB210" s="229"/>
    </row>
    <row r="211" spans="1:28" ht="17.25" x14ac:dyDescent="0.3">
      <c r="A211" s="494">
        <v>153</v>
      </c>
      <c r="B211" s="498" t="s">
        <v>23</v>
      </c>
      <c r="C211" s="494">
        <v>29</v>
      </c>
      <c r="D211" s="494">
        <v>6</v>
      </c>
      <c r="E211" s="494"/>
      <c r="F211" s="494"/>
      <c r="G211" s="229">
        <v>1</v>
      </c>
      <c r="H211" s="484">
        <f>SUM((D211*400)+(E211*100)+F211)</f>
        <v>2400</v>
      </c>
      <c r="I211" s="229">
        <v>75</v>
      </c>
      <c r="J211" s="473">
        <f>SUM(H211*I211)</f>
        <v>180000</v>
      </c>
      <c r="K211" s="229"/>
      <c r="L211" s="645">
        <v>70</v>
      </c>
      <c r="M211" s="498"/>
      <c r="N211" s="498"/>
      <c r="O211" s="494"/>
      <c r="P211" s="229"/>
      <c r="Q211" s="229"/>
      <c r="R211" s="647"/>
      <c r="S211" s="473">
        <f>SUM(O211*R211)</f>
        <v>0</v>
      </c>
      <c r="T211" s="486"/>
      <c r="U211" s="229"/>
      <c r="V211" s="642">
        <f>SUM(S211-(S211*U211/100))</f>
        <v>0</v>
      </c>
      <c r="W211" s="472">
        <f>SUM(J211+V211)</f>
        <v>180000</v>
      </c>
      <c r="X211" s="231">
        <f>W211</f>
        <v>180000</v>
      </c>
      <c r="Y211" s="229">
        <v>50</v>
      </c>
      <c r="Z211" s="229">
        <v>0</v>
      </c>
      <c r="AA211" s="229">
        <v>0.01</v>
      </c>
      <c r="AB211" s="494"/>
    </row>
    <row r="212" spans="1:28" ht="17.25" x14ac:dyDescent="0.3">
      <c r="A212" s="494">
        <v>154</v>
      </c>
      <c r="B212" s="498" t="s">
        <v>23</v>
      </c>
      <c r="C212" s="494">
        <v>29</v>
      </c>
      <c r="D212" s="494">
        <v>6</v>
      </c>
      <c r="E212" s="494"/>
      <c r="F212" s="494"/>
      <c r="G212" s="229">
        <v>1</v>
      </c>
      <c r="H212" s="484">
        <f>SUM((D212*400)+(E212*100)+F212)</f>
        <v>2400</v>
      </c>
      <c r="I212" s="229">
        <v>75</v>
      </c>
      <c r="J212" s="473">
        <f>SUM(H212*I212)</f>
        <v>180000</v>
      </c>
      <c r="K212" s="229"/>
      <c r="L212" s="645">
        <v>70</v>
      </c>
      <c r="M212" s="498"/>
      <c r="N212" s="498"/>
      <c r="O212" s="494"/>
      <c r="P212" s="229"/>
      <c r="Q212" s="229"/>
      <c r="R212" s="647"/>
      <c r="S212" s="473">
        <f>SUM(O212*R212)</f>
        <v>0</v>
      </c>
      <c r="T212" s="486"/>
      <c r="U212" s="229"/>
      <c r="V212" s="642">
        <f>SUM(S212-(S212*U212/100))</f>
        <v>0</v>
      </c>
      <c r="W212" s="472">
        <f>SUM(J212+V212)</f>
        <v>180000</v>
      </c>
      <c r="X212" s="231">
        <f>W212</f>
        <v>180000</v>
      </c>
      <c r="Y212" s="229">
        <v>50</v>
      </c>
      <c r="Z212" s="229">
        <v>0</v>
      </c>
      <c r="AA212" s="229">
        <v>0.01</v>
      </c>
      <c r="AB212" s="494"/>
    </row>
    <row r="213" spans="1:28" ht="17.25" x14ac:dyDescent="0.3">
      <c r="A213" s="494">
        <v>155</v>
      </c>
      <c r="B213" s="498" t="s">
        <v>56</v>
      </c>
      <c r="C213" s="494"/>
      <c r="D213" s="494">
        <v>12</v>
      </c>
      <c r="E213" s="494">
        <v>1</v>
      </c>
      <c r="F213" s="494">
        <v>42</v>
      </c>
      <c r="G213" s="229">
        <v>1</v>
      </c>
      <c r="H213" s="484">
        <f>SUM((D213*400)+(E213*100)+F213)</f>
        <v>4942</v>
      </c>
      <c r="I213" s="229">
        <v>75</v>
      </c>
      <c r="J213" s="473">
        <f>SUM(H213*I213)</f>
        <v>370650</v>
      </c>
      <c r="K213" s="229"/>
      <c r="L213" s="645">
        <v>70</v>
      </c>
      <c r="M213" s="498"/>
      <c r="N213" s="498"/>
      <c r="O213" s="494"/>
      <c r="P213" s="229"/>
      <c r="Q213" s="229"/>
      <c r="R213" s="647"/>
      <c r="S213" s="473">
        <f>SUM(O213*R213)</f>
        <v>0</v>
      </c>
      <c r="T213" s="486"/>
      <c r="U213" s="229"/>
      <c r="V213" s="642">
        <f>SUM(S213-(S213*U213/100))</f>
        <v>0</v>
      </c>
      <c r="W213" s="472">
        <f>SUM(J213+V213)</f>
        <v>370650</v>
      </c>
      <c r="X213" s="231">
        <f>W213</f>
        <v>370650</v>
      </c>
      <c r="Y213" s="229">
        <v>50</v>
      </c>
      <c r="Z213" s="229">
        <v>0</v>
      </c>
      <c r="AA213" s="229">
        <v>0.01</v>
      </c>
      <c r="AB213" s="494"/>
    </row>
    <row r="214" spans="1:28" ht="17.25" x14ac:dyDescent="0.3">
      <c r="A214" s="229">
        <v>156</v>
      </c>
      <c r="B214" s="230" t="s">
        <v>4</v>
      </c>
      <c r="C214" s="229">
        <v>1704</v>
      </c>
      <c r="D214" s="229">
        <v>4</v>
      </c>
      <c r="E214" s="229">
        <v>2</v>
      </c>
      <c r="F214" s="229">
        <v>14</v>
      </c>
      <c r="G214" s="229">
        <v>1</v>
      </c>
      <c r="H214" s="484">
        <f>SUM((D214*400)+(E214*100)+F214)</f>
        <v>1814</v>
      </c>
      <c r="I214" s="229">
        <v>75</v>
      </c>
      <c r="J214" s="473">
        <f>SUM(H214*I214)</f>
        <v>136050</v>
      </c>
      <c r="K214" s="229"/>
      <c r="L214" s="646">
        <v>70</v>
      </c>
      <c r="M214" s="230"/>
      <c r="N214" s="230"/>
      <c r="O214" s="229"/>
      <c r="P214" s="229"/>
      <c r="Q214" s="229"/>
      <c r="R214" s="647"/>
      <c r="S214" s="473">
        <f>SUM(O214*R214)</f>
        <v>0</v>
      </c>
      <c r="T214" s="486"/>
      <c r="U214" s="229"/>
      <c r="V214" s="642">
        <f>SUM(S214-(S214*U214/100))</f>
        <v>0</v>
      </c>
      <c r="W214" s="472">
        <f>SUM(J214+V214)</f>
        <v>136050</v>
      </c>
      <c r="X214" s="231">
        <f>W214</f>
        <v>136050</v>
      </c>
      <c r="Y214" s="229">
        <v>50</v>
      </c>
      <c r="Z214" s="229">
        <v>0</v>
      </c>
      <c r="AA214" s="229">
        <v>0.01</v>
      </c>
      <c r="AB214" s="229"/>
    </row>
    <row r="215" spans="1:28" ht="17.25" x14ac:dyDescent="0.3">
      <c r="A215" s="229">
        <v>157</v>
      </c>
      <c r="B215" s="230" t="s">
        <v>4</v>
      </c>
      <c r="C215" s="229">
        <v>16803</v>
      </c>
      <c r="D215" s="229">
        <v>1</v>
      </c>
      <c r="E215" s="229"/>
      <c r="F215" s="229"/>
      <c r="G215" s="229">
        <v>1</v>
      </c>
      <c r="H215" s="484">
        <f>SUM((D215*400)+(E215*100)+F215)</f>
        <v>400</v>
      </c>
      <c r="I215" s="229">
        <v>75</v>
      </c>
      <c r="J215" s="473">
        <f>SUM(H215*I215)</f>
        <v>30000</v>
      </c>
      <c r="K215" s="229"/>
      <c r="L215" s="646">
        <v>70</v>
      </c>
      <c r="M215" s="230"/>
      <c r="N215" s="230"/>
      <c r="O215" s="229"/>
      <c r="P215" s="229"/>
      <c r="Q215" s="229"/>
      <c r="R215" s="647"/>
      <c r="S215" s="473">
        <f>SUM(O215*R215)</f>
        <v>0</v>
      </c>
      <c r="T215" s="486"/>
      <c r="U215" s="229"/>
      <c r="V215" s="642">
        <f>SUM(S215-(S215*U215/100))</f>
        <v>0</v>
      </c>
      <c r="W215" s="472">
        <f>SUM(J215+V215)</f>
        <v>30000</v>
      </c>
      <c r="X215" s="231">
        <f>W215</f>
        <v>30000</v>
      </c>
      <c r="Y215" s="229">
        <v>50</v>
      </c>
      <c r="Z215" s="229">
        <v>0</v>
      </c>
      <c r="AA215" s="229">
        <v>0.01</v>
      </c>
      <c r="AB215" s="229"/>
    </row>
    <row r="216" spans="1:28" ht="17.25" x14ac:dyDescent="0.3">
      <c r="A216" s="229">
        <v>158</v>
      </c>
      <c r="B216" s="230" t="s">
        <v>4</v>
      </c>
      <c r="C216" s="229">
        <v>10633</v>
      </c>
      <c r="D216" s="229"/>
      <c r="E216" s="229">
        <v>2</v>
      </c>
      <c r="F216" s="229"/>
      <c r="G216" s="229">
        <v>1</v>
      </c>
      <c r="H216" s="484">
        <f>SUM((D216*400)+(E216*100)+F216)</f>
        <v>200</v>
      </c>
      <c r="I216" s="229">
        <v>75</v>
      </c>
      <c r="J216" s="473">
        <f>SUM(H216*I216)</f>
        <v>15000</v>
      </c>
      <c r="K216" s="229"/>
      <c r="L216" s="646">
        <v>70</v>
      </c>
      <c r="M216" s="230"/>
      <c r="N216" s="230"/>
      <c r="O216" s="229"/>
      <c r="P216" s="229"/>
      <c r="Q216" s="229"/>
      <c r="R216" s="647"/>
      <c r="S216" s="473">
        <f>SUM(O216*R216)</f>
        <v>0</v>
      </c>
      <c r="T216" s="486"/>
      <c r="U216" s="229"/>
      <c r="V216" s="642">
        <f>SUM(S216-(S216*U216/100))</f>
        <v>0</v>
      </c>
      <c r="W216" s="472">
        <f>SUM(J216+V216)</f>
        <v>15000</v>
      </c>
      <c r="X216" s="231">
        <f>W216</f>
        <v>15000</v>
      </c>
      <c r="Y216" s="229">
        <v>50</v>
      </c>
      <c r="Z216" s="229">
        <v>0</v>
      </c>
      <c r="AA216" s="229">
        <v>0.01</v>
      </c>
      <c r="AB216" s="229"/>
    </row>
    <row r="217" spans="1:28" ht="17.25" x14ac:dyDescent="0.3">
      <c r="A217" s="229">
        <v>159</v>
      </c>
      <c r="B217" s="230" t="s">
        <v>4</v>
      </c>
      <c r="C217" s="229">
        <v>10635</v>
      </c>
      <c r="D217" s="229"/>
      <c r="E217" s="229">
        <v>1</v>
      </c>
      <c r="F217" s="229"/>
      <c r="G217" s="229">
        <v>1</v>
      </c>
      <c r="H217" s="484">
        <f>SUM((D217*400)+(E217*100)+F217)</f>
        <v>100</v>
      </c>
      <c r="I217" s="229">
        <v>75</v>
      </c>
      <c r="J217" s="473">
        <f>SUM(H217*I217)</f>
        <v>7500</v>
      </c>
      <c r="K217" s="229"/>
      <c r="L217" s="646">
        <v>70</v>
      </c>
      <c r="M217" s="230"/>
      <c r="N217" s="230"/>
      <c r="O217" s="229"/>
      <c r="P217" s="229"/>
      <c r="Q217" s="229"/>
      <c r="R217" s="647"/>
      <c r="S217" s="473">
        <f>SUM(O217*R217)</f>
        <v>0</v>
      </c>
      <c r="T217" s="486"/>
      <c r="U217" s="229"/>
      <c r="V217" s="642">
        <f>SUM(S217-(S217*U217/100))</f>
        <v>0</v>
      </c>
      <c r="W217" s="472">
        <f>SUM(J217+V217)</f>
        <v>7500</v>
      </c>
      <c r="X217" s="231">
        <f>W217</f>
        <v>7500</v>
      </c>
      <c r="Y217" s="229">
        <v>50</v>
      </c>
      <c r="Z217" s="229">
        <v>0</v>
      </c>
      <c r="AA217" s="229">
        <v>0.01</v>
      </c>
      <c r="AB217" s="229"/>
    </row>
    <row r="218" spans="1:28" ht="17.25" x14ac:dyDescent="0.3">
      <c r="A218" s="229">
        <v>160</v>
      </c>
      <c r="B218" s="230" t="s">
        <v>4</v>
      </c>
      <c r="C218" s="229">
        <v>10634</v>
      </c>
      <c r="D218" s="229"/>
      <c r="E218" s="229">
        <v>2</v>
      </c>
      <c r="F218" s="229"/>
      <c r="G218" s="229">
        <v>1</v>
      </c>
      <c r="H218" s="484">
        <f>SUM((D218*400)+(E218*100)+F218)</f>
        <v>200</v>
      </c>
      <c r="I218" s="229">
        <v>75</v>
      </c>
      <c r="J218" s="473">
        <f>SUM(H218*I218)</f>
        <v>15000</v>
      </c>
      <c r="K218" s="229"/>
      <c r="L218" s="646">
        <v>70</v>
      </c>
      <c r="M218" s="230"/>
      <c r="N218" s="230"/>
      <c r="O218" s="229"/>
      <c r="P218" s="229"/>
      <c r="Q218" s="229"/>
      <c r="R218" s="647"/>
      <c r="S218" s="473">
        <f>SUM(O218*R218)</f>
        <v>0</v>
      </c>
      <c r="T218" s="486"/>
      <c r="U218" s="229"/>
      <c r="V218" s="642">
        <f>SUM(S218-(S218*U218/100))</f>
        <v>0</v>
      </c>
      <c r="W218" s="472">
        <f>SUM(J218+V218)</f>
        <v>15000</v>
      </c>
      <c r="X218" s="231">
        <f>W218</f>
        <v>15000</v>
      </c>
      <c r="Y218" s="229">
        <v>50</v>
      </c>
      <c r="Z218" s="229">
        <v>0</v>
      </c>
      <c r="AA218" s="229">
        <v>0.01</v>
      </c>
      <c r="AB218" s="229"/>
    </row>
    <row r="219" spans="1:28" ht="17.25" x14ac:dyDescent="0.3">
      <c r="A219" s="229">
        <v>161</v>
      </c>
      <c r="B219" s="230" t="s">
        <v>4</v>
      </c>
      <c r="C219" s="229">
        <v>3090</v>
      </c>
      <c r="D219" s="229">
        <v>1</v>
      </c>
      <c r="E219" s="229"/>
      <c r="F219" s="229">
        <v>16</v>
      </c>
      <c r="G219" s="229">
        <v>2</v>
      </c>
      <c r="H219" s="484">
        <f>SUM((D219*400)+(E219*100)+F219)</f>
        <v>416</v>
      </c>
      <c r="I219" s="229">
        <v>75</v>
      </c>
      <c r="J219" s="473">
        <f>SUM(H219*I219)</f>
        <v>31200</v>
      </c>
      <c r="K219" s="229"/>
      <c r="L219" s="646">
        <v>70</v>
      </c>
      <c r="M219" s="230" t="s">
        <v>3</v>
      </c>
      <c r="N219" s="230" t="s">
        <v>9</v>
      </c>
      <c r="O219" s="229">
        <v>189</v>
      </c>
      <c r="P219" s="229"/>
      <c r="Q219" s="229"/>
      <c r="R219" s="647">
        <v>6500</v>
      </c>
      <c r="S219" s="473">
        <f>SUM(O219*R219)</f>
        <v>1228500</v>
      </c>
      <c r="T219" s="486">
        <v>30</v>
      </c>
      <c r="U219" s="229">
        <v>85</v>
      </c>
      <c r="V219" s="642">
        <f>SUM(S219-(S219*U219/100))</f>
        <v>184275</v>
      </c>
      <c r="W219" s="472">
        <f>SUM(J219+V219)</f>
        <v>215475</v>
      </c>
      <c r="X219" s="231">
        <f>W219</f>
        <v>215475</v>
      </c>
      <c r="Y219" s="229">
        <v>10</v>
      </c>
      <c r="Z219" s="229">
        <v>0</v>
      </c>
      <c r="AA219" s="229">
        <v>0.02</v>
      </c>
      <c r="AB219" s="229"/>
    </row>
    <row r="220" spans="1:28" ht="17.25" x14ac:dyDescent="0.3">
      <c r="A220" s="229"/>
      <c r="B220" s="230"/>
      <c r="C220" s="229"/>
      <c r="D220" s="229"/>
      <c r="E220" s="229"/>
      <c r="F220" s="229"/>
      <c r="G220" s="229"/>
      <c r="H220" s="484">
        <f>SUM((D220*400)+(E220*100)+F220)</f>
        <v>0</v>
      </c>
      <c r="I220" s="229"/>
      <c r="J220" s="473">
        <f>SUM(H220*I220)</f>
        <v>0</v>
      </c>
      <c r="K220" s="229"/>
      <c r="L220" s="505"/>
      <c r="M220" s="230" t="s">
        <v>8</v>
      </c>
      <c r="N220" s="230" t="s">
        <v>0</v>
      </c>
      <c r="O220" s="229">
        <v>24</v>
      </c>
      <c r="P220" s="229"/>
      <c r="Q220" s="229"/>
      <c r="R220" s="647">
        <v>5400</v>
      </c>
      <c r="S220" s="473">
        <f>SUM(O220*R220)</f>
        <v>129600</v>
      </c>
      <c r="T220" s="486">
        <v>20</v>
      </c>
      <c r="U220" s="229">
        <v>93</v>
      </c>
      <c r="V220" s="642">
        <f>SUM(S220-(S220*U220/100))</f>
        <v>9072</v>
      </c>
      <c r="W220" s="472">
        <f>SUM(J220+V220)</f>
        <v>9072</v>
      </c>
      <c r="X220" s="231">
        <f>W220</f>
        <v>9072</v>
      </c>
      <c r="Y220" s="229">
        <v>50</v>
      </c>
      <c r="Z220" s="229">
        <v>0</v>
      </c>
      <c r="AA220" s="229">
        <v>0.01</v>
      </c>
      <c r="AB220" s="229"/>
    </row>
    <row r="221" spans="1:28" ht="17.25" x14ac:dyDescent="0.3">
      <c r="A221" s="229"/>
      <c r="B221" s="230"/>
      <c r="C221" s="229"/>
      <c r="D221" s="229"/>
      <c r="E221" s="229"/>
      <c r="F221" s="229"/>
      <c r="G221" s="229"/>
      <c r="H221" s="484">
        <f>SUM((D221*400)+(E221*100)+F221)</f>
        <v>0</v>
      </c>
      <c r="I221" s="229"/>
      <c r="J221" s="473">
        <f>SUM(H221*I221)</f>
        <v>0</v>
      </c>
      <c r="K221" s="229"/>
      <c r="L221" s="505"/>
      <c r="M221" s="230"/>
      <c r="N221" s="230"/>
      <c r="O221" s="229"/>
      <c r="P221" s="229"/>
      <c r="Q221" s="229"/>
      <c r="R221" s="647"/>
      <c r="S221" s="473">
        <f>SUM(O221*R221)</f>
        <v>0</v>
      </c>
      <c r="T221" s="486">
        <v>6</v>
      </c>
      <c r="U221" s="229">
        <v>20</v>
      </c>
      <c r="V221" s="642">
        <f>SUM(S221-(S221*U221/100))</f>
        <v>0</v>
      </c>
      <c r="W221" s="472">
        <f>SUM(J221+V221)</f>
        <v>0</v>
      </c>
      <c r="X221" s="231">
        <f>W221</f>
        <v>0</v>
      </c>
      <c r="Y221" s="229">
        <v>50</v>
      </c>
      <c r="Z221" s="229">
        <v>0</v>
      </c>
      <c r="AA221" s="229">
        <v>0.01</v>
      </c>
      <c r="AB221" s="229"/>
    </row>
    <row r="222" spans="1:28" ht="17.25" x14ac:dyDescent="0.3">
      <c r="A222" s="229">
        <v>162</v>
      </c>
      <c r="B222" s="230" t="s">
        <v>4</v>
      </c>
      <c r="C222" s="229">
        <v>1701</v>
      </c>
      <c r="D222" s="229">
        <v>20</v>
      </c>
      <c r="E222" s="229"/>
      <c r="F222" s="229">
        <v>12</v>
      </c>
      <c r="G222" s="229">
        <v>1</v>
      </c>
      <c r="H222" s="484">
        <f>SUM((D222*400)+(E222*100)+F222)</f>
        <v>8012</v>
      </c>
      <c r="I222" s="229">
        <v>75</v>
      </c>
      <c r="J222" s="473">
        <f>SUM(H222*I222)</f>
        <v>600900</v>
      </c>
      <c r="K222" s="229"/>
      <c r="L222" s="646">
        <v>71</v>
      </c>
      <c r="M222" s="230"/>
      <c r="N222" s="230"/>
      <c r="O222" s="229"/>
      <c r="P222" s="229"/>
      <c r="Q222" s="229"/>
      <c r="R222" s="647"/>
      <c r="S222" s="473">
        <f>SUM(O222*R222)</f>
        <v>0</v>
      </c>
      <c r="T222" s="486"/>
      <c r="U222" s="229"/>
      <c r="V222" s="642">
        <f>SUM(S222-(S222*U222/100))</f>
        <v>0</v>
      </c>
      <c r="W222" s="472">
        <f>SUM(J222+V222)</f>
        <v>600900</v>
      </c>
      <c r="X222" s="231">
        <f>W222</f>
        <v>600900</v>
      </c>
      <c r="Y222" s="229">
        <v>50</v>
      </c>
      <c r="Z222" s="229">
        <v>0</v>
      </c>
      <c r="AA222" s="229">
        <v>0.01</v>
      </c>
      <c r="AB222" s="229"/>
    </row>
    <row r="223" spans="1:28" ht="17.25" x14ac:dyDescent="0.3">
      <c r="A223" s="229">
        <v>163</v>
      </c>
      <c r="B223" s="230" t="s">
        <v>4</v>
      </c>
      <c r="C223" s="229">
        <v>1702</v>
      </c>
      <c r="D223" s="229">
        <v>5</v>
      </c>
      <c r="E223" s="229">
        <v>2</v>
      </c>
      <c r="F223" s="229">
        <v>57</v>
      </c>
      <c r="G223" s="229">
        <v>1</v>
      </c>
      <c r="H223" s="484">
        <f>SUM((D223*400)+(E223*100)+F223)</f>
        <v>2257</v>
      </c>
      <c r="I223" s="229">
        <v>75</v>
      </c>
      <c r="J223" s="473">
        <f>SUM(H223*I223)</f>
        <v>169275</v>
      </c>
      <c r="K223" s="229"/>
      <c r="L223" s="646">
        <v>71</v>
      </c>
      <c r="M223" s="230"/>
      <c r="N223" s="230"/>
      <c r="O223" s="229"/>
      <c r="P223" s="229"/>
      <c r="Q223" s="229"/>
      <c r="R223" s="647"/>
      <c r="S223" s="473">
        <f>SUM(O223*R223)</f>
        <v>0</v>
      </c>
      <c r="T223" s="486"/>
      <c r="U223" s="229"/>
      <c r="V223" s="642">
        <f>SUM(S223-(S223*U223/100))</f>
        <v>0</v>
      </c>
      <c r="W223" s="472">
        <f>SUM(J223+V223)</f>
        <v>169275</v>
      </c>
      <c r="X223" s="231">
        <f>W223</f>
        <v>169275</v>
      </c>
      <c r="Y223" s="229">
        <v>50</v>
      </c>
      <c r="Z223" s="229">
        <v>0</v>
      </c>
      <c r="AA223" s="229">
        <v>0.01</v>
      </c>
      <c r="AB223" s="229"/>
    </row>
    <row r="224" spans="1:28" ht="17.25" x14ac:dyDescent="0.3">
      <c r="A224" s="229">
        <v>164</v>
      </c>
      <c r="B224" s="230" t="s">
        <v>4</v>
      </c>
      <c r="C224" s="229">
        <v>6040</v>
      </c>
      <c r="D224" s="229">
        <v>3</v>
      </c>
      <c r="E224" s="229"/>
      <c r="F224" s="229">
        <v>48</v>
      </c>
      <c r="G224" s="229">
        <v>1</v>
      </c>
      <c r="H224" s="484">
        <f>SUM((D224*400)+(E224*100)+F224)</f>
        <v>1248</v>
      </c>
      <c r="I224" s="229">
        <v>75</v>
      </c>
      <c r="J224" s="473">
        <f>SUM(H224*I224)</f>
        <v>93600</v>
      </c>
      <c r="K224" s="229"/>
      <c r="L224" s="646">
        <v>71</v>
      </c>
      <c r="M224" s="230"/>
      <c r="N224" s="230"/>
      <c r="O224" s="229"/>
      <c r="P224" s="229"/>
      <c r="Q224" s="229"/>
      <c r="R224" s="647"/>
      <c r="S224" s="473">
        <f>SUM(O224*R224)</f>
        <v>0</v>
      </c>
      <c r="T224" s="486"/>
      <c r="U224" s="229"/>
      <c r="V224" s="642">
        <f>SUM(S224-(S224*U224/100))</f>
        <v>0</v>
      </c>
      <c r="W224" s="472">
        <f>SUM(J224+V224)</f>
        <v>93600</v>
      </c>
      <c r="X224" s="231">
        <f>W224</f>
        <v>93600</v>
      </c>
      <c r="Y224" s="229">
        <v>50</v>
      </c>
      <c r="Z224" s="229">
        <v>0</v>
      </c>
      <c r="AA224" s="229">
        <v>0.01</v>
      </c>
      <c r="AB224" s="229"/>
    </row>
    <row r="225" spans="1:28" ht="17.25" x14ac:dyDescent="0.3">
      <c r="A225" s="229">
        <v>165</v>
      </c>
      <c r="B225" s="230" t="s">
        <v>4</v>
      </c>
      <c r="C225" s="229">
        <v>16990</v>
      </c>
      <c r="D225" s="229"/>
      <c r="E225" s="229">
        <v>2</v>
      </c>
      <c r="F225" s="229">
        <v>62</v>
      </c>
      <c r="G225" s="229">
        <v>2</v>
      </c>
      <c r="H225" s="484">
        <f>SUM((D225*400)+(E225*100)+F225)</f>
        <v>262</v>
      </c>
      <c r="I225" s="229">
        <v>75</v>
      </c>
      <c r="J225" s="473">
        <f>SUM(H225*I225)</f>
        <v>19650</v>
      </c>
      <c r="K225" s="229"/>
      <c r="L225" s="646">
        <v>71</v>
      </c>
      <c r="M225" s="230" t="s">
        <v>3</v>
      </c>
      <c r="N225" s="230" t="s">
        <v>9</v>
      </c>
      <c r="O225" s="229">
        <v>153</v>
      </c>
      <c r="P225" s="229"/>
      <c r="Q225" s="229"/>
      <c r="R225" s="647">
        <v>6500</v>
      </c>
      <c r="S225" s="473">
        <f>SUM(O225*R225)</f>
        <v>994500</v>
      </c>
      <c r="T225" s="486">
        <v>36</v>
      </c>
      <c r="U225" s="229">
        <v>85</v>
      </c>
      <c r="V225" s="642">
        <f>SUM(S225-(S225*U225/100))</f>
        <v>149175</v>
      </c>
      <c r="W225" s="472">
        <f>SUM(J225+V225)</f>
        <v>168825</v>
      </c>
      <c r="X225" s="231">
        <f>W225</f>
        <v>168825</v>
      </c>
      <c r="Y225" s="229">
        <v>10</v>
      </c>
      <c r="Z225" s="229">
        <v>0</v>
      </c>
      <c r="AA225" s="229">
        <v>0.02</v>
      </c>
      <c r="AB225" s="229"/>
    </row>
    <row r="226" spans="1:28" ht="17.25" x14ac:dyDescent="0.3">
      <c r="A226" s="229"/>
      <c r="B226" s="230"/>
      <c r="C226" s="229"/>
      <c r="D226" s="229"/>
      <c r="E226" s="229"/>
      <c r="F226" s="229"/>
      <c r="G226" s="229"/>
      <c r="H226" s="484">
        <f>SUM((D226*400)+(E226*100)+F226)</f>
        <v>0</v>
      </c>
      <c r="I226" s="229"/>
      <c r="J226" s="473">
        <f>SUM(H226*I226)</f>
        <v>0</v>
      </c>
      <c r="K226" s="229"/>
      <c r="L226" s="505"/>
      <c r="M226" s="230" t="s">
        <v>8</v>
      </c>
      <c r="N226" s="230" t="s">
        <v>0</v>
      </c>
      <c r="O226" s="229">
        <v>75</v>
      </c>
      <c r="P226" s="229"/>
      <c r="Q226" s="229"/>
      <c r="R226" s="647">
        <v>5400</v>
      </c>
      <c r="S226" s="473">
        <f>SUM(O226*R226)</f>
        <v>405000</v>
      </c>
      <c r="T226" s="486">
        <v>30</v>
      </c>
      <c r="U226" s="229">
        <v>93</v>
      </c>
      <c r="V226" s="642">
        <f>SUM(S226-(S226*U226/100))</f>
        <v>28350</v>
      </c>
      <c r="W226" s="472">
        <f>SUM(J226+V226)</f>
        <v>28350</v>
      </c>
      <c r="X226" s="231">
        <f>W226</f>
        <v>28350</v>
      </c>
      <c r="Y226" s="229">
        <v>50</v>
      </c>
      <c r="Z226" s="229">
        <v>0</v>
      </c>
      <c r="AA226" s="229">
        <v>0.01</v>
      </c>
      <c r="AB226" s="229"/>
    </row>
    <row r="227" spans="1:28" ht="17.25" x14ac:dyDescent="0.3">
      <c r="A227" s="229"/>
      <c r="B227" s="230"/>
      <c r="C227" s="229"/>
      <c r="D227" s="229"/>
      <c r="E227" s="229"/>
      <c r="F227" s="229"/>
      <c r="G227" s="229"/>
      <c r="H227" s="484">
        <f>SUM((D227*400)+(E227*100)+F227)</f>
        <v>0</v>
      </c>
      <c r="I227" s="229"/>
      <c r="J227" s="473">
        <f>SUM(H227*I227)</f>
        <v>0</v>
      </c>
      <c r="K227" s="229"/>
      <c r="L227" s="505"/>
      <c r="M227" s="230" t="s">
        <v>11</v>
      </c>
      <c r="N227" s="230" t="s">
        <v>0</v>
      </c>
      <c r="O227" s="229">
        <v>100</v>
      </c>
      <c r="P227" s="229"/>
      <c r="Q227" s="229"/>
      <c r="R227" s="647">
        <v>2050</v>
      </c>
      <c r="S227" s="473">
        <f>SUM(O227*R227)</f>
        <v>205000</v>
      </c>
      <c r="T227" s="486">
        <v>6</v>
      </c>
      <c r="U227" s="229">
        <v>20</v>
      </c>
      <c r="V227" s="642">
        <f>SUM(S227-(S227*U227/100))</f>
        <v>164000</v>
      </c>
      <c r="W227" s="472">
        <f>SUM(J227+V227)</f>
        <v>164000</v>
      </c>
      <c r="X227" s="231">
        <f>W227</f>
        <v>164000</v>
      </c>
      <c r="Y227" s="229">
        <v>50</v>
      </c>
      <c r="Z227" s="229">
        <v>0</v>
      </c>
      <c r="AA227" s="229">
        <v>0.01</v>
      </c>
      <c r="AB227" s="229"/>
    </row>
    <row r="228" spans="1:28" ht="17.25" x14ac:dyDescent="0.3">
      <c r="A228" s="229">
        <v>166</v>
      </c>
      <c r="B228" s="230" t="s">
        <v>4</v>
      </c>
      <c r="C228" s="229">
        <v>13983</v>
      </c>
      <c r="D228" s="229"/>
      <c r="E228" s="229"/>
      <c r="F228" s="229">
        <v>97</v>
      </c>
      <c r="G228" s="229">
        <v>2</v>
      </c>
      <c r="H228" s="484">
        <f>SUM((D228*400)+(E228*100)+F228)</f>
        <v>97</v>
      </c>
      <c r="I228" s="229">
        <v>75</v>
      </c>
      <c r="J228" s="473">
        <f>SUM(H228*I228)</f>
        <v>7275</v>
      </c>
      <c r="K228" s="229"/>
      <c r="L228" s="646">
        <v>71</v>
      </c>
      <c r="M228" s="230" t="s">
        <v>3</v>
      </c>
      <c r="N228" s="230" t="s">
        <v>1233</v>
      </c>
      <c r="O228" s="229">
        <v>180</v>
      </c>
      <c r="P228" s="229"/>
      <c r="Q228" s="229"/>
      <c r="R228" s="647">
        <v>6500</v>
      </c>
      <c r="S228" s="473">
        <f>SUM(O228*R228)</f>
        <v>1170000</v>
      </c>
      <c r="T228" s="486">
        <v>40</v>
      </c>
      <c r="U228" s="229">
        <v>70</v>
      </c>
      <c r="V228" s="642">
        <f>SUM(S228-(S228*U228/100))</f>
        <v>351000</v>
      </c>
      <c r="W228" s="472">
        <f>SUM(J228+V228)</f>
        <v>358275</v>
      </c>
      <c r="X228" s="231">
        <f>W228</f>
        <v>358275</v>
      </c>
      <c r="Y228" s="229">
        <v>10</v>
      </c>
      <c r="Z228" s="229">
        <v>0</v>
      </c>
      <c r="AA228" s="229">
        <v>0.02</v>
      </c>
      <c r="AB228" s="229"/>
    </row>
    <row r="229" spans="1:28" ht="17.25" x14ac:dyDescent="0.3">
      <c r="A229" s="494">
        <v>167</v>
      </c>
      <c r="B229" s="498" t="s">
        <v>56</v>
      </c>
      <c r="C229" s="494">
        <v>6653</v>
      </c>
      <c r="D229" s="494"/>
      <c r="E229" s="494">
        <v>1</v>
      </c>
      <c r="F229" s="494">
        <v>76</v>
      </c>
      <c r="G229" s="229">
        <v>2</v>
      </c>
      <c r="H229" s="484">
        <f>SUM((D229*400)+(E229*100)+F229)</f>
        <v>176</v>
      </c>
      <c r="I229" s="229">
        <v>75</v>
      </c>
      <c r="J229" s="473">
        <f>SUM(H229*I229)</f>
        <v>13200</v>
      </c>
      <c r="K229" s="229"/>
      <c r="L229" s="645">
        <v>72</v>
      </c>
      <c r="M229" s="498" t="s">
        <v>3</v>
      </c>
      <c r="N229" s="498" t="s">
        <v>9</v>
      </c>
      <c r="O229" s="494">
        <v>112</v>
      </c>
      <c r="P229" s="229"/>
      <c r="Q229" s="229"/>
      <c r="R229" s="647">
        <v>6500</v>
      </c>
      <c r="S229" s="473">
        <f>SUM(O229*R229)</f>
        <v>728000</v>
      </c>
      <c r="T229" s="486">
        <v>22</v>
      </c>
      <c r="U229" s="229">
        <v>85</v>
      </c>
      <c r="V229" s="642">
        <f>SUM(S229-(S229*U229/100))</f>
        <v>109200</v>
      </c>
      <c r="W229" s="472">
        <f>SUM(J229+V229)</f>
        <v>122400</v>
      </c>
      <c r="X229" s="231">
        <f>W229</f>
        <v>122400</v>
      </c>
      <c r="Y229" s="229">
        <v>10</v>
      </c>
      <c r="Z229" s="229">
        <v>0</v>
      </c>
      <c r="AA229" s="229">
        <v>0.02</v>
      </c>
      <c r="AB229" s="494"/>
    </row>
    <row r="230" spans="1:28" ht="17.25" x14ac:dyDescent="0.3">
      <c r="A230" s="229"/>
      <c r="B230" s="230"/>
      <c r="C230" s="229"/>
      <c r="D230" s="229"/>
      <c r="E230" s="229"/>
      <c r="F230" s="229"/>
      <c r="G230" s="229"/>
      <c r="H230" s="484">
        <f>SUM((D230*400)+(E230*100)+F230)</f>
        <v>0</v>
      </c>
      <c r="I230" s="229"/>
      <c r="J230" s="473">
        <f>SUM(H230*I230)</f>
        <v>0</v>
      </c>
      <c r="K230" s="229"/>
      <c r="L230" s="505"/>
      <c r="M230" s="230" t="s">
        <v>8</v>
      </c>
      <c r="N230" s="230" t="s">
        <v>0</v>
      </c>
      <c r="O230" s="229">
        <v>48</v>
      </c>
      <c r="P230" s="229"/>
      <c r="Q230" s="229"/>
      <c r="R230" s="647">
        <v>5400</v>
      </c>
      <c r="S230" s="473">
        <f>SUM(O230*R230)</f>
        <v>259200</v>
      </c>
      <c r="T230" s="486">
        <v>3</v>
      </c>
      <c r="U230" s="229">
        <v>9</v>
      </c>
      <c r="V230" s="642">
        <f>SUM(S230-(S230*U230/100))</f>
        <v>235872</v>
      </c>
      <c r="W230" s="472">
        <f>SUM(J230+V230)</f>
        <v>235872</v>
      </c>
      <c r="X230" s="231">
        <f>W230</f>
        <v>235872</v>
      </c>
      <c r="Y230" s="229">
        <v>50</v>
      </c>
      <c r="Z230" s="229">
        <v>0</v>
      </c>
      <c r="AA230" s="229">
        <v>0.01</v>
      </c>
      <c r="AB230" s="229"/>
    </row>
    <row r="231" spans="1:28" ht="17.25" x14ac:dyDescent="0.3">
      <c r="A231" s="229"/>
      <c r="B231" s="230"/>
      <c r="C231" s="229"/>
      <c r="D231" s="229"/>
      <c r="E231" s="229"/>
      <c r="F231" s="229"/>
      <c r="G231" s="229"/>
      <c r="H231" s="484">
        <f>SUM((D231*400)+(E231*100)+F231)</f>
        <v>0</v>
      </c>
      <c r="I231" s="229"/>
      <c r="J231" s="473">
        <f>SUM(H231*I231)</f>
        <v>0</v>
      </c>
      <c r="K231" s="229"/>
      <c r="L231" s="505"/>
      <c r="M231" s="230" t="s">
        <v>16</v>
      </c>
      <c r="N231" s="230" t="s">
        <v>1233</v>
      </c>
      <c r="O231" s="229">
        <v>10</v>
      </c>
      <c r="P231" s="229"/>
      <c r="Q231" s="229"/>
      <c r="R231" s="647">
        <v>2400</v>
      </c>
      <c r="S231" s="473">
        <f>SUM(O231*R231)</f>
        <v>24000</v>
      </c>
      <c r="T231" s="486">
        <v>10</v>
      </c>
      <c r="U231" s="229">
        <v>10</v>
      </c>
      <c r="V231" s="642">
        <f>SUM(S231-(S231*U231/100))</f>
        <v>21600</v>
      </c>
      <c r="W231" s="472">
        <f>SUM(J231+V231)</f>
        <v>21600</v>
      </c>
      <c r="X231" s="231">
        <f>W231</f>
        <v>21600</v>
      </c>
      <c r="Y231" s="229">
        <v>0</v>
      </c>
      <c r="Z231" s="493">
        <f>X231</f>
        <v>21600</v>
      </c>
      <c r="AA231" s="229">
        <v>0.03</v>
      </c>
      <c r="AB231" s="229"/>
    </row>
    <row r="232" spans="1:28" ht="17.25" x14ac:dyDescent="0.3">
      <c r="A232" s="229">
        <v>168</v>
      </c>
      <c r="B232" s="230" t="s">
        <v>4</v>
      </c>
      <c r="C232" s="229">
        <v>20376</v>
      </c>
      <c r="D232" s="229">
        <v>20</v>
      </c>
      <c r="E232" s="229">
        <v>2</v>
      </c>
      <c r="F232" s="229">
        <v>8</v>
      </c>
      <c r="G232" s="229">
        <v>1</v>
      </c>
      <c r="H232" s="484">
        <f>SUM((D232*400)+(E232*100)+F232)</f>
        <v>8208</v>
      </c>
      <c r="I232" s="229">
        <v>75</v>
      </c>
      <c r="J232" s="473">
        <f>SUM(H232*I232)</f>
        <v>615600</v>
      </c>
      <c r="K232" s="229"/>
      <c r="L232" s="646">
        <v>72</v>
      </c>
      <c r="M232" s="230"/>
      <c r="N232" s="230"/>
      <c r="O232" s="229"/>
      <c r="P232" s="229"/>
      <c r="Q232" s="229"/>
      <c r="R232" s="647"/>
      <c r="S232" s="473">
        <f>SUM(O232*R232)</f>
        <v>0</v>
      </c>
      <c r="T232" s="486"/>
      <c r="U232" s="229"/>
      <c r="V232" s="642">
        <f>SUM(S232-(S232*U232/100))</f>
        <v>0</v>
      </c>
      <c r="W232" s="472">
        <f>SUM(J232+V232)</f>
        <v>615600</v>
      </c>
      <c r="X232" s="231">
        <f>W232</f>
        <v>615600</v>
      </c>
      <c r="Y232" s="229">
        <v>50</v>
      </c>
      <c r="Z232" s="229">
        <v>0</v>
      </c>
      <c r="AA232" s="229">
        <v>0.01</v>
      </c>
      <c r="AB232" s="229"/>
    </row>
    <row r="233" spans="1:28" ht="17.25" x14ac:dyDescent="0.3">
      <c r="A233" s="494">
        <v>169</v>
      </c>
      <c r="B233" s="498" t="s">
        <v>23</v>
      </c>
      <c r="C233" s="494"/>
      <c r="D233" s="494">
        <v>10</v>
      </c>
      <c r="E233" s="494">
        <v>3</v>
      </c>
      <c r="F233" s="494"/>
      <c r="G233" s="229">
        <v>1</v>
      </c>
      <c r="H233" s="484">
        <f>SUM((D233*400)+(E233*100)+F233)</f>
        <v>4300</v>
      </c>
      <c r="I233" s="229">
        <v>75</v>
      </c>
      <c r="J233" s="473">
        <f>SUM(H233*I233)</f>
        <v>322500</v>
      </c>
      <c r="K233" s="229"/>
      <c r="L233" s="645">
        <v>73</v>
      </c>
      <c r="M233" s="498"/>
      <c r="N233" s="498"/>
      <c r="O233" s="494"/>
      <c r="P233" s="229"/>
      <c r="Q233" s="229"/>
      <c r="R233" s="647"/>
      <c r="S233" s="473">
        <f>SUM(O233*R233)</f>
        <v>0</v>
      </c>
      <c r="T233" s="486"/>
      <c r="U233" s="229"/>
      <c r="V233" s="642">
        <f>SUM(S233-(S233*U233/100))</f>
        <v>0</v>
      </c>
      <c r="W233" s="472">
        <f>SUM(J233+V233)</f>
        <v>322500</v>
      </c>
      <c r="X233" s="231">
        <f>W233</f>
        <v>322500</v>
      </c>
      <c r="Y233" s="229">
        <v>50</v>
      </c>
      <c r="Z233" s="229">
        <v>0</v>
      </c>
      <c r="AA233" s="229">
        <v>0.01</v>
      </c>
      <c r="AB233" s="494"/>
    </row>
    <row r="234" spans="1:28" ht="17.25" x14ac:dyDescent="0.3">
      <c r="A234" s="229">
        <v>170</v>
      </c>
      <c r="B234" s="230" t="s">
        <v>4</v>
      </c>
      <c r="C234" s="229">
        <v>2444</v>
      </c>
      <c r="D234" s="229">
        <v>4</v>
      </c>
      <c r="E234" s="229"/>
      <c r="F234" s="229"/>
      <c r="G234" s="229">
        <v>1</v>
      </c>
      <c r="H234" s="484">
        <f>SUM((D234*400)+(E234*100)+F234)</f>
        <v>1600</v>
      </c>
      <c r="I234" s="229">
        <v>75</v>
      </c>
      <c r="J234" s="473">
        <f>SUM(H234*I234)</f>
        <v>120000</v>
      </c>
      <c r="K234" s="229"/>
      <c r="L234" s="646">
        <v>73</v>
      </c>
      <c r="M234" s="230"/>
      <c r="N234" s="230"/>
      <c r="O234" s="229"/>
      <c r="P234" s="229"/>
      <c r="Q234" s="229"/>
      <c r="R234" s="647"/>
      <c r="S234" s="473">
        <f>SUM(O234*R234)</f>
        <v>0</v>
      </c>
      <c r="T234" s="486"/>
      <c r="U234" s="229"/>
      <c r="V234" s="642">
        <f>SUM(S234-(S234*U234/100))</f>
        <v>0</v>
      </c>
      <c r="W234" s="472">
        <f>SUM(J234+V234)</f>
        <v>120000</v>
      </c>
      <c r="X234" s="231">
        <f>W234</f>
        <v>120000</v>
      </c>
      <c r="Y234" s="229">
        <v>50</v>
      </c>
      <c r="Z234" s="229">
        <v>0</v>
      </c>
      <c r="AA234" s="229">
        <v>0.01</v>
      </c>
      <c r="AB234" s="229"/>
    </row>
    <row r="235" spans="1:28" ht="17.25" x14ac:dyDescent="0.3">
      <c r="A235" s="229">
        <v>171</v>
      </c>
      <c r="B235" s="230" t="s">
        <v>4</v>
      </c>
      <c r="C235" s="229">
        <v>2097</v>
      </c>
      <c r="D235" s="229">
        <v>9</v>
      </c>
      <c r="E235" s="229">
        <v>1</v>
      </c>
      <c r="F235" s="229">
        <v>85</v>
      </c>
      <c r="G235" s="229">
        <v>1</v>
      </c>
      <c r="H235" s="484">
        <f>SUM((D235*400)+(E235*100)+F235)</f>
        <v>3785</v>
      </c>
      <c r="I235" s="229">
        <v>75</v>
      </c>
      <c r="J235" s="473">
        <f>SUM(H235*I235)</f>
        <v>283875</v>
      </c>
      <c r="K235" s="229"/>
      <c r="L235" s="646">
        <v>73</v>
      </c>
      <c r="M235" s="230"/>
      <c r="N235" s="230"/>
      <c r="O235" s="229"/>
      <c r="P235" s="229"/>
      <c r="Q235" s="229"/>
      <c r="R235" s="647"/>
      <c r="S235" s="473">
        <f>SUM(O235*R235)</f>
        <v>0</v>
      </c>
      <c r="T235" s="486"/>
      <c r="U235" s="229"/>
      <c r="V235" s="642">
        <f>SUM(S235-(S235*U235/100))</f>
        <v>0</v>
      </c>
      <c r="W235" s="472">
        <f>SUM(J235+V235)</f>
        <v>283875</v>
      </c>
      <c r="X235" s="231">
        <f>W235</f>
        <v>283875</v>
      </c>
      <c r="Y235" s="229">
        <v>50</v>
      </c>
      <c r="Z235" s="229">
        <v>0</v>
      </c>
      <c r="AA235" s="229">
        <v>0.01</v>
      </c>
      <c r="AB235" s="229"/>
    </row>
    <row r="236" spans="1:28" ht="17.25" x14ac:dyDescent="0.3">
      <c r="A236" s="229">
        <v>172</v>
      </c>
      <c r="B236" s="230" t="s">
        <v>4</v>
      </c>
      <c r="C236" s="229">
        <v>2094</v>
      </c>
      <c r="D236" s="229">
        <v>5</v>
      </c>
      <c r="E236" s="229"/>
      <c r="F236" s="229">
        <v>29</v>
      </c>
      <c r="G236" s="229">
        <v>1</v>
      </c>
      <c r="H236" s="484">
        <f>SUM((D236*400)+(E236*100)+F236)</f>
        <v>2029</v>
      </c>
      <c r="I236" s="229">
        <v>75</v>
      </c>
      <c r="J236" s="473">
        <f>SUM(H236*I236)</f>
        <v>152175</v>
      </c>
      <c r="K236" s="229"/>
      <c r="L236" s="646">
        <v>73</v>
      </c>
      <c r="M236" s="230"/>
      <c r="N236" s="230"/>
      <c r="O236" s="229"/>
      <c r="P236" s="229"/>
      <c r="Q236" s="229"/>
      <c r="R236" s="647"/>
      <c r="S236" s="473">
        <f>SUM(O236*R236)</f>
        <v>0</v>
      </c>
      <c r="T236" s="486"/>
      <c r="U236" s="229"/>
      <c r="V236" s="642">
        <f>SUM(S236-(S236*U236/100))</f>
        <v>0</v>
      </c>
      <c r="W236" s="472">
        <f>SUM(J236+V236)</f>
        <v>152175</v>
      </c>
      <c r="X236" s="231">
        <f>W236</f>
        <v>152175</v>
      </c>
      <c r="Y236" s="229">
        <v>50</v>
      </c>
      <c r="Z236" s="229">
        <v>0</v>
      </c>
      <c r="AA236" s="229">
        <v>0.01</v>
      </c>
      <c r="AB236" s="229"/>
    </row>
    <row r="237" spans="1:28" ht="17.25" x14ac:dyDescent="0.3">
      <c r="A237" s="229">
        <v>173</v>
      </c>
      <c r="B237" s="230" t="s">
        <v>4</v>
      </c>
      <c r="C237" s="229">
        <v>20371</v>
      </c>
      <c r="D237" s="229">
        <v>22</v>
      </c>
      <c r="E237" s="229">
        <v>2</v>
      </c>
      <c r="F237" s="229">
        <v>98</v>
      </c>
      <c r="G237" s="229">
        <v>1</v>
      </c>
      <c r="H237" s="484">
        <f>SUM((D237*400)+(E237*100)+F237)</f>
        <v>9098</v>
      </c>
      <c r="I237" s="229">
        <v>75</v>
      </c>
      <c r="J237" s="473">
        <f>SUM(H237*I237)</f>
        <v>682350</v>
      </c>
      <c r="K237" s="229"/>
      <c r="L237" s="646">
        <v>73</v>
      </c>
      <c r="M237" s="230"/>
      <c r="N237" s="230"/>
      <c r="O237" s="229"/>
      <c r="P237" s="229"/>
      <c r="Q237" s="229"/>
      <c r="R237" s="647"/>
      <c r="S237" s="473">
        <f>SUM(O237*R237)</f>
        <v>0</v>
      </c>
      <c r="T237" s="486"/>
      <c r="U237" s="229"/>
      <c r="V237" s="642">
        <f>SUM(S237-(S237*U237/100))</f>
        <v>0</v>
      </c>
      <c r="W237" s="472">
        <f>SUM(J237+V237)</f>
        <v>682350</v>
      </c>
      <c r="X237" s="231">
        <f>W237</f>
        <v>682350</v>
      </c>
      <c r="Y237" s="229">
        <v>50</v>
      </c>
      <c r="Z237" s="229">
        <v>0</v>
      </c>
      <c r="AA237" s="229">
        <v>0.01</v>
      </c>
      <c r="AB237" s="229"/>
    </row>
    <row r="238" spans="1:28" ht="17.25" x14ac:dyDescent="0.3">
      <c r="A238" s="229">
        <v>174</v>
      </c>
      <c r="B238" s="230" t="s">
        <v>4</v>
      </c>
      <c r="C238" s="229">
        <v>4918</v>
      </c>
      <c r="D238" s="229"/>
      <c r="E238" s="229">
        <v>2</v>
      </c>
      <c r="F238" s="229">
        <v>82</v>
      </c>
      <c r="G238" s="229">
        <v>1</v>
      </c>
      <c r="H238" s="484">
        <f>SUM((D238*400)+(E238*100)+F238)</f>
        <v>282</v>
      </c>
      <c r="I238" s="229">
        <v>75</v>
      </c>
      <c r="J238" s="473">
        <f>SUM(H238*I238)</f>
        <v>21150</v>
      </c>
      <c r="K238" s="229"/>
      <c r="L238" s="646">
        <v>73</v>
      </c>
      <c r="M238" s="230"/>
      <c r="N238" s="230"/>
      <c r="O238" s="229"/>
      <c r="P238" s="229"/>
      <c r="Q238" s="229"/>
      <c r="R238" s="647"/>
      <c r="S238" s="473">
        <f>SUM(O238*R238)</f>
        <v>0</v>
      </c>
      <c r="T238" s="486"/>
      <c r="U238" s="229"/>
      <c r="V238" s="642">
        <f>SUM(S238-(S238*U238/100))</f>
        <v>0</v>
      </c>
      <c r="W238" s="472">
        <f>SUM(J238+V238)</f>
        <v>21150</v>
      </c>
      <c r="X238" s="231">
        <f>W238</f>
        <v>21150</v>
      </c>
      <c r="Y238" s="229">
        <v>50</v>
      </c>
      <c r="Z238" s="229">
        <v>0</v>
      </c>
      <c r="AA238" s="229">
        <v>0.01</v>
      </c>
      <c r="AB238" s="229"/>
    </row>
    <row r="239" spans="1:28" ht="17.25" x14ac:dyDescent="0.3">
      <c r="A239" s="500">
        <v>175</v>
      </c>
      <c r="B239" s="501" t="s">
        <v>4</v>
      </c>
      <c r="C239" s="500">
        <v>1739</v>
      </c>
      <c r="D239" s="500"/>
      <c r="E239" s="500">
        <v>2</v>
      </c>
      <c r="F239" s="500">
        <v>1.3</v>
      </c>
      <c r="G239" s="229">
        <v>2</v>
      </c>
      <c r="H239" s="484">
        <f>SUM((D239*400)+(E239*100)+F239)</f>
        <v>201.3</v>
      </c>
      <c r="I239" s="229">
        <v>75</v>
      </c>
      <c r="J239" s="473">
        <f>SUM(H239*I239)</f>
        <v>15097.5</v>
      </c>
      <c r="K239" s="229"/>
      <c r="L239" s="646">
        <v>75</v>
      </c>
      <c r="M239" s="230" t="s">
        <v>3</v>
      </c>
      <c r="N239" s="230" t="s">
        <v>1233</v>
      </c>
      <c r="O239" s="229">
        <v>180</v>
      </c>
      <c r="P239" s="229"/>
      <c r="Q239" s="229"/>
      <c r="R239" s="647">
        <v>6500</v>
      </c>
      <c r="S239" s="473">
        <f>SUM(O239*R239)</f>
        <v>1170000</v>
      </c>
      <c r="T239" s="486">
        <v>15</v>
      </c>
      <c r="U239" s="229">
        <v>20</v>
      </c>
      <c r="V239" s="642">
        <f>SUM(S239-(S239*U239/100))</f>
        <v>936000</v>
      </c>
      <c r="W239" s="472">
        <f>SUM(J239+V239)</f>
        <v>951097.5</v>
      </c>
      <c r="X239" s="231">
        <f>W239</f>
        <v>951097.5</v>
      </c>
      <c r="Y239" s="229">
        <v>10</v>
      </c>
      <c r="Z239" s="229">
        <v>0</v>
      </c>
      <c r="AA239" s="229">
        <v>0.02</v>
      </c>
      <c r="AB239" s="229"/>
    </row>
    <row r="240" spans="1:28" ht="17.25" x14ac:dyDescent="0.3">
      <c r="A240" s="229"/>
      <c r="B240" s="230"/>
      <c r="C240" s="229"/>
      <c r="D240" s="229"/>
      <c r="E240" s="229"/>
      <c r="F240" s="229"/>
      <c r="G240" s="229"/>
      <c r="H240" s="484">
        <f>SUM((D240*400)+(E240*100)+F240)</f>
        <v>0</v>
      </c>
      <c r="I240" s="229">
        <v>75</v>
      </c>
      <c r="J240" s="473">
        <f>SUM(H240*I240)</f>
        <v>0</v>
      </c>
      <c r="K240" s="229"/>
      <c r="L240" s="505"/>
      <c r="M240" s="230" t="s">
        <v>13</v>
      </c>
      <c r="N240" s="230" t="s">
        <v>0</v>
      </c>
      <c r="O240" s="229">
        <v>24</v>
      </c>
      <c r="P240" s="229"/>
      <c r="Q240" s="229"/>
      <c r="R240" s="647">
        <v>2050</v>
      </c>
      <c r="S240" s="473">
        <f>SUM(O240*R240)</f>
        <v>49200</v>
      </c>
      <c r="T240" s="486">
        <v>15</v>
      </c>
      <c r="U240" s="229">
        <v>65</v>
      </c>
      <c r="V240" s="642">
        <f>SUM(S240-(S240*U240/100))</f>
        <v>17220</v>
      </c>
      <c r="W240" s="472">
        <f>SUM(J240+V240)</f>
        <v>17220</v>
      </c>
      <c r="X240" s="231">
        <f>W240</f>
        <v>17220</v>
      </c>
      <c r="Y240" s="229">
        <v>50</v>
      </c>
      <c r="Z240" s="229">
        <v>0</v>
      </c>
      <c r="AA240" s="229">
        <v>0.01</v>
      </c>
      <c r="AB240" s="229"/>
    </row>
    <row r="241" spans="1:28" ht="17.25" x14ac:dyDescent="0.3">
      <c r="A241" s="229">
        <v>176</v>
      </c>
      <c r="B241" s="230" t="s">
        <v>4</v>
      </c>
      <c r="C241" s="229">
        <v>1739</v>
      </c>
      <c r="D241" s="229"/>
      <c r="E241" s="229">
        <v>2</v>
      </c>
      <c r="F241" s="229">
        <v>1.3</v>
      </c>
      <c r="G241" s="229">
        <v>2</v>
      </c>
      <c r="H241" s="484">
        <f>SUM((D241*400)+(E241*100)+F241)</f>
        <v>201.3</v>
      </c>
      <c r="I241" s="229">
        <v>75</v>
      </c>
      <c r="J241" s="473">
        <f>SUM(H241*I241)</f>
        <v>15097.5</v>
      </c>
      <c r="K241" s="229"/>
      <c r="L241" s="646">
        <v>75</v>
      </c>
      <c r="M241" s="230" t="s">
        <v>3</v>
      </c>
      <c r="N241" s="230" t="s">
        <v>0</v>
      </c>
      <c r="O241" s="229">
        <v>180</v>
      </c>
      <c r="P241" s="229"/>
      <c r="Q241" s="229"/>
      <c r="R241" s="647">
        <v>6500</v>
      </c>
      <c r="S241" s="473">
        <f>SUM(O241*R241)</f>
        <v>1170000</v>
      </c>
      <c r="T241" s="486">
        <v>15</v>
      </c>
      <c r="U241" s="229">
        <v>65</v>
      </c>
      <c r="V241" s="642">
        <f>SUM(S241-(S241*U241/100))</f>
        <v>409500</v>
      </c>
      <c r="W241" s="472">
        <f>SUM(J241+V241)</f>
        <v>424597.5</v>
      </c>
      <c r="X241" s="231">
        <f>W241</f>
        <v>424597.5</v>
      </c>
      <c r="Y241" s="229">
        <v>10</v>
      </c>
      <c r="Z241" s="229">
        <v>0</v>
      </c>
      <c r="AA241" s="229">
        <v>0.02</v>
      </c>
      <c r="AB241" s="229"/>
    </row>
    <row r="242" spans="1:28" ht="17.25" x14ac:dyDescent="0.3">
      <c r="A242" s="229">
        <v>177</v>
      </c>
      <c r="B242" s="230" t="s">
        <v>4</v>
      </c>
      <c r="C242" s="229">
        <v>7911</v>
      </c>
      <c r="D242" s="229">
        <v>7</v>
      </c>
      <c r="E242" s="229">
        <v>3</v>
      </c>
      <c r="F242" s="229">
        <v>29</v>
      </c>
      <c r="G242" s="229">
        <v>1</v>
      </c>
      <c r="H242" s="484">
        <f>SUM((D242*400)+(E242*100)+F242)</f>
        <v>3129</v>
      </c>
      <c r="I242" s="229">
        <v>75</v>
      </c>
      <c r="J242" s="473">
        <f>SUM(H242*I242)</f>
        <v>234675</v>
      </c>
      <c r="K242" s="229"/>
      <c r="L242" s="646">
        <v>76</v>
      </c>
      <c r="M242" s="230"/>
      <c r="N242" s="230"/>
      <c r="O242" s="229"/>
      <c r="P242" s="229"/>
      <c r="Q242" s="229"/>
      <c r="R242" s="647"/>
      <c r="S242" s="473">
        <f>SUM(O242*R242)</f>
        <v>0</v>
      </c>
      <c r="T242" s="486"/>
      <c r="U242" s="229"/>
      <c r="V242" s="642">
        <f>SUM(S242-(S242*U242/100))</f>
        <v>0</v>
      </c>
      <c r="W242" s="472">
        <f>SUM(J242+V242)</f>
        <v>234675</v>
      </c>
      <c r="X242" s="231">
        <f>W242</f>
        <v>234675</v>
      </c>
      <c r="Y242" s="229">
        <v>50</v>
      </c>
      <c r="Z242" s="229">
        <v>0</v>
      </c>
      <c r="AA242" s="229">
        <v>0.01</v>
      </c>
      <c r="AB242" s="229"/>
    </row>
    <row r="243" spans="1:28" ht="17.25" x14ac:dyDescent="0.3">
      <c r="A243" s="229">
        <v>178</v>
      </c>
      <c r="B243" s="230" t="s">
        <v>4</v>
      </c>
      <c r="C243" s="229">
        <v>1737</v>
      </c>
      <c r="D243" s="229"/>
      <c r="E243" s="229">
        <v>1</v>
      </c>
      <c r="F243" s="229">
        <v>41</v>
      </c>
      <c r="G243" s="229">
        <v>2</v>
      </c>
      <c r="H243" s="484">
        <f>SUM((D243*400)+(E243*100)+F243)</f>
        <v>141</v>
      </c>
      <c r="I243" s="229">
        <v>75</v>
      </c>
      <c r="J243" s="473">
        <f>SUM(H243*I243)</f>
        <v>10575</v>
      </c>
      <c r="K243" s="229"/>
      <c r="L243" s="646">
        <v>76</v>
      </c>
      <c r="M243" s="230" t="s">
        <v>3</v>
      </c>
      <c r="N243" s="230" t="s">
        <v>1233</v>
      </c>
      <c r="O243" s="229">
        <v>105</v>
      </c>
      <c r="P243" s="229"/>
      <c r="Q243" s="229"/>
      <c r="R243" s="647">
        <v>6500</v>
      </c>
      <c r="S243" s="473">
        <f>SUM(O243*R243)</f>
        <v>682500</v>
      </c>
      <c r="T243" s="486">
        <v>30</v>
      </c>
      <c r="U243" s="229">
        <v>50</v>
      </c>
      <c r="V243" s="642">
        <f>SUM(S243-(S243*U243/100))</f>
        <v>341250</v>
      </c>
      <c r="W243" s="472">
        <f>SUM(J243+V243)</f>
        <v>351825</v>
      </c>
      <c r="X243" s="231">
        <f>W243</f>
        <v>351825</v>
      </c>
      <c r="Y243" s="229">
        <v>10</v>
      </c>
      <c r="Z243" s="229">
        <v>0</v>
      </c>
      <c r="AA243" s="229">
        <v>0.02</v>
      </c>
      <c r="AB243" s="229"/>
    </row>
    <row r="244" spans="1:28" ht="17.25" x14ac:dyDescent="0.3">
      <c r="A244" s="229">
        <v>179</v>
      </c>
      <c r="B244" s="230" t="s">
        <v>4</v>
      </c>
      <c r="C244" s="229">
        <v>20337</v>
      </c>
      <c r="D244" s="229">
        <v>6</v>
      </c>
      <c r="E244" s="229">
        <v>3</v>
      </c>
      <c r="F244" s="229">
        <v>94</v>
      </c>
      <c r="G244" s="229">
        <v>1</v>
      </c>
      <c r="H244" s="484">
        <f>SUM((D244*400)+(E244*100)+F244)</f>
        <v>2794</v>
      </c>
      <c r="I244" s="229">
        <v>75</v>
      </c>
      <c r="J244" s="473">
        <f>SUM(H244*I244)</f>
        <v>209550</v>
      </c>
      <c r="K244" s="229"/>
      <c r="L244" s="646">
        <v>77</v>
      </c>
      <c r="M244" s="230"/>
      <c r="N244" s="230"/>
      <c r="O244" s="229"/>
      <c r="P244" s="229"/>
      <c r="Q244" s="229"/>
      <c r="R244" s="647"/>
      <c r="S244" s="473">
        <f>SUM(O244*R244)</f>
        <v>0</v>
      </c>
      <c r="T244" s="486"/>
      <c r="U244" s="229"/>
      <c r="V244" s="642">
        <f>SUM(S244-(S244*U244/100))</f>
        <v>0</v>
      </c>
      <c r="W244" s="472">
        <f>SUM(J244+V244)</f>
        <v>209550</v>
      </c>
      <c r="X244" s="231">
        <f>W244</f>
        <v>209550</v>
      </c>
      <c r="Y244" s="229">
        <v>50</v>
      </c>
      <c r="Z244" s="229">
        <v>0</v>
      </c>
      <c r="AA244" s="229">
        <v>0.01</v>
      </c>
      <c r="AB244" s="229"/>
    </row>
    <row r="245" spans="1:28" ht="17.25" x14ac:dyDescent="0.3">
      <c r="A245" s="494">
        <v>180</v>
      </c>
      <c r="B245" s="498" t="s">
        <v>23</v>
      </c>
      <c r="C245" s="494">
        <v>77</v>
      </c>
      <c r="D245" s="494">
        <v>6</v>
      </c>
      <c r="E245" s="494"/>
      <c r="F245" s="494"/>
      <c r="G245" s="229">
        <v>1</v>
      </c>
      <c r="H245" s="484">
        <f>SUM((D245*400)+(E245*100)+F245)</f>
        <v>2400</v>
      </c>
      <c r="I245" s="229">
        <v>75</v>
      </c>
      <c r="J245" s="473">
        <f>SUM(H245*I245)</f>
        <v>180000</v>
      </c>
      <c r="K245" s="229"/>
      <c r="L245" s="645">
        <v>78</v>
      </c>
      <c r="M245" s="498"/>
      <c r="N245" s="498"/>
      <c r="O245" s="494"/>
      <c r="P245" s="229"/>
      <c r="Q245" s="229"/>
      <c r="R245" s="647"/>
      <c r="S245" s="473">
        <f>SUM(O245*R245)</f>
        <v>0</v>
      </c>
      <c r="T245" s="486"/>
      <c r="U245" s="229"/>
      <c r="V245" s="642">
        <f>SUM(S245-(S245*U245/100))</f>
        <v>0</v>
      </c>
      <c r="W245" s="472">
        <f>SUM(J245+V245)</f>
        <v>180000</v>
      </c>
      <c r="X245" s="231">
        <f>W245</f>
        <v>180000</v>
      </c>
      <c r="Y245" s="229">
        <v>50</v>
      </c>
      <c r="Z245" s="229">
        <v>0</v>
      </c>
      <c r="AA245" s="229">
        <v>0.01</v>
      </c>
      <c r="AB245" s="494"/>
    </row>
    <row r="246" spans="1:28" ht="17.25" x14ac:dyDescent="0.3">
      <c r="A246" s="229">
        <v>181</v>
      </c>
      <c r="B246" s="230" t="s">
        <v>4</v>
      </c>
      <c r="C246" s="229">
        <v>2789</v>
      </c>
      <c r="D246" s="229">
        <v>7</v>
      </c>
      <c r="E246" s="229">
        <v>2</v>
      </c>
      <c r="F246" s="229">
        <v>47</v>
      </c>
      <c r="G246" s="229">
        <v>1</v>
      </c>
      <c r="H246" s="484">
        <f>SUM((D246*400)+(E246*100)+F246)</f>
        <v>3047</v>
      </c>
      <c r="I246" s="229">
        <v>75</v>
      </c>
      <c r="J246" s="473">
        <f>SUM(H246*I246)</f>
        <v>228525</v>
      </c>
      <c r="K246" s="229"/>
      <c r="L246" s="646">
        <v>78</v>
      </c>
      <c r="M246" s="230"/>
      <c r="N246" s="230"/>
      <c r="O246" s="229"/>
      <c r="P246" s="229"/>
      <c r="Q246" s="229"/>
      <c r="R246" s="647"/>
      <c r="S246" s="473">
        <f>SUM(O246*R246)</f>
        <v>0</v>
      </c>
      <c r="T246" s="486"/>
      <c r="U246" s="229"/>
      <c r="V246" s="642">
        <f>SUM(S246-(S246*U246/100))</f>
        <v>0</v>
      </c>
      <c r="W246" s="472">
        <f>SUM(J246+V246)</f>
        <v>228525</v>
      </c>
      <c r="X246" s="231">
        <f>W246</f>
        <v>228525</v>
      </c>
      <c r="Y246" s="229">
        <v>50</v>
      </c>
      <c r="Z246" s="229">
        <v>0</v>
      </c>
      <c r="AA246" s="229">
        <v>0.01</v>
      </c>
      <c r="AB246" s="229"/>
    </row>
    <row r="247" spans="1:28" ht="17.25" x14ac:dyDescent="0.3">
      <c r="A247" s="229">
        <v>182</v>
      </c>
      <c r="B247" s="230" t="s">
        <v>4</v>
      </c>
      <c r="C247" s="229">
        <v>1709</v>
      </c>
      <c r="D247" s="229">
        <v>4</v>
      </c>
      <c r="E247" s="229">
        <v>2</v>
      </c>
      <c r="F247" s="229">
        <v>70</v>
      </c>
      <c r="G247" s="229">
        <v>1</v>
      </c>
      <c r="H247" s="484">
        <f>SUM((D247*400)+(E247*100)+F247)</f>
        <v>1870</v>
      </c>
      <c r="I247" s="229">
        <v>75</v>
      </c>
      <c r="J247" s="473">
        <f>SUM(H247*I247)</f>
        <v>140250</v>
      </c>
      <c r="K247" s="229"/>
      <c r="L247" s="646">
        <v>78</v>
      </c>
      <c r="M247" s="230"/>
      <c r="N247" s="230"/>
      <c r="O247" s="229"/>
      <c r="P247" s="229"/>
      <c r="Q247" s="229"/>
      <c r="R247" s="647"/>
      <c r="S247" s="473">
        <f>SUM(O247*R247)</f>
        <v>0</v>
      </c>
      <c r="T247" s="486"/>
      <c r="U247" s="229"/>
      <c r="V247" s="642">
        <f>SUM(S247-(S247*U247/100))</f>
        <v>0</v>
      </c>
      <c r="W247" s="472">
        <f>SUM(J247+V247)</f>
        <v>140250</v>
      </c>
      <c r="X247" s="231">
        <f>W247</f>
        <v>140250</v>
      </c>
      <c r="Y247" s="229">
        <v>50</v>
      </c>
      <c r="Z247" s="229">
        <v>0</v>
      </c>
      <c r="AA247" s="229">
        <v>0.01</v>
      </c>
      <c r="AB247" s="229"/>
    </row>
    <row r="248" spans="1:28" ht="17.25" x14ac:dyDescent="0.3">
      <c r="A248" s="229">
        <v>183</v>
      </c>
      <c r="B248" s="230" t="s">
        <v>4</v>
      </c>
      <c r="C248" s="229">
        <v>1710</v>
      </c>
      <c r="D248" s="229">
        <v>5</v>
      </c>
      <c r="E248" s="229">
        <v>2</v>
      </c>
      <c r="F248" s="229">
        <v>50</v>
      </c>
      <c r="G248" s="229">
        <v>1</v>
      </c>
      <c r="H248" s="484">
        <f>SUM((D248*400)+(E248*100)+F248)</f>
        <v>2250</v>
      </c>
      <c r="I248" s="229">
        <v>75</v>
      </c>
      <c r="J248" s="473">
        <f>SUM(H248*I248)</f>
        <v>168750</v>
      </c>
      <c r="K248" s="229"/>
      <c r="L248" s="646">
        <v>78</v>
      </c>
      <c r="M248" s="230"/>
      <c r="N248" s="230"/>
      <c r="O248" s="229"/>
      <c r="P248" s="229"/>
      <c r="Q248" s="229"/>
      <c r="R248" s="647"/>
      <c r="S248" s="473">
        <f>SUM(O248*R248)</f>
        <v>0</v>
      </c>
      <c r="T248" s="486"/>
      <c r="U248" s="229"/>
      <c r="V248" s="642">
        <f>SUM(S248-(S248*U248/100))</f>
        <v>0</v>
      </c>
      <c r="W248" s="472">
        <f>SUM(J248+V248)</f>
        <v>168750</v>
      </c>
      <c r="X248" s="231">
        <f>W248</f>
        <v>168750</v>
      </c>
      <c r="Y248" s="229">
        <v>10</v>
      </c>
      <c r="Z248" s="229">
        <v>0</v>
      </c>
      <c r="AA248" s="229">
        <v>0.02</v>
      </c>
      <c r="AB248" s="229"/>
    </row>
    <row r="249" spans="1:28" ht="17.25" x14ac:dyDescent="0.3">
      <c r="A249" s="229">
        <v>184</v>
      </c>
      <c r="B249" s="230" t="s">
        <v>4</v>
      </c>
      <c r="C249" s="229">
        <v>200</v>
      </c>
      <c r="D249" s="229"/>
      <c r="E249" s="229">
        <v>1</v>
      </c>
      <c r="F249" s="229">
        <v>43</v>
      </c>
      <c r="G249" s="229">
        <v>2</v>
      </c>
      <c r="H249" s="484">
        <f>SUM((D249*400)+(E249*100)+F249)</f>
        <v>143</v>
      </c>
      <c r="I249" s="229">
        <v>75</v>
      </c>
      <c r="J249" s="473">
        <f>SUM(H249*I249)</f>
        <v>10725</v>
      </c>
      <c r="K249" s="229"/>
      <c r="L249" s="646">
        <v>78</v>
      </c>
      <c r="M249" s="230" t="s">
        <v>3</v>
      </c>
      <c r="N249" s="230" t="s">
        <v>9</v>
      </c>
      <c r="O249" s="229">
        <v>140</v>
      </c>
      <c r="P249" s="229"/>
      <c r="Q249" s="229"/>
      <c r="R249" s="647">
        <v>6500</v>
      </c>
      <c r="S249" s="473">
        <f>SUM(O249*R249)</f>
        <v>910000</v>
      </c>
      <c r="T249" s="486">
        <v>30</v>
      </c>
      <c r="U249" s="229">
        <v>85</v>
      </c>
      <c r="V249" s="642">
        <f>SUM(S249-(S249*U249/100))</f>
        <v>136500</v>
      </c>
      <c r="W249" s="472">
        <f>SUM(J249+V249)</f>
        <v>147225</v>
      </c>
      <c r="X249" s="231">
        <f>W249</f>
        <v>147225</v>
      </c>
      <c r="Y249" s="229">
        <v>10</v>
      </c>
      <c r="Z249" s="229">
        <v>0</v>
      </c>
      <c r="AA249" s="229">
        <v>0.02</v>
      </c>
      <c r="AB249" s="229"/>
    </row>
    <row r="250" spans="1:28" ht="17.25" x14ac:dyDescent="0.3">
      <c r="A250" s="229"/>
      <c r="B250" s="230"/>
      <c r="C250" s="229"/>
      <c r="D250" s="229"/>
      <c r="E250" s="229"/>
      <c r="F250" s="229"/>
      <c r="G250" s="229"/>
      <c r="H250" s="484">
        <f>SUM((D250*400)+(E250*100)+F250)</f>
        <v>0</v>
      </c>
      <c r="I250" s="229"/>
      <c r="J250" s="473">
        <f>SUM(H250*I250)</f>
        <v>0</v>
      </c>
      <c r="K250" s="229"/>
      <c r="L250" s="505"/>
      <c r="M250" s="230" t="s">
        <v>11</v>
      </c>
      <c r="N250" s="230" t="s">
        <v>0</v>
      </c>
      <c r="O250" s="229">
        <v>12</v>
      </c>
      <c r="P250" s="229"/>
      <c r="Q250" s="229"/>
      <c r="R250" s="647">
        <v>2050</v>
      </c>
      <c r="S250" s="473">
        <f>SUM(O250*R250)</f>
        <v>24600</v>
      </c>
      <c r="T250" s="486">
        <v>30</v>
      </c>
      <c r="U250" s="229">
        <v>93</v>
      </c>
      <c r="V250" s="642">
        <f>SUM(S250-(S250*U250/100))</f>
        <v>1722</v>
      </c>
      <c r="W250" s="472">
        <f>SUM(J250+V250)</f>
        <v>1722</v>
      </c>
      <c r="X250" s="231">
        <f>W250</f>
        <v>1722</v>
      </c>
      <c r="Y250" s="229">
        <v>50</v>
      </c>
      <c r="Z250" s="229">
        <v>0</v>
      </c>
      <c r="AA250" s="229">
        <v>0.01</v>
      </c>
      <c r="AB250" s="229"/>
    </row>
    <row r="251" spans="1:28" ht="17.25" x14ac:dyDescent="0.3">
      <c r="A251" s="229">
        <v>185</v>
      </c>
      <c r="B251" s="230" t="s">
        <v>4</v>
      </c>
      <c r="C251" s="229">
        <v>1743</v>
      </c>
      <c r="D251" s="229">
        <v>15</v>
      </c>
      <c r="E251" s="229">
        <v>1</v>
      </c>
      <c r="F251" s="229">
        <v>86</v>
      </c>
      <c r="G251" s="229">
        <v>1</v>
      </c>
      <c r="H251" s="484">
        <f>SUM((D251*400)+(E251*100)+F251)</f>
        <v>6186</v>
      </c>
      <c r="I251" s="229">
        <v>75</v>
      </c>
      <c r="J251" s="473">
        <f>SUM(H251*I251)</f>
        <v>463950</v>
      </c>
      <c r="K251" s="229"/>
      <c r="L251" s="646">
        <v>79</v>
      </c>
      <c r="M251" s="230"/>
      <c r="N251" s="230"/>
      <c r="O251" s="229"/>
      <c r="P251" s="229"/>
      <c r="Q251" s="229"/>
      <c r="R251" s="647"/>
      <c r="S251" s="473">
        <f>SUM(O251*R251)</f>
        <v>0</v>
      </c>
      <c r="T251" s="486"/>
      <c r="U251" s="229"/>
      <c r="V251" s="642">
        <f>SUM(S251-(S251*U251/100))</f>
        <v>0</v>
      </c>
      <c r="W251" s="472">
        <f>SUM(J251+V251)</f>
        <v>463950</v>
      </c>
      <c r="X251" s="231">
        <f>W251</f>
        <v>463950</v>
      </c>
      <c r="Y251" s="229">
        <v>50</v>
      </c>
      <c r="Z251" s="229">
        <v>0</v>
      </c>
      <c r="AA251" s="229">
        <v>0.01</v>
      </c>
      <c r="AB251" s="229"/>
    </row>
    <row r="252" spans="1:28" ht="17.25" x14ac:dyDescent="0.3">
      <c r="A252" s="229">
        <v>186</v>
      </c>
      <c r="B252" s="230" t="s">
        <v>4</v>
      </c>
      <c r="C252" s="229">
        <v>1578</v>
      </c>
      <c r="D252" s="229">
        <v>18</v>
      </c>
      <c r="E252" s="229"/>
      <c r="F252" s="229">
        <v>50</v>
      </c>
      <c r="G252" s="229">
        <v>1</v>
      </c>
      <c r="H252" s="484">
        <f>SUM((D252*400)+(E252*100)+F252)</f>
        <v>7250</v>
      </c>
      <c r="I252" s="229">
        <v>75</v>
      </c>
      <c r="J252" s="473">
        <f>SUM(H252*I252)</f>
        <v>543750</v>
      </c>
      <c r="K252" s="229"/>
      <c r="L252" s="646">
        <v>79</v>
      </c>
      <c r="M252" s="230"/>
      <c r="N252" s="230"/>
      <c r="O252" s="229"/>
      <c r="P252" s="229"/>
      <c r="Q252" s="229"/>
      <c r="R252" s="647"/>
      <c r="S252" s="473">
        <f>SUM(O252*R252)</f>
        <v>0</v>
      </c>
      <c r="T252" s="486"/>
      <c r="U252" s="229"/>
      <c r="V252" s="642">
        <f>SUM(S252-(S252*U252/100))</f>
        <v>0</v>
      </c>
      <c r="W252" s="472">
        <f>SUM(J252+V252)</f>
        <v>543750</v>
      </c>
      <c r="X252" s="231">
        <f>W252</f>
        <v>543750</v>
      </c>
      <c r="Y252" s="229">
        <v>50</v>
      </c>
      <c r="Z252" s="229">
        <v>0</v>
      </c>
      <c r="AA252" s="229">
        <v>0.01</v>
      </c>
      <c r="AB252" s="229"/>
    </row>
    <row r="253" spans="1:28" ht="17.25" x14ac:dyDescent="0.3">
      <c r="A253" s="229">
        <v>187</v>
      </c>
      <c r="B253" s="230" t="s">
        <v>4</v>
      </c>
      <c r="C253" s="229">
        <v>7421</v>
      </c>
      <c r="D253" s="229"/>
      <c r="E253" s="229">
        <v>1</v>
      </c>
      <c r="F253" s="229">
        <v>40</v>
      </c>
      <c r="G253" s="229">
        <v>2</v>
      </c>
      <c r="H253" s="484">
        <f>SUM((D253*400)+(E253*100)+F253)</f>
        <v>140</v>
      </c>
      <c r="I253" s="229">
        <v>75</v>
      </c>
      <c r="J253" s="473">
        <f>SUM(H253*I253)</f>
        <v>10500</v>
      </c>
      <c r="K253" s="229"/>
      <c r="L253" s="646">
        <v>79</v>
      </c>
      <c r="M253" s="230" t="s">
        <v>3</v>
      </c>
      <c r="N253" s="230" t="s">
        <v>9</v>
      </c>
      <c r="O253" s="229">
        <v>112</v>
      </c>
      <c r="P253" s="229"/>
      <c r="Q253" s="229"/>
      <c r="R253" s="647">
        <v>6500</v>
      </c>
      <c r="S253" s="473">
        <f>SUM(O253*R253)</f>
        <v>728000</v>
      </c>
      <c r="T253" s="486">
        <v>22</v>
      </c>
      <c r="U253" s="229">
        <v>85</v>
      </c>
      <c r="V253" s="642">
        <f>SUM(S253-(S253*U253/100))</f>
        <v>109200</v>
      </c>
      <c r="W253" s="472">
        <f>SUM(J253+V253)</f>
        <v>119700</v>
      </c>
      <c r="X253" s="231">
        <f>W253</f>
        <v>119700</v>
      </c>
      <c r="Y253" s="229">
        <v>10</v>
      </c>
      <c r="Z253" s="229">
        <v>0</v>
      </c>
      <c r="AA253" s="229">
        <v>0.02</v>
      </c>
      <c r="AB253" s="229"/>
    </row>
    <row r="254" spans="1:28" ht="17.25" x14ac:dyDescent="0.3">
      <c r="A254" s="229"/>
      <c r="B254" s="230"/>
      <c r="C254" s="229"/>
      <c r="D254" s="229"/>
      <c r="E254" s="229"/>
      <c r="F254" s="229"/>
      <c r="G254" s="229"/>
      <c r="H254" s="484">
        <f>SUM((D254*400)+(E254*100)+F254)</f>
        <v>0</v>
      </c>
      <c r="I254" s="229"/>
      <c r="J254" s="473">
        <f>SUM(H254*I254)</f>
        <v>0</v>
      </c>
      <c r="K254" s="229"/>
      <c r="L254" s="505"/>
      <c r="M254" s="230" t="s">
        <v>8</v>
      </c>
      <c r="N254" s="230" t="s">
        <v>0</v>
      </c>
      <c r="O254" s="229">
        <v>27</v>
      </c>
      <c r="P254" s="229"/>
      <c r="Q254" s="229"/>
      <c r="R254" s="647">
        <v>5400</v>
      </c>
      <c r="S254" s="473">
        <f>SUM(O254*R254)</f>
        <v>145800</v>
      </c>
      <c r="T254" s="486">
        <v>20</v>
      </c>
      <c r="U254" s="229">
        <v>93</v>
      </c>
      <c r="V254" s="642">
        <f>SUM(S254-(S254*U254/100))</f>
        <v>10206</v>
      </c>
      <c r="W254" s="472">
        <f>SUM(J254+V254)</f>
        <v>10206</v>
      </c>
      <c r="X254" s="231">
        <f>W254</f>
        <v>10206</v>
      </c>
      <c r="Y254" s="229">
        <v>50</v>
      </c>
      <c r="Z254" s="229">
        <v>0</v>
      </c>
      <c r="AA254" s="229">
        <v>0.01</v>
      </c>
      <c r="AB254" s="229"/>
    </row>
    <row r="255" spans="1:28" ht="17.25" x14ac:dyDescent="0.3">
      <c r="A255" s="229"/>
      <c r="B255" s="230"/>
      <c r="C255" s="229"/>
      <c r="D255" s="229"/>
      <c r="E255" s="229"/>
      <c r="F255" s="229"/>
      <c r="G255" s="229"/>
      <c r="H255" s="484">
        <f>SUM((D255*400)+(E255*100)+F255)</f>
        <v>0</v>
      </c>
      <c r="I255" s="229"/>
      <c r="J255" s="473">
        <f>SUM(H255*I255)</f>
        <v>0</v>
      </c>
      <c r="K255" s="229"/>
      <c r="L255" s="505"/>
      <c r="M255" s="648" t="s">
        <v>1340</v>
      </c>
      <c r="N255" s="230" t="s">
        <v>0</v>
      </c>
      <c r="O255" s="229">
        <v>80</v>
      </c>
      <c r="P255" s="229"/>
      <c r="Q255" s="229"/>
      <c r="R255" s="647">
        <v>2050</v>
      </c>
      <c r="S255" s="473">
        <f>SUM(O255*R255)</f>
        <v>164000</v>
      </c>
      <c r="T255" s="486">
        <v>3</v>
      </c>
      <c r="U255" s="229">
        <v>9</v>
      </c>
      <c r="V255" s="642">
        <f>SUM(S255-(S255*U255/100))</f>
        <v>149240</v>
      </c>
      <c r="W255" s="472">
        <f>SUM(J255+V255)</f>
        <v>149240</v>
      </c>
      <c r="X255" s="231">
        <f>W255</f>
        <v>149240</v>
      </c>
      <c r="Y255" s="229">
        <v>50</v>
      </c>
      <c r="Z255" s="229">
        <v>0</v>
      </c>
      <c r="AA255" s="229">
        <v>0.01</v>
      </c>
      <c r="AB255" s="229"/>
    </row>
    <row r="256" spans="1:28" ht="17.25" x14ac:dyDescent="0.3">
      <c r="A256" s="494">
        <v>188</v>
      </c>
      <c r="B256" s="498" t="s">
        <v>23</v>
      </c>
      <c r="C256" s="494">
        <v>107</v>
      </c>
      <c r="D256" s="494">
        <v>12</v>
      </c>
      <c r="E256" s="494"/>
      <c r="F256" s="494">
        <v>5</v>
      </c>
      <c r="G256" s="229">
        <v>1</v>
      </c>
      <c r="H256" s="484">
        <f>SUM((D256*400)+(E256*100)+F256)</f>
        <v>4805</v>
      </c>
      <c r="I256" s="229">
        <v>75</v>
      </c>
      <c r="J256" s="473">
        <f>SUM(H256*I256)</f>
        <v>360375</v>
      </c>
      <c r="K256" s="229"/>
      <c r="L256" s="645">
        <v>80</v>
      </c>
      <c r="M256" s="498"/>
      <c r="N256" s="498"/>
      <c r="O256" s="494"/>
      <c r="P256" s="229"/>
      <c r="Q256" s="229"/>
      <c r="R256" s="647"/>
      <c r="S256" s="473">
        <f>SUM(O256*R256)</f>
        <v>0</v>
      </c>
      <c r="T256" s="486"/>
      <c r="U256" s="229"/>
      <c r="V256" s="642">
        <f>SUM(S256-(S256*U256/100))</f>
        <v>0</v>
      </c>
      <c r="W256" s="472">
        <f>SUM(J256+V256)</f>
        <v>360375</v>
      </c>
      <c r="X256" s="231">
        <f>W256</f>
        <v>360375</v>
      </c>
      <c r="Y256" s="229">
        <v>50</v>
      </c>
      <c r="Z256" s="229">
        <v>0</v>
      </c>
      <c r="AA256" s="229">
        <v>0.01</v>
      </c>
      <c r="AB256" s="494"/>
    </row>
    <row r="257" spans="1:28" ht="17.25" x14ac:dyDescent="0.3">
      <c r="A257" s="229">
        <v>189</v>
      </c>
      <c r="B257" s="230" t="s">
        <v>4</v>
      </c>
      <c r="C257" s="229">
        <v>2096</v>
      </c>
      <c r="D257" s="229">
        <v>13</v>
      </c>
      <c r="E257" s="229">
        <v>3</v>
      </c>
      <c r="F257" s="229">
        <v>56</v>
      </c>
      <c r="G257" s="229">
        <v>1</v>
      </c>
      <c r="H257" s="484">
        <f>SUM((D257*400)+(E257*100)+F257)</f>
        <v>5556</v>
      </c>
      <c r="I257" s="229">
        <v>75</v>
      </c>
      <c r="J257" s="473">
        <f>SUM(H257*I257)</f>
        <v>416700</v>
      </c>
      <c r="K257" s="229"/>
      <c r="L257" s="646">
        <v>80</v>
      </c>
      <c r="M257" s="230"/>
      <c r="N257" s="230"/>
      <c r="O257" s="229"/>
      <c r="P257" s="229"/>
      <c r="Q257" s="229"/>
      <c r="R257" s="647"/>
      <c r="S257" s="473">
        <f>SUM(O257*R257)</f>
        <v>0</v>
      </c>
      <c r="T257" s="486"/>
      <c r="U257" s="229"/>
      <c r="V257" s="642">
        <f>SUM(S257-(S257*U257/100))</f>
        <v>0</v>
      </c>
      <c r="W257" s="472">
        <f>SUM(J257+V257)</f>
        <v>416700</v>
      </c>
      <c r="X257" s="231">
        <f>W257</f>
        <v>416700</v>
      </c>
      <c r="Y257" s="229">
        <v>50</v>
      </c>
      <c r="Z257" s="229">
        <v>0</v>
      </c>
      <c r="AA257" s="229">
        <v>0.01</v>
      </c>
      <c r="AB257" s="229"/>
    </row>
    <row r="258" spans="1:28" ht="17.25" x14ac:dyDescent="0.3">
      <c r="A258" s="229">
        <v>190</v>
      </c>
      <c r="B258" s="230" t="s">
        <v>4</v>
      </c>
      <c r="C258" s="229">
        <v>1841</v>
      </c>
      <c r="D258" s="229"/>
      <c r="E258" s="229"/>
      <c r="F258" s="229">
        <v>85</v>
      </c>
      <c r="G258" s="229">
        <v>2</v>
      </c>
      <c r="H258" s="484">
        <f>SUM((D258*400)+(E258*100)+F258)</f>
        <v>85</v>
      </c>
      <c r="I258" s="229">
        <v>75</v>
      </c>
      <c r="J258" s="473">
        <f>SUM(H258*I258)</f>
        <v>6375</v>
      </c>
      <c r="K258" s="229"/>
      <c r="L258" s="646">
        <v>80</v>
      </c>
      <c r="M258" s="230" t="s">
        <v>3</v>
      </c>
      <c r="N258" s="230" t="s">
        <v>9</v>
      </c>
      <c r="O258" s="229">
        <v>180</v>
      </c>
      <c r="P258" s="229"/>
      <c r="Q258" s="229"/>
      <c r="R258" s="647">
        <v>6500</v>
      </c>
      <c r="S258" s="473">
        <f>SUM(O258*R258)</f>
        <v>1170000</v>
      </c>
      <c r="T258" s="486">
        <v>19</v>
      </c>
      <c r="U258" s="229">
        <v>70</v>
      </c>
      <c r="V258" s="642">
        <f>SUM(S258-(S258*U258/100))</f>
        <v>351000</v>
      </c>
      <c r="W258" s="472">
        <f>SUM(J258+V258)</f>
        <v>357375</v>
      </c>
      <c r="X258" s="231">
        <f>W258</f>
        <v>357375</v>
      </c>
      <c r="Y258" s="229">
        <v>10</v>
      </c>
      <c r="Z258" s="229">
        <v>0</v>
      </c>
      <c r="AA258" s="229">
        <v>0.02</v>
      </c>
      <c r="AB258" s="229"/>
    </row>
    <row r="259" spans="1:28" ht="17.25" x14ac:dyDescent="0.3">
      <c r="A259" s="229">
        <v>191</v>
      </c>
      <c r="B259" s="230"/>
      <c r="C259" s="229"/>
      <c r="D259" s="229">
        <v>6</v>
      </c>
      <c r="E259" s="229"/>
      <c r="F259" s="229"/>
      <c r="G259" s="229">
        <v>1</v>
      </c>
      <c r="H259" s="484">
        <f>SUM((D259*400)+(E259*100)+F259)</f>
        <v>2400</v>
      </c>
      <c r="I259" s="229">
        <v>75</v>
      </c>
      <c r="J259" s="473">
        <f>SUM(H259*I259)</f>
        <v>180000</v>
      </c>
      <c r="K259" s="229"/>
      <c r="L259" s="646">
        <v>23</v>
      </c>
      <c r="M259" s="230"/>
      <c r="N259" s="230"/>
      <c r="O259" s="229"/>
      <c r="P259" s="229"/>
      <c r="Q259" s="229"/>
      <c r="R259" s="229"/>
      <c r="S259" s="473">
        <f>SUM(O259*R259)</f>
        <v>0</v>
      </c>
      <c r="T259" s="486"/>
      <c r="U259" s="229"/>
      <c r="V259" s="642">
        <f>SUM(S259-(S259*U259/100))</f>
        <v>0</v>
      </c>
      <c r="W259" s="472">
        <f>SUM(J259+V259)</f>
        <v>180000</v>
      </c>
      <c r="X259" s="231">
        <f>W259</f>
        <v>180000</v>
      </c>
      <c r="Y259" s="229">
        <v>50</v>
      </c>
      <c r="Z259" s="229">
        <v>0</v>
      </c>
      <c r="AA259" s="229">
        <v>0.01</v>
      </c>
      <c r="AB259" s="229"/>
    </row>
    <row r="260" spans="1:28" ht="17.25" x14ac:dyDescent="0.3">
      <c r="A260" s="229">
        <v>192</v>
      </c>
      <c r="B260" s="230" t="s">
        <v>4</v>
      </c>
      <c r="C260" s="229">
        <v>2790</v>
      </c>
      <c r="D260" s="229">
        <v>15</v>
      </c>
      <c r="E260" s="229"/>
      <c r="F260" s="229"/>
      <c r="G260" s="229">
        <v>1</v>
      </c>
      <c r="H260" s="484">
        <f>SUM((D260*400)+(E260*100)+F260)</f>
        <v>6000</v>
      </c>
      <c r="I260" s="229">
        <v>75</v>
      </c>
      <c r="J260" s="473">
        <f>SUM(H260*I260)</f>
        <v>450000</v>
      </c>
      <c r="K260" s="229"/>
      <c r="L260" s="505" t="s">
        <v>1339</v>
      </c>
      <c r="M260" s="230"/>
      <c r="N260" s="230"/>
      <c r="O260" s="229"/>
      <c r="P260" s="229"/>
      <c r="Q260" s="229"/>
      <c r="R260" s="229"/>
      <c r="S260" s="473">
        <f>SUM(O260*R260)</f>
        <v>0</v>
      </c>
      <c r="T260" s="486"/>
      <c r="U260" s="229"/>
      <c r="V260" s="642">
        <f>SUM(S260-(S260*U260/100))</f>
        <v>0</v>
      </c>
      <c r="W260" s="472">
        <f>SUM(J260+V260)</f>
        <v>450000</v>
      </c>
      <c r="X260" s="231">
        <f>W260</f>
        <v>450000</v>
      </c>
      <c r="Y260" s="229">
        <v>50</v>
      </c>
      <c r="Z260" s="229">
        <v>0</v>
      </c>
      <c r="AA260" s="229">
        <v>0.01</v>
      </c>
      <c r="AB260" s="229"/>
    </row>
    <row r="261" spans="1:28" ht="17.25" x14ac:dyDescent="0.3">
      <c r="A261" s="229">
        <v>193</v>
      </c>
      <c r="B261" s="230" t="s">
        <v>4</v>
      </c>
      <c r="C261" s="229">
        <v>1591</v>
      </c>
      <c r="D261" s="229">
        <v>13</v>
      </c>
      <c r="E261" s="229">
        <v>1</v>
      </c>
      <c r="F261" s="229">
        <v>46</v>
      </c>
      <c r="G261" s="229">
        <v>1</v>
      </c>
      <c r="H261" s="484">
        <f>SUM((D261*400)+(E261*100)+F261)</f>
        <v>5346</v>
      </c>
      <c r="I261" s="229">
        <v>75</v>
      </c>
      <c r="J261" s="473">
        <f>SUM(H261*I261)</f>
        <v>400950</v>
      </c>
      <c r="K261" s="229"/>
      <c r="L261" s="646">
        <v>3</v>
      </c>
      <c r="M261" s="230"/>
      <c r="N261" s="230"/>
      <c r="O261" s="229"/>
      <c r="P261" s="229"/>
      <c r="Q261" s="229"/>
      <c r="R261" s="229"/>
      <c r="S261" s="473">
        <f>SUM(O261*R261)</f>
        <v>0</v>
      </c>
      <c r="T261" s="486"/>
      <c r="U261" s="229"/>
      <c r="V261" s="642">
        <f>SUM(S261-(S261*U261/100))</f>
        <v>0</v>
      </c>
      <c r="W261" s="472">
        <f>SUM(J261+V261)</f>
        <v>400950</v>
      </c>
      <c r="X261" s="231">
        <f>W261</f>
        <v>400950</v>
      </c>
      <c r="Y261" s="229">
        <v>50</v>
      </c>
      <c r="Z261" s="229">
        <v>0</v>
      </c>
      <c r="AA261" s="229">
        <v>0.01</v>
      </c>
      <c r="AB261" s="229"/>
    </row>
    <row r="262" spans="1:28" ht="17.25" x14ac:dyDescent="0.3">
      <c r="A262" s="229">
        <v>194</v>
      </c>
      <c r="B262" s="230"/>
      <c r="C262" s="229"/>
      <c r="D262" s="229">
        <v>6</v>
      </c>
      <c r="E262" s="229">
        <v>1</v>
      </c>
      <c r="F262" s="229">
        <v>20</v>
      </c>
      <c r="G262" s="229">
        <v>1</v>
      </c>
      <c r="H262" s="484">
        <f>SUM((D262*400)+(E262*100)+F262)</f>
        <v>2520</v>
      </c>
      <c r="I262" s="229">
        <v>75</v>
      </c>
      <c r="J262" s="473">
        <f>SUM(H262*I262)</f>
        <v>189000</v>
      </c>
      <c r="K262" s="229"/>
      <c r="L262" s="505" t="s">
        <v>1338</v>
      </c>
      <c r="M262" s="230"/>
      <c r="N262" s="230"/>
      <c r="O262" s="229"/>
      <c r="P262" s="229"/>
      <c r="Q262" s="229"/>
      <c r="R262" s="229"/>
      <c r="S262" s="473">
        <f>SUM(O262*R262)</f>
        <v>0</v>
      </c>
      <c r="T262" s="486"/>
      <c r="U262" s="229"/>
      <c r="V262" s="642">
        <f>SUM(S262-(S262*U262/100))</f>
        <v>0</v>
      </c>
      <c r="W262" s="472">
        <f>SUM(J262+V262)</f>
        <v>189000</v>
      </c>
      <c r="X262" s="231">
        <f>W262</f>
        <v>189000</v>
      </c>
      <c r="Y262" s="229">
        <v>50</v>
      </c>
      <c r="Z262" s="229">
        <v>0</v>
      </c>
      <c r="AA262" s="229">
        <v>0.01</v>
      </c>
      <c r="AB262" s="229"/>
    </row>
    <row r="263" spans="1:28" ht="17.25" x14ac:dyDescent="0.3">
      <c r="A263" s="229">
        <v>195</v>
      </c>
      <c r="B263" s="230"/>
      <c r="C263" s="229"/>
      <c r="D263" s="229">
        <v>5</v>
      </c>
      <c r="E263" s="229">
        <v>1</v>
      </c>
      <c r="F263" s="229">
        <v>30</v>
      </c>
      <c r="G263" s="229">
        <v>1</v>
      </c>
      <c r="H263" s="484">
        <f>SUM((D263*400)+(E263*100)+F263)</f>
        <v>2130</v>
      </c>
      <c r="I263" s="229">
        <v>75</v>
      </c>
      <c r="J263" s="473">
        <f>SUM(H263*I263)</f>
        <v>159750</v>
      </c>
      <c r="K263" s="229"/>
      <c r="L263" s="646">
        <v>117</v>
      </c>
      <c r="M263" s="230"/>
      <c r="N263" s="230"/>
      <c r="O263" s="229"/>
      <c r="P263" s="229"/>
      <c r="Q263" s="229"/>
      <c r="R263" s="229"/>
      <c r="S263" s="473">
        <f>SUM(O263*R263)</f>
        <v>0</v>
      </c>
      <c r="T263" s="486"/>
      <c r="U263" s="229"/>
      <c r="V263" s="642">
        <f>SUM(S263-(S263*U263/100))</f>
        <v>0</v>
      </c>
      <c r="W263" s="472">
        <f>SUM(J263+V263)</f>
        <v>159750</v>
      </c>
      <c r="X263" s="231">
        <f>W263</f>
        <v>159750</v>
      </c>
      <c r="Y263" s="229">
        <v>50</v>
      </c>
      <c r="Z263" s="229">
        <v>0</v>
      </c>
      <c r="AA263" s="229">
        <v>0.01</v>
      </c>
      <c r="AB263" s="229"/>
    </row>
    <row r="264" spans="1:28" ht="17.25" x14ac:dyDescent="0.3">
      <c r="A264" s="494">
        <v>196</v>
      </c>
      <c r="B264" s="498" t="s">
        <v>14</v>
      </c>
      <c r="C264" s="494"/>
      <c r="D264" s="494">
        <v>9</v>
      </c>
      <c r="E264" s="494">
        <v>3</v>
      </c>
      <c r="F264" s="494">
        <v>7</v>
      </c>
      <c r="G264" s="229">
        <v>1</v>
      </c>
      <c r="H264" s="484">
        <f>SUM((D264*400)+(E264*100)+F264)</f>
        <v>3907</v>
      </c>
      <c r="I264" s="229">
        <v>75</v>
      </c>
      <c r="J264" s="473">
        <f>SUM(H264*I264)</f>
        <v>293025</v>
      </c>
      <c r="K264" s="229"/>
      <c r="L264" s="645">
        <v>31</v>
      </c>
      <c r="M264" s="498"/>
      <c r="N264" s="498"/>
      <c r="O264" s="494"/>
      <c r="P264" s="229"/>
      <c r="Q264" s="229"/>
      <c r="R264" s="229"/>
      <c r="S264" s="473">
        <f>SUM(O264*R264)</f>
        <v>0</v>
      </c>
      <c r="T264" s="486"/>
      <c r="U264" s="229"/>
      <c r="V264" s="642">
        <f>SUM(S264-(S264*U264/100))</f>
        <v>0</v>
      </c>
      <c r="W264" s="472">
        <f>SUM(J264+V264)</f>
        <v>293025</v>
      </c>
      <c r="X264" s="231">
        <f>W264</f>
        <v>293025</v>
      </c>
      <c r="Y264" s="229">
        <v>50</v>
      </c>
      <c r="Z264" s="229">
        <v>0</v>
      </c>
      <c r="AA264" s="229">
        <v>0.01</v>
      </c>
      <c r="AB264" s="494"/>
    </row>
    <row r="265" spans="1:28" ht="17.25" x14ac:dyDescent="0.3">
      <c r="A265" s="229">
        <v>197</v>
      </c>
      <c r="B265" s="230"/>
      <c r="C265" s="229"/>
      <c r="D265" s="229">
        <v>5</v>
      </c>
      <c r="E265" s="229">
        <v>1</v>
      </c>
      <c r="F265" s="229"/>
      <c r="G265" s="229">
        <v>1</v>
      </c>
      <c r="H265" s="484">
        <f>SUM((D265*400)+(E265*100)+F265)</f>
        <v>2100</v>
      </c>
      <c r="I265" s="229">
        <v>75</v>
      </c>
      <c r="J265" s="473">
        <f>SUM(H265*I265)</f>
        <v>157500</v>
      </c>
      <c r="K265" s="229"/>
      <c r="L265" s="505"/>
      <c r="M265" s="230"/>
      <c r="N265" s="230"/>
      <c r="O265" s="229"/>
      <c r="P265" s="229"/>
      <c r="Q265" s="229"/>
      <c r="R265" s="229"/>
      <c r="S265" s="473">
        <f>SUM(O265*R265)</f>
        <v>0</v>
      </c>
      <c r="T265" s="486"/>
      <c r="U265" s="229"/>
      <c r="V265" s="642">
        <f>SUM(S265-(S265*U265/100))</f>
        <v>0</v>
      </c>
      <c r="W265" s="472">
        <f>SUM(J265+V265)</f>
        <v>157500</v>
      </c>
      <c r="X265" s="231">
        <f>W265</f>
        <v>157500</v>
      </c>
      <c r="Y265" s="229">
        <v>50</v>
      </c>
      <c r="Z265" s="229">
        <v>0</v>
      </c>
      <c r="AA265" s="229">
        <v>0.01</v>
      </c>
      <c r="AB265" s="229"/>
    </row>
    <row r="266" spans="1:28" ht="17.25" x14ac:dyDescent="0.3">
      <c r="A266" s="229">
        <v>198</v>
      </c>
      <c r="B266" s="230" t="s">
        <v>4</v>
      </c>
      <c r="C266" s="229">
        <v>16525</v>
      </c>
      <c r="D266" s="229">
        <v>0</v>
      </c>
      <c r="E266" s="229">
        <v>2</v>
      </c>
      <c r="F266" s="229">
        <v>0</v>
      </c>
      <c r="G266" s="229">
        <v>1</v>
      </c>
      <c r="H266" s="484">
        <f>SUM((D266*400)+(E266*100)+F266)</f>
        <v>200</v>
      </c>
      <c r="I266" s="229">
        <v>75</v>
      </c>
      <c r="J266" s="473">
        <f>SUM(H266*I266)</f>
        <v>15000</v>
      </c>
      <c r="K266" s="229"/>
      <c r="L266" s="505"/>
      <c r="M266" s="230"/>
      <c r="N266" s="230"/>
      <c r="O266" s="229"/>
      <c r="P266" s="229"/>
      <c r="Q266" s="229"/>
      <c r="R266" s="229"/>
      <c r="S266" s="473">
        <f>SUM(O266*R266)</f>
        <v>0</v>
      </c>
      <c r="T266" s="486"/>
      <c r="U266" s="229"/>
      <c r="V266" s="642">
        <f>SUM(S266-(S266*U266/100))</f>
        <v>0</v>
      </c>
      <c r="W266" s="472">
        <f>SUM(J266+V266)</f>
        <v>15000</v>
      </c>
      <c r="X266" s="231">
        <f>W266</f>
        <v>15000</v>
      </c>
      <c r="Y266" s="229">
        <v>50</v>
      </c>
      <c r="Z266" s="229">
        <v>0</v>
      </c>
      <c r="AA266" s="229">
        <v>0.01</v>
      </c>
      <c r="AB266" s="229"/>
    </row>
    <row r="267" spans="1:28" ht="17.25" x14ac:dyDescent="0.3">
      <c r="A267" s="229">
        <v>199</v>
      </c>
      <c r="B267" s="230" t="s">
        <v>4</v>
      </c>
      <c r="C267" s="229">
        <v>16295</v>
      </c>
      <c r="D267" s="229">
        <v>0</v>
      </c>
      <c r="E267" s="229">
        <v>1</v>
      </c>
      <c r="F267" s="229">
        <v>81</v>
      </c>
      <c r="G267" s="229">
        <v>2</v>
      </c>
      <c r="H267" s="484">
        <f>SUM((D267*400)+(E267*100)+F267)</f>
        <v>181</v>
      </c>
      <c r="I267" s="229">
        <v>75</v>
      </c>
      <c r="J267" s="473">
        <f>SUM(H267*I267)</f>
        <v>13575</v>
      </c>
      <c r="K267" s="229"/>
      <c r="L267" s="505" t="s">
        <v>1338</v>
      </c>
      <c r="M267" s="230" t="s">
        <v>1333</v>
      </c>
      <c r="N267" s="230" t="s">
        <v>9</v>
      </c>
      <c r="O267" s="229">
        <v>70</v>
      </c>
      <c r="P267" s="229"/>
      <c r="Q267" s="229"/>
      <c r="R267" s="229">
        <v>6500</v>
      </c>
      <c r="S267" s="473">
        <f>SUM(O267*R267)</f>
        <v>455000</v>
      </c>
      <c r="T267" s="229">
        <v>20</v>
      </c>
      <c r="U267" s="229">
        <v>75</v>
      </c>
      <c r="V267" s="642">
        <f>SUM(S267-(S267*U267/100))</f>
        <v>113750</v>
      </c>
      <c r="W267" s="472">
        <f>SUM(J267+V267)</f>
        <v>127325</v>
      </c>
      <c r="X267" s="231">
        <f>W267</f>
        <v>127325</v>
      </c>
      <c r="Y267" s="229">
        <v>10</v>
      </c>
      <c r="Z267" s="229">
        <v>0</v>
      </c>
      <c r="AA267" s="229">
        <v>0.02</v>
      </c>
      <c r="AB267" s="229"/>
    </row>
    <row r="268" spans="1:28" ht="17.25" x14ac:dyDescent="0.3">
      <c r="A268" s="229"/>
      <c r="B268" s="230"/>
      <c r="C268" s="229"/>
      <c r="D268" s="229"/>
      <c r="E268" s="229"/>
      <c r="F268" s="229"/>
      <c r="G268" s="229"/>
      <c r="H268" s="484">
        <f>SUM((D268*400)+(E268*100)+F268)</f>
        <v>0</v>
      </c>
      <c r="I268" s="229"/>
      <c r="J268" s="473">
        <f>SUM(H268*I268)</f>
        <v>0</v>
      </c>
      <c r="K268" s="229"/>
      <c r="L268" s="505"/>
      <c r="M268" s="230" t="s">
        <v>8</v>
      </c>
      <c r="N268" s="230" t="s">
        <v>0</v>
      </c>
      <c r="O268" s="229">
        <v>30</v>
      </c>
      <c r="P268" s="229"/>
      <c r="Q268" s="229"/>
      <c r="R268" s="229">
        <v>5400</v>
      </c>
      <c r="S268" s="473">
        <f>SUM(O268*R268)</f>
        <v>162000</v>
      </c>
      <c r="T268" s="229">
        <v>15</v>
      </c>
      <c r="U268" s="229">
        <v>65</v>
      </c>
      <c r="V268" s="642">
        <f>SUM(S268-(S268*U268/100))</f>
        <v>56700</v>
      </c>
      <c r="W268" s="472">
        <f>SUM(J268+V268)</f>
        <v>56700</v>
      </c>
      <c r="X268" s="231">
        <f>W268</f>
        <v>56700</v>
      </c>
      <c r="Y268" s="229">
        <v>50</v>
      </c>
      <c r="Z268" s="229">
        <v>0</v>
      </c>
      <c r="AA268" s="229">
        <v>0.01</v>
      </c>
      <c r="AB268" s="229"/>
    </row>
    <row r="269" spans="1:28" ht="17.25" x14ac:dyDescent="0.3">
      <c r="A269" s="229">
        <v>200</v>
      </c>
      <c r="B269" s="230" t="s">
        <v>4</v>
      </c>
      <c r="C269" s="229">
        <v>220</v>
      </c>
      <c r="D269" s="229">
        <v>0</v>
      </c>
      <c r="E269" s="229">
        <v>0</v>
      </c>
      <c r="F269" s="229">
        <v>49</v>
      </c>
      <c r="G269" s="229">
        <v>1</v>
      </c>
      <c r="H269" s="484">
        <f>SUM((D269*400)+(E269*100)+F269)</f>
        <v>49</v>
      </c>
      <c r="I269" s="229">
        <v>75</v>
      </c>
      <c r="J269" s="473">
        <f>SUM(H269*I269)</f>
        <v>3675</v>
      </c>
      <c r="K269" s="229"/>
      <c r="L269" s="505"/>
      <c r="M269" s="230"/>
      <c r="N269" s="230"/>
      <c r="O269" s="229"/>
      <c r="P269" s="229"/>
      <c r="Q269" s="229"/>
      <c r="R269" s="229"/>
      <c r="S269" s="473">
        <f>SUM(O269*R269)</f>
        <v>0</v>
      </c>
      <c r="T269" s="229"/>
      <c r="U269" s="229"/>
      <c r="V269" s="642">
        <f>SUM(S269-(S269*U269/100))</f>
        <v>0</v>
      </c>
      <c r="W269" s="472">
        <f>SUM(J269+V269)</f>
        <v>3675</v>
      </c>
      <c r="X269" s="231">
        <f>W269</f>
        <v>3675</v>
      </c>
      <c r="Y269" s="229">
        <v>50</v>
      </c>
      <c r="Z269" s="229">
        <v>0</v>
      </c>
      <c r="AA269" s="229">
        <v>0.01</v>
      </c>
      <c r="AB269" s="229"/>
    </row>
    <row r="270" spans="1:28" ht="17.25" x14ac:dyDescent="0.3">
      <c r="A270" s="229">
        <v>201</v>
      </c>
      <c r="B270" s="230" t="s">
        <v>4</v>
      </c>
      <c r="C270" s="229">
        <v>7810</v>
      </c>
      <c r="D270" s="229">
        <v>11</v>
      </c>
      <c r="E270" s="229">
        <v>0</v>
      </c>
      <c r="F270" s="229">
        <v>0</v>
      </c>
      <c r="G270" s="229">
        <v>1</v>
      </c>
      <c r="H270" s="484">
        <f>SUM((D270*400)+(E270*100)+F270)</f>
        <v>4400</v>
      </c>
      <c r="I270" s="229">
        <v>75</v>
      </c>
      <c r="J270" s="473">
        <f>SUM(H270*I270)</f>
        <v>330000</v>
      </c>
      <c r="K270" s="229"/>
      <c r="L270" s="505"/>
      <c r="M270" s="230"/>
      <c r="N270" s="230"/>
      <c r="O270" s="229"/>
      <c r="P270" s="229"/>
      <c r="Q270" s="229"/>
      <c r="R270" s="229"/>
      <c r="S270" s="473">
        <f>SUM(O270*R270)</f>
        <v>0</v>
      </c>
      <c r="T270" s="229"/>
      <c r="U270" s="229"/>
      <c r="V270" s="642">
        <f>SUM(S270-(S270*U270/100))</f>
        <v>0</v>
      </c>
      <c r="W270" s="472">
        <f>SUM(J270+V270)</f>
        <v>330000</v>
      </c>
      <c r="X270" s="231">
        <f>W270</f>
        <v>330000</v>
      </c>
      <c r="Y270" s="229">
        <v>50</v>
      </c>
      <c r="Z270" s="229">
        <v>0</v>
      </c>
      <c r="AA270" s="229">
        <v>0.01</v>
      </c>
      <c r="AB270" s="229"/>
    </row>
    <row r="271" spans="1:28" ht="17.25" x14ac:dyDescent="0.3">
      <c r="A271" s="494">
        <v>202</v>
      </c>
      <c r="B271" s="498" t="s">
        <v>5</v>
      </c>
      <c r="C271" s="494"/>
      <c r="D271" s="494">
        <v>16</v>
      </c>
      <c r="E271" s="494"/>
      <c r="F271" s="494"/>
      <c r="G271" s="229">
        <v>1</v>
      </c>
      <c r="H271" s="484">
        <f>SUM((D271*400)+(E271*100)+F271)</f>
        <v>6400</v>
      </c>
      <c r="I271" s="229">
        <v>75</v>
      </c>
      <c r="J271" s="473">
        <f>SUM(H271*I271)</f>
        <v>480000</v>
      </c>
      <c r="K271" s="229"/>
      <c r="L271" s="643" t="s">
        <v>65</v>
      </c>
      <c r="M271" s="498"/>
      <c r="N271" s="498"/>
      <c r="O271" s="494"/>
      <c r="P271" s="229"/>
      <c r="Q271" s="229"/>
      <c r="R271" s="229"/>
      <c r="S271" s="473">
        <f>SUM(O271*R271)</f>
        <v>0</v>
      </c>
      <c r="T271" s="494"/>
      <c r="U271" s="229"/>
      <c r="V271" s="642">
        <f>SUM(S271-(S271*U271/100))</f>
        <v>0</v>
      </c>
      <c r="W271" s="472">
        <f>SUM(J271+V271)</f>
        <v>480000</v>
      </c>
      <c r="X271" s="231">
        <f>W271</f>
        <v>480000</v>
      </c>
      <c r="Y271" s="229">
        <v>50</v>
      </c>
      <c r="Z271" s="229">
        <v>0</v>
      </c>
      <c r="AA271" s="229">
        <v>0.01</v>
      </c>
      <c r="AB271" s="494"/>
    </row>
    <row r="272" spans="1:28" ht="17.25" x14ac:dyDescent="0.3">
      <c r="A272" s="494">
        <v>203</v>
      </c>
      <c r="B272" s="498" t="s">
        <v>5</v>
      </c>
      <c r="C272" s="494"/>
      <c r="D272" s="494">
        <v>2</v>
      </c>
      <c r="E272" s="494"/>
      <c r="F272" s="494"/>
      <c r="G272" s="229">
        <v>1</v>
      </c>
      <c r="H272" s="484">
        <f>SUM((D272*400)+(E272*100)+F272)</f>
        <v>800</v>
      </c>
      <c r="I272" s="229">
        <v>75</v>
      </c>
      <c r="J272" s="473">
        <f>SUM(H272*I272)</f>
        <v>60000</v>
      </c>
      <c r="K272" s="229"/>
      <c r="L272" s="643" t="s">
        <v>127</v>
      </c>
      <c r="M272" s="498"/>
      <c r="N272" s="498"/>
      <c r="O272" s="494"/>
      <c r="P272" s="229"/>
      <c r="Q272" s="229"/>
      <c r="R272" s="229"/>
      <c r="S272" s="473">
        <f>SUM(O272*R272)</f>
        <v>0</v>
      </c>
      <c r="T272" s="494"/>
      <c r="U272" s="229"/>
      <c r="V272" s="642">
        <f>SUM(S272-(S272*U272/100))</f>
        <v>0</v>
      </c>
      <c r="W272" s="472">
        <f>SUM(J272+V272)</f>
        <v>60000</v>
      </c>
      <c r="X272" s="231">
        <f>W272</f>
        <v>60000</v>
      </c>
      <c r="Y272" s="229">
        <v>50</v>
      </c>
      <c r="Z272" s="229">
        <v>0</v>
      </c>
      <c r="AA272" s="229">
        <v>0.01</v>
      </c>
      <c r="AB272" s="494"/>
    </row>
    <row r="273" spans="1:28" ht="17.25" x14ac:dyDescent="0.3">
      <c r="A273" s="494">
        <v>204</v>
      </c>
      <c r="B273" s="498" t="s">
        <v>5</v>
      </c>
      <c r="C273" s="494"/>
      <c r="D273" s="494">
        <v>2</v>
      </c>
      <c r="E273" s="494">
        <v>2</v>
      </c>
      <c r="F273" s="494">
        <v>78</v>
      </c>
      <c r="G273" s="229">
        <v>1</v>
      </c>
      <c r="H273" s="484">
        <f>SUM((D273*400)+(E273*100)+F273)</f>
        <v>1078</v>
      </c>
      <c r="I273" s="229">
        <v>75</v>
      </c>
      <c r="J273" s="473">
        <f>SUM(H273*I273)</f>
        <v>80850</v>
      </c>
      <c r="K273" s="229"/>
      <c r="L273" s="643" t="s">
        <v>140</v>
      </c>
      <c r="M273" s="498"/>
      <c r="N273" s="498"/>
      <c r="O273" s="494"/>
      <c r="P273" s="229"/>
      <c r="Q273" s="229"/>
      <c r="R273" s="229"/>
      <c r="S273" s="473">
        <f>SUM(O273*R273)</f>
        <v>0</v>
      </c>
      <c r="T273" s="494"/>
      <c r="U273" s="229"/>
      <c r="V273" s="642">
        <f>SUM(S273-(S273*U273/100))</f>
        <v>0</v>
      </c>
      <c r="W273" s="472">
        <f>SUM(J273+V273)</f>
        <v>80850</v>
      </c>
      <c r="X273" s="231">
        <f>W273</f>
        <v>80850</v>
      </c>
      <c r="Y273" s="229">
        <v>50</v>
      </c>
      <c r="Z273" s="229">
        <v>0</v>
      </c>
      <c r="AA273" s="229">
        <v>0.01</v>
      </c>
      <c r="AB273" s="494"/>
    </row>
    <row r="274" spans="1:28" ht="17.25" x14ac:dyDescent="0.3">
      <c r="A274" s="494">
        <v>205</v>
      </c>
      <c r="B274" s="498" t="s">
        <v>5</v>
      </c>
      <c r="C274" s="494"/>
      <c r="D274" s="494">
        <v>1</v>
      </c>
      <c r="E274" s="494">
        <v>3</v>
      </c>
      <c r="F274" s="494">
        <v>69</v>
      </c>
      <c r="G274" s="229">
        <v>1</v>
      </c>
      <c r="H274" s="484">
        <f>SUM((D274*400)+(E274*100)+F274)</f>
        <v>769</v>
      </c>
      <c r="I274" s="229">
        <v>75</v>
      </c>
      <c r="J274" s="473">
        <f>SUM(H274*I274)</f>
        <v>57675</v>
      </c>
      <c r="K274" s="229"/>
      <c r="L274" s="643" t="s">
        <v>1337</v>
      </c>
      <c r="M274" s="498"/>
      <c r="N274" s="498"/>
      <c r="O274" s="494"/>
      <c r="P274" s="229"/>
      <c r="Q274" s="229"/>
      <c r="R274" s="229"/>
      <c r="S274" s="473">
        <f>SUM(O274*R274)</f>
        <v>0</v>
      </c>
      <c r="T274" s="494"/>
      <c r="U274" s="229"/>
      <c r="V274" s="642">
        <f>SUM(S274-(S274*U274/100))</f>
        <v>0</v>
      </c>
      <c r="W274" s="472">
        <f>SUM(J274+V274)</f>
        <v>57675</v>
      </c>
      <c r="X274" s="231">
        <f>W274</f>
        <v>57675</v>
      </c>
      <c r="Y274" s="229">
        <v>50</v>
      </c>
      <c r="Z274" s="229">
        <v>0</v>
      </c>
      <c r="AA274" s="229">
        <v>0.01</v>
      </c>
      <c r="AB274" s="494"/>
    </row>
    <row r="275" spans="1:28" ht="17.25" x14ac:dyDescent="0.3">
      <c r="A275" s="494">
        <v>206</v>
      </c>
      <c r="B275" s="498" t="s">
        <v>5</v>
      </c>
      <c r="C275" s="494"/>
      <c r="D275" s="494">
        <v>8</v>
      </c>
      <c r="E275" s="494">
        <v>0</v>
      </c>
      <c r="F275" s="494">
        <v>0</v>
      </c>
      <c r="G275" s="229">
        <v>1</v>
      </c>
      <c r="H275" s="484">
        <f>SUM((D275*400)+(E275*100)+F275)</f>
        <v>3200</v>
      </c>
      <c r="I275" s="229">
        <v>75</v>
      </c>
      <c r="J275" s="473">
        <f>SUM(H275*I275)</f>
        <v>240000</v>
      </c>
      <c r="K275" s="229"/>
      <c r="L275" s="643" t="s">
        <v>69</v>
      </c>
      <c r="M275" s="498"/>
      <c r="N275" s="498"/>
      <c r="O275" s="494"/>
      <c r="P275" s="229"/>
      <c r="Q275" s="229"/>
      <c r="R275" s="229"/>
      <c r="S275" s="473">
        <f>SUM(O275*R275)</f>
        <v>0</v>
      </c>
      <c r="T275" s="494"/>
      <c r="U275" s="229"/>
      <c r="V275" s="642">
        <f>SUM(S275-(S275*U275/100))</f>
        <v>0</v>
      </c>
      <c r="W275" s="472">
        <f>SUM(J275+V275)</f>
        <v>240000</v>
      </c>
      <c r="X275" s="231">
        <f>W275</f>
        <v>240000</v>
      </c>
      <c r="Y275" s="229">
        <v>50</v>
      </c>
      <c r="Z275" s="229">
        <v>0</v>
      </c>
      <c r="AA275" s="229">
        <v>0.01</v>
      </c>
      <c r="AB275" s="494"/>
    </row>
    <row r="276" spans="1:28" ht="17.25" x14ac:dyDescent="0.3">
      <c r="A276" s="494">
        <v>207</v>
      </c>
      <c r="B276" s="498" t="s">
        <v>5</v>
      </c>
      <c r="C276" s="494"/>
      <c r="D276" s="494">
        <v>12</v>
      </c>
      <c r="E276" s="494">
        <v>0</v>
      </c>
      <c r="F276" s="494">
        <v>0</v>
      </c>
      <c r="G276" s="229">
        <v>1</v>
      </c>
      <c r="H276" s="484">
        <f>SUM((D276*400)+(E276*100)+F276)</f>
        <v>4800</v>
      </c>
      <c r="I276" s="229">
        <v>75</v>
      </c>
      <c r="J276" s="473">
        <f>SUM(H276*I276)</f>
        <v>360000</v>
      </c>
      <c r="K276" s="229"/>
      <c r="L276" s="643" t="s">
        <v>69</v>
      </c>
      <c r="M276" s="498"/>
      <c r="N276" s="498"/>
      <c r="O276" s="494"/>
      <c r="P276" s="229"/>
      <c r="Q276" s="229"/>
      <c r="R276" s="229"/>
      <c r="S276" s="473">
        <f>SUM(O276*R276)</f>
        <v>0</v>
      </c>
      <c r="T276" s="494"/>
      <c r="U276" s="229"/>
      <c r="V276" s="642">
        <f>SUM(S276-(S276*U276/100))</f>
        <v>0</v>
      </c>
      <c r="W276" s="472">
        <f>SUM(J276+V276)</f>
        <v>360000</v>
      </c>
      <c r="X276" s="231">
        <f>W276</f>
        <v>360000</v>
      </c>
      <c r="Y276" s="229">
        <v>50</v>
      </c>
      <c r="Z276" s="229">
        <v>0</v>
      </c>
      <c r="AA276" s="229">
        <v>0.01</v>
      </c>
      <c r="AB276" s="494"/>
    </row>
    <row r="277" spans="1:28" ht="17.25" x14ac:dyDescent="0.3">
      <c r="A277" s="229">
        <v>208</v>
      </c>
      <c r="B277" s="230" t="s">
        <v>4</v>
      </c>
      <c r="C277" s="229">
        <v>17220</v>
      </c>
      <c r="D277" s="229">
        <v>6</v>
      </c>
      <c r="E277" s="229">
        <v>0</v>
      </c>
      <c r="F277" s="229">
        <v>0</v>
      </c>
      <c r="G277" s="229">
        <v>1</v>
      </c>
      <c r="H277" s="484">
        <f>SUM((D277*400)+(E277*100)+F277)</f>
        <v>2400</v>
      </c>
      <c r="I277" s="229">
        <v>75</v>
      </c>
      <c r="J277" s="473">
        <f>SUM(H277*I277)</f>
        <v>180000</v>
      </c>
      <c r="K277" s="229"/>
      <c r="L277" s="505" t="s">
        <v>88</v>
      </c>
      <c r="M277" s="230"/>
      <c r="N277" s="230"/>
      <c r="O277" s="229"/>
      <c r="P277" s="229"/>
      <c r="Q277" s="229"/>
      <c r="R277" s="229"/>
      <c r="S277" s="473">
        <f>SUM(O277*R277)</f>
        <v>0</v>
      </c>
      <c r="T277" s="229"/>
      <c r="U277" s="229"/>
      <c r="V277" s="642">
        <f>SUM(S277-(S277*U277/100))</f>
        <v>0</v>
      </c>
      <c r="W277" s="472">
        <f>SUM(J277+V277)</f>
        <v>180000</v>
      </c>
      <c r="X277" s="231">
        <f>W277</f>
        <v>180000</v>
      </c>
      <c r="Y277" s="229">
        <v>50</v>
      </c>
      <c r="Z277" s="229">
        <v>0</v>
      </c>
      <c r="AA277" s="229">
        <v>0.01</v>
      </c>
      <c r="AB277" s="229"/>
    </row>
    <row r="278" spans="1:28" ht="17.25" x14ac:dyDescent="0.3">
      <c r="A278" s="229">
        <v>209</v>
      </c>
      <c r="B278" s="230" t="s">
        <v>4</v>
      </c>
      <c r="C278" s="229">
        <v>201</v>
      </c>
      <c r="D278" s="229">
        <v>0</v>
      </c>
      <c r="E278" s="229">
        <v>0</v>
      </c>
      <c r="F278" s="229">
        <v>88</v>
      </c>
      <c r="G278" s="229">
        <v>2</v>
      </c>
      <c r="H278" s="484">
        <f>SUM((D278*400)+(E278*100)+F278)</f>
        <v>88</v>
      </c>
      <c r="I278" s="229">
        <v>75</v>
      </c>
      <c r="J278" s="473">
        <f>SUM(H278*I278)</f>
        <v>6600</v>
      </c>
      <c r="K278" s="229"/>
      <c r="L278" s="505"/>
      <c r="M278" s="230" t="s">
        <v>1281</v>
      </c>
      <c r="N278" s="230" t="s">
        <v>2</v>
      </c>
      <c r="O278" s="229">
        <v>193.75</v>
      </c>
      <c r="P278" s="229"/>
      <c r="Q278" s="229"/>
      <c r="R278" s="229">
        <v>6500</v>
      </c>
      <c r="S278" s="473">
        <f>SUM(O278*R278)</f>
        <v>1259375</v>
      </c>
      <c r="T278" s="229">
        <v>19</v>
      </c>
      <c r="U278" s="229">
        <v>28</v>
      </c>
      <c r="V278" s="642">
        <f>SUM(S278-(S278*U278/100))</f>
        <v>906750</v>
      </c>
      <c r="W278" s="472">
        <f>SUM(J278+V278)</f>
        <v>913350</v>
      </c>
      <c r="X278" s="231">
        <f>W278</f>
        <v>913350</v>
      </c>
      <c r="Y278" s="229">
        <v>10</v>
      </c>
      <c r="Z278" s="229">
        <v>0</v>
      </c>
      <c r="AA278" s="229">
        <v>0.02</v>
      </c>
      <c r="AB278" s="229"/>
    </row>
    <row r="279" spans="1:28" ht="17.25" x14ac:dyDescent="0.3">
      <c r="A279" s="229"/>
      <c r="B279" s="230"/>
      <c r="C279" s="229"/>
      <c r="D279" s="229"/>
      <c r="E279" s="229"/>
      <c r="F279" s="229"/>
      <c r="G279" s="229"/>
      <c r="H279" s="484">
        <f>SUM((D279*400)+(E279*100)+F279)</f>
        <v>0</v>
      </c>
      <c r="I279" s="229"/>
      <c r="J279" s="473">
        <f>SUM(H279*I279)</f>
        <v>0</v>
      </c>
      <c r="K279" s="229"/>
      <c r="L279" s="505"/>
      <c r="M279" s="230" t="s">
        <v>8</v>
      </c>
      <c r="N279" s="230" t="s">
        <v>0</v>
      </c>
      <c r="O279" s="229">
        <v>30</v>
      </c>
      <c r="P279" s="229"/>
      <c r="Q279" s="229"/>
      <c r="R279" s="229">
        <v>5400</v>
      </c>
      <c r="S279" s="473">
        <f>SUM(O279*R279)</f>
        <v>162000</v>
      </c>
      <c r="T279" s="229">
        <v>15</v>
      </c>
      <c r="U279" s="229">
        <v>65</v>
      </c>
      <c r="V279" s="642">
        <f>SUM(S279-(S279*U279/100))</f>
        <v>56700</v>
      </c>
      <c r="W279" s="472">
        <f>SUM(J279+V279)</f>
        <v>56700</v>
      </c>
      <c r="X279" s="231">
        <f>W279</f>
        <v>56700</v>
      </c>
      <c r="Y279" s="229">
        <v>10</v>
      </c>
      <c r="Z279" s="229">
        <v>0</v>
      </c>
      <c r="AA279" s="229">
        <v>0.02</v>
      </c>
      <c r="AB279" s="229"/>
    </row>
    <row r="280" spans="1:28" ht="17.25" x14ac:dyDescent="0.3">
      <c r="A280" s="229">
        <v>210</v>
      </c>
      <c r="B280" s="230" t="s">
        <v>4</v>
      </c>
      <c r="C280" s="229">
        <v>7570</v>
      </c>
      <c r="D280" s="229">
        <v>0</v>
      </c>
      <c r="E280" s="229">
        <v>1</v>
      </c>
      <c r="F280" s="229">
        <v>18</v>
      </c>
      <c r="G280" s="229">
        <v>1</v>
      </c>
      <c r="H280" s="484">
        <f>SUM((D280*400)+(E280*100)+F280)</f>
        <v>118</v>
      </c>
      <c r="I280" s="229">
        <v>75</v>
      </c>
      <c r="J280" s="473">
        <f>SUM(H280*I280)</f>
        <v>8850</v>
      </c>
      <c r="K280" s="229"/>
      <c r="L280" s="505"/>
      <c r="M280" s="230" t="s">
        <v>11</v>
      </c>
      <c r="N280" s="230" t="s">
        <v>0</v>
      </c>
      <c r="O280" s="229">
        <v>30</v>
      </c>
      <c r="P280" s="229"/>
      <c r="Q280" s="229"/>
      <c r="R280" s="229">
        <v>2050</v>
      </c>
      <c r="S280" s="473">
        <f>SUM(O280*R280)</f>
        <v>61500</v>
      </c>
      <c r="T280" s="229">
        <v>20</v>
      </c>
      <c r="U280" s="229">
        <v>93</v>
      </c>
      <c r="V280" s="642">
        <f>SUM(S280-(S280*U280/100))</f>
        <v>4305</v>
      </c>
      <c r="W280" s="472">
        <f>SUM(J280+V280)</f>
        <v>13155</v>
      </c>
      <c r="X280" s="231">
        <f>W280</f>
        <v>13155</v>
      </c>
      <c r="Y280" s="229">
        <v>50</v>
      </c>
      <c r="Z280" s="229">
        <v>0</v>
      </c>
      <c r="AA280" s="229">
        <v>0.01</v>
      </c>
      <c r="AB280" s="229"/>
    </row>
    <row r="281" spans="1:28" ht="17.25" x14ac:dyDescent="0.3">
      <c r="A281" s="229"/>
      <c r="B281" s="230"/>
      <c r="C281" s="229"/>
      <c r="D281" s="229"/>
      <c r="E281" s="229"/>
      <c r="F281" s="229"/>
      <c r="G281" s="229"/>
      <c r="H281" s="484">
        <f>SUM((D281*400)+(E281*100)+F281)</f>
        <v>0</v>
      </c>
      <c r="I281" s="229"/>
      <c r="J281" s="473">
        <f>SUM(H281*I281)</f>
        <v>0</v>
      </c>
      <c r="K281" s="229"/>
      <c r="L281" s="505"/>
      <c r="M281" s="230" t="s">
        <v>8</v>
      </c>
      <c r="N281" s="230" t="s">
        <v>0</v>
      </c>
      <c r="O281" s="229">
        <v>30</v>
      </c>
      <c r="P281" s="229"/>
      <c r="Q281" s="229"/>
      <c r="R281" s="229">
        <v>5400</v>
      </c>
      <c r="S281" s="473">
        <f>SUM(O281*R281)</f>
        <v>162000</v>
      </c>
      <c r="T281" s="229">
        <v>20</v>
      </c>
      <c r="U281" s="229">
        <v>93</v>
      </c>
      <c r="V281" s="642">
        <f>SUM(S281-(S281*U281/100))</f>
        <v>11340</v>
      </c>
      <c r="W281" s="472">
        <f>SUM(J281+V281)</f>
        <v>11340</v>
      </c>
      <c r="X281" s="231">
        <f>W281</f>
        <v>11340</v>
      </c>
      <c r="Y281" s="229">
        <v>50</v>
      </c>
      <c r="Z281" s="229">
        <v>0</v>
      </c>
      <c r="AA281" s="229">
        <v>0.01</v>
      </c>
      <c r="AB281" s="229"/>
    </row>
    <row r="282" spans="1:28" ht="17.25" x14ac:dyDescent="0.3">
      <c r="A282" s="229">
        <v>211</v>
      </c>
      <c r="B282" s="230" t="s">
        <v>4</v>
      </c>
      <c r="C282" s="229">
        <v>15400</v>
      </c>
      <c r="D282" s="229">
        <v>0</v>
      </c>
      <c r="E282" s="229">
        <v>0</v>
      </c>
      <c r="F282" s="229">
        <v>81.099999999999994</v>
      </c>
      <c r="G282" s="229">
        <v>2</v>
      </c>
      <c r="H282" s="484">
        <f>SUM((D282*400)+(E282*100)+F282)</f>
        <v>81.099999999999994</v>
      </c>
      <c r="I282" s="229">
        <v>75</v>
      </c>
      <c r="J282" s="473">
        <f>SUM(H282*I282)</f>
        <v>6082.5</v>
      </c>
      <c r="K282" s="229"/>
      <c r="L282" s="505" t="s">
        <v>189</v>
      </c>
      <c r="M282" s="230" t="s">
        <v>1333</v>
      </c>
      <c r="N282" s="230" t="s">
        <v>9</v>
      </c>
      <c r="O282" s="229">
        <v>285</v>
      </c>
      <c r="P282" s="229"/>
      <c r="Q282" s="229"/>
      <c r="R282" s="229">
        <v>6500</v>
      </c>
      <c r="S282" s="473">
        <f>SUM(O282*R282)</f>
        <v>1852500</v>
      </c>
      <c r="T282" s="229">
        <v>30</v>
      </c>
      <c r="U282" s="229">
        <v>85</v>
      </c>
      <c r="V282" s="642">
        <f>SUM(S282-(S282*U282/100))</f>
        <v>277875</v>
      </c>
      <c r="W282" s="472">
        <f>SUM(J282+V282)</f>
        <v>283957.5</v>
      </c>
      <c r="X282" s="231">
        <f>W282</f>
        <v>283957.5</v>
      </c>
      <c r="Y282" s="229">
        <v>50</v>
      </c>
      <c r="Z282" s="229">
        <v>0</v>
      </c>
      <c r="AA282" s="229">
        <v>0.01</v>
      </c>
      <c r="AB282" s="229"/>
    </row>
    <row r="283" spans="1:28" ht="17.25" x14ac:dyDescent="0.3">
      <c r="A283" s="229">
        <v>212</v>
      </c>
      <c r="B283" s="230" t="s">
        <v>4</v>
      </c>
      <c r="C283" s="229">
        <v>533</v>
      </c>
      <c r="D283" s="229">
        <v>0</v>
      </c>
      <c r="E283" s="229">
        <v>0</v>
      </c>
      <c r="F283" s="229">
        <v>72</v>
      </c>
      <c r="G283" s="229">
        <v>2</v>
      </c>
      <c r="H283" s="484">
        <f>SUM((D283*400)+(E283*100)+F283)</f>
        <v>72</v>
      </c>
      <c r="I283" s="229">
        <v>75</v>
      </c>
      <c r="J283" s="473">
        <f>SUM(H283*I283)</f>
        <v>5400</v>
      </c>
      <c r="K283" s="229"/>
      <c r="L283" s="505" t="s">
        <v>1336</v>
      </c>
      <c r="M283" s="230" t="s">
        <v>10</v>
      </c>
      <c r="N283" s="230" t="s">
        <v>9</v>
      </c>
      <c r="O283" s="229">
        <v>285</v>
      </c>
      <c r="P283" s="229"/>
      <c r="Q283" s="229"/>
      <c r="R283" s="229">
        <v>6500</v>
      </c>
      <c r="S283" s="473">
        <f>SUM(O283*R283)</f>
        <v>1852500</v>
      </c>
      <c r="T283" s="229">
        <v>20</v>
      </c>
      <c r="U283" s="229">
        <v>75</v>
      </c>
      <c r="V283" s="642">
        <f>SUM(S283-(S283*U283/100))</f>
        <v>463125</v>
      </c>
      <c r="W283" s="472">
        <f>SUM(J283+V283)</f>
        <v>468525</v>
      </c>
      <c r="X283" s="231">
        <f>W283</f>
        <v>468525</v>
      </c>
      <c r="Y283" s="229">
        <v>10</v>
      </c>
      <c r="Z283" s="229">
        <v>0</v>
      </c>
      <c r="AA283" s="229">
        <v>0.02</v>
      </c>
      <c r="AB283" s="229"/>
    </row>
    <row r="284" spans="1:28" ht="17.25" x14ac:dyDescent="0.3">
      <c r="A284" s="229"/>
      <c r="B284" s="230"/>
      <c r="C284" s="229"/>
      <c r="D284" s="229"/>
      <c r="E284" s="229"/>
      <c r="F284" s="229"/>
      <c r="G284" s="229"/>
      <c r="H284" s="484">
        <f>SUM((D284*400)+(E284*100)+F284)</f>
        <v>0</v>
      </c>
      <c r="I284" s="229"/>
      <c r="J284" s="473">
        <f>SUM(H284*I284)</f>
        <v>0</v>
      </c>
      <c r="K284" s="229"/>
      <c r="L284" s="505"/>
      <c r="M284" s="230" t="s">
        <v>16</v>
      </c>
      <c r="N284" s="230" t="s">
        <v>0</v>
      </c>
      <c r="O284" s="229">
        <v>30</v>
      </c>
      <c r="P284" s="229"/>
      <c r="Q284" s="229"/>
      <c r="R284" s="229">
        <v>2400</v>
      </c>
      <c r="S284" s="473">
        <f>SUM(O284*R284)</f>
        <v>72000</v>
      </c>
      <c r="T284" s="229">
        <v>20</v>
      </c>
      <c r="U284" s="229">
        <v>93</v>
      </c>
      <c r="V284" s="642">
        <f>SUM(S284-(S284*U284/100))</f>
        <v>5040</v>
      </c>
      <c r="W284" s="472">
        <f>SUM(J284+V284)</f>
        <v>5040</v>
      </c>
      <c r="X284" s="231">
        <f>W284</f>
        <v>5040</v>
      </c>
      <c r="Y284" s="229">
        <v>0</v>
      </c>
      <c r="Z284" s="493">
        <f>X284</f>
        <v>5040</v>
      </c>
      <c r="AA284" s="229">
        <v>0.03</v>
      </c>
      <c r="AB284" s="229"/>
    </row>
    <row r="285" spans="1:28" ht="17.25" x14ac:dyDescent="0.3">
      <c r="A285" s="229">
        <v>213</v>
      </c>
      <c r="B285" s="230" t="s">
        <v>4</v>
      </c>
      <c r="C285" s="229">
        <v>2838</v>
      </c>
      <c r="D285" s="229">
        <v>0</v>
      </c>
      <c r="E285" s="229">
        <v>0</v>
      </c>
      <c r="F285" s="229">
        <v>28</v>
      </c>
      <c r="G285" s="229">
        <v>1</v>
      </c>
      <c r="H285" s="484">
        <f>SUM((D285*400)+(E285*100)+F285)</f>
        <v>28</v>
      </c>
      <c r="I285" s="229">
        <v>75</v>
      </c>
      <c r="J285" s="473">
        <f>SUM(H285*I285)</f>
        <v>2100</v>
      </c>
      <c r="K285" s="229"/>
      <c r="L285" s="505"/>
      <c r="M285" s="230"/>
      <c r="N285" s="230"/>
      <c r="O285" s="229"/>
      <c r="P285" s="229"/>
      <c r="Q285" s="229"/>
      <c r="R285" s="229"/>
      <c r="S285" s="473">
        <f>SUM(O285*R285)</f>
        <v>0</v>
      </c>
      <c r="T285" s="229"/>
      <c r="U285" s="229"/>
      <c r="V285" s="642">
        <f>SUM(S285-(S285*U285/100))</f>
        <v>0</v>
      </c>
      <c r="W285" s="472">
        <f>SUM(J285+V285)</f>
        <v>2100</v>
      </c>
      <c r="X285" s="231">
        <f>W285</f>
        <v>2100</v>
      </c>
      <c r="Y285" s="229">
        <v>50</v>
      </c>
      <c r="Z285" s="229">
        <v>0</v>
      </c>
      <c r="AA285" s="229">
        <v>0.01</v>
      </c>
      <c r="AB285" s="229"/>
    </row>
    <row r="286" spans="1:28" ht="17.25" x14ac:dyDescent="0.3">
      <c r="A286" s="229">
        <v>214</v>
      </c>
      <c r="B286" s="230" t="s">
        <v>4</v>
      </c>
      <c r="C286" s="229">
        <v>15830</v>
      </c>
      <c r="D286" s="229">
        <v>11</v>
      </c>
      <c r="E286" s="229">
        <v>3</v>
      </c>
      <c r="F286" s="229">
        <v>91</v>
      </c>
      <c r="G286" s="229">
        <v>1</v>
      </c>
      <c r="H286" s="484">
        <f>SUM((D286*400)+(E286*100)+F286)</f>
        <v>4791</v>
      </c>
      <c r="I286" s="229">
        <v>75</v>
      </c>
      <c r="J286" s="473">
        <f>SUM(H286*I286)</f>
        <v>359325</v>
      </c>
      <c r="K286" s="229"/>
      <c r="L286" s="505"/>
      <c r="M286" s="230"/>
      <c r="N286" s="230"/>
      <c r="O286" s="229"/>
      <c r="P286" s="229"/>
      <c r="Q286" s="229"/>
      <c r="R286" s="229"/>
      <c r="S286" s="473">
        <f>SUM(O286*R286)</f>
        <v>0</v>
      </c>
      <c r="T286" s="229"/>
      <c r="U286" s="229"/>
      <c r="V286" s="642">
        <f>SUM(S286-(S286*U286/100))</f>
        <v>0</v>
      </c>
      <c r="W286" s="472">
        <f>SUM(J286+V286)</f>
        <v>359325</v>
      </c>
      <c r="X286" s="231">
        <f>W286</f>
        <v>359325</v>
      </c>
      <c r="Y286" s="229">
        <v>50</v>
      </c>
      <c r="Z286" s="229">
        <v>0</v>
      </c>
      <c r="AA286" s="229">
        <v>0.01</v>
      </c>
      <c r="AB286" s="229"/>
    </row>
    <row r="287" spans="1:28" ht="17.25" x14ac:dyDescent="0.3">
      <c r="A287" s="229">
        <v>215</v>
      </c>
      <c r="B287" s="230" t="s">
        <v>4</v>
      </c>
      <c r="C287" s="229">
        <v>6296</v>
      </c>
      <c r="D287" s="229">
        <v>14</v>
      </c>
      <c r="E287" s="229">
        <v>1</v>
      </c>
      <c r="F287" s="229">
        <v>90</v>
      </c>
      <c r="G287" s="229">
        <v>1</v>
      </c>
      <c r="H287" s="484">
        <f>SUM((D287*400)+(E287*100)+F287)</f>
        <v>5790</v>
      </c>
      <c r="I287" s="229">
        <v>75</v>
      </c>
      <c r="J287" s="473">
        <f>SUM(H287*I287)</f>
        <v>434250</v>
      </c>
      <c r="K287" s="229"/>
      <c r="L287" s="505"/>
      <c r="M287" s="230"/>
      <c r="N287" s="230"/>
      <c r="O287" s="229"/>
      <c r="P287" s="229"/>
      <c r="Q287" s="229"/>
      <c r="R287" s="229"/>
      <c r="S287" s="473">
        <f>SUM(O287*R287)</f>
        <v>0</v>
      </c>
      <c r="T287" s="229"/>
      <c r="U287" s="229"/>
      <c r="V287" s="642">
        <f>SUM(S287-(S287*U287/100))</f>
        <v>0</v>
      </c>
      <c r="W287" s="472">
        <f>SUM(J287+V287)</f>
        <v>434250</v>
      </c>
      <c r="X287" s="231">
        <f>W287</f>
        <v>434250</v>
      </c>
      <c r="Y287" s="229">
        <v>50</v>
      </c>
      <c r="Z287" s="229">
        <v>0</v>
      </c>
      <c r="AA287" s="229">
        <v>0.01</v>
      </c>
      <c r="AB287" s="229"/>
    </row>
    <row r="288" spans="1:28" ht="17.25" x14ac:dyDescent="0.3">
      <c r="A288" s="229">
        <v>216</v>
      </c>
      <c r="B288" s="230" t="s">
        <v>4</v>
      </c>
      <c r="C288" s="229">
        <v>15829</v>
      </c>
      <c r="D288" s="229">
        <v>7</v>
      </c>
      <c r="E288" s="229">
        <v>3</v>
      </c>
      <c r="F288" s="229">
        <v>72</v>
      </c>
      <c r="G288" s="229">
        <v>1</v>
      </c>
      <c r="H288" s="484">
        <f>SUM((D288*400)+(E288*100)+F288)</f>
        <v>3172</v>
      </c>
      <c r="I288" s="229">
        <v>75</v>
      </c>
      <c r="J288" s="473">
        <f>SUM(H288*I288)</f>
        <v>237900</v>
      </c>
      <c r="K288" s="229"/>
      <c r="L288" s="505"/>
      <c r="M288" s="230"/>
      <c r="N288" s="230"/>
      <c r="O288" s="229"/>
      <c r="P288" s="229"/>
      <c r="Q288" s="229"/>
      <c r="R288" s="229"/>
      <c r="S288" s="473">
        <f>SUM(O288*R288)</f>
        <v>0</v>
      </c>
      <c r="T288" s="229"/>
      <c r="U288" s="229"/>
      <c r="V288" s="642">
        <f>SUM(S288-(S288*U288/100))</f>
        <v>0</v>
      </c>
      <c r="W288" s="472">
        <f>SUM(J288+V288)</f>
        <v>237900</v>
      </c>
      <c r="X288" s="231">
        <f>W288</f>
        <v>237900</v>
      </c>
      <c r="Y288" s="229">
        <v>50</v>
      </c>
      <c r="Z288" s="229">
        <v>0</v>
      </c>
      <c r="AA288" s="229">
        <v>0.01</v>
      </c>
      <c r="AB288" s="229"/>
    </row>
    <row r="289" spans="1:28" ht="17.25" x14ac:dyDescent="0.3">
      <c r="A289" s="494">
        <v>217</v>
      </c>
      <c r="B289" s="498" t="s">
        <v>5</v>
      </c>
      <c r="C289" s="494"/>
      <c r="D289" s="494">
        <v>15</v>
      </c>
      <c r="E289" s="494">
        <v>0</v>
      </c>
      <c r="F289" s="494">
        <v>65</v>
      </c>
      <c r="G289" s="229">
        <v>1</v>
      </c>
      <c r="H289" s="484">
        <f>SUM((D289*400)+(E289*100)+F289)</f>
        <v>6065</v>
      </c>
      <c r="I289" s="229">
        <v>75</v>
      </c>
      <c r="J289" s="473">
        <f>SUM(H289*I289)</f>
        <v>454875</v>
      </c>
      <c r="K289" s="229"/>
      <c r="L289" s="643"/>
      <c r="M289" s="498" t="s">
        <v>11</v>
      </c>
      <c r="N289" s="498" t="s">
        <v>0</v>
      </c>
      <c r="O289" s="494">
        <v>30</v>
      </c>
      <c r="P289" s="229"/>
      <c r="Q289" s="229"/>
      <c r="R289" s="229">
        <v>2050</v>
      </c>
      <c r="S289" s="473">
        <f>SUM(O289*R289)</f>
        <v>61500</v>
      </c>
      <c r="T289" s="494">
        <v>20</v>
      </c>
      <c r="U289" s="229">
        <v>93</v>
      </c>
      <c r="V289" s="642">
        <f>SUM(S289-(S289*U289/100))</f>
        <v>4305</v>
      </c>
      <c r="W289" s="472">
        <f>SUM(J289+V289)</f>
        <v>459180</v>
      </c>
      <c r="X289" s="231">
        <f>W289</f>
        <v>459180</v>
      </c>
      <c r="Y289" s="229">
        <v>50</v>
      </c>
      <c r="Z289" s="229">
        <v>0</v>
      </c>
      <c r="AA289" s="229">
        <v>0.01</v>
      </c>
      <c r="AB289" s="494"/>
    </row>
    <row r="290" spans="1:28" ht="17.25" x14ac:dyDescent="0.3">
      <c r="A290" s="229">
        <v>218</v>
      </c>
      <c r="B290" s="230" t="s">
        <v>4</v>
      </c>
      <c r="C290" s="229">
        <v>20799</v>
      </c>
      <c r="D290" s="229">
        <v>12</v>
      </c>
      <c r="E290" s="229">
        <v>0</v>
      </c>
      <c r="F290" s="229">
        <v>46</v>
      </c>
      <c r="G290" s="229">
        <v>1</v>
      </c>
      <c r="H290" s="484">
        <f>SUM((D290*400)+(E290*100)+F290)</f>
        <v>4846</v>
      </c>
      <c r="I290" s="229">
        <v>75</v>
      </c>
      <c r="J290" s="473">
        <f>SUM(H290*I290)</f>
        <v>363450</v>
      </c>
      <c r="K290" s="229"/>
      <c r="L290" s="505"/>
      <c r="M290" s="230"/>
      <c r="N290" s="230"/>
      <c r="O290" s="229"/>
      <c r="P290" s="229"/>
      <c r="Q290" s="229"/>
      <c r="R290" s="229"/>
      <c r="S290" s="473">
        <f>SUM(O290*R290)</f>
        <v>0</v>
      </c>
      <c r="T290" s="229"/>
      <c r="U290" s="229"/>
      <c r="V290" s="642">
        <f>SUM(S290-(S290*U290/100))</f>
        <v>0</v>
      </c>
      <c r="W290" s="472">
        <f>SUM(J290+V290)</f>
        <v>363450</v>
      </c>
      <c r="X290" s="231">
        <f>W290</f>
        <v>363450</v>
      </c>
      <c r="Y290" s="229">
        <v>50</v>
      </c>
      <c r="Z290" s="229">
        <v>0</v>
      </c>
      <c r="AA290" s="229">
        <v>0.01</v>
      </c>
      <c r="AB290" s="229"/>
    </row>
    <row r="291" spans="1:28" ht="17.25" x14ac:dyDescent="0.3">
      <c r="A291" s="229">
        <v>219</v>
      </c>
      <c r="B291" s="230" t="s">
        <v>4</v>
      </c>
      <c r="C291" s="229">
        <v>5885</v>
      </c>
      <c r="D291" s="229">
        <v>8</v>
      </c>
      <c r="E291" s="229">
        <v>0</v>
      </c>
      <c r="F291" s="229">
        <v>64</v>
      </c>
      <c r="G291" s="229">
        <v>1</v>
      </c>
      <c r="H291" s="484">
        <f>SUM((D291*400)+(E291*100)+F291)</f>
        <v>3264</v>
      </c>
      <c r="I291" s="229">
        <v>75</v>
      </c>
      <c r="J291" s="473">
        <f>SUM(H291*I291)</f>
        <v>244800</v>
      </c>
      <c r="K291" s="229"/>
      <c r="L291" s="505"/>
      <c r="M291" s="230"/>
      <c r="N291" s="230"/>
      <c r="O291" s="229"/>
      <c r="P291" s="229"/>
      <c r="Q291" s="229"/>
      <c r="R291" s="229"/>
      <c r="S291" s="473">
        <f>SUM(O291*R291)</f>
        <v>0</v>
      </c>
      <c r="T291" s="229"/>
      <c r="U291" s="229"/>
      <c r="V291" s="642">
        <f>SUM(S291-(S291*U291/100))</f>
        <v>0</v>
      </c>
      <c r="W291" s="472">
        <f>SUM(J291+V291)</f>
        <v>244800</v>
      </c>
      <c r="X291" s="231">
        <f>W291</f>
        <v>244800</v>
      </c>
      <c r="Y291" s="229">
        <v>50</v>
      </c>
      <c r="Z291" s="229">
        <v>0</v>
      </c>
      <c r="AA291" s="229">
        <v>0.01</v>
      </c>
      <c r="AB291" s="229" t="s">
        <v>1335</v>
      </c>
    </row>
    <row r="292" spans="1:28" ht="17.25" x14ac:dyDescent="0.3">
      <c r="A292" s="494">
        <v>220</v>
      </c>
      <c r="B292" s="498" t="s">
        <v>5</v>
      </c>
      <c r="C292" s="494"/>
      <c r="D292" s="494">
        <v>6</v>
      </c>
      <c r="E292" s="494">
        <v>0</v>
      </c>
      <c r="F292" s="494">
        <v>0</v>
      </c>
      <c r="G292" s="229">
        <v>1</v>
      </c>
      <c r="H292" s="484">
        <f>SUM((D292*400)+(E292*100)+F292)</f>
        <v>2400</v>
      </c>
      <c r="I292" s="229">
        <v>75</v>
      </c>
      <c r="J292" s="473">
        <f>SUM(H292*I292)</f>
        <v>180000</v>
      </c>
      <c r="K292" s="229"/>
      <c r="L292" s="643"/>
      <c r="M292" s="498"/>
      <c r="N292" s="498"/>
      <c r="O292" s="494"/>
      <c r="P292" s="229"/>
      <c r="Q292" s="229"/>
      <c r="R292" s="229"/>
      <c r="S292" s="473">
        <f>SUM(O292*R292)</f>
        <v>0</v>
      </c>
      <c r="T292" s="494"/>
      <c r="U292" s="229"/>
      <c r="V292" s="642">
        <f>SUM(S292-(S292*U292/100))</f>
        <v>0</v>
      </c>
      <c r="W292" s="472">
        <f>SUM(J292+V292)</f>
        <v>180000</v>
      </c>
      <c r="X292" s="231">
        <f>W292</f>
        <v>180000</v>
      </c>
      <c r="Y292" s="229">
        <v>50</v>
      </c>
      <c r="Z292" s="229">
        <v>0</v>
      </c>
      <c r="AA292" s="229">
        <v>0.01</v>
      </c>
      <c r="AB292" s="494" t="s">
        <v>1335</v>
      </c>
    </row>
    <row r="293" spans="1:28" ht="17.25" x14ac:dyDescent="0.3">
      <c r="A293" s="229">
        <v>221</v>
      </c>
      <c r="B293" s="230" t="s">
        <v>4</v>
      </c>
      <c r="C293" s="229">
        <v>205</v>
      </c>
      <c r="D293" s="229">
        <v>0</v>
      </c>
      <c r="E293" s="229">
        <v>3</v>
      </c>
      <c r="F293" s="229">
        <v>14</v>
      </c>
      <c r="G293" s="229">
        <v>1</v>
      </c>
      <c r="H293" s="484">
        <f>SUM((D293*400)+(E293*100)+F293)</f>
        <v>314</v>
      </c>
      <c r="I293" s="229">
        <v>75</v>
      </c>
      <c r="J293" s="473">
        <f>SUM(H293*I293)</f>
        <v>23550</v>
      </c>
      <c r="K293" s="229"/>
      <c r="L293" s="505"/>
      <c r="M293" s="230"/>
      <c r="N293" s="230"/>
      <c r="O293" s="229"/>
      <c r="P293" s="229"/>
      <c r="Q293" s="229"/>
      <c r="R293" s="229"/>
      <c r="S293" s="473">
        <f>SUM(O293*R293)</f>
        <v>0</v>
      </c>
      <c r="T293" s="229"/>
      <c r="U293" s="229"/>
      <c r="V293" s="642">
        <f>SUM(S293-(S293*U293/100))</f>
        <v>0</v>
      </c>
      <c r="W293" s="472">
        <f>SUM(J293+V293)</f>
        <v>23550</v>
      </c>
      <c r="X293" s="231">
        <f>W293</f>
        <v>23550</v>
      </c>
      <c r="Y293" s="229">
        <v>50</v>
      </c>
      <c r="Z293" s="229">
        <v>0</v>
      </c>
      <c r="AA293" s="229">
        <v>0.01</v>
      </c>
      <c r="AB293" s="229"/>
    </row>
    <row r="294" spans="1:28" ht="17.25" x14ac:dyDescent="0.3">
      <c r="A294" s="229"/>
      <c r="B294" s="230"/>
      <c r="C294" s="229"/>
      <c r="D294" s="229"/>
      <c r="E294" s="229"/>
      <c r="F294" s="229"/>
      <c r="G294" s="229"/>
      <c r="H294" s="484"/>
      <c r="I294" s="229"/>
      <c r="J294" s="473">
        <f>SUM(H294*I294)</f>
        <v>0</v>
      </c>
      <c r="K294" s="229"/>
      <c r="L294" s="505" t="s">
        <v>1334</v>
      </c>
      <c r="M294" s="230" t="s">
        <v>1333</v>
      </c>
      <c r="N294" s="230" t="s">
        <v>9</v>
      </c>
      <c r="O294" s="229">
        <v>192</v>
      </c>
      <c r="P294" s="229"/>
      <c r="Q294" s="229"/>
      <c r="R294" s="229">
        <v>6500</v>
      </c>
      <c r="S294" s="473">
        <f>SUM(O294*R294)</f>
        <v>1248000</v>
      </c>
      <c r="T294" s="229">
        <v>30</v>
      </c>
      <c r="U294" s="229">
        <v>85</v>
      </c>
      <c r="V294" s="642">
        <f>SUM(S294-(S294*U294/100))</f>
        <v>187200</v>
      </c>
      <c r="W294" s="472">
        <f>SUM(J294+V294)</f>
        <v>187200</v>
      </c>
      <c r="X294" s="231">
        <f>W294</f>
        <v>187200</v>
      </c>
      <c r="Y294" s="229">
        <v>10</v>
      </c>
      <c r="Z294" s="229">
        <v>0</v>
      </c>
      <c r="AA294" s="229">
        <v>0.02</v>
      </c>
      <c r="AB294" s="229"/>
    </row>
    <row r="295" spans="1:28" ht="17.25" x14ac:dyDescent="0.3">
      <c r="A295" s="229"/>
      <c r="B295" s="230"/>
      <c r="C295" s="229"/>
      <c r="D295" s="229"/>
      <c r="E295" s="229"/>
      <c r="F295" s="229"/>
      <c r="G295" s="229"/>
      <c r="H295" s="484"/>
      <c r="I295" s="229"/>
      <c r="J295" s="473">
        <f>SUM(H295*I295)</f>
        <v>0</v>
      </c>
      <c r="K295" s="229"/>
      <c r="L295" s="505"/>
      <c r="M295" s="230" t="s">
        <v>8</v>
      </c>
      <c r="N295" s="230" t="s">
        <v>0</v>
      </c>
      <c r="O295" s="229">
        <v>30</v>
      </c>
      <c r="P295" s="229"/>
      <c r="Q295" s="229"/>
      <c r="R295" s="229">
        <v>5400</v>
      </c>
      <c r="S295" s="473">
        <f>SUM(O295*R295)</f>
        <v>162000</v>
      </c>
      <c r="T295" s="229">
        <v>30</v>
      </c>
      <c r="U295" s="229">
        <v>93</v>
      </c>
      <c r="V295" s="642">
        <f>SUM(S295-(S295*U295/100))</f>
        <v>11340</v>
      </c>
      <c r="W295" s="472">
        <f>SUM(J295+V295)</f>
        <v>11340</v>
      </c>
      <c r="X295" s="231">
        <f>W295</f>
        <v>11340</v>
      </c>
      <c r="Y295" s="229">
        <v>50</v>
      </c>
      <c r="Z295" s="229">
        <v>0</v>
      </c>
      <c r="AA295" s="229">
        <v>0.01</v>
      </c>
      <c r="AB295" s="229"/>
    </row>
    <row r="296" spans="1:28" ht="17.25" x14ac:dyDescent="0.3">
      <c r="A296" s="229"/>
      <c r="B296" s="230"/>
      <c r="C296" s="229"/>
      <c r="D296" s="229"/>
      <c r="E296" s="229"/>
      <c r="F296" s="229"/>
      <c r="G296" s="229"/>
      <c r="H296" s="484"/>
      <c r="I296" s="229"/>
      <c r="J296" s="473">
        <f>SUM(H296*I296)</f>
        <v>0</v>
      </c>
      <c r="K296" s="229"/>
      <c r="L296" s="505"/>
      <c r="M296" s="230" t="s">
        <v>16</v>
      </c>
      <c r="N296" s="230" t="s">
        <v>0</v>
      </c>
      <c r="O296" s="229">
        <v>40</v>
      </c>
      <c r="P296" s="229"/>
      <c r="Q296" s="229"/>
      <c r="R296" s="229">
        <v>2400</v>
      </c>
      <c r="S296" s="473">
        <f>SUM(O296*R296)</f>
        <v>96000</v>
      </c>
      <c r="T296" s="229">
        <v>15</v>
      </c>
      <c r="U296" s="229">
        <v>65</v>
      </c>
      <c r="V296" s="642">
        <f>SUM(S296-(S296*U296/100))</f>
        <v>33600</v>
      </c>
      <c r="W296" s="472">
        <f>SUM(J296+V296)</f>
        <v>33600</v>
      </c>
      <c r="X296" s="231">
        <f>W296</f>
        <v>33600</v>
      </c>
      <c r="Y296" s="229">
        <v>0</v>
      </c>
      <c r="Z296" s="493">
        <f>X296</f>
        <v>33600</v>
      </c>
      <c r="AA296" s="229">
        <v>0.03</v>
      </c>
      <c r="AB296" s="229"/>
    </row>
    <row r="297" spans="1:28" ht="17.25" x14ac:dyDescent="0.3">
      <c r="A297" s="229">
        <v>222</v>
      </c>
      <c r="B297" s="230" t="s">
        <v>4</v>
      </c>
      <c r="C297" s="229">
        <v>2890</v>
      </c>
      <c r="D297" s="229">
        <v>8</v>
      </c>
      <c r="E297" s="229">
        <v>3</v>
      </c>
      <c r="F297" s="229">
        <v>77</v>
      </c>
      <c r="G297" s="229">
        <v>1</v>
      </c>
      <c r="H297" s="484">
        <f>SUM((D297*400)+(E297*100)+F297)</f>
        <v>3577</v>
      </c>
      <c r="I297" s="229">
        <v>75</v>
      </c>
      <c r="J297" s="473">
        <f>SUM(H297*I297)</f>
        <v>268275</v>
      </c>
      <c r="K297" s="229"/>
      <c r="L297" s="505"/>
      <c r="M297" s="230"/>
      <c r="N297" s="230"/>
      <c r="O297" s="229"/>
      <c r="P297" s="229"/>
      <c r="Q297" s="229"/>
      <c r="R297" s="229"/>
      <c r="S297" s="473">
        <f>SUM(O297*R297)</f>
        <v>0</v>
      </c>
      <c r="T297" s="229"/>
      <c r="U297" s="229"/>
      <c r="V297" s="642">
        <f>SUM(S297-(S297*U297/100))</f>
        <v>0</v>
      </c>
      <c r="W297" s="472">
        <f>SUM(J297+V297)</f>
        <v>268275</v>
      </c>
      <c r="X297" s="231">
        <f>W297</f>
        <v>268275</v>
      </c>
      <c r="Y297" s="229">
        <v>50</v>
      </c>
      <c r="Z297" s="229">
        <v>0</v>
      </c>
      <c r="AA297" s="229">
        <v>0.01</v>
      </c>
      <c r="AB297" s="229"/>
    </row>
    <row r="298" spans="1:28" ht="17.25" x14ac:dyDescent="0.3">
      <c r="A298" s="229">
        <v>223</v>
      </c>
      <c r="B298" s="230" t="s">
        <v>4</v>
      </c>
      <c r="C298" s="229">
        <v>2886</v>
      </c>
      <c r="D298" s="229">
        <v>8</v>
      </c>
      <c r="E298" s="229">
        <v>0</v>
      </c>
      <c r="F298" s="229">
        <v>0</v>
      </c>
      <c r="G298" s="229">
        <v>1</v>
      </c>
      <c r="H298" s="484">
        <f>SUM((D298*400)+(E298*100)+F298)</f>
        <v>3200</v>
      </c>
      <c r="I298" s="229">
        <v>75</v>
      </c>
      <c r="J298" s="473">
        <f>SUM(H298*I298)</f>
        <v>240000</v>
      </c>
      <c r="K298" s="229"/>
      <c r="L298" s="505"/>
      <c r="M298" s="230"/>
      <c r="N298" s="230"/>
      <c r="O298" s="229"/>
      <c r="P298" s="229"/>
      <c r="Q298" s="229"/>
      <c r="R298" s="229"/>
      <c r="S298" s="473">
        <f>SUM(O298*R298)</f>
        <v>0</v>
      </c>
      <c r="T298" s="229"/>
      <c r="U298" s="229"/>
      <c r="V298" s="642">
        <f>SUM(S298-(S298*U298/100))</f>
        <v>0</v>
      </c>
      <c r="W298" s="472">
        <f>SUM(J298+V298)</f>
        <v>240000</v>
      </c>
      <c r="X298" s="231">
        <f>W298</f>
        <v>240000</v>
      </c>
      <c r="Y298" s="229">
        <v>50</v>
      </c>
      <c r="Z298" s="229">
        <v>0</v>
      </c>
      <c r="AA298" s="229">
        <v>0.01</v>
      </c>
      <c r="AB298" s="229"/>
    </row>
    <row r="299" spans="1:28" ht="17.25" x14ac:dyDescent="0.3">
      <c r="A299" s="229">
        <v>224</v>
      </c>
      <c r="B299" s="230" t="s">
        <v>4</v>
      </c>
      <c r="C299" s="229">
        <v>8753</v>
      </c>
      <c r="D299" s="229">
        <v>18</v>
      </c>
      <c r="E299" s="229">
        <v>2</v>
      </c>
      <c r="F299" s="229">
        <v>57</v>
      </c>
      <c r="G299" s="229">
        <v>1</v>
      </c>
      <c r="H299" s="484">
        <f>SUM((D299*400)+(E299*100)+F299)</f>
        <v>7457</v>
      </c>
      <c r="I299" s="229">
        <v>75</v>
      </c>
      <c r="J299" s="473">
        <f>SUM(H299*I299)</f>
        <v>559275</v>
      </c>
      <c r="K299" s="229"/>
      <c r="L299" s="505"/>
      <c r="M299" s="230"/>
      <c r="N299" s="230"/>
      <c r="O299" s="229"/>
      <c r="P299" s="229"/>
      <c r="Q299" s="229"/>
      <c r="R299" s="229"/>
      <c r="S299" s="473">
        <f>SUM(O299*R299)</f>
        <v>0</v>
      </c>
      <c r="T299" s="229"/>
      <c r="U299" s="229"/>
      <c r="V299" s="642">
        <f>SUM(S299-(S299*U299/100))</f>
        <v>0</v>
      </c>
      <c r="W299" s="472">
        <f>SUM(J299+V299)</f>
        <v>559275</v>
      </c>
      <c r="X299" s="231">
        <f>W299</f>
        <v>559275</v>
      </c>
      <c r="Y299" s="229">
        <v>50</v>
      </c>
      <c r="Z299" s="229">
        <v>0</v>
      </c>
      <c r="AA299" s="229">
        <v>0.01</v>
      </c>
      <c r="AB299" s="229"/>
    </row>
    <row r="300" spans="1:28" ht="17.25" x14ac:dyDescent="0.3">
      <c r="A300" s="229">
        <v>225</v>
      </c>
      <c r="B300" s="230" t="s">
        <v>4</v>
      </c>
      <c r="C300" s="229">
        <v>1579</v>
      </c>
      <c r="D300" s="229">
        <v>4</v>
      </c>
      <c r="E300" s="229">
        <v>0</v>
      </c>
      <c r="F300" s="229">
        <v>99</v>
      </c>
      <c r="G300" s="229">
        <v>1</v>
      </c>
      <c r="H300" s="484">
        <f>SUM((D300*400)+(E300*100)+F300)</f>
        <v>1699</v>
      </c>
      <c r="I300" s="229">
        <v>75</v>
      </c>
      <c r="J300" s="473">
        <f>SUM(H300*I300)</f>
        <v>127425</v>
      </c>
      <c r="K300" s="229"/>
      <c r="L300" s="505"/>
      <c r="M300" s="230"/>
      <c r="N300" s="230"/>
      <c r="O300" s="229"/>
      <c r="P300" s="229"/>
      <c r="Q300" s="229"/>
      <c r="R300" s="229"/>
      <c r="S300" s="473">
        <f>SUM(O300*R300)</f>
        <v>0</v>
      </c>
      <c r="T300" s="229"/>
      <c r="U300" s="229"/>
      <c r="V300" s="642">
        <f>SUM(S300-(S300*U300/100))</f>
        <v>0</v>
      </c>
      <c r="W300" s="472">
        <f>SUM(J300+V300)</f>
        <v>127425</v>
      </c>
      <c r="X300" s="231">
        <f>W300</f>
        <v>127425</v>
      </c>
      <c r="Y300" s="229">
        <v>50</v>
      </c>
      <c r="Z300" s="229">
        <v>0</v>
      </c>
      <c r="AA300" s="229">
        <v>0.01</v>
      </c>
      <c r="AB300" s="229"/>
    </row>
    <row r="301" spans="1:28" ht="17.25" x14ac:dyDescent="0.3">
      <c r="A301" s="229">
        <v>226</v>
      </c>
      <c r="B301" s="230" t="s">
        <v>4</v>
      </c>
      <c r="C301" s="229">
        <v>1785</v>
      </c>
      <c r="D301" s="229">
        <v>3</v>
      </c>
      <c r="E301" s="229">
        <v>1</v>
      </c>
      <c r="F301" s="229">
        <v>62</v>
      </c>
      <c r="G301" s="229">
        <v>1</v>
      </c>
      <c r="H301" s="484">
        <f>SUM((D301*400)+(E301*100)+F301)</f>
        <v>1362</v>
      </c>
      <c r="I301" s="229">
        <v>75</v>
      </c>
      <c r="J301" s="473">
        <f>SUM(H301*I301)</f>
        <v>102150</v>
      </c>
      <c r="K301" s="229"/>
      <c r="L301" s="505"/>
      <c r="M301" s="230"/>
      <c r="N301" s="230"/>
      <c r="O301" s="229"/>
      <c r="P301" s="229"/>
      <c r="Q301" s="229"/>
      <c r="R301" s="229"/>
      <c r="S301" s="473">
        <f>SUM(O301*R301)</f>
        <v>0</v>
      </c>
      <c r="T301" s="229"/>
      <c r="U301" s="229"/>
      <c r="V301" s="642">
        <f>SUM(S301-(S301*U301/100))</f>
        <v>0</v>
      </c>
      <c r="W301" s="472">
        <f>SUM(J301+V301)</f>
        <v>102150</v>
      </c>
      <c r="X301" s="231">
        <f>W301</f>
        <v>102150</v>
      </c>
      <c r="Y301" s="229">
        <v>50</v>
      </c>
      <c r="Z301" s="229">
        <v>0</v>
      </c>
      <c r="AA301" s="229">
        <v>0.01</v>
      </c>
      <c r="AB301" s="229" t="s">
        <v>1332</v>
      </c>
    </row>
    <row r="302" spans="1:28" ht="17.25" x14ac:dyDescent="0.3">
      <c r="A302" s="229"/>
      <c r="B302" s="230"/>
      <c r="C302" s="229"/>
      <c r="D302" s="229"/>
      <c r="E302" s="229"/>
      <c r="F302" s="229"/>
      <c r="G302" s="229"/>
      <c r="H302" s="484">
        <f>SUM((D302*400)+(E302*100)+F302)</f>
        <v>0</v>
      </c>
      <c r="I302" s="229"/>
      <c r="J302" s="473">
        <f>SUM(H302*I302)</f>
        <v>0</v>
      </c>
      <c r="K302" s="229"/>
      <c r="L302" s="505" t="s">
        <v>120</v>
      </c>
      <c r="M302" s="230" t="s">
        <v>10</v>
      </c>
      <c r="N302" s="230" t="s">
        <v>9</v>
      </c>
      <c r="O302" s="229">
        <v>180</v>
      </c>
      <c r="P302" s="229"/>
      <c r="Q302" s="229"/>
      <c r="R302" s="229">
        <v>6500</v>
      </c>
      <c r="S302" s="473">
        <f>SUM(O302*R302)</f>
        <v>1170000</v>
      </c>
      <c r="T302" s="229">
        <v>25</v>
      </c>
      <c r="U302" s="229">
        <v>85</v>
      </c>
      <c r="V302" s="642">
        <f>SUM(S302-(S302*U302/100))</f>
        <v>175500</v>
      </c>
      <c r="W302" s="472">
        <f>SUM(J302+V302)</f>
        <v>175500</v>
      </c>
      <c r="X302" s="231">
        <f>W302</f>
        <v>175500</v>
      </c>
      <c r="Y302" s="229">
        <v>10</v>
      </c>
      <c r="Z302" s="229">
        <v>0</v>
      </c>
      <c r="AA302" s="229">
        <v>0.02</v>
      </c>
      <c r="AB302" s="229"/>
    </row>
    <row r="303" spans="1:28" ht="17.25" x14ac:dyDescent="0.3">
      <c r="A303" s="229"/>
      <c r="B303" s="230"/>
      <c r="C303" s="229"/>
      <c r="D303" s="229"/>
      <c r="E303" s="229"/>
      <c r="F303" s="229"/>
      <c r="G303" s="229"/>
      <c r="H303" s="484">
        <f>SUM((D303*400)+(E303*100)+F303)</f>
        <v>0</v>
      </c>
      <c r="I303" s="229"/>
      <c r="J303" s="473">
        <f>SUM(H303*I303)</f>
        <v>0</v>
      </c>
      <c r="K303" s="229"/>
      <c r="L303" s="505"/>
      <c r="M303" s="230" t="s">
        <v>8</v>
      </c>
      <c r="N303" s="230" t="s">
        <v>0</v>
      </c>
      <c r="O303" s="229">
        <v>30</v>
      </c>
      <c r="P303" s="229"/>
      <c r="Q303" s="229"/>
      <c r="R303" s="229">
        <v>5400</v>
      </c>
      <c r="S303" s="473">
        <f>SUM(O303*R303)</f>
        <v>162000</v>
      </c>
      <c r="T303" s="229">
        <v>28</v>
      </c>
      <c r="U303" s="229">
        <v>93</v>
      </c>
      <c r="V303" s="642">
        <f>SUM(S303-(S303*U303/100))</f>
        <v>11340</v>
      </c>
      <c r="W303" s="472">
        <f>SUM(J303+V303)</f>
        <v>11340</v>
      </c>
      <c r="X303" s="231">
        <f>W303</f>
        <v>11340</v>
      </c>
      <c r="Y303" s="229">
        <v>50</v>
      </c>
      <c r="Z303" s="229">
        <v>0</v>
      </c>
      <c r="AA303" s="229">
        <v>0.01</v>
      </c>
      <c r="AB303" s="229"/>
    </row>
    <row r="304" spans="1:28" ht="17.25" x14ac:dyDescent="0.3">
      <c r="A304" s="229">
        <v>227</v>
      </c>
      <c r="B304" s="230" t="s">
        <v>4</v>
      </c>
      <c r="C304" s="229">
        <v>1716</v>
      </c>
      <c r="D304" s="229">
        <v>7</v>
      </c>
      <c r="E304" s="229">
        <v>1</v>
      </c>
      <c r="F304" s="229">
        <v>68</v>
      </c>
      <c r="G304" s="229">
        <v>1</v>
      </c>
      <c r="H304" s="484">
        <f>SUM((D304*400)+(E304*100)+F304)</f>
        <v>2968</v>
      </c>
      <c r="I304" s="229">
        <v>75</v>
      </c>
      <c r="J304" s="473">
        <f>SUM(H304*I304)</f>
        <v>222600</v>
      </c>
      <c r="K304" s="229"/>
      <c r="L304" s="505"/>
      <c r="M304" s="230"/>
      <c r="N304" s="230"/>
      <c r="O304" s="229"/>
      <c r="P304" s="229"/>
      <c r="Q304" s="229"/>
      <c r="R304" s="229"/>
      <c r="S304" s="473">
        <f>SUM(O304*R304)</f>
        <v>0</v>
      </c>
      <c r="T304" s="229"/>
      <c r="U304" s="229"/>
      <c r="V304" s="642">
        <f>SUM(S304-(S304*U304/100))</f>
        <v>0</v>
      </c>
      <c r="W304" s="472">
        <f>SUM(J304+V304)</f>
        <v>222600</v>
      </c>
      <c r="X304" s="231">
        <f>W304</f>
        <v>222600</v>
      </c>
      <c r="Y304" s="229">
        <v>50</v>
      </c>
      <c r="Z304" s="229">
        <v>0</v>
      </c>
      <c r="AA304" s="229">
        <v>0.01</v>
      </c>
      <c r="AB304" s="229"/>
    </row>
    <row r="305" spans="1:28" ht="17.25" x14ac:dyDescent="0.3">
      <c r="A305" s="229">
        <v>228</v>
      </c>
      <c r="B305" s="230" t="s">
        <v>4</v>
      </c>
      <c r="C305" s="229">
        <v>1717</v>
      </c>
      <c r="D305" s="229">
        <v>2</v>
      </c>
      <c r="E305" s="229">
        <v>0</v>
      </c>
      <c r="F305" s="229">
        <v>24</v>
      </c>
      <c r="G305" s="229">
        <v>1</v>
      </c>
      <c r="H305" s="484">
        <f>SUM((D305*400)+(E305*100)+F305)</f>
        <v>824</v>
      </c>
      <c r="I305" s="229">
        <v>75</v>
      </c>
      <c r="J305" s="473">
        <f>SUM(H305*I305)</f>
        <v>61800</v>
      </c>
      <c r="K305" s="229"/>
      <c r="L305" s="505"/>
      <c r="M305" s="230"/>
      <c r="N305" s="230"/>
      <c r="O305" s="229"/>
      <c r="P305" s="229"/>
      <c r="Q305" s="229"/>
      <c r="R305" s="229"/>
      <c r="S305" s="473">
        <f>SUM(O305*R305)</f>
        <v>0</v>
      </c>
      <c r="T305" s="229"/>
      <c r="U305" s="229"/>
      <c r="V305" s="642">
        <f>SUM(S305-(S305*U305/100))</f>
        <v>0</v>
      </c>
      <c r="W305" s="472">
        <f>SUM(J305+V305)</f>
        <v>61800</v>
      </c>
      <c r="X305" s="231">
        <f>W305</f>
        <v>61800</v>
      </c>
      <c r="Y305" s="229">
        <v>50</v>
      </c>
      <c r="Z305" s="229">
        <v>0</v>
      </c>
      <c r="AA305" s="229">
        <v>0.01</v>
      </c>
      <c r="AB305" s="229"/>
    </row>
    <row r="306" spans="1:28" ht="17.25" x14ac:dyDescent="0.3">
      <c r="A306" s="229">
        <v>229</v>
      </c>
      <c r="B306" s="230" t="s">
        <v>4</v>
      </c>
      <c r="C306" s="229">
        <v>1653</v>
      </c>
      <c r="D306" s="229">
        <v>0</v>
      </c>
      <c r="E306" s="229">
        <v>0</v>
      </c>
      <c r="F306" s="229">
        <v>92</v>
      </c>
      <c r="G306" s="229">
        <v>2</v>
      </c>
      <c r="H306" s="484">
        <f>SUM((D306*400)+(E306*100)+F306)</f>
        <v>92</v>
      </c>
      <c r="I306" s="229">
        <v>75</v>
      </c>
      <c r="J306" s="473">
        <f>SUM(H306*I306)</f>
        <v>6900</v>
      </c>
      <c r="K306" s="229"/>
      <c r="L306" s="505" t="s">
        <v>1331</v>
      </c>
      <c r="M306" s="230" t="s">
        <v>3</v>
      </c>
      <c r="N306" s="230" t="s">
        <v>2</v>
      </c>
      <c r="O306" s="229">
        <v>300</v>
      </c>
      <c r="P306" s="229"/>
      <c r="Q306" s="229"/>
      <c r="R306" s="229">
        <v>6500</v>
      </c>
      <c r="S306" s="473">
        <f>SUM(O306*R306)</f>
        <v>1950000</v>
      </c>
      <c r="T306" s="229">
        <v>25</v>
      </c>
      <c r="U306" s="229">
        <v>40</v>
      </c>
      <c r="V306" s="642">
        <f>SUM(S306-(S306*U306/100))</f>
        <v>1170000</v>
      </c>
      <c r="W306" s="472">
        <f>SUM(J306+V306)</f>
        <v>1176900</v>
      </c>
      <c r="X306" s="231">
        <f>W306</f>
        <v>1176900</v>
      </c>
      <c r="Y306" s="229">
        <v>10</v>
      </c>
      <c r="Z306" s="229">
        <v>0</v>
      </c>
      <c r="AA306" s="229">
        <v>0.02</v>
      </c>
      <c r="AB306" s="229"/>
    </row>
    <row r="307" spans="1:28" ht="17.25" x14ac:dyDescent="0.3">
      <c r="A307" s="229"/>
      <c r="B307" s="230"/>
      <c r="C307" s="229"/>
      <c r="D307" s="229"/>
      <c r="E307" s="229"/>
      <c r="F307" s="229"/>
      <c r="G307" s="229"/>
      <c r="H307" s="484">
        <f>SUM((D307*400)+(E307*100)+F307)</f>
        <v>0</v>
      </c>
      <c r="I307" s="229">
        <v>75</v>
      </c>
      <c r="J307" s="473">
        <f>SUM(H307*I307)</f>
        <v>0</v>
      </c>
      <c r="K307" s="229"/>
      <c r="L307" s="505"/>
      <c r="M307" s="230" t="s">
        <v>12</v>
      </c>
      <c r="N307" s="230" t="s">
        <v>0</v>
      </c>
      <c r="O307" s="229">
        <v>30</v>
      </c>
      <c r="P307" s="229"/>
      <c r="Q307" s="229"/>
      <c r="R307" s="229">
        <v>5400</v>
      </c>
      <c r="S307" s="473">
        <f>SUM(O307*R307)</f>
        <v>162000</v>
      </c>
      <c r="T307" s="229">
        <v>25</v>
      </c>
      <c r="U307" s="229">
        <v>93</v>
      </c>
      <c r="V307" s="642">
        <f>SUM(S307-(S307*U307/100))</f>
        <v>11340</v>
      </c>
      <c r="W307" s="472">
        <f>SUM(J307+V307)</f>
        <v>11340</v>
      </c>
      <c r="X307" s="231">
        <f>W307</f>
        <v>11340</v>
      </c>
      <c r="Y307" s="229">
        <v>50</v>
      </c>
      <c r="Z307" s="229">
        <v>0</v>
      </c>
      <c r="AA307" s="229">
        <v>0.01</v>
      </c>
      <c r="AB307" s="229"/>
    </row>
    <row r="308" spans="1:28" ht="17.25" x14ac:dyDescent="0.3">
      <c r="A308" s="229">
        <v>230</v>
      </c>
      <c r="B308" s="230" t="s">
        <v>4</v>
      </c>
      <c r="C308" s="229">
        <v>2842</v>
      </c>
      <c r="D308" s="229">
        <v>4</v>
      </c>
      <c r="E308" s="229">
        <v>0</v>
      </c>
      <c r="F308" s="229">
        <v>0</v>
      </c>
      <c r="G308" s="229">
        <v>1</v>
      </c>
      <c r="H308" s="484">
        <f>SUM((D308*400)+(E308*100)+F308)</f>
        <v>1600</v>
      </c>
      <c r="I308" s="229">
        <v>75</v>
      </c>
      <c r="J308" s="473">
        <f>SUM(H308*I308)</f>
        <v>120000</v>
      </c>
      <c r="K308" s="229"/>
      <c r="L308" s="505"/>
      <c r="M308" s="230"/>
      <c r="N308" s="230"/>
      <c r="O308" s="229"/>
      <c r="P308" s="229"/>
      <c r="Q308" s="229"/>
      <c r="R308" s="229"/>
      <c r="S308" s="473">
        <f>SUM(O308*R308)</f>
        <v>0</v>
      </c>
      <c r="T308" s="229"/>
      <c r="U308" s="229"/>
      <c r="V308" s="642">
        <f>SUM(S308-(S308*U308/100))</f>
        <v>0</v>
      </c>
      <c r="W308" s="472">
        <f>SUM(J308+V308)</f>
        <v>120000</v>
      </c>
      <c r="X308" s="231">
        <f>W308</f>
        <v>120000</v>
      </c>
      <c r="Y308" s="229">
        <v>50</v>
      </c>
      <c r="Z308" s="229">
        <v>0</v>
      </c>
      <c r="AA308" s="229">
        <v>0.01</v>
      </c>
      <c r="AB308" s="229"/>
    </row>
    <row r="309" spans="1:28" ht="17.25" x14ac:dyDescent="0.3">
      <c r="A309" s="229">
        <v>231</v>
      </c>
      <c r="B309" s="230" t="s">
        <v>4</v>
      </c>
      <c r="C309" s="229">
        <v>195</v>
      </c>
      <c r="D309" s="229">
        <v>0</v>
      </c>
      <c r="E309" s="229">
        <v>0</v>
      </c>
      <c r="F309" s="229">
        <v>40</v>
      </c>
      <c r="G309" s="229">
        <v>2</v>
      </c>
      <c r="H309" s="484">
        <f>SUM((D309*400)+(E309*100)+F309)</f>
        <v>40</v>
      </c>
      <c r="I309" s="229">
        <v>75</v>
      </c>
      <c r="J309" s="473">
        <f>SUM(H309*I309)</f>
        <v>3000</v>
      </c>
      <c r="K309" s="229"/>
      <c r="L309" s="505" t="s">
        <v>1330</v>
      </c>
      <c r="M309" s="230" t="s">
        <v>10</v>
      </c>
      <c r="N309" s="230" t="s">
        <v>9</v>
      </c>
      <c r="O309" s="229">
        <v>300</v>
      </c>
      <c r="P309" s="229"/>
      <c r="Q309" s="229"/>
      <c r="R309" s="229">
        <v>6500</v>
      </c>
      <c r="S309" s="473">
        <f>SUM(O309*R309)</f>
        <v>1950000</v>
      </c>
      <c r="T309" s="229">
        <v>22</v>
      </c>
      <c r="U309" s="229">
        <v>85</v>
      </c>
      <c r="V309" s="642">
        <f>SUM(S309-(S309*U309/100))</f>
        <v>292500</v>
      </c>
      <c r="W309" s="472">
        <f>SUM(J309+V309)</f>
        <v>295500</v>
      </c>
      <c r="X309" s="231">
        <f>W309</f>
        <v>295500</v>
      </c>
      <c r="Y309" s="229">
        <v>10</v>
      </c>
      <c r="Z309" s="229">
        <v>0</v>
      </c>
      <c r="AA309" s="229">
        <v>0.02</v>
      </c>
      <c r="AB309" s="229"/>
    </row>
    <row r="310" spans="1:28" ht="17.25" x14ac:dyDescent="0.3">
      <c r="A310" s="229">
        <v>232</v>
      </c>
      <c r="B310" s="230" t="s">
        <v>4</v>
      </c>
      <c r="C310" s="229">
        <v>194</v>
      </c>
      <c r="D310" s="229">
        <v>0</v>
      </c>
      <c r="E310" s="229">
        <v>0</v>
      </c>
      <c r="F310" s="229">
        <v>47</v>
      </c>
      <c r="G310" s="229">
        <v>1</v>
      </c>
      <c r="H310" s="484">
        <f>SUM((D310*400)+(E310*100)+F310)</f>
        <v>47</v>
      </c>
      <c r="I310" s="229">
        <v>75</v>
      </c>
      <c r="J310" s="473">
        <f>SUM(H310*I310)</f>
        <v>3525</v>
      </c>
      <c r="K310" s="229"/>
      <c r="L310" s="505"/>
      <c r="M310" s="230"/>
      <c r="N310" s="230"/>
      <c r="O310" s="229"/>
      <c r="P310" s="229"/>
      <c r="Q310" s="229"/>
      <c r="R310" s="229"/>
      <c r="S310" s="473">
        <f>SUM(O310*R310)</f>
        <v>0</v>
      </c>
      <c r="T310" s="229"/>
      <c r="U310" s="229"/>
      <c r="V310" s="642">
        <f>SUM(S310-(S310*U310/100))</f>
        <v>0</v>
      </c>
      <c r="W310" s="472">
        <f>SUM(J310+V310)</f>
        <v>3525</v>
      </c>
      <c r="X310" s="231">
        <f>W310</f>
        <v>3525</v>
      </c>
      <c r="Y310" s="229">
        <v>50</v>
      </c>
      <c r="Z310" s="229">
        <v>0</v>
      </c>
      <c r="AA310" s="229">
        <v>0.01</v>
      </c>
      <c r="AB310" s="229"/>
    </row>
    <row r="311" spans="1:28" ht="17.25" x14ac:dyDescent="0.3">
      <c r="A311" s="500">
        <v>233</v>
      </c>
      <c r="B311" s="501" t="s">
        <v>4</v>
      </c>
      <c r="C311" s="500">
        <v>1708</v>
      </c>
      <c r="D311" s="500">
        <v>0</v>
      </c>
      <c r="E311" s="500">
        <v>2</v>
      </c>
      <c r="F311" s="500">
        <v>84</v>
      </c>
      <c r="G311" s="229">
        <v>1</v>
      </c>
      <c r="H311" s="484">
        <f>SUM((D311*400)+(E311*100)+F311)</f>
        <v>284</v>
      </c>
      <c r="I311" s="229">
        <v>75</v>
      </c>
      <c r="J311" s="473">
        <f>SUM(H311*I311)</f>
        <v>21300</v>
      </c>
      <c r="K311" s="229"/>
      <c r="L311" s="644"/>
      <c r="M311" s="501"/>
      <c r="N311" s="501"/>
      <c r="O311" s="500"/>
      <c r="P311" s="229"/>
      <c r="Q311" s="229"/>
      <c r="R311" s="229"/>
      <c r="S311" s="473">
        <f>SUM(O311*R311)</f>
        <v>0</v>
      </c>
      <c r="T311" s="500"/>
      <c r="U311" s="229"/>
      <c r="V311" s="642">
        <f>SUM(S311-(S311*U311/100))</f>
        <v>0</v>
      </c>
      <c r="W311" s="472">
        <f>SUM(J311+V311)</f>
        <v>21300</v>
      </c>
      <c r="X311" s="231">
        <f>W311</f>
        <v>21300</v>
      </c>
      <c r="Y311" s="229">
        <v>50</v>
      </c>
      <c r="Z311" s="229">
        <v>0</v>
      </c>
      <c r="AA311" s="229">
        <v>0.01</v>
      </c>
      <c r="AB311" s="500"/>
    </row>
    <row r="312" spans="1:28" ht="17.25" x14ac:dyDescent="0.3">
      <c r="A312" s="229">
        <v>234</v>
      </c>
      <c r="B312" s="230" t="s">
        <v>4</v>
      </c>
      <c r="C312" s="229">
        <v>5886</v>
      </c>
      <c r="D312" s="229">
        <v>9</v>
      </c>
      <c r="E312" s="229">
        <v>2</v>
      </c>
      <c r="F312" s="229">
        <v>50</v>
      </c>
      <c r="G312" s="229">
        <v>1</v>
      </c>
      <c r="H312" s="484">
        <f>SUM((D312*400)+(E312*100)+F312)</f>
        <v>3850</v>
      </c>
      <c r="I312" s="229">
        <v>75</v>
      </c>
      <c r="J312" s="473">
        <f>SUM(H312*I312)</f>
        <v>288750</v>
      </c>
      <c r="K312" s="229"/>
      <c r="L312" s="505"/>
      <c r="M312" s="230"/>
      <c r="N312" s="230"/>
      <c r="O312" s="229"/>
      <c r="P312" s="229"/>
      <c r="Q312" s="229"/>
      <c r="R312" s="229"/>
      <c r="S312" s="473">
        <f>SUM(O312*R312)</f>
        <v>0</v>
      </c>
      <c r="T312" s="229"/>
      <c r="U312" s="229"/>
      <c r="V312" s="642">
        <f>SUM(S312-(S312*U312/100))</f>
        <v>0</v>
      </c>
      <c r="W312" s="472">
        <f>SUM(J312+V312)</f>
        <v>288750</v>
      </c>
      <c r="X312" s="231">
        <f>W312</f>
        <v>288750</v>
      </c>
      <c r="Y312" s="229">
        <v>50</v>
      </c>
      <c r="Z312" s="229">
        <v>0</v>
      </c>
      <c r="AA312" s="229">
        <v>0.01</v>
      </c>
      <c r="AB312" s="229"/>
    </row>
    <row r="313" spans="1:28" ht="17.25" x14ac:dyDescent="0.3">
      <c r="A313" s="229">
        <v>235</v>
      </c>
      <c r="B313" s="230" t="s">
        <v>4</v>
      </c>
      <c r="C313" s="229">
        <v>1650</v>
      </c>
      <c r="D313" s="229">
        <v>0</v>
      </c>
      <c r="E313" s="229">
        <v>1</v>
      </c>
      <c r="F313" s="229">
        <v>0</v>
      </c>
      <c r="G313" s="229">
        <v>2</v>
      </c>
      <c r="H313" s="484">
        <f>SUM((D313*400)+(E313*100)+F313)</f>
        <v>100</v>
      </c>
      <c r="I313" s="229">
        <v>75</v>
      </c>
      <c r="J313" s="473">
        <f>SUM(H313*I313)</f>
        <v>7500</v>
      </c>
      <c r="K313" s="229"/>
      <c r="L313" s="505" t="s">
        <v>1273</v>
      </c>
      <c r="M313" s="230" t="s">
        <v>3</v>
      </c>
      <c r="N313" s="230" t="s">
        <v>2</v>
      </c>
      <c r="O313" s="229">
        <v>480</v>
      </c>
      <c r="P313" s="229"/>
      <c r="Q313" s="229"/>
      <c r="R313" s="229">
        <v>6500</v>
      </c>
      <c r="S313" s="473">
        <f>SUM(O313*R313)</f>
        <v>3120000</v>
      </c>
      <c r="T313" s="229">
        <v>25</v>
      </c>
      <c r="U313" s="229">
        <v>40</v>
      </c>
      <c r="V313" s="642">
        <f>SUM(S313-(S313*U313/100))</f>
        <v>1872000</v>
      </c>
      <c r="W313" s="472">
        <f>SUM(J313+V313)</f>
        <v>1879500</v>
      </c>
      <c r="X313" s="231">
        <f>W313</f>
        <v>1879500</v>
      </c>
      <c r="Y313" s="229">
        <v>10</v>
      </c>
      <c r="Z313" s="229">
        <v>0</v>
      </c>
      <c r="AA313" s="229">
        <v>0.02</v>
      </c>
      <c r="AB313" s="229"/>
    </row>
    <row r="314" spans="1:28" ht="17.25" x14ac:dyDescent="0.3">
      <c r="A314" s="229">
        <v>236</v>
      </c>
      <c r="B314" s="230" t="s">
        <v>4</v>
      </c>
      <c r="C314" s="229">
        <v>1651</v>
      </c>
      <c r="D314" s="229">
        <v>0</v>
      </c>
      <c r="E314" s="229">
        <v>0</v>
      </c>
      <c r="F314" s="229">
        <v>78</v>
      </c>
      <c r="G314" s="229">
        <v>1</v>
      </c>
      <c r="H314" s="484">
        <f>SUM((D314*400)+(E314*100)+F314)</f>
        <v>78</v>
      </c>
      <c r="I314" s="229">
        <v>75</v>
      </c>
      <c r="J314" s="473">
        <f>SUM(H314*I314)</f>
        <v>5850</v>
      </c>
      <c r="K314" s="229"/>
      <c r="L314" s="505"/>
      <c r="M314" s="230" t="s">
        <v>8</v>
      </c>
      <c r="N314" s="230" t="s">
        <v>0</v>
      </c>
      <c r="O314" s="229">
        <v>30</v>
      </c>
      <c r="P314" s="229"/>
      <c r="Q314" s="229"/>
      <c r="R314" s="229">
        <v>5400</v>
      </c>
      <c r="S314" s="473">
        <f>SUM(O314*R314)</f>
        <v>162000</v>
      </c>
      <c r="T314" s="229">
        <v>25</v>
      </c>
      <c r="U314" s="229">
        <v>93</v>
      </c>
      <c r="V314" s="642">
        <f>SUM(S314-(S314*U314/100))</f>
        <v>11340</v>
      </c>
      <c r="W314" s="472">
        <f>SUM(J314+V314)</f>
        <v>17190</v>
      </c>
      <c r="X314" s="231">
        <f>W314</f>
        <v>17190</v>
      </c>
      <c r="Y314" s="229">
        <v>50</v>
      </c>
      <c r="Z314" s="229">
        <v>0</v>
      </c>
      <c r="AA314" s="229">
        <v>0.01</v>
      </c>
      <c r="AB314" s="229"/>
    </row>
    <row r="315" spans="1:28" ht="17.25" x14ac:dyDescent="0.3">
      <c r="A315" s="229">
        <v>237</v>
      </c>
      <c r="B315" s="230" t="s">
        <v>4</v>
      </c>
      <c r="C315" s="229">
        <v>8558</v>
      </c>
      <c r="D315" s="229">
        <v>5</v>
      </c>
      <c r="E315" s="229">
        <v>2</v>
      </c>
      <c r="F315" s="229">
        <v>29</v>
      </c>
      <c r="G315" s="229">
        <v>1</v>
      </c>
      <c r="H315" s="484">
        <f>SUM((D315*400)+(E315*100)+F315)</f>
        <v>2229</v>
      </c>
      <c r="I315" s="229">
        <v>75</v>
      </c>
      <c r="J315" s="473">
        <f>SUM(H315*I315)</f>
        <v>167175</v>
      </c>
      <c r="K315" s="229"/>
      <c r="L315" s="505"/>
      <c r="M315" s="230"/>
      <c r="N315" s="230"/>
      <c r="O315" s="229"/>
      <c r="P315" s="229"/>
      <c r="Q315" s="229"/>
      <c r="R315" s="229"/>
      <c r="S315" s="473">
        <f>SUM(O315*R315)</f>
        <v>0</v>
      </c>
      <c r="T315" s="229"/>
      <c r="U315" s="229"/>
      <c r="V315" s="642">
        <f>SUM(S315-(S315*U315/100))</f>
        <v>0</v>
      </c>
      <c r="W315" s="472">
        <f>SUM(J315+V315)</f>
        <v>167175</v>
      </c>
      <c r="X315" s="231">
        <f>W315</f>
        <v>167175</v>
      </c>
      <c r="Y315" s="229">
        <v>50</v>
      </c>
      <c r="Z315" s="229">
        <v>0</v>
      </c>
      <c r="AA315" s="229">
        <v>0.01</v>
      </c>
      <c r="AB315" s="229"/>
    </row>
    <row r="316" spans="1:28" ht="17.25" x14ac:dyDescent="0.3">
      <c r="A316" s="229">
        <v>238</v>
      </c>
      <c r="B316" s="230" t="s">
        <v>4</v>
      </c>
      <c r="C316" s="229">
        <v>4626</v>
      </c>
      <c r="D316" s="229">
        <v>0</v>
      </c>
      <c r="E316" s="229">
        <v>3</v>
      </c>
      <c r="F316" s="229">
        <v>32</v>
      </c>
      <c r="G316" s="229">
        <v>2</v>
      </c>
      <c r="H316" s="484">
        <f>SUM((D316*400)+(E316*100)+F316)</f>
        <v>332</v>
      </c>
      <c r="I316" s="229">
        <v>75</v>
      </c>
      <c r="J316" s="473">
        <f>SUM(H316*I316)</f>
        <v>24900</v>
      </c>
      <c r="K316" s="229"/>
      <c r="L316" s="505" t="s">
        <v>149</v>
      </c>
      <c r="M316" s="230" t="s">
        <v>10</v>
      </c>
      <c r="N316" s="230" t="s">
        <v>9</v>
      </c>
      <c r="O316" s="229">
        <v>108</v>
      </c>
      <c r="P316" s="229"/>
      <c r="Q316" s="229"/>
      <c r="R316" s="229">
        <v>6500</v>
      </c>
      <c r="S316" s="473">
        <f>SUM(O316*R316)</f>
        <v>702000</v>
      </c>
      <c r="T316" s="229">
        <v>1</v>
      </c>
      <c r="U316" s="229">
        <v>2</v>
      </c>
      <c r="V316" s="642">
        <f>SUM(S316-(S316*U316/100))</f>
        <v>687960</v>
      </c>
      <c r="W316" s="472">
        <f>SUM(J316+V316)</f>
        <v>712860</v>
      </c>
      <c r="X316" s="231">
        <f>W316</f>
        <v>712860</v>
      </c>
      <c r="Y316" s="229">
        <v>10</v>
      </c>
      <c r="Z316" s="229">
        <v>0</v>
      </c>
      <c r="AA316" s="229">
        <v>0.02</v>
      </c>
      <c r="AB316" s="229"/>
    </row>
    <row r="317" spans="1:28" ht="17.25" x14ac:dyDescent="0.3">
      <c r="A317" s="229"/>
      <c r="B317" s="230"/>
      <c r="C317" s="229"/>
      <c r="D317" s="229"/>
      <c r="E317" s="229"/>
      <c r="F317" s="229"/>
      <c r="G317" s="229"/>
      <c r="H317" s="484"/>
      <c r="I317" s="229">
        <v>75</v>
      </c>
      <c r="J317" s="473">
        <f>SUM(H317*I317)</f>
        <v>0</v>
      </c>
      <c r="K317" s="229"/>
      <c r="L317" s="505"/>
      <c r="M317" s="230" t="s">
        <v>8</v>
      </c>
      <c r="N317" s="230" t="s">
        <v>0</v>
      </c>
      <c r="O317" s="229">
        <v>30</v>
      </c>
      <c r="P317" s="229"/>
      <c r="Q317" s="229"/>
      <c r="R317" s="229">
        <v>5400</v>
      </c>
      <c r="S317" s="473">
        <f>SUM(O317*R317)</f>
        <v>162000</v>
      </c>
      <c r="T317" s="229">
        <v>1</v>
      </c>
      <c r="U317" s="229">
        <v>3</v>
      </c>
      <c r="V317" s="642">
        <f>SUM(S317-(S317*U317/100))</f>
        <v>157140</v>
      </c>
      <c r="W317" s="472">
        <f>SUM(J317+V317)</f>
        <v>157140</v>
      </c>
      <c r="X317" s="231">
        <f>W317</f>
        <v>157140</v>
      </c>
      <c r="Y317" s="229">
        <v>50</v>
      </c>
      <c r="Z317" s="229">
        <v>0</v>
      </c>
      <c r="AA317" s="229">
        <v>0.01</v>
      </c>
      <c r="AB317" s="229"/>
    </row>
    <row r="318" spans="1:28" ht="17.25" x14ac:dyDescent="0.3">
      <c r="A318" s="229">
        <v>239</v>
      </c>
      <c r="B318" s="230" t="s">
        <v>4</v>
      </c>
      <c r="C318" s="229">
        <v>16522</v>
      </c>
      <c r="D318" s="229">
        <v>11</v>
      </c>
      <c r="E318" s="229">
        <v>0</v>
      </c>
      <c r="F318" s="229">
        <v>0</v>
      </c>
      <c r="G318" s="229">
        <v>1</v>
      </c>
      <c r="H318" s="484">
        <f>SUM((D318*400)+(E318*100)+F318)</f>
        <v>4400</v>
      </c>
      <c r="I318" s="229">
        <v>75</v>
      </c>
      <c r="J318" s="473">
        <f>SUM(H318*I318)</f>
        <v>330000</v>
      </c>
      <c r="K318" s="229"/>
      <c r="L318" s="505"/>
      <c r="M318" s="230"/>
      <c r="N318" s="230"/>
      <c r="O318" s="229"/>
      <c r="P318" s="229"/>
      <c r="Q318" s="229"/>
      <c r="R318" s="229"/>
      <c r="S318" s="473">
        <f>SUM(O318*R318)</f>
        <v>0</v>
      </c>
      <c r="T318" s="229"/>
      <c r="U318" s="229"/>
      <c r="V318" s="642">
        <f>SUM(S318-(S318*U318/100))</f>
        <v>0</v>
      </c>
      <c r="W318" s="472">
        <f>SUM(J318+V318)</f>
        <v>330000</v>
      </c>
      <c r="X318" s="231">
        <f>W318</f>
        <v>330000</v>
      </c>
      <c r="Y318" s="229">
        <v>50</v>
      </c>
      <c r="Z318" s="229">
        <v>0</v>
      </c>
      <c r="AA318" s="229">
        <v>0.01</v>
      </c>
      <c r="AB318" s="229"/>
    </row>
    <row r="319" spans="1:28" ht="17.25" x14ac:dyDescent="0.3">
      <c r="A319" s="229">
        <v>240</v>
      </c>
      <c r="B319" s="230" t="s">
        <v>4</v>
      </c>
      <c r="C319" s="229">
        <v>1196</v>
      </c>
      <c r="D319" s="229">
        <v>21</v>
      </c>
      <c r="E319" s="229">
        <v>3</v>
      </c>
      <c r="F319" s="229">
        <v>82</v>
      </c>
      <c r="G319" s="229">
        <v>1</v>
      </c>
      <c r="H319" s="484">
        <f>SUM((D319*400)+(E319*100)+F319)</f>
        <v>8782</v>
      </c>
      <c r="I319" s="229">
        <v>75</v>
      </c>
      <c r="J319" s="473">
        <f>SUM(H319*I319)</f>
        <v>658650</v>
      </c>
      <c r="K319" s="229"/>
      <c r="L319" s="505"/>
      <c r="M319" s="230"/>
      <c r="N319" s="230"/>
      <c r="O319" s="229"/>
      <c r="P319" s="229"/>
      <c r="Q319" s="229"/>
      <c r="R319" s="229"/>
      <c r="S319" s="473">
        <f>SUM(O319*R319)</f>
        <v>0</v>
      </c>
      <c r="T319" s="229"/>
      <c r="U319" s="229"/>
      <c r="V319" s="642">
        <f>SUM(S319-(S319*U319/100))</f>
        <v>0</v>
      </c>
      <c r="W319" s="472">
        <f>SUM(J319+V319)</f>
        <v>658650</v>
      </c>
      <c r="X319" s="231">
        <f>W319</f>
        <v>658650</v>
      </c>
      <c r="Y319" s="229">
        <v>50</v>
      </c>
      <c r="Z319" s="229">
        <v>0</v>
      </c>
      <c r="AA319" s="229">
        <v>0.01</v>
      </c>
      <c r="AB319" s="229"/>
    </row>
    <row r="320" spans="1:28" ht="17.25" x14ac:dyDescent="0.3">
      <c r="A320" s="229">
        <v>241</v>
      </c>
      <c r="B320" s="230" t="s">
        <v>4</v>
      </c>
      <c r="C320" s="229">
        <v>12102</v>
      </c>
      <c r="D320" s="229">
        <v>8</v>
      </c>
      <c r="E320" s="229">
        <v>2</v>
      </c>
      <c r="F320" s="229">
        <v>3.4</v>
      </c>
      <c r="G320" s="229">
        <v>1</v>
      </c>
      <c r="H320" s="484">
        <f>SUM((D320*400)+(E320*100)+F320)</f>
        <v>3403.4</v>
      </c>
      <c r="I320" s="229">
        <v>75</v>
      </c>
      <c r="J320" s="473">
        <f>SUM(H320*I320)</f>
        <v>255255</v>
      </c>
      <c r="K320" s="229"/>
      <c r="L320" s="505"/>
      <c r="M320" s="230"/>
      <c r="N320" s="230"/>
      <c r="O320" s="229"/>
      <c r="P320" s="229"/>
      <c r="Q320" s="229"/>
      <c r="R320" s="229"/>
      <c r="S320" s="473">
        <f>SUM(O320*R320)</f>
        <v>0</v>
      </c>
      <c r="T320" s="229"/>
      <c r="U320" s="229"/>
      <c r="V320" s="642">
        <f>SUM(S320-(S320*U320/100))</f>
        <v>0</v>
      </c>
      <c r="W320" s="472">
        <f>SUM(J320+V320)</f>
        <v>255255</v>
      </c>
      <c r="X320" s="231">
        <f>W320</f>
        <v>255255</v>
      </c>
      <c r="Y320" s="229">
        <v>50</v>
      </c>
      <c r="Z320" s="229">
        <v>0</v>
      </c>
      <c r="AA320" s="229">
        <v>0.01</v>
      </c>
      <c r="AB320" s="229"/>
    </row>
    <row r="321" spans="1:28" ht="17.25" x14ac:dyDescent="0.3">
      <c r="A321" s="229">
        <v>242</v>
      </c>
      <c r="B321" s="230" t="s">
        <v>4</v>
      </c>
      <c r="C321" s="229">
        <v>12688</v>
      </c>
      <c r="D321" s="229">
        <v>5</v>
      </c>
      <c r="E321" s="229">
        <v>0</v>
      </c>
      <c r="F321" s="229">
        <v>0</v>
      </c>
      <c r="G321" s="229">
        <v>1</v>
      </c>
      <c r="H321" s="484">
        <f>SUM((D321*400)+(E321*100)+F321)</f>
        <v>2000</v>
      </c>
      <c r="I321" s="229">
        <v>75</v>
      </c>
      <c r="J321" s="473">
        <f>SUM(H321*I321)</f>
        <v>150000</v>
      </c>
      <c r="K321" s="229"/>
      <c r="L321" s="505"/>
      <c r="M321" s="230"/>
      <c r="N321" s="230"/>
      <c r="O321" s="229"/>
      <c r="P321" s="229"/>
      <c r="Q321" s="229"/>
      <c r="R321" s="229"/>
      <c r="S321" s="473">
        <f>SUM(O321*R321)</f>
        <v>0</v>
      </c>
      <c r="T321" s="229"/>
      <c r="U321" s="229"/>
      <c r="V321" s="642">
        <f>SUM(S321-(S321*U321/100))</f>
        <v>0</v>
      </c>
      <c r="W321" s="472">
        <f>SUM(J321+V321)</f>
        <v>150000</v>
      </c>
      <c r="X321" s="231">
        <f>W321</f>
        <v>150000</v>
      </c>
      <c r="Y321" s="229">
        <v>50</v>
      </c>
      <c r="Z321" s="229">
        <v>0</v>
      </c>
      <c r="AA321" s="229">
        <v>0.01</v>
      </c>
      <c r="AB321" s="229"/>
    </row>
    <row r="322" spans="1:28" ht="17.25" x14ac:dyDescent="0.3">
      <c r="A322" s="229">
        <v>243</v>
      </c>
      <c r="B322" s="230" t="s">
        <v>4</v>
      </c>
      <c r="C322" s="229">
        <v>12100</v>
      </c>
      <c r="D322" s="229">
        <v>0</v>
      </c>
      <c r="E322" s="229">
        <v>3</v>
      </c>
      <c r="F322" s="229">
        <v>63</v>
      </c>
      <c r="G322" s="229">
        <v>2</v>
      </c>
      <c r="H322" s="484">
        <f>SUM((D322*400)+(E322*100)+F322)</f>
        <v>363</v>
      </c>
      <c r="I322" s="229">
        <v>75</v>
      </c>
      <c r="J322" s="473">
        <f>SUM(H322*I322)</f>
        <v>27225</v>
      </c>
      <c r="K322" s="229"/>
      <c r="L322" s="505" t="s">
        <v>152</v>
      </c>
      <c r="M322" s="230" t="s">
        <v>10</v>
      </c>
      <c r="N322" s="230" t="s">
        <v>1329</v>
      </c>
      <c r="O322" s="229">
        <v>285</v>
      </c>
      <c r="P322" s="229"/>
      <c r="Q322" s="229"/>
      <c r="R322" s="229">
        <v>6500</v>
      </c>
      <c r="S322" s="473">
        <f>SUM(O322*R322)</f>
        <v>1852500</v>
      </c>
      <c r="T322" s="229">
        <v>31</v>
      </c>
      <c r="U322" s="229">
        <v>85</v>
      </c>
      <c r="V322" s="642">
        <f>SUM(S322-(S322*U322/100))</f>
        <v>277875</v>
      </c>
      <c r="W322" s="472">
        <f>SUM(J322+V322)</f>
        <v>305100</v>
      </c>
      <c r="X322" s="231">
        <f>W322</f>
        <v>305100</v>
      </c>
      <c r="Y322" s="229">
        <v>10</v>
      </c>
      <c r="Z322" s="229">
        <v>0</v>
      </c>
      <c r="AA322" s="229">
        <v>0.02</v>
      </c>
      <c r="AB322" s="229" t="s">
        <v>1328</v>
      </c>
    </row>
    <row r="323" spans="1:28" ht="17.25" x14ac:dyDescent="0.3">
      <c r="A323" s="229"/>
      <c r="B323" s="230"/>
      <c r="C323" s="229"/>
      <c r="D323" s="229"/>
      <c r="E323" s="229"/>
      <c r="F323" s="229"/>
      <c r="G323" s="229"/>
      <c r="H323" s="484"/>
      <c r="I323" s="229">
        <v>75</v>
      </c>
      <c r="J323" s="473">
        <f>SUM(H323*I323)</f>
        <v>0</v>
      </c>
      <c r="K323" s="229"/>
      <c r="L323" s="505"/>
      <c r="M323" s="230" t="s">
        <v>8</v>
      </c>
      <c r="N323" s="230" t="s">
        <v>0</v>
      </c>
      <c r="O323" s="229">
        <v>30</v>
      </c>
      <c r="P323" s="229"/>
      <c r="Q323" s="229"/>
      <c r="R323" s="229">
        <v>5400</v>
      </c>
      <c r="S323" s="473">
        <f>SUM(O323*R323)</f>
        <v>162000</v>
      </c>
      <c r="T323" s="229">
        <v>26</v>
      </c>
      <c r="U323" s="229">
        <v>93</v>
      </c>
      <c r="V323" s="642">
        <f>SUM(S323-(S323*U323/100))</f>
        <v>11340</v>
      </c>
      <c r="W323" s="472">
        <f>SUM(J323+V323)</f>
        <v>11340</v>
      </c>
      <c r="X323" s="231">
        <f>W323</f>
        <v>11340</v>
      </c>
      <c r="Y323" s="229">
        <v>50</v>
      </c>
      <c r="Z323" s="229">
        <v>0</v>
      </c>
      <c r="AA323" s="229">
        <v>0.01</v>
      </c>
      <c r="AB323" s="229"/>
    </row>
    <row r="324" spans="1:28" ht="17.25" x14ac:dyDescent="0.3">
      <c r="A324" s="229"/>
      <c r="B324" s="230"/>
      <c r="C324" s="229"/>
      <c r="D324" s="229"/>
      <c r="E324" s="229"/>
      <c r="F324" s="229"/>
      <c r="G324" s="229"/>
      <c r="H324" s="484"/>
      <c r="I324" s="229"/>
      <c r="J324" s="473">
        <f>SUM(H324*I324)</f>
        <v>0</v>
      </c>
      <c r="K324" s="229"/>
      <c r="L324" s="505"/>
      <c r="M324" s="230" t="s">
        <v>16</v>
      </c>
      <c r="N324" s="230" t="s">
        <v>2</v>
      </c>
      <c r="O324" s="229">
        <v>30</v>
      </c>
      <c r="P324" s="229"/>
      <c r="Q324" s="229"/>
      <c r="R324" s="229">
        <v>2400</v>
      </c>
      <c r="S324" s="473">
        <f>SUM(O324*R324)</f>
        <v>72000</v>
      </c>
      <c r="T324" s="229">
        <v>13</v>
      </c>
      <c r="U324" s="229">
        <v>16</v>
      </c>
      <c r="V324" s="642">
        <f>SUM(S324-(S324*U324/100))</f>
        <v>60480</v>
      </c>
      <c r="W324" s="472">
        <f>SUM(J324+V324)</f>
        <v>60480</v>
      </c>
      <c r="X324" s="231">
        <f>W324</f>
        <v>60480</v>
      </c>
      <c r="Y324" s="229">
        <v>0</v>
      </c>
      <c r="Z324" s="493">
        <f>X324</f>
        <v>60480</v>
      </c>
      <c r="AA324" s="229">
        <v>0.03</v>
      </c>
      <c r="AB324" s="229"/>
    </row>
    <row r="325" spans="1:28" ht="17.25" x14ac:dyDescent="0.3">
      <c r="A325" s="229">
        <v>244</v>
      </c>
      <c r="B325" s="230" t="s">
        <v>4</v>
      </c>
      <c r="C325" s="229">
        <v>6034</v>
      </c>
      <c r="D325" s="229">
        <v>6</v>
      </c>
      <c r="E325" s="229">
        <v>1</v>
      </c>
      <c r="F325" s="229">
        <v>54</v>
      </c>
      <c r="G325" s="229">
        <v>1</v>
      </c>
      <c r="H325" s="484">
        <f>SUM((D325*400)+(E325*100)+F325)</f>
        <v>2554</v>
      </c>
      <c r="I325" s="229">
        <v>75</v>
      </c>
      <c r="J325" s="473">
        <f>SUM(H325*I325)</f>
        <v>191550</v>
      </c>
      <c r="K325" s="229"/>
      <c r="L325" s="505"/>
      <c r="M325" s="230"/>
      <c r="N325" s="230"/>
      <c r="O325" s="229"/>
      <c r="P325" s="229"/>
      <c r="Q325" s="229"/>
      <c r="R325" s="229"/>
      <c r="S325" s="473">
        <f>SUM(O325*R325)</f>
        <v>0</v>
      </c>
      <c r="T325" s="229"/>
      <c r="U325" s="229"/>
      <c r="V325" s="642">
        <f>SUM(S325-(S325*U325/100))</f>
        <v>0</v>
      </c>
      <c r="W325" s="472">
        <f>SUM(J325+V325)</f>
        <v>191550</v>
      </c>
      <c r="X325" s="231">
        <f>W325</f>
        <v>191550</v>
      </c>
      <c r="Y325" s="229">
        <v>50</v>
      </c>
      <c r="Z325" s="229">
        <v>0</v>
      </c>
      <c r="AA325" s="229">
        <v>0.01</v>
      </c>
      <c r="AB325" s="229"/>
    </row>
    <row r="326" spans="1:28" ht="17.25" x14ac:dyDescent="0.3">
      <c r="A326" s="229">
        <v>245</v>
      </c>
      <c r="B326" s="230" t="s">
        <v>4</v>
      </c>
      <c r="C326" s="229">
        <v>2869</v>
      </c>
      <c r="D326" s="229">
        <v>0</v>
      </c>
      <c r="E326" s="229">
        <v>3</v>
      </c>
      <c r="F326" s="229">
        <v>18</v>
      </c>
      <c r="G326" s="229">
        <v>2</v>
      </c>
      <c r="H326" s="484">
        <f>SUM((D326*400)+(E326*100)+F326)</f>
        <v>318</v>
      </c>
      <c r="I326" s="229">
        <v>75</v>
      </c>
      <c r="J326" s="473">
        <f>SUM(H326*I326)</f>
        <v>23850</v>
      </c>
      <c r="K326" s="229"/>
      <c r="L326" s="505" t="s">
        <v>150</v>
      </c>
      <c r="M326" s="230" t="s">
        <v>10</v>
      </c>
      <c r="N326" s="230" t="s">
        <v>9</v>
      </c>
      <c r="O326" s="229">
        <v>285</v>
      </c>
      <c r="P326" s="229"/>
      <c r="Q326" s="229"/>
      <c r="R326" s="229">
        <v>6500</v>
      </c>
      <c r="S326" s="473">
        <f>SUM(O326*R326)</f>
        <v>1852500</v>
      </c>
      <c r="T326" s="229">
        <v>1</v>
      </c>
      <c r="U326" s="229">
        <v>2</v>
      </c>
      <c r="V326" s="642">
        <f>SUM(S326-(S326*U326/100))</f>
        <v>1815450</v>
      </c>
      <c r="W326" s="472">
        <f>SUM(J326+V326)</f>
        <v>1839300</v>
      </c>
      <c r="X326" s="231">
        <f>W326</f>
        <v>1839300</v>
      </c>
      <c r="Y326" s="229">
        <v>10</v>
      </c>
      <c r="Z326" s="229">
        <v>0</v>
      </c>
      <c r="AA326" s="229">
        <v>0.02</v>
      </c>
      <c r="AB326" s="229"/>
    </row>
    <row r="327" spans="1:28" ht="17.25" x14ac:dyDescent="0.3">
      <c r="A327" s="229"/>
      <c r="B327" s="230"/>
      <c r="C327" s="229"/>
      <c r="D327" s="229"/>
      <c r="E327" s="229"/>
      <c r="F327" s="229"/>
      <c r="G327" s="229"/>
      <c r="H327" s="484"/>
      <c r="I327" s="229"/>
      <c r="J327" s="473"/>
      <c r="K327" s="229"/>
      <c r="L327" s="505"/>
      <c r="M327" s="230" t="s">
        <v>200</v>
      </c>
      <c r="N327" s="230" t="s">
        <v>2</v>
      </c>
      <c r="O327" s="229">
        <v>15</v>
      </c>
      <c r="P327" s="229"/>
      <c r="Q327" s="229"/>
      <c r="R327" s="229">
        <v>5900</v>
      </c>
      <c r="S327" s="473">
        <f>SUM(O327*R327)</f>
        <v>88500</v>
      </c>
      <c r="T327" s="229">
        <v>2</v>
      </c>
      <c r="U327" s="229">
        <v>2</v>
      </c>
      <c r="V327" s="642">
        <f>SUM(S327-(S327*U327/100))</f>
        <v>86730</v>
      </c>
      <c r="W327" s="472">
        <f>SUM(J327+V327)</f>
        <v>86730</v>
      </c>
      <c r="X327" s="231">
        <f>W327</f>
        <v>86730</v>
      </c>
      <c r="Y327" s="229">
        <v>50</v>
      </c>
      <c r="Z327" s="229">
        <v>0</v>
      </c>
      <c r="AA327" s="229">
        <v>0.01</v>
      </c>
      <c r="AB327" s="229"/>
    </row>
    <row r="328" spans="1:28" ht="17.25" x14ac:dyDescent="0.3">
      <c r="A328" s="229"/>
      <c r="B328" s="230"/>
      <c r="C328" s="229"/>
      <c r="D328" s="229"/>
      <c r="E328" s="229"/>
      <c r="F328" s="229"/>
      <c r="G328" s="229"/>
      <c r="H328" s="484"/>
      <c r="I328" s="229"/>
      <c r="J328" s="473">
        <f>SUM(H328*I328)</f>
        <v>0</v>
      </c>
      <c r="K328" s="229"/>
      <c r="L328" s="505"/>
      <c r="M328" s="230" t="s">
        <v>8</v>
      </c>
      <c r="N328" s="230" t="s">
        <v>0</v>
      </c>
      <c r="O328" s="229">
        <v>30</v>
      </c>
      <c r="P328" s="229"/>
      <c r="Q328" s="229"/>
      <c r="R328" s="229">
        <v>5400</v>
      </c>
      <c r="S328" s="473">
        <f>SUM(O328*R328)</f>
        <v>162000</v>
      </c>
      <c r="T328" s="229">
        <v>7</v>
      </c>
      <c r="U328" s="229">
        <v>25</v>
      </c>
      <c r="V328" s="642">
        <f>SUM(S328-(S328*U328/100))</f>
        <v>121500</v>
      </c>
      <c r="W328" s="472">
        <f>SUM(J328+V328)</f>
        <v>121500</v>
      </c>
      <c r="X328" s="231">
        <f>W328</f>
        <v>121500</v>
      </c>
      <c r="Y328" s="229">
        <v>50</v>
      </c>
      <c r="Z328" s="229">
        <v>0</v>
      </c>
      <c r="AA328" s="229">
        <v>0.01</v>
      </c>
      <c r="AB328" s="229"/>
    </row>
    <row r="329" spans="1:28" ht="17.25" x14ac:dyDescent="0.3">
      <c r="A329" s="229"/>
      <c r="B329" s="230"/>
      <c r="C329" s="229"/>
      <c r="D329" s="229"/>
      <c r="E329" s="229"/>
      <c r="F329" s="229"/>
      <c r="G329" s="229"/>
      <c r="H329" s="484"/>
      <c r="I329" s="229"/>
      <c r="J329" s="473">
        <f>SUM(H329*I329)</f>
        <v>0</v>
      </c>
      <c r="K329" s="229"/>
      <c r="L329" s="505"/>
      <c r="M329" s="230" t="s">
        <v>16</v>
      </c>
      <c r="N329" s="230" t="s">
        <v>2</v>
      </c>
      <c r="O329" s="229">
        <v>30</v>
      </c>
      <c r="P329" s="229"/>
      <c r="Q329" s="229"/>
      <c r="R329" s="229">
        <v>2400</v>
      </c>
      <c r="S329" s="473">
        <f>SUM(O329*R329)</f>
        <v>72000</v>
      </c>
      <c r="T329" s="229">
        <v>1</v>
      </c>
      <c r="U329" s="229">
        <v>1</v>
      </c>
      <c r="V329" s="642">
        <f>SUM(S329-(S329*U329/100))</f>
        <v>71280</v>
      </c>
      <c r="W329" s="472">
        <f>SUM(J329+V329)</f>
        <v>71280</v>
      </c>
      <c r="X329" s="231">
        <f>W329</f>
        <v>71280</v>
      </c>
      <c r="Y329" s="229">
        <v>0</v>
      </c>
      <c r="Z329" s="493">
        <f>X329</f>
        <v>71280</v>
      </c>
      <c r="AA329" s="229">
        <v>0.03</v>
      </c>
      <c r="AB329" s="229"/>
    </row>
    <row r="330" spans="1:28" ht="17.25" x14ac:dyDescent="0.3">
      <c r="A330" s="229">
        <v>246</v>
      </c>
      <c r="B330" s="230" t="s">
        <v>4</v>
      </c>
      <c r="C330" s="229">
        <v>4554</v>
      </c>
      <c r="D330" s="229">
        <v>0</v>
      </c>
      <c r="E330" s="229">
        <v>1</v>
      </c>
      <c r="F330" s="229">
        <v>46</v>
      </c>
      <c r="G330" s="229">
        <v>2</v>
      </c>
      <c r="H330" s="484">
        <f>SUM((D330*400)+(E330*100)+F330)</f>
        <v>146</v>
      </c>
      <c r="I330" s="229">
        <v>75</v>
      </c>
      <c r="J330" s="473">
        <f>SUM(H330*I330)</f>
        <v>10950</v>
      </c>
      <c r="K330" s="229"/>
      <c r="L330" s="505" t="s">
        <v>156</v>
      </c>
      <c r="M330" s="230" t="s">
        <v>10</v>
      </c>
      <c r="N330" s="230" t="s">
        <v>9</v>
      </c>
      <c r="O330" s="229">
        <v>285</v>
      </c>
      <c r="P330" s="229"/>
      <c r="Q330" s="229"/>
      <c r="R330" s="229">
        <v>6500</v>
      </c>
      <c r="S330" s="473">
        <f>SUM(O330*R330)</f>
        <v>1852500</v>
      </c>
      <c r="T330" s="229">
        <v>30</v>
      </c>
      <c r="U330" s="229">
        <v>85</v>
      </c>
      <c r="V330" s="642">
        <f>SUM(S330-(S330*U330/100))</f>
        <v>277875</v>
      </c>
      <c r="W330" s="472">
        <f>SUM(J330+V330)</f>
        <v>288825</v>
      </c>
      <c r="X330" s="231">
        <f>W330</f>
        <v>288825</v>
      </c>
      <c r="Y330" s="229">
        <v>10</v>
      </c>
      <c r="Z330" s="229">
        <v>0</v>
      </c>
      <c r="AA330" s="229">
        <v>0.02</v>
      </c>
      <c r="AB330" s="229"/>
    </row>
    <row r="331" spans="1:28" ht="17.25" x14ac:dyDescent="0.3">
      <c r="A331" s="229"/>
      <c r="B331" s="230"/>
      <c r="C331" s="229"/>
      <c r="D331" s="229"/>
      <c r="E331" s="229"/>
      <c r="F331" s="229"/>
      <c r="G331" s="229"/>
      <c r="H331" s="484"/>
      <c r="I331" s="229"/>
      <c r="J331" s="473">
        <f>SUM(H331*I331)</f>
        <v>0</v>
      </c>
      <c r="K331" s="229"/>
      <c r="L331" s="505"/>
      <c r="M331" s="230" t="s">
        <v>8</v>
      </c>
      <c r="N331" s="230" t="s">
        <v>0</v>
      </c>
      <c r="O331" s="229">
        <v>30</v>
      </c>
      <c r="P331" s="229"/>
      <c r="Q331" s="229"/>
      <c r="R331" s="229">
        <v>5400</v>
      </c>
      <c r="S331" s="473">
        <f>SUM(O331*R331)</f>
        <v>162000</v>
      </c>
      <c r="T331" s="229">
        <v>30</v>
      </c>
      <c r="U331" s="229">
        <v>93</v>
      </c>
      <c r="V331" s="642">
        <f>SUM(S331-(S331*U331/100))</f>
        <v>11340</v>
      </c>
      <c r="W331" s="472">
        <f>SUM(J331+V331)</f>
        <v>11340</v>
      </c>
      <c r="X331" s="231">
        <f>W331</f>
        <v>11340</v>
      </c>
      <c r="Y331" s="229">
        <v>50</v>
      </c>
      <c r="Z331" s="229">
        <v>0</v>
      </c>
      <c r="AA331" s="229">
        <v>0.01</v>
      </c>
      <c r="AB331" s="229"/>
    </row>
    <row r="332" spans="1:28" ht="17.25" x14ac:dyDescent="0.3">
      <c r="A332" s="229"/>
      <c r="B332" s="230"/>
      <c r="C332" s="229"/>
      <c r="D332" s="229"/>
      <c r="E332" s="229"/>
      <c r="F332" s="229"/>
      <c r="G332" s="229"/>
      <c r="H332" s="484"/>
      <c r="I332" s="229"/>
      <c r="J332" s="473">
        <f>SUM(H332*I332)</f>
        <v>0</v>
      </c>
      <c r="K332" s="229"/>
      <c r="L332" s="505"/>
      <c r="M332" s="230" t="s">
        <v>22</v>
      </c>
      <c r="N332" s="230" t="s">
        <v>0</v>
      </c>
      <c r="O332" s="229">
        <v>30</v>
      </c>
      <c r="P332" s="229"/>
      <c r="Q332" s="229"/>
      <c r="R332" s="229">
        <v>2050</v>
      </c>
      <c r="S332" s="473">
        <f>SUM(O332*R332)</f>
        <v>61500</v>
      </c>
      <c r="T332" s="229">
        <v>1</v>
      </c>
      <c r="U332" s="229">
        <v>3</v>
      </c>
      <c r="V332" s="642">
        <f>SUM(S332-(S332*U332/100))</f>
        <v>59655</v>
      </c>
      <c r="W332" s="472">
        <f>SUM(J332+V332)</f>
        <v>59655</v>
      </c>
      <c r="X332" s="231">
        <f>W332</f>
        <v>59655</v>
      </c>
      <c r="Y332" s="229">
        <v>50</v>
      </c>
      <c r="Z332" s="229">
        <v>0</v>
      </c>
      <c r="AA332" s="229">
        <v>0.01</v>
      </c>
      <c r="AB332" s="229"/>
    </row>
    <row r="333" spans="1:28" ht="17.25" x14ac:dyDescent="0.3">
      <c r="A333" s="229">
        <v>247</v>
      </c>
      <c r="B333" s="230" t="s">
        <v>4</v>
      </c>
      <c r="C333" s="229">
        <v>1594</v>
      </c>
      <c r="D333" s="229">
        <v>13</v>
      </c>
      <c r="E333" s="229">
        <v>0</v>
      </c>
      <c r="F333" s="229">
        <v>39</v>
      </c>
      <c r="G333" s="229">
        <v>1</v>
      </c>
      <c r="H333" s="484">
        <f>SUM((D333*400)+(E333*100)+F333)</f>
        <v>5239</v>
      </c>
      <c r="I333" s="229">
        <v>75</v>
      </c>
      <c r="J333" s="473">
        <f>SUM(H333*I333)</f>
        <v>392925</v>
      </c>
      <c r="K333" s="229"/>
      <c r="L333" s="505"/>
      <c r="M333" s="230"/>
      <c r="N333" s="230"/>
      <c r="O333" s="229"/>
      <c r="P333" s="229"/>
      <c r="Q333" s="229"/>
      <c r="R333" s="229"/>
      <c r="S333" s="473">
        <f>SUM(O333*R333)</f>
        <v>0</v>
      </c>
      <c r="T333" s="229"/>
      <c r="U333" s="229"/>
      <c r="V333" s="642">
        <f>SUM(S333-(S333*U333/100))</f>
        <v>0</v>
      </c>
      <c r="W333" s="472">
        <f>SUM(J333+V333)</f>
        <v>392925</v>
      </c>
      <c r="X333" s="231">
        <f>W333</f>
        <v>392925</v>
      </c>
      <c r="Y333" s="229">
        <v>50</v>
      </c>
      <c r="Z333" s="229">
        <v>0</v>
      </c>
      <c r="AA333" s="229">
        <v>0.01</v>
      </c>
      <c r="AB333" s="229"/>
    </row>
    <row r="334" spans="1:28" ht="17.25" x14ac:dyDescent="0.3">
      <c r="A334" s="229">
        <v>248</v>
      </c>
      <c r="B334" s="230" t="s">
        <v>4</v>
      </c>
      <c r="C334" s="229">
        <v>1930</v>
      </c>
      <c r="D334" s="229">
        <v>8</v>
      </c>
      <c r="E334" s="229">
        <v>1</v>
      </c>
      <c r="F334" s="229">
        <v>36.4</v>
      </c>
      <c r="G334" s="229">
        <v>1</v>
      </c>
      <c r="H334" s="484">
        <f>SUM((D334*400)+(E334*100)+F334)</f>
        <v>3336.4</v>
      </c>
      <c r="I334" s="229">
        <v>75</v>
      </c>
      <c r="J334" s="473">
        <f>SUM(H334*I334)</f>
        <v>250230</v>
      </c>
      <c r="K334" s="229"/>
      <c r="L334" s="505"/>
      <c r="M334" s="230"/>
      <c r="N334" s="230"/>
      <c r="O334" s="229"/>
      <c r="P334" s="229"/>
      <c r="Q334" s="229"/>
      <c r="R334" s="229"/>
      <c r="S334" s="473">
        <f>SUM(O334*R334)</f>
        <v>0</v>
      </c>
      <c r="T334" s="229"/>
      <c r="U334" s="229"/>
      <c r="V334" s="642">
        <f>SUM(S334-(S334*U334/100))</f>
        <v>0</v>
      </c>
      <c r="W334" s="472">
        <f>SUM(J334+V334)</f>
        <v>250230</v>
      </c>
      <c r="X334" s="231">
        <f>W334</f>
        <v>250230</v>
      </c>
      <c r="Y334" s="229">
        <v>50</v>
      </c>
      <c r="Z334" s="229">
        <v>0</v>
      </c>
      <c r="AA334" s="229">
        <v>0.01</v>
      </c>
      <c r="AB334" s="229"/>
    </row>
    <row r="335" spans="1:28" ht="17.25" x14ac:dyDescent="0.3">
      <c r="A335" s="229">
        <v>249</v>
      </c>
      <c r="B335" s="230" t="s">
        <v>4</v>
      </c>
      <c r="C335" s="229">
        <v>17547</v>
      </c>
      <c r="D335" s="229">
        <v>8</v>
      </c>
      <c r="E335" s="229">
        <v>1</v>
      </c>
      <c r="F335" s="229">
        <v>36.4</v>
      </c>
      <c r="G335" s="229">
        <v>1</v>
      </c>
      <c r="H335" s="484">
        <f>SUM((D335*400)+(E335*100)+F335)</f>
        <v>3336.4</v>
      </c>
      <c r="I335" s="229">
        <v>75</v>
      </c>
      <c r="J335" s="473">
        <f>SUM(H335*I335)</f>
        <v>250230</v>
      </c>
      <c r="K335" s="229"/>
      <c r="L335" s="505"/>
      <c r="M335" s="230"/>
      <c r="N335" s="230"/>
      <c r="O335" s="229"/>
      <c r="P335" s="229"/>
      <c r="Q335" s="229"/>
      <c r="R335" s="229"/>
      <c r="S335" s="473">
        <f>SUM(O335*R335)</f>
        <v>0</v>
      </c>
      <c r="T335" s="229"/>
      <c r="U335" s="229"/>
      <c r="V335" s="642">
        <f>SUM(S335-(S335*U335/100))</f>
        <v>0</v>
      </c>
      <c r="W335" s="472">
        <f>SUM(J335+V335)</f>
        <v>250230</v>
      </c>
      <c r="X335" s="231">
        <f>W335</f>
        <v>250230</v>
      </c>
      <c r="Y335" s="229">
        <v>50</v>
      </c>
      <c r="Z335" s="229">
        <v>0</v>
      </c>
      <c r="AA335" s="229">
        <v>0.01</v>
      </c>
      <c r="AB335" s="229"/>
    </row>
    <row r="336" spans="1:28" ht="17.25" x14ac:dyDescent="0.3">
      <c r="A336" s="229">
        <v>250</v>
      </c>
      <c r="B336" s="230" t="s">
        <v>4</v>
      </c>
      <c r="C336" s="229">
        <v>17548</v>
      </c>
      <c r="D336" s="229">
        <v>8</v>
      </c>
      <c r="E336" s="229">
        <v>1</v>
      </c>
      <c r="F336" s="229">
        <v>36.4</v>
      </c>
      <c r="G336" s="229">
        <v>1</v>
      </c>
      <c r="H336" s="484">
        <f>SUM((D336*400)+(E336*100)+F336)</f>
        <v>3336.4</v>
      </c>
      <c r="I336" s="229">
        <v>75</v>
      </c>
      <c r="J336" s="473">
        <f>SUM(H336*I336)</f>
        <v>250230</v>
      </c>
      <c r="K336" s="229"/>
      <c r="L336" s="505"/>
      <c r="M336" s="230"/>
      <c r="N336" s="230"/>
      <c r="O336" s="229"/>
      <c r="P336" s="229"/>
      <c r="Q336" s="229"/>
      <c r="R336" s="229"/>
      <c r="S336" s="473">
        <f>SUM(O336*R336)</f>
        <v>0</v>
      </c>
      <c r="T336" s="229"/>
      <c r="U336" s="229"/>
      <c r="V336" s="642">
        <f>SUM(S336-(S336*U336/100))</f>
        <v>0</v>
      </c>
      <c r="W336" s="472">
        <f>SUM(J336+V336)</f>
        <v>250230</v>
      </c>
      <c r="X336" s="231">
        <f>W336</f>
        <v>250230</v>
      </c>
      <c r="Y336" s="229">
        <v>50</v>
      </c>
      <c r="Z336" s="229">
        <v>0</v>
      </c>
      <c r="AA336" s="229">
        <v>0.01</v>
      </c>
      <c r="AB336" s="229"/>
    </row>
    <row r="337" spans="1:28" ht="17.25" x14ac:dyDescent="0.3">
      <c r="A337" s="229">
        <v>251</v>
      </c>
      <c r="B337" s="230" t="s">
        <v>4</v>
      </c>
      <c r="C337" s="229">
        <v>20798</v>
      </c>
      <c r="D337" s="229">
        <v>20</v>
      </c>
      <c r="E337" s="229">
        <v>3</v>
      </c>
      <c r="F337" s="229">
        <v>63</v>
      </c>
      <c r="G337" s="229">
        <v>1</v>
      </c>
      <c r="H337" s="484">
        <f>SUM((D337*400)+(E337*100)+F337)</f>
        <v>8363</v>
      </c>
      <c r="I337" s="229">
        <v>75</v>
      </c>
      <c r="J337" s="473">
        <f>SUM(H337*I337)</f>
        <v>627225</v>
      </c>
      <c r="K337" s="229"/>
      <c r="L337" s="505"/>
      <c r="M337" s="230"/>
      <c r="N337" s="230"/>
      <c r="O337" s="229"/>
      <c r="P337" s="229"/>
      <c r="Q337" s="229"/>
      <c r="R337" s="229"/>
      <c r="S337" s="473">
        <f>SUM(O337*R337)</f>
        <v>0</v>
      </c>
      <c r="T337" s="229"/>
      <c r="U337" s="229"/>
      <c r="V337" s="642">
        <f>SUM(S337-(S337*U337/100))</f>
        <v>0</v>
      </c>
      <c r="W337" s="472">
        <f>SUM(J337+V337)</f>
        <v>627225</v>
      </c>
      <c r="X337" s="231">
        <f>W337</f>
        <v>627225</v>
      </c>
      <c r="Y337" s="229">
        <v>50</v>
      </c>
      <c r="Z337" s="229">
        <v>0</v>
      </c>
      <c r="AA337" s="229">
        <v>0.01</v>
      </c>
      <c r="AB337" s="229" t="s">
        <v>1327</v>
      </c>
    </row>
    <row r="338" spans="1:28" ht="17.25" x14ac:dyDescent="0.3">
      <c r="A338" s="229">
        <v>252</v>
      </c>
      <c r="B338" s="230" t="s">
        <v>4</v>
      </c>
      <c r="C338" s="229">
        <v>203</v>
      </c>
      <c r="D338" s="229">
        <v>1</v>
      </c>
      <c r="E338" s="229">
        <v>0</v>
      </c>
      <c r="F338" s="229">
        <v>42</v>
      </c>
      <c r="G338" s="229">
        <v>2</v>
      </c>
      <c r="H338" s="484">
        <f>SUM((D338*400)+(E338*100)+F338)</f>
        <v>442</v>
      </c>
      <c r="I338" s="229">
        <v>75</v>
      </c>
      <c r="J338" s="473">
        <f>SUM(H338*I338)</f>
        <v>33150</v>
      </c>
      <c r="K338" s="229"/>
      <c r="L338" s="505" t="s">
        <v>185</v>
      </c>
      <c r="M338" s="230" t="s">
        <v>10</v>
      </c>
      <c r="N338" s="230" t="s">
        <v>9</v>
      </c>
      <c r="O338" s="229">
        <v>285</v>
      </c>
      <c r="P338" s="229"/>
      <c r="Q338" s="229"/>
      <c r="R338" s="229">
        <v>6500</v>
      </c>
      <c r="S338" s="473">
        <f>SUM(O338*R338)</f>
        <v>1852500</v>
      </c>
      <c r="T338" s="229">
        <v>40</v>
      </c>
      <c r="U338" s="229">
        <v>85</v>
      </c>
      <c r="V338" s="642">
        <f>SUM(S338-(S338*U338/100))</f>
        <v>277875</v>
      </c>
      <c r="W338" s="472">
        <f>SUM(J338+V338)</f>
        <v>311025</v>
      </c>
      <c r="X338" s="231">
        <f>W338</f>
        <v>311025</v>
      </c>
      <c r="Y338" s="229">
        <v>10</v>
      </c>
      <c r="Z338" s="229">
        <v>0</v>
      </c>
      <c r="AA338" s="229">
        <v>0.02</v>
      </c>
      <c r="AB338" s="229"/>
    </row>
    <row r="339" spans="1:28" ht="17.25" x14ac:dyDescent="0.3">
      <c r="A339" s="229"/>
      <c r="B339" s="230"/>
      <c r="C339" s="229"/>
      <c r="D339" s="229"/>
      <c r="E339" s="229"/>
      <c r="F339" s="229"/>
      <c r="G339" s="229"/>
      <c r="H339" s="484"/>
      <c r="I339" s="229"/>
      <c r="J339" s="473">
        <f>SUM(H339*I339)</f>
        <v>0</v>
      </c>
      <c r="K339" s="229"/>
      <c r="L339" s="505"/>
      <c r="M339" s="230" t="s">
        <v>8</v>
      </c>
      <c r="N339" s="230" t="s">
        <v>0</v>
      </c>
      <c r="O339" s="229">
        <v>30</v>
      </c>
      <c r="P339" s="229"/>
      <c r="Q339" s="229"/>
      <c r="R339" s="229">
        <v>5400</v>
      </c>
      <c r="S339" s="473">
        <f>SUM(O339*R339)</f>
        <v>162000</v>
      </c>
      <c r="T339" s="229">
        <v>40</v>
      </c>
      <c r="U339" s="229">
        <v>93</v>
      </c>
      <c r="V339" s="642">
        <f>SUM(S339-(S339*U339/100))</f>
        <v>11340</v>
      </c>
      <c r="W339" s="472">
        <f>SUM(J339+V339)</f>
        <v>11340</v>
      </c>
      <c r="X339" s="231">
        <f>W339</f>
        <v>11340</v>
      </c>
      <c r="Y339" s="229">
        <v>50</v>
      </c>
      <c r="Z339" s="229">
        <v>0</v>
      </c>
      <c r="AA339" s="229">
        <v>0.01</v>
      </c>
      <c r="AB339" s="229"/>
    </row>
    <row r="340" spans="1:28" ht="17.25" x14ac:dyDescent="0.3">
      <c r="A340" s="229">
        <v>253</v>
      </c>
      <c r="B340" s="230" t="s">
        <v>4</v>
      </c>
      <c r="C340" s="229">
        <v>1839</v>
      </c>
      <c r="D340" s="229">
        <v>0</v>
      </c>
      <c r="E340" s="229">
        <v>0</v>
      </c>
      <c r="F340" s="229">
        <v>67</v>
      </c>
      <c r="G340" s="229">
        <v>2</v>
      </c>
      <c r="H340" s="484">
        <f>SUM((D340*400)+(E340*100)+F340)</f>
        <v>67</v>
      </c>
      <c r="I340" s="229">
        <v>75</v>
      </c>
      <c r="J340" s="473">
        <f>SUM(H340*I340)</f>
        <v>5025</v>
      </c>
      <c r="K340" s="229"/>
      <c r="L340" s="505" t="s">
        <v>1326</v>
      </c>
      <c r="M340" s="230" t="s">
        <v>10</v>
      </c>
      <c r="N340" s="230" t="s">
        <v>9</v>
      </c>
      <c r="O340" s="229">
        <v>285</v>
      </c>
      <c r="P340" s="229"/>
      <c r="Q340" s="229"/>
      <c r="R340" s="229">
        <v>6500</v>
      </c>
      <c r="S340" s="473">
        <f>SUM(O340*R340)</f>
        <v>1852500</v>
      </c>
      <c r="T340" s="229">
        <v>6</v>
      </c>
      <c r="U340" s="229">
        <v>14</v>
      </c>
      <c r="V340" s="642">
        <f>SUM(S340-(S340*U340/100))</f>
        <v>1593150</v>
      </c>
      <c r="W340" s="472">
        <f>SUM(J340+V340)</f>
        <v>1598175</v>
      </c>
      <c r="X340" s="231">
        <f>W340</f>
        <v>1598175</v>
      </c>
      <c r="Y340" s="229">
        <v>10</v>
      </c>
      <c r="Z340" s="229">
        <v>0</v>
      </c>
      <c r="AA340" s="229">
        <v>0.02</v>
      </c>
      <c r="AB340" s="229"/>
    </row>
    <row r="341" spans="1:28" ht="17.25" x14ac:dyDescent="0.3">
      <c r="A341" s="229">
        <v>254</v>
      </c>
      <c r="B341" s="230" t="s">
        <v>4</v>
      </c>
      <c r="C341" s="229">
        <v>29551</v>
      </c>
      <c r="D341" s="229">
        <v>10</v>
      </c>
      <c r="E341" s="229">
        <v>2</v>
      </c>
      <c r="F341" s="229">
        <v>7</v>
      </c>
      <c r="G341" s="229">
        <v>1</v>
      </c>
      <c r="H341" s="484">
        <f>SUM((D341*400)+(E341*100)+F341)</f>
        <v>4207</v>
      </c>
      <c r="I341" s="229">
        <v>75</v>
      </c>
      <c r="J341" s="473">
        <f>SUM(H341*I341)</f>
        <v>315525</v>
      </c>
      <c r="K341" s="229"/>
      <c r="L341" s="505"/>
      <c r="M341" s="230"/>
      <c r="N341" s="230"/>
      <c r="O341" s="229"/>
      <c r="P341" s="229"/>
      <c r="Q341" s="229"/>
      <c r="R341" s="229"/>
      <c r="S341" s="473">
        <f>SUM(O341*R341)</f>
        <v>0</v>
      </c>
      <c r="T341" s="229"/>
      <c r="U341" s="229"/>
      <c r="V341" s="642">
        <f>SUM(S341-(S341*U341/100))</f>
        <v>0</v>
      </c>
      <c r="W341" s="472">
        <f>SUM(J341+V341)</f>
        <v>315525</v>
      </c>
      <c r="X341" s="231">
        <f>W341</f>
        <v>315525</v>
      </c>
      <c r="Y341" s="229">
        <v>50</v>
      </c>
      <c r="Z341" s="229">
        <v>0</v>
      </c>
      <c r="AA341" s="229">
        <v>0.01</v>
      </c>
      <c r="AB341" s="229"/>
    </row>
    <row r="342" spans="1:28" ht="17.25" x14ac:dyDescent="0.3">
      <c r="A342" s="229">
        <v>255</v>
      </c>
      <c r="B342" s="230" t="s">
        <v>4</v>
      </c>
      <c r="C342" s="229">
        <v>15112</v>
      </c>
      <c r="D342" s="229">
        <v>1</v>
      </c>
      <c r="E342" s="229">
        <v>0</v>
      </c>
      <c r="F342" s="229">
        <v>0</v>
      </c>
      <c r="G342" s="229">
        <v>1</v>
      </c>
      <c r="H342" s="484">
        <f>SUM((D342*400)+(E342*100)+F342)</f>
        <v>400</v>
      </c>
      <c r="I342" s="229">
        <v>75</v>
      </c>
      <c r="J342" s="473">
        <f>SUM(H342*I342)</f>
        <v>30000</v>
      </c>
      <c r="K342" s="229"/>
      <c r="L342" s="505"/>
      <c r="M342" s="230"/>
      <c r="N342" s="230"/>
      <c r="O342" s="229"/>
      <c r="P342" s="229"/>
      <c r="Q342" s="229"/>
      <c r="R342" s="229"/>
      <c r="S342" s="473">
        <f>SUM(O342*R342)</f>
        <v>0</v>
      </c>
      <c r="T342" s="229"/>
      <c r="U342" s="229"/>
      <c r="V342" s="642">
        <f>SUM(S342-(S342*U342/100))</f>
        <v>0</v>
      </c>
      <c r="W342" s="472">
        <f>SUM(J342+V342)</f>
        <v>30000</v>
      </c>
      <c r="X342" s="231">
        <f>W342</f>
        <v>30000</v>
      </c>
      <c r="Y342" s="229">
        <v>50</v>
      </c>
      <c r="Z342" s="229">
        <v>0</v>
      </c>
      <c r="AA342" s="229">
        <v>0.01</v>
      </c>
      <c r="AB342" s="229"/>
    </row>
    <row r="343" spans="1:28" ht="17.25" x14ac:dyDescent="0.3">
      <c r="A343" s="229">
        <v>256</v>
      </c>
      <c r="B343" s="230" t="s">
        <v>4</v>
      </c>
      <c r="C343" s="229">
        <v>16535</v>
      </c>
      <c r="D343" s="229">
        <v>0</v>
      </c>
      <c r="E343" s="229">
        <v>0</v>
      </c>
      <c r="F343" s="229">
        <v>98.1</v>
      </c>
      <c r="G343" s="229">
        <v>1</v>
      </c>
      <c r="H343" s="484">
        <f>SUM((D343*400)+(E343*100)+F343)</f>
        <v>98.1</v>
      </c>
      <c r="I343" s="229">
        <v>75</v>
      </c>
      <c r="J343" s="473">
        <f>SUM(H343*I343)</f>
        <v>7357.5</v>
      </c>
      <c r="K343" s="229"/>
      <c r="L343" s="505"/>
      <c r="M343" s="230"/>
      <c r="N343" s="230"/>
      <c r="O343" s="229"/>
      <c r="P343" s="229"/>
      <c r="Q343" s="229"/>
      <c r="R343" s="229"/>
      <c r="S343" s="473">
        <f>SUM(O343*R343)</f>
        <v>0</v>
      </c>
      <c r="T343" s="229"/>
      <c r="U343" s="229"/>
      <c r="V343" s="642">
        <f>SUM(S343-(S343*U343/100))</f>
        <v>0</v>
      </c>
      <c r="W343" s="472">
        <f>SUM(J343+V343)</f>
        <v>7357.5</v>
      </c>
      <c r="X343" s="231">
        <f>W343</f>
        <v>7357.5</v>
      </c>
      <c r="Y343" s="229">
        <v>50</v>
      </c>
      <c r="Z343" s="229">
        <v>0</v>
      </c>
      <c r="AA343" s="229">
        <v>0.01</v>
      </c>
      <c r="AB343" s="229"/>
    </row>
    <row r="344" spans="1:28" ht="17.25" x14ac:dyDescent="0.3">
      <c r="A344" s="229">
        <v>257</v>
      </c>
      <c r="B344" s="230" t="s">
        <v>4</v>
      </c>
      <c r="C344" s="229">
        <v>7174</v>
      </c>
      <c r="D344" s="229">
        <v>0</v>
      </c>
      <c r="E344" s="229">
        <v>0</v>
      </c>
      <c r="F344" s="229">
        <v>98</v>
      </c>
      <c r="G344" s="229">
        <v>1</v>
      </c>
      <c r="H344" s="484">
        <f>SUM((D344*400)+(E344*100)+F344)</f>
        <v>98</v>
      </c>
      <c r="I344" s="229">
        <v>75</v>
      </c>
      <c r="J344" s="473">
        <f>SUM(H344*I344)</f>
        <v>7350</v>
      </c>
      <c r="K344" s="229"/>
      <c r="L344" s="505"/>
      <c r="M344" s="230" t="s">
        <v>11</v>
      </c>
      <c r="N344" s="230" t="s">
        <v>0</v>
      </c>
      <c r="O344" s="229">
        <v>30</v>
      </c>
      <c r="P344" s="229"/>
      <c r="Q344" s="229"/>
      <c r="R344" s="229">
        <v>2050</v>
      </c>
      <c r="S344" s="473">
        <f>SUM(O344*R344)</f>
        <v>61500</v>
      </c>
      <c r="T344" s="229">
        <v>6</v>
      </c>
      <c r="U344" s="229">
        <v>20</v>
      </c>
      <c r="V344" s="642">
        <f>SUM(S344-(S344*U344/100))</f>
        <v>49200</v>
      </c>
      <c r="W344" s="472">
        <f>SUM(J344+V344)</f>
        <v>56550</v>
      </c>
      <c r="X344" s="231">
        <f>W344</f>
        <v>56550</v>
      </c>
      <c r="Y344" s="229">
        <v>50</v>
      </c>
      <c r="Z344" s="229">
        <v>0</v>
      </c>
      <c r="AA344" s="229">
        <v>0.01</v>
      </c>
      <c r="AB344" s="229"/>
    </row>
    <row r="345" spans="1:28" ht="17.25" x14ac:dyDescent="0.3">
      <c r="A345" s="229"/>
      <c r="B345" s="230"/>
      <c r="C345" s="229"/>
      <c r="D345" s="229"/>
      <c r="E345" s="229"/>
      <c r="F345" s="229"/>
      <c r="G345" s="229"/>
      <c r="H345" s="484"/>
      <c r="I345" s="229"/>
      <c r="J345" s="473">
        <f>SUM(H345*I345)</f>
        <v>0</v>
      </c>
      <c r="K345" s="229"/>
      <c r="L345" s="505"/>
      <c r="M345" s="230" t="s">
        <v>8</v>
      </c>
      <c r="N345" s="230" t="s">
        <v>0</v>
      </c>
      <c r="O345" s="229">
        <v>30</v>
      </c>
      <c r="P345" s="229"/>
      <c r="Q345" s="229"/>
      <c r="R345" s="229">
        <v>5400</v>
      </c>
      <c r="S345" s="473">
        <f>SUM(O345*R345)</f>
        <v>162000</v>
      </c>
      <c r="T345" s="229">
        <v>6</v>
      </c>
      <c r="U345" s="229">
        <v>20</v>
      </c>
      <c r="V345" s="642">
        <f>SUM(S345-(S345*U345/100))</f>
        <v>129600</v>
      </c>
      <c r="W345" s="472">
        <f>SUM(J345+V345)</f>
        <v>129600</v>
      </c>
      <c r="X345" s="231">
        <f>W345</f>
        <v>129600</v>
      </c>
      <c r="Y345" s="229">
        <v>10</v>
      </c>
      <c r="Z345" s="229">
        <v>0</v>
      </c>
      <c r="AA345" s="229">
        <v>0.01</v>
      </c>
      <c r="AB345" s="229"/>
    </row>
    <row r="346" spans="1:28" ht="17.25" x14ac:dyDescent="0.3">
      <c r="A346" s="229">
        <v>258</v>
      </c>
      <c r="B346" s="230" t="s">
        <v>4</v>
      </c>
      <c r="C346" s="229">
        <v>14346</v>
      </c>
      <c r="D346" s="229">
        <v>0</v>
      </c>
      <c r="E346" s="229">
        <v>2</v>
      </c>
      <c r="F346" s="229">
        <v>11</v>
      </c>
      <c r="G346" s="229">
        <v>1</v>
      </c>
      <c r="H346" s="484">
        <f>SUM((D346*400)+(E346*100)+F346)</f>
        <v>211</v>
      </c>
      <c r="I346" s="229">
        <v>75</v>
      </c>
      <c r="J346" s="473">
        <f>SUM(H346*I346)</f>
        <v>15825</v>
      </c>
      <c r="K346" s="229"/>
      <c r="L346" s="505"/>
      <c r="M346" s="230"/>
      <c r="N346" s="230"/>
      <c r="O346" s="229"/>
      <c r="P346" s="229"/>
      <c r="Q346" s="229"/>
      <c r="R346" s="229"/>
      <c r="S346" s="473">
        <f>SUM(O346*R346)</f>
        <v>0</v>
      </c>
      <c r="T346" s="229"/>
      <c r="U346" s="229"/>
      <c r="V346" s="642">
        <f>SUM(S346-(S346*U346/100))</f>
        <v>0</v>
      </c>
      <c r="W346" s="472">
        <f>SUM(J346+V346)</f>
        <v>15825</v>
      </c>
      <c r="X346" s="231">
        <f>W346</f>
        <v>15825</v>
      </c>
      <c r="Y346" s="229">
        <v>50</v>
      </c>
      <c r="Z346" s="229">
        <v>0</v>
      </c>
      <c r="AA346" s="229">
        <v>0.01</v>
      </c>
      <c r="AB346" s="229"/>
    </row>
    <row r="347" spans="1:28" ht="17.25" x14ac:dyDescent="0.3">
      <c r="A347" s="229">
        <v>259</v>
      </c>
      <c r="B347" s="230" t="s">
        <v>4</v>
      </c>
      <c r="C347" s="229">
        <v>15259</v>
      </c>
      <c r="D347" s="229">
        <v>0</v>
      </c>
      <c r="E347" s="229">
        <v>1</v>
      </c>
      <c r="F347" s="229">
        <v>19</v>
      </c>
      <c r="G347" s="229">
        <v>2</v>
      </c>
      <c r="H347" s="484">
        <f>SUM((D347*400)+(E347*100)+F347)</f>
        <v>119</v>
      </c>
      <c r="I347" s="229">
        <v>75</v>
      </c>
      <c r="J347" s="473">
        <f>SUM(H347*I347)</f>
        <v>8925</v>
      </c>
      <c r="K347" s="229"/>
      <c r="L347" s="505" t="s">
        <v>176</v>
      </c>
      <c r="M347" s="230" t="s">
        <v>3</v>
      </c>
      <c r="N347" s="230" t="s">
        <v>2</v>
      </c>
      <c r="O347" s="229">
        <v>180</v>
      </c>
      <c r="P347" s="229"/>
      <c r="Q347" s="229"/>
      <c r="R347" s="229">
        <v>6500</v>
      </c>
      <c r="S347" s="473">
        <f>SUM(O347*R347)</f>
        <v>1170000</v>
      </c>
      <c r="T347" s="229">
        <v>8</v>
      </c>
      <c r="U347" s="229">
        <v>8</v>
      </c>
      <c r="V347" s="642">
        <f>SUM(S347-(S347*U347/100))</f>
        <v>1076400</v>
      </c>
      <c r="W347" s="472">
        <f>SUM(J347+V347)</f>
        <v>1085325</v>
      </c>
      <c r="X347" s="231">
        <f>W347</f>
        <v>1085325</v>
      </c>
      <c r="Y347" s="229">
        <v>50</v>
      </c>
      <c r="Z347" s="229">
        <v>0</v>
      </c>
      <c r="AA347" s="229">
        <v>0.01</v>
      </c>
      <c r="AB347" s="229"/>
    </row>
    <row r="348" spans="1:28" ht="17.25" x14ac:dyDescent="0.3">
      <c r="A348" s="494">
        <v>260</v>
      </c>
      <c r="B348" s="498" t="s">
        <v>14</v>
      </c>
      <c r="C348" s="494">
        <v>5825</v>
      </c>
      <c r="D348" s="494">
        <v>7</v>
      </c>
      <c r="E348" s="494">
        <v>1</v>
      </c>
      <c r="F348" s="494">
        <v>30</v>
      </c>
      <c r="G348" s="229">
        <v>1</v>
      </c>
      <c r="H348" s="484">
        <f>SUM((D348*400)+(E348*100)+F348)</f>
        <v>2930</v>
      </c>
      <c r="I348" s="229">
        <v>75</v>
      </c>
      <c r="J348" s="473">
        <f>SUM(H348*I348)</f>
        <v>219750</v>
      </c>
      <c r="K348" s="229"/>
      <c r="L348" s="643"/>
      <c r="M348" s="498"/>
      <c r="N348" s="498"/>
      <c r="O348" s="494"/>
      <c r="P348" s="229"/>
      <c r="Q348" s="229"/>
      <c r="R348" s="229"/>
      <c r="S348" s="473">
        <f>SUM(O348*R348)</f>
        <v>0</v>
      </c>
      <c r="T348" s="494"/>
      <c r="U348" s="229"/>
      <c r="V348" s="642">
        <f>SUM(S348-(S348*U348/100))</f>
        <v>0</v>
      </c>
      <c r="W348" s="472">
        <f>SUM(J348+V348)</f>
        <v>219750</v>
      </c>
      <c r="X348" s="231">
        <f>W348</f>
        <v>219750</v>
      </c>
      <c r="Y348" s="229">
        <v>50</v>
      </c>
      <c r="Z348" s="229">
        <v>0</v>
      </c>
      <c r="AA348" s="229">
        <v>0.01</v>
      </c>
      <c r="AB348" s="494"/>
    </row>
    <row r="349" spans="1:28" ht="17.25" x14ac:dyDescent="0.3">
      <c r="A349" s="494">
        <v>261</v>
      </c>
      <c r="B349" s="498" t="s">
        <v>5</v>
      </c>
      <c r="C349" s="494"/>
      <c r="D349" s="494">
        <v>3</v>
      </c>
      <c r="E349" s="494">
        <v>2</v>
      </c>
      <c r="F349" s="494">
        <v>95</v>
      </c>
      <c r="G349" s="229">
        <v>1</v>
      </c>
      <c r="H349" s="484">
        <f>SUM((D349*400)+(E349*100)+F349)</f>
        <v>1495</v>
      </c>
      <c r="I349" s="229">
        <v>75</v>
      </c>
      <c r="J349" s="473">
        <f>SUM(H349*I349)</f>
        <v>112125</v>
      </c>
      <c r="K349" s="229"/>
      <c r="L349" s="643"/>
      <c r="M349" s="498"/>
      <c r="N349" s="498"/>
      <c r="O349" s="494"/>
      <c r="P349" s="229"/>
      <c r="Q349" s="229"/>
      <c r="R349" s="229"/>
      <c r="S349" s="473">
        <f>SUM(O349*R349)</f>
        <v>0</v>
      </c>
      <c r="T349" s="494"/>
      <c r="U349" s="229"/>
      <c r="V349" s="642">
        <f>SUM(S349-(S349*U349/100))</f>
        <v>0</v>
      </c>
      <c r="W349" s="472">
        <f>SUM(J349+V349)</f>
        <v>112125</v>
      </c>
      <c r="X349" s="231">
        <f>W349</f>
        <v>112125</v>
      </c>
      <c r="Y349" s="229">
        <v>50</v>
      </c>
      <c r="Z349" s="229">
        <v>0</v>
      </c>
      <c r="AA349" s="229">
        <v>0.01</v>
      </c>
      <c r="AB349" s="494"/>
    </row>
    <row r="350" spans="1:28" ht="17.25" x14ac:dyDescent="0.3">
      <c r="A350" s="229">
        <v>262</v>
      </c>
      <c r="B350" s="230" t="s">
        <v>4</v>
      </c>
      <c r="C350" s="229">
        <v>7061</v>
      </c>
      <c r="D350" s="229">
        <v>0</v>
      </c>
      <c r="E350" s="229">
        <v>3</v>
      </c>
      <c r="F350" s="229">
        <v>49</v>
      </c>
      <c r="G350" s="229">
        <v>2</v>
      </c>
      <c r="H350" s="484">
        <f>SUM((D350*400)+(E350*100)+F350)</f>
        <v>349</v>
      </c>
      <c r="I350" s="229">
        <v>75</v>
      </c>
      <c r="J350" s="473">
        <f>SUM(H350*I350)</f>
        <v>26175</v>
      </c>
      <c r="K350" s="229"/>
      <c r="L350" s="505" t="s">
        <v>1325</v>
      </c>
      <c r="M350" s="230" t="s">
        <v>10</v>
      </c>
      <c r="N350" s="230" t="s">
        <v>9</v>
      </c>
      <c r="O350" s="229">
        <v>285</v>
      </c>
      <c r="P350" s="229"/>
      <c r="Q350" s="229"/>
      <c r="R350" s="229">
        <v>6500</v>
      </c>
      <c r="S350" s="473">
        <f>SUM(O350*R350)</f>
        <v>1852500</v>
      </c>
      <c r="T350" s="229">
        <v>25</v>
      </c>
      <c r="U350" s="229">
        <v>85</v>
      </c>
      <c r="V350" s="642">
        <f>SUM(S350-(S350*U350/100))</f>
        <v>277875</v>
      </c>
      <c r="W350" s="472">
        <f>SUM(J350+V350)</f>
        <v>304050</v>
      </c>
      <c r="X350" s="231">
        <f>W350</f>
        <v>304050</v>
      </c>
      <c r="Y350" s="229">
        <v>10</v>
      </c>
      <c r="Z350" s="229">
        <v>0</v>
      </c>
      <c r="AA350" s="229">
        <v>0.02</v>
      </c>
      <c r="AB350" s="229"/>
    </row>
    <row r="351" spans="1:28" ht="17.25" x14ac:dyDescent="0.3">
      <c r="A351" s="229"/>
      <c r="B351" s="230"/>
      <c r="C351" s="229"/>
      <c r="D351" s="229"/>
      <c r="E351" s="229"/>
      <c r="F351" s="229"/>
      <c r="G351" s="229"/>
      <c r="H351" s="484"/>
      <c r="I351" s="229"/>
      <c r="J351" s="473">
        <f>SUM(H351*I351)</f>
        <v>0</v>
      </c>
      <c r="K351" s="229"/>
      <c r="L351" s="505"/>
      <c r="M351" s="230" t="s">
        <v>16</v>
      </c>
      <c r="N351" s="230" t="s">
        <v>0</v>
      </c>
      <c r="O351" s="229">
        <v>30</v>
      </c>
      <c r="P351" s="229"/>
      <c r="Q351" s="229"/>
      <c r="R351" s="229">
        <v>2400</v>
      </c>
      <c r="S351" s="473">
        <f>SUM(O351*R351)</f>
        <v>72000</v>
      </c>
      <c r="T351" s="229">
        <v>4</v>
      </c>
      <c r="U351" s="229">
        <v>12</v>
      </c>
      <c r="V351" s="642">
        <f>SUM(S351-(S351*U351/100))</f>
        <v>63360</v>
      </c>
      <c r="W351" s="472">
        <f>SUM(J351+V351)</f>
        <v>63360</v>
      </c>
      <c r="X351" s="231">
        <f>W351</f>
        <v>63360</v>
      </c>
      <c r="Y351" s="229">
        <v>0</v>
      </c>
      <c r="Z351" s="493">
        <f>X351</f>
        <v>63360</v>
      </c>
      <c r="AA351" s="229">
        <v>0.03</v>
      </c>
      <c r="AB351" s="229"/>
    </row>
    <row r="352" spans="1:28" ht="17.25" x14ac:dyDescent="0.3">
      <c r="A352" s="229"/>
      <c r="B352" s="230"/>
      <c r="C352" s="229"/>
      <c r="D352" s="229"/>
      <c r="E352" s="229"/>
      <c r="F352" s="229"/>
      <c r="G352" s="229"/>
      <c r="H352" s="484"/>
      <c r="I352" s="229"/>
      <c r="J352" s="473">
        <f>SUM(H352*I352)</f>
        <v>0</v>
      </c>
      <c r="K352" s="229"/>
      <c r="L352" s="505"/>
      <c r="M352" s="230" t="s">
        <v>12</v>
      </c>
      <c r="N352" s="230" t="s">
        <v>0</v>
      </c>
      <c r="O352" s="229">
        <v>30</v>
      </c>
      <c r="P352" s="229"/>
      <c r="Q352" s="229"/>
      <c r="R352" s="229">
        <v>5400</v>
      </c>
      <c r="S352" s="473">
        <f>SUM(O352*R352)</f>
        <v>162000</v>
      </c>
      <c r="T352" s="229">
        <v>25</v>
      </c>
      <c r="U352" s="229">
        <v>93</v>
      </c>
      <c r="V352" s="642">
        <f>SUM(S352-(S352*U352/100))</f>
        <v>11340</v>
      </c>
      <c r="W352" s="472">
        <f>SUM(J352+V352)</f>
        <v>11340</v>
      </c>
      <c r="X352" s="231">
        <f>W352</f>
        <v>11340</v>
      </c>
      <c r="Y352" s="229">
        <v>50</v>
      </c>
      <c r="Z352" s="229">
        <v>0</v>
      </c>
      <c r="AA352" s="229">
        <v>0.01</v>
      </c>
      <c r="AB352" s="229"/>
    </row>
    <row r="353" spans="1:28" ht="17.25" x14ac:dyDescent="0.3">
      <c r="A353" s="229">
        <v>263</v>
      </c>
      <c r="B353" s="230" t="s">
        <v>4</v>
      </c>
      <c r="C353" s="229">
        <v>1596</v>
      </c>
      <c r="D353" s="229">
        <v>21</v>
      </c>
      <c r="E353" s="229">
        <v>2</v>
      </c>
      <c r="F353" s="229">
        <v>34</v>
      </c>
      <c r="G353" s="229">
        <v>1</v>
      </c>
      <c r="H353" s="484">
        <f>SUM((D353*400)+(E353*100)+F353)</f>
        <v>8634</v>
      </c>
      <c r="I353" s="229">
        <v>75</v>
      </c>
      <c r="J353" s="473">
        <f>SUM(H353*I353)</f>
        <v>647550</v>
      </c>
      <c r="K353" s="229"/>
      <c r="L353" s="505"/>
      <c r="M353" s="230"/>
      <c r="N353" s="230"/>
      <c r="O353" s="229"/>
      <c r="P353" s="229"/>
      <c r="Q353" s="229"/>
      <c r="R353" s="229"/>
      <c r="S353" s="473">
        <f>SUM(O353*R353)</f>
        <v>0</v>
      </c>
      <c r="T353" s="229"/>
      <c r="U353" s="229"/>
      <c r="V353" s="642">
        <f>SUM(S353-(S353*U353/100))</f>
        <v>0</v>
      </c>
      <c r="W353" s="472">
        <f>SUM(J353+V353)</f>
        <v>647550</v>
      </c>
      <c r="X353" s="231">
        <f>W353</f>
        <v>647550</v>
      </c>
      <c r="Y353" s="229">
        <v>50</v>
      </c>
      <c r="Z353" s="229">
        <v>0</v>
      </c>
      <c r="AA353" s="229">
        <v>0.01</v>
      </c>
      <c r="AB353" s="229"/>
    </row>
    <row r="354" spans="1:28" ht="17.25" x14ac:dyDescent="0.3">
      <c r="A354" s="229">
        <v>264</v>
      </c>
      <c r="B354" s="230" t="s">
        <v>4</v>
      </c>
      <c r="C354" s="229">
        <v>20369</v>
      </c>
      <c r="D354" s="229">
        <v>21</v>
      </c>
      <c r="E354" s="229">
        <v>3</v>
      </c>
      <c r="F354" s="229">
        <v>97</v>
      </c>
      <c r="G354" s="229">
        <v>1</v>
      </c>
      <c r="H354" s="484">
        <f>SUM((D354*400)+(E354*100)+F354)</f>
        <v>8797</v>
      </c>
      <c r="I354" s="229">
        <v>75</v>
      </c>
      <c r="J354" s="473">
        <f>SUM(H354*I354)</f>
        <v>659775</v>
      </c>
      <c r="K354" s="229"/>
      <c r="L354" s="505"/>
      <c r="M354" s="230" t="s">
        <v>11</v>
      </c>
      <c r="N354" s="230" t="s">
        <v>0</v>
      </c>
      <c r="O354" s="229">
        <v>30</v>
      </c>
      <c r="P354" s="229"/>
      <c r="Q354" s="229"/>
      <c r="R354" s="229">
        <v>2050</v>
      </c>
      <c r="S354" s="473">
        <f>SUM(O354*R354)</f>
        <v>61500</v>
      </c>
      <c r="T354" s="229">
        <v>4</v>
      </c>
      <c r="U354" s="229">
        <v>12</v>
      </c>
      <c r="V354" s="642">
        <f>SUM(S354-(S354*U354/100))</f>
        <v>54120</v>
      </c>
      <c r="W354" s="472">
        <f>SUM(J354+V354)</f>
        <v>713895</v>
      </c>
      <c r="X354" s="231">
        <f>W354</f>
        <v>713895</v>
      </c>
      <c r="Y354" s="229">
        <v>50</v>
      </c>
      <c r="Z354" s="229">
        <v>0</v>
      </c>
      <c r="AA354" s="229">
        <v>0.01</v>
      </c>
      <c r="AB354" s="229"/>
    </row>
    <row r="355" spans="1:28" ht="17.25" x14ac:dyDescent="0.3">
      <c r="A355" s="494">
        <v>265</v>
      </c>
      <c r="B355" s="498" t="s">
        <v>14</v>
      </c>
      <c r="C355" s="494">
        <v>1380</v>
      </c>
      <c r="D355" s="494">
        <v>16</v>
      </c>
      <c r="E355" s="494">
        <v>1</v>
      </c>
      <c r="F355" s="494">
        <v>35</v>
      </c>
      <c r="G355" s="229">
        <v>1</v>
      </c>
      <c r="H355" s="484">
        <f>SUM((D355*400)+(E355*100)+F355)</f>
        <v>6535</v>
      </c>
      <c r="I355" s="229">
        <v>75</v>
      </c>
      <c r="J355" s="473">
        <f>SUM(H355*I355)</f>
        <v>490125</v>
      </c>
      <c r="K355" s="229"/>
      <c r="L355" s="643"/>
      <c r="M355" s="498"/>
      <c r="N355" s="498"/>
      <c r="O355" s="494"/>
      <c r="P355" s="229"/>
      <c r="Q355" s="229"/>
      <c r="R355" s="229"/>
      <c r="S355" s="473">
        <f>SUM(O355*R355)</f>
        <v>0</v>
      </c>
      <c r="T355" s="494"/>
      <c r="U355" s="229"/>
      <c r="V355" s="642">
        <f>SUM(S355-(S355*U355/100))</f>
        <v>0</v>
      </c>
      <c r="W355" s="472">
        <f>SUM(J355+V355)</f>
        <v>490125</v>
      </c>
      <c r="X355" s="231">
        <f>W355</f>
        <v>490125</v>
      </c>
      <c r="Y355" s="229">
        <v>50</v>
      </c>
      <c r="Z355" s="229">
        <v>0</v>
      </c>
      <c r="AA355" s="229">
        <v>0.01</v>
      </c>
      <c r="AB355" s="494"/>
    </row>
    <row r="356" spans="1:28" ht="17.25" x14ac:dyDescent="0.3">
      <c r="A356" s="229">
        <v>266</v>
      </c>
      <c r="B356" s="230" t="s">
        <v>4</v>
      </c>
      <c r="C356" s="229">
        <v>16288</v>
      </c>
      <c r="D356" s="229">
        <v>0</v>
      </c>
      <c r="E356" s="229">
        <v>0</v>
      </c>
      <c r="F356" s="229">
        <v>70.8</v>
      </c>
      <c r="G356" s="229">
        <v>1</v>
      </c>
      <c r="H356" s="484">
        <f>SUM((D356*400)+(E356*100)+F356)</f>
        <v>70.8</v>
      </c>
      <c r="I356" s="229">
        <v>75</v>
      </c>
      <c r="J356" s="473">
        <f>SUM(H356*I356)</f>
        <v>5310</v>
      </c>
      <c r="K356" s="229"/>
      <c r="L356" s="505"/>
      <c r="M356" s="230"/>
      <c r="N356" s="230"/>
      <c r="O356" s="229"/>
      <c r="P356" s="229"/>
      <c r="Q356" s="229"/>
      <c r="R356" s="229"/>
      <c r="S356" s="473">
        <f>SUM(O356*R356)</f>
        <v>0</v>
      </c>
      <c r="T356" s="229"/>
      <c r="U356" s="229"/>
      <c r="V356" s="642">
        <f>SUM(S356-(S356*U356/100))</f>
        <v>0</v>
      </c>
      <c r="W356" s="472">
        <f>SUM(J356+V356)</f>
        <v>5310</v>
      </c>
      <c r="X356" s="231">
        <f>W356</f>
        <v>5310</v>
      </c>
      <c r="Y356" s="229">
        <v>50</v>
      </c>
      <c r="Z356" s="229">
        <v>0</v>
      </c>
      <c r="AA356" s="229">
        <v>0.01</v>
      </c>
      <c r="AB356" s="229"/>
    </row>
    <row r="357" spans="1:28" ht="17.25" x14ac:dyDescent="0.3">
      <c r="A357" s="229">
        <v>267</v>
      </c>
      <c r="B357" s="230" t="s">
        <v>4</v>
      </c>
      <c r="C357" s="229">
        <v>23340</v>
      </c>
      <c r="D357" s="229">
        <v>4</v>
      </c>
      <c r="E357" s="229">
        <v>0</v>
      </c>
      <c r="F357" s="229">
        <v>28</v>
      </c>
      <c r="G357" s="229">
        <v>1</v>
      </c>
      <c r="H357" s="484">
        <f>SUM((D357*400)+(E357*100)+F357)</f>
        <v>1628</v>
      </c>
      <c r="I357" s="229">
        <v>75</v>
      </c>
      <c r="J357" s="473">
        <f>SUM(H357*I357)</f>
        <v>122100</v>
      </c>
      <c r="K357" s="229"/>
      <c r="L357" s="505"/>
      <c r="M357" s="230"/>
      <c r="N357" s="230"/>
      <c r="O357" s="229"/>
      <c r="P357" s="229"/>
      <c r="Q357" s="229"/>
      <c r="R357" s="229"/>
      <c r="S357" s="473">
        <f>SUM(O357*R357)</f>
        <v>0</v>
      </c>
      <c r="T357" s="229"/>
      <c r="U357" s="229"/>
      <c r="V357" s="642">
        <f>SUM(S357-(S357*U357/100))</f>
        <v>0</v>
      </c>
      <c r="W357" s="472">
        <f>SUM(J357+V357)</f>
        <v>122100</v>
      </c>
      <c r="X357" s="231">
        <f>W357</f>
        <v>122100</v>
      </c>
      <c r="Y357" s="229">
        <v>50</v>
      </c>
      <c r="Z357" s="229">
        <v>0</v>
      </c>
      <c r="AA357" s="229">
        <v>0.01</v>
      </c>
      <c r="AB357" s="229"/>
    </row>
    <row r="358" spans="1:28" ht="17.25" x14ac:dyDescent="0.3">
      <c r="A358" s="229">
        <v>268</v>
      </c>
      <c r="B358" s="230" t="s">
        <v>4</v>
      </c>
      <c r="C358" s="229">
        <v>7911</v>
      </c>
      <c r="D358" s="229">
        <v>9</v>
      </c>
      <c r="E358" s="229">
        <v>3</v>
      </c>
      <c r="F358" s="229">
        <v>29</v>
      </c>
      <c r="G358" s="229">
        <v>1</v>
      </c>
      <c r="H358" s="484">
        <f>SUM((D358*400)+(E358*100)+F358)</f>
        <v>3929</v>
      </c>
      <c r="I358" s="229">
        <v>75</v>
      </c>
      <c r="J358" s="473">
        <f>SUM(H358*I358)</f>
        <v>294675</v>
      </c>
      <c r="K358" s="229"/>
      <c r="L358" s="505"/>
      <c r="M358" s="230"/>
      <c r="N358" s="230"/>
      <c r="O358" s="229"/>
      <c r="P358" s="229"/>
      <c r="Q358" s="229"/>
      <c r="R358" s="229"/>
      <c r="S358" s="473">
        <f>SUM(O358*R358)</f>
        <v>0</v>
      </c>
      <c r="T358" s="229"/>
      <c r="U358" s="229"/>
      <c r="V358" s="642">
        <f>SUM(S358-(S358*U358/100))</f>
        <v>0</v>
      </c>
      <c r="W358" s="472">
        <f>SUM(J358+V358)</f>
        <v>294675</v>
      </c>
      <c r="X358" s="231">
        <f>W358</f>
        <v>294675</v>
      </c>
      <c r="Y358" s="229">
        <v>50</v>
      </c>
      <c r="Z358" s="229">
        <v>0</v>
      </c>
      <c r="AA358" s="229">
        <v>0.01</v>
      </c>
      <c r="AB358" s="229"/>
    </row>
    <row r="359" spans="1:28" ht="17.25" x14ac:dyDescent="0.3">
      <c r="A359" s="229">
        <v>269</v>
      </c>
      <c r="B359" s="230" t="s">
        <v>4</v>
      </c>
      <c r="C359" s="229">
        <v>7646</v>
      </c>
      <c r="D359" s="229">
        <v>0</v>
      </c>
      <c r="E359" s="229">
        <v>0</v>
      </c>
      <c r="F359" s="229">
        <v>81</v>
      </c>
      <c r="G359" s="229">
        <v>1</v>
      </c>
      <c r="H359" s="484">
        <f>SUM((D359*400)+(E359*100)+F359)</f>
        <v>81</v>
      </c>
      <c r="I359" s="229">
        <v>75</v>
      </c>
      <c r="J359" s="473">
        <f>SUM(H359*I359)</f>
        <v>6075</v>
      </c>
      <c r="K359" s="229"/>
      <c r="L359" s="505"/>
      <c r="M359" s="230"/>
      <c r="N359" s="230"/>
      <c r="O359" s="229"/>
      <c r="P359" s="229"/>
      <c r="Q359" s="229"/>
      <c r="R359" s="229"/>
      <c r="S359" s="473">
        <f>SUM(O359*R359)</f>
        <v>0</v>
      </c>
      <c r="T359" s="229"/>
      <c r="U359" s="229"/>
      <c r="V359" s="642">
        <f>SUM(S359-(S359*U359/100))</f>
        <v>0</v>
      </c>
      <c r="W359" s="472">
        <f>SUM(J359+V359)</f>
        <v>6075</v>
      </c>
      <c r="X359" s="231">
        <f>W359</f>
        <v>6075</v>
      </c>
      <c r="Y359" s="229">
        <v>50</v>
      </c>
      <c r="Z359" s="229">
        <v>0</v>
      </c>
      <c r="AA359" s="229">
        <v>0.01</v>
      </c>
      <c r="AB359" s="229"/>
    </row>
    <row r="360" spans="1:28" ht="17.25" x14ac:dyDescent="0.3">
      <c r="A360" s="229">
        <v>270</v>
      </c>
      <c r="B360" s="230" t="s">
        <v>4</v>
      </c>
      <c r="C360" s="229">
        <v>4553</v>
      </c>
      <c r="D360" s="229">
        <v>0</v>
      </c>
      <c r="E360" s="229">
        <v>1</v>
      </c>
      <c r="F360" s="229">
        <v>74</v>
      </c>
      <c r="G360" s="229">
        <v>2</v>
      </c>
      <c r="H360" s="484">
        <f>SUM((D360*400)+(E360*100)+F360)</f>
        <v>174</v>
      </c>
      <c r="I360" s="229">
        <v>75</v>
      </c>
      <c r="J360" s="473">
        <f>SUM(H360*I360)</f>
        <v>13050</v>
      </c>
      <c r="K360" s="229"/>
      <c r="L360" s="505" t="s">
        <v>1324</v>
      </c>
      <c r="M360" s="230" t="s">
        <v>10</v>
      </c>
      <c r="N360" s="230" t="s">
        <v>9</v>
      </c>
      <c r="O360" s="229">
        <v>285</v>
      </c>
      <c r="P360" s="229"/>
      <c r="Q360" s="229"/>
      <c r="R360" s="229">
        <v>6500</v>
      </c>
      <c r="S360" s="473">
        <f>SUM(O360*R360)</f>
        <v>1852500</v>
      </c>
      <c r="T360" s="229">
        <v>30</v>
      </c>
      <c r="U360" s="229">
        <v>85</v>
      </c>
      <c r="V360" s="642">
        <f>SUM(S360-(S360*U360/100))</f>
        <v>277875</v>
      </c>
      <c r="W360" s="472">
        <f>SUM(J360+V360)</f>
        <v>290925</v>
      </c>
      <c r="X360" s="231">
        <f>W360</f>
        <v>290925</v>
      </c>
      <c r="Y360" s="229">
        <v>10</v>
      </c>
      <c r="Z360" s="229">
        <v>0</v>
      </c>
      <c r="AA360" s="229">
        <v>0.02</v>
      </c>
      <c r="AB360" s="229"/>
    </row>
    <row r="361" spans="1:28" ht="17.25" x14ac:dyDescent="0.3">
      <c r="A361" s="229"/>
      <c r="B361" s="230"/>
      <c r="C361" s="229"/>
      <c r="D361" s="229"/>
      <c r="E361" s="229"/>
      <c r="F361" s="229"/>
      <c r="G361" s="229"/>
      <c r="H361" s="484"/>
      <c r="I361" s="229"/>
      <c r="J361" s="473">
        <f>SUM(H361*I361)</f>
        <v>0</v>
      </c>
      <c r="K361" s="229"/>
      <c r="L361" s="505"/>
      <c r="M361" s="230" t="s">
        <v>8</v>
      </c>
      <c r="N361" s="230" t="s">
        <v>0</v>
      </c>
      <c r="O361" s="229">
        <v>30</v>
      </c>
      <c r="P361" s="229"/>
      <c r="Q361" s="229"/>
      <c r="R361" s="229">
        <v>5400</v>
      </c>
      <c r="S361" s="473">
        <f>SUM(O361*R361)</f>
        <v>162000</v>
      </c>
      <c r="T361" s="229">
        <v>30</v>
      </c>
      <c r="U361" s="229">
        <v>93</v>
      </c>
      <c r="V361" s="642">
        <f>SUM(S361-(S361*U361/100))</f>
        <v>11340</v>
      </c>
      <c r="W361" s="472">
        <f>SUM(J361+V361)</f>
        <v>11340</v>
      </c>
      <c r="X361" s="231">
        <f>W361</f>
        <v>11340</v>
      </c>
      <c r="Y361" s="229">
        <v>50</v>
      </c>
      <c r="Z361" s="229">
        <v>0</v>
      </c>
      <c r="AA361" s="229">
        <v>0.01</v>
      </c>
      <c r="AB361" s="229"/>
    </row>
    <row r="362" spans="1:28" ht="17.25" x14ac:dyDescent="0.3">
      <c r="A362" s="229"/>
      <c r="B362" s="230"/>
      <c r="C362" s="229"/>
      <c r="D362" s="229"/>
      <c r="E362" s="229"/>
      <c r="F362" s="229"/>
      <c r="G362" s="229"/>
      <c r="H362" s="484"/>
      <c r="I362" s="229"/>
      <c r="J362" s="473">
        <f>SUM(H362*I362)</f>
        <v>0</v>
      </c>
      <c r="K362" s="229"/>
      <c r="L362" s="505"/>
      <c r="M362" s="230" t="s">
        <v>11</v>
      </c>
      <c r="N362" s="230" t="s">
        <v>0</v>
      </c>
      <c r="O362" s="229">
        <v>30</v>
      </c>
      <c r="P362" s="229"/>
      <c r="Q362" s="229"/>
      <c r="R362" s="229">
        <v>2050</v>
      </c>
      <c r="S362" s="473">
        <f>SUM(O362*R362)</f>
        <v>61500</v>
      </c>
      <c r="T362" s="229">
        <v>5</v>
      </c>
      <c r="U362" s="229">
        <v>15</v>
      </c>
      <c r="V362" s="642">
        <f>SUM(S362-(S362*U362/100))</f>
        <v>52275</v>
      </c>
      <c r="W362" s="472">
        <f>SUM(J362+V362)</f>
        <v>52275</v>
      </c>
      <c r="X362" s="231">
        <f>W362</f>
        <v>52275</v>
      </c>
      <c r="Y362" s="229">
        <v>50</v>
      </c>
      <c r="Z362" s="229">
        <v>0</v>
      </c>
      <c r="AA362" s="229">
        <v>0.01</v>
      </c>
      <c r="AB362" s="229"/>
    </row>
    <row r="363" spans="1:28" ht="17.25" x14ac:dyDescent="0.3">
      <c r="A363" s="229"/>
      <c r="B363" s="230"/>
      <c r="C363" s="229"/>
      <c r="D363" s="229"/>
      <c r="E363" s="229"/>
      <c r="F363" s="229"/>
      <c r="G363" s="229"/>
      <c r="H363" s="484"/>
      <c r="I363" s="229"/>
      <c r="J363" s="473">
        <f>SUM(H363*I363)</f>
        <v>0</v>
      </c>
      <c r="K363" s="229"/>
      <c r="L363" s="505"/>
      <c r="M363" s="230" t="s">
        <v>1323</v>
      </c>
      <c r="N363" s="230" t="s">
        <v>0</v>
      </c>
      <c r="O363" s="229">
        <v>30</v>
      </c>
      <c r="P363" s="229"/>
      <c r="Q363" s="229"/>
      <c r="R363" s="229">
        <v>2050</v>
      </c>
      <c r="S363" s="473">
        <f>SUM(O363*R363)</f>
        <v>61500</v>
      </c>
      <c r="T363" s="229">
        <v>30</v>
      </c>
      <c r="U363" s="229">
        <v>93</v>
      </c>
      <c r="V363" s="642">
        <f>SUM(S363-(S363*U363/100))</f>
        <v>4305</v>
      </c>
      <c r="W363" s="472">
        <f>SUM(J363+V363)</f>
        <v>4305</v>
      </c>
      <c r="X363" s="231">
        <f>W363</f>
        <v>4305</v>
      </c>
      <c r="Y363" s="229">
        <v>50</v>
      </c>
      <c r="Z363" s="229">
        <v>0</v>
      </c>
      <c r="AA363" s="229">
        <v>0.01</v>
      </c>
      <c r="AB363" s="229"/>
    </row>
    <row r="364" spans="1:28" ht="17.25" x14ac:dyDescent="0.3">
      <c r="A364" s="229">
        <v>271</v>
      </c>
      <c r="B364" s="230" t="s">
        <v>4</v>
      </c>
      <c r="C364" s="229">
        <v>4552</v>
      </c>
      <c r="D364" s="229">
        <v>10</v>
      </c>
      <c r="E364" s="229">
        <v>1</v>
      </c>
      <c r="F364" s="229">
        <v>35</v>
      </c>
      <c r="G364" s="229">
        <v>1</v>
      </c>
      <c r="H364" s="484">
        <f>SUM((D364*400)+(E364*100)+F364)</f>
        <v>4135</v>
      </c>
      <c r="I364" s="229">
        <v>75</v>
      </c>
      <c r="J364" s="473">
        <f>SUM(H364*I364)</f>
        <v>310125</v>
      </c>
      <c r="K364" s="229"/>
      <c r="L364" s="505"/>
      <c r="M364" s="230"/>
      <c r="N364" s="230"/>
      <c r="O364" s="229"/>
      <c r="P364" s="229"/>
      <c r="Q364" s="229"/>
      <c r="R364" s="229"/>
      <c r="S364" s="473">
        <f>SUM(O364*R364)</f>
        <v>0</v>
      </c>
      <c r="T364" s="229"/>
      <c r="U364" s="229"/>
      <c r="V364" s="642">
        <f>SUM(S364-(S364*U364/100))</f>
        <v>0</v>
      </c>
      <c r="W364" s="472">
        <f>SUM(J364+V364)</f>
        <v>310125</v>
      </c>
      <c r="X364" s="231">
        <f>W364</f>
        <v>310125</v>
      </c>
      <c r="Y364" s="229">
        <v>50</v>
      </c>
      <c r="Z364" s="229">
        <v>0</v>
      </c>
      <c r="AA364" s="229">
        <v>0.01</v>
      </c>
      <c r="AB364" s="229"/>
    </row>
    <row r="365" spans="1:28" ht="17.25" x14ac:dyDescent="0.3">
      <c r="A365" s="229">
        <v>272</v>
      </c>
      <c r="B365" s="230" t="s">
        <v>4</v>
      </c>
      <c r="C365" s="229">
        <v>827</v>
      </c>
      <c r="D365" s="229">
        <v>9</v>
      </c>
      <c r="E365" s="229">
        <v>3</v>
      </c>
      <c r="F365" s="229">
        <v>42</v>
      </c>
      <c r="G365" s="229">
        <v>1</v>
      </c>
      <c r="H365" s="484">
        <f>SUM((D365*400)+(E365*100)+F365)</f>
        <v>3942</v>
      </c>
      <c r="I365" s="229">
        <v>75</v>
      </c>
      <c r="J365" s="473">
        <f>SUM(H365*I365)</f>
        <v>295650</v>
      </c>
      <c r="K365" s="229"/>
      <c r="L365" s="505"/>
      <c r="M365" s="230"/>
      <c r="N365" s="230"/>
      <c r="O365" s="229"/>
      <c r="P365" s="229"/>
      <c r="Q365" s="229"/>
      <c r="R365" s="229"/>
      <c r="S365" s="473">
        <f>SUM(O365*R365)</f>
        <v>0</v>
      </c>
      <c r="T365" s="229"/>
      <c r="U365" s="229"/>
      <c r="V365" s="642">
        <f>SUM(S365-(S365*U365/100))</f>
        <v>0</v>
      </c>
      <c r="W365" s="472">
        <f>SUM(J365+V365)</f>
        <v>295650</v>
      </c>
      <c r="X365" s="231">
        <f>W365</f>
        <v>295650</v>
      </c>
      <c r="Y365" s="229">
        <v>50</v>
      </c>
      <c r="Z365" s="229">
        <v>0</v>
      </c>
      <c r="AA365" s="229">
        <v>0.01</v>
      </c>
      <c r="AB365" s="229"/>
    </row>
    <row r="366" spans="1:28" ht="17.25" x14ac:dyDescent="0.3">
      <c r="A366" s="229">
        <v>273</v>
      </c>
      <c r="B366" s="230"/>
      <c r="C366" s="229"/>
      <c r="D366" s="229">
        <v>0</v>
      </c>
      <c r="E366" s="229">
        <v>1</v>
      </c>
      <c r="F366" s="229">
        <v>0</v>
      </c>
      <c r="G366" s="229">
        <v>2</v>
      </c>
      <c r="H366" s="484">
        <f>SUM((D366*400)+(E366*100)+F366)</f>
        <v>100</v>
      </c>
      <c r="I366" s="229">
        <v>75</v>
      </c>
      <c r="J366" s="473">
        <f>SUM(H366*I366)</f>
        <v>7500</v>
      </c>
      <c r="K366" s="229"/>
      <c r="L366" s="505"/>
      <c r="M366" s="230" t="s">
        <v>3</v>
      </c>
      <c r="N366" s="230" t="s">
        <v>1233</v>
      </c>
      <c r="O366" s="229">
        <v>180</v>
      </c>
      <c r="P366" s="229"/>
      <c r="Q366" s="229"/>
      <c r="R366" s="229">
        <v>6500</v>
      </c>
      <c r="S366" s="473">
        <f>SUM(O366*R366)</f>
        <v>1170000</v>
      </c>
      <c r="T366" s="229">
        <v>15</v>
      </c>
      <c r="U366" s="229">
        <v>20</v>
      </c>
      <c r="V366" s="642">
        <f>SUM(S366-(S366*U366/100))</f>
        <v>936000</v>
      </c>
      <c r="W366" s="472">
        <f>SUM(J366+V366)</f>
        <v>943500</v>
      </c>
      <c r="X366" s="231">
        <f>W366</f>
        <v>943500</v>
      </c>
      <c r="Y366" s="229">
        <v>10</v>
      </c>
      <c r="Z366" s="229">
        <v>0</v>
      </c>
      <c r="AA366" s="229">
        <v>0.02</v>
      </c>
      <c r="AB366" s="229" t="s">
        <v>1322</v>
      </c>
    </row>
    <row r="367" spans="1:28" ht="17.25" x14ac:dyDescent="0.3">
      <c r="A367" s="229">
        <v>274</v>
      </c>
      <c r="B367" s="230" t="s">
        <v>4</v>
      </c>
      <c r="C367" s="229">
        <v>20479</v>
      </c>
      <c r="D367" s="229">
        <v>39</v>
      </c>
      <c r="E367" s="229">
        <v>2</v>
      </c>
      <c r="F367" s="229">
        <v>61</v>
      </c>
      <c r="G367" s="229">
        <v>1</v>
      </c>
      <c r="H367" s="484">
        <f>SUM((D367*400)+(E367*100)+F367)</f>
        <v>15861</v>
      </c>
      <c r="I367" s="229">
        <v>75</v>
      </c>
      <c r="J367" s="473">
        <f>SUM(H367*I367)</f>
        <v>1189575</v>
      </c>
      <c r="K367" s="229"/>
      <c r="L367" s="505"/>
      <c r="M367" s="230"/>
      <c r="N367" s="230"/>
      <c r="O367" s="229"/>
      <c r="P367" s="229"/>
      <c r="Q367" s="229"/>
      <c r="R367" s="229"/>
      <c r="S367" s="473">
        <f>SUM(O367*R367)</f>
        <v>0</v>
      </c>
      <c r="T367" s="229"/>
      <c r="U367" s="229"/>
      <c r="V367" s="642">
        <f>SUM(S367-(S367*U367/100))</f>
        <v>0</v>
      </c>
      <c r="W367" s="472">
        <f>SUM(J367+V367)</f>
        <v>1189575</v>
      </c>
      <c r="X367" s="231">
        <f>W367</f>
        <v>1189575</v>
      </c>
      <c r="Y367" s="229">
        <v>50</v>
      </c>
      <c r="Z367" s="229">
        <v>0</v>
      </c>
      <c r="AA367" s="229">
        <v>0.01</v>
      </c>
      <c r="AB367" s="229"/>
    </row>
    <row r="368" spans="1:28" ht="17.25" x14ac:dyDescent="0.3">
      <c r="A368" s="229">
        <v>275</v>
      </c>
      <c r="B368" s="230" t="s">
        <v>4</v>
      </c>
      <c r="C368" s="229">
        <v>8531</v>
      </c>
      <c r="D368" s="229">
        <v>32</v>
      </c>
      <c r="E368" s="229">
        <v>2</v>
      </c>
      <c r="F368" s="229">
        <v>63</v>
      </c>
      <c r="G368" s="229">
        <v>1</v>
      </c>
      <c r="H368" s="484">
        <f>SUM((D368*400)+(E368*100)+F368)</f>
        <v>13063</v>
      </c>
      <c r="I368" s="229">
        <v>75</v>
      </c>
      <c r="J368" s="473">
        <f>SUM(H368*I368)</f>
        <v>979725</v>
      </c>
      <c r="K368" s="229"/>
      <c r="L368" s="505"/>
      <c r="M368" s="230"/>
      <c r="N368" s="230"/>
      <c r="O368" s="229"/>
      <c r="P368" s="229"/>
      <c r="Q368" s="229"/>
      <c r="R368" s="229"/>
      <c r="S368" s="473">
        <f>SUM(O368*R368)</f>
        <v>0</v>
      </c>
      <c r="T368" s="229"/>
      <c r="U368" s="229"/>
      <c r="V368" s="642">
        <f>SUM(S368-(S368*U368/100))</f>
        <v>0</v>
      </c>
      <c r="W368" s="472">
        <f>SUM(J368+V368)</f>
        <v>979725</v>
      </c>
      <c r="X368" s="231">
        <f>W368</f>
        <v>979725</v>
      </c>
      <c r="Y368" s="229">
        <v>50</v>
      </c>
      <c r="Z368" s="229">
        <v>0</v>
      </c>
      <c r="AA368" s="229">
        <v>0.01</v>
      </c>
      <c r="AB368" s="229"/>
    </row>
    <row r="369" spans="1:28" ht="17.25" x14ac:dyDescent="0.3">
      <c r="A369" s="229">
        <v>276</v>
      </c>
      <c r="B369" s="230" t="s">
        <v>14</v>
      </c>
      <c r="C369" s="229">
        <v>203</v>
      </c>
      <c r="D369" s="229">
        <v>18</v>
      </c>
      <c r="E369" s="229">
        <v>3</v>
      </c>
      <c r="F369" s="229">
        <v>3</v>
      </c>
      <c r="G369" s="229">
        <v>1</v>
      </c>
      <c r="H369" s="484">
        <f>SUM((D369*400)+(E369*100)+F369)</f>
        <v>7503</v>
      </c>
      <c r="I369" s="229">
        <v>75</v>
      </c>
      <c r="J369" s="473">
        <f>SUM(H369*I369)</f>
        <v>562725</v>
      </c>
      <c r="K369" s="229"/>
      <c r="L369" s="505"/>
      <c r="M369" s="230"/>
      <c r="N369" s="230"/>
      <c r="O369" s="229"/>
      <c r="P369" s="229"/>
      <c r="Q369" s="229"/>
      <c r="R369" s="229"/>
      <c r="S369" s="473">
        <f>SUM(O369*R369)</f>
        <v>0</v>
      </c>
      <c r="T369" s="229"/>
      <c r="U369" s="229"/>
      <c r="V369" s="642">
        <f>SUM(S369-(S369*U369/100))</f>
        <v>0</v>
      </c>
      <c r="W369" s="472">
        <f>SUM(J369+V369)</f>
        <v>562725</v>
      </c>
      <c r="X369" s="231">
        <f>W369</f>
        <v>562725</v>
      </c>
      <c r="Y369" s="229">
        <v>50</v>
      </c>
      <c r="Z369" s="229">
        <v>0</v>
      </c>
      <c r="AA369" s="229">
        <v>0.01</v>
      </c>
      <c r="AB369" s="229"/>
    </row>
    <row r="370" spans="1:28" ht="17.25" x14ac:dyDescent="0.3">
      <c r="A370" s="229">
        <v>277</v>
      </c>
      <c r="B370" s="230" t="s">
        <v>4</v>
      </c>
      <c r="C370" s="229">
        <v>1621</v>
      </c>
      <c r="D370" s="229">
        <v>16</v>
      </c>
      <c r="E370" s="229">
        <v>2</v>
      </c>
      <c r="F370" s="229">
        <v>60</v>
      </c>
      <c r="G370" s="229">
        <v>1</v>
      </c>
      <c r="H370" s="484">
        <f>SUM((D370*400)+(E370*100)+F370)</f>
        <v>6660</v>
      </c>
      <c r="I370" s="229">
        <v>75</v>
      </c>
      <c r="J370" s="473">
        <f>SUM(H370*I370)</f>
        <v>499500</v>
      </c>
      <c r="K370" s="229"/>
      <c r="L370" s="505"/>
      <c r="M370" s="230"/>
      <c r="N370" s="230"/>
      <c r="O370" s="229"/>
      <c r="P370" s="229"/>
      <c r="Q370" s="229"/>
      <c r="R370" s="229"/>
      <c r="S370" s="473">
        <f>SUM(O370*R370)</f>
        <v>0</v>
      </c>
      <c r="T370" s="229"/>
      <c r="U370" s="229"/>
      <c r="V370" s="642">
        <f>SUM(S370-(S370*U370/100))</f>
        <v>0</v>
      </c>
      <c r="W370" s="472">
        <f>SUM(J370+V370)</f>
        <v>499500</v>
      </c>
      <c r="X370" s="231">
        <f>W370</f>
        <v>499500</v>
      </c>
      <c r="Y370" s="229">
        <v>50</v>
      </c>
      <c r="Z370" s="229">
        <v>0</v>
      </c>
      <c r="AA370" s="229">
        <v>0.01</v>
      </c>
      <c r="AB370" s="229"/>
    </row>
    <row r="371" spans="1:28" ht="17.25" x14ac:dyDescent="0.3">
      <c r="A371" s="229">
        <v>278</v>
      </c>
      <c r="B371" s="230" t="s">
        <v>4</v>
      </c>
      <c r="C371" s="229">
        <v>7176</v>
      </c>
      <c r="D371" s="229">
        <v>0</v>
      </c>
      <c r="E371" s="229">
        <v>0</v>
      </c>
      <c r="F371" s="229">
        <v>97</v>
      </c>
      <c r="G371" s="229">
        <v>1</v>
      </c>
      <c r="H371" s="484">
        <f>SUM((D371*400)+(E371*100)+F371)</f>
        <v>97</v>
      </c>
      <c r="I371" s="229">
        <v>75</v>
      </c>
      <c r="J371" s="473">
        <f>SUM(H371*I371)</f>
        <v>7275</v>
      </c>
      <c r="K371" s="229"/>
      <c r="L371" s="505"/>
      <c r="M371" s="230"/>
      <c r="N371" s="230"/>
      <c r="O371" s="229"/>
      <c r="P371" s="229"/>
      <c r="Q371" s="229"/>
      <c r="R371" s="229"/>
      <c r="S371" s="473">
        <f>SUM(O371*R371)</f>
        <v>0</v>
      </c>
      <c r="T371" s="229"/>
      <c r="U371" s="229"/>
      <c r="V371" s="642">
        <f>SUM(S371-(S371*U371/100))</f>
        <v>0</v>
      </c>
      <c r="W371" s="472">
        <f>SUM(J371+V371)</f>
        <v>7275</v>
      </c>
      <c r="X371" s="231">
        <f>W371</f>
        <v>7275</v>
      </c>
      <c r="Y371" s="229">
        <v>50</v>
      </c>
      <c r="Z371" s="229">
        <v>0</v>
      </c>
      <c r="AA371" s="229">
        <v>0.01</v>
      </c>
      <c r="AB371" s="229"/>
    </row>
    <row r="372" spans="1:28" ht="17.25" x14ac:dyDescent="0.3">
      <c r="A372" s="229">
        <v>279</v>
      </c>
      <c r="B372" s="230" t="s">
        <v>4</v>
      </c>
      <c r="C372" s="229">
        <v>1736</v>
      </c>
      <c r="D372" s="229">
        <v>0</v>
      </c>
      <c r="E372" s="229">
        <v>2</v>
      </c>
      <c r="F372" s="229">
        <v>11</v>
      </c>
      <c r="G372" s="229">
        <v>2</v>
      </c>
      <c r="H372" s="484">
        <f>SUM((D372*400)+(E372*100)+F372)</f>
        <v>211</v>
      </c>
      <c r="I372" s="229">
        <v>75</v>
      </c>
      <c r="J372" s="473">
        <f>SUM(H372*I372)</f>
        <v>15825</v>
      </c>
      <c r="K372" s="229"/>
      <c r="L372" s="505" t="s">
        <v>1321</v>
      </c>
      <c r="M372" s="230" t="s">
        <v>10</v>
      </c>
      <c r="N372" s="230" t="s">
        <v>1320</v>
      </c>
      <c r="O372" s="229">
        <v>220</v>
      </c>
      <c r="P372" s="229"/>
      <c r="Q372" s="229"/>
      <c r="R372" s="229">
        <v>6500</v>
      </c>
      <c r="S372" s="473">
        <f>SUM(O372*R372)</f>
        <v>1430000</v>
      </c>
      <c r="T372" s="229">
        <v>30</v>
      </c>
      <c r="U372" s="229">
        <v>85</v>
      </c>
      <c r="V372" s="642">
        <f>SUM(S372-(S372*U372/100))</f>
        <v>214500</v>
      </c>
      <c r="W372" s="472">
        <f>SUM(J372+V372)</f>
        <v>230325</v>
      </c>
      <c r="X372" s="231">
        <f>W372</f>
        <v>230325</v>
      </c>
      <c r="Y372" s="229">
        <v>50</v>
      </c>
      <c r="Z372" s="229">
        <v>0</v>
      </c>
      <c r="AA372" s="229">
        <v>0.01</v>
      </c>
      <c r="AB372" s="229"/>
    </row>
    <row r="373" spans="1:28" ht="17.25" x14ac:dyDescent="0.3">
      <c r="A373" s="229"/>
      <c r="B373" s="229"/>
      <c r="C373" s="229"/>
      <c r="D373" s="229"/>
      <c r="E373" s="229"/>
      <c r="F373" s="229"/>
      <c r="G373" s="229"/>
      <c r="H373" s="229"/>
      <c r="I373" s="229"/>
      <c r="J373" s="229"/>
      <c r="K373" s="229"/>
      <c r="L373" s="505"/>
      <c r="M373" s="230" t="s">
        <v>10</v>
      </c>
      <c r="N373" s="230" t="s">
        <v>1320</v>
      </c>
      <c r="O373" s="229">
        <v>190</v>
      </c>
      <c r="P373" s="229"/>
      <c r="Q373" s="229"/>
      <c r="R373" s="229">
        <v>6500</v>
      </c>
      <c r="S373" s="473">
        <f>SUM(O373*R373)</f>
        <v>1235000</v>
      </c>
      <c r="T373" s="229">
        <v>30</v>
      </c>
      <c r="U373" s="229">
        <v>85</v>
      </c>
      <c r="V373" s="642">
        <f>SUM(S373-(S373*U373/100))</f>
        <v>185250</v>
      </c>
      <c r="W373" s="472">
        <f>SUM(J373+V373)</f>
        <v>185250</v>
      </c>
      <c r="X373" s="231">
        <f>W373</f>
        <v>185250</v>
      </c>
      <c r="Y373" s="229">
        <v>10</v>
      </c>
      <c r="Z373" s="229">
        <v>0</v>
      </c>
      <c r="AA373" s="229">
        <v>0.02</v>
      </c>
      <c r="AB373" s="229"/>
    </row>
    <row r="374" spans="1:28" ht="17.25" x14ac:dyDescent="0.3">
      <c r="A374" s="229"/>
      <c r="B374" s="229"/>
      <c r="C374" s="229"/>
      <c r="D374" s="229"/>
      <c r="E374" s="229"/>
      <c r="F374" s="229"/>
      <c r="G374" s="229"/>
      <c r="H374" s="229"/>
      <c r="I374" s="229"/>
      <c r="J374" s="229"/>
      <c r="K374" s="229"/>
      <c r="L374" s="229"/>
      <c r="M374" s="230"/>
      <c r="N374" s="490"/>
      <c r="O374" s="229"/>
      <c r="P374" s="229"/>
      <c r="Q374" s="229"/>
      <c r="R374" s="229"/>
      <c r="S374" s="229"/>
      <c r="T374" s="486"/>
      <c r="U374" s="229"/>
      <c r="V374" s="642"/>
      <c r="W374" s="229"/>
      <c r="X374" s="229"/>
      <c r="Y374" s="229"/>
      <c r="Z374" s="229"/>
      <c r="AA374" s="229"/>
    </row>
    <row r="375" spans="1:28" ht="17.25" x14ac:dyDescent="0.3">
      <c r="A375" s="229"/>
      <c r="B375" s="229"/>
      <c r="C375" s="229"/>
      <c r="D375" s="229"/>
      <c r="E375" s="229"/>
      <c r="F375" s="229"/>
      <c r="G375" s="229"/>
      <c r="H375" s="229"/>
      <c r="I375" s="229"/>
      <c r="J375" s="229"/>
      <c r="K375" s="229"/>
      <c r="L375" s="229"/>
      <c r="M375" s="230"/>
      <c r="N375" s="490"/>
      <c r="O375" s="229"/>
      <c r="P375" s="229"/>
      <c r="Q375" s="229"/>
      <c r="R375" s="229"/>
      <c r="S375" s="229"/>
      <c r="T375" s="486"/>
      <c r="U375" s="229"/>
      <c r="V375" s="642"/>
      <c r="W375" s="229"/>
      <c r="X375" s="229"/>
      <c r="Y375" s="229"/>
      <c r="Z375" s="229"/>
      <c r="AA375" s="229"/>
    </row>
    <row r="376" spans="1:28" ht="17.25" x14ac:dyDescent="0.3">
      <c r="A376" s="229"/>
      <c r="B376" s="229"/>
      <c r="C376" s="229"/>
      <c r="D376" s="229"/>
      <c r="E376" s="229"/>
      <c r="F376" s="229"/>
      <c r="G376" s="229"/>
      <c r="H376" s="229"/>
      <c r="I376" s="229"/>
      <c r="J376" s="229"/>
      <c r="K376" s="229"/>
      <c r="L376" s="229"/>
      <c r="M376" s="230"/>
      <c r="N376" s="490"/>
      <c r="O376" s="229"/>
      <c r="P376" s="229"/>
      <c r="Q376" s="229"/>
      <c r="R376" s="229"/>
      <c r="S376" s="229"/>
      <c r="T376" s="486"/>
      <c r="U376" s="229"/>
      <c r="V376" s="642"/>
      <c r="W376" s="229"/>
      <c r="X376" s="229"/>
      <c r="Y376" s="229"/>
      <c r="Z376" s="229"/>
      <c r="AA376" s="229"/>
    </row>
    <row r="377" spans="1:28" ht="17.25" x14ac:dyDescent="0.3">
      <c r="A377" s="229"/>
      <c r="B377" s="229"/>
      <c r="C377" s="229"/>
      <c r="D377" s="229"/>
      <c r="E377" s="229"/>
      <c r="F377" s="229"/>
      <c r="G377" s="229"/>
      <c r="H377" s="229"/>
      <c r="I377" s="229"/>
      <c r="J377" s="229"/>
      <c r="K377" s="229"/>
      <c r="L377" s="229"/>
      <c r="M377" s="230"/>
      <c r="N377" s="490"/>
      <c r="O377" s="229"/>
      <c r="P377" s="229"/>
      <c r="Q377" s="229"/>
      <c r="R377" s="229"/>
      <c r="S377" s="229"/>
      <c r="T377" s="486"/>
      <c r="U377" s="229"/>
      <c r="V377" s="642"/>
      <c r="W377" s="229"/>
      <c r="X377" s="229"/>
      <c r="Y377" s="229"/>
      <c r="Z377" s="229"/>
      <c r="AA377" s="229"/>
    </row>
    <row r="378" spans="1:28" ht="17.25" x14ac:dyDescent="0.3">
      <c r="A378" s="229"/>
      <c r="B378" s="229"/>
      <c r="C378" s="229"/>
      <c r="D378" s="229"/>
      <c r="E378" s="229"/>
      <c r="F378" s="229"/>
      <c r="G378" s="229"/>
      <c r="H378" s="229"/>
      <c r="I378" s="229"/>
      <c r="J378" s="229"/>
      <c r="K378" s="229"/>
      <c r="L378" s="229"/>
      <c r="M378" s="230"/>
      <c r="N378" s="490"/>
      <c r="O378" s="229"/>
      <c r="P378" s="229"/>
      <c r="Q378" s="229"/>
      <c r="R378" s="229"/>
      <c r="S378" s="229"/>
      <c r="T378" s="486"/>
      <c r="U378" s="229"/>
      <c r="V378" s="642"/>
      <c r="W378" s="229"/>
      <c r="X378" s="229"/>
      <c r="Y378" s="229"/>
      <c r="Z378" s="229"/>
      <c r="AA378" s="229"/>
    </row>
    <row r="379" spans="1:28" ht="17.25" x14ac:dyDescent="0.3">
      <c r="A379" s="229"/>
      <c r="B379" s="229"/>
      <c r="C379" s="229"/>
      <c r="D379" s="229"/>
      <c r="E379" s="229"/>
      <c r="F379" s="229"/>
      <c r="G379" s="229"/>
      <c r="H379" s="229"/>
      <c r="I379" s="229"/>
      <c r="J379" s="229"/>
      <c r="K379" s="229"/>
      <c r="L379" s="229"/>
      <c r="M379" s="230"/>
      <c r="N379" s="490"/>
      <c r="O379" s="229"/>
      <c r="P379" s="229"/>
      <c r="Q379" s="229"/>
      <c r="R379" s="229"/>
      <c r="S379" s="229"/>
      <c r="T379" s="486"/>
      <c r="U379" s="229"/>
      <c r="V379" s="642"/>
      <c r="W379" s="229"/>
      <c r="X379" s="229"/>
      <c r="Y379" s="229"/>
      <c r="Z379" s="229"/>
      <c r="AA379" s="229"/>
    </row>
  </sheetData>
  <mergeCells count="32">
    <mergeCell ref="C5:C8"/>
    <mergeCell ref="D5:F5"/>
    <mergeCell ref="G5:G8"/>
    <mergeCell ref="H5:H8"/>
    <mergeCell ref="I5:I8"/>
    <mergeCell ref="D6:D8"/>
    <mergeCell ref="A1:W1"/>
    <mergeCell ref="A2:AA2"/>
    <mergeCell ref="A4:F4"/>
    <mergeCell ref="K4:V4"/>
    <mergeCell ref="W4:W8"/>
    <mergeCell ref="X4:X8"/>
    <mergeCell ref="Y4:Y8"/>
    <mergeCell ref="Z4:Z8"/>
    <mergeCell ref="AA4:AA8"/>
    <mergeCell ref="A5:A8"/>
    <mergeCell ref="P5:P8"/>
    <mergeCell ref="J5:J8"/>
    <mergeCell ref="Q5:Q8"/>
    <mergeCell ref="R5:R8"/>
    <mergeCell ref="S5:S8"/>
    <mergeCell ref="T5:U5"/>
    <mergeCell ref="V5:V8"/>
    <mergeCell ref="E6:E8"/>
    <mergeCell ref="F6:F8"/>
    <mergeCell ref="T6:T8"/>
    <mergeCell ref="U6:U8"/>
    <mergeCell ref="K5:K8"/>
    <mergeCell ref="L5:L8"/>
    <mergeCell ref="M5:M8"/>
    <mergeCell ref="N5:N8"/>
    <mergeCell ref="O5:O8"/>
  </mergeCells>
  <pageMargins left="0.13" right="0.41" top="0.36" bottom="0.02" header="0.31496062992125984" footer="0.16"/>
  <pageSetup paperSize="9" scale="60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AG743"/>
  <sheetViews>
    <sheetView topLeftCell="T1" zoomScale="69" zoomScaleNormal="69" workbookViewId="0">
      <pane ySplit="8" topLeftCell="A9" activePane="bottomLeft" state="frozen"/>
      <selection activeCell="M1" sqref="M1"/>
      <selection pane="bottomLeft" activeCell="V26" sqref="V26"/>
    </sheetView>
  </sheetViews>
  <sheetFormatPr defaultRowHeight="14.25" x14ac:dyDescent="0.2"/>
  <cols>
    <col min="1" max="1" width="4.75" customWidth="1"/>
    <col min="2" max="2" width="6.625" customWidth="1"/>
    <col min="3" max="3" width="7.75" customWidth="1"/>
    <col min="4" max="4" width="7.125" customWidth="1"/>
    <col min="5" max="5" width="6.875" customWidth="1"/>
    <col min="6" max="6" width="7" customWidth="1"/>
    <col min="7" max="8" width="6.625" customWidth="1"/>
    <col min="9" max="9" width="7" customWidth="1"/>
    <col min="10" max="10" width="8.125" customWidth="1"/>
    <col min="13" max="13" width="7.625" customWidth="1"/>
    <col min="14" max="14" width="4.375" customWidth="1"/>
    <col min="16" max="16" width="9" style="485"/>
    <col min="17" max="17" width="8.875" customWidth="1"/>
    <col min="18" max="18" width="6.75" customWidth="1"/>
    <col min="20" max="20" width="7.625" customWidth="1"/>
    <col min="24" max="24" width="12.875" customWidth="1"/>
    <col min="25" max="25" width="9.25" style="485" bestFit="1" customWidth="1"/>
    <col min="26" max="27" width="9.25" customWidth="1"/>
    <col min="29" max="29" width="10.875" customWidth="1"/>
    <col min="30" max="30" width="10.125" customWidth="1"/>
    <col min="31" max="31" width="7.875" customWidth="1"/>
    <col min="32" max="32" width="10.75" customWidth="1"/>
  </cols>
  <sheetData>
    <row r="1" spans="1:33" ht="21" x14ac:dyDescent="0.35">
      <c r="A1" s="153" t="s">
        <v>1367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61"/>
      <c r="AA1" s="161"/>
      <c r="AB1" s="161"/>
      <c r="AC1" s="161" t="s">
        <v>295</v>
      </c>
      <c r="AD1" s="161"/>
      <c r="AE1" s="161"/>
      <c r="AF1" s="161"/>
      <c r="AG1" s="162"/>
    </row>
    <row r="2" spans="1:33" ht="21" x14ac:dyDescent="0.35">
      <c r="A2" s="153" t="s">
        <v>293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446"/>
    </row>
    <row r="3" spans="1:33" ht="17.25" x14ac:dyDescent="0.3">
      <c r="A3" s="162"/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555"/>
      <c r="Q3" s="162"/>
      <c r="R3" s="162"/>
      <c r="S3" s="162"/>
      <c r="T3" s="162"/>
      <c r="U3" s="162"/>
      <c r="V3" s="162"/>
      <c r="W3" s="162"/>
      <c r="X3" s="162"/>
      <c r="Y3" s="555"/>
      <c r="Z3" s="162"/>
      <c r="AA3" s="162"/>
      <c r="AB3" s="162"/>
      <c r="AC3" s="162"/>
      <c r="AD3" s="162"/>
      <c r="AE3" s="162"/>
      <c r="AF3" s="162"/>
      <c r="AG3" s="162"/>
    </row>
    <row r="4" spans="1:33" ht="17.25" x14ac:dyDescent="0.3">
      <c r="A4" s="163" t="s">
        <v>292</v>
      </c>
      <c r="B4" s="164"/>
      <c r="C4" s="164"/>
      <c r="D4" s="164"/>
      <c r="E4" s="164"/>
      <c r="F4" s="164"/>
      <c r="G4" s="164"/>
      <c r="H4" s="164"/>
      <c r="I4" s="164"/>
      <c r="J4" s="164"/>
      <c r="K4" s="462"/>
      <c r="L4" s="165"/>
      <c r="M4" s="165"/>
      <c r="N4" s="166" t="s">
        <v>291</v>
      </c>
      <c r="O4" s="167"/>
      <c r="P4" s="167"/>
      <c r="Q4" s="167"/>
      <c r="R4" s="167"/>
      <c r="S4" s="167"/>
      <c r="T4" s="167"/>
      <c r="U4" s="167"/>
      <c r="V4" s="167"/>
      <c r="W4" s="167"/>
      <c r="X4" s="167"/>
      <c r="Y4" s="167"/>
      <c r="Z4" s="167"/>
      <c r="AA4" s="168"/>
      <c r="AB4" s="169" t="s">
        <v>298</v>
      </c>
      <c r="AC4" s="169" t="s">
        <v>299</v>
      </c>
      <c r="AD4" s="169" t="s">
        <v>300</v>
      </c>
      <c r="AE4" s="169" t="s">
        <v>301</v>
      </c>
      <c r="AF4" s="169" t="s">
        <v>302</v>
      </c>
      <c r="AG4" s="162"/>
    </row>
    <row r="5" spans="1:33" ht="17.25" customHeight="1" x14ac:dyDescent="0.3">
      <c r="A5" s="170" t="s">
        <v>284</v>
      </c>
      <c r="B5" s="171"/>
      <c r="C5" s="172" t="s">
        <v>286</v>
      </c>
      <c r="D5" s="173" t="s">
        <v>285</v>
      </c>
      <c r="E5" s="174"/>
      <c r="F5" s="175"/>
      <c r="G5" s="675" t="s">
        <v>1318</v>
      </c>
      <c r="H5" s="674"/>
      <c r="I5" s="674"/>
      <c r="J5" s="674"/>
      <c r="K5" s="674"/>
      <c r="L5" s="170" t="s">
        <v>305</v>
      </c>
      <c r="M5" s="170" t="s">
        <v>306</v>
      </c>
      <c r="N5" s="176" t="s">
        <v>284</v>
      </c>
      <c r="O5" s="176" t="s">
        <v>307</v>
      </c>
      <c r="P5" s="176" t="s">
        <v>308</v>
      </c>
      <c r="Q5" s="176" t="s">
        <v>283</v>
      </c>
      <c r="R5" s="459" t="s">
        <v>1226</v>
      </c>
      <c r="S5" s="458"/>
      <c r="T5" s="458"/>
      <c r="U5" s="457"/>
      <c r="V5" s="178" t="s">
        <v>310</v>
      </c>
      <c r="W5" s="179" t="s">
        <v>311</v>
      </c>
      <c r="X5" s="179" t="s">
        <v>312</v>
      </c>
      <c r="Y5" s="180" t="s">
        <v>232</v>
      </c>
      <c r="Z5" s="181"/>
      <c r="AA5" s="179" t="s">
        <v>313</v>
      </c>
      <c r="AB5" s="182"/>
      <c r="AC5" s="182"/>
      <c r="AD5" s="182"/>
      <c r="AE5" s="182"/>
      <c r="AF5" s="182"/>
      <c r="AG5" s="446"/>
    </row>
    <row r="6" spans="1:33" ht="17.25" x14ac:dyDescent="0.3">
      <c r="A6" s="183"/>
      <c r="B6" s="184" t="s">
        <v>278</v>
      </c>
      <c r="C6" s="185"/>
      <c r="D6" s="186" t="s">
        <v>277</v>
      </c>
      <c r="E6" s="186" t="s">
        <v>276</v>
      </c>
      <c r="F6" s="186" t="s">
        <v>238</v>
      </c>
      <c r="G6" s="170" t="s">
        <v>1317</v>
      </c>
      <c r="H6" s="673" t="s">
        <v>1223</v>
      </c>
      <c r="I6" s="170" t="s">
        <v>1222</v>
      </c>
      <c r="J6" s="170" t="s">
        <v>1316</v>
      </c>
      <c r="K6" s="673" t="s">
        <v>267</v>
      </c>
      <c r="L6" s="187"/>
      <c r="M6" s="187"/>
      <c r="N6" s="188"/>
      <c r="O6" s="188"/>
      <c r="P6" s="188"/>
      <c r="Q6" s="188"/>
      <c r="R6" s="177" t="s">
        <v>1224</v>
      </c>
      <c r="S6" s="177" t="s">
        <v>1223</v>
      </c>
      <c r="T6" s="176" t="s">
        <v>1222</v>
      </c>
      <c r="U6" s="176" t="s">
        <v>1221</v>
      </c>
      <c r="V6" s="190"/>
      <c r="W6" s="191"/>
      <c r="X6" s="191"/>
      <c r="Y6" s="176" t="s">
        <v>315</v>
      </c>
      <c r="Z6" s="176" t="s">
        <v>316</v>
      </c>
      <c r="AA6" s="191"/>
      <c r="AB6" s="182"/>
      <c r="AC6" s="182"/>
      <c r="AD6" s="182"/>
      <c r="AE6" s="182"/>
      <c r="AF6" s="182"/>
      <c r="AG6" s="446"/>
    </row>
    <row r="7" spans="1:33" ht="17.25" x14ac:dyDescent="0.3">
      <c r="A7" s="183"/>
      <c r="B7" s="184" t="s">
        <v>237</v>
      </c>
      <c r="C7" s="185"/>
      <c r="D7" s="187"/>
      <c r="E7" s="187"/>
      <c r="F7" s="187"/>
      <c r="G7" s="183"/>
      <c r="H7" s="184" t="s">
        <v>1216</v>
      </c>
      <c r="I7" s="183"/>
      <c r="J7" s="183"/>
      <c r="K7" s="184" t="s">
        <v>231</v>
      </c>
      <c r="L7" s="187"/>
      <c r="M7" s="187"/>
      <c r="N7" s="188"/>
      <c r="O7" s="188"/>
      <c r="P7" s="188"/>
      <c r="Q7" s="188"/>
      <c r="R7" s="189" t="s">
        <v>1217</v>
      </c>
      <c r="S7" s="189" t="s">
        <v>1216</v>
      </c>
      <c r="T7" s="188"/>
      <c r="U7" s="188"/>
      <c r="V7" s="190"/>
      <c r="W7" s="191"/>
      <c r="X7" s="191"/>
      <c r="Y7" s="188"/>
      <c r="Z7" s="188"/>
      <c r="AA7" s="191"/>
      <c r="AB7" s="182"/>
      <c r="AC7" s="182"/>
      <c r="AD7" s="182"/>
      <c r="AE7" s="182"/>
      <c r="AF7" s="182"/>
      <c r="AG7" s="162"/>
    </row>
    <row r="8" spans="1:33" ht="30.75" customHeight="1" x14ac:dyDescent="0.3">
      <c r="A8" s="192"/>
      <c r="B8" s="193"/>
      <c r="C8" s="194"/>
      <c r="D8" s="195"/>
      <c r="E8" s="195"/>
      <c r="F8" s="195"/>
      <c r="G8" s="192"/>
      <c r="H8" s="193"/>
      <c r="I8" s="192"/>
      <c r="J8" s="192"/>
      <c r="K8" s="672" t="s">
        <v>1315</v>
      </c>
      <c r="L8" s="195"/>
      <c r="M8" s="195"/>
      <c r="N8" s="196"/>
      <c r="O8" s="196"/>
      <c r="P8" s="196"/>
      <c r="Q8" s="196"/>
      <c r="R8" s="197" t="s">
        <v>1214</v>
      </c>
      <c r="S8" s="197"/>
      <c r="T8" s="196"/>
      <c r="U8" s="196"/>
      <c r="V8" s="198"/>
      <c r="W8" s="199"/>
      <c r="X8" s="199"/>
      <c r="Y8" s="196"/>
      <c r="Z8" s="196"/>
      <c r="AA8" s="199"/>
      <c r="AB8" s="200"/>
      <c r="AC8" s="200"/>
      <c r="AD8" s="200"/>
      <c r="AE8" s="200"/>
      <c r="AF8" s="200"/>
      <c r="AG8" s="162"/>
    </row>
    <row r="9" spans="1:33" ht="17.25" x14ac:dyDescent="0.3">
      <c r="A9" s="423">
        <v>1</v>
      </c>
      <c r="B9" s="657" t="s">
        <v>14</v>
      </c>
      <c r="C9" s="423" t="s">
        <v>1305</v>
      </c>
      <c r="D9" s="423">
        <v>0</v>
      </c>
      <c r="E9" s="423">
        <v>0</v>
      </c>
      <c r="F9" s="423">
        <v>95</v>
      </c>
      <c r="G9" s="671"/>
      <c r="H9" s="656">
        <v>95</v>
      </c>
      <c r="I9" s="423"/>
      <c r="J9" s="423"/>
      <c r="K9" s="423"/>
      <c r="L9" s="423"/>
      <c r="M9" s="423"/>
      <c r="N9" s="423"/>
      <c r="O9" s="657" t="s">
        <v>39</v>
      </c>
      <c r="P9" s="670" t="s">
        <v>2</v>
      </c>
      <c r="Q9" s="656">
        <v>198</v>
      </c>
      <c r="R9" s="656"/>
      <c r="S9" s="656">
        <v>198</v>
      </c>
      <c r="T9" s="656"/>
      <c r="U9" s="656"/>
      <c r="V9" s="656"/>
      <c r="W9" s="647">
        <v>6500</v>
      </c>
      <c r="X9" s="656">
        <f>Q9*W9</f>
        <v>1287000</v>
      </c>
      <c r="Y9" s="655">
        <v>1</v>
      </c>
      <c r="Z9" s="423">
        <v>1</v>
      </c>
      <c r="AA9" s="473"/>
      <c r="AB9" s="472">
        <f>SUM(M9+AA9)</f>
        <v>0</v>
      </c>
      <c r="AC9" s="659">
        <f>AB9</f>
        <v>0</v>
      </c>
      <c r="AD9" s="423">
        <v>10</v>
      </c>
      <c r="AE9" s="423">
        <v>0</v>
      </c>
      <c r="AF9" s="423">
        <v>0.02</v>
      </c>
      <c r="AG9" s="162"/>
    </row>
    <row r="10" spans="1:33" ht="17.25" x14ac:dyDescent="0.3">
      <c r="A10" s="484">
        <v>2</v>
      </c>
      <c r="B10" s="380" t="s">
        <v>14</v>
      </c>
      <c r="C10" s="484">
        <v>330</v>
      </c>
      <c r="D10" s="484">
        <v>0</v>
      </c>
      <c r="E10" s="484">
        <v>2</v>
      </c>
      <c r="F10" s="484">
        <v>15</v>
      </c>
      <c r="G10" s="484"/>
      <c r="H10" s="647">
        <v>215</v>
      </c>
      <c r="I10" s="484"/>
      <c r="J10" s="484"/>
      <c r="K10" s="484"/>
      <c r="L10" s="484"/>
      <c r="M10" s="484"/>
      <c r="N10" s="484"/>
      <c r="O10" s="380" t="s">
        <v>39</v>
      </c>
      <c r="P10" s="660" t="s">
        <v>2</v>
      </c>
      <c r="Q10" s="513">
        <v>67.5</v>
      </c>
      <c r="R10" s="513"/>
      <c r="S10" s="513">
        <v>67.5</v>
      </c>
      <c r="T10" s="513"/>
      <c r="U10" s="513"/>
      <c r="V10" s="513"/>
      <c r="W10" s="647">
        <v>6500</v>
      </c>
      <c r="X10" s="656">
        <f>Q10*W10</f>
        <v>438750</v>
      </c>
      <c r="Y10" s="653">
        <v>2</v>
      </c>
      <c r="Z10" s="484">
        <v>2</v>
      </c>
      <c r="AA10" s="473"/>
      <c r="AB10" s="472"/>
      <c r="AC10" s="659"/>
      <c r="AD10" s="484">
        <v>10</v>
      </c>
      <c r="AE10" s="423">
        <v>0</v>
      </c>
      <c r="AF10" s="484">
        <v>0.02</v>
      </c>
      <c r="AG10" s="162"/>
    </row>
    <row r="11" spans="1:33" ht="17.25" x14ac:dyDescent="0.3">
      <c r="A11" s="229"/>
      <c r="B11" s="380"/>
      <c r="C11" s="484"/>
      <c r="D11" s="484"/>
      <c r="E11" s="484"/>
      <c r="F11" s="484"/>
      <c r="G11" s="484"/>
      <c r="H11" s="507"/>
      <c r="I11" s="229"/>
      <c r="J11" s="229"/>
      <c r="K11" s="229"/>
      <c r="L11" s="229"/>
      <c r="M11" s="229"/>
      <c r="N11" s="229"/>
      <c r="O11" s="230" t="s">
        <v>39</v>
      </c>
      <c r="P11" s="490" t="s">
        <v>2</v>
      </c>
      <c r="Q11" s="507">
        <v>202.5</v>
      </c>
      <c r="R11" s="507"/>
      <c r="S11" s="507">
        <v>202.5</v>
      </c>
      <c r="T11" s="507"/>
      <c r="U11" s="507"/>
      <c r="V11" s="507"/>
      <c r="W11" s="647">
        <v>6500</v>
      </c>
      <c r="X11" s="656">
        <f>Q11*W11</f>
        <v>1316250</v>
      </c>
      <c r="Y11" s="486">
        <v>2</v>
      </c>
      <c r="Z11" s="229">
        <v>2</v>
      </c>
      <c r="AA11" s="473">
        <f>SUM(W11-(W11*Z11/100))</f>
        <v>6370</v>
      </c>
      <c r="AB11" s="472"/>
      <c r="AC11" s="659"/>
      <c r="AD11" s="229">
        <v>10</v>
      </c>
      <c r="AE11" s="423">
        <v>0</v>
      </c>
      <c r="AF11" s="229">
        <v>0.02</v>
      </c>
      <c r="AG11" s="162"/>
    </row>
    <row r="12" spans="1:33" ht="17.25" x14ac:dyDescent="0.3">
      <c r="A12" s="229">
        <v>3</v>
      </c>
      <c r="B12" s="230" t="s">
        <v>14</v>
      </c>
      <c r="C12" s="229">
        <v>555</v>
      </c>
      <c r="D12" s="229">
        <v>2</v>
      </c>
      <c r="E12" s="229">
        <v>1</v>
      </c>
      <c r="F12" s="229">
        <v>93</v>
      </c>
      <c r="G12" s="229">
        <v>593</v>
      </c>
      <c r="H12" s="507"/>
      <c r="I12" s="229"/>
      <c r="J12" s="229"/>
      <c r="K12" s="229"/>
      <c r="L12" s="229"/>
      <c r="M12" s="229"/>
      <c r="N12" s="229"/>
      <c r="O12" s="230"/>
      <c r="P12" s="490"/>
      <c r="Q12" s="507"/>
      <c r="R12" s="507"/>
      <c r="S12" s="507"/>
      <c r="T12" s="507"/>
      <c r="U12" s="507"/>
      <c r="V12" s="507"/>
      <c r="W12" s="647"/>
      <c r="X12" s="656"/>
      <c r="Y12" s="486"/>
      <c r="Z12" s="229"/>
      <c r="AA12" s="473">
        <f>SUM(W12-(W12*Z12/100))</f>
        <v>0</v>
      </c>
      <c r="AB12" s="472"/>
      <c r="AC12" s="659"/>
      <c r="AD12" s="229">
        <v>50</v>
      </c>
      <c r="AE12" s="423">
        <v>0</v>
      </c>
      <c r="AF12" s="229">
        <v>0.01</v>
      </c>
      <c r="AG12" s="162"/>
    </row>
    <row r="13" spans="1:33" ht="17.25" x14ac:dyDescent="0.3">
      <c r="A13" s="229">
        <v>4</v>
      </c>
      <c r="B13" s="230" t="s">
        <v>4</v>
      </c>
      <c r="C13" s="229">
        <v>15169</v>
      </c>
      <c r="D13" s="229">
        <v>11</v>
      </c>
      <c r="E13" s="229">
        <v>2</v>
      </c>
      <c r="F13" s="229">
        <v>96</v>
      </c>
      <c r="G13" s="229">
        <v>4696</v>
      </c>
      <c r="H13" s="507"/>
      <c r="I13" s="229"/>
      <c r="J13" s="229"/>
      <c r="K13" s="229"/>
      <c r="L13" s="229">
        <v>75</v>
      </c>
      <c r="M13" s="229">
        <f>G13*L13</f>
        <v>352200</v>
      </c>
      <c r="N13" s="229"/>
      <c r="O13" s="230"/>
      <c r="P13" s="490"/>
      <c r="Q13" s="507"/>
      <c r="R13" s="507"/>
      <c r="S13" s="507"/>
      <c r="T13" s="507"/>
      <c r="U13" s="507"/>
      <c r="V13" s="507"/>
      <c r="W13" s="647"/>
      <c r="X13" s="656"/>
      <c r="Y13" s="486"/>
      <c r="Z13" s="229"/>
      <c r="AA13" s="473">
        <f>SUM(W13-(W13*Z13/100))</f>
        <v>0</v>
      </c>
      <c r="AB13" s="472">
        <f>M13+AA13</f>
        <v>352200</v>
      </c>
      <c r="AC13" s="659"/>
      <c r="AD13" s="229">
        <v>50</v>
      </c>
      <c r="AE13" s="423">
        <v>0</v>
      </c>
      <c r="AF13" s="229">
        <v>0.01</v>
      </c>
      <c r="AG13" s="162"/>
    </row>
    <row r="14" spans="1:33" ht="17.25" x14ac:dyDescent="0.3">
      <c r="A14" s="229">
        <v>5</v>
      </c>
      <c r="B14" s="230" t="s">
        <v>4</v>
      </c>
      <c r="C14" s="229">
        <v>14597</v>
      </c>
      <c r="D14" s="229">
        <v>11</v>
      </c>
      <c r="E14" s="229">
        <v>1</v>
      </c>
      <c r="F14" s="229">
        <v>3</v>
      </c>
      <c r="G14" s="229">
        <v>4531</v>
      </c>
      <c r="H14" s="507"/>
      <c r="I14" s="229"/>
      <c r="J14" s="229"/>
      <c r="K14" s="229"/>
      <c r="L14" s="229">
        <v>75</v>
      </c>
      <c r="M14" s="229">
        <f>G14*L14</f>
        <v>339825</v>
      </c>
      <c r="N14" s="229"/>
      <c r="O14" s="230"/>
      <c r="P14" s="490"/>
      <c r="Q14" s="507"/>
      <c r="R14" s="507"/>
      <c r="S14" s="507"/>
      <c r="T14" s="507"/>
      <c r="U14" s="507"/>
      <c r="V14" s="507"/>
      <c r="W14" s="647"/>
      <c r="X14" s="656"/>
      <c r="Y14" s="486"/>
      <c r="Z14" s="229"/>
      <c r="AA14" s="473">
        <f>SUM(W14-(W14*Z14/100))</f>
        <v>0</v>
      </c>
      <c r="AB14" s="472">
        <f>M14</f>
        <v>339825</v>
      </c>
      <c r="AC14" s="659"/>
      <c r="AD14" s="229">
        <v>50</v>
      </c>
      <c r="AE14" s="423">
        <v>0</v>
      </c>
      <c r="AF14" s="229">
        <v>0.01</v>
      </c>
      <c r="AG14" s="162"/>
    </row>
    <row r="15" spans="1:33" ht="17.25" x14ac:dyDescent="0.3">
      <c r="A15" s="229">
        <v>6</v>
      </c>
      <c r="B15" s="230" t="s">
        <v>14</v>
      </c>
      <c r="C15" s="229">
        <v>525</v>
      </c>
      <c r="D15" s="229">
        <v>0</v>
      </c>
      <c r="E15" s="229">
        <v>1</v>
      </c>
      <c r="F15" s="229">
        <v>80</v>
      </c>
      <c r="G15" s="229"/>
      <c r="H15" s="508">
        <v>180</v>
      </c>
      <c r="I15" s="229"/>
      <c r="J15" s="229"/>
      <c r="K15" s="229"/>
      <c r="L15" s="229"/>
      <c r="M15" s="229"/>
      <c r="N15" s="229"/>
      <c r="O15" s="230" t="s">
        <v>39</v>
      </c>
      <c r="P15" s="490" t="s">
        <v>2</v>
      </c>
      <c r="Q15" s="507">
        <v>25.6</v>
      </c>
      <c r="R15" s="507"/>
      <c r="S15" s="507">
        <v>25.6</v>
      </c>
      <c r="T15" s="507"/>
      <c r="U15" s="507"/>
      <c r="V15" s="507"/>
      <c r="W15" s="647">
        <v>6500</v>
      </c>
      <c r="X15" s="656">
        <f>Q15*W15</f>
        <v>166400</v>
      </c>
      <c r="Y15" s="486">
        <v>6</v>
      </c>
      <c r="Z15" s="229">
        <v>6</v>
      </c>
      <c r="AA15" s="473">
        <f>SUM(W15-(W15*Z15/100))</f>
        <v>6110</v>
      </c>
      <c r="AB15" s="472">
        <f>AA15</f>
        <v>6110</v>
      </c>
      <c r="AC15" s="659"/>
      <c r="AD15" s="229">
        <v>10</v>
      </c>
      <c r="AE15" s="423">
        <v>0</v>
      </c>
      <c r="AF15" s="229">
        <v>0.02</v>
      </c>
    </row>
    <row r="16" spans="1:33" ht="17.25" x14ac:dyDescent="0.3">
      <c r="A16" s="229"/>
      <c r="B16" s="230"/>
      <c r="C16" s="229"/>
      <c r="D16" s="229"/>
      <c r="E16" s="229"/>
      <c r="F16" s="229"/>
      <c r="G16" s="229"/>
      <c r="H16" s="507"/>
      <c r="I16" s="229"/>
      <c r="J16" s="229"/>
      <c r="K16" s="229"/>
      <c r="L16" s="229"/>
      <c r="M16" s="229"/>
      <c r="N16" s="229"/>
      <c r="O16" s="230" t="s">
        <v>11</v>
      </c>
      <c r="P16" s="490" t="s">
        <v>0</v>
      </c>
      <c r="Q16" s="507">
        <v>58.74</v>
      </c>
      <c r="R16" s="507">
        <v>58.74</v>
      </c>
      <c r="S16" s="507"/>
      <c r="T16" s="507"/>
      <c r="U16" s="507"/>
      <c r="V16" s="507"/>
      <c r="W16" s="647">
        <v>2050</v>
      </c>
      <c r="X16" s="656">
        <f>Q16*W16</f>
        <v>120417</v>
      </c>
      <c r="Y16" s="486">
        <v>6</v>
      </c>
      <c r="Z16" s="229">
        <v>20</v>
      </c>
      <c r="AA16" s="473">
        <f>SUM(W16-(W16*Z16/100))</f>
        <v>1640</v>
      </c>
      <c r="AB16" s="472">
        <f>AA16</f>
        <v>1640</v>
      </c>
      <c r="AC16" s="659"/>
      <c r="AD16" s="229">
        <v>50</v>
      </c>
      <c r="AE16" s="423">
        <v>0</v>
      </c>
      <c r="AF16" s="229">
        <v>0.01</v>
      </c>
    </row>
    <row r="17" spans="1:32" ht="17.25" x14ac:dyDescent="0.3">
      <c r="A17" s="229"/>
      <c r="B17" s="230"/>
      <c r="C17" s="229"/>
      <c r="D17" s="229"/>
      <c r="E17" s="229"/>
      <c r="F17" s="229"/>
      <c r="G17" s="229"/>
      <c r="H17" s="507"/>
      <c r="I17" s="229"/>
      <c r="J17" s="229"/>
      <c r="K17" s="229"/>
      <c r="L17" s="229"/>
      <c r="M17" s="229"/>
      <c r="N17" s="229"/>
      <c r="O17" s="230" t="s">
        <v>218</v>
      </c>
      <c r="P17" s="490" t="s">
        <v>0</v>
      </c>
      <c r="Q17" s="507">
        <v>82.08</v>
      </c>
      <c r="R17" s="507">
        <v>82.08</v>
      </c>
      <c r="S17" s="507"/>
      <c r="T17" s="507"/>
      <c r="U17" s="507"/>
      <c r="V17" s="507"/>
      <c r="W17" s="647">
        <v>2050</v>
      </c>
      <c r="X17" s="656">
        <f>Q17*W17</f>
        <v>168264</v>
      </c>
      <c r="Y17" s="486">
        <v>6</v>
      </c>
      <c r="Z17" s="229">
        <v>20</v>
      </c>
      <c r="AA17" s="473">
        <f>SUM(W17-(W17*Z17/100))</f>
        <v>1640</v>
      </c>
      <c r="AB17" s="472">
        <f>AA17</f>
        <v>1640</v>
      </c>
      <c r="AC17" s="659"/>
      <c r="AD17" s="229">
        <v>50</v>
      </c>
      <c r="AE17" s="423">
        <v>0</v>
      </c>
      <c r="AF17" s="229">
        <v>0.01</v>
      </c>
    </row>
    <row r="18" spans="1:32" ht="17.25" x14ac:dyDescent="0.3">
      <c r="A18" s="229"/>
      <c r="B18" s="230"/>
      <c r="C18" s="229"/>
      <c r="D18" s="229"/>
      <c r="E18" s="229"/>
      <c r="F18" s="229"/>
      <c r="G18" s="229"/>
      <c r="H18" s="507"/>
      <c r="I18" s="229"/>
      <c r="J18" s="229"/>
      <c r="K18" s="229"/>
      <c r="L18" s="229"/>
      <c r="M18" s="229"/>
      <c r="N18" s="229"/>
      <c r="O18" s="230" t="s">
        <v>42</v>
      </c>
      <c r="P18" s="490" t="s">
        <v>0</v>
      </c>
      <c r="Q18" s="507">
        <v>53.6</v>
      </c>
      <c r="R18" s="507"/>
      <c r="S18" s="507"/>
      <c r="T18" s="507">
        <v>53.6</v>
      </c>
      <c r="U18" s="507"/>
      <c r="V18" s="507"/>
      <c r="W18" s="647">
        <v>2400</v>
      </c>
      <c r="X18" s="656">
        <f>Q18*W18</f>
        <v>128640</v>
      </c>
      <c r="Y18" s="486">
        <v>6</v>
      </c>
      <c r="Z18" s="229">
        <v>20</v>
      </c>
      <c r="AA18" s="473">
        <f>SUM(W18-(W18*Z18/100))</f>
        <v>1920</v>
      </c>
      <c r="AB18" s="472">
        <f>AA18</f>
        <v>1920</v>
      </c>
      <c r="AC18" s="659"/>
      <c r="AD18" s="229">
        <v>10</v>
      </c>
      <c r="AE18" s="423">
        <v>0</v>
      </c>
      <c r="AF18" s="229">
        <v>0.02</v>
      </c>
    </row>
    <row r="19" spans="1:32" ht="17.25" x14ac:dyDescent="0.3">
      <c r="A19" s="229"/>
      <c r="B19" s="230"/>
      <c r="C19" s="229"/>
      <c r="D19" s="229"/>
      <c r="E19" s="229"/>
      <c r="F19" s="229"/>
      <c r="G19" s="229"/>
      <c r="H19" s="507"/>
      <c r="I19" s="229"/>
      <c r="J19" s="229"/>
      <c r="K19" s="229"/>
      <c r="L19" s="229"/>
      <c r="M19" s="229"/>
      <c r="N19" s="229"/>
      <c r="O19" s="230" t="s">
        <v>158</v>
      </c>
      <c r="P19" s="490" t="s">
        <v>2</v>
      </c>
      <c r="Q19" s="507">
        <v>2.25</v>
      </c>
      <c r="R19" s="507"/>
      <c r="S19" s="507">
        <v>2.25</v>
      </c>
      <c r="T19" s="507"/>
      <c r="U19" s="507"/>
      <c r="V19" s="507"/>
      <c r="W19" s="647">
        <v>2400</v>
      </c>
      <c r="X19" s="656">
        <f>Q19*W19</f>
        <v>5400</v>
      </c>
      <c r="Y19" s="486">
        <v>6</v>
      </c>
      <c r="Z19" s="229">
        <v>6</v>
      </c>
      <c r="AA19" s="473">
        <f>SUM(W19-(W19*Z19/100))</f>
        <v>2256</v>
      </c>
      <c r="AB19" s="472">
        <f>AA19</f>
        <v>2256</v>
      </c>
      <c r="AC19" s="659"/>
      <c r="AD19" s="229">
        <v>10</v>
      </c>
      <c r="AE19" s="423">
        <v>0</v>
      </c>
      <c r="AF19" s="229">
        <v>0.02</v>
      </c>
    </row>
    <row r="20" spans="1:32" ht="17.25" x14ac:dyDescent="0.3">
      <c r="A20" s="229">
        <v>7</v>
      </c>
      <c r="B20" s="230" t="s">
        <v>5</v>
      </c>
      <c r="C20" s="229"/>
      <c r="D20" s="229">
        <v>5</v>
      </c>
      <c r="E20" s="229">
        <v>0</v>
      </c>
      <c r="F20" s="229">
        <v>0</v>
      </c>
      <c r="G20" s="229">
        <v>2000</v>
      </c>
      <c r="H20" s="507"/>
      <c r="I20" s="229"/>
      <c r="J20" s="229"/>
      <c r="K20" s="229"/>
      <c r="L20" s="229"/>
      <c r="M20" s="229"/>
      <c r="N20" s="229"/>
      <c r="O20" s="230"/>
      <c r="P20" s="490"/>
      <c r="Q20" s="507"/>
      <c r="R20" s="507"/>
      <c r="S20" s="507"/>
      <c r="T20" s="507"/>
      <c r="U20" s="507"/>
      <c r="V20" s="507"/>
      <c r="W20" s="647"/>
      <c r="X20" s="656"/>
      <c r="Y20" s="486"/>
      <c r="Z20" s="229"/>
      <c r="AA20" s="473">
        <f>SUM(W20-(W20*Z20/100))</f>
        <v>0</v>
      </c>
      <c r="AB20" s="472"/>
      <c r="AC20" s="659"/>
      <c r="AD20" s="229"/>
      <c r="AE20" s="229"/>
      <c r="AF20" s="229"/>
    </row>
    <row r="21" spans="1:32" ht="17.25" x14ac:dyDescent="0.3">
      <c r="A21" s="229">
        <v>8</v>
      </c>
      <c r="B21" s="230" t="s">
        <v>7</v>
      </c>
      <c r="C21" s="229"/>
      <c r="D21" s="229">
        <v>9</v>
      </c>
      <c r="E21" s="229">
        <v>0</v>
      </c>
      <c r="F21" s="229">
        <v>0</v>
      </c>
      <c r="G21" s="229">
        <v>3600</v>
      </c>
      <c r="H21" s="507"/>
      <c r="I21" s="229"/>
      <c r="J21" s="229"/>
      <c r="K21" s="229"/>
      <c r="L21" s="229"/>
      <c r="M21" s="229"/>
      <c r="N21" s="229"/>
      <c r="O21" s="230"/>
      <c r="P21" s="490"/>
      <c r="Q21" s="507"/>
      <c r="R21" s="507"/>
      <c r="S21" s="507"/>
      <c r="T21" s="507"/>
      <c r="U21" s="507"/>
      <c r="V21" s="507"/>
      <c r="W21" s="647"/>
      <c r="X21" s="656"/>
      <c r="Y21" s="486"/>
      <c r="Z21" s="229"/>
      <c r="AA21" s="473">
        <f>SUM(W21-(W21*Z21/100))</f>
        <v>0</v>
      </c>
      <c r="AB21" s="472"/>
      <c r="AC21" s="659"/>
      <c r="AD21" s="229">
        <v>50</v>
      </c>
      <c r="AE21" s="229">
        <v>0</v>
      </c>
      <c r="AF21" s="229">
        <v>0.01</v>
      </c>
    </row>
    <row r="22" spans="1:32" ht="17.25" x14ac:dyDescent="0.3">
      <c r="A22" s="229">
        <v>9</v>
      </c>
      <c r="B22" s="230" t="s">
        <v>14</v>
      </c>
      <c r="C22" s="229">
        <v>6520</v>
      </c>
      <c r="D22" s="229">
        <v>0</v>
      </c>
      <c r="E22" s="229">
        <v>1</v>
      </c>
      <c r="F22" s="229">
        <v>40</v>
      </c>
      <c r="G22" s="229"/>
      <c r="H22" s="507">
        <v>140</v>
      </c>
      <c r="I22" s="229"/>
      <c r="J22" s="229"/>
      <c r="K22" s="229"/>
      <c r="L22" s="229"/>
      <c r="M22" s="229"/>
      <c r="N22" s="229"/>
      <c r="O22" s="230" t="s">
        <v>44</v>
      </c>
      <c r="P22" s="490" t="s">
        <v>9</v>
      </c>
      <c r="Q22" s="507">
        <v>234.59</v>
      </c>
      <c r="R22" s="507"/>
      <c r="S22" s="507"/>
      <c r="T22" s="507"/>
      <c r="U22" s="507"/>
      <c r="V22" s="507"/>
      <c r="W22" s="647">
        <v>6500</v>
      </c>
      <c r="X22" s="656">
        <f>Q22*W22</f>
        <v>1524835</v>
      </c>
      <c r="Y22" s="486">
        <v>15</v>
      </c>
      <c r="Z22" s="229">
        <v>50</v>
      </c>
      <c r="AA22" s="473">
        <f>SUM(W22-(W22*Z22/100))</f>
        <v>3250</v>
      </c>
      <c r="AB22" s="472">
        <f>AA22</f>
        <v>3250</v>
      </c>
      <c r="AC22" s="659"/>
      <c r="AD22" s="229">
        <v>10</v>
      </c>
      <c r="AE22" s="229">
        <v>0</v>
      </c>
      <c r="AF22" s="229">
        <v>0.02</v>
      </c>
    </row>
    <row r="23" spans="1:32" ht="17.25" x14ac:dyDescent="0.3">
      <c r="A23" s="229"/>
      <c r="B23" s="230"/>
      <c r="C23" s="229"/>
      <c r="D23" s="229"/>
      <c r="E23" s="229"/>
      <c r="F23" s="229"/>
      <c r="G23" s="229"/>
      <c r="H23" s="507"/>
      <c r="I23" s="229"/>
      <c r="J23" s="229"/>
      <c r="K23" s="229"/>
      <c r="L23" s="229"/>
      <c r="M23" s="229"/>
      <c r="N23" s="229"/>
      <c r="O23" s="230" t="s">
        <v>317</v>
      </c>
      <c r="P23" s="490"/>
      <c r="Q23" s="507"/>
      <c r="R23" s="507"/>
      <c r="S23" s="507">
        <v>136.59</v>
      </c>
      <c r="T23" s="507"/>
      <c r="U23" s="507"/>
      <c r="V23" s="507"/>
      <c r="W23" s="647"/>
      <c r="X23" s="656"/>
      <c r="Y23" s="486"/>
      <c r="Z23" s="229"/>
      <c r="AA23" s="473">
        <f>SUM(W23-(W23*Z23/100))</f>
        <v>0</v>
      </c>
      <c r="AB23" s="472"/>
      <c r="AC23" s="659"/>
      <c r="AD23" s="229"/>
      <c r="AE23" s="229"/>
      <c r="AF23" s="229"/>
    </row>
    <row r="24" spans="1:32" ht="17.25" x14ac:dyDescent="0.3">
      <c r="A24" s="229"/>
      <c r="B24" s="230"/>
      <c r="C24" s="229"/>
      <c r="D24" s="229"/>
      <c r="E24" s="229"/>
      <c r="F24" s="229"/>
      <c r="G24" s="229"/>
      <c r="H24" s="507"/>
      <c r="I24" s="229"/>
      <c r="J24" s="229"/>
      <c r="K24" s="229"/>
      <c r="L24" s="229"/>
      <c r="M24" s="229"/>
      <c r="N24" s="229"/>
      <c r="O24" s="230" t="s">
        <v>318</v>
      </c>
      <c r="P24" s="490"/>
      <c r="Q24" s="507"/>
      <c r="R24" s="507"/>
      <c r="S24" s="507">
        <v>98</v>
      </c>
      <c r="T24" s="507"/>
      <c r="U24" s="507"/>
      <c r="V24" s="507"/>
      <c r="W24" s="647"/>
      <c r="X24" s="656"/>
      <c r="Y24" s="486"/>
      <c r="Z24" s="229"/>
      <c r="AA24" s="473">
        <f>SUM(W24-(W24*Z24/100))</f>
        <v>0</v>
      </c>
      <c r="AB24" s="472"/>
      <c r="AC24" s="659"/>
      <c r="AD24" s="229"/>
      <c r="AE24" s="229"/>
      <c r="AF24" s="229"/>
    </row>
    <row r="25" spans="1:32" ht="17.25" x14ac:dyDescent="0.3">
      <c r="A25" s="229"/>
      <c r="B25" s="230"/>
      <c r="C25" s="229"/>
      <c r="D25" s="229"/>
      <c r="E25" s="229"/>
      <c r="F25" s="229"/>
      <c r="G25" s="229"/>
      <c r="H25" s="507"/>
      <c r="I25" s="229"/>
      <c r="J25" s="229"/>
      <c r="K25" s="229"/>
      <c r="L25" s="229"/>
      <c r="M25" s="229"/>
      <c r="N25" s="229"/>
      <c r="O25" s="230" t="s">
        <v>16</v>
      </c>
      <c r="P25" s="490" t="s">
        <v>0</v>
      </c>
      <c r="Q25" s="507">
        <v>54.95</v>
      </c>
      <c r="R25" s="507"/>
      <c r="S25" s="507">
        <v>54.95</v>
      </c>
      <c r="T25" s="507"/>
      <c r="U25" s="507"/>
      <c r="V25" s="507"/>
      <c r="W25" s="647">
        <v>2400</v>
      </c>
      <c r="X25" s="656">
        <f>Q25*W25</f>
        <v>131880</v>
      </c>
      <c r="Y25" s="486">
        <v>15</v>
      </c>
      <c r="Z25" s="229">
        <v>65</v>
      </c>
      <c r="AA25" s="473">
        <f>SUM(W25-(W25*Z25/100))</f>
        <v>840</v>
      </c>
      <c r="AB25" s="472">
        <f>AA25</f>
        <v>840</v>
      </c>
      <c r="AC25" s="659"/>
      <c r="AD25" s="229">
        <v>0</v>
      </c>
      <c r="AE25" s="493">
        <f>AC25</f>
        <v>0</v>
      </c>
      <c r="AF25" s="229">
        <v>0.03</v>
      </c>
    </row>
    <row r="26" spans="1:32" ht="17.25" x14ac:dyDescent="0.3">
      <c r="A26" s="229"/>
      <c r="B26" s="230"/>
      <c r="C26" s="229"/>
      <c r="D26" s="229"/>
      <c r="E26" s="229"/>
      <c r="F26" s="229"/>
      <c r="G26" s="229"/>
      <c r="H26" s="507"/>
      <c r="I26" s="229"/>
      <c r="J26" s="229"/>
      <c r="K26" s="229"/>
      <c r="L26" s="229"/>
      <c r="M26" s="229"/>
      <c r="N26" s="229"/>
      <c r="O26" s="230" t="s">
        <v>12</v>
      </c>
      <c r="P26" s="490" t="s">
        <v>0</v>
      </c>
      <c r="Q26" s="507">
        <v>25.2</v>
      </c>
      <c r="R26" s="507">
        <v>25.2</v>
      </c>
      <c r="S26" s="507"/>
      <c r="T26" s="507"/>
      <c r="U26" s="507"/>
      <c r="V26" s="507"/>
      <c r="W26" s="647">
        <v>5400</v>
      </c>
      <c r="X26" s="656">
        <f>Q26*W26</f>
        <v>136080</v>
      </c>
      <c r="Y26" s="486">
        <v>15</v>
      </c>
      <c r="Z26" s="229">
        <v>65</v>
      </c>
      <c r="AA26" s="473">
        <f>SUM(W26-(W26*Z26/100))</f>
        <v>1890</v>
      </c>
      <c r="AB26" s="472">
        <f>AA26</f>
        <v>1890</v>
      </c>
      <c r="AC26" s="659"/>
      <c r="AD26" s="229">
        <v>50</v>
      </c>
      <c r="AE26" s="229">
        <v>0</v>
      </c>
      <c r="AF26" s="229">
        <v>0.01</v>
      </c>
    </row>
    <row r="27" spans="1:32" ht="17.25" x14ac:dyDescent="0.3">
      <c r="A27" s="229">
        <v>10</v>
      </c>
      <c r="B27" s="230" t="s">
        <v>14</v>
      </c>
      <c r="C27" s="229">
        <v>536</v>
      </c>
      <c r="D27" s="229">
        <v>0</v>
      </c>
      <c r="E27" s="229">
        <v>2</v>
      </c>
      <c r="F27" s="646">
        <v>80</v>
      </c>
      <c r="G27" s="229">
        <v>280</v>
      </c>
      <c r="H27" s="507"/>
      <c r="I27" s="229"/>
      <c r="J27" s="229"/>
      <c r="K27" s="229"/>
      <c r="L27" s="229"/>
      <c r="M27" s="229"/>
      <c r="N27" s="229"/>
      <c r="O27" s="230"/>
      <c r="P27" s="490"/>
      <c r="Q27" s="507"/>
      <c r="R27" s="507"/>
      <c r="S27" s="507"/>
      <c r="T27" s="507"/>
      <c r="U27" s="507"/>
      <c r="V27" s="507"/>
      <c r="W27" s="647"/>
      <c r="X27" s="656"/>
      <c r="Y27" s="486"/>
      <c r="Z27" s="229"/>
      <c r="AA27" s="473">
        <f>SUM(W27-(W27*Z27/100))</f>
        <v>0</v>
      </c>
      <c r="AB27" s="472"/>
      <c r="AC27" s="659"/>
      <c r="AD27" s="229">
        <v>50</v>
      </c>
      <c r="AE27" s="229">
        <v>0</v>
      </c>
      <c r="AF27" s="229">
        <v>0.01</v>
      </c>
    </row>
    <row r="28" spans="1:32" ht="17.25" x14ac:dyDescent="0.3">
      <c r="A28" s="229">
        <v>11</v>
      </c>
      <c r="B28" s="230" t="s">
        <v>4</v>
      </c>
      <c r="C28" s="229">
        <v>2484</v>
      </c>
      <c r="D28" s="229">
        <v>12</v>
      </c>
      <c r="E28" s="229">
        <v>3</v>
      </c>
      <c r="F28" s="229">
        <v>19</v>
      </c>
      <c r="G28" s="229">
        <v>5119</v>
      </c>
      <c r="H28" s="507"/>
      <c r="I28" s="229"/>
      <c r="J28" s="229"/>
      <c r="K28" s="229"/>
      <c r="L28" s="229">
        <v>75</v>
      </c>
      <c r="M28" s="229">
        <f>L28*G28</f>
        <v>383925</v>
      </c>
      <c r="N28" s="229"/>
      <c r="O28" s="230"/>
      <c r="P28" s="490"/>
      <c r="Q28" s="507"/>
      <c r="R28" s="507"/>
      <c r="S28" s="507"/>
      <c r="T28" s="507"/>
      <c r="U28" s="507"/>
      <c r="V28" s="507"/>
      <c r="W28" s="647"/>
      <c r="X28" s="669"/>
      <c r="Y28" s="486"/>
      <c r="Z28" s="229"/>
      <c r="AA28" s="473">
        <f>SUM(W28-(W28*Z28/100))</f>
        <v>0</v>
      </c>
      <c r="AB28" s="472">
        <f>M28</f>
        <v>383925</v>
      </c>
      <c r="AC28" s="659"/>
      <c r="AD28" s="229">
        <v>50</v>
      </c>
      <c r="AE28" s="229">
        <v>0</v>
      </c>
      <c r="AF28" s="229">
        <v>0.01</v>
      </c>
    </row>
    <row r="29" spans="1:32" ht="17.25" x14ac:dyDescent="0.3">
      <c r="A29" s="229">
        <v>12</v>
      </c>
      <c r="B29" s="230" t="s">
        <v>320</v>
      </c>
      <c r="C29" s="229"/>
      <c r="D29" s="229">
        <v>9</v>
      </c>
      <c r="E29" s="229">
        <v>2</v>
      </c>
      <c r="F29" s="229">
        <v>21</v>
      </c>
      <c r="G29" s="229">
        <v>3821</v>
      </c>
      <c r="H29" s="507"/>
      <c r="I29" s="229"/>
      <c r="J29" s="229"/>
      <c r="K29" s="229"/>
      <c r="L29" s="229"/>
      <c r="M29" s="229"/>
      <c r="N29" s="229"/>
      <c r="O29" s="230"/>
      <c r="P29" s="490"/>
      <c r="Q29" s="507"/>
      <c r="R29" s="507"/>
      <c r="S29" s="507"/>
      <c r="T29" s="507"/>
      <c r="U29" s="507"/>
      <c r="V29" s="507"/>
      <c r="W29" s="647"/>
      <c r="X29" s="668"/>
      <c r="Y29" s="486"/>
      <c r="Z29" s="229"/>
      <c r="AA29" s="473">
        <f>SUM(W29-(W29*Z29/100))</f>
        <v>0</v>
      </c>
      <c r="AB29" s="472"/>
      <c r="AC29" s="659"/>
      <c r="AD29" s="229">
        <v>50</v>
      </c>
      <c r="AE29" s="229">
        <v>0</v>
      </c>
      <c r="AF29" s="229">
        <v>0.01</v>
      </c>
    </row>
    <row r="30" spans="1:32" ht="17.25" x14ac:dyDescent="0.3">
      <c r="A30" s="229">
        <v>13</v>
      </c>
      <c r="B30" s="230" t="s">
        <v>320</v>
      </c>
      <c r="C30" s="229"/>
      <c r="D30" s="229">
        <v>10</v>
      </c>
      <c r="E30" s="229">
        <v>2</v>
      </c>
      <c r="F30" s="229">
        <v>0</v>
      </c>
      <c r="G30" s="229">
        <v>4200</v>
      </c>
      <c r="H30" s="507"/>
      <c r="I30" s="229"/>
      <c r="J30" s="229"/>
      <c r="K30" s="229"/>
      <c r="L30" s="229"/>
      <c r="M30" s="229"/>
      <c r="N30" s="229"/>
      <c r="O30" s="230"/>
      <c r="P30" s="490"/>
      <c r="Q30" s="507"/>
      <c r="R30" s="507"/>
      <c r="S30" s="507"/>
      <c r="T30" s="507"/>
      <c r="U30" s="507"/>
      <c r="V30" s="507"/>
      <c r="W30" s="647"/>
      <c r="X30" s="656"/>
      <c r="Y30" s="486"/>
      <c r="Z30" s="229"/>
      <c r="AA30" s="473">
        <f>SUM(W30-(W30*Z30/100))</f>
        <v>0</v>
      </c>
      <c r="AB30" s="472"/>
      <c r="AC30" s="659"/>
      <c r="AD30" s="229">
        <v>50</v>
      </c>
      <c r="AE30" s="229">
        <v>0</v>
      </c>
      <c r="AF30" s="229">
        <v>0.01</v>
      </c>
    </row>
    <row r="31" spans="1:32" ht="17.25" x14ac:dyDescent="0.3">
      <c r="A31" s="229">
        <v>14</v>
      </c>
      <c r="B31" s="230" t="s">
        <v>4</v>
      </c>
      <c r="C31" s="229">
        <v>2492</v>
      </c>
      <c r="D31" s="229">
        <v>10</v>
      </c>
      <c r="E31" s="229">
        <v>3</v>
      </c>
      <c r="F31" s="229">
        <v>75</v>
      </c>
      <c r="G31" s="229">
        <v>4375</v>
      </c>
      <c r="H31" s="507"/>
      <c r="I31" s="229"/>
      <c r="J31" s="229"/>
      <c r="K31" s="310"/>
      <c r="L31" s="667">
        <v>75</v>
      </c>
      <c r="M31" s="229">
        <f>G31*L31</f>
        <v>328125</v>
      </c>
      <c r="N31" s="229"/>
      <c r="O31" s="230"/>
      <c r="P31" s="490"/>
      <c r="Q31" s="507"/>
      <c r="R31" s="507"/>
      <c r="S31" s="507"/>
      <c r="T31" s="666"/>
      <c r="U31" s="507"/>
      <c r="V31" s="507"/>
      <c r="W31" s="647"/>
      <c r="X31" s="656"/>
      <c r="Y31" s="486"/>
      <c r="Z31" s="229"/>
      <c r="AA31" s="473">
        <f>SUM(W31-(W31*Z31/100))</f>
        <v>0</v>
      </c>
      <c r="AB31" s="472">
        <f>M31</f>
        <v>328125</v>
      </c>
      <c r="AC31" s="659"/>
      <c r="AD31" s="229">
        <v>50</v>
      </c>
      <c r="AE31" s="229">
        <v>0</v>
      </c>
      <c r="AF31" s="229">
        <v>0.01</v>
      </c>
    </row>
    <row r="32" spans="1:32" ht="17.25" x14ac:dyDescent="0.3">
      <c r="A32" s="229">
        <v>15</v>
      </c>
      <c r="B32" s="230" t="s">
        <v>14</v>
      </c>
      <c r="C32" s="229">
        <v>305</v>
      </c>
      <c r="D32" s="229">
        <v>0</v>
      </c>
      <c r="E32" s="229">
        <v>1</v>
      </c>
      <c r="F32" s="229">
        <v>39</v>
      </c>
      <c r="G32" s="229">
        <v>139</v>
      </c>
      <c r="H32" s="665"/>
      <c r="I32" s="229"/>
      <c r="J32" s="229"/>
      <c r="K32" s="229"/>
      <c r="L32" s="229"/>
      <c r="M32" s="229"/>
      <c r="N32" s="229"/>
      <c r="O32" s="230"/>
      <c r="P32" s="490"/>
      <c r="Q32" s="507"/>
      <c r="R32" s="507"/>
      <c r="S32" s="507"/>
      <c r="T32" s="507"/>
      <c r="U32" s="507"/>
      <c r="V32" s="507"/>
      <c r="W32" s="647"/>
      <c r="X32" s="656"/>
      <c r="Y32" s="486"/>
      <c r="Z32" s="229"/>
      <c r="AA32" s="473">
        <f>SUM(W32-(W32*Z32/100))</f>
        <v>0</v>
      </c>
      <c r="AB32" s="472"/>
      <c r="AC32" s="659"/>
      <c r="AD32" s="229">
        <v>50</v>
      </c>
      <c r="AE32" s="229">
        <v>0</v>
      </c>
      <c r="AF32" s="229">
        <v>0.01</v>
      </c>
    </row>
    <row r="33" spans="1:32" ht="17.25" x14ac:dyDescent="0.3">
      <c r="A33" s="229">
        <v>16</v>
      </c>
      <c r="B33" s="230" t="s">
        <v>14</v>
      </c>
      <c r="C33" s="229">
        <v>278</v>
      </c>
      <c r="D33" s="229">
        <v>0</v>
      </c>
      <c r="E33" s="229">
        <v>2</v>
      </c>
      <c r="F33" s="229">
        <v>22</v>
      </c>
      <c r="G33" s="229"/>
      <c r="H33" s="230">
        <v>222</v>
      </c>
      <c r="I33" s="229"/>
      <c r="J33" s="229"/>
      <c r="K33" s="229"/>
      <c r="L33" s="229"/>
      <c r="M33" s="229"/>
      <c r="N33" s="229"/>
      <c r="O33" s="230" t="s">
        <v>39</v>
      </c>
      <c r="P33" s="490" t="s">
        <v>2</v>
      </c>
      <c r="Q33" s="507">
        <v>48.75</v>
      </c>
      <c r="R33" s="507"/>
      <c r="S33" s="507">
        <v>48.75</v>
      </c>
      <c r="T33" s="507"/>
      <c r="U33" s="507"/>
      <c r="V33" s="507"/>
      <c r="W33" s="647">
        <v>6500</v>
      </c>
      <c r="X33" s="656">
        <f>Q33*W33</f>
        <v>316875</v>
      </c>
      <c r="Y33" s="486">
        <v>1</v>
      </c>
      <c r="Z33" s="229">
        <v>1</v>
      </c>
      <c r="AA33" s="473">
        <f>SUM(W33-(W33*Z33/100))</f>
        <v>6435</v>
      </c>
      <c r="AB33" s="472">
        <f>AA33</f>
        <v>6435</v>
      </c>
      <c r="AC33" s="659"/>
      <c r="AD33" s="229">
        <v>10</v>
      </c>
      <c r="AE33" s="229">
        <v>0</v>
      </c>
      <c r="AF33" s="229">
        <v>0.02</v>
      </c>
    </row>
    <row r="34" spans="1:32" ht="17.25" x14ac:dyDescent="0.3">
      <c r="A34" s="229"/>
      <c r="B34" s="230"/>
      <c r="C34" s="229"/>
      <c r="D34" s="229"/>
      <c r="E34" s="229"/>
      <c r="F34" s="229"/>
      <c r="G34" s="229"/>
      <c r="H34" s="502"/>
      <c r="I34" s="229"/>
      <c r="J34" s="229"/>
      <c r="K34" s="229"/>
      <c r="L34" s="229"/>
      <c r="M34" s="229"/>
      <c r="N34" s="229"/>
      <c r="O34" s="230" t="s">
        <v>158</v>
      </c>
      <c r="P34" s="490" t="s">
        <v>2</v>
      </c>
      <c r="Q34" s="229">
        <v>6.25</v>
      </c>
      <c r="R34" s="229"/>
      <c r="S34" s="229">
        <v>6.25</v>
      </c>
      <c r="T34" s="229"/>
      <c r="U34" s="229"/>
      <c r="V34" s="229"/>
      <c r="W34" s="647">
        <v>2400</v>
      </c>
      <c r="X34" s="656">
        <f>Q34*W34</f>
        <v>15000</v>
      </c>
      <c r="Y34" s="486">
        <v>1</v>
      </c>
      <c r="Z34" s="229">
        <v>1</v>
      </c>
      <c r="AA34" s="473">
        <f>SUM(W34-(W34*Z34/100))</f>
        <v>2376</v>
      </c>
      <c r="AB34" s="472">
        <f>AA34</f>
        <v>2376</v>
      </c>
      <c r="AC34" s="659"/>
      <c r="AD34" s="229">
        <v>10</v>
      </c>
      <c r="AE34" s="229">
        <v>0</v>
      </c>
      <c r="AF34" s="229">
        <v>0.02</v>
      </c>
    </row>
    <row r="35" spans="1:32" ht="17.25" x14ac:dyDescent="0.3">
      <c r="A35" s="229"/>
      <c r="B35" s="230"/>
      <c r="C35" s="229"/>
      <c r="D35" s="229"/>
      <c r="E35" s="229"/>
      <c r="F35" s="229"/>
      <c r="G35" s="229"/>
      <c r="H35" s="502"/>
      <c r="I35" s="229"/>
      <c r="J35" s="229"/>
      <c r="K35" s="229"/>
      <c r="L35" s="229"/>
      <c r="M35" s="229"/>
      <c r="N35" s="229"/>
      <c r="O35" s="230" t="s">
        <v>218</v>
      </c>
      <c r="P35" s="490" t="s">
        <v>0</v>
      </c>
      <c r="Q35" s="229">
        <v>90</v>
      </c>
      <c r="R35" s="229">
        <v>90</v>
      </c>
      <c r="S35" s="229"/>
      <c r="T35" s="229"/>
      <c r="U35" s="229"/>
      <c r="V35" s="229"/>
      <c r="W35" s="647">
        <v>2050</v>
      </c>
      <c r="X35" s="656">
        <f>Q35*W35</f>
        <v>184500</v>
      </c>
      <c r="Y35" s="486">
        <v>1</v>
      </c>
      <c r="Z35" s="229">
        <v>3</v>
      </c>
      <c r="AA35" s="473">
        <f>SUM(W35-(W35*Z35/100))</f>
        <v>1988.5</v>
      </c>
      <c r="AB35" s="472">
        <f>AA35</f>
        <v>1988.5</v>
      </c>
      <c r="AC35" s="659"/>
      <c r="AD35" s="229">
        <v>50</v>
      </c>
      <c r="AE35" s="229">
        <v>0</v>
      </c>
      <c r="AF35" s="229">
        <v>0.01</v>
      </c>
    </row>
    <row r="36" spans="1:32" ht="17.25" x14ac:dyDescent="0.3">
      <c r="A36" s="229"/>
      <c r="B36" s="230"/>
      <c r="C36" s="229"/>
      <c r="D36" s="229"/>
      <c r="E36" s="229"/>
      <c r="F36" s="229"/>
      <c r="G36" s="229"/>
      <c r="H36" s="502"/>
      <c r="I36" s="229"/>
      <c r="J36" s="229"/>
      <c r="K36" s="229"/>
      <c r="L36" s="229"/>
      <c r="M36" s="229"/>
      <c r="N36" s="229"/>
      <c r="O36" s="230" t="s">
        <v>11</v>
      </c>
      <c r="P36" s="490" t="s">
        <v>0</v>
      </c>
      <c r="Q36" s="229">
        <v>24</v>
      </c>
      <c r="R36" s="229">
        <v>24</v>
      </c>
      <c r="S36" s="229"/>
      <c r="T36" s="229"/>
      <c r="U36" s="229"/>
      <c r="V36" s="229"/>
      <c r="W36" s="647">
        <v>2050</v>
      </c>
      <c r="X36" s="656">
        <f>Q36*W36</f>
        <v>49200</v>
      </c>
      <c r="Y36" s="486">
        <v>3</v>
      </c>
      <c r="Z36" s="229">
        <v>9</v>
      </c>
      <c r="AA36" s="473">
        <f>SUM(W36-(W36*Z36/100))</f>
        <v>1865.5</v>
      </c>
      <c r="AB36" s="472">
        <f>AA36</f>
        <v>1865.5</v>
      </c>
      <c r="AC36" s="659"/>
      <c r="AD36" s="229">
        <v>50</v>
      </c>
      <c r="AE36" s="229">
        <v>0</v>
      </c>
      <c r="AF36" s="229">
        <v>0.01</v>
      </c>
    </row>
    <row r="37" spans="1:32" ht="17.25" x14ac:dyDescent="0.3">
      <c r="A37" s="229">
        <v>17</v>
      </c>
      <c r="B37" s="230" t="s">
        <v>4</v>
      </c>
      <c r="C37" s="229">
        <v>6556</v>
      </c>
      <c r="D37" s="229">
        <v>7</v>
      </c>
      <c r="E37" s="229">
        <v>3</v>
      </c>
      <c r="F37" s="229">
        <v>6</v>
      </c>
      <c r="G37" s="229">
        <v>3106</v>
      </c>
      <c r="H37" s="502"/>
      <c r="I37" s="229"/>
      <c r="J37" s="229"/>
      <c r="K37" s="229"/>
      <c r="L37" s="229">
        <v>100</v>
      </c>
      <c r="M37" s="229">
        <f>G37*L37</f>
        <v>310600</v>
      </c>
      <c r="N37" s="229"/>
      <c r="O37" s="230"/>
      <c r="P37" s="490"/>
      <c r="Q37" s="229"/>
      <c r="R37" s="229"/>
      <c r="S37" s="229"/>
      <c r="T37" s="229"/>
      <c r="U37" s="229"/>
      <c r="V37" s="229"/>
      <c r="W37" s="647"/>
      <c r="X37" s="656"/>
      <c r="Y37" s="486"/>
      <c r="Z37" s="229"/>
      <c r="AA37" s="473">
        <f>SUM(W37-(W37*Z37/100))</f>
        <v>0</v>
      </c>
      <c r="AB37" s="472">
        <f>M37</f>
        <v>310600</v>
      </c>
      <c r="AC37" s="659"/>
      <c r="AD37" s="229">
        <v>50</v>
      </c>
      <c r="AE37" s="229">
        <v>0</v>
      </c>
      <c r="AF37" s="229">
        <v>0.01</v>
      </c>
    </row>
    <row r="38" spans="1:32" ht="17.25" x14ac:dyDescent="0.3">
      <c r="A38" s="229">
        <v>18</v>
      </c>
      <c r="B38" s="230" t="s">
        <v>4</v>
      </c>
      <c r="C38" s="229">
        <v>15104</v>
      </c>
      <c r="D38" s="229">
        <v>16</v>
      </c>
      <c r="E38" s="229">
        <v>1</v>
      </c>
      <c r="F38" s="229">
        <v>27</v>
      </c>
      <c r="G38" s="229">
        <v>6527</v>
      </c>
      <c r="H38" s="229"/>
      <c r="I38" s="229"/>
      <c r="J38" s="229"/>
      <c r="K38" s="229"/>
      <c r="L38" s="229">
        <v>75</v>
      </c>
      <c r="M38" s="229">
        <f>G38*L38</f>
        <v>489525</v>
      </c>
      <c r="N38" s="229"/>
      <c r="O38" s="230"/>
      <c r="P38" s="490"/>
      <c r="Q38" s="229"/>
      <c r="R38" s="229"/>
      <c r="S38" s="229"/>
      <c r="T38" s="229"/>
      <c r="U38" s="229"/>
      <c r="V38" s="229"/>
      <c r="W38" s="647"/>
      <c r="X38" s="656"/>
      <c r="Y38" s="486"/>
      <c r="Z38" s="229"/>
      <c r="AA38" s="473">
        <f>SUM(W38-(W38*Z38/100))</f>
        <v>0</v>
      </c>
      <c r="AB38" s="472">
        <f>M38</f>
        <v>489525</v>
      </c>
      <c r="AC38" s="659"/>
      <c r="AD38" s="229">
        <v>50</v>
      </c>
      <c r="AE38" s="229">
        <v>0</v>
      </c>
      <c r="AF38" s="229">
        <v>0.01</v>
      </c>
    </row>
    <row r="39" spans="1:32" ht="17.25" x14ac:dyDescent="0.3">
      <c r="A39" s="229">
        <v>19</v>
      </c>
      <c r="B39" s="230" t="s">
        <v>4</v>
      </c>
      <c r="C39" s="229">
        <v>258</v>
      </c>
      <c r="D39" s="229">
        <v>1</v>
      </c>
      <c r="E39" s="229">
        <v>0</v>
      </c>
      <c r="F39" s="229">
        <v>11</v>
      </c>
      <c r="G39" s="229">
        <v>411</v>
      </c>
      <c r="H39" s="229"/>
      <c r="I39" s="229"/>
      <c r="J39" s="229"/>
      <c r="K39" s="229"/>
      <c r="L39" s="229">
        <v>220</v>
      </c>
      <c r="M39" s="229">
        <f>L39*G39</f>
        <v>90420</v>
      </c>
      <c r="N39" s="229"/>
      <c r="O39" s="230"/>
      <c r="P39" s="490"/>
      <c r="Q39" s="229"/>
      <c r="R39" s="229"/>
      <c r="S39" s="229"/>
      <c r="T39" s="229"/>
      <c r="U39" s="229"/>
      <c r="V39" s="229"/>
      <c r="W39" s="647"/>
      <c r="X39" s="656"/>
      <c r="Y39" s="486"/>
      <c r="Z39" s="229"/>
      <c r="AA39" s="473">
        <f>SUM(W39-(W39*Z39/100))</f>
        <v>0</v>
      </c>
      <c r="AB39" s="472">
        <f>M39</f>
        <v>90420</v>
      </c>
      <c r="AC39" s="659"/>
      <c r="AD39" s="229">
        <v>50</v>
      </c>
      <c r="AE39" s="229">
        <v>0</v>
      </c>
      <c r="AF39" s="229">
        <v>0.01</v>
      </c>
    </row>
    <row r="40" spans="1:32" ht="17.25" x14ac:dyDescent="0.3">
      <c r="A40" s="229">
        <v>20</v>
      </c>
      <c r="B40" s="230" t="s">
        <v>4</v>
      </c>
      <c r="C40" s="229">
        <v>20429</v>
      </c>
      <c r="D40" s="229">
        <v>10</v>
      </c>
      <c r="E40" s="229">
        <v>1</v>
      </c>
      <c r="F40" s="229">
        <v>77</v>
      </c>
      <c r="G40" s="229">
        <v>4177</v>
      </c>
      <c r="H40" s="229"/>
      <c r="I40" s="229"/>
      <c r="J40" s="229"/>
      <c r="K40" s="229"/>
      <c r="L40" s="229">
        <v>75</v>
      </c>
      <c r="M40" s="229">
        <f>G40*L40</f>
        <v>313275</v>
      </c>
      <c r="N40" s="229"/>
      <c r="O40" s="230"/>
      <c r="P40" s="490"/>
      <c r="Q40" s="229"/>
      <c r="R40" s="229"/>
      <c r="S40" s="229"/>
      <c r="T40" s="229"/>
      <c r="U40" s="229"/>
      <c r="V40" s="229"/>
      <c r="W40" s="647"/>
      <c r="X40" s="656"/>
      <c r="Y40" s="486"/>
      <c r="Z40" s="229"/>
      <c r="AA40" s="473">
        <f>SUM(W40-(W40*Z40/100))</f>
        <v>0</v>
      </c>
      <c r="AB40" s="472">
        <f>M40</f>
        <v>313275</v>
      </c>
      <c r="AC40" s="659"/>
      <c r="AD40" s="229">
        <v>50</v>
      </c>
      <c r="AE40" s="229">
        <v>0</v>
      </c>
      <c r="AF40" s="229">
        <v>0.01</v>
      </c>
    </row>
    <row r="41" spans="1:32" ht="17.25" x14ac:dyDescent="0.3">
      <c r="A41" s="229">
        <v>21</v>
      </c>
      <c r="B41" s="230" t="s">
        <v>4</v>
      </c>
      <c r="C41" s="229">
        <v>154</v>
      </c>
      <c r="D41" s="229">
        <v>0</v>
      </c>
      <c r="E41" s="229">
        <v>2</v>
      </c>
      <c r="F41" s="229">
        <v>30</v>
      </c>
      <c r="G41" s="229">
        <v>230</v>
      </c>
      <c r="H41" s="229"/>
      <c r="I41" s="229"/>
      <c r="J41" s="229"/>
      <c r="K41" s="229"/>
      <c r="L41" s="229">
        <v>110</v>
      </c>
      <c r="M41" s="229">
        <f>G41*L41</f>
        <v>25300</v>
      </c>
      <c r="N41" s="229"/>
      <c r="O41" s="230"/>
      <c r="P41" s="490"/>
      <c r="Q41" s="229"/>
      <c r="R41" s="229"/>
      <c r="S41" s="229"/>
      <c r="T41" s="229"/>
      <c r="U41" s="229"/>
      <c r="V41" s="229"/>
      <c r="W41" s="647"/>
      <c r="X41" s="656"/>
      <c r="Y41" s="486"/>
      <c r="Z41" s="229"/>
      <c r="AA41" s="473">
        <f>SUM(W41-(W41*Z41/100))</f>
        <v>0</v>
      </c>
      <c r="AB41" s="472">
        <f>M41</f>
        <v>25300</v>
      </c>
      <c r="AC41" s="659"/>
      <c r="AD41" s="229">
        <v>50</v>
      </c>
      <c r="AE41" s="229">
        <v>0</v>
      </c>
      <c r="AF41" s="229">
        <v>0.01</v>
      </c>
    </row>
    <row r="42" spans="1:32" ht="17.25" x14ac:dyDescent="0.3">
      <c r="A42" s="229">
        <v>22</v>
      </c>
      <c r="B42" s="230" t="s">
        <v>14</v>
      </c>
      <c r="C42" s="229">
        <v>6519</v>
      </c>
      <c r="D42" s="229">
        <v>0</v>
      </c>
      <c r="E42" s="229">
        <v>1</v>
      </c>
      <c r="F42" s="229">
        <v>0</v>
      </c>
      <c r="G42" s="229"/>
      <c r="H42" s="229">
        <v>100</v>
      </c>
      <c r="I42" s="229"/>
      <c r="J42" s="229"/>
      <c r="K42" s="229"/>
      <c r="L42" s="229"/>
      <c r="M42" s="229"/>
      <c r="N42" s="229"/>
      <c r="O42" s="230" t="s">
        <v>44</v>
      </c>
      <c r="P42" s="490" t="s">
        <v>9</v>
      </c>
      <c r="Q42" s="229">
        <v>313.2</v>
      </c>
      <c r="R42" s="229"/>
      <c r="S42" s="229"/>
      <c r="T42" s="229"/>
      <c r="U42" s="229"/>
      <c r="V42" s="229"/>
      <c r="W42" s="647">
        <v>6500</v>
      </c>
      <c r="X42" s="656">
        <f>Q42*W42</f>
        <v>2035800</v>
      </c>
      <c r="Y42" s="486">
        <v>46</v>
      </c>
      <c r="Z42" s="229">
        <v>85</v>
      </c>
      <c r="AA42" s="473">
        <f>SUM(W42-(W42*Z42/100))</f>
        <v>975</v>
      </c>
      <c r="AB42" s="472">
        <f>AA42</f>
        <v>975</v>
      </c>
      <c r="AC42" s="659"/>
      <c r="AD42" s="229">
        <v>10</v>
      </c>
      <c r="AE42" s="229">
        <v>0</v>
      </c>
      <c r="AF42" s="229">
        <v>0.02</v>
      </c>
    </row>
    <row r="43" spans="1:32" ht="17.25" x14ac:dyDescent="0.3">
      <c r="A43" s="229"/>
      <c r="B43" s="230"/>
      <c r="C43" s="229"/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230" t="s">
        <v>317</v>
      </c>
      <c r="P43" s="490"/>
      <c r="Q43" s="229"/>
      <c r="R43" s="229"/>
      <c r="S43" s="229">
        <v>193.2</v>
      </c>
      <c r="T43" s="229"/>
      <c r="U43" s="229"/>
      <c r="V43" s="229"/>
      <c r="W43" s="647"/>
      <c r="X43" s="656"/>
      <c r="Y43" s="486"/>
      <c r="Z43" s="229"/>
      <c r="AA43" s="473">
        <f>SUM(W43-(W43*Z43/100))</f>
        <v>0</v>
      </c>
      <c r="AB43" s="472"/>
      <c r="AC43" s="659"/>
      <c r="AD43" s="229"/>
      <c r="AE43" s="229"/>
      <c r="AF43" s="229"/>
    </row>
    <row r="44" spans="1:32" ht="17.25" x14ac:dyDescent="0.3">
      <c r="A44" s="229"/>
      <c r="B44" s="230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30" t="s">
        <v>318</v>
      </c>
      <c r="P44" s="490"/>
      <c r="Q44" s="229"/>
      <c r="R44" s="229"/>
      <c r="S44" s="229">
        <v>120</v>
      </c>
      <c r="T44" s="229"/>
      <c r="U44" s="229"/>
      <c r="V44" s="229"/>
      <c r="W44" s="647"/>
      <c r="X44" s="656"/>
      <c r="Y44" s="486"/>
      <c r="Z44" s="229"/>
      <c r="AA44" s="473">
        <f>SUM(W44-(W44*Z44/100))</f>
        <v>0</v>
      </c>
      <c r="AB44" s="472"/>
      <c r="AC44" s="659"/>
      <c r="AD44" s="229"/>
      <c r="AE44" s="229"/>
      <c r="AF44" s="229"/>
    </row>
    <row r="45" spans="1:32" ht="17.25" x14ac:dyDescent="0.3">
      <c r="A45" s="229"/>
      <c r="B45" s="230"/>
      <c r="C45" s="229"/>
      <c r="D45" s="229"/>
      <c r="E45" s="229"/>
      <c r="F45" s="505"/>
      <c r="G45" s="229"/>
      <c r="H45" s="229"/>
      <c r="I45" s="229"/>
      <c r="J45" s="229"/>
      <c r="K45" s="229"/>
      <c r="L45" s="229"/>
      <c r="M45" s="229"/>
      <c r="N45" s="229"/>
      <c r="O45" s="230" t="s">
        <v>16</v>
      </c>
      <c r="P45" s="490" t="s">
        <v>0</v>
      </c>
      <c r="Q45" s="229">
        <v>32.200000000000003</v>
      </c>
      <c r="R45" s="229"/>
      <c r="S45" s="229">
        <v>32.200000000000003</v>
      </c>
      <c r="T45" s="229"/>
      <c r="U45" s="229"/>
      <c r="V45" s="229"/>
      <c r="W45" s="647">
        <v>2400</v>
      </c>
      <c r="X45" s="656">
        <f>Q45*W45</f>
        <v>77280</v>
      </c>
      <c r="Y45" s="486">
        <v>12</v>
      </c>
      <c r="Z45" s="229">
        <v>50</v>
      </c>
      <c r="AA45" s="473">
        <f>SUM(W45-(W45*Z45/100))</f>
        <v>1200</v>
      </c>
      <c r="AB45" s="472">
        <f>1200</f>
        <v>1200</v>
      </c>
      <c r="AC45" s="659"/>
      <c r="AD45" s="229">
        <v>0</v>
      </c>
      <c r="AE45" s="493">
        <f>AC45</f>
        <v>0</v>
      </c>
      <c r="AF45" s="229">
        <v>0.03</v>
      </c>
    </row>
    <row r="46" spans="1:32" ht="17.25" x14ac:dyDescent="0.3">
      <c r="A46" s="229"/>
      <c r="B46" s="230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30" t="s">
        <v>12</v>
      </c>
      <c r="P46" s="490" t="s">
        <v>0</v>
      </c>
      <c r="Q46" s="229">
        <v>28.6</v>
      </c>
      <c r="R46" s="229">
        <v>28.6</v>
      </c>
      <c r="S46" s="229"/>
      <c r="T46" s="229"/>
      <c r="U46" s="229"/>
      <c r="V46" s="229"/>
      <c r="W46" s="647">
        <v>5400</v>
      </c>
      <c r="X46" s="656">
        <f>Q46*W46</f>
        <v>154440</v>
      </c>
      <c r="Y46" s="486">
        <v>20</v>
      </c>
      <c r="Z46" s="229">
        <v>93</v>
      </c>
      <c r="AA46" s="473">
        <f>SUM(W46-(W46*Z46/100))</f>
        <v>378</v>
      </c>
      <c r="AB46" s="472">
        <v>378</v>
      </c>
      <c r="AC46" s="659"/>
      <c r="AD46" s="229">
        <v>50</v>
      </c>
      <c r="AE46" s="229">
        <v>0</v>
      </c>
      <c r="AF46" s="229">
        <v>0.01</v>
      </c>
    </row>
    <row r="47" spans="1:32" ht="17.25" x14ac:dyDescent="0.3">
      <c r="A47" s="229">
        <v>23</v>
      </c>
      <c r="B47" s="230" t="s">
        <v>14</v>
      </c>
      <c r="C47" s="229">
        <v>6992</v>
      </c>
      <c r="D47" s="229">
        <v>0</v>
      </c>
      <c r="E47" s="229">
        <v>2</v>
      </c>
      <c r="F47" s="229">
        <v>7</v>
      </c>
      <c r="G47" s="229">
        <v>207</v>
      </c>
      <c r="H47" s="229"/>
      <c r="I47" s="229"/>
      <c r="J47" s="229"/>
      <c r="K47" s="229"/>
      <c r="L47" s="229"/>
      <c r="M47" s="229"/>
      <c r="N47" s="229"/>
      <c r="O47" s="230"/>
      <c r="P47" s="490"/>
      <c r="Q47" s="229"/>
      <c r="R47" s="229"/>
      <c r="S47" s="229"/>
      <c r="T47" s="229"/>
      <c r="U47" s="229"/>
      <c r="V47" s="229"/>
      <c r="W47" s="647"/>
      <c r="X47" s="656"/>
      <c r="Y47" s="486"/>
      <c r="Z47" s="229"/>
      <c r="AA47" s="473">
        <f>SUM(W47-(W47*Z47/100))</f>
        <v>0</v>
      </c>
      <c r="AB47" s="472"/>
      <c r="AC47" s="659"/>
      <c r="AD47" s="229">
        <v>50</v>
      </c>
      <c r="AE47" s="229">
        <v>0</v>
      </c>
      <c r="AF47" s="229">
        <v>0.01</v>
      </c>
    </row>
    <row r="48" spans="1:32" ht="17.25" x14ac:dyDescent="0.3">
      <c r="A48" s="229">
        <v>24</v>
      </c>
      <c r="B48" s="230" t="s">
        <v>4</v>
      </c>
      <c r="C48" s="229">
        <v>15170</v>
      </c>
      <c r="D48" s="229">
        <v>10</v>
      </c>
      <c r="E48" s="229">
        <v>3</v>
      </c>
      <c r="F48" s="646">
        <v>25</v>
      </c>
      <c r="G48" s="229">
        <v>4325</v>
      </c>
      <c r="H48" s="229"/>
      <c r="I48" s="229"/>
      <c r="J48" s="229"/>
      <c r="K48" s="229"/>
      <c r="L48" s="229">
        <v>75</v>
      </c>
      <c r="M48" s="229">
        <f>L48*G48</f>
        <v>324375</v>
      </c>
      <c r="N48" s="229"/>
      <c r="O48" s="230"/>
      <c r="P48" s="490"/>
      <c r="Q48" s="229"/>
      <c r="R48" s="229"/>
      <c r="S48" s="229"/>
      <c r="T48" s="229"/>
      <c r="U48" s="229"/>
      <c r="V48" s="229"/>
      <c r="W48" s="647"/>
      <c r="X48" s="656"/>
      <c r="Y48" s="486"/>
      <c r="Z48" s="229"/>
      <c r="AA48" s="473">
        <f>SUM(W48-(W48*Z48/100))</f>
        <v>0</v>
      </c>
      <c r="AB48" s="472">
        <f>M48</f>
        <v>324375</v>
      </c>
      <c r="AC48" s="659"/>
      <c r="AD48" s="229">
        <v>50</v>
      </c>
      <c r="AE48" s="229">
        <v>0</v>
      </c>
      <c r="AF48" s="229">
        <v>0.01</v>
      </c>
    </row>
    <row r="49" spans="1:32" ht="17.25" x14ac:dyDescent="0.3">
      <c r="A49" s="229">
        <v>25</v>
      </c>
      <c r="B49" s="230" t="s">
        <v>4</v>
      </c>
      <c r="C49" s="229">
        <v>9656</v>
      </c>
      <c r="D49" s="229">
        <v>7</v>
      </c>
      <c r="E49" s="229">
        <v>0</v>
      </c>
      <c r="F49" s="229">
        <v>0</v>
      </c>
      <c r="G49" s="229">
        <v>2800</v>
      </c>
      <c r="H49" s="229"/>
      <c r="I49" s="229"/>
      <c r="J49" s="229"/>
      <c r="K49" s="229"/>
      <c r="L49" s="229">
        <v>75</v>
      </c>
      <c r="M49" s="229">
        <f>G49*L48</f>
        <v>210000</v>
      </c>
      <c r="N49" s="229"/>
      <c r="O49" s="230"/>
      <c r="P49" s="490"/>
      <c r="Q49" s="229"/>
      <c r="R49" s="229"/>
      <c r="S49" s="229"/>
      <c r="T49" s="229"/>
      <c r="U49" s="229"/>
      <c r="V49" s="229"/>
      <c r="W49" s="647"/>
      <c r="X49" s="656"/>
      <c r="Y49" s="486"/>
      <c r="Z49" s="229"/>
      <c r="AA49" s="473">
        <f>SUM(W49-(W49*Z49/100))</f>
        <v>0</v>
      </c>
      <c r="AB49" s="472">
        <f>M49</f>
        <v>210000</v>
      </c>
      <c r="AC49" s="659"/>
      <c r="AD49" s="229">
        <v>50</v>
      </c>
      <c r="AE49" s="229">
        <v>0</v>
      </c>
      <c r="AF49" s="229">
        <v>0.01</v>
      </c>
    </row>
    <row r="50" spans="1:32" ht="17.25" x14ac:dyDescent="0.3">
      <c r="A50" s="229">
        <v>26</v>
      </c>
      <c r="B50" s="230" t="s">
        <v>14</v>
      </c>
      <c r="C50" s="229">
        <v>277</v>
      </c>
      <c r="D50" s="229">
        <v>0</v>
      </c>
      <c r="E50" s="229">
        <v>1</v>
      </c>
      <c r="F50" s="229">
        <v>28</v>
      </c>
      <c r="G50" s="229"/>
      <c r="H50" s="229">
        <v>128</v>
      </c>
      <c r="I50" s="229"/>
      <c r="J50" s="229"/>
      <c r="K50" s="229"/>
      <c r="L50" s="229"/>
      <c r="M50" s="229"/>
      <c r="N50" s="229"/>
      <c r="O50" s="230" t="s">
        <v>39</v>
      </c>
      <c r="P50" s="490" t="s">
        <v>2</v>
      </c>
      <c r="Q50" s="229">
        <v>188.8</v>
      </c>
      <c r="R50" s="229"/>
      <c r="S50" s="229">
        <v>188.8</v>
      </c>
      <c r="T50" s="229"/>
      <c r="U50" s="229"/>
      <c r="V50" s="229"/>
      <c r="W50" s="647">
        <v>6500</v>
      </c>
      <c r="X50" s="656">
        <f>Q50*W50</f>
        <v>1227200</v>
      </c>
      <c r="Y50" s="486">
        <v>2</v>
      </c>
      <c r="Z50" s="229">
        <v>2</v>
      </c>
      <c r="AA50" s="473">
        <f>SUM(W50-(W50*Z50/100))</f>
        <v>6370</v>
      </c>
      <c r="AB50" s="472">
        <f>AA50</f>
        <v>6370</v>
      </c>
      <c r="AC50" s="659"/>
      <c r="AD50" s="229">
        <v>10</v>
      </c>
      <c r="AE50" s="229">
        <v>0</v>
      </c>
      <c r="AF50" s="229">
        <v>0.02</v>
      </c>
    </row>
    <row r="51" spans="1:32" ht="17.25" x14ac:dyDescent="0.3">
      <c r="A51" s="229">
        <v>27</v>
      </c>
      <c r="B51" s="230" t="s">
        <v>14</v>
      </c>
      <c r="C51" s="229">
        <v>6518</v>
      </c>
      <c r="D51" s="229">
        <v>0</v>
      </c>
      <c r="E51" s="229">
        <v>0</v>
      </c>
      <c r="F51" s="229">
        <v>50</v>
      </c>
      <c r="G51" s="229"/>
      <c r="H51" s="229">
        <v>50</v>
      </c>
      <c r="I51" s="229"/>
      <c r="J51" s="229"/>
      <c r="K51" s="229"/>
      <c r="L51" s="229"/>
      <c r="M51" s="229"/>
      <c r="N51" s="229"/>
      <c r="O51" s="230" t="s">
        <v>12</v>
      </c>
      <c r="P51" s="490" t="s">
        <v>0</v>
      </c>
      <c r="Q51" s="229">
        <v>24</v>
      </c>
      <c r="R51" s="229">
        <v>24</v>
      </c>
      <c r="S51" s="229"/>
      <c r="T51" s="229"/>
      <c r="U51" s="229"/>
      <c r="V51" s="229"/>
      <c r="W51" s="647">
        <v>5400</v>
      </c>
      <c r="X51" s="656">
        <f>Q51*W51</f>
        <v>129600</v>
      </c>
      <c r="Y51" s="486">
        <v>25</v>
      </c>
      <c r="Z51" s="229">
        <v>93</v>
      </c>
      <c r="AA51" s="473">
        <f>SUM(W51-(W51*Z51/100))</f>
        <v>378</v>
      </c>
      <c r="AB51" s="472">
        <f>AA51</f>
        <v>378</v>
      </c>
      <c r="AC51" s="659"/>
      <c r="AD51" s="229">
        <v>50</v>
      </c>
      <c r="AE51" s="229">
        <v>0</v>
      </c>
      <c r="AF51" s="229">
        <v>0.01</v>
      </c>
    </row>
    <row r="52" spans="1:32" ht="17.25" x14ac:dyDescent="0.3">
      <c r="A52" s="229">
        <v>28</v>
      </c>
      <c r="B52" s="230" t="s">
        <v>14</v>
      </c>
      <c r="C52" s="229">
        <v>327</v>
      </c>
      <c r="D52" s="229">
        <v>1</v>
      </c>
      <c r="E52" s="229">
        <v>0</v>
      </c>
      <c r="F52" s="229">
        <v>36</v>
      </c>
      <c r="G52" s="229"/>
      <c r="H52" s="229">
        <v>436</v>
      </c>
      <c r="I52" s="229"/>
      <c r="J52" s="229"/>
      <c r="K52" s="229"/>
      <c r="L52" s="229"/>
      <c r="M52" s="229"/>
      <c r="N52" s="229"/>
      <c r="O52" s="230" t="s">
        <v>39</v>
      </c>
      <c r="P52" s="490" t="s">
        <v>9</v>
      </c>
      <c r="Q52" s="229">
        <v>44.2</v>
      </c>
      <c r="R52" s="229"/>
      <c r="S52" s="229">
        <v>44.2</v>
      </c>
      <c r="T52" s="229"/>
      <c r="U52" s="229"/>
      <c r="V52" s="229"/>
      <c r="W52" s="647">
        <v>6500</v>
      </c>
      <c r="X52" s="656">
        <f>Q52*W52</f>
        <v>287300</v>
      </c>
      <c r="Y52" s="486">
        <v>15</v>
      </c>
      <c r="Z52" s="229">
        <v>50</v>
      </c>
      <c r="AA52" s="473">
        <f>SUM(W52-(W52*Z52/100))</f>
        <v>3250</v>
      </c>
      <c r="AB52" s="472">
        <f>AA52</f>
        <v>3250</v>
      </c>
      <c r="AC52" s="659"/>
      <c r="AD52" s="229">
        <v>10</v>
      </c>
      <c r="AE52" s="229">
        <v>0</v>
      </c>
      <c r="AF52" s="229">
        <v>0.02</v>
      </c>
    </row>
    <row r="53" spans="1:32" ht="17.25" x14ac:dyDescent="0.3">
      <c r="A53" s="229"/>
      <c r="B53" s="230"/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30" t="s">
        <v>122</v>
      </c>
      <c r="P53" s="490"/>
      <c r="Q53" s="229">
        <v>632.4</v>
      </c>
      <c r="R53" s="229">
        <v>632.4</v>
      </c>
      <c r="S53" s="229"/>
      <c r="T53" s="229"/>
      <c r="U53" s="229"/>
      <c r="V53" s="229"/>
      <c r="W53" s="647">
        <v>2050</v>
      </c>
      <c r="X53" s="656">
        <f>Q53*W53</f>
        <v>1296420</v>
      </c>
      <c r="Y53" s="486">
        <v>10</v>
      </c>
      <c r="Z53" s="229"/>
      <c r="AA53" s="473">
        <f>SUM(W53-(W53*Z53/100))</f>
        <v>2050</v>
      </c>
      <c r="AB53" s="472">
        <f>AA53</f>
        <v>2050</v>
      </c>
      <c r="AC53" s="659"/>
      <c r="AD53" s="229">
        <v>50</v>
      </c>
      <c r="AE53" s="229">
        <v>0</v>
      </c>
      <c r="AF53" s="229">
        <v>0.01</v>
      </c>
    </row>
    <row r="54" spans="1:32" ht="17.25" x14ac:dyDescent="0.3">
      <c r="A54" s="229">
        <v>29</v>
      </c>
      <c r="B54" s="230" t="s">
        <v>14</v>
      </c>
      <c r="C54" s="229">
        <v>334</v>
      </c>
      <c r="D54" s="229">
        <v>0</v>
      </c>
      <c r="E54" s="229">
        <v>0</v>
      </c>
      <c r="F54" s="229">
        <v>74</v>
      </c>
      <c r="G54" s="229"/>
      <c r="H54" s="229">
        <v>74</v>
      </c>
      <c r="I54" s="229"/>
      <c r="J54" s="229"/>
      <c r="K54" s="229"/>
      <c r="L54" s="229"/>
      <c r="M54" s="229"/>
      <c r="N54" s="229"/>
      <c r="O54" s="230" t="s">
        <v>39</v>
      </c>
      <c r="P54" s="490" t="s">
        <v>2</v>
      </c>
      <c r="Q54" s="229">
        <v>81</v>
      </c>
      <c r="R54" s="229"/>
      <c r="S54" s="229">
        <v>81</v>
      </c>
      <c r="T54" s="229"/>
      <c r="U54" s="229"/>
      <c r="V54" s="229"/>
      <c r="W54" s="647">
        <v>6500</v>
      </c>
      <c r="X54" s="656">
        <f>Q54*W54</f>
        <v>526500</v>
      </c>
      <c r="Y54" s="486">
        <v>1</v>
      </c>
      <c r="Z54" s="229">
        <v>1</v>
      </c>
      <c r="AA54" s="473">
        <f>SUM(W54-(W54*Z54/100))</f>
        <v>6435</v>
      </c>
      <c r="AB54" s="472">
        <f>AA54</f>
        <v>6435</v>
      </c>
      <c r="AC54" s="659"/>
      <c r="AD54" s="229">
        <v>10</v>
      </c>
      <c r="AE54" s="229">
        <v>0</v>
      </c>
      <c r="AF54" s="229">
        <v>0.02</v>
      </c>
    </row>
    <row r="55" spans="1:32" ht="17.25" x14ac:dyDescent="0.3">
      <c r="A55" s="229">
        <v>30</v>
      </c>
      <c r="B55" s="230" t="s">
        <v>14</v>
      </c>
      <c r="C55" s="229">
        <v>328</v>
      </c>
      <c r="D55" s="229">
        <v>0</v>
      </c>
      <c r="E55" s="229">
        <v>2</v>
      </c>
      <c r="F55" s="229">
        <v>37</v>
      </c>
      <c r="G55" s="229"/>
      <c r="H55" s="229">
        <v>237</v>
      </c>
      <c r="I55" s="229"/>
      <c r="J55" s="229"/>
      <c r="K55" s="229"/>
      <c r="L55" s="229"/>
      <c r="M55" s="229"/>
      <c r="N55" s="229"/>
      <c r="O55" s="230" t="s">
        <v>39</v>
      </c>
      <c r="P55" s="490" t="s">
        <v>2</v>
      </c>
      <c r="Q55" s="229">
        <v>102.46</v>
      </c>
      <c r="R55" s="229"/>
      <c r="S55" s="229">
        <v>102.46</v>
      </c>
      <c r="T55" s="229"/>
      <c r="U55" s="229"/>
      <c r="V55" s="229"/>
      <c r="W55" s="647">
        <v>6500</v>
      </c>
      <c r="X55" s="656">
        <f>Q55*W55</f>
        <v>665990</v>
      </c>
      <c r="Y55" s="486">
        <v>4</v>
      </c>
      <c r="Z55" s="229">
        <v>4</v>
      </c>
      <c r="AA55" s="473">
        <f>SUM(W55-(W55*Z55/100))</f>
        <v>6240</v>
      </c>
      <c r="AB55" s="472">
        <f>AA55</f>
        <v>6240</v>
      </c>
      <c r="AC55" s="659"/>
      <c r="AD55" s="229">
        <v>10</v>
      </c>
      <c r="AE55" s="229">
        <v>0</v>
      </c>
      <c r="AF55" s="229">
        <v>0.02</v>
      </c>
    </row>
    <row r="56" spans="1:32" ht="17.25" x14ac:dyDescent="0.3">
      <c r="A56" s="229"/>
      <c r="B56" s="230"/>
      <c r="C56" s="229"/>
      <c r="D56" s="229"/>
      <c r="E56" s="229"/>
      <c r="F56" s="229"/>
      <c r="G56" s="229"/>
      <c r="H56" s="229"/>
      <c r="I56" s="229"/>
      <c r="J56" s="229"/>
      <c r="K56" s="229"/>
      <c r="L56" s="229"/>
      <c r="M56" s="229"/>
      <c r="N56" s="229"/>
      <c r="O56" s="230" t="s">
        <v>11</v>
      </c>
      <c r="P56" s="490" t="s">
        <v>0</v>
      </c>
      <c r="Q56" s="229">
        <v>37.799999999999997</v>
      </c>
      <c r="R56" s="229">
        <v>37.799999999999997</v>
      </c>
      <c r="S56" s="229"/>
      <c r="T56" s="229"/>
      <c r="U56" s="229"/>
      <c r="V56" s="229"/>
      <c r="W56" s="647">
        <v>2050</v>
      </c>
      <c r="X56" s="656">
        <f>Q56*W56</f>
        <v>77490</v>
      </c>
      <c r="Y56" s="486" t="s">
        <v>1357</v>
      </c>
      <c r="Z56" s="229">
        <v>3</v>
      </c>
      <c r="AA56" s="473">
        <f>SUM(W56-(W56*Z56/100))</f>
        <v>1988.5</v>
      </c>
      <c r="AB56" s="472">
        <f>AA56</f>
        <v>1988.5</v>
      </c>
      <c r="AC56" s="659"/>
      <c r="AD56" s="229">
        <v>50</v>
      </c>
      <c r="AE56" s="229">
        <v>0</v>
      </c>
      <c r="AF56" s="229">
        <v>0.01</v>
      </c>
    </row>
    <row r="57" spans="1:32" ht="17.25" x14ac:dyDescent="0.3">
      <c r="A57" s="229"/>
      <c r="B57" s="230"/>
      <c r="C57" s="229"/>
      <c r="D57" s="229"/>
      <c r="E57" s="229"/>
      <c r="F57" s="229"/>
      <c r="G57" s="229"/>
      <c r="H57" s="229"/>
      <c r="I57" s="229"/>
      <c r="J57" s="229"/>
      <c r="K57" s="229"/>
      <c r="L57" s="229"/>
      <c r="M57" s="229"/>
      <c r="N57" s="229"/>
      <c r="O57" s="230" t="s">
        <v>16</v>
      </c>
      <c r="P57" s="490" t="s">
        <v>0</v>
      </c>
      <c r="Q57" s="229">
        <v>53.04</v>
      </c>
      <c r="R57" s="229"/>
      <c r="S57" s="229">
        <v>53.04</v>
      </c>
      <c r="T57" s="229"/>
      <c r="U57" s="229"/>
      <c r="V57" s="229"/>
      <c r="W57" s="647">
        <v>2400</v>
      </c>
      <c r="X57" s="656">
        <f>Q57*W57</f>
        <v>127296</v>
      </c>
      <c r="Y57" s="486">
        <v>4</v>
      </c>
      <c r="Z57" s="229">
        <v>12</v>
      </c>
      <c r="AA57" s="473">
        <f>SUM(W57-(W57*Z57/100))</f>
        <v>2112</v>
      </c>
      <c r="AB57" s="472">
        <f>AA57</f>
        <v>2112</v>
      </c>
      <c r="AC57" s="659"/>
      <c r="AD57" s="229">
        <v>0</v>
      </c>
      <c r="AE57" s="493">
        <f>AC57</f>
        <v>0</v>
      </c>
      <c r="AF57" s="229">
        <v>0.03</v>
      </c>
    </row>
    <row r="58" spans="1:32" ht="17.25" x14ac:dyDescent="0.3">
      <c r="A58" s="229"/>
      <c r="B58" s="230"/>
      <c r="C58" s="229"/>
      <c r="D58" s="229"/>
      <c r="E58" s="229"/>
      <c r="F58" s="229"/>
      <c r="G58" s="229"/>
      <c r="H58" s="229"/>
      <c r="I58" s="229"/>
      <c r="J58" s="229"/>
      <c r="K58" s="229"/>
      <c r="L58" s="229"/>
      <c r="M58" s="229"/>
      <c r="N58" s="229"/>
      <c r="O58" s="230" t="s">
        <v>193</v>
      </c>
      <c r="P58" s="490" t="s">
        <v>2</v>
      </c>
      <c r="Q58" s="229">
        <v>8</v>
      </c>
      <c r="R58" s="229"/>
      <c r="S58" s="229"/>
      <c r="T58" s="229">
        <v>8</v>
      </c>
      <c r="U58" s="229"/>
      <c r="V58" s="229"/>
      <c r="W58" s="647">
        <v>6500</v>
      </c>
      <c r="X58" s="656">
        <f>Q58*W58</f>
        <v>52000</v>
      </c>
      <c r="Y58" s="486">
        <v>4</v>
      </c>
      <c r="Z58" s="229">
        <v>4</v>
      </c>
      <c r="AA58" s="473">
        <f>SUM(W58-(W58*Z58/100))</f>
        <v>6240</v>
      </c>
      <c r="AB58" s="472">
        <f>AA58</f>
        <v>6240</v>
      </c>
      <c r="AC58" s="659"/>
      <c r="AD58" s="229">
        <v>0</v>
      </c>
      <c r="AE58" s="493">
        <f>AC58</f>
        <v>0</v>
      </c>
      <c r="AF58" s="229">
        <v>0.03</v>
      </c>
    </row>
    <row r="59" spans="1:32" ht="17.25" x14ac:dyDescent="0.3">
      <c r="A59" s="229">
        <v>31</v>
      </c>
      <c r="B59" s="230" t="s">
        <v>4</v>
      </c>
      <c r="C59" s="229">
        <v>14006</v>
      </c>
      <c r="D59" s="229">
        <v>0</v>
      </c>
      <c r="E59" s="229">
        <v>0</v>
      </c>
      <c r="F59" s="229">
        <v>73</v>
      </c>
      <c r="G59" s="229"/>
      <c r="H59" s="229">
        <v>73</v>
      </c>
      <c r="I59" s="229"/>
      <c r="J59" s="229"/>
      <c r="K59" s="229"/>
      <c r="L59" s="229">
        <v>180</v>
      </c>
      <c r="M59" s="229">
        <f>H59*L59</f>
        <v>13140</v>
      </c>
      <c r="N59" s="229"/>
      <c r="O59" s="230" t="s">
        <v>39</v>
      </c>
      <c r="P59" s="490" t="s">
        <v>2</v>
      </c>
      <c r="Q59" s="229">
        <v>91.8</v>
      </c>
      <c r="R59" s="229"/>
      <c r="S59" s="229">
        <v>91.8</v>
      </c>
      <c r="T59" s="229"/>
      <c r="U59" s="229"/>
      <c r="V59" s="229"/>
      <c r="W59" s="647">
        <v>6500</v>
      </c>
      <c r="X59" s="656">
        <f>Q59*W59</f>
        <v>596700</v>
      </c>
      <c r="Y59" s="486">
        <v>30</v>
      </c>
      <c r="Z59" s="229">
        <v>50</v>
      </c>
      <c r="AA59" s="473">
        <f>SUM(W59-(W59*Z59/100))</f>
        <v>3250</v>
      </c>
      <c r="AB59" s="472">
        <f>M59</f>
        <v>13140</v>
      </c>
      <c r="AC59" s="659"/>
      <c r="AD59" s="229">
        <v>50</v>
      </c>
      <c r="AE59" s="229">
        <v>0</v>
      </c>
      <c r="AF59" s="229">
        <v>0.01</v>
      </c>
    </row>
    <row r="60" spans="1:32" ht="17.25" x14ac:dyDescent="0.3">
      <c r="A60" s="229"/>
      <c r="B60" s="230"/>
      <c r="C60" s="229"/>
      <c r="D60" s="229"/>
      <c r="E60" s="229"/>
      <c r="F60" s="229"/>
      <c r="G60" s="229"/>
      <c r="H60" s="229"/>
      <c r="I60" s="229"/>
      <c r="J60" s="229"/>
      <c r="K60" s="229"/>
      <c r="L60" s="229"/>
      <c r="M60" s="229"/>
      <c r="N60" s="229"/>
      <c r="O60" s="230" t="s">
        <v>39</v>
      </c>
      <c r="P60" s="490" t="s">
        <v>2</v>
      </c>
      <c r="Q60" s="229">
        <v>60</v>
      </c>
      <c r="R60" s="229"/>
      <c r="S60" s="229">
        <v>60</v>
      </c>
      <c r="T60" s="229"/>
      <c r="U60" s="229"/>
      <c r="V60" s="229"/>
      <c r="W60" s="647">
        <v>6500</v>
      </c>
      <c r="X60" s="656">
        <f>Q60*W60</f>
        <v>390000</v>
      </c>
      <c r="Y60" s="486">
        <v>10</v>
      </c>
      <c r="Z60" s="229">
        <v>10</v>
      </c>
      <c r="AA60" s="473">
        <f>SUM(W60-(W60*Z60/100))</f>
        <v>5850</v>
      </c>
      <c r="AB60" s="472">
        <f>AA60</f>
        <v>5850</v>
      </c>
      <c r="AC60" s="659"/>
      <c r="AD60" s="229">
        <v>10</v>
      </c>
      <c r="AE60" s="229">
        <v>0</v>
      </c>
      <c r="AF60" s="229">
        <v>0.02</v>
      </c>
    </row>
    <row r="61" spans="1:32" ht="17.25" x14ac:dyDescent="0.3">
      <c r="A61" s="229">
        <v>32</v>
      </c>
      <c r="B61" s="230" t="s">
        <v>4</v>
      </c>
      <c r="C61" s="229">
        <v>4573</v>
      </c>
      <c r="D61" s="229">
        <v>3</v>
      </c>
      <c r="E61" s="229">
        <v>3</v>
      </c>
      <c r="F61" s="229">
        <v>0</v>
      </c>
      <c r="G61" s="229">
        <v>1500</v>
      </c>
      <c r="H61" s="229"/>
      <c r="I61" s="229"/>
      <c r="J61" s="229"/>
      <c r="K61" s="229"/>
      <c r="L61" s="229">
        <v>75</v>
      </c>
      <c r="M61" s="229">
        <f>G61*L61</f>
        <v>112500</v>
      </c>
      <c r="N61" s="229"/>
      <c r="O61" s="230"/>
      <c r="P61" s="490"/>
      <c r="Q61" s="229"/>
      <c r="R61" s="229"/>
      <c r="S61" s="229"/>
      <c r="T61" s="229"/>
      <c r="U61" s="229"/>
      <c r="V61" s="229"/>
      <c r="W61" s="647"/>
      <c r="X61" s="656">
        <f>Q61*W61</f>
        <v>0</v>
      </c>
      <c r="Y61" s="486"/>
      <c r="Z61" s="229"/>
      <c r="AA61" s="473">
        <f>SUM(W61-(W61*Z61/100))</f>
        <v>0</v>
      </c>
      <c r="AB61" s="472">
        <f>M61</f>
        <v>112500</v>
      </c>
      <c r="AC61" s="659"/>
      <c r="AD61" s="229">
        <v>50</v>
      </c>
      <c r="AE61" s="229">
        <v>0</v>
      </c>
      <c r="AF61" s="229">
        <v>0.01</v>
      </c>
    </row>
    <row r="62" spans="1:32" ht="17.25" x14ac:dyDescent="0.3">
      <c r="A62" s="229">
        <v>33</v>
      </c>
      <c r="B62" s="230" t="s">
        <v>4</v>
      </c>
      <c r="C62" s="229">
        <v>4572</v>
      </c>
      <c r="D62" s="229">
        <v>3</v>
      </c>
      <c r="E62" s="229">
        <v>3</v>
      </c>
      <c r="F62" s="229">
        <v>0</v>
      </c>
      <c r="G62" s="229">
        <v>1500</v>
      </c>
      <c r="H62" s="229"/>
      <c r="I62" s="229"/>
      <c r="J62" s="229"/>
      <c r="K62" s="229"/>
      <c r="L62" s="229">
        <v>75</v>
      </c>
      <c r="M62" s="229">
        <f>G62*L62</f>
        <v>112500</v>
      </c>
      <c r="N62" s="229"/>
      <c r="O62" s="230"/>
      <c r="P62" s="490"/>
      <c r="Q62" s="229"/>
      <c r="R62" s="229"/>
      <c r="S62" s="229"/>
      <c r="T62" s="229"/>
      <c r="U62" s="229"/>
      <c r="V62" s="229"/>
      <c r="W62" s="647"/>
      <c r="X62" s="656">
        <f>Q62*W62</f>
        <v>0</v>
      </c>
      <c r="Y62" s="486"/>
      <c r="Z62" s="229"/>
      <c r="AA62" s="473">
        <f>SUM(W62-(W62*Z62/100))</f>
        <v>0</v>
      </c>
      <c r="AB62" s="472">
        <f>M62</f>
        <v>112500</v>
      </c>
      <c r="AC62" s="659"/>
      <c r="AD62" s="229">
        <v>50</v>
      </c>
      <c r="AE62" s="229">
        <v>0</v>
      </c>
      <c r="AF62" s="229">
        <v>0.01</v>
      </c>
    </row>
    <row r="63" spans="1:32" ht="17.25" x14ac:dyDescent="0.3">
      <c r="A63" s="229">
        <v>34</v>
      </c>
      <c r="B63" s="230" t="s">
        <v>14</v>
      </c>
      <c r="C63" s="229">
        <v>6983</v>
      </c>
      <c r="D63" s="229">
        <v>15</v>
      </c>
      <c r="E63" s="229">
        <v>0</v>
      </c>
      <c r="F63" s="229">
        <v>10</v>
      </c>
      <c r="G63" s="229">
        <v>6010</v>
      </c>
      <c r="H63" s="229"/>
      <c r="I63" s="229"/>
      <c r="J63" s="229"/>
      <c r="K63" s="229"/>
      <c r="L63" s="229"/>
      <c r="M63" s="229"/>
      <c r="N63" s="229"/>
      <c r="O63" s="230"/>
      <c r="P63" s="490"/>
      <c r="Q63" s="229"/>
      <c r="R63" s="229"/>
      <c r="S63" s="229"/>
      <c r="T63" s="229"/>
      <c r="U63" s="229"/>
      <c r="V63" s="229"/>
      <c r="W63" s="647"/>
      <c r="X63" s="656">
        <f>Q63*W63</f>
        <v>0</v>
      </c>
      <c r="Y63" s="486"/>
      <c r="Z63" s="229"/>
      <c r="AA63" s="473">
        <f>SUM(W63-(W63*Z63/100))</f>
        <v>0</v>
      </c>
      <c r="AB63" s="472"/>
      <c r="AC63" s="659"/>
      <c r="AD63" s="229">
        <v>50</v>
      </c>
      <c r="AE63" s="229">
        <v>0</v>
      </c>
      <c r="AF63" s="229">
        <v>0.01</v>
      </c>
    </row>
    <row r="64" spans="1:32" ht="17.25" x14ac:dyDescent="0.3">
      <c r="A64" s="229">
        <v>35</v>
      </c>
      <c r="B64" s="230" t="s">
        <v>4</v>
      </c>
      <c r="C64" s="229">
        <v>6172</v>
      </c>
      <c r="D64" s="229">
        <v>18</v>
      </c>
      <c r="E64" s="229">
        <v>3</v>
      </c>
      <c r="F64" s="229">
        <v>94</v>
      </c>
      <c r="G64" s="229">
        <v>7594</v>
      </c>
      <c r="H64" s="229"/>
      <c r="I64" s="229"/>
      <c r="J64" s="229"/>
      <c r="K64" s="229"/>
      <c r="L64" s="229">
        <v>100</v>
      </c>
      <c r="M64" s="229">
        <f>G64*L64</f>
        <v>759400</v>
      </c>
      <c r="N64" s="229"/>
      <c r="O64" s="230"/>
      <c r="P64" s="490"/>
      <c r="Q64" s="229"/>
      <c r="R64" s="229"/>
      <c r="S64" s="229"/>
      <c r="T64" s="229"/>
      <c r="U64" s="229"/>
      <c r="V64" s="229"/>
      <c r="W64" s="647"/>
      <c r="X64" s="656">
        <f>Q64*W64</f>
        <v>0</v>
      </c>
      <c r="Y64" s="486"/>
      <c r="Z64" s="229"/>
      <c r="AA64" s="473">
        <f>SUM(W64-(W64*Z64/100))</f>
        <v>0</v>
      </c>
      <c r="AB64" s="472">
        <f>M64</f>
        <v>759400</v>
      </c>
      <c r="AC64" s="659"/>
      <c r="AD64" s="229">
        <v>50</v>
      </c>
      <c r="AE64" s="229">
        <v>0</v>
      </c>
      <c r="AF64" s="229">
        <v>0.01</v>
      </c>
    </row>
    <row r="65" spans="1:32" ht="17.25" x14ac:dyDescent="0.3">
      <c r="A65" s="229">
        <v>36</v>
      </c>
      <c r="B65" s="230" t="s">
        <v>14</v>
      </c>
      <c r="C65" s="229">
        <v>149</v>
      </c>
      <c r="D65" s="229">
        <v>0</v>
      </c>
      <c r="E65" s="229">
        <v>1</v>
      </c>
      <c r="F65" s="229">
        <v>17</v>
      </c>
      <c r="G65" s="229">
        <v>117</v>
      </c>
      <c r="H65" s="229"/>
      <c r="I65" s="229"/>
      <c r="J65" s="229"/>
      <c r="K65" s="229"/>
      <c r="L65" s="229"/>
      <c r="M65" s="229"/>
      <c r="N65" s="229"/>
      <c r="O65" s="230" t="s">
        <v>13</v>
      </c>
      <c r="P65" s="490" t="s">
        <v>0</v>
      </c>
      <c r="Q65" s="229">
        <v>47.52</v>
      </c>
      <c r="R65" s="229">
        <v>47.52</v>
      </c>
      <c r="S65" s="229"/>
      <c r="T65" s="229"/>
      <c r="U65" s="229"/>
      <c r="V65" s="229"/>
      <c r="W65" s="647">
        <v>2050</v>
      </c>
      <c r="X65" s="656">
        <f>Q65*W65</f>
        <v>97416</v>
      </c>
      <c r="Y65" s="486">
        <v>2</v>
      </c>
      <c r="Z65" s="229">
        <v>6</v>
      </c>
      <c r="AA65" s="473">
        <f>SUM(W65-(W65*Z65/100))</f>
        <v>1927</v>
      </c>
      <c r="AB65" s="472">
        <f>AA65</f>
        <v>1927</v>
      </c>
      <c r="AC65" s="659"/>
      <c r="AD65" s="229">
        <v>50</v>
      </c>
      <c r="AE65" s="229">
        <v>0</v>
      </c>
      <c r="AF65" s="229">
        <v>0.01</v>
      </c>
    </row>
    <row r="66" spans="1:32" ht="17.25" x14ac:dyDescent="0.3">
      <c r="A66" s="229"/>
      <c r="B66" s="230"/>
      <c r="C66" s="229"/>
      <c r="D66" s="229"/>
      <c r="E66" s="229"/>
      <c r="F66" s="229"/>
      <c r="G66" s="229"/>
      <c r="H66" s="229"/>
      <c r="I66" s="229"/>
      <c r="J66" s="229"/>
      <c r="K66" s="229"/>
      <c r="L66" s="229"/>
      <c r="M66" s="229"/>
      <c r="N66" s="229"/>
      <c r="O66" s="230" t="s">
        <v>13</v>
      </c>
      <c r="P66" s="490" t="s">
        <v>0</v>
      </c>
      <c r="Q66" s="229">
        <v>28</v>
      </c>
      <c r="R66" s="229">
        <v>28</v>
      </c>
      <c r="S66" s="229"/>
      <c r="T66" s="229"/>
      <c r="U66" s="229"/>
      <c r="V66" s="229"/>
      <c r="W66" s="647">
        <v>2050</v>
      </c>
      <c r="X66" s="656">
        <f>Q66*W66</f>
        <v>57400</v>
      </c>
      <c r="Y66" s="486">
        <v>2</v>
      </c>
      <c r="Z66" s="229">
        <v>6</v>
      </c>
      <c r="AA66" s="473">
        <f>SUM(W66-(W66*Z66/100))</f>
        <v>1927</v>
      </c>
      <c r="AB66" s="472">
        <f>AA66</f>
        <v>1927</v>
      </c>
      <c r="AC66" s="659"/>
      <c r="AD66" s="229">
        <v>50</v>
      </c>
      <c r="AE66" s="229">
        <v>0</v>
      </c>
      <c r="AF66" s="229">
        <v>0.01</v>
      </c>
    </row>
    <row r="67" spans="1:32" ht="17.25" x14ac:dyDescent="0.3">
      <c r="A67" s="229"/>
      <c r="B67" s="230"/>
      <c r="C67" s="229"/>
      <c r="D67" s="229"/>
      <c r="E67" s="229"/>
      <c r="F67" s="229"/>
      <c r="G67" s="229"/>
      <c r="H67" s="229"/>
      <c r="I67" s="229"/>
      <c r="J67" s="229"/>
      <c r="K67" s="229"/>
      <c r="L67" s="229"/>
      <c r="M67" s="229"/>
      <c r="N67" s="229"/>
      <c r="O67" s="230" t="s">
        <v>158</v>
      </c>
      <c r="P67" s="490" t="s">
        <v>2</v>
      </c>
      <c r="Q67" s="229">
        <v>6.3</v>
      </c>
      <c r="R67" s="229"/>
      <c r="S67" s="229"/>
      <c r="T67" s="229">
        <v>6.3</v>
      </c>
      <c r="U67" s="229"/>
      <c r="V67" s="229"/>
      <c r="W67" s="647">
        <v>2400</v>
      </c>
      <c r="X67" s="656">
        <f>Q67*W67</f>
        <v>15120</v>
      </c>
      <c r="Y67" s="486">
        <v>2</v>
      </c>
      <c r="Z67" s="229">
        <v>2</v>
      </c>
      <c r="AA67" s="473">
        <f>SUM(W67-(W67*Z67/100))</f>
        <v>2352</v>
      </c>
      <c r="AB67" s="472">
        <f>AA67</f>
        <v>2352</v>
      </c>
      <c r="AC67" s="659"/>
      <c r="AD67" s="229">
        <v>10</v>
      </c>
      <c r="AE67" s="229">
        <v>0</v>
      </c>
      <c r="AF67" s="229">
        <v>0.02</v>
      </c>
    </row>
    <row r="68" spans="1:32" ht="17.25" x14ac:dyDescent="0.3">
      <c r="A68" s="229">
        <v>37</v>
      </c>
      <c r="B68" s="230" t="s">
        <v>14</v>
      </c>
      <c r="C68" s="229">
        <v>558</v>
      </c>
      <c r="D68" s="229">
        <v>2</v>
      </c>
      <c r="E68" s="229">
        <v>1</v>
      </c>
      <c r="F68" s="229">
        <v>60</v>
      </c>
      <c r="G68" s="229">
        <v>960</v>
      </c>
      <c r="H68" s="229"/>
      <c r="I68" s="229"/>
      <c r="J68" s="229"/>
      <c r="K68" s="229"/>
      <c r="L68" s="229"/>
      <c r="M68" s="229"/>
      <c r="N68" s="229"/>
      <c r="O68" s="230"/>
      <c r="P68" s="490"/>
      <c r="Q68" s="229"/>
      <c r="R68" s="229"/>
      <c r="S68" s="229"/>
      <c r="T68" s="229"/>
      <c r="U68" s="229"/>
      <c r="V68" s="229"/>
      <c r="W68" s="647"/>
      <c r="X68" s="656"/>
      <c r="Y68" s="486"/>
      <c r="Z68" s="229"/>
      <c r="AA68" s="473">
        <f>SUM(W68-(W68*Z68/100))</f>
        <v>0</v>
      </c>
      <c r="AB68" s="472">
        <f>AA68</f>
        <v>0</v>
      </c>
      <c r="AC68" s="659"/>
      <c r="AD68" s="229">
        <v>50</v>
      </c>
      <c r="AE68" s="229">
        <v>0</v>
      </c>
      <c r="AF68" s="229">
        <v>0.01</v>
      </c>
    </row>
    <row r="69" spans="1:32" ht="17.25" x14ac:dyDescent="0.3">
      <c r="A69" s="229">
        <v>38</v>
      </c>
      <c r="B69" s="230" t="s">
        <v>14</v>
      </c>
      <c r="C69" s="229">
        <v>554</v>
      </c>
      <c r="D69" s="229">
        <v>3</v>
      </c>
      <c r="E69" s="229">
        <v>1</v>
      </c>
      <c r="F69" s="229">
        <v>18</v>
      </c>
      <c r="G69" s="229">
        <v>1318</v>
      </c>
      <c r="H69" s="229"/>
      <c r="I69" s="229"/>
      <c r="J69" s="229"/>
      <c r="K69" s="229"/>
      <c r="L69" s="229"/>
      <c r="M69" s="229"/>
      <c r="N69" s="229"/>
      <c r="O69" s="230" t="s">
        <v>158</v>
      </c>
      <c r="P69" s="490" t="s">
        <v>2</v>
      </c>
      <c r="Q69" s="229">
        <v>4</v>
      </c>
      <c r="R69" s="229"/>
      <c r="S69" s="229"/>
      <c r="T69" s="229">
        <v>4</v>
      </c>
      <c r="U69" s="229"/>
      <c r="V69" s="229"/>
      <c r="W69" s="647">
        <v>2400</v>
      </c>
      <c r="X69" s="656">
        <f>Q69*W69</f>
        <v>9600</v>
      </c>
      <c r="Y69" s="486">
        <v>8</v>
      </c>
      <c r="Z69" s="229">
        <v>8</v>
      </c>
      <c r="AA69" s="473">
        <f>SUM(W69-(W69*Z69/100))</f>
        <v>2208</v>
      </c>
      <c r="AB69" s="472">
        <f>AA69</f>
        <v>2208</v>
      </c>
      <c r="AC69" s="659"/>
      <c r="AD69" s="229">
        <v>10</v>
      </c>
      <c r="AE69" s="229">
        <v>0</v>
      </c>
      <c r="AF69" s="229">
        <v>0.02</v>
      </c>
    </row>
    <row r="70" spans="1:32" ht="17.25" x14ac:dyDescent="0.3">
      <c r="A70" s="229"/>
      <c r="B70" s="230"/>
      <c r="C70" s="229"/>
      <c r="D70" s="229"/>
      <c r="E70" s="229"/>
      <c r="F70" s="229"/>
      <c r="G70" s="229"/>
      <c r="H70" s="229"/>
      <c r="I70" s="229"/>
      <c r="J70" s="229"/>
      <c r="K70" s="229"/>
      <c r="L70" s="229"/>
      <c r="M70" s="229"/>
      <c r="N70" s="229"/>
      <c r="O70" s="230" t="s">
        <v>12</v>
      </c>
      <c r="P70" s="490" t="s">
        <v>0</v>
      </c>
      <c r="Q70" s="229">
        <v>26.88</v>
      </c>
      <c r="R70" s="229">
        <v>26.88</v>
      </c>
      <c r="S70" s="229"/>
      <c r="T70" s="229"/>
      <c r="U70" s="229"/>
      <c r="V70" s="229"/>
      <c r="W70" s="647">
        <v>5400</v>
      </c>
      <c r="X70" s="656">
        <f>Q70*W70</f>
        <v>145152</v>
      </c>
      <c r="Y70" s="486">
        <v>3</v>
      </c>
      <c r="Z70" s="229">
        <v>9</v>
      </c>
      <c r="AA70" s="473">
        <f>SUM(W70-(W70*Z70/100))</f>
        <v>4914</v>
      </c>
      <c r="AB70" s="472">
        <f>AA70</f>
        <v>4914</v>
      </c>
      <c r="AC70" s="659"/>
      <c r="AD70" s="229">
        <v>50</v>
      </c>
      <c r="AE70" s="229">
        <v>0</v>
      </c>
      <c r="AF70" s="229">
        <v>0.01</v>
      </c>
    </row>
    <row r="71" spans="1:32" ht="17.25" x14ac:dyDescent="0.3">
      <c r="A71" s="229"/>
      <c r="B71" s="230"/>
      <c r="C71" s="229"/>
      <c r="D71" s="229"/>
      <c r="E71" s="229"/>
      <c r="F71" s="229"/>
      <c r="G71" s="229"/>
      <c r="H71" s="229"/>
      <c r="I71" s="229"/>
      <c r="J71" s="229"/>
      <c r="K71" s="229"/>
      <c r="L71" s="229"/>
      <c r="M71" s="229"/>
      <c r="N71" s="229"/>
      <c r="O71" s="230" t="s">
        <v>122</v>
      </c>
      <c r="P71" s="490"/>
      <c r="Q71" s="229">
        <v>437</v>
      </c>
      <c r="R71" s="229">
        <v>437</v>
      </c>
      <c r="S71" s="229"/>
      <c r="T71" s="229"/>
      <c r="U71" s="229"/>
      <c r="V71" s="229"/>
      <c r="W71" s="647">
        <v>2050</v>
      </c>
      <c r="X71" s="656">
        <f>Q71*W71</f>
        <v>895850</v>
      </c>
      <c r="Y71" s="486">
        <v>10</v>
      </c>
      <c r="Z71" s="229"/>
      <c r="AA71" s="473">
        <f>SUM(W71-(W71*Z71/100))</f>
        <v>2050</v>
      </c>
      <c r="AB71" s="472">
        <f>AA71</f>
        <v>2050</v>
      </c>
      <c r="AC71" s="659"/>
      <c r="AD71" s="229">
        <v>50</v>
      </c>
      <c r="AE71" s="229">
        <v>0</v>
      </c>
      <c r="AF71" s="229">
        <v>0.01</v>
      </c>
    </row>
    <row r="72" spans="1:32" ht="17.25" x14ac:dyDescent="0.3">
      <c r="A72" s="229"/>
      <c r="B72" s="230"/>
      <c r="C72" s="229"/>
      <c r="D72" s="229"/>
      <c r="E72" s="229"/>
      <c r="F72" s="229"/>
      <c r="G72" s="229"/>
      <c r="H72" s="229"/>
      <c r="I72" s="229"/>
      <c r="J72" s="229"/>
      <c r="K72" s="229"/>
      <c r="L72" s="229"/>
      <c r="M72" s="229"/>
      <c r="N72" s="229"/>
      <c r="O72" s="230" t="s">
        <v>11</v>
      </c>
      <c r="P72" s="490" t="s">
        <v>0</v>
      </c>
      <c r="Q72" s="229">
        <v>116.25</v>
      </c>
      <c r="R72" s="229">
        <v>116.25</v>
      </c>
      <c r="S72" s="229"/>
      <c r="T72" s="229"/>
      <c r="U72" s="229"/>
      <c r="V72" s="229"/>
      <c r="W72" s="647">
        <v>2050</v>
      </c>
      <c r="X72" s="656">
        <f>Q72*W72</f>
        <v>238312.5</v>
      </c>
      <c r="Y72" s="486">
        <v>10</v>
      </c>
      <c r="Z72" s="229">
        <v>40</v>
      </c>
      <c r="AA72" s="473">
        <f>SUM(W72-(W72*Z72/100))</f>
        <v>1230</v>
      </c>
      <c r="AB72" s="472">
        <f>AA72</f>
        <v>1230</v>
      </c>
      <c r="AC72" s="659"/>
      <c r="AD72" s="229">
        <v>50</v>
      </c>
      <c r="AE72" s="229">
        <v>0</v>
      </c>
      <c r="AF72" s="229">
        <v>0.01</v>
      </c>
    </row>
    <row r="73" spans="1:32" ht="17.25" x14ac:dyDescent="0.3">
      <c r="A73" s="229">
        <v>39</v>
      </c>
      <c r="B73" s="230" t="s">
        <v>4</v>
      </c>
      <c r="C73" s="229">
        <v>4577</v>
      </c>
      <c r="D73" s="229">
        <v>0</v>
      </c>
      <c r="E73" s="229">
        <v>0</v>
      </c>
      <c r="F73" s="229">
        <v>63</v>
      </c>
      <c r="G73" s="229"/>
      <c r="H73" s="505" t="s">
        <v>129</v>
      </c>
      <c r="I73" s="229"/>
      <c r="J73" s="229"/>
      <c r="K73" s="229"/>
      <c r="L73" s="229">
        <v>75</v>
      </c>
      <c r="M73" s="229">
        <f>H73*L73</f>
        <v>4725</v>
      </c>
      <c r="N73" s="229"/>
      <c r="O73" s="230" t="s">
        <v>39</v>
      </c>
      <c r="P73" s="490" t="s">
        <v>2</v>
      </c>
      <c r="Q73" s="229">
        <v>182.4</v>
      </c>
      <c r="R73" s="229"/>
      <c r="S73" s="229">
        <v>182.4</v>
      </c>
      <c r="T73" s="229"/>
      <c r="U73" s="229"/>
      <c r="V73" s="229"/>
      <c r="W73" s="647">
        <v>6500</v>
      </c>
      <c r="X73" s="656">
        <f>Q73*W73</f>
        <v>1185600</v>
      </c>
      <c r="Y73" s="486">
        <v>3</v>
      </c>
      <c r="Z73" s="229">
        <v>3</v>
      </c>
      <c r="AA73" s="473">
        <f>SUM(W73-(W73*Z73/100))</f>
        <v>6305</v>
      </c>
      <c r="AB73" s="472">
        <f>M73</f>
        <v>4725</v>
      </c>
      <c r="AC73" s="659"/>
      <c r="AD73" s="229">
        <v>10</v>
      </c>
      <c r="AE73" s="229">
        <v>0</v>
      </c>
      <c r="AF73" s="229">
        <v>0.02</v>
      </c>
    </row>
    <row r="74" spans="1:32" ht="17.25" x14ac:dyDescent="0.3">
      <c r="A74" s="229">
        <v>40</v>
      </c>
      <c r="B74" s="230" t="s">
        <v>4</v>
      </c>
      <c r="C74" s="229">
        <v>4575</v>
      </c>
      <c r="D74" s="229">
        <v>0</v>
      </c>
      <c r="E74" s="229">
        <v>0</v>
      </c>
      <c r="F74" s="505" t="s">
        <v>151</v>
      </c>
      <c r="G74" s="229"/>
      <c r="H74" s="229">
        <v>81</v>
      </c>
      <c r="I74" s="229"/>
      <c r="J74" s="229"/>
      <c r="K74" s="229"/>
      <c r="L74" s="229">
        <v>200</v>
      </c>
      <c r="M74" s="229">
        <f>H74*L74</f>
        <v>16200</v>
      </c>
      <c r="N74" s="229"/>
      <c r="O74" s="230" t="s">
        <v>44</v>
      </c>
      <c r="P74" s="490" t="s">
        <v>9</v>
      </c>
      <c r="Q74" s="229">
        <v>198.1</v>
      </c>
      <c r="R74" s="229"/>
      <c r="S74" s="229"/>
      <c r="T74" s="229"/>
      <c r="U74" s="229"/>
      <c r="V74" s="229"/>
      <c r="W74" s="647">
        <v>6500</v>
      </c>
      <c r="X74" s="656">
        <f>Q74*W74</f>
        <v>1287650</v>
      </c>
      <c r="Y74" s="486">
        <v>25</v>
      </c>
      <c r="Z74" s="229">
        <v>85</v>
      </c>
      <c r="AA74" s="473">
        <f>SUM(W74-(W74*Z74/100))</f>
        <v>975</v>
      </c>
      <c r="AB74" s="472">
        <f>M74</f>
        <v>16200</v>
      </c>
      <c r="AC74" s="659"/>
      <c r="AD74" s="229">
        <v>10</v>
      </c>
      <c r="AE74" s="229">
        <v>0</v>
      </c>
      <c r="AF74" s="229">
        <v>0.02</v>
      </c>
    </row>
    <row r="75" spans="1:32" ht="17.25" x14ac:dyDescent="0.3">
      <c r="A75" s="229"/>
      <c r="B75" s="230"/>
      <c r="C75" s="229"/>
      <c r="D75" s="229"/>
      <c r="E75" s="229"/>
      <c r="F75" s="229"/>
      <c r="G75" s="229"/>
      <c r="H75" s="229"/>
      <c r="I75" s="229"/>
      <c r="J75" s="229"/>
      <c r="K75" s="229"/>
      <c r="L75" s="229"/>
      <c r="M75" s="229"/>
      <c r="N75" s="229"/>
      <c r="O75" s="230" t="s">
        <v>317</v>
      </c>
      <c r="P75" s="490"/>
      <c r="Q75" s="229"/>
      <c r="R75" s="229"/>
      <c r="S75" s="229">
        <v>100.1</v>
      </c>
      <c r="T75" s="229"/>
      <c r="U75" s="229"/>
      <c r="V75" s="229"/>
      <c r="W75" s="647"/>
      <c r="X75" s="656"/>
      <c r="Y75" s="486"/>
      <c r="Z75" s="229"/>
      <c r="AA75" s="473">
        <f>SUM(W75-(W75*Z75/100))</f>
        <v>0</v>
      </c>
      <c r="AB75" s="472"/>
      <c r="AC75" s="659"/>
      <c r="AD75" s="229"/>
      <c r="AE75" s="229"/>
      <c r="AF75" s="229"/>
    </row>
    <row r="76" spans="1:32" ht="17.25" x14ac:dyDescent="0.3">
      <c r="A76" s="229"/>
      <c r="B76" s="230"/>
      <c r="C76" s="229"/>
      <c r="D76" s="229"/>
      <c r="E76" s="229"/>
      <c r="F76" s="229"/>
      <c r="G76" s="229"/>
      <c r="H76" s="229"/>
      <c r="I76" s="229"/>
      <c r="J76" s="229"/>
      <c r="K76" s="229"/>
      <c r="L76" s="229"/>
      <c r="M76" s="229"/>
      <c r="N76" s="229"/>
      <c r="O76" s="230" t="s">
        <v>318</v>
      </c>
      <c r="P76" s="490"/>
      <c r="Q76" s="229"/>
      <c r="R76" s="229"/>
      <c r="S76" s="229">
        <v>98</v>
      </c>
      <c r="T76" s="229"/>
      <c r="U76" s="229"/>
      <c r="V76" s="229"/>
      <c r="W76" s="647"/>
      <c r="X76" s="656"/>
      <c r="Y76" s="486"/>
      <c r="Z76" s="229"/>
      <c r="AA76" s="473">
        <f>SUM(W76-(W76*Z76/100))</f>
        <v>0</v>
      </c>
      <c r="AB76" s="472"/>
      <c r="AC76" s="659"/>
      <c r="AD76" s="229"/>
      <c r="AE76" s="229"/>
      <c r="AF76" s="229"/>
    </row>
    <row r="77" spans="1:32" ht="17.25" x14ac:dyDescent="0.3">
      <c r="A77" s="229"/>
      <c r="B77" s="230"/>
      <c r="C77" s="229"/>
      <c r="D77" s="229"/>
      <c r="E77" s="229"/>
      <c r="F77" s="229"/>
      <c r="G77" s="229"/>
      <c r="H77" s="229"/>
      <c r="I77" s="229"/>
      <c r="J77" s="229"/>
      <c r="K77" s="229"/>
      <c r="L77" s="229"/>
      <c r="M77" s="229"/>
      <c r="N77" s="229"/>
      <c r="O77" s="230" t="s">
        <v>16</v>
      </c>
      <c r="P77" s="490" t="s">
        <v>0</v>
      </c>
      <c r="Q77" s="229">
        <v>45.65</v>
      </c>
      <c r="R77" s="229"/>
      <c r="S77" s="229">
        <v>45.65</v>
      </c>
      <c r="T77" s="229"/>
      <c r="U77" s="229"/>
      <c r="V77" s="229"/>
      <c r="W77" s="647">
        <v>2400</v>
      </c>
      <c r="X77" s="656">
        <f>Q77*W77</f>
        <v>109560</v>
      </c>
      <c r="Y77" s="486">
        <v>2</v>
      </c>
      <c r="Z77" s="229">
        <v>6</v>
      </c>
      <c r="AA77" s="473">
        <f>SUM(W77-(W77*Z77/100))</f>
        <v>2256</v>
      </c>
      <c r="AB77" s="472">
        <f>AA77</f>
        <v>2256</v>
      </c>
      <c r="AC77" s="659"/>
      <c r="AD77" s="229">
        <v>0</v>
      </c>
      <c r="AE77" s="493">
        <f>AC77</f>
        <v>0</v>
      </c>
      <c r="AF77" s="229">
        <v>0.03</v>
      </c>
    </row>
    <row r="78" spans="1:32" ht="17.25" x14ac:dyDescent="0.3">
      <c r="A78" s="229">
        <v>41</v>
      </c>
      <c r="B78" s="230" t="s">
        <v>14</v>
      </c>
      <c r="C78" s="229">
        <v>549</v>
      </c>
      <c r="D78" s="229">
        <v>4</v>
      </c>
      <c r="E78" s="229">
        <v>0</v>
      </c>
      <c r="F78" s="229">
        <v>35</v>
      </c>
      <c r="G78" s="229">
        <v>1635</v>
      </c>
      <c r="H78" s="229"/>
      <c r="I78" s="229"/>
      <c r="J78" s="229"/>
      <c r="K78" s="229"/>
      <c r="L78" s="229"/>
      <c r="M78" s="229"/>
      <c r="N78" s="229"/>
      <c r="O78" s="230"/>
      <c r="P78" s="490"/>
      <c r="Q78" s="229"/>
      <c r="R78" s="229"/>
      <c r="S78" s="229"/>
      <c r="T78" s="229"/>
      <c r="U78" s="229"/>
      <c r="V78" s="229"/>
      <c r="W78" s="647"/>
      <c r="X78" s="656"/>
      <c r="Y78" s="486"/>
      <c r="Z78" s="229"/>
      <c r="AA78" s="473">
        <f>SUM(W78-(W78*Z78/100))</f>
        <v>0</v>
      </c>
      <c r="AB78" s="472"/>
      <c r="AC78" s="659"/>
      <c r="AD78" s="229">
        <v>50</v>
      </c>
      <c r="AE78" s="229">
        <v>0</v>
      </c>
      <c r="AF78" s="229">
        <v>0.01</v>
      </c>
    </row>
    <row r="79" spans="1:32" ht="17.25" x14ac:dyDescent="0.3">
      <c r="A79" s="229">
        <v>42</v>
      </c>
      <c r="B79" s="230" t="s">
        <v>4</v>
      </c>
      <c r="C79" s="229">
        <v>15236</v>
      </c>
      <c r="D79" s="229">
        <v>5</v>
      </c>
      <c r="E79" s="229">
        <v>3</v>
      </c>
      <c r="F79" s="229">
        <v>8</v>
      </c>
      <c r="G79" s="229">
        <v>2308</v>
      </c>
      <c r="H79" s="229"/>
      <c r="I79" s="229"/>
      <c r="J79" s="229"/>
      <c r="K79" s="229"/>
      <c r="L79" s="229"/>
      <c r="M79" s="229"/>
      <c r="N79" s="229"/>
      <c r="O79" s="230"/>
      <c r="P79" s="490"/>
      <c r="Q79" s="229"/>
      <c r="R79" s="229"/>
      <c r="S79" s="229"/>
      <c r="T79" s="229"/>
      <c r="U79" s="229"/>
      <c r="V79" s="229"/>
      <c r="W79" s="647"/>
      <c r="X79" s="656"/>
      <c r="Y79" s="486"/>
      <c r="Z79" s="229"/>
      <c r="AA79" s="473">
        <f>SUM(W79-(W79*Z79/100))</f>
        <v>0</v>
      </c>
      <c r="AB79" s="472"/>
      <c r="AC79" s="659"/>
      <c r="AD79" s="229">
        <v>50</v>
      </c>
      <c r="AE79" s="229">
        <v>0</v>
      </c>
      <c r="AF79" s="229">
        <v>0.01</v>
      </c>
    </row>
    <row r="80" spans="1:32" ht="17.25" x14ac:dyDescent="0.3">
      <c r="A80" s="229">
        <v>43</v>
      </c>
      <c r="B80" s="230" t="s">
        <v>4</v>
      </c>
      <c r="C80" s="229">
        <v>14974</v>
      </c>
      <c r="D80" s="229">
        <v>0</v>
      </c>
      <c r="E80" s="229">
        <v>3</v>
      </c>
      <c r="F80" s="229">
        <v>58</v>
      </c>
      <c r="G80" s="229"/>
      <c r="H80" s="229">
        <v>358</v>
      </c>
      <c r="I80" s="229"/>
      <c r="J80" s="229"/>
      <c r="K80" s="229"/>
      <c r="L80" s="229">
        <v>75</v>
      </c>
      <c r="M80" s="229">
        <f>H80*L80</f>
        <v>26850</v>
      </c>
      <c r="N80" s="229"/>
      <c r="O80" s="230" t="s">
        <v>39</v>
      </c>
      <c r="P80" s="490" t="s">
        <v>2</v>
      </c>
      <c r="Q80" s="229">
        <v>171</v>
      </c>
      <c r="R80" s="229"/>
      <c r="S80" s="229">
        <v>171</v>
      </c>
      <c r="T80" s="229"/>
      <c r="U80" s="229"/>
      <c r="V80" s="229"/>
      <c r="W80" s="647">
        <v>6500</v>
      </c>
      <c r="X80" s="656">
        <f>Q80*W80</f>
        <v>1111500</v>
      </c>
      <c r="Y80" s="486">
        <v>3</v>
      </c>
      <c r="Z80" s="229">
        <v>3</v>
      </c>
      <c r="AA80" s="473">
        <f>SUM(W80-(W80*Z80/100))</f>
        <v>6305</v>
      </c>
      <c r="AB80" s="472">
        <f>M80+AA80</f>
        <v>33155</v>
      </c>
      <c r="AC80" s="659"/>
      <c r="AD80" s="229">
        <v>10</v>
      </c>
      <c r="AE80" s="229">
        <v>0</v>
      </c>
      <c r="AF80" s="229">
        <v>0.02</v>
      </c>
    </row>
    <row r="81" spans="1:32" ht="17.25" x14ac:dyDescent="0.3">
      <c r="A81" s="229"/>
      <c r="B81" s="230"/>
      <c r="C81" s="229"/>
      <c r="D81" s="229"/>
      <c r="E81" s="229"/>
      <c r="F81" s="229"/>
      <c r="G81" s="229"/>
      <c r="H81" s="229"/>
      <c r="I81" s="229"/>
      <c r="J81" s="229"/>
      <c r="K81" s="229"/>
      <c r="L81" s="229"/>
      <c r="M81" s="229"/>
      <c r="N81" s="229"/>
      <c r="O81" s="230" t="s">
        <v>158</v>
      </c>
      <c r="P81" s="490" t="s">
        <v>2</v>
      </c>
      <c r="Q81" s="229">
        <v>48</v>
      </c>
      <c r="R81" s="229"/>
      <c r="S81" s="229">
        <v>48</v>
      </c>
      <c r="T81" s="229"/>
      <c r="U81" s="229"/>
      <c r="V81" s="229"/>
      <c r="W81" s="647">
        <v>2400</v>
      </c>
      <c r="X81" s="656">
        <f>Q81*W81</f>
        <v>115200</v>
      </c>
      <c r="Y81" s="486">
        <v>3</v>
      </c>
      <c r="Z81" s="229">
        <v>3</v>
      </c>
      <c r="AA81" s="473">
        <f>SUM(W81-(W81*Z81/100))</f>
        <v>2328</v>
      </c>
      <c r="AB81" s="472">
        <f>AA81</f>
        <v>2328</v>
      </c>
      <c r="AC81" s="659"/>
      <c r="AD81" s="229">
        <v>10</v>
      </c>
      <c r="AE81" s="229">
        <v>0</v>
      </c>
      <c r="AF81" s="229">
        <v>0.02</v>
      </c>
    </row>
    <row r="82" spans="1:32" ht="17.25" x14ac:dyDescent="0.3">
      <c r="A82" s="229"/>
      <c r="B82" s="230"/>
      <c r="C82" s="229"/>
      <c r="D82" s="229"/>
      <c r="E82" s="229"/>
      <c r="F82" s="229"/>
      <c r="G82" s="229"/>
      <c r="H82" s="229"/>
      <c r="I82" s="229"/>
      <c r="J82" s="229"/>
      <c r="K82" s="229"/>
      <c r="L82" s="229"/>
      <c r="M82" s="229"/>
      <c r="N82" s="229"/>
      <c r="O82" s="230" t="s">
        <v>16</v>
      </c>
      <c r="P82" s="490" t="s">
        <v>0</v>
      </c>
      <c r="Q82" s="229">
        <v>20</v>
      </c>
      <c r="R82" s="229"/>
      <c r="S82" s="229">
        <v>20</v>
      </c>
      <c r="T82" s="229"/>
      <c r="U82" s="229"/>
      <c r="V82" s="229"/>
      <c r="W82" s="647">
        <v>2400</v>
      </c>
      <c r="X82" s="656">
        <f>Q82*W82</f>
        <v>48000</v>
      </c>
      <c r="Y82" s="486">
        <v>3</v>
      </c>
      <c r="Z82" s="229">
        <v>9</v>
      </c>
      <c r="AA82" s="473">
        <f>SUM(W82-(W82*Z82/100))</f>
        <v>2184</v>
      </c>
      <c r="AB82" s="472">
        <f>AA82</f>
        <v>2184</v>
      </c>
      <c r="AC82" s="659"/>
      <c r="AD82" s="229">
        <v>0</v>
      </c>
      <c r="AE82" s="493">
        <f>AC82</f>
        <v>0</v>
      </c>
      <c r="AF82" s="229">
        <v>0.03</v>
      </c>
    </row>
    <row r="83" spans="1:32" ht="17.25" x14ac:dyDescent="0.3">
      <c r="A83" s="229">
        <v>44</v>
      </c>
      <c r="B83" s="230" t="s">
        <v>4</v>
      </c>
      <c r="C83" s="229">
        <v>16431</v>
      </c>
      <c r="D83" s="229">
        <v>0</v>
      </c>
      <c r="E83" s="229">
        <v>2</v>
      </c>
      <c r="F83" s="229">
        <v>0</v>
      </c>
      <c r="G83" s="229"/>
      <c r="H83" s="229"/>
      <c r="I83" s="229">
        <v>200</v>
      </c>
      <c r="J83" s="229"/>
      <c r="K83" s="229"/>
      <c r="L83" s="229">
        <v>180</v>
      </c>
      <c r="M83" s="229">
        <f>I83*L83</f>
        <v>36000</v>
      </c>
      <c r="N83" s="229"/>
      <c r="O83" s="230"/>
      <c r="P83" s="490"/>
      <c r="Q83" s="229"/>
      <c r="R83" s="229"/>
      <c r="S83" s="229"/>
      <c r="T83" s="229"/>
      <c r="U83" s="229"/>
      <c r="V83" s="229"/>
      <c r="W83" s="647"/>
      <c r="X83" s="229"/>
      <c r="Y83" s="486"/>
      <c r="Z83" s="229"/>
      <c r="AA83" s="473">
        <f>SUM(W83-(W83*Z83/100))</f>
        <v>0</v>
      </c>
      <c r="AB83" s="472">
        <f>M83</f>
        <v>36000</v>
      </c>
      <c r="AC83" s="659"/>
      <c r="AD83" s="229">
        <v>50</v>
      </c>
      <c r="AE83" s="229">
        <v>0</v>
      </c>
      <c r="AF83" s="229">
        <v>0.01</v>
      </c>
    </row>
    <row r="84" spans="1:32" ht="17.25" x14ac:dyDescent="0.3">
      <c r="A84" s="229">
        <v>45</v>
      </c>
      <c r="B84" s="230" t="s">
        <v>4</v>
      </c>
      <c r="C84" s="229">
        <v>15157</v>
      </c>
      <c r="D84" s="229">
        <v>13</v>
      </c>
      <c r="E84" s="229">
        <v>1</v>
      </c>
      <c r="F84" s="229">
        <v>6</v>
      </c>
      <c r="G84" s="229">
        <v>5306</v>
      </c>
      <c r="H84" s="229"/>
      <c r="I84" s="229"/>
      <c r="J84" s="229"/>
      <c r="K84" s="229"/>
      <c r="L84" s="229">
        <v>75</v>
      </c>
      <c r="M84" s="229">
        <f>G84*L84</f>
        <v>397950</v>
      </c>
      <c r="N84" s="229"/>
      <c r="O84" s="230"/>
      <c r="P84" s="490"/>
      <c r="Q84" s="229"/>
      <c r="R84" s="229"/>
      <c r="S84" s="229"/>
      <c r="T84" s="229"/>
      <c r="U84" s="229"/>
      <c r="V84" s="229"/>
      <c r="W84" s="647"/>
      <c r="X84" s="229"/>
      <c r="Y84" s="486"/>
      <c r="Z84" s="229"/>
      <c r="AA84" s="473">
        <f>SUM(W84-(W84*Z84/100))</f>
        <v>0</v>
      </c>
      <c r="AB84" s="472">
        <f>M84</f>
        <v>397950</v>
      </c>
      <c r="AC84" s="659"/>
      <c r="AD84" s="229">
        <v>50</v>
      </c>
      <c r="AE84" s="229">
        <v>0</v>
      </c>
      <c r="AF84" s="229">
        <v>0.01</v>
      </c>
    </row>
    <row r="85" spans="1:32" ht="17.25" x14ac:dyDescent="0.3">
      <c r="A85" s="229">
        <v>46</v>
      </c>
      <c r="B85" s="230" t="s">
        <v>14</v>
      </c>
      <c r="C85" s="229">
        <v>547</v>
      </c>
      <c r="D85" s="229">
        <v>0</v>
      </c>
      <c r="E85" s="229">
        <v>1</v>
      </c>
      <c r="F85" s="229">
        <v>60</v>
      </c>
      <c r="G85" s="229">
        <v>160</v>
      </c>
      <c r="H85" s="229"/>
      <c r="I85" s="229"/>
      <c r="J85" s="229"/>
      <c r="K85" s="229"/>
      <c r="L85" s="229"/>
      <c r="M85" s="229"/>
      <c r="N85" s="229"/>
      <c r="O85" s="230"/>
      <c r="P85" s="490"/>
      <c r="Q85" s="229"/>
      <c r="R85" s="229"/>
      <c r="S85" s="229"/>
      <c r="T85" s="229"/>
      <c r="U85" s="229"/>
      <c r="V85" s="229"/>
      <c r="W85" s="647"/>
      <c r="X85" s="229"/>
      <c r="Y85" s="486"/>
      <c r="Z85" s="229"/>
      <c r="AA85" s="473">
        <f>SUM(W85-(W85*Z85/100))</f>
        <v>0</v>
      </c>
      <c r="AB85" s="472"/>
      <c r="AC85" s="659"/>
      <c r="AD85" s="229">
        <v>50</v>
      </c>
      <c r="AE85" s="229">
        <v>0</v>
      </c>
      <c r="AF85" s="229">
        <v>0.01</v>
      </c>
    </row>
    <row r="86" spans="1:32" ht="17.25" x14ac:dyDescent="0.3">
      <c r="A86" s="229">
        <v>47</v>
      </c>
      <c r="B86" s="230" t="s">
        <v>14</v>
      </c>
      <c r="C86" s="229">
        <v>540</v>
      </c>
      <c r="D86" s="229">
        <v>3</v>
      </c>
      <c r="E86" s="229">
        <v>0</v>
      </c>
      <c r="F86" s="229">
        <v>65</v>
      </c>
      <c r="G86" s="229">
        <v>1265</v>
      </c>
      <c r="H86" s="229"/>
      <c r="I86" s="229"/>
      <c r="J86" s="229"/>
      <c r="K86" s="229"/>
      <c r="L86" s="229"/>
      <c r="M86" s="229"/>
      <c r="N86" s="229"/>
      <c r="O86" s="230"/>
      <c r="P86" s="490"/>
      <c r="Q86" s="229"/>
      <c r="R86" s="229"/>
      <c r="S86" s="229"/>
      <c r="T86" s="229"/>
      <c r="U86" s="229"/>
      <c r="V86" s="229"/>
      <c r="W86" s="647"/>
      <c r="X86" s="229"/>
      <c r="Y86" s="486"/>
      <c r="Z86" s="229"/>
      <c r="AA86" s="473">
        <f>SUM(W86-(W86*Z86/100))</f>
        <v>0</v>
      </c>
      <c r="AB86" s="472"/>
      <c r="AC86" s="659"/>
      <c r="AD86" s="664">
        <v>50</v>
      </c>
      <c r="AE86" s="229">
        <v>0</v>
      </c>
      <c r="AF86" s="229">
        <v>0.01</v>
      </c>
    </row>
    <row r="87" spans="1:32" ht="17.25" x14ac:dyDescent="0.3">
      <c r="A87" s="229">
        <v>48</v>
      </c>
      <c r="B87" s="230" t="s">
        <v>4</v>
      </c>
      <c r="C87" s="229">
        <v>6228</v>
      </c>
      <c r="D87" s="229">
        <v>14</v>
      </c>
      <c r="E87" s="229">
        <v>3</v>
      </c>
      <c r="F87" s="229">
        <v>10</v>
      </c>
      <c r="G87" s="229">
        <v>5910</v>
      </c>
      <c r="H87" s="229"/>
      <c r="I87" s="229"/>
      <c r="J87" s="229"/>
      <c r="K87" s="229"/>
      <c r="L87" s="229">
        <v>100</v>
      </c>
      <c r="M87" s="229">
        <f>L87+G87</f>
        <v>6010</v>
      </c>
      <c r="N87" s="229"/>
      <c r="O87" s="230"/>
      <c r="P87" s="490"/>
      <c r="Q87" s="229"/>
      <c r="R87" s="229"/>
      <c r="S87" s="229"/>
      <c r="T87" s="229"/>
      <c r="U87" s="229"/>
      <c r="V87" s="229"/>
      <c r="W87" s="647"/>
      <c r="X87" s="229"/>
      <c r="Y87" s="486"/>
      <c r="Z87" s="229"/>
      <c r="AA87" s="473">
        <f>SUM(W87-(W87*Z87/100))</f>
        <v>0</v>
      </c>
      <c r="AB87" s="472">
        <f>M87</f>
        <v>6010</v>
      </c>
      <c r="AC87" s="659"/>
      <c r="AD87" s="664">
        <v>50</v>
      </c>
      <c r="AE87" s="229">
        <v>0</v>
      </c>
      <c r="AF87" s="229">
        <v>0.01</v>
      </c>
    </row>
    <row r="88" spans="1:32" ht="17.25" x14ac:dyDescent="0.3">
      <c r="A88" s="229">
        <v>49</v>
      </c>
      <c r="B88" s="230" t="s">
        <v>4</v>
      </c>
      <c r="C88" s="229">
        <v>15238</v>
      </c>
      <c r="D88" s="229">
        <v>9</v>
      </c>
      <c r="E88" s="229">
        <v>3</v>
      </c>
      <c r="F88" s="229">
        <v>84</v>
      </c>
      <c r="G88" s="229">
        <v>3984</v>
      </c>
      <c r="H88" s="229"/>
      <c r="I88" s="229"/>
      <c r="J88" s="229"/>
      <c r="K88" s="229"/>
      <c r="L88" s="229">
        <v>75</v>
      </c>
      <c r="M88" s="229">
        <f>G88*L88</f>
        <v>298800</v>
      </c>
      <c r="N88" s="229"/>
      <c r="O88" s="230"/>
      <c r="P88" s="490"/>
      <c r="Q88" s="229"/>
      <c r="R88" s="229"/>
      <c r="S88" s="229"/>
      <c r="T88" s="229"/>
      <c r="U88" s="229"/>
      <c r="V88" s="229"/>
      <c r="W88" s="647"/>
      <c r="X88" s="229"/>
      <c r="Y88" s="486"/>
      <c r="Z88" s="229"/>
      <c r="AA88" s="473">
        <f>SUM(W88-(W88*Z88/100))</f>
        <v>0</v>
      </c>
      <c r="AB88" s="472">
        <f>M88</f>
        <v>298800</v>
      </c>
      <c r="AC88" s="659"/>
      <c r="AD88" s="664">
        <v>50</v>
      </c>
      <c r="AE88" s="229">
        <v>0</v>
      </c>
      <c r="AF88" s="229">
        <v>0.01</v>
      </c>
    </row>
    <row r="89" spans="1:32" ht="17.25" x14ac:dyDescent="0.3">
      <c r="A89" s="229">
        <v>50</v>
      </c>
      <c r="B89" s="230" t="s">
        <v>14</v>
      </c>
      <c r="C89" s="229">
        <v>552</v>
      </c>
      <c r="D89" s="229">
        <v>3</v>
      </c>
      <c r="E89" s="229">
        <v>1</v>
      </c>
      <c r="F89" s="229">
        <v>17</v>
      </c>
      <c r="G89" s="229">
        <v>1317</v>
      </c>
      <c r="H89" s="229"/>
      <c r="I89" s="229"/>
      <c r="J89" s="229"/>
      <c r="K89" s="229"/>
      <c r="L89" s="229"/>
      <c r="M89" s="229"/>
      <c r="N89" s="229"/>
      <c r="O89" s="230"/>
      <c r="P89" s="490"/>
      <c r="Q89" s="229"/>
      <c r="R89" s="229"/>
      <c r="S89" s="229"/>
      <c r="T89" s="229"/>
      <c r="U89" s="229"/>
      <c r="V89" s="229"/>
      <c r="W89" s="647"/>
      <c r="X89" s="229"/>
      <c r="Y89" s="486"/>
      <c r="Z89" s="229"/>
      <c r="AA89" s="473">
        <f>SUM(W89-(W89*Z89/100))</f>
        <v>0</v>
      </c>
      <c r="AB89" s="472"/>
      <c r="AC89" s="659"/>
      <c r="AD89" s="664">
        <v>50</v>
      </c>
      <c r="AE89" s="229">
        <v>0</v>
      </c>
      <c r="AF89" s="229">
        <v>0.01</v>
      </c>
    </row>
    <row r="90" spans="1:32" ht="17.25" x14ac:dyDescent="0.3">
      <c r="A90" s="229">
        <v>51</v>
      </c>
      <c r="B90" s="230" t="s">
        <v>4</v>
      </c>
      <c r="C90" s="229">
        <v>15176</v>
      </c>
      <c r="D90" s="229">
        <v>12</v>
      </c>
      <c r="E90" s="229">
        <v>1</v>
      </c>
      <c r="F90" s="229">
        <v>82</v>
      </c>
      <c r="G90" s="229">
        <v>4982</v>
      </c>
      <c r="H90" s="229"/>
      <c r="I90" s="229"/>
      <c r="J90" s="229"/>
      <c r="K90" s="229"/>
      <c r="L90" s="229">
        <v>75</v>
      </c>
      <c r="M90" s="229">
        <f>G90*L90</f>
        <v>373650</v>
      </c>
      <c r="N90" s="229"/>
      <c r="O90" s="230"/>
      <c r="P90" s="490"/>
      <c r="Q90" s="229"/>
      <c r="R90" s="229"/>
      <c r="S90" s="229"/>
      <c r="T90" s="229"/>
      <c r="U90" s="229"/>
      <c r="V90" s="229"/>
      <c r="W90" s="647"/>
      <c r="X90" s="229"/>
      <c r="Y90" s="486"/>
      <c r="Z90" s="229"/>
      <c r="AA90" s="473">
        <f>SUM(W90-(W90*Z90/100))</f>
        <v>0</v>
      </c>
      <c r="AB90" s="472">
        <f>M90</f>
        <v>373650</v>
      </c>
      <c r="AC90" s="659"/>
      <c r="AD90" s="664">
        <v>50</v>
      </c>
      <c r="AE90" s="229">
        <v>0</v>
      </c>
      <c r="AF90" s="229">
        <v>0.01</v>
      </c>
    </row>
    <row r="91" spans="1:32" ht="17.25" x14ac:dyDescent="0.3">
      <c r="A91" s="229">
        <v>52</v>
      </c>
      <c r="B91" s="230" t="s">
        <v>320</v>
      </c>
      <c r="C91" s="229"/>
      <c r="D91" s="229">
        <v>2</v>
      </c>
      <c r="E91" s="229">
        <v>2</v>
      </c>
      <c r="F91" s="229">
        <v>66</v>
      </c>
      <c r="G91" s="229">
        <v>1066</v>
      </c>
      <c r="H91" s="229"/>
      <c r="I91" s="229"/>
      <c r="J91" s="229"/>
      <c r="K91" s="229"/>
      <c r="L91" s="229"/>
      <c r="M91" s="229"/>
      <c r="N91" s="229"/>
      <c r="O91" s="230"/>
      <c r="P91" s="490"/>
      <c r="Q91" s="229"/>
      <c r="R91" s="229"/>
      <c r="S91" s="229"/>
      <c r="T91" s="229"/>
      <c r="U91" s="229"/>
      <c r="V91" s="229"/>
      <c r="W91" s="647"/>
      <c r="X91" s="229"/>
      <c r="Y91" s="486"/>
      <c r="Z91" s="229"/>
      <c r="AA91" s="473">
        <f>SUM(W91-(W91*Z91/100))</f>
        <v>0</v>
      </c>
      <c r="AB91" s="472"/>
      <c r="AC91" s="659"/>
      <c r="AD91" s="664">
        <v>50</v>
      </c>
      <c r="AE91" s="229">
        <v>0</v>
      </c>
      <c r="AF91" s="229">
        <v>0.01</v>
      </c>
    </row>
    <row r="92" spans="1:32" ht="17.25" x14ac:dyDescent="0.3">
      <c r="A92" s="229">
        <v>53</v>
      </c>
      <c r="B92" s="230" t="s">
        <v>320</v>
      </c>
      <c r="C92" s="229"/>
      <c r="D92" s="229">
        <v>2</v>
      </c>
      <c r="E92" s="229">
        <v>1</v>
      </c>
      <c r="F92" s="229">
        <v>90</v>
      </c>
      <c r="G92" s="229">
        <v>990</v>
      </c>
      <c r="H92" s="229"/>
      <c r="I92" s="229"/>
      <c r="J92" s="229"/>
      <c r="K92" s="229"/>
      <c r="L92" s="229"/>
      <c r="M92" s="229"/>
      <c r="N92" s="229"/>
      <c r="O92" s="230"/>
      <c r="P92" s="490"/>
      <c r="Q92" s="229"/>
      <c r="R92" s="229"/>
      <c r="S92" s="229"/>
      <c r="T92" s="229"/>
      <c r="U92" s="229"/>
      <c r="V92" s="229"/>
      <c r="W92" s="647"/>
      <c r="X92" s="229"/>
      <c r="Y92" s="486"/>
      <c r="Z92" s="229"/>
      <c r="AA92" s="473">
        <f>SUM(W92-(W92*Z92/100))</f>
        <v>0</v>
      </c>
      <c r="AB92" s="472"/>
      <c r="AC92" s="659"/>
      <c r="AD92" s="664">
        <v>50</v>
      </c>
      <c r="AE92" s="229">
        <v>0</v>
      </c>
      <c r="AF92" s="229">
        <v>0.01</v>
      </c>
    </row>
    <row r="93" spans="1:32" ht="17.25" x14ac:dyDescent="0.3">
      <c r="A93" s="229">
        <v>54</v>
      </c>
      <c r="B93" s="230" t="s">
        <v>14</v>
      </c>
      <c r="C93" s="229">
        <v>284</v>
      </c>
      <c r="D93" s="229">
        <v>0</v>
      </c>
      <c r="E93" s="229">
        <v>2</v>
      </c>
      <c r="F93" s="229">
        <v>45</v>
      </c>
      <c r="G93" s="229"/>
      <c r="H93" s="229">
        <v>245</v>
      </c>
      <c r="I93" s="229"/>
      <c r="J93" s="229"/>
      <c r="K93" s="229"/>
      <c r="L93" s="229"/>
      <c r="M93" s="229"/>
      <c r="N93" s="229"/>
      <c r="O93" s="230" t="s">
        <v>44</v>
      </c>
      <c r="P93" s="490" t="s">
        <v>1366</v>
      </c>
      <c r="Q93" s="229">
        <v>120</v>
      </c>
      <c r="R93" s="229"/>
      <c r="S93" s="229"/>
      <c r="T93" s="229"/>
      <c r="U93" s="229"/>
      <c r="V93" s="229"/>
      <c r="W93" s="647">
        <v>6500</v>
      </c>
      <c r="X93" s="229">
        <f>Q93*W93</f>
        <v>780000</v>
      </c>
      <c r="Y93" s="486">
        <v>32</v>
      </c>
      <c r="Z93" s="229">
        <v>85</v>
      </c>
      <c r="AA93" s="473">
        <f>SUM(W93-(W93*Z93/100))</f>
        <v>975</v>
      </c>
      <c r="AB93" s="472">
        <f>AA93</f>
        <v>975</v>
      </c>
      <c r="AC93" s="659"/>
      <c r="AD93" s="664">
        <v>10</v>
      </c>
      <c r="AE93" s="229">
        <v>0</v>
      </c>
      <c r="AF93" s="229">
        <v>0.02</v>
      </c>
    </row>
    <row r="94" spans="1:32" ht="17.25" x14ac:dyDescent="0.3">
      <c r="A94" s="229"/>
      <c r="B94" s="230"/>
      <c r="C94" s="229"/>
      <c r="D94" s="229"/>
      <c r="E94" s="229"/>
      <c r="F94" s="229"/>
      <c r="G94" s="229"/>
      <c r="H94" s="229"/>
      <c r="I94" s="229"/>
      <c r="J94" s="229"/>
      <c r="K94" s="229"/>
      <c r="L94" s="229"/>
      <c r="M94" s="229"/>
      <c r="N94" s="229"/>
      <c r="O94" s="230" t="s">
        <v>317</v>
      </c>
      <c r="P94" s="490"/>
      <c r="Q94" s="229"/>
      <c r="R94" s="229"/>
      <c r="S94" s="229">
        <v>72</v>
      </c>
      <c r="T94" s="229"/>
      <c r="U94" s="229"/>
      <c r="V94" s="229"/>
      <c r="W94" s="647"/>
      <c r="X94" s="229"/>
      <c r="Y94" s="486"/>
      <c r="Z94" s="229"/>
      <c r="AA94" s="473">
        <f>SUM(W94-(W94*Z94/100))</f>
        <v>0</v>
      </c>
      <c r="AB94" s="472"/>
      <c r="AC94" s="659"/>
      <c r="AD94" s="664"/>
      <c r="AE94" s="229"/>
      <c r="AF94" s="229"/>
    </row>
    <row r="95" spans="1:32" ht="17.25" x14ac:dyDescent="0.3">
      <c r="A95" s="229"/>
      <c r="B95" s="230"/>
      <c r="C95" s="229"/>
      <c r="D95" s="229"/>
      <c r="E95" s="229"/>
      <c r="F95" s="229"/>
      <c r="G95" s="229"/>
      <c r="H95" s="229"/>
      <c r="I95" s="229"/>
      <c r="J95" s="229"/>
      <c r="K95" s="229"/>
      <c r="L95" s="229"/>
      <c r="M95" s="229"/>
      <c r="N95" s="229"/>
      <c r="O95" s="230" t="s">
        <v>318</v>
      </c>
      <c r="P95" s="490"/>
      <c r="Q95" s="229"/>
      <c r="R95" s="229"/>
      <c r="S95" s="229">
        <v>48</v>
      </c>
      <c r="T95" s="229"/>
      <c r="U95" s="229"/>
      <c r="V95" s="229"/>
      <c r="W95" s="647"/>
      <c r="X95" s="229"/>
      <c r="Y95" s="486"/>
      <c r="Z95" s="229"/>
      <c r="AA95" s="473">
        <f>SUM(W95-(W95*Z95/100))</f>
        <v>0</v>
      </c>
      <c r="AB95" s="472"/>
      <c r="AC95" s="659"/>
      <c r="AD95" s="664"/>
      <c r="AE95" s="229"/>
      <c r="AF95" s="229"/>
    </row>
    <row r="96" spans="1:32" ht="17.25" x14ac:dyDescent="0.3">
      <c r="A96" s="229"/>
      <c r="B96" s="230"/>
      <c r="C96" s="229"/>
      <c r="D96" s="229"/>
      <c r="E96" s="229"/>
      <c r="F96" s="229"/>
      <c r="G96" s="229"/>
      <c r="H96" s="229"/>
      <c r="I96" s="229"/>
      <c r="J96" s="229"/>
      <c r="K96" s="229"/>
      <c r="L96" s="229"/>
      <c r="M96" s="229"/>
      <c r="N96" s="229"/>
      <c r="O96" s="230" t="s">
        <v>12</v>
      </c>
      <c r="P96" s="490" t="s">
        <v>0</v>
      </c>
      <c r="Q96" s="229">
        <v>42</v>
      </c>
      <c r="R96" s="229">
        <v>42</v>
      </c>
      <c r="S96" s="229"/>
      <c r="T96" s="229"/>
      <c r="U96" s="229"/>
      <c r="V96" s="229"/>
      <c r="W96" s="647">
        <v>5400</v>
      </c>
      <c r="X96" s="229">
        <f>Q96*W96</f>
        <v>226800</v>
      </c>
      <c r="Y96" s="486">
        <v>28</v>
      </c>
      <c r="Z96" s="229">
        <v>93</v>
      </c>
      <c r="AA96" s="473">
        <f>SUM(W96-(W96*Z96/100))</f>
        <v>378</v>
      </c>
      <c r="AB96" s="472">
        <f>AA96</f>
        <v>378</v>
      </c>
      <c r="AC96" s="659"/>
      <c r="AD96" s="664">
        <v>50</v>
      </c>
      <c r="AE96" s="229">
        <v>0</v>
      </c>
      <c r="AF96" s="229">
        <v>0.01</v>
      </c>
    </row>
    <row r="97" spans="1:32" ht="17.25" x14ac:dyDescent="0.3">
      <c r="A97" s="229">
        <v>55</v>
      </c>
      <c r="B97" s="230" t="s">
        <v>14</v>
      </c>
      <c r="C97" s="229">
        <v>553</v>
      </c>
      <c r="D97" s="229">
        <v>1</v>
      </c>
      <c r="E97" s="229">
        <v>1</v>
      </c>
      <c r="F97" s="229">
        <v>85</v>
      </c>
      <c r="G97" s="229"/>
      <c r="H97" s="229">
        <v>585</v>
      </c>
      <c r="I97" s="229"/>
      <c r="J97" s="229"/>
      <c r="K97" s="229"/>
      <c r="L97" s="229"/>
      <c r="M97" s="229"/>
      <c r="N97" s="229"/>
      <c r="O97" s="230" t="s">
        <v>39</v>
      </c>
      <c r="P97" s="490" t="s">
        <v>1366</v>
      </c>
      <c r="Q97" s="229">
        <v>54</v>
      </c>
      <c r="R97" s="229"/>
      <c r="S97" s="229">
        <v>54</v>
      </c>
      <c r="T97" s="229"/>
      <c r="U97" s="229"/>
      <c r="V97" s="229"/>
      <c r="W97" s="647">
        <v>6500</v>
      </c>
      <c r="X97" s="229">
        <f>Q97*W97</f>
        <v>351000</v>
      </c>
      <c r="Y97" s="486">
        <v>15</v>
      </c>
      <c r="Z97" s="229">
        <v>50</v>
      </c>
      <c r="AA97" s="473">
        <f>SUM(W97-(W97*Z97/100))</f>
        <v>3250</v>
      </c>
      <c r="AB97" s="472">
        <f>AA97</f>
        <v>3250</v>
      </c>
      <c r="AC97" s="659"/>
      <c r="AD97" s="664">
        <v>10</v>
      </c>
      <c r="AE97" s="229">
        <v>0</v>
      </c>
      <c r="AF97" s="229">
        <v>0.02</v>
      </c>
    </row>
    <row r="98" spans="1:32" ht="17.25" x14ac:dyDescent="0.3">
      <c r="A98" s="229"/>
      <c r="B98" s="230"/>
      <c r="C98" s="229"/>
      <c r="D98" s="229"/>
      <c r="E98" s="229"/>
      <c r="F98" s="229"/>
      <c r="G98" s="229"/>
      <c r="H98" s="229"/>
      <c r="I98" s="229"/>
      <c r="J98" s="229"/>
      <c r="K98" s="229"/>
      <c r="L98" s="229"/>
      <c r="M98" s="229"/>
      <c r="N98" s="229"/>
      <c r="O98" s="230" t="s">
        <v>13</v>
      </c>
      <c r="P98" s="490" t="s">
        <v>0</v>
      </c>
      <c r="Q98" s="229">
        <v>12.5</v>
      </c>
      <c r="R98" s="229">
        <v>12.5</v>
      </c>
      <c r="S98" s="229"/>
      <c r="T98" s="229"/>
      <c r="U98" s="229"/>
      <c r="V98" s="229"/>
      <c r="W98" s="647">
        <v>2050</v>
      </c>
      <c r="X98" s="229">
        <f>Q98*W98</f>
        <v>25625</v>
      </c>
      <c r="Y98" s="486">
        <v>15</v>
      </c>
      <c r="Z98" s="229">
        <v>65</v>
      </c>
      <c r="AA98" s="473">
        <f>SUM(W98-(W98*Z98/100))</f>
        <v>717.5</v>
      </c>
      <c r="AB98" s="472">
        <f>AA98</f>
        <v>717.5</v>
      </c>
      <c r="AC98" s="659"/>
      <c r="AD98" s="664">
        <v>50</v>
      </c>
      <c r="AE98" s="229">
        <v>0</v>
      </c>
      <c r="AF98" s="229">
        <v>0.01</v>
      </c>
    </row>
    <row r="99" spans="1:32" ht="17.25" x14ac:dyDescent="0.3">
      <c r="A99" s="229"/>
      <c r="B99" s="230"/>
      <c r="C99" s="229"/>
      <c r="D99" s="229"/>
      <c r="E99" s="229"/>
      <c r="F99" s="229"/>
      <c r="G99" s="229"/>
      <c r="H99" s="229"/>
      <c r="I99" s="229"/>
      <c r="J99" s="229"/>
      <c r="K99" s="229"/>
      <c r="L99" s="229"/>
      <c r="M99" s="229"/>
      <c r="N99" s="229"/>
      <c r="O99" s="230" t="s">
        <v>122</v>
      </c>
      <c r="P99" s="490"/>
      <c r="Q99" s="229">
        <v>357.12</v>
      </c>
      <c r="R99" s="229">
        <v>357.12</v>
      </c>
      <c r="S99" s="229"/>
      <c r="T99" s="229"/>
      <c r="U99" s="229"/>
      <c r="V99" s="229"/>
      <c r="W99" s="647">
        <v>2050</v>
      </c>
      <c r="X99" s="229">
        <f>Q99*W99</f>
        <v>732096</v>
      </c>
      <c r="Y99" s="486">
        <v>15</v>
      </c>
      <c r="Z99" s="229"/>
      <c r="AA99" s="473">
        <f>SUM(W99-(W99*Z99/100))</f>
        <v>2050</v>
      </c>
      <c r="AB99" s="472">
        <f>AA99</f>
        <v>2050</v>
      </c>
      <c r="AC99" s="659"/>
      <c r="AD99" s="664">
        <v>50</v>
      </c>
      <c r="AE99" s="229">
        <v>0</v>
      </c>
      <c r="AF99" s="229">
        <v>0.01</v>
      </c>
    </row>
    <row r="100" spans="1:32" ht="17.25" x14ac:dyDescent="0.3">
      <c r="A100" s="229">
        <v>56</v>
      </c>
      <c r="B100" s="230" t="s">
        <v>14</v>
      </c>
      <c r="C100" s="229">
        <v>551</v>
      </c>
      <c r="D100" s="229">
        <v>0</v>
      </c>
      <c r="E100" s="229">
        <v>2</v>
      </c>
      <c r="F100" s="229">
        <v>83</v>
      </c>
      <c r="G100" s="229">
        <v>283</v>
      </c>
      <c r="H100" s="229"/>
      <c r="I100" s="229"/>
      <c r="J100" s="229"/>
      <c r="K100" s="229"/>
      <c r="L100" s="229"/>
      <c r="M100" s="229"/>
      <c r="N100" s="229"/>
      <c r="O100" s="230"/>
      <c r="P100" s="490"/>
      <c r="Q100" s="229"/>
      <c r="R100" s="229"/>
      <c r="S100" s="229"/>
      <c r="T100" s="229"/>
      <c r="U100" s="229"/>
      <c r="V100" s="229"/>
      <c r="W100" s="647"/>
      <c r="X100" s="229"/>
      <c r="Y100" s="486"/>
      <c r="Z100" s="229"/>
      <c r="AA100" s="473">
        <f>SUM(W100-(W100*Z100/100))</f>
        <v>0</v>
      </c>
      <c r="AB100" s="472"/>
      <c r="AC100" s="659"/>
      <c r="AD100" s="664">
        <v>50</v>
      </c>
      <c r="AE100" s="229">
        <v>0</v>
      </c>
      <c r="AF100" s="229">
        <v>0.01</v>
      </c>
    </row>
    <row r="101" spans="1:32" ht="17.25" x14ac:dyDescent="0.3">
      <c r="A101" s="229">
        <v>57</v>
      </c>
      <c r="B101" s="230" t="s">
        <v>5</v>
      </c>
      <c r="C101" s="229"/>
      <c r="D101" s="229">
        <v>11</v>
      </c>
      <c r="E101" s="229">
        <v>0</v>
      </c>
      <c r="F101" s="229">
        <v>36</v>
      </c>
      <c r="G101" s="229">
        <v>4436</v>
      </c>
      <c r="H101" s="229"/>
      <c r="I101" s="229"/>
      <c r="J101" s="229"/>
      <c r="K101" s="229"/>
      <c r="L101" s="229"/>
      <c r="M101" s="229"/>
      <c r="N101" s="229"/>
      <c r="O101" s="230"/>
      <c r="P101" s="490"/>
      <c r="Q101" s="229"/>
      <c r="R101" s="229"/>
      <c r="S101" s="229"/>
      <c r="T101" s="229"/>
      <c r="U101" s="229"/>
      <c r="V101" s="229"/>
      <c r="W101" s="647"/>
      <c r="X101" s="229"/>
      <c r="Y101" s="486"/>
      <c r="Z101" s="229"/>
      <c r="AA101" s="473">
        <f>SUM(W101-(W101*Z101/100))</f>
        <v>0</v>
      </c>
      <c r="AB101" s="472"/>
      <c r="AC101" s="659"/>
      <c r="AD101" s="664">
        <v>50</v>
      </c>
      <c r="AE101" s="229">
        <v>0</v>
      </c>
      <c r="AF101" s="229">
        <v>0.01</v>
      </c>
    </row>
    <row r="102" spans="1:32" ht="17.25" x14ac:dyDescent="0.3">
      <c r="A102" s="229">
        <v>58</v>
      </c>
      <c r="B102" s="230" t="s">
        <v>4</v>
      </c>
      <c r="C102" s="229">
        <v>11075</v>
      </c>
      <c r="D102" s="229">
        <v>0</v>
      </c>
      <c r="E102" s="229">
        <v>1</v>
      </c>
      <c r="F102" s="229">
        <v>16</v>
      </c>
      <c r="G102" s="229">
        <v>116</v>
      </c>
      <c r="H102" s="229"/>
      <c r="I102" s="229"/>
      <c r="J102" s="229"/>
      <c r="K102" s="229"/>
      <c r="L102" s="229">
        <v>75</v>
      </c>
      <c r="M102" s="229">
        <f>G102*L102</f>
        <v>8700</v>
      </c>
      <c r="N102" s="229"/>
      <c r="O102" s="230"/>
      <c r="P102" s="490"/>
      <c r="Q102" s="229"/>
      <c r="R102" s="229"/>
      <c r="S102" s="229"/>
      <c r="T102" s="229"/>
      <c r="U102" s="229"/>
      <c r="V102" s="229"/>
      <c r="W102" s="647"/>
      <c r="X102" s="229"/>
      <c r="Y102" s="486"/>
      <c r="Z102" s="229"/>
      <c r="AA102" s="473">
        <f>SUM(W102-(W102*Z102/100))</f>
        <v>0</v>
      </c>
      <c r="AB102" s="472">
        <f>M102</f>
        <v>8700</v>
      </c>
      <c r="AC102" s="659"/>
      <c r="AD102" s="664">
        <v>50</v>
      </c>
      <c r="AE102" s="229">
        <v>0</v>
      </c>
      <c r="AF102" s="229">
        <v>0.01</v>
      </c>
    </row>
    <row r="103" spans="1:32" ht="17.25" x14ac:dyDescent="0.3">
      <c r="A103" s="229">
        <v>59</v>
      </c>
      <c r="B103" s="230" t="s">
        <v>4</v>
      </c>
      <c r="C103" s="229">
        <v>10730</v>
      </c>
      <c r="D103" s="229">
        <v>0</v>
      </c>
      <c r="E103" s="229">
        <v>0</v>
      </c>
      <c r="F103" s="229">
        <v>23</v>
      </c>
      <c r="G103" s="229">
        <v>23</v>
      </c>
      <c r="H103" s="229"/>
      <c r="I103" s="229"/>
      <c r="J103" s="229"/>
      <c r="K103" s="229"/>
      <c r="L103" s="229">
        <v>75</v>
      </c>
      <c r="M103" s="229">
        <f>G103*L103</f>
        <v>1725</v>
      </c>
      <c r="N103" s="229"/>
      <c r="O103" s="230"/>
      <c r="P103" s="490"/>
      <c r="Q103" s="229"/>
      <c r="R103" s="229"/>
      <c r="S103" s="229"/>
      <c r="T103" s="229"/>
      <c r="U103" s="229"/>
      <c r="V103" s="229"/>
      <c r="W103" s="647"/>
      <c r="X103" s="229"/>
      <c r="Y103" s="486"/>
      <c r="Z103" s="229"/>
      <c r="AA103" s="473">
        <f>SUM(W103-(W103*Z103/100))</f>
        <v>0</v>
      </c>
      <c r="AB103" s="472">
        <f>M103</f>
        <v>1725</v>
      </c>
      <c r="AC103" s="659"/>
      <c r="AD103" s="664">
        <v>50</v>
      </c>
      <c r="AE103" s="229">
        <v>0</v>
      </c>
      <c r="AF103" s="229">
        <v>0.01</v>
      </c>
    </row>
    <row r="104" spans="1:32" ht="17.25" x14ac:dyDescent="0.3">
      <c r="A104" s="229">
        <v>60</v>
      </c>
      <c r="B104" s="230" t="s">
        <v>4</v>
      </c>
      <c r="C104" s="229">
        <v>11076</v>
      </c>
      <c r="D104" s="229">
        <v>0</v>
      </c>
      <c r="E104" s="229">
        <v>0</v>
      </c>
      <c r="F104" s="229">
        <v>98</v>
      </c>
      <c r="G104" s="229">
        <v>98</v>
      </c>
      <c r="H104" s="229"/>
      <c r="I104" s="229"/>
      <c r="J104" s="229"/>
      <c r="K104" s="229"/>
      <c r="L104" s="229">
        <v>75</v>
      </c>
      <c r="M104" s="229">
        <f>G104*L104</f>
        <v>7350</v>
      </c>
      <c r="N104" s="229"/>
      <c r="O104" s="230"/>
      <c r="P104" s="490"/>
      <c r="Q104" s="229"/>
      <c r="R104" s="229"/>
      <c r="S104" s="229"/>
      <c r="T104" s="229"/>
      <c r="U104" s="229"/>
      <c r="V104" s="229"/>
      <c r="W104" s="647"/>
      <c r="X104" s="229"/>
      <c r="Y104" s="486"/>
      <c r="Z104" s="229"/>
      <c r="AA104" s="473">
        <f>SUM(W104-(W104*Z104/100))</f>
        <v>0</v>
      </c>
      <c r="AB104" s="472">
        <f>M104</f>
        <v>7350</v>
      </c>
      <c r="AC104" s="659"/>
      <c r="AD104" s="664">
        <v>50</v>
      </c>
      <c r="AE104" s="229">
        <v>0</v>
      </c>
      <c r="AF104" s="229">
        <v>0.01</v>
      </c>
    </row>
    <row r="105" spans="1:32" ht="17.25" x14ac:dyDescent="0.3">
      <c r="A105" s="229">
        <v>61</v>
      </c>
      <c r="B105" s="230" t="s">
        <v>4</v>
      </c>
      <c r="C105" s="229">
        <v>19103</v>
      </c>
      <c r="D105" s="229">
        <v>3</v>
      </c>
      <c r="E105" s="229">
        <v>0</v>
      </c>
      <c r="F105" s="229">
        <v>59</v>
      </c>
      <c r="G105" s="229">
        <v>1259</v>
      </c>
      <c r="H105" s="229"/>
      <c r="I105" s="229"/>
      <c r="J105" s="229"/>
      <c r="K105" s="229"/>
      <c r="L105" s="229">
        <v>75</v>
      </c>
      <c r="M105" s="229">
        <f>G105*L105</f>
        <v>94425</v>
      </c>
      <c r="N105" s="229"/>
      <c r="O105" s="230"/>
      <c r="P105" s="490"/>
      <c r="Q105" s="229"/>
      <c r="R105" s="229"/>
      <c r="S105" s="229"/>
      <c r="T105" s="229"/>
      <c r="U105" s="229"/>
      <c r="V105" s="229"/>
      <c r="W105" s="647"/>
      <c r="X105" s="229"/>
      <c r="Y105" s="486"/>
      <c r="Z105" s="229"/>
      <c r="AA105" s="473">
        <f>SUM(W105-(W105*Z105/100))</f>
        <v>0</v>
      </c>
      <c r="AB105" s="472">
        <f>M105</f>
        <v>94425</v>
      </c>
      <c r="AC105" s="659"/>
      <c r="AD105" s="664">
        <v>50</v>
      </c>
      <c r="AE105" s="229">
        <v>0</v>
      </c>
      <c r="AF105" s="229">
        <v>0.01</v>
      </c>
    </row>
    <row r="106" spans="1:32" ht="17.25" x14ac:dyDescent="0.3">
      <c r="A106" s="229">
        <v>62</v>
      </c>
      <c r="B106" s="230" t="s">
        <v>4</v>
      </c>
      <c r="C106" s="229">
        <v>1927</v>
      </c>
      <c r="D106" s="229">
        <v>5</v>
      </c>
      <c r="E106" s="229">
        <v>1</v>
      </c>
      <c r="F106" s="229">
        <v>73</v>
      </c>
      <c r="G106" s="229">
        <v>2173</v>
      </c>
      <c r="H106" s="229"/>
      <c r="I106" s="229"/>
      <c r="J106" s="229"/>
      <c r="K106" s="229"/>
      <c r="L106" s="229">
        <v>110</v>
      </c>
      <c r="M106" s="229">
        <f>G106*L106</f>
        <v>239030</v>
      </c>
      <c r="N106" s="229"/>
      <c r="O106" s="230"/>
      <c r="P106" s="490"/>
      <c r="Q106" s="229"/>
      <c r="R106" s="229"/>
      <c r="S106" s="229"/>
      <c r="T106" s="229"/>
      <c r="U106" s="229"/>
      <c r="V106" s="229"/>
      <c r="W106" s="647"/>
      <c r="X106" s="229"/>
      <c r="Y106" s="486"/>
      <c r="Z106" s="229"/>
      <c r="AA106" s="473">
        <f>SUM(W106-(W106*Z106/100))</f>
        <v>0</v>
      </c>
      <c r="AB106" s="472">
        <f>M106</f>
        <v>239030</v>
      </c>
      <c r="AC106" s="659"/>
      <c r="AD106" s="664">
        <v>50</v>
      </c>
      <c r="AE106" s="229">
        <v>0</v>
      </c>
      <c r="AF106" s="229">
        <v>0.01</v>
      </c>
    </row>
    <row r="107" spans="1:32" ht="17.25" x14ac:dyDescent="0.3">
      <c r="A107" s="229">
        <v>63</v>
      </c>
      <c r="B107" s="230" t="s">
        <v>14</v>
      </c>
      <c r="C107" s="229">
        <v>560</v>
      </c>
      <c r="D107" s="229">
        <v>0</v>
      </c>
      <c r="E107" s="229">
        <v>3</v>
      </c>
      <c r="F107" s="229">
        <v>13</v>
      </c>
      <c r="G107" s="229">
        <v>313</v>
      </c>
      <c r="H107" s="229"/>
      <c r="I107" s="229"/>
      <c r="J107" s="229"/>
      <c r="K107" s="229"/>
      <c r="L107" s="229"/>
      <c r="M107" s="229"/>
      <c r="N107" s="229"/>
      <c r="O107" s="230"/>
      <c r="P107" s="490"/>
      <c r="Q107" s="229"/>
      <c r="R107" s="229"/>
      <c r="S107" s="229"/>
      <c r="T107" s="229"/>
      <c r="U107" s="229"/>
      <c r="V107" s="229"/>
      <c r="W107" s="647"/>
      <c r="X107" s="229"/>
      <c r="Y107" s="486"/>
      <c r="Z107" s="229"/>
      <c r="AA107" s="473">
        <f>SUM(W107-(W107*Z107/100))</f>
        <v>0</v>
      </c>
      <c r="AB107" s="472"/>
      <c r="AC107" s="659"/>
      <c r="AD107" s="664">
        <v>50</v>
      </c>
      <c r="AE107" s="229">
        <v>0</v>
      </c>
      <c r="AF107" s="229">
        <v>0.01</v>
      </c>
    </row>
    <row r="108" spans="1:32" ht="17.25" x14ac:dyDescent="0.3">
      <c r="A108" s="229">
        <v>64</v>
      </c>
      <c r="B108" s="230" t="s">
        <v>4</v>
      </c>
      <c r="C108" s="229">
        <v>5029</v>
      </c>
      <c r="D108" s="229">
        <v>0</v>
      </c>
      <c r="E108" s="229">
        <v>2</v>
      </c>
      <c r="F108" s="229">
        <v>23</v>
      </c>
      <c r="G108" s="229"/>
      <c r="H108" s="229">
        <v>223</v>
      </c>
      <c r="I108" s="229"/>
      <c r="J108" s="229"/>
      <c r="K108" s="229"/>
      <c r="L108" s="229">
        <v>200</v>
      </c>
      <c r="M108" s="229">
        <f>L108*H108</f>
        <v>44600</v>
      </c>
      <c r="N108" s="229"/>
      <c r="O108" s="230" t="s">
        <v>44</v>
      </c>
      <c r="P108" s="490" t="s">
        <v>9</v>
      </c>
      <c r="Q108" s="229">
        <v>144</v>
      </c>
      <c r="R108" s="229"/>
      <c r="S108" s="229"/>
      <c r="T108" s="229"/>
      <c r="U108" s="229"/>
      <c r="V108" s="229"/>
      <c r="W108" s="647">
        <v>6500</v>
      </c>
      <c r="X108" s="229">
        <f>Q108*W108</f>
        <v>936000</v>
      </c>
      <c r="Y108" s="486">
        <v>30</v>
      </c>
      <c r="Z108" s="229">
        <v>85</v>
      </c>
      <c r="AA108" s="473">
        <f>SUM(W108-(W108*Z108/100))</f>
        <v>975</v>
      </c>
      <c r="AB108" s="472">
        <f>M108+AA108</f>
        <v>45575</v>
      </c>
      <c r="AC108" s="659"/>
      <c r="AD108" s="664">
        <v>10</v>
      </c>
      <c r="AE108" s="229">
        <v>0</v>
      </c>
      <c r="AF108" s="229">
        <v>0.02</v>
      </c>
    </row>
    <row r="109" spans="1:32" ht="17.25" x14ac:dyDescent="0.3">
      <c r="A109" s="229"/>
      <c r="B109" s="230"/>
      <c r="C109" s="229"/>
      <c r="D109" s="229"/>
      <c r="E109" s="229"/>
      <c r="F109" s="229"/>
      <c r="G109" s="229"/>
      <c r="H109" s="229"/>
      <c r="I109" s="229"/>
      <c r="J109" s="229"/>
      <c r="K109" s="229"/>
      <c r="L109" s="229"/>
      <c r="M109" s="229"/>
      <c r="N109" s="229"/>
      <c r="O109" s="230" t="s">
        <v>317</v>
      </c>
      <c r="P109" s="490"/>
      <c r="Q109" s="229"/>
      <c r="R109" s="229"/>
      <c r="S109" s="229">
        <v>80</v>
      </c>
      <c r="T109" s="229"/>
      <c r="U109" s="229"/>
      <c r="V109" s="229"/>
      <c r="W109" s="647"/>
      <c r="X109" s="229"/>
      <c r="Y109" s="486"/>
      <c r="Z109" s="229"/>
      <c r="AA109" s="473">
        <f>SUM(W109-(W109*Z109/100))</f>
        <v>0</v>
      </c>
      <c r="AB109" s="472"/>
      <c r="AC109" s="659"/>
      <c r="AD109" s="664"/>
      <c r="AE109" s="229"/>
      <c r="AF109" s="229"/>
    </row>
    <row r="110" spans="1:32" ht="17.25" x14ac:dyDescent="0.3">
      <c r="A110" s="229"/>
      <c r="B110" s="230"/>
      <c r="C110" s="229"/>
      <c r="D110" s="229"/>
      <c r="E110" s="229"/>
      <c r="F110" s="229"/>
      <c r="G110" s="229"/>
      <c r="H110" s="229"/>
      <c r="I110" s="229"/>
      <c r="J110" s="229"/>
      <c r="K110" s="229"/>
      <c r="L110" s="229"/>
      <c r="M110" s="229"/>
      <c r="N110" s="229"/>
      <c r="O110" s="230" t="s">
        <v>318</v>
      </c>
      <c r="P110" s="490"/>
      <c r="Q110" s="229"/>
      <c r="R110" s="229"/>
      <c r="S110" s="229">
        <v>64</v>
      </c>
      <c r="T110" s="229"/>
      <c r="U110" s="229"/>
      <c r="V110" s="229"/>
      <c r="W110" s="647"/>
      <c r="X110" s="229"/>
      <c r="Y110" s="486"/>
      <c r="Z110" s="229"/>
      <c r="AA110" s="473">
        <f>SUM(W110-(W110*Z110/100))</f>
        <v>0</v>
      </c>
      <c r="AB110" s="472"/>
      <c r="AC110" s="659"/>
      <c r="AD110" s="664"/>
      <c r="AE110" s="229"/>
      <c r="AF110" s="229"/>
    </row>
    <row r="111" spans="1:32" ht="17.25" x14ac:dyDescent="0.3">
      <c r="A111" s="229"/>
      <c r="B111" s="230"/>
      <c r="C111" s="229"/>
      <c r="D111" s="229"/>
      <c r="E111" s="229"/>
      <c r="F111" s="229"/>
      <c r="G111" s="229"/>
      <c r="H111" s="229"/>
      <c r="I111" s="229"/>
      <c r="J111" s="229"/>
      <c r="K111" s="229"/>
      <c r="L111" s="229"/>
      <c r="M111" s="229"/>
      <c r="N111" s="229"/>
      <c r="O111" s="230" t="s">
        <v>17</v>
      </c>
      <c r="P111" s="490" t="s">
        <v>2</v>
      </c>
      <c r="Q111" s="229">
        <v>64</v>
      </c>
      <c r="R111" s="229"/>
      <c r="S111" s="229">
        <v>64</v>
      </c>
      <c r="T111" s="229"/>
      <c r="U111" s="229"/>
      <c r="V111" s="229"/>
      <c r="W111" s="647">
        <v>6500</v>
      </c>
      <c r="X111" s="229">
        <f>Q111*W111</f>
        <v>416000</v>
      </c>
      <c r="Y111" s="486">
        <v>10</v>
      </c>
      <c r="Z111" s="229">
        <v>10</v>
      </c>
      <c r="AA111" s="473">
        <f>SUM(W111-(W111*Z111/100))</f>
        <v>5850</v>
      </c>
      <c r="AB111" s="472"/>
      <c r="AC111" s="659"/>
      <c r="AD111" s="664">
        <v>50</v>
      </c>
      <c r="AE111" s="229">
        <v>0</v>
      </c>
      <c r="AF111" s="229">
        <v>0.01</v>
      </c>
    </row>
    <row r="112" spans="1:32" ht="17.25" x14ac:dyDescent="0.3">
      <c r="A112" s="229"/>
      <c r="B112" s="230"/>
      <c r="C112" s="229"/>
      <c r="D112" s="229"/>
      <c r="E112" s="229"/>
      <c r="F112" s="229"/>
      <c r="G112" s="229"/>
      <c r="H112" s="229"/>
      <c r="I112" s="229"/>
      <c r="J112" s="229"/>
      <c r="K112" s="229"/>
      <c r="L112" s="229"/>
      <c r="M112" s="229"/>
      <c r="N112" s="229"/>
      <c r="O112" s="230" t="s">
        <v>16</v>
      </c>
      <c r="P112" s="490" t="s">
        <v>2</v>
      </c>
      <c r="Q112" s="229">
        <v>56</v>
      </c>
      <c r="R112" s="229"/>
      <c r="S112" s="229">
        <v>56</v>
      </c>
      <c r="T112" s="229"/>
      <c r="U112" s="229"/>
      <c r="V112" s="229"/>
      <c r="W112" s="647">
        <v>2400</v>
      </c>
      <c r="X112" s="229">
        <f>Q112*W112</f>
        <v>134400</v>
      </c>
      <c r="Y112" s="486">
        <v>30</v>
      </c>
      <c r="Z112" s="229">
        <v>50</v>
      </c>
      <c r="AA112" s="473">
        <f>SUM(W112-(W112*Z112/100))</f>
        <v>1200</v>
      </c>
      <c r="AB112" s="472"/>
      <c r="AC112" s="659"/>
      <c r="AD112" s="664">
        <v>0</v>
      </c>
      <c r="AE112" s="493">
        <f>AC112</f>
        <v>0</v>
      </c>
      <c r="AF112" s="229">
        <v>0.03</v>
      </c>
    </row>
    <row r="113" spans="1:32" ht="17.25" x14ac:dyDescent="0.3">
      <c r="A113" s="229"/>
      <c r="B113" s="230"/>
      <c r="C113" s="229"/>
      <c r="D113" s="229"/>
      <c r="E113" s="229"/>
      <c r="F113" s="229"/>
      <c r="G113" s="229"/>
      <c r="H113" s="229"/>
      <c r="I113" s="229"/>
      <c r="J113" s="229"/>
      <c r="K113" s="229"/>
      <c r="L113" s="229"/>
      <c r="M113" s="229"/>
      <c r="N113" s="229"/>
      <c r="O113" s="230" t="s">
        <v>12</v>
      </c>
      <c r="P113" s="490" t="s">
        <v>0</v>
      </c>
      <c r="Q113" s="229">
        <v>44</v>
      </c>
      <c r="R113" s="229">
        <v>44</v>
      </c>
      <c r="S113" s="229"/>
      <c r="T113" s="229"/>
      <c r="U113" s="229"/>
      <c r="V113" s="229"/>
      <c r="W113" s="647">
        <v>5400</v>
      </c>
      <c r="X113" s="229">
        <f>Q113*W113</f>
        <v>237600</v>
      </c>
      <c r="Y113" s="486">
        <v>10</v>
      </c>
      <c r="Z113" s="229">
        <v>40</v>
      </c>
      <c r="AA113" s="473">
        <f>SUM(W113-(W113*Z113/100))</f>
        <v>3240</v>
      </c>
      <c r="AB113" s="472"/>
      <c r="AC113" s="659"/>
      <c r="AD113" s="664">
        <v>50</v>
      </c>
      <c r="AE113" s="229">
        <v>0</v>
      </c>
      <c r="AF113" s="229">
        <v>0.01</v>
      </c>
    </row>
    <row r="114" spans="1:32" ht="17.25" x14ac:dyDescent="0.3">
      <c r="A114" s="229">
        <v>65</v>
      </c>
      <c r="B114" s="230" t="s">
        <v>4</v>
      </c>
      <c r="C114" s="229">
        <v>6651</v>
      </c>
      <c r="D114" s="229">
        <v>0</v>
      </c>
      <c r="E114" s="229">
        <v>0</v>
      </c>
      <c r="F114" s="229">
        <v>81</v>
      </c>
      <c r="G114" s="229"/>
      <c r="H114" s="229">
        <v>81</v>
      </c>
      <c r="I114" s="229"/>
      <c r="J114" s="229"/>
      <c r="K114" s="229"/>
      <c r="L114" s="229">
        <v>200</v>
      </c>
      <c r="M114" s="229">
        <f>L114*H114</f>
        <v>16200</v>
      </c>
      <c r="N114" s="229"/>
      <c r="O114" s="230" t="s">
        <v>39</v>
      </c>
      <c r="P114" s="490" t="s">
        <v>2</v>
      </c>
      <c r="Q114" s="229">
        <v>174.08</v>
      </c>
      <c r="R114" s="229"/>
      <c r="S114" s="229">
        <v>174.08</v>
      </c>
      <c r="T114" s="229"/>
      <c r="U114" s="229"/>
      <c r="V114" s="229"/>
      <c r="W114" s="647">
        <v>6500</v>
      </c>
      <c r="X114" s="229">
        <f>Q114*W114</f>
        <v>1131520</v>
      </c>
      <c r="Y114" s="486">
        <v>2</v>
      </c>
      <c r="Z114" s="229">
        <v>2</v>
      </c>
      <c r="AA114" s="473">
        <f>SUM(W114-(W114*Z114/100))</f>
        <v>6370</v>
      </c>
      <c r="AB114" s="472">
        <f>M114+AA114</f>
        <v>22570</v>
      </c>
      <c r="AC114" s="659"/>
      <c r="AD114" s="664">
        <v>10</v>
      </c>
      <c r="AE114" s="229">
        <v>0</v>
      </c>
      <c r="AF114" s="229">
        <v>0.02</v>
      </c>
    </row>
    <row r="115" spans="1:32" ht="17.25" x14ac:dyDescent="0.3">
      <c r="A115" s="229">
        <v>66</v>
      </c>
      <c r="B115" s="230" t="s">
        <v>4</v>
      </c>
      <c r="C115" s="229">
        <v>4019</v>
      </c>
      <c r="D115" s="229">
        <v>6</v>
      </c>
      <c r="E115" s="229">
        <v>3</v>
      </c>
      <c r="F115" s="229">
        <v>92</v>
      </c>
      <c r="G115" s="229">
        <v>2792</v>
      </c>
      <c r="H115" s="229"/>
      <c r="I115" s="229"/>
      <c r="J115" s="229"/>
      <c r="K115" s="229"/>
      <c r="L115" s="229">
        <v>100</v>
      </c>
      <c r="M115" s="229">
        <f>G115*L115</f>
        <v>279200</v>
      </c>
      <c r="N115" s="229"/>
      <c r="O115" s="230"/>
      <c r="P115" s="490"/>
      <c r="Q115" s="229"/>
      <c r="R115" s="229"/>
      <c r="S115" s="229"/>
      <c r="T115" s="229"/>
      <c r="U115" s="229"/>
      <c r="V115" s="229"/>
      <c r="W115" s="647"/>
      <c r="X115" s="229"/>
      <c r="Y115" s="486"/>
      <c r="Z115" s="229"/>
      <c r="AA115" s="473">
        <f>SUM(W115-(W115*Z115/100))</f>
        <v>0</v>
      </c>
      <c r="AB115" s="472">
        <f>M115</f>
        <v>279200</v>
      </c>
      <c r="AC115" s="659"/>
      <c r="AD115" s="664">
        <v>50</v>
      </c>
      <c r="AE115" s="229">
        <v>0</v>
      </c>
      <c r="AF115" s="229">
        <v>0.01</v>
      </c>
    </row>
    <row r="116" spans="1:32" ht="17.25" x14ac:dyDescent="0.3">
      <c r="A116" s="229">
        <v>67</v>
      </c>
      <c r="B116" s="230" t="s">
        <v>4</v>
      </c>
      <c r="C116" s="229">
        <v>7205</v>
      </c>
      <c r="D116" s="229">
        <v>0</v>
      </c>
      <c r="E116" s="229">
        <v>1</v>
      </c>
      <c r="F116" s="229">
        <v>9</v>
      </c>
      <c r="G116" s="229">
        <v>109</v>
      </c>
      <c r="H116" s="229"/>
      <c r="I116" s="229"/>
      <c r="J116" s="229"/>
      <c r="K116" s="229"/>
      <c r="L116" s="229">
        <v>75</v>
      </c>
      <c r="M116" s="229">
        <f>G116*L116</f>
        <v>8175</v>
      </c>
      <c r="N116" s="229"/>
      <c r="O116" s="230"/>
      <c r="P116" s="490"/>
      <c r="Q116" s="229"/>
      <c r="R116" s="229"/>
      <c r="S116" s="229"/>
      <c r="T116" s="229"/>
      <c r="U116" s="229"/>
      <c r="V116" s="229"/>
      <c r="W116" s="647"/>
      <c r="X116" s="229"/>
      <c r="Y116" s="486"/>
      <c r="Z116" s="229"/>
      <c r="AA116" s="473">
        <f>SUM(W116-(W116*Z116/100))</f>
        <v>0</v>
      </c>
      <c r="AB116" s="472">
        <f>M116</f>
        <v>8175</v>
      </c>
      <c r="AC116" s="659"/>
      <c r="AD116" s="229">
        <v>50</v>
      </c>
      <c r="AE116" s="229">
        <v>0</v>
      </c>
      <c r="AF116" s="229">
        <v>0.01</v>
      </c>
    </row>
    <row r="117" spans="1:32" ht="17.25" x14ac:dyDescent="0.3">
      <c r="A117" s="229">
        <v>68</v>
      </c>
      <c r="B117" s="230" t="s">
        <v>4</v>
      </c>
      <c r="C117" s="229">
        <v>6650</v>
      </c>
      <c r="D117" s="229">
        <v>0</v>
      </c>
      <c r="E117" s="229">
        <v>1</v>
      </c>
      <c r="F117" s="229">
        <v>45</v>
      </c>
      <c r="G117" s="229">
        <v>145</v>
      </c>
      <c r="H117" s="229"/>
      <c r="I117" s="229"/>
      <c r="J117" s="229"/>
      <c r="K117" s="229"/>
      <c r="L117" s="229">
        <v>200</v>
      </c>
      <c r="M117" s="229">
        <f>L117*G117</f>
        <v>29000</v>
      </c>
      <c r="N117" s="229"/>
      <c r="O117" s="230"/>
      <c r="P117" s="490"/>
      <c r="Q117" s="229"/>
      <c r="R117" s="229"/>
      <c r="S117" s="229"/>
      <c r="T117" s="229"/>
      <c r="U117" s="229"/>
      <c r="V117" s="229"/>
      <c r="W117" s="647"/>
      <c r="X117" s="229"/>
      <c r="Y117" s="486"/>
      <c r="Z117" s="229"/>
      <c r="AA117" s="473">
        <f>SUM(W117-(W117*Z117/100))</f>
        <v>0</v>
      </c>
      <c r="AB117" s="472">
        <f>M117</f>
        <v>29000</v>
      </c>
      <c r="AC117" s="659"/>
      <c r="AD117" s="229">
        <v>50</v>
      </c>
      <c r="AE117" s="229">
        <v>0</v>
      </c>
      <c r="AF117" s="229">
        <v>0.01</v>
      </c>
    </row>
    <row r="118" spans="1:32" ht="17.25" x14ac:dyDescent="0.3">
      <c r="A118" s="229">
        <v>69</v>
      </c>
      <c r="B118" s="230" t="s">
        <v>4</v>
      </c>
      <c r="C118" s="229">
        <v>29823</v>
      </c>
      <c r="D118" s="229">
        <v>0</v>
      </c>
      <c r="E118" s="229">
        <v>1</v>
      </c>
      <c r="F118" s="229">
        <v>5</v>
      </c>
      <c r="G118" s="229"/>
      <c r="H118" s="229">
        <v>105</v>
      </c>
      <c r="I118" s="229"/>
      <c r="J118" s="229"/>
      <c r="K118" s="229"/>
      <c r="L118" s="229">
        <v>75</v>
      </c>
      <c r="M118" s="229">
        <f>H118*L118</f>
        <v>7875</v>
      </c>
      <c r="N118" s="229"/>
      <c r="O118" s="230" t="s">
        <v>39</v>
      </c>
      <c r="P118" s="490" t="s">
        <v>2</v>
      </c>
      <c r="Q118" s="229">
        <v>228.69</v>
      </c>
      <c r="R118" s="229"/>
      <c r="S118" s="229">
        <v>228.69</v>
      </c>
      <c r="T118" s="229"/>
      <c r="U118" s="229"/>
      <c r="V118" s="229"/>
      <c r="W118" s="647">
        <v>6500</v>
      </c>
      <c r="X118" s="229">
        <f>Q118*W118</f>
        <v>1486485</v>
      </c>
      <c r="Y118" s="486">
        <v>25</v>
      </c>
      <c r="Z118" s="229">
        <v>40</v>
      </c>
      <c r="AA118" s="473">
        <f>SUM(W118-(W118*Z118/100))</f>
        <v>3900</v>
      </c>
      <c r="AB118" s="472">
        <f>M118+AA118</f>
        <v>11775</v>
      </c>
      <c r="AC118" s="659"/>
      <c r="AD118" s="229">
        <v>10</v>
      </c>
      <c r="AE118" s="229">
        <v>0</v>
      </c>
      <c r="AF118" s="229">
        <v>0.02</v>
      </c>
    </row>
    <row r="119" spans="1:32" ht="17.25" x14ac:dyDescent="0.3">
      <c r="A119" s="229"/>
      <c r="B119" s="230"/>
      <c r="C119" s="229"/>
      <c r="D119" s="229"/>
      <c r="E119" s="229"/>
      <c r="F119" s="229"/>
      <c r="G119" s="229"/>
      <c r="H119" s="229"/>
      <c r="I119" s="229"/>
      <c r="J119" s="229"/>
      <c r="K119" s="229"/>
      <c r="L119" s="229"/>
      <c r="M119" s="229"/>
      <c r="N119" s="229"/>
      <c r="O119" s="230" t="s">
        <v>16</v>
      </c>
      <c r="P119" s="490" t="s">
        <v>0</v>
      </c>
      <c r="Q119" s="229">
        <v>46.02</v>
      </c>
      <c r="R119" s="229"/>
      <c r="S119" s="229">
        <v>46.02</v>
      </c>
      <c r="T119" s="229"/>
      <c r="U119" s="229"/>
      <c r="V119" s="229"/>
      <c r="W119" s="647">
        <v>2400</v>
      </c>
      <c r="X119" s="229">
        <f>Q119*W119</f>
        <v>110448.00000000001</v>
      </c>
      <c r="Y119" s="486">
        <v>10</v>
      </c>
      <c r="Z119" s="229">
        <v>40</v>
      </c>
      <c r="AA119" s="473">
        <f>SUM(W119-(W119*Z119/100))</f>
        <v>1440</v>
      </c>
      <c r="AB119" s="472">
        <f>AA119</f>
        <v>1440</v>
      </c>
      <c r="AC119" s="659"/>
      <c r="AD119" s="229">
        <v>0</v>
      </c>
      <c r="AE119" s="493">
        <f>AC119</f>
        <v>0</v>
      </c>
      <c r="AF119" s="229">
        <v>0.03</v>
      </c>
    </row>
    <row r="120" spans="1:32" ht="17.25" x14ac:dyDescent="0.3">
      <c r="A120" s="229">
        <v>70</v>
      </c>
      <c r="B120" s="230" t="s">
        <v>4</v>
      </c>
      <c r="C120" s="229">
        <v>9589</v>
      </c>
      <c r="D120" s="229">
        <v>0</v>
      </c>
      <c r="E120" s="229">
        <v>0</v>
      </c>
      <c r="F120" s="229">
        <v>33</v>
      </c>
      <c r="G120" s="229"/>
      <c r="H120" s="229">
        <v>33</v>
      </c>
      <c r="I120" s="229"/>
      <c r="J120" s="229"/>
      <c r="K120" s="229"/>
      <c r="L120" s="229">
        <v>130</v>
      </c>
      <c r="M120" s="229">
        <f>L120*H120</f>
        <v>4290</v>
      </c>
      <c r="N120" s="229"/>
      <c r="O120" s="230" t="s">
        <v>39</v>
      </c>
      <c r="P120" s="490" t="s">
        <v>2</v>
      </c>
      <c r="Q120" s="229">
        <v>112.53</v>
      </c>
      <c r="R120" s="229"/>
      <c r="S120" s="229">
        <v>112.53</v>
      </c>
      <c r="T120" s="229"/>
      <c r="U120" s="229"/>
      <c r="V120" s="229"/>
      <c r="W120" s="647">
        <v>6500</v>
      </c>
      <c r="X120" s="229">
        <f>Q120*W120</f>
        <v>731445</v>
      </c>
      <c r="Y120" s="486">
        <v>7</v>
      </c>
      <c r="Z120" s="229">
        <v>7</v>
      </c>
      <c r="AA120" s="473">
        <f>SUM(W120-(W120*Z120/100))</f>
        <v>6045</v>
      </c>
      <c r="AB120" s="472">
        <f>M120+AA120</f>
        <v>10335</v>
      </c>
      <c r="AC120" s="659"/>
      <c r="AD120" s="229">
        <v>10</v>
      </c>
      <c r="AE120" s="229">
        <v>0</v>
      </c>
      <c r="AF120" s="229">
        <v>0.02</v>
      </c>
    </row>
    <row r="121" spans="1:32" ht="17.25" x14ac:dyDescent="0.3">
      <c r="A121" s="229">
        <v>71</v>
      </c>
      <c r="B121" s="230" t="s">
        <v>4</v>
      </c>
      <c r="C121" s="229">
        <v>17993</v>
      </c>
      <c r="D121" s="229">
        <v>29</v>
      </c>
      <c r="E121" s="229">
        <v>0</v>
      </c>
      <c r="F121" s="229">
        <v>8</v>
      </c>
      <c r="G121" s="229">
        <v>11608</v>
      </c>
      <c r="H121" s="229"/>
      <c r="I121" s="229"/>
      <c r="J121" s="229"/>
      <c r="K121" s="229"/>
      <c r="L121" s="229">
        <v>75</v>
      </c>
      <c r="M121" s="229">
        <f>G121*L121</f>
        <v>870600</v>
      </c>
      <c r="N121" s="229"/>
      <c r="O121" s="230"/>
      <c r="P121" s="490"/>
      <c r="Q121" s="229"/>
      <c r="R121" s="229"/>
      <c r="S121" s="229"/>
      <c r="T121" s="229"/>
      <c r="U121" s="229"/>
      <c r="V121" s="229"/>
      <c r="W121" s="647"/>
      <c r="X121" s="229"/>
      <c r="Y121" s="486"/>
      <c r="Z121" s="229"/>
      <c r="AA121" s="473">
        <f>SUM(W121-(W121*Z121/100))</f>
        <v>0</v>
      </c>
      <c r="AB121" s="472">
        <f>M121</f>
        <v>870600</v>
      </c>
      <c r="AC121" s="659"/>
      <c r="AD121" s="229">
        <v>50</v>
      </c>
      <c r="AE121" s="229">
        <v>0</v>
      </c>
      <c r="AF121" s="229">
        <v>0.01</v>
      </c>
    </row>
    <row r="122" spans="1:32" ht="17.25" x14ac:dyDescent="0.3">
      <c r="A122" s="229">
        <v>72</v>
      </c>
      <c r="B122" s="230" t="s">
        <v>14</v>
      </c>
      <c r="C122" s="229">
        <v>306</v>
      </c>
      <c r="D122" s="229">
        <v>0</v>
      </c>
      <c r="E122" s="229">
        <v>1</v>
      </c>
      <c r="F122" s="229">
        <v>44</v>
      </c>
      <c r="G122" s="229"/>
      <c r="H122" s="229">
        <v>144</v>
      </c>
      <c r="I122" s="229"/>
      <c r="J122" s="229"/>
      <c r="K122" s="229"/>
      <c r="L122" s="229"/>
      <c r="M122" s="229"/>
      <c r="N122" s="229"/>
      <c r="O122" s="230" t="s">
        <v>44</v>
      </c>
      <c r="P122" s="490" t="s">
        <v>9</v>
      </c>
      <c r="Q122" s="229">
        <v>266</v>
      </c>
      <c r="R122" s="229"/>
      <c r="S122" s="229"/>
      <c r="T122" s="229"/>
      <c r="U122" s="229"/>
      <c r="V122" s="229"/>
      <c r="W122" s="647">
        <v>6500</v>
      </c>
      <c r="X122" s="229">
        <f>Q122*W122</f>
        <v>1729000</v>
      </c>
      <c r="Y122" s="486">
        <v>30</v>
      </c>
      <c r="Z122" s="229">
        <v>85</v>
      </c>
      <c r="AA122" s="473">
        <f>SUM(W122-(W122*Z122/100))</f>
        <v>975</v>
      </c>
      <c r="AB122" s="472">
        <f>AA122</f>
        <v>975</v>
      </c>
      <c r="AC122" s="659"/>
      <c r="AD122" s="229">
        <v>10</v>
      </c>
      <c r="AE122" s="229">
        <v>0</v>
      </c>
      <c r="AF122" s="229">
        <v>0.02</v>
      </c>
    </row>
    <row r="123" spans="1:32" ht="17.25" x14ac:dyDescent="0.3">
      <c r="A123" s="229"/>
      <c r="B123" s="230"/>
      <c r="C123" s="229"/>
      <c r="D123" s="229"/>
      <c r="E123" s="229"/>
      <c r="F123" s="229"/>
      <c r="G123" s="229"/>
      <c r="H123" s="229"/>
      <c r="I123" s="229"/>
      <c r="J123" s="229"/>
      <c r="K123" s="229"/>
      <c r="L123" s="229"/>
      <c r="M123" s="229"/>
      <c r="N123" s="229"/>
      <c r="O123" s="230" t="s">
        <v>317</v>
      </c>
      <c r="P123" s="490"/>
      <c r="Q123" s="229"/>
      <c r="R123" s="229"/>
      <c r="S123" s="229">
        <v>168</v>
      </c>
      <c r="T123" s="229"/>
      <c r="U123" s="229"/>
      <c r="V123" s="229"/>
      <c r="W123" s="647"/>
      <c r="X123" s="229"/>
      <c r="Y123" s="486"/>
      <c r="Z123" s="229"/>
      <c r="AA123" s="473">
        <f>SUM(W123-(W123*Z123/100))</f>
        <v>0</v>
      </c>
      <c r="AB123" s="472"/>
      <c r="AC123" s="659"/>
      <c r="AD123" s="229"/>
      <c r="AE123" s="229"/>
      <c r="AF123" s="229"/>
    </row>
    <row r="124" spans="1:32" ht="17.25" x14ac:dyDescent="0.3">
      <c r="A124" s="229"/>
      <c r="B124" s="230"/>
      <c r="C124" s="229"/>
      <c r="D124" s="229"/>
      <c r="E124" s="229"/>
      <c r="F124" s="229"/>
      <c r="G124" s="229"/>
      <c r="H124" s="229"/>
      <c r="I124" s="229"/>
      <c r="J124" s="229"/>
      <c r="K124" s="229"/>
      <c r="L124" s="229"/>
      <c r="M124" s="229"/>
      <c r="N124" s="229"/>
      <c r="O124" s="217" t="s">
        <v>318</v>
      </c>
      <c r="P124" s="490"/>
      <c r="Q124" s="502"/>
      <c r="R124" s="229"/>
      <c r="S124" s="229">
        <v>98</v>
      </c>
      <c r="T124" s="229"/>
      <c r="U124" s="229"/>
      <c r="V124" s="229"/>
      <c r="W124" s="647"/>
      <c r="X124" s="229"/>
      <c r="Y124" s="486"/>
      <c r="Z124" s="215"/>
      <c r="AA124" s="473">
        <f>SUM(W124-(W124*Z124/100))</f>
        <v>0</v>
      </c>
      <c r="AB124" s="472"/>
      <c r="AC124" s="659"/>
      <c r="AD124" s="229"/>
      <c r="AE124" s="229"/>
      <c r="AF124" s="229"/>
    </row>
    <row r="125" spans="1:32" ht="17.25" x14ac:dyDescent="0.3">
      <c r="A125" s="229"/>
      <c r="B125" s="230"/>
      <c r="C125" s="229"/>
      <c r="D125" s="229"/>
      <c r="E125" s="229"/>
      <c r="F125" s="229"/>
      <c r="G125" s="229"/>
      <c r="H125" s="229"/>
      <c r="I125" s="229"/>
      <c r="J125" s="229"/>
      <c r="K125" s="229"/>
      <c r="L125" s="229"/>
      <c r="M125" s="229"/>
      <c r="N125" s="229"/>
      <c r="O125" s="217" t="s">
        <v>12</v>
      </c>
      <c r="P125" s="490" t="s">
        <v>0</v>
      </c>
      <c r="Q125" s="547">
        <v>24.75</v>
      </c>
      <c r="R125" s="229">
        <v>24.75</v>
      </c>
      <c r="S125" s="229"/>
      <c r="T125" s="229"/>
      <c r="U125" s="229"/>
      <c r="V125" s="229"/>
      <c r="W125" s="647">
        <v>5400</v>
      </c>
      <c r="X125" s="229">
        <f>Q125*W125</f>
        <v>133650</v>
      </c>
      <c r="Y125" s="486">
        <v>30</v>
      </c>
      <c r="Z125" s="215">
        <v>93</v>
      </c>
      <c r="AA125" s="473">
        <f>SUM(W125-(W125*Z125/100))</f>
        <v>378</v>
      </c>
      <c r="AB125" s="472">
        <f>AA125</f>
        <v>378</v>
      </c>
      <c r="AC125" s="659"/>
      <c r="AD125" s="229">
        <v>50</v>
      </c>
      <c r="AE125" s="229">
        <v>0</v>
      </c>
      <c r="AF125" s="229">
        <v>0.01</v>
      </c>
    </row>
    <row r="126" spans="1:32" ht="17.25" x14ac:dyDescent="0.3">
      <c r="A126" s="229">
        <v>73</v>
      </c>
      <c r="B126" s="230" t="s">
        <v>4</v>
      </c>
      <c r="C126" s="229">
        <v>8489</v>
      </c>
      <c r="D126" s="229">
        <v>1</v>
      </c>
      <c r="E126" s="229">
        <v>1</v>
      </c>
      <c r="F126" s="229">
        <v>99</v>
      </c>
      <c r="G126" s="229"/>
      <c r="H126" s="229">
        <v>599</v>
      </c>
      <c r="I126" s="229"/>
      <c r="J126" s="229"/>
      <c r="K126" s="229"/>
      <c r="L126" s="229"/>
      <c r="M126" s="229"/>
      <c r="N126" s="229"/>
      <c r="O126" s="217" t="s">
        <v>1365</v>
      </c>
      <c r="P126" s="490" t="s">
        <v>9</v>
      </c>
      <c r="Q126" s="229">
        <v>80</v>
      </c>
      <c r="R126" s="229"/>
      <c r="S126" s="229">
        <v>80</v>
      </c>
      <c r="T126" s="229"/>
      <c r="U126" s="229"/>
      <c r="V126" s="229"/>
      <c r="W126" s="647">
        <v>6500</v>
      </c>
      <c r="X126" s="229">
        <f>Q126*W126</f>
        <v>520000</v>
      </c>
      <c r="Y126" s="486">
        <v>1</v>
      </c>
      <c r="Z126" s="229">
        <v>2</v>
      </c>
      <c r="AA126" s="473">
        <f>SUM(W126-(W126*Z126/100))</f>
        <v>6370</v>
      </c>
      <c r="AB126" s="472">
        <f>AA126</f>
        <v>6370</v>
      </c>
      <c r="AC126" s="659"/>
      <c r="AD126" s="229">
        <v>10</v>
      </c>
      <c r="AE126" s="229">
        <v>0</v>
      </c>
      <c r="AF126" s="229">
        <v>0.02</v>
      </c>
    </row>
    <row r="127" spans="1:32" ht="17.25" x14ac:dyDescent="0.3">
      <c r="A127" s="229">
        <v>74</v>
      </c>
      <c r="B127" s="230" t="s">
        <v>4</v>
      </c>
      <c r="C127" s="229">
        <v>29825</v>
      </c>
      <c r="D127" s="229">
        <v>0</v>
      </c>
      <c r="E127" s="229">
        <v>0</v>
      </c>
      <c r="F127" s="229">
        <v>73</v>
      </c>
      <c r="G127" s="229"/>
      <c r="H127" s="229">
        <v>73</v>
      </c>
      <c r="I127" s="229"/>
      <c r="J127" s="229"/>
      <c r="K127" s="229"/>
      <c r="L127" s="229"/>
      <c r="M127" s="229"/>
      <c r="N127" s="229"/>
      <c r="O127" s="230" t="s">
        <v>39</v>
      </c>
      <c r="P127" s="490" t="s">
        <v>2</v>
      </c>
      <c r="Q127" s="229">
        <v>182.02</v>
      </c>
      <c r="R127" s="229"/>
      <c r="S127" s="229">
        <v>182.02</v>
      </c>
      <c r="T127" s="229"/>
      <c r="U127" s="229"/>
      <c r="V127" s="229"/>
      <c r="W127" s="647">
        <v>6500</v>
      </c>
      <c r="X127" s="229">
        <f>Q127*W127</f>
        <v>1183130</v>
      </c>
      <c r="Y127" s="486">
        <v>15</v>
      </c>
      <c r="Z127" s="229">
        <v>20</v>
      </c>
      <c r="AA127" s="473">
        <f>SUM(W127-(W127*Z127/100))</f>
        <v>5200</v>
      </c>
      <c r="AB127" s="472">
        <f>AA127</f>
        <v>5200</v>
      </c>
      <c r="AC127" s="659"/>
      <c r="AD127" s="229">
        <v>10</v>
      </c>
      <c r="AE127" s="229">
        <v>0</v>
      </c>
      <c r="AF127" s="229">
        <v>0.02</v>
      </c>
    </row>
    <row r="128" spans="1:32" ht="17.25" x14ac:dyDescent="0.3">
      <c r="A128" s="229"/>
      <c r="B128" s="230"/>
      <c r="C128" s="229"/>
      <c r="D128" s="229"/>
      <c r="E128" s="229"/>
      <c r="F128" s="229"/>
      <c r="G128" s="229"/>
      <c r="H128" s="229"/>
      <c r="I128" s="229"/>
      <c r="J128" s="229"/>
      <c r="K128" s="229"/>
      <c r="L128" s="229"/>
      <c r="M128" s="229"/>
      <c r="N128" s="229"/>
      <c r="O128" s="230" t="s">
        <v>158</v>
      </c>
      <c r="P128" s="490" t="s">
        <v>2</v>
      </c>
      <c r="Q128" s="229">
        <v>3.42</v>
      </c>
      <c r="R128" s="229"/>
      <c r="S128" s="229">
        <v>3.42</v>
      </c>
      <c r="T128" s="229"/>
      <c r="U128" s="229"/>
      <c r="V128" s="229"/>
      <c r="W128" s="647">
        <v>2400</v>
      </c>
      <c r="X128" s="229">
        <f>Q128*W128</f>
        <v>8208</v>
      </c>
      <c r="Y128" s="486">
        <v>15</v>
      </c>
      <c r="Z128" s="229">
        <v>20</v>
      </c>
      <c r="AA128" s="473">
        <f>SUM(W128-(W128*Z128/100))</f>
        <v>1920</v>
      </c>
      <c r="AB128" s="472">
        <f>AA128</f>
        <v>1920</v>
      </c>
      <c r="AC128" s="659"/>
      <c r="AD128" s="229">
        <v>10</v>
      </c>
      <c r="AE128" s="229">
        <v>0</v>
      </c>
      <c r="AF128" s="229">
        <v>0.02</v>
      </c>
    </row>
    <row r="129" spans="1:32" ht="17.25" x14ac:dyDescent="0.3">
      <c r="A129" s="229">
        <v>75</v>
      </c>
      <c r="B129" s="230" t="s">
        <v>4</v>
      </c>
      <c r="C129" s="229">
        <v>29829</v>
      </c>
      <c r="D129" s="229">
        <v>0</v>
      </c>
      <c r="E129" s="229">
        <v>0</v>
      </c>
      <c r="F129" s="229">
        <v>39</v>
      </c>
      <c r="G129" s="229"/>
      <c r="H129" s="229">
        <v>39</v>
      </c>
      <c r="I129" s="229"/>
      <c r="J129" s="229"/>
      <c r="K129" s="229"/>
      <c r="L129" s="229">
        <v>75</v>
      </c>
      <c r="M129" s="229">
        <f>L129*H129</f>
        <v>2925</v>
      </c>
      <c r="N129" s="229"/>
      <c r="O129" s="230"/>
      <c r="P129" s="490"/>
      <c r="Q129" s="229"/>
      <c r="R129" s="229"/>
      <c r="S129" s="229"/>
      <c r="T129" s="229"/>
      <c r="U129" s="229"/>
      <c r="V129" s="229"/>
      <c r="W129" s="647"/>
      <c r="X129" s="229"/>
      <c r="Y129" s="486"/>
      <c r="Z129" s="229"/>
      <c r="AA129" s="473">
        <f>SUM(W129-(W129*Z129/100))</f>
        <v>0</v>
      </c>
      <c r="AB129" s="472">
        <f>M129</f>
        <v>2925</v>
      </c>
      <c r="AC129" s="659"/>
      <c r="AD129" s="229">
        <v>50</v>
      </c>
      <c r="AE129" s="229">
        <v>0</v>
      </c>
      <c r="AF129" s="229">
        <v>0.01</v>
      </c>
    </row>
    <row r="130" spans="1:32" ht="17.25" x14ac:dyDescent="0.3">
      <c r="A130" s="229">
        <v>76</v>
      </c>
      <c r="B130" s="230" t="s">
        <v>14</v>
      </c>
      <c r="C130" s="229">
        <v>217</v>
      </c>
      <c r="D130" s="229">
        <v>0</v>
      </c>
      <c r="E130" s="229">
        <v>1</v>
      </c>
      <c r="F130" s="229">
        <v>3</v>
      </c>
      <c r="G130" s="229">
        <v>103</v>
      </c>
      <c r="H130" s="229"/>
      <c r="I130" s="229"/>
      <c r="J130" s="229"/>
      <c r="K130" s="229"/>
      <c r="L130" s="229"/>
      <c r="M130" s="229"/>
      <c r="N130" s="229"/>
      <c r="O130" s="230"/>
      <c r="P130" s="490"/>
      <c r="Q130" s="229"/>
      <c r="R130" s="229"/>
      <c r="S130" s="229"/>
      <c r="T130" s="229"/>
      <c r="U130" s="229"/>
      <c r="V130" s="229"/>
      <c r="W130" s="647"/>
      <c r="X130" s="229"/>
      <c r="Y130" s="486"/>
      <c r="Z130" s="229"/>
      <c r="AA130" s="473">
        <f>SUM(W130-(W130*Z130/100))</f>
        <v>0</v>
      </c>
      <c r="AB130" s="472"/>
      <c r="AC130" s="659"/>
      <c r="AD130" s="229">
        <v>50</v>
      </c>
      <c r="AE130" s="229">
        <v>0</v>
      </c>
      <c r="AF130" s="229">
        <v>0.01</v>
      </c>
    </row>
    <row r="131" spans="1:32" ht="17.25" x14ac:dyDescent="0.3">
      <c r="A131" s="229">
        <v>77</v>
      </c>
      <c r="B131" s="230" t="s">
        <v>4</v>
      </c>
      <c r="C131" s="229">
        <v>1258</v>
      </c>
      <c r="D131" s="229">
        <v>11</v>
      </c>
      <c r="E131" s="229">
        <v>0</v>
      </c>
      <c r="F131" s="229">
        <v>0</v>
      </c>
      <c r="G131" s="229">
        <v>4400</v>
      </c>
      <c r="H131" s="229"/>
      <c r="I131" s="229"/>
      <c r="J131" s="229"/>
      <c r="K131" s="229"/>
      <c r="L131" s="229">
        <v>75</v>
      </c>
      <c r="M131" s="229">
        <f>G131*L131</f>
        <v>330000</v>
      </c>
      <c r="N131" s="229"/>
      <c r="O131" s="230"/>
      <c r="P131" s="490"/>
      <c r="Q131" s="229"/>
      <c r="R131" s="229"/>
      <c r="S131" s="229"/>
      <c r="T131" s="229"/>
      <c r="U131" s="229"/>
      <c r="V131" s="229"/>
      <c r="W131" s="647"/>
      <c r="X131" s="229"/>
      <c r="Y131" s="486"/>
      <c r="Z131" s="229"/>
      <c r="AA131" s="473">
        <f>SUM(W131-(W131*Z131/100))</f>
        <v>0</v>
      </c>
      <c r="AB131" s="472">
        <f>M131</f>
        <v>330000</v>
      </c>
      <c r="AC131" s="659"/>
      <c r="AD131" s="229">
        <v>50</v>
      </c>
      <c r="AE131" s="229">
        <v>0</v>
      </c>
      <c r="AF131" s="229">
        <v>0.01</v>
      </c>
    </row>
    <row r="132" spans="1:32" ht="17.25" x14ac:dyDescent="0.3">
      <c r="A132" s="229">
        <v>78</v>
      </c>
      <c r="B132" s="230" t="s">
        <v>4</v>
      </c>
      <c r="C132" s="229">
        <v>7815</v>
      </c>
      <c r="D132" s="229">
        <v>7</v>
      </c>
      <c r="E132" s="229">
        <v>2</v>
      </c>
      <c r="F132" s="229">
        <v>54</v>
      </c>
      <c r="G132" s="229">
        <v>3054</v>
      </c>
      <c r="H132" s="229"/>
      <c r="I132" s="229"/>
      <c r="J132" s="229"/>
      <c r="K132" s="229"/>
      <c r="L132" s="229">
        <v>130</v>
      </c>
      <c r="M132" s="229">
        <f>G132*L132</f>
        <v>397020</v>
      </c>
      <c r="N132" s="229"/>
      <c r="O132" s="230"/>
      <c r="P132" s="490"/>
      <c r="Q132" s="229"/>
      <c r="R132" s="229"/>
      <c r="S132" s="229"/>
      <c r="T132" s="229"/>
      <c r="U132" s="229"/>
      <c r="V132" s="229"/>
      <c r="W132" s="647"/>
      <c r="X132" s="229"/>
      <c r="Y132" s="486"/>
      <c r="Z132" s="229"/>
      <c r="AA132" s="473">
        <f>SUM(W132-(W132*Z132/100))</f>
        <v>0</v>
      </c>
      <c r="AB132" s="472">
        <f>M132</f>
        <v>397020</v>
      </c>
      <c r="AC132" s="659"/>
      <c r="AD132" s="229">
        <v>50</v>
      </c>
      <c r="AE132" s="229">
        <v>0</v>
      </c>
      <c r="AF132" s="229">
        <v>0.01</v>
      </c>
    </row>
    <row r="133" spans="1:32" ht="17.25" x14ac:dyDescent="0.3">
      <c r="A133" s="229">
        <v>79</v>
      </c>
      <c r="B133" s="230" t="s">
        <v>4</v>
      </c>
      <c r="C133" s="229">
        <v>16241</v>
      </c>
      <c r="D133" s="229">
        <v>10</v>
      </c>
      <c r="E133" s="229">
        <v>0</v>
      </c>
      <c r="F133" s="229">
        <v>17</v>
      </c>
      <c r="G133" s="229">
        <v>4017</v>
      </c>
      <c r="H133" s="229"/>
      <c r="I133" s="229"/>
      <c r="J133" s="229"/>
      <c r="K133" s="229"/>
      <c r="L133" s="229">
        <v>100</v>
      </c>
      <c r="M133" s="229">
        <f>G133*L133</f>
        <v>401700</v>
      </c>
      <c r="N133" s="229"/>
      <c r="O133" s="230"/>
      <c r="P133" s="490"/>
      <c r="Q133" s="229"/>
      <c r="R133" s="229"/>
      <c r="S133" s="229"/>
      <c r="T133" s="229"/>
      <c r="U133" s="229"/>
      <c r="V133" s="229"/>
      <c r="W133" s="647"/>
      <c r="X133" s="229"/>
      <c r="Y133" s="486"/>
      <c r="Z133" s="229"/>
      <c r="AA133" s="473">
        <f>SUM(W133-(W133*Z133/100))</f>
        <v>0</v>
      </c>
      <c r="AB133" s="472">
        <f>M133</f>
        <v>401700</v>
      </c>
      <c r="AC133" s="659"/>
      <c r="AD133" s="229">
        <v>50</v>
      </c>
      <c r="AE133" s="229">
        <v>0</v>
      </c>
      <c r="AF133" s="229">
        <v>0.01</v>
      </c>
    </row>
    <row r="134" spans="1:32" ht="17.25" x14ac:dyDescent="0.3">
      <c r="A134" s="229">
        <v>80</v>
      </c>
      <c r="B134" s="230" t="s">
        <v>4</v>
      </c>
      <c r="C134" s="229">
        <v>1922</v>
      </c>
      <c r="D134" s="229">
        <v>10</v>
      </c>
      <c r="E134" s="229">
        <v>0</v>
      </c>
      <c r="F134" s="229">
        <v>17</v>
      </c>
      <c r="G134" s="229">
        <v>4017</v>
      </c>
      <c r="H134" s="229"/>
      <c r="I134" s="229"/>
      <c r="J134" s="229"/>
      <c r="K134" s="229"/>
      <c r="L134" s="229">
        <v>75</v>
      </c>
      <c r="M134" s="229">
        <f>G134*L134</f>
        <v>301275</v>
      </c>
      <c r="N134" s="229"/>
      <c r="O134" s="230"/>
      <c r="P134" s="490"/>
      <c r="Q134" s="229"/>
      <c r="R134" s="229"/>
      <c r="S134" s="229"/>
      <c r="T134" s="229"/>
      <c r="U134" s="229"/>
      <c r="V134" s="229"/>
      <c r="W134" s="647"/>
      <c r="X134" s="229"/>
      <c r="Y134" s="486"/>
      <c r="Z134" s="229"/>
      <c r="AA134" s="473">
        <f>SUM(W134-(W134*Z134/100))</f>
        <v>0</v>
      </c>
      <c r="AB134" s="472">
        <f>M134</f>
        <v>301275</v>
      </c>
      <c r="AC134" s="659"/>
      <c r="AD134" s="229">
        <v>50</v>
      </c>
      <c r="AE134" s="229">
        <v>0</v>
      </c>
      <c r="AF134" s="229">
        <v>0.01</v>
      </c>
    </row>
    <row r="135" spans="1:32" ht="17.25" x14ac:dyDescent="0.3">
      <c r="A135" s="229">
        <v>81</v>
      </c>
      <c r="B135" s="230" t="s">
        <v>4</v>
      </c>
      <c r="C135" s="229">
        <v>6516</v>
      </c>
      <c r="D135" s="229">
        <v>0</v>
      </c>
      <c r="E135" s="229">
        <v>0</v>
      </c>
      <c r="F135" s="229">
        <v>89</v>
      </c>
      <c r="G135" s="229"/>
      <c r="H135" s="229">
        <v>89</v>
      </c>
      <c r="I135" s="229"/>
      <c r="J135" s="229"/>
      <c r="K135" s="229"/>
      <c r="L135" s="229">
        <v>200</v>
      </c>
      <c r="M135" s="229">
        <f>H135*L135</f>
        <v>17800</v>
      </c>
      <c r="N135" s="229"/>
      <c r="O135" s="230" t="s">
        <v>39</v>
      </c>
      <c r="P135" s="490" t="s">
        <v>2</v>
      </c>
      <c r="Q135" s="229">
        <v>156.75</v>
      </c>
      <c r="R135" s="229"/>
      <c r="S135" s="229">
        <v>156.75</v>
      </c>
      <c r="T135" s="229"/>
      <c r="U135" s="229"/>
      <c r="V135" s="229"/>
      <c r="W135" s="647">
        <v>6500</v>
      </c>
      <c r="X135" s="229">
        <f>Q135*W135</f>
        <v>1018875</v>
      </c>
      <c r="Y135" s="486">
        <v>5</v>
      </c>
      <c r="Z135" s="229">
        <v>5</v>
      </c>
      <c r="AA135" s="473">
        <f>SUM(W135-(W135*Z135/100))</f>
        <v>6175</v>
      </c>
      <c r="AB135" s="472">
        <f>M135+AA135</f>
        <v>23975</v>
      </c>
      <c r="AC135" s="659"/>
      <c r="AD135" s="229">
        <v>10</v>
      </c>
      <c r="AE135" s="229">
        <v>0</v>
      </c>
      <c r="AF135" s="229">
        <v>0.02</v>
      </c>
    </row>
    <row r="136" spans="1:32" ht="17.25" x14ac:dyDescent="0.3">
      <c r="A136" s="229"/>
      <c r="B136" s="230"/>
      <c r="C136" s="229"/>
      <c r="D136" s="229"/>
      <c r="E136" s="229"/>
      <c r="F136" s="229"/>
      <c r="G136" s="229"/>
      <c r="H136" s="229"/>
      <c r="I136" s="229"/>
      <c r="J136" s="229"/>
      <c r="K136" s="229"/>
      <c r="L136" s="229"/>
      <c r="M136" s="229"/>
      <c r="N136" s="229"/>
      <c r="O136" s="230" t="s">
        <v>16</v>
      </c>
      <c r="P136" s="490" t="s">
        <v>2</v>
      </c>
      <c r="Q136" s="229">
        <v>50</v>
      </c>
      <c r="R136" s="229"/>
      <c r="S136" s="229">
        <v>50</v>
      </c>
      <c r="T136" s="229"/>
      <c r="U136" s="229"/>
      <c r="V136" s="229"/>
      <c r="W136" s="647">
        <v>2400</v>
      </c>
      <c r="X136" s="229">
        <f>Q136*W136</f>
        <v>120000</v>
      </c>
      <c r="Y136" s="486">
        <v>5</v>
      </c>
      <c r="Z136" s="229">
        <v>5</v>
      </c>
      <c r="AA136" s="473">
        <f>SUM(W136-(W136*Z136/100))</f>
        <v>2280</v>
      </c>
      <c r="AB136" s="472">
        <f>AA136</f>
        <v>2280</v>
      </c>
      <c r="AC136" s="659"/>
      <c r="AD136" s="229">
        <v>0</v>
      </c>
      <c r="AE136" s="493">
        <f>AC136</f>
        <v>0</v>
      </c>
      <c r="AF136" s="229">
        <v>0.03</v>
      </c>
    </row>
    <row r="137" spans="1:32" ht="17.25" x14ac:dyDescent="0.3">
      <c r="A137" s="229">
        <v>82</v>
      </c>
      <c r="B137" s="230" t="s">
        <v>4</v>
      </c>
      <c r="C137" s="229">
        <v>1920</v>
      </c>
      <c r="D137" s="229">
        <v>6</v>
      </c>
      <c r="E137" s="229">
        <v>2</v>
      </c>
      <c r="F137" s="229">
        <v>22</v>
      </c>
      <c r="G137" s="229">
        <v>2622</v>
      </c>
      <c r="H137" s="229"/>
      <c r="I137" s="229"/>
      <c r="J137" s="229"/>
      <c r="K137" s="229"/>
      <c r="L137" s="229">
        <v>75</v>
      </c>
      <c r="M137" s="229">
        <f>G137*L137</f>
        <v>196650</v>
      </c>
      <c r="N137" s="229"/>
      <c r="O137" s="230"/>
      <c r="P137" s="490"/>
      <c r="Q137" s="229"/>
      <c r="R137" s="229"/>
      <c r="S137" s="229"/>
      <c r="T137" s="229"/>
      <c r="U137" s="229"/>
      <c r="V137" s="229"/>
      <c r="W137" s="647"/>
      <c r="X137" s="229"/>
      <c r="Y137" s="486"/>
      <c r="Z137" s="229"/>
      <c r="AA137" s="473">
        <f>SUM(W137-(W137*Z137/100))</f>
        <v>0</v>
      </c>
      <c r="AB137" s="472">
        <f>M137</f>
        <v>196650</v>
      </c>
      <c r="AC137" s="659"/>
      <c r="AD137" s="229">
        <v>50</v>
      </c>
      <c r="AE137" s="229">
        <v>0</v>
      </c>
      <c r="AF137" s="229">
        <v>0.01</v>
      </c>
    </row>
    <row r="138" spans="1:32" ht="17.25" x14ac:dyDescent="0.3">
      <c r="A138" s="229">
        <v>83</v>
      </c>
      <c r="B138" s="230" t="s">
        <v>4</v>
      </c>
      <c r="C138" s="229">
        <v>15271</v>
      </c>
      <c r="D138" s="229">
        <v>8</v>
      </c>
      <c r="E138" s="229">
        <v>1</v>
      </c>
      <c r="F138" s="229">
        <v>94</v>
      </c>
      <c r="G138" s="229">
        <v>3394</v>
      </c>
      <c r="H138" s="229"/>
      <c r="I138" s="229"/>
      <c r="J138" s="229"/>
      <c r="K138" s="229"/>
      <c r="L138" s="229">
        <v>75</v>
      </c>
      <c r="M138" s="229">
        <f>G138*L138</f>
        <v>254550</v>
      </c>
      <c r="N138" s="229"/>
      <c r="O138" s="230"/>
      <c r="P138" s="490"/>
      <c r="Q138" s="229"/>
      <c r="R138" s="229"/>
      <c r="S138" s="229"/>
      <c r="T138" s="229"/>
      <c r="U138" s="229"/>
      <c r="V138" s="229"/>
      <c r="W138" s="647"/>
      <c r="X138" s="229"/>
      <c r="Y138" s="486"/>
      <c r="Z138" s="229"/>
      <c r="AA138" s="473">
        <f>SUM(W138-(W138*Z138/100))</f>
        <v>0</v>
      </c>
      <c r="AB138" s="472">
        <f>M138</f>
        <v>254550</v>
      </c>
      <c r="AC138" s="659"/>
      <c r="AD138" s="229">
        <v>50</v>
      </c>
      <c r="AE138" s="229">
        <v>0</v>
      </c>
      <c r="AF138" s="229">
        <v>0.01</v>
      </c>
    </row>
    <row r="139" spans="1:32" ht="17.25" x14ac:dyDescent="0.3">
      <c r="A139" s="229">
        <v>84</v>
      </c>
      <c r="B139" s="230" t="s">
        <v>4</v>
      </c>
      <c r="C139" s="229">
        <v>15294</v>
      </c>
      <c r="D139" s="229">
        <v>1</v>
      </c>
      <c r="E139" s="229">
        <v>2</v>
      </c>
      <c r="F139" s="229">
        <v>54</v>
      </c>
      <c r="G139" s="229">
        <v>654</v>
      </c>
      <c r="H139" s="229"/>
      <c r="I139" s="229"/>
      <c r="J139" s="229"/>
      <c r="K139" s="229"/>
      <c r="L139" s="229">
        <v>75</v>
      </c>
      <c r="M139" s="229">
        <f>G139*L139</f>
        <v>49050</v>
      </c>
      <c r="N139" s="229"/>
      <c r="O139" s="230"/>
      <c r="P139" s="490"/>
      <c r="Q139" s="229"/>
      <c r="R139" s="229"/>
      <c r="S139" s="229"/>
      <c r="T139" s="229"/>
      <c r="U139" s="229"/>
      <c r="V139" s="229"/>
      <c r="W139" s="647"/>
      <c r="X139" s="229"/>
      <c r="Y139" s="486"/>
      <c r="Z139" s="229"/>
      <c r="AA139" s="473">
        <f>SUM(W139-(W139*Z139/100))</f>
        <v>0</v>
      </c>
      <c r="AB139" s="472">
        <f>M139</f>
        <v>49050</v>
      </c>
      <c r="AC139" s="659"/>
      <c r="AD139" s="229">
        <v>50</v>
      </c>
      <c r="AE139" s="229">
        <v>0</v>
      </c>
      <c r="AF139" s="229">
        <v>0.01</v>
      </c>
    </row>
    <row r="140" spans="1:32" ht="17.25" x14ac:dyDescent="0.3">
      <c r="A140" s="229">
        <v>85</v>
      </c>
      <c r="B140" s="230" t="s">
        <v>1364</v>
      </c>
      <c r="C140" s="229"/>
      <c r="D140" s="229">
        <v>9</v>
      </c>
      <c r="E140" s="229">
        <v>0</v>
      </c>
      <c r="F140" s="229">
        <v>0</v>
      </c>
      <c r="G140" s="229">
        <v>3600</v>
      </c>
      <c r="H140" s="229"/>
      <c r="I140" s="229"/>
      <c r="J140" s="229"/>
      <c r="K140" s="229"/>
      <c r="L140" s="229"/>
      <c r="M140" s="229"/>
      <c r="N140" s="229"/>
      <c r="O140" s="230"/>
      <c r="P140" s="490"/>
      <c r="Q140" s="229"/>
      <c r="R140" s="229"/>
      <c r="S140" s="229"/>
      <c r="T140" s="229"/>
      <c r="U140" s="229"/>
      <c r="V140" s="229"/>
      <c r="W140" s="647"/>
      <c r="X140" s="229"/>
      <c r="Y140" s="486"/>
      <c r="Z140" s="229"/>
      <c r="AA140" s="473">
        <f>SUM(W140-(W140*Z140/100))</f>
        <v>0</v>
      </c>
      <c r="AB140" s="472"/>
      <c r="AC140" s="659"/>
      <c r="AD140" s="229">
        <v>50</v>
      </c>
      <c r="AE140" s="229">
        <v>0</v>
      </c>
      <c r="AF140" s="229">
        <v>0.01</v>
      </c>
    </row>
    <row r="141" spans="1:32" ht="17.25" x14ac:dyDescent="0.3">
      <c r="A141" s="229">
        <v>86</v>
      </c>
      <c r="B141" s="230" t="s">
        <v>14</v>
      </c>
      <c r="C141" s="229">
        <v>1533</v>
      </c>
      <c r="D141" s="229">
        <v>1</v>
      </c>
      <c r="E141" s="229">
        <v>0</v>
      </c>
      <c r="F141" s="229">
        <v>73</v>
      </c>
      <c r="G141" s="229"/>
      <c r="H141" s="229">
        <v>473</v>
      </c>
      <c r="I141" s="229"/>
      <c r="J141" s="229"/>
      <c r="K141" s="229"/>
      <c r="L141" s="229"/>
      <c r="M141" s="229"/>
      <c r="N141" s="229"/>
      <c r="O141" s="230" t="s">
        <v>39</v>
      </c>
      <c r="P141" s="490" t="s">
        <v>2</v>
      </c>
      <c r="Q141" s="229">
        <v>68</v>
      </c>
      <c r="R141" s="229"/>
      <c r="S141" s="229">
        <v>68</v>
      </c>
      <c r="T141" s="229"/>
      <c r="U141" s="229"/>
      <c r="V141" s="229"/>
      <c r="W141" s="647">
        <v>6500</v>
      </c>
      <c r="X141" s="229">
        <f>Q141*W141</f>
        <v>442000</v>
      </c>
      <c r="Y141" s="486">
        <v>6</v>
      </c>
      <c r="Z141" s="229">
        <v>6</v>
      </c>
      <c r="AA141" s="473">
        <f>SUM(W141-(W141*Z141/100))</f>
        <v>6110</v>
      </c>
      <c r="AB141" s="472">
        <f>AA141</f>
        <v>6110</v>
      </c>
      <c r="AC141" s="659"/>
      <c r="AD141" s="229">
        <v>10</v>
      </c>
      <c r="AE141" s="229">
        <v>0</v>
      </c>
      <c r="AF141" s="229">
        <v>0.02</v>
      </c>
    </row>
    <row r="142" spans="1:32" ht="17.25" x14ac:dyDescent="0.3">
      <c r="A142" s="229">
        <v>87</v>
      </c>
      <c r="B142" s="230" t="s">
        <v>5</v>
      </c>
      <c r="C142" s="229"/>
      <c r="D142" s="229">
        <v>0</v>
      </c>
      <c r="E142" s="229">
        <v>0</v>
      </c>
      <c r="F142" s="229">
        <v>76</v>
      </c>
      <c r="G142" s="229"/>
      <c r="H142" s="229">
        <v>76</v>
      </c>
      <c r="I142" s="229"/>
      <c r="J142" s="229"/>
      <c r="K142" s="229"/>
      <c r="L142" s="229"/>
      <c r="M142" s="229"/>
      <c r="N142" s="229"/>
      <c r="O142" s="230"/>
      <c r="P142" s="490"/>
      <c r="Q142" s="229"/>
      <c r="R142" s="229"/>
      <c r="S142" s="229"/>
      <c r="T142" s="229"/>
      <c r="U142" s="229"/>
      <c r="V142" s="229"/>
      <c r="W142" s="647"/>
      <c r="X142" s="229"/>
      <c r="Y142" s="486"/>
      <c r="Z142" s="229"/>
      <c r="AA142" s="473">
        <f>SUM(W142-(W142*Z142/100))</f>
        <v>0</v>
      </c>
      <c r="AB142" s="472"/>
      <c r="AC142" s="659"/>
      <c r="AD142" s="229">
        <v>10</v>
      </c>
      <c r="AE142" s="229">
        <v>0</v>
      </c>
      <c r="AF142" s="229">
        <v>0.02</v>
      </c>
    </row>
    <row r="143" spans="1:32" ht="17.25" x14ac:dyDescent="0.3">
      <c r="A143" s="229">
        <v>88</v>
      </c>
      <c r="B143" s="230" t="s">
        <v>5</v>
      </c>
      <c r="C143" s="229"/>
      <c r="D143" s="229">
        <v>0</v>
      </c>
      <c r="E143" s="229">
        <v>1</v>
      </c>
      <c r="F143" s="229">
        <v>25</v>
      </c>
      <c r="G143" s="229"/>
      <c r="H143" s="229">
        <v>125</v>
      </c>
      <c r="I143" s="229"/>
      <c r="J143" s="229"/>
      <c r="K143" s="229"/>
      <c r="L143" s="229"/>
      <c r="M143" s="229"/>
      <c r="N143" s="229"/>
      <c r="O143" s="230" t="s">
        <v>39</v>
      </c>
      <c r="P143" s="490" t="s">
        <v>2</v>
      </c>
      <c r="Q143" s="229">
        <v>156.24</v>
      </c>
      <c r="R143" s="229"/>
      <c r="S143" s="229">
        <v>156.24</v>
      </c>
      <c r="T143" s="229"/>
      <c r="U143" s="229"/>
      <c r="V143" s="229"/>
      <c r="W143" s="647">
        <v>6500</v>
      </c>
      <c r="X143" s="229">
        <f>Q143*W143</f>
        <v>1015560.0000000001</v>
      </c>
      <c r="Y143" s="486">
        <v>20</v>
      </c>
      <c r="Z143" s="229">
        <v>30</v>
      </c>
      <c r="AA143" s="473">
        <f>SUM(W143-(W143*Z143/100))</f>
        <v>4550</v>
      </c>
      <c r="AB143" s="472">
        <f>AA143</f>
        <v>4550</v>
      </c>
      <c r="AC143" s="659"/>
      <c r="AD143" s="229">
        <v>50</v>
      </c>
      <c r="AE143" s="229">
        <v>0</v>
      </c>
      <c r="AF143" s="229">
        <v>0.01</v>
      </c>
    </row>
    <row r="144" spans="1:32" ht="17.25" x14ac:dyDescent="0.3">
      <c r="A144" s="229"/>
      <c r="B144" s="230"/>
      <c r="C144" s="229"/>
      <c r="D144" s="229"/>
      <c r="E144" s="229"/>
      <c r="F144" s="229"/>
      <c r="G144" s="229"/>
      <c r="H144" s="229"/>
      <c r="I144" s="229"/>
      <c r="J144" s="229"/>
      <c r="K144" s="229"/>
      <c r="L144" s="229"/>
      <c r="M144" s="229"/>
      <c r="N144" s="229"/>
      <c r="O144" s="230" t="s">
        <v>39</v>
      </c>
      <c r="P144" s="490" t="s">
        <v>2</v>
      </c>
      <c r="Q144" s="229">
        <v>88.88</v>
      </c>
      <c r="R144" s="229"/>
      <c r="S144" s="229">
        <v>88.88</v>
      </c>
      <c r="T144" s="229"/>
      <c r="U144" s="229"/>
      <c r="V144" s="229"/>
      <c r="W144" s="647">
        <v>6500</v>
      </c>
      <c r="X144" s="229">
        <f>Q144*W144</f>
        <v>577720</v>
      </c>
      <c r="Y144" s="486">
        <v>18</v>
      </c>
      <c r="Z144" s="229">
        <v>26</v>
      </c>
      <c r="AA144" s="473">
        <f>SUM(W144-(W144*Z144/100))</f>
        <v>4810</v>
      </c>
      <c r="AB144" s="472">
        <f>AA144</f>
        <v>4810</v>
      </c>
      <c r="AC144" s="659"/>
      <c r="AD144" s="229">
        <v>10</v>
      </c>
      <c r="AE144" s="229">
        <v>0</v>
      </c>
      <c r="AF144" s="229">
        <v>0.02</v>
      </c>
    </row>
    <row r="145" spans="1:32" ht="17.25" x14ac:dyDescent="0.3">
      <c r="A145" s="229">
        <v>89</v>
      </c>
      <c r="B145" s="230" t="s">
        <v>14</v>
      </c>
      <c r="C145" s="229">
        <v>266</v>
      </c>
      <c r="D145" s="229">
        <v>0</v>
      </c>
      <c r="E145" s="229">
        <v>0</v>
      </c>
      <c r="F145" s="229">
        <v>30</v>
      </c>
      <c r="G145" s="229"/>
      <c r="H145" s="229">
        <v>30</v>
      </c>
      <c r="I145" s="229"/>
      <c r="J145" s="229"/>
      <c r="K145" s="229"/>
      <c r="L145" s="229"/>
      <c r="M145" s="229"/>
      <c r="N145" s="229"/>
      <c r="O145" s="230" t="s">
        <v>39</v>
      </c>
      <c r="P145" s="490" t="s">
        <v>2</v>
      </c>
      <c r="Q145" s="229">
        <v>117.72</v>
      </c>
      <c r="R145" s="229"/>
      <c r="S145" s="229">
        <v>117.72</v>
      </c>
      <c r="T145" s="229"/>
      <c r="U145" s="229"/>
      <c r="V145" s="229"/>
      <c r="W145" s="647">
        <v>6500</v>
      </c>
      <c r="X145" s="229">
        <f>Q145*W145</f>
        <v>765180</v>
      </c>
      <c r="Y145" s="486">
        <v>42</v>
      </c>
      <c r="Z145" s="229">
        <v>74</v>
      </c>
      <c r="AA145" s="473">
        <f>SUM(W145-(W145*Z145/100))</f>
        <v>1690</v>
      </c>
      <c r="AB145" s="472">
        <f>AA145</f>
        <v>1690</v>
      </c>
      <c r="AC145" s="659"/>
      <c r="AD145" s="229">
        <v>10</v>
      </c>
      <c r="AE145" s="229">
        <v>0</v>
      </c>
      <c r="AF145" s="229">
        <v>0.02</v>
      </c>
    </row>
    <row r="146" spans="1:32" ht="17.25" x14ac:dyDescent="0.3">
      <c r="A146" s="229">
        <v>90</v>
      </c>
      <c r="B146" s="230" t="s">
        <v>5</v>
      </c>
      <c r="C146" s="229"/>
      <c r="D146" s="229">
        <v>1</v>
      </c>
      <c r="E146" s="229">
        <v>0</v>
      </c>
      <c r="F146" s="229">
        <v>28</v>
      </c>
      <c r="G146" s="229">
        <v>428</v>
      </c>
      <c r="H146" s="229"/>
      <c r="I146" s="229"/>
      <c r="J146" s="229"/>
      <c r="K146" s="229"/>
      <c r="L146" s="229"/>
      <c r="M146" s="229"/>
      <c r="N146" s="229"/>
      <c r="O146" s="230"/>
      <c r="P146" s="490"/>
      <c r="Q146" s="229"/>
      <c r="R146" s="229"/>
      <c r="S146" s="229"/>
      <c r="T146" s="229"/>
      <c r="U146" s="229"/>
      <c r="V146" s="229"/>
      <c r="W146" s="647"/>
      <c r="X146" s="229"/>
      <c r="Y146" s="486"/>
      <c r="Z146" s="229"/>
      <c r="AA146" s="473">
        <f>SUM(W146-(W146*Z146/100))</f>
        <v>0</v>
      </c>
      <c r="AB146" s="472"/>
      <c r="AC146" s="659"/>
      <c r="AD146" s="229">
        <v>50</v>
      </c>
      <c r="AE146" s="229">
        <v>0</v>
      </c>
      <c r="AF146" s="229">
        <v>0.01</v>
      </c>
    </row>
    <row r="147" spans="1:32" ht="17.25" x14ac:dyDescent="0.3">
      <c r="A147" s="229">
        <v>91</v>
      </c>
      <c r="B147" s="230" t="s">
        <v>5</v>
      </c>
      <c r="C147" s="229"/>
      <c r="D147" s="229">
        <v>1</v>
      </c>
      <c r="E147" s="229">
        <v>0</v>
      </c>
      <c r="F147" s="229">
        <v>86</v>
      </c>
      <c r="G147" s="229">
        <v>486</v>
      </c>
      <c r="H147" s="229"/>
      <c r="I147" s="229"/>
      <c r="J147" s="229"/>
      <c r="K147" s="229"/>
      <c r="L147" s="229"/>
      <c r="M147" s="229"/>
      <c r="N147" s="229"/>
      <c r="O147" s="230"/>
      <c r="P147" s="490"/>
      <c r="Q147" s="229"/>
      <c r="R147" s="229"/>
      <c r="S147" s="229"/>
      <c r="T147" s="229"/>
      <c r="U147" s="229"/>
      <c r="V147" s="229"/>
      <c r="W147" s="647"/>
      <c r="X147" s="229"/>
      <c r="Y147" s="486"/>
      <c r="Z147" s="229"/>
      <c r="AA147" s="473">
        <f>SUM(W147-(W147*Z147/100))</f>
        <v>0</v>
      </c>
      <c r="AB147" s="472"/>
      <c r="AC147" s="659"/>
      <c r="AD147" s="229">
        <v>50</v>
      </c>
      <c r="AE147" s="229">
        <v>0</v>
      </c>
      <c r="AF147" s="229">
        <v>0.01</v>
      </c>
    </row>
    <row r="148" spans="1:32" ht="17.25" x14ac:dyDescent="0.3">
      <c r="A148" s="229">
        <v>92</v>
      </c>
      <c r="B148" s="230" t="s">
        <v>5</v>
      </c>
      <c r="C148" s="229"/>
      <c r="D148" s="229">
        <v>1</v>
      </c>
      <c r="E148" s="229">
        <v>2</v>
      </c>
      <c r="F148" s="229">
        <v>5</v>
      </c>
      <c r="G148" s="229"/>
      <c r="H148" s="229">
        <v>605</v>
      </c>
      <c r="I148" s="229"/>
      <c r="J148" s="229"/>
      <c r="K148" s="229"/>
      <c r="L148" s="229"/>
      <c r="M148" s="229"/>
      <c r="N148" s="229"/>
      <c r="O148" s="230" t="s">
        <v>39</v>
      </c>
      <c r="P148" s="490" t="s">
        <v>2</v>
      </c>
      <c r="Q148" s="229">
        <v>134.16</v>
      </c>
      <c r="R148" s="229"/>
      <c r="S148" s="229">
        <v>134.16</v>
      </c>
      <c r="T148" s="229"/>
      <c r="U148" s="229"/>
      <c r="V148" s="229"/>
      <c r="W148" s="647">
        <v>6500</v>
      </c>
      <c r="X148" s="229">
        <f>Q148*W148</f>
        <v>872040</v>
      </c>
      <c r="Y148" s="486">
        <v>2</v>
      </c>
      <c r="Z148" s="229">
        <v>2</v>
      </c>
      <c r="AA148" s="473">
        <f>SUM(W148-(W148*Z148/100))</f>
        <v>6370</v>
      </c>
      <c r="AB148" s="472">
        <f>AA148</f>
        <v>6370</v>
      </c>
      <c r="AC148" s="659"/>
      <c r="AD148" s="229">
        <v>10</v>
      </c>
      <c r="AE148" s="229">
        <v>0</v>
      </c>
      <c r="AF148" s="229">
        <v>0.02</v>
      </c>
    </row>
    <row r="149" spans="1:32" ht="17.25" x14ac:dyDescent="0.3">
      <c r="A149" s="229"/>
      <c r="B149" s="230"/>
      <c r="C149" s="229"/>
      <c r="D149" s="229"/>
      <c r="E149" s="229"/>
      <c r="F149" s="229"/>
      <c r="G149" s="229"/>
      <c r="H149" s="229"/>
      <c r="I149" s="229"/>
      <c r="J149" s="229"/>
      <c r="K149" s="229"/>
      <c r="L149" s="229"/>
      <c r="M149" s="229"/>
      <c r="N149" s="229"/>
      <c r="O149" s="230" t="s">
        <v>39</v>
      </c>
      <c r="P149" s="490" t="s">
        <v>2</v>
      </c>
      <c r="Q149" s="229">
        <v>163.68</v>
      </c>
      <c r="R149" s="229"/>
      <c r="S149" s="229">
        <v>163.68</v>
      </c>
      <c r="T149" s="229"/>
      <c r="U149" s="229"/>
      <c r="V149" s="229"/>
      <c r="W149" s="647">
        <v>6500</v>
      </c>
      <c r="X149" s="229">
        <f>Q149*W149</f>
        <v>1063920</v>
      </c>
      <c r="Y149" s="486">
        <v>20</v>
      </c>
      <c r="Z149" s="229">
        <v>30</v>
      </c>
      <c r="AA149" s="473">
        <f>SUM(W149-(W149*Z149/100))</f>
        <v>4550</v>
      </c>
      <c r="AB149" s="472">
        <f>AA149</f>
        <v>4550</v>
      </c>
      <c r="AC149" s="659"/>
      <c r="AD149" s="229">
        <v>10</v>
      </c>
      <c r="AE149" s="229">
        <v>0</v>
      </c>
      <c r="AF149" s="229">
        <v>0.02</v>
      </c>
    </row>
    <row r="150" spans="1:32" ht="17.25" x14ac:dyDescent="0.3">
      <c r="A150" s="229"/>
      <c r="B150" s="230"/>
      <c r="C150" s="229"/>
      <c r="D150" s="229"/>
      <c r="E150" s="229"/>
      <c r="F150" s="229"/>
      <c r="G150" s="229"/>
      <c r="H150" s="229"/>
      <c r="I150" s="229"/>
      <c r="J150" s="229"/>
      <c r="K150" s="229"/>
      <c r="L150" s="229"/>
      <c r="M150" s="229"/>
      <c r="N150" s="229"/>
      <c r="O150" s="230" t="s">
        <v>39</v>
      </c>
      <c r="P150" s="490" t="s">
        <v>2</v>
      </c>
      <c r="Q150" s="229">
        <v>93.6</v>
      </c>
      <c r="R150" s="229"/>
      <c r="S150" s="229">
        <v>93.6</v>
      </c>
      <c r="T150" s="229"/>
      <c r="U150" s="229"/>
      <c r="V150" s="229"/>
      <c r="W150" s="647">
        <v>6500</v>
      </c>
      <c r="X150" s="229">
        <f>Q150*W150</f>
        <v>608400</v>
      </c>
      <c r="Y150" s="486">
        <v>32</v>
      </c>
      <c r="Z150" s="229">
        <v>54</v>
      </c>
      <c r="AA150" s="473">
        <f>SUM(W150-(W150*Z150/100))</f>
        <v>2990</v>
      </c>
      <c r="AB150" s="472">
        <f>AA150</f>
        <v>2990</v>
      </c>
      <c r="AC150" s="659"/>
      <c r="AD150" s="229">
        <v>10</v>
      </c>
      <c r="AE150" s="229">
        <v>0</v>
      </c>
      <c r="AF150" s="229">
        <v>0.02</v>
      </c>
    </row>
    <row r="151" spans="1:32" ht="17.25" x14ac:dyDescent="0.3">
      <c r="A151" s="229">
        <v>93</v>
      </c>
      <c r="B151" s="230" t="s">
        <v>5</v>
      </c>
      <c r="C151" s="229"/>
      <c r="D151" s="229">
        <v>0</v>
      </c>
      <c r="E151" s="229">
        <v>2</v>
      </c>
      <c r="F151" s="229">
        <v>44</v>
      </c>
      <c r="G151" s="229">
        <v>244</v>
      </c>
      <c r="H151" s="229"/>
      <c r="I151" s="229"/>
      <c r="J151" s="229"/>
      <c r="K151" s="229"/>
      <c r="L151" s="229"/>
      <c r="M151" s="229"/>
      <c r="N151" s="229"/>
      <c r="O151" s="230"/>
      <c r="P151" s="490"/>
      <c r="Q151" s="229"/>
      <c r="R151" s="229"/>
      <c r="S151" s="229"/>
      <c r="T151" s="229"/>
      <c r="U151" s="229"/>
      <c r="V151" s="229"/>
      <c r="W151" s="647"/>
      <c r="X151" s="229"/>
      <c r="Y151" s="486"/>
      <c r="Z151" s="229"/>
      <c r="AA151" s="473">
        <f>SUM(W151-(W151*Z151/100))</f>
        <v>0</v>
      </c>
      <c r="AB151" s="472"/>
      <c r="AC151" s="659"/>
      <c r="AD151" s="229">
        <v>50</v>
      </c>
      <c r="AE151" s="229">
        <v>0</v>
      </c>
      <c r="AF151" s="229">
        <v>0.01</v>
      </c>
    </row>
    <row r="152" spans="1:32" ht="17.25" x14ac:dyDescent="0.3">
      <c r="A152" s="229">
        <v>94</v>
      </c>
      <c r="B152" s="230" t="s">
        <v>5</v>
      </c>
      <c r="C152" s="229"/>
      <c r="D152" s="229">
        <v>0</v>
      </c>
      <c r="E152" s="229">
        <v>2</v>
      </c>
      <c r="F152" s="229">
        <v>29</v>
      </c>
      <c r="G152" s="229">
        <v>229</v>
      </c>
      <c r="H152" s="229"/>
      <c r="I152" s="229"/>
      <c r="J152" s="229"/>
      <c r="K152" s="229"/>
      <c r="L152" s="229"/>
      <c r="M152" s="229"/>
      <c r="N152" s="229"/>
      <c r="O152" s="230"/>
      <c r="P152" s="490"/>
      <c r="Q152" s="229"/>
      <c r="R152" s="229"/>
      <c r="S152" s="229"/>
      <c r="T152" s="229"/>
      <c r="U152" s="229"/>
      <c r="V152" s="229"/>
      <c r="W152" s="647"/>
      <c r="X152" s="229"/>
      <c r="Y152" s="486"/>
      <c r="Z152" s="229"/>
      <c r="AA152" s="473">
        <f>SUM(W152-(W152*Z152/100))</f>
        <v>0</v>
      </c>
      <c r="AB152" s="472"/>
      <c r="AC152" s="659"/>
      <c r="AD152" s="229">
        <v>50</v>
      </c>
      <c r="AE152" s="229">
        <v>0</v>
      </c>
      <c r="AF152" s="229">
        <v>0.01</v>
      </c>
    </row>
    <row r="153" spans="1:32" ht="17.25" x14ac:dyDescent="0.3">
      <c r="A153" s="229">
        <v>95</v>
      </c>
      <c r="B153" s="230" t="s">
        <v>5</v>
      </c>
      <c r="C153" s="229"/>
      <c r="D153" s="229">
        <v>2</v>
      </c>
      <c r="E153" s="229">
        <v>2</v>
      </c>
      <c r="F153" s="229">
        <v>64</v>
      </c>
      <c r="G153" s="229"/>
      <c r="H153" s="229"/>
      <c r="I153" s="229"/>
      <c r="J153" s="229">
        <v>1064</v>
      </c>
      <c r="K153" s="229"/>
      <c r="L153" s="229"/>
      <c r="M153" s="229"/>
      <c r="N153" s="229"/>
      <c r="O153" s="230"/>
      <c r="P153" s="490"/>
      <c r="Q153" s="229"/>
      <c r="R153" s="229"/>
      <c r="S153" s="229"/>
      <c r="T153" s="229"/>
      <c r="U153" s="229"/>
      <c r="V153" s="229"/>
      <c r="W153" s="647"/>
      <c r="X153" s="229"/>
      <c r="Y153" s="486"/>
      <c r="Z153" s="229"/>
      <c r="AA153" s="473">
        <f>SUM(W153-(W153*Z153/100))</f>
        <v>0</v>
      </c>
      <c r="AB153" s="472"/>
      <c r="AC153" s="659"/>
      <c r="AD153" s="229">
        <v>50</v>
      </c>
      <c r="AE153" s="229">
        <v>0</v>
      </c>
      <c r="AF153" s="229">
        <v>0.01</v>
      </c>
    </row>
    <row r="154" spans="1:32" ht="17.25" x14ac:dyDescent="0.3">
      <c r="A154" s="229">
        <v>96</v>
      </c>
      <c r="B154" s="230" t="s">
        <v>5</v>
      </c>
      <c r="C154" s="229"/>
      <c r="D154" s="229">
        <v>0</v>
      </c>
      <c r="E154" s="229">
        <v>1</v>
      </c>
      <c r="F154" s="229">
        <v>28</v>
      </c>
      <c r="G154" s="229">
        <v>128</v>
      </c>
      <c r="H154" s="229"/>
      <c r="I154" s="229"/>
      <c r="J154" s="229"/>
      <c r="K154" s="229"/>
      <c r="L154" s="229"/>
      <c r="M154" s="229"/>
      <c r="N154" s="229"/>
      <c r="O154" s="230"/>
      <c r="P154" s="490"/>
      <c r="Q154" s="229"/>
      <c r="R154" s="229"/>
      <c r="S154" s="229"/>
      <c r="T154" s="229"/>
      <c r="U154" s="229"/>
      <c r="V154" s="229"/>
      <c r="W154" s="647"/>
      <c r="X154" s="229"/>
      <c r="Y154" s="486"/>
      <c r="Z154" s="229"/>
      <c r="AA154" s="473">
        <f>SUM(W154-(W154*Z154/100))</f>
        <v>0</v>
      </c>
      <c r="AB154" s="472"/>
      <c r="AC154" s="659"/>
      <c r="AD154" s="229">
        <v>50</v>
      </c>
      <c r="AE154" s="229">
        <v>0</v>
      </c>
      <c r="AF154" s="229">
        <v>0.01</v>
      </c>
    </row>
    <row r="155" spans="1:32" ht="17.25" x14ac:dyDescent="0.3">
      <c r="A155" s="229">
        <v>97</v>
      </c>
      <c r="B155" s="230" t="s">
        <v>5</v>
      </c>
      <c r="C155" s="229"/>
      <c r="D155" s="229">
        <v>0</v>
      </c>
      <c r="E155" s="229">
        <v>1</v>
      </c>
      <c r="F155" s="229">
        <v>87</v>
      </c>
      <c r="G155" s="229"/>
      <c r="H155" s="229">
        <v>187</v>
      </c>
      <c r="I155" s="229"/>
      <c r="J155" s="229"/>
      <c r="K155" s="229"/>
      <c r="L155" s="229"/>
      <c r="M155" s="229"/>
      <c r="N155" s="229"/>
      <c r="O155" s="230" t="s">
        <v>44</v>
      </c>
      <c r="P155" s="490" t="s">
        <v>9</v>
      </c>
      <c r="Q155" s="229">
        <v>265.92</v>
      </c>
      <c r="R155" s="229"/>
      <c r="S155" s="229"/>
      <c r="T155" s="229"/>
      <c r="U155" s="229"/>
      <c r="V155" s="229"/>
      <c r="W155" s="647">
        <v>6500</v>
      </c>
      <c r="X155" s="229">
        <f>Q155*W155</f>
        <v>1728480</v>
      </c>
      <c r="Y155" s="486">
        <v>30</v>
      </c>
      <c r="Z155" s="229">
        <v>85</v>
      </c>
      <c r="AA155" s="473">
        <f>SUM(W155-(W155*Z155/100))</f>
        <v>975</v>
      </c>
      <c r="AB155" s="472"/>
      <c r="AC155" s="659"/>
      <c r="AD155" s="229">
        <v>10</v>
      </c>
      <c r="AE155" s="229">
        <v>0</v>
      </c>
      <c r="AF155" s="229">
        <v>0.02</v>
      </c>
    </row>
    <row r="156" spans="1:32" ht="17.25" x14ac:dyDescent="0.3">
      <c r="A156" s="229"/>
      <c r="B156" s="230"/>
      <c r="C156" s="229"/>
      <c r="D156" s="229"/>
      <c r="E156" s="229"/>
      <c r="F156" s="229"/>
      <c r="G156" s="229"/>
      <c r="H156" s="229"/>
      <c r="I156" s="229"/>
      <c r="J156" s="229"/>
      <c r="K156" s="229"/>
      <c r="L156" s="229"/>
      <c r="M156" s="229"/>
      <c r="N156" s="229"/>
      <c r="O156" s="230" t="s">
        <v>317</v>
      </c>
      <c r="P156" s="490"/>
      <c r="Q156" s="229"/>
      <c r="R156" s="229"/>
      <c r="S156" s="229">
        <v>145.91999999999999</v>
      </c>
      <c r="T156" s="229"/>
      <c r="U156" s="229"/>
      <c r="V156" s="229"/>
      <c r="W156" s="647"/>
      <c r="X156" s="229"/>
      <c r="Y156" s="486"/>
      <c r="Z156" s="229"/>
      <c r="AA156" s="473">
        <f>SUM(W156-(W156*Z156/100))</f>
        <v>0</v>
      </c>
      <c r="AB156" s="472"/>
      <c r="AC156" s="659"/>
      <c r="AD156" s="229"/>
      <c r="AE156" s="229"/>
      <c r="AF156" s="229"/>
    </row>
    <row r="157" spans="1:32" ht="17.25" x14ac:dyDescent="0.3">
      <c r="A157" s="229"/>
      <c r="B157" s="230"/>
      <c r="C157" s="229"/>
      <c r="D157" s="229"/>
      <c r="E157" s="229"/>
      <c r="F157" s="229"/>
      <c r="G157" s="229"/>
      <c r="H157" s="229"/>
      <c r="I157" s="229"/>
      <c r="J157" s="229"/>
      <c r="K157" s="229"/>
      <c r="L157" s="229"/>
      <c r="M157" s="229"/>
      <c r="N157" s="229"/>
      <c r="O157" s="230" t="s">
        <v>318</v>
      </c>
      <c r="P157" s="490"/>
      <c r="Q157" s="229"/>
      <c r="R157" s="229"/>
      <c r="S157" s="229">
        <v>120</v>
      </c>
      <c r="T157" s="229"/>
      <c r="U157" s="229"/>
      <c r="V157" s="229"/>
      <c r="W157" s="647"/>
      <c r="X157" s="229"/>
      <c r="Y157" s="486"/>
      <c r="Z157" s="229"/>
      <c r="AA157" s="473">
        <f>SUM(W157-(W157*Z157/100))</f>
        <v>0</v>
      </c>
      <c r="AB157" s="472"/>
      <c r="AC157" s="659"/>
      <c r="AD157" s="229"/>
      <c r="AE157" s="229"/>
      <c r="AF157" s="229"/>
    </row>
    <row r="158" spans="1:32" ht="17.25" x14ac:dyDescent="0.3">
      <c r="A158" s="229">
        <v>98</v>
      </c>
      <c r="B158" s="230" t="s">
        <v>5</v>
      </c>
      <c r="C158" s="229"/>
      <c r="D158" s="229">
        <v>0</v>
      </c>
      <c r="E158" s="229">
        <v>3</v>
      </c>
      <c r="F158" s="229">
        <v>80</v>
      </c>
      <c r="G158" s="229"/>
      <c r="H158" s="229"/>
      <c r="I158" s="229"/>
      <c r="J158" s="229">
        <v>380</v>
      </c>
      <c r="K158" s="229"/>
      <c r="L158" s="229"/>
      <c r="M158" s="229"/>
      <c r="N158" s="229"/>
      <c r="O158" s="230"/>
      <c r="P158" s="490"/>
      <c r="Q158" s="229"/>
      <c r="R158" s="229"/>
      <c r="S158" s="229"/>
      <c r="T158" s="229"/>
      <c r="U158" s="229"/>
      <c r="V158" s="229"/>
      <c r="W158" s="647"/>
      <c r="X158" s="229"/>
      <c r="Y158" s="486"/>
      <c r="Z158" s="229"/>
      <c r="AA158" s="473">
        <f>SUM(W158-(W158*Z158/100))</f>
        <v>0</v>
      </c>
      <c r="AB158" s="472"/>
      <c r="AC158" s="659"/>
      <c r="AD158" s="229">
        <v>50</v>
      </c>
      <c r="AE158" s="229">
        <v>0</v>
      </c>
      <c r="AF158" s="229">
        <v>0.01</v>
      </c>
    </row>
    <row r="159" spans="1:32" ht="17.25" x14ac:dyDescent="0.3">
      <c r="A159" s="229">
        <v>99</v>
      </c>
      <c r="B159" s="230" t="s">
        <v>5</v>
      </c>
      <c r="C159" s="229"/>
      <c r="D159" s="229">
        <v>1</v>
      </c>
      <c r="E159" s="229">
        <v>1</v>
      </c>
      <c r="F159" s="229">
        <v>80</v>
      </c>
      <c r="G159" s="229"/>
      <c r="H159" s="229">
        <v>580</v>
      </c>
      <c r="I159" s="229"/>
      <c r="J159" s="229"/>
      <c r="K159" s="229"/>
      <c r="L159" s="229"/>
      <c r="M159" s="229"/>
      <c r="N159" s="229"/>
      <c r="O159" s="230" t="s">
        <v>39</v>
      </c>
      <c r="P159" s="490" t="s">
        <v>2</v>
      </c>
      <c r="Q159" s="229">
        <v>99.44</v>
      </c>
      <c r="R159" s="229"/>
      <c r="S159" s="229">
        <v>99.44</v>
      </c>
      <c r="T159" s="229"/>
      <c r="U159" s="229"/>
      <c r="V159" s="229"/>
      <c r="W159" s="647">
        <v>6500</v>
      </c>
      <c r="X159" s="229">
        <f>Q159*W159</f>
        <v>646360</v>
      </c>
      <c r="Y159" s="486">
        <v>8</v>
      </c>
      <c r="Z159" s="229">
        <v>8</v>
      </c>
      <c r="AA159" s="473">
        <f>SUM(W159-(W159*Z159/100))</f>
        <v>5980</v>
      </c>
      <c r="AB159" s="472"/>
      <c r="AC159" s="659"/>
      <c r="AD159" s="229">
        <v>10</v>
      </c>
      <c r="AE159" s="229">
        <v>0</v>
      </c>
      <c r="AF159" s="229">
        <v>0.02</v>
      </c>
    </row>
    <row r="160" spans="1:32" ht="17.25" x14ac:dyDescent="0.3">
      <c r="A160" s="229"/>
      <c r="B160" s="230"/>
      <c r="C160" s="229"/>
      <c r="D160" s="229"/>
      <c r="E160" s="229"/>
      <c r="F160" s="229"/>
      <c r="G160" s="229"/>
      <c r="H160" s="229"/>
      <c r="I160" s="229"/>
      <c r="J160" s="229"/>
      <c r="K160" s="229"/>
      <c r="L160" s="229"/>
      <c r="M160" s="229"/>
      <c r="N160" s="229"/>
      <c r="O160" s="230" t="s">
        <v>16</v>
      </c>
      <c r="P160" s="490" t="s">
        <v>0</v>
      </c>
      <c r="Q160" s="229">
        <v>108.04</v>
      </c>
      <c r="R160" s="229"/>
      <c r="S160" s="229">
        <v>108.04</v>
      </c>
      <c r="T160" s="229"/>
      <c r="U160" s="229"/>
      <c r="V160" s="229"/>
      <c r="W160" s="647">
        <v>2400</v>
      </c>
      <c r="X160" s="229">
        <f>Q160*W160</f>
        <v>259296.00000000003</v>
      </c>
      <c r="Y160" s="486">
        <v>8</v>
      </c>
      <c r="Z160" s="229">
        <v>30</v>
      </c>
      <c r="AA160" s="473">
        <f>SUM(W160-(W160*Z160/100))</f>
        <v>1680</v>
      </c>
      <c r="AB160" s="472">
        <f>AA160</f>
        <v>1680</v>
      </c>
      <c r="AC160" s="659"/>
      <c r="AD160" s="229">
        <v>0</v>
      </c>
      <c r="AE160" s="493">
        <f>AC160</f>
        <v>0</v>
      </c>
      <c r="AF160" s="229">
        <v>0.03</v>
      </c>
    </row>
    <row r="161" spans="1:32" ht="17.25" x14ac:dyDescent="0.3">
      <c r="A161" s="229"/>
      <c r="B161" s="230"/>
      <c r="C161" s="229"/>
      <c r="D161" s="229"/>
      <c r="E161" s="229"/>
      <c r="F161" s="229"/>
      <c r="G161" s="229"/>
      <c r="H161" s="229"/>
      <c r="I161" s="229"/>
      <c r="J161" s="229"/>
      <c r="K161" s="229"/>
      <c r="L161" s="229"/>
      <c r="M161" s="229"/>
      <c r="N161" s="229"/>
      <c r="O161" s="230" t="s">
        <v>12</v>
      </c>
      <c r="P161" s="490" t="s">
        <v>0</v>
      </c>
      <c r="Q161" s="229">
        <v>23.03</v>
      </c>
      <c r="R161" s="229">
        <v>23.03</v>
      </c>
      <c r="S161" s="229"/>
      <c r="T161" s="229"/>
      <c r="U161" s="229"/>
      <c r="V161" s="229"/>
      <c r="W161" s="647">
        <v>5400</v>
      </c>
      <c r="X161" s="229">
        <f>Q161*W161</f>
        <v>124362</v>
      </c>
      <c r="Y161" s="486">
        <v>2</v>
      </c>
      <c r="Z161" s="229">
        <v>6</v>
      </c>
      <c r="AA161" s="473">
        <f>SUM(W161-(W161*Z161/100))</f>
        <v>5076</v>
      </c>
      <c r="AB161" s="472">
        <f>AA161</f>
        <v>5076</v>
      </c>
      <c r="AC161" s="659"/>
      <c r="AD161" s="229">
        <v>50</v>
      </c>
      <c r="AE161" s="229">
        <v>0</v>
      </c>
      <c r="AF161" s="229">
        <v>0.01</v>
      </c>
    </row>
    <row r="162" spans="1:32" ht="17.25" x14ac:dyDescent="0.3">
      <c r="A162" s="229"/>
      <c r="B162" s="230"/>
      <c r="C162" s="229"/>
      <c r="D162" s="229"/>
      <c r="E162" s="229"/>
      <c r="F162" s="229"/>
      <c r="G162" s="229"/>
      <c r="H162" s="229"/>
      <c r="I162" s="229"/>
      <c r="J162" s="229"/>
      <c r="K162" s="229"/>
      <c r="L162" s="229"/>
      <c r="M162" s="229"/>
      <c r="N162" s="229"/>
      <c r="O162" s="230" t="s">
        <v>22</v>
      </c>
      <c r="P162" s="490" t="s">
        <v>0</v>
      </c>
      <c r="Q162" s="229">
        <v>60.6</v>
      </c>
      <c r="R162" s="229">
        <v>60.6</v>
      </c>
      <c r="S162" s="229"/>
      <c r="T162" s="229"/>
      <c r="U162" s="229"/>
      <c r="V162" s="229"/>
      <c r="W162" s="647">
        <v>2050</v>
      </c>
      <c r="X162" s="229">
        <f>Q162*W162</f>
        <v>124230</v>
      </c>
      <c r="Y162" s="486">
        <v>8</v>
      </c>
      <c r="Z162" s="229">
        <v>30</v>
      </c>
      <c r="AA162" s="473">
        <f>SUM(W162-(W162*Z162/100))</f>
        <v>1435</v>
      </c>
      <c r="AB162" s="472">
        <f>AA162</f>
        <v>1435</v>
      </c>
      <c r="AC162" s="659"/>
      <c r="AD162" s="229">
        <v>50</v>
      </c>
      <c r="AE162" s="229">
        <v>0</v>
      </c>
      <c r="AF162" s="229">
        <v>0.01</v>
      </c>
    </row>
    <row r="163" spans="1:32" ht="17.25" x14ac:dyDescent="0.3">
      <c r="A163" s="229"/>
      <c r="B163" s="230"/>
      <c r="C163" s="229"/>
      <c r="D163" s="229"/>
      <c r="E163" s="229"/>
      <c r="F163" s="229"/>
      <c r="G163" s="229"/>
      <c r="H163" s="229"/>
      <c r="I163" s="229"/>
      <c r="J163" s="229"/>
      <c r="K163" s="229"/>
      <c r="L163" s="229"/>
      <c r="M163" s="229"/>
      <c r="N163" s="229"/>
      <c r="O163" s="230" t="s">
        <v>22</v>
      </c>
      <c r="P163" s="490" t="s">
        <v>0</v>
      </c>
      <c r="Q163" s="229">
        <v>47.84</v>
      </c>
      <c r="R163" s="229">
        <v>47.84</v>
      </c>
      <c r="S163" s="229"/>
      <c r="T163" s="229"/>
      <c r="U163" s="229"/>
      <c r="V163" s="229"/>
      <c r="W163" s="647">
        <v>2050</v>
      </c>
      <c r="X163" s="229">
        <f>Q163*W163</f>
        <v>98072</v>
      </c>
      <c r="Y163" s="486">
        <v>2</v>
      </c>
      <c r="Z163" s="229">
        <v>6</v>
      </c>
      <c r="AA163" s="473">
        <f>SUM(W163-(W163*Z163/100))</f>
        <v>1927</v>
      </c>
      <c r="AB163" s="472">
        <f>AA163</f>
        <v>1927</v>
      </c>
      <c r="AC163" s="659"/>
      <c r="AD163" s="229">
        <v>50</v>
      </c>
      <c r="AE163" s="229">
        <v>0</v>
      </c>
      <c r="AF163" s="229">
        <v>0.01</v>
      </c>
    </row>
    <row r="164" spans="1:32" ht="17.25" x14ac:dyDescent="0.3">
      <c r="A164" s="229"/>
      <c r="B164" s="230"/>
      <c r="C164" s="229"/>
      <c r="D164" s="229"/>
      <c r="E164" s="229"/>
      <c r="F164" s="229"/>
      <c r="G164" s="229"/>
      <c r="H164" s="229"/>
      <c r="I164" s="229"/>
      <c r="J164" s="229"/>
      <c r="K164" s="229"/>
      <c r="L164" s="229"/>
      <c r="M164" s="229"/>
      <c r="N164" s="229"/>
      <c r="O164" s="230" t="s">
        <v>218</v>
      </c>
      <c r="P164" s="490" t="s">
        <v>0</v>
      </c>
      <c r="Q164" s="229">
        <v>36</v>
      </c>
      <c r="R164" s="229">
        <v>36</v>
      </c>
      <c r="S164" s="229"/>
      <c r="T164" s="229"/>
      <c r="U164" s="229"/>
      <c r="V164" s="229"/>
      <c r="W164" s="647">
        <v>2050</v>
      </c>
      <c r="X164" s="229">
        <f>Q164*W164</f>
        <v>73800</v>
      </c>
      <c r="Y164" s="486">
        <v>2</v>
      </c>
      <c r="Z164" s="229">
        <v>6</v>
      </c>
      <c r="AA164" s="473">
        <f>SUM(W164-(W164*Z164/100))</f>
        <v>1927</v>
      </c>
      <c r="AB164" s="472">
        <f>AA164</f>
        <v>1927</v>
      </c>
      <c r="AC164" s="659"/>
      <c r="AD164" s="229">
        <v>50</v>
      </c>
      <c r="AE164" s="229">
        <v>0</v>
      </c>
      <c r="AF164" s="229">
        <v>0.01</v>
      </c>
    </row>
    <row r="165" spans="1:32" ht="17.25" x14ac:dyDescent="0.3">
      <c r="A165" s="229">
        <v>100</v>
      </c>
      <c r="B165" s="230" t="s">
        <v>5</v>
      </c>
      <c r="C165" s="229"/>
      <c r="D165" s="229">
        <v>0</v>
      </c>
      <c r="E165" s="229">
        <v>2</v>
      </c>
      <c r="F165" s="229">
        <v>91.72</v>
      </c>
      <c r="G165" s="229">
        <v>291.72000000000003</v>
      </c>
      <c r="H165" s="229"/>
      <c r="I165" s="229"/>
      <c r="J165" s="229"/>
      <c r="K165" s="229"/>
      <c r="L165" s="229"/>
      <c r="M165" s="229"/>
      <c r="N165" s="229"/>
      <c r="O165" s="230"/>
      <c r="P165" s="490"/>
      <c r="Q165" s="229"/>
      <c r="R165" s="229"/>
      <c r="S165" s="229"/>
      <c r="T165" s="229"/>
      <c r="U165" s="229"/>
      <c r="V165" s="229"/>
      <c r="W165" s="647"/>
      <c r="X165" s="229"/>
      <c r="Y165" s="486"/>
      <c r="Z165" s="229"/>
      <c r="AA165" s="473">
        <f>SUM(W165-(W165*Z165/100))</f>
        <v>0</v>
      </c>
      <c r="AB165" s="472"/>
      <c r="AC165" s="659"/>
      <c r="AD165" s="229">
        <v>50</v>
      </c>
      <c r="AE165" s="229">
        <v>0</v>
      </c>
      <c r="AF165" s="229">
        <v>0.01</v>
      </c>
    </row>
    <row r="166" spans="1:32" ht="17.25" x14ac:dyDescent="0.3">
      <c r="A166" s="229">
        <v>101</v>
      </c>
      <c r="B166" s="230" t="s">
        <v>5</v>
      </c>
      <c r="C166" s="229"/>
      <c r="D166" s="229">
        <v>4</v>
      </c>
      <c r="E166" s="229">
        <v>2</v>
      </c>
      <c r="F166" s="229">
        <v>24</v>
      </c>
      <c r="G166" s="229">
        <v>1824</v>
      </c>
      <c r="H166" s="229"/>
      <c r="I166" s="229"/>
      <c r="J166" s="229"/>
      <c r="K166" s="229"/>
      <c r="L166" s="229"/>
      <c r="M166" s="229"/>
      <c r="N166" s="229"/>
      <c r="O166" s="230"/>
      <c r="P166" s="490"/>
      <c r="Q166" s="229"/>
      <c r="R166" s="229"/>
      <c r="S166" s="229"/>
      <c r="T166" s="229"/>
      <c r="U166" s="229"/>
      <c r="V166" s="229"/>
      <c r="W166" s="647"/>
      <c r="X166" s="229"/>
      <c r="Y166" s="486"/>
      <c r="Z166" s="229"/>
      <c r="AA166" s="473">
        <f>SUM(W166-(W166*Z166/100))</f>
        <v>0</v>
      </c>
      <c r="AB166" s="472"/>
      <c r="AC166" s="659"/>
      <c r="AD166" s="229">
        <v>50</v>
      </c>
      <c r="AE166" s="229">
        <v>0</v>
      </c>
      <c r="AF166" s="229">
        <v>0.01</v>
      </c>
    </row>
    <row r="167" spans="1:32" ht="17.25" x14ac:dyDescent="0.3">
      <c r="A167" s="229">
        <v>102</v>
      </c>
      <c r="B167" s="230" t="s">
        <v>5</v>
      </c>
      <c r="C167" s="229"/>
      <c r="D167" s="229">
        <v>1</v>
      </c>
      <c r="E167" s="229">
        <v>2</v>
      </c>
      <c r="F167" s="229">
        <v>70.489999999999995</v>
      </c>
      <c r="G167" s="229">
        <v>670.49</v>
      </c>
      <c r="H167" s="229"/>
      <c r="I167" s="229"/>
      <c r="J167" s="229"/>
      <c r="K167" s="229"/>
      <c r="L167" s="229"/>
      <c r="M167" s="229"/>
      <c r="N167" s="229"/>
      <c r="O167" s="230"/>
      <c r="P167" s="490"/>
      <c r="Q167" s="229"/>
      <c r="R167" s="229"/>
      <c r="S167" s="229"/>
      <c r="T167" s="229"/>
      <c r="U167" s="229"/>
      <c r="V167" s="229"/>
      <c r="W167" s="647"/>
      <c r="X167" s="229"/>
      <c r="Y167" s="486"/>
      <c r="Z167" s="229"/>
      <c r="AA167" s="473">
        <f>SUM(W167-(W167*Z167/100))</f>
        <v>0</v>
      </c>
      <c r="AB167" s="472"/>
      <c r="AC167" s="659"/>
      <c r="AD167" s="229">
        <v>50</v>
      </c>
      <c r="AE167" s="229">
        <v>0</v>
      </c>
      <c r="AF167" s="229">
        <v>0.01</v>
      </c>
    </row>
    <row r="168" spans="1:32" ht="17.25" x14ac:dyDescent="0.3">
      <c r="A168" s="229">
        <v>103</v>
      </c>
      <c r="B168" s="230" t="s">
        <v>5</v>
      </c>
      <c r="C168" s="229"/>
      <c r="D168" s="229">
        <v>1</v>
      </c>
      <c r="E168" s="229">
        <v>1</v>
      </c>
      <c r="F168" s="229">
        <v>92</v>
      </c>
      <c r="G168" s="229"/>
      <c r="H168" s="229">
        <v>592</v>
      </c>
      <c r="I168" s="229"/>
      <c r="J168" s="229"/>
      <c r="K168" s="229"/>
      <c r="L168" s="229"/>
      <c r="M168" s="229"/>
      <c r="N168" s="229"/>
      <c r="O168" s="230" t="s">
        <v>39</v>
      </c>
      <c r="P168" s="490" t="s">
        <v>2</v>
      </c>
      <c r="Q168" s="229">
        <v>127.82</v>
      </c>
      <c r="R168" s="229"/>
      <c r="S168" s="229">
        <v>127.82</v>
      </c>
      <c r="T168" s="229"/>
      <c r="U168" s="229"/>
      <c r="V168" s="229"/>
      <c r="W168" s="647">
        <v>6500</v>
      </c>
      <c r="X168" s="229">
        <f>Q168*W168</f>
        <v>830830</v>
      </c>
      <c r="Y168" s="486">
        <v>35</v>
      </c>
      <c r="Z168" s="229">
        <v>60</v>
      </c>
      <c r="AA168" s="473">
        <f>SUM(W168-(W168*Z168/100))</f>
        <v>2600</v>
      </c>
      <c r="AB168" s="472"/>
      <c r="AC168" s="659"/>
      <c r="AD168" s="229">
        <v>10</v>
      </c>
      <c r="AE168" s="229">
        <v>0</v>
      </c>
      <c r="AF168" s="229">
        <v>0.02</v>
      </c>
    </row>
    <row r="169" spans="1:32" ht="17.25" x14ac:dyDescent="0.3">
      <c r="A169" s="229"/>
      <c r="B169" s="230"/>
      <c r="C169" s="229"/>
      <c r="D169" s="229"/>
      <c r="E169" s="229"/>
      <c r="F169" s="229"/>
      <c r="G169" s="229"/>
      <c r="H169" s="229"/>
      <c r="I169" s="229"/>
      <c r="J169" s="229"/>
      <c r="K169" s="229"/>
      <c r="L169" s="229"/>
      <c r="M169" s="229"/>
      <c r="N169" s="229"/>
      <c r="O169" s="230" t="s">
        <v>13</v>
      </c>
      <c r="P169" s="490" t="s">
        <v>0</v>
      </c>
      <c r="Q169" s="229">
        <v>45</v>
      </c>
      <c r="R169" s="229">
        <v>45</v>
      </c>
      <c r="S169" s="229"/>
      <c r="T169" s="229"/>
      <c r="U169" s="229"/>
      <c r="V169" s="229"/>
      <c r="W169" s="647">
        <v>2050</v>
      </c>
      <c r="X169" s="229">
        <f>Q169*W169</f>
        <v>92250</v>
      </c>
      <c r="Y169" s="486">
        <v>30</v>
      </c>
      <c r="Z169" s="229">
        <v>93</v>
      </c>
      <c r="AA169" s="473">
        <f>SUM(W169-(W169*Z169/100))</f>
        <v>143.5</v>
      </c>
      <c r="AB169" s="472"/>
      <c r="AC169" s="659"/>
      <c r="AD169" s="229">
        <v>50</v>
      </c>
      <c r="AE169" s="229">
        <v>0</v>
      </c>
      <c r="AF169" s="229">
        <v>0.01</v>
      </c>
    </row>
    <row r="170" spans="1:32" ht="17.25" x14ac:dyDescent="0.3">
      <c r="A170" s="229">
        <v>104</v>
      </c>
      <c r="B170" s="230" t="s">
        <v>14</v>
      </c>
      <c r="C170" s="229">
        <v>332</v>
      </c>
      <c r="D170" s="229">
        <v>0</v>
      </c>
      <c r="E170" s="229">
        <v>0</v>
      </c>
      <c r="F170" s="229">
        <v>80</v>
      </c>
      <c r="G170" s="229">
        <v>80</v>
      </c>
      <c r="H170" s="229"/>
      <c r="I170" s="229"/>
      <c r="J170" s="229"/>
      <c r="K170" s="229"/>
      <c r="L170" s="229"/>
      <c r="M170" s="229"/>
      <c r="N170" s="229"/>
      <c r="O170" s="230"/>
      <c r="P170" s="490"/>
      <c r="Q170" s="229"/>
      <c r="R170" s="229"/>
      <c r="S170" s="229"/>
      <c r="T170" s="229"/>
      <c r="U170" s="229"/>
      <c r="V170" s="229"/>
      <c r="W170" s="647"/>
      <c r="X170" s="229"/>
      <c r="Y170" s="486"/>
      <c r="Z170" s="229"/>
      <c r="AA170" s="473">
        <f>SUM(W170-(W170*Z170/100))</f>
        <v>0</v>
      </c>
      <c r="AB170" s="472"/>
      <c r="AC170" s="659"/>
      <c r="AD170" s="229">
        <v>50</v>
      </c>
      <c r="AE170" s="229">
        <v>0</v>
      </c>
      <c r="AF170" s="229">
        <v>0.01</v>
      </c>
    </row>
    <row r="171" spans="1:32" ht="17.25" x14ac:dyDescent="0.3">
      <c r="A171" s="229">
        <v>105</v>
      </c>
      <c r="B171" s="230" t="s">
        <v>14</v>
      </c>
      <c r="C171" s="229">
        <v>1510</v>
      </c>
      <c r="D171" s="229">
        <v>0</v>
      </c>
      <c r="E171" s="229">
        <v>0</v>
      </c>
      <c r="F171" s="229">
        <v>80</v>
      </c>
      <c r="G171" s="229"/>
      <c r="H171" s="229">
        <v>80</v>
      </c>
      <c r="I171" s="229"/>
      <c r="J171" s="229"/>
      <c r="K171" s="229"/>
      <c r="L171" s="229"/>
      <c r="M171" s="229"/>
      <c r="N171" s="229"/>
      <c r="O171" s="230" t="s">
        <v>44</v>
      </c>
      <c r="P171" s="490" t="s">
        <v>9</v>
      </c>
      <c r="Q171" s="229">
        <v>168</v>
      </c>
      <c r="R171" s="229"/>
      <c r="S171" s="229"/>
      <c r="T171" s="229"/>
      <c r="U171" s="229"/>
      <c r="V171" s="229"/>
      <c r="W171" s="647">
        <v>6500</v>
      </c>
      <c r="X171" s="229">
        <f>Q171*W171</f>
        <v>1092000</v>
      </c>
      <c r="Y171" s="486">
        <v>25</v>
      </c>
      <c r="Z171" s="229">
        <v>85</v>
      </c>
      <c r="AA171" s="473">
        <f>SUM(W171-(W171*Z171/100))</f>
        <v>975</v>
      </c>
      <c r="AB171" s="472"/>
      <c r="AC171" s="659"/>
      <c r="AD171" s="229">
        <v>10</v>
      </c>
      <c r="AE171" s="229">
        <v>0</v>
      </c>
      <c r="AF171" s="229">
        <v>0.02</v>
      </c>
    </row>
    <row r="172" spans="1:32" ht="17.25" x14ac:dyDescent="0.3">
      <c r="A172" s="229"/>
      <c r="B172" s="230"/>
      <c r="C172" s="229"/>
      <c r="D172" s="229"/>
      <c r="E172" s="229"/>
      <c r="F172" s="229"/>
      <c r="G172" s="229"/>
      <c r="H172" s="229"/>
      <c r="I172" s="229"/>
      <c r="J172" s="229"/>
      <c r="K172" s="229"/>
      <c r="L172" s="229"/>
      <c r="M172" s="229"/>
      <c r="N172" s="229"/>
      <c r="O172" s="230" t="s">
        <v>317</v>
      </c>
      <c r="P172" s="490"/>
      <c r="Q172" s="229"/>
      <c r="R172" s="229"/>
      <c r="S172" s="229">
        <v>84</v>
      </c>
      <c r="T172" s="229"/>
      <c r="U172" s="229"/>
      <c r="V172" s="229"/>
      <c r="W172" s="647"/>
      <c r="X172" s="229"/>
      <c r="Y172" s="486"/>
      <c r="Z172" s="229"/>
      <c r="AA172" s="473">
        <f>SUM(W172-(W172*Z172/100))</f>
        <v>0</v>
      </c>
      <c r="AB172" s="472"/>
      <c r="AC172" s="659"/>
      <c r="AD172" s="229"/>
      <c r="AE172" s="229"/>
      <c r="AF172" s="229"/>
    </row>
    <row r="173" spans="1:32" ht="17.25" x14ac:dyDescent="0.3">
      <c r="A173" s="229"/>
      <c r="B173" s="230"/>
      <c r="C173" s="229"/>
      <c r="D173" s="229"/>
      <c r="E173" s="229"/>
      <c r="F173" s="229"/>
      <c r="G173" s="229"/>
      <c r="H173" s="229"/>
      <c r="I173" s="229"/>
      <c r="J173" s="229"/>
      <c r="K173" s="229"/>
      <c r="L173" s="229"/>
      <c r="M173" s="229"/>
      <c r="N173" s="229"/>
      <c r="O173" s="230" t="s">
        <v>318</v>
      </c>
      <c r="P173" s="490"/>
      <c r="Q173" s="229"/>
      <c r="R173" s="229"/>
      <c r="S173" s="229">
        <v>84</v>
      </c>
      <c r="T173" s="229"/>
      <c r="U173" s="229"/>
      <c r="V173" s="229"/>
      <c r="W173" s="647"/>
      <c r="X173" s="229"/>
      <c r="Y173" s="486"/>
      <c r="Z173" s="229"/>
      <c r="AA173" s="473">
        <f>SUM(W173-(W173*Z173/100))</f>
        <v>0</v>
      </c>
      <c r="AB173" s="472"/>
      <c r="AC173" s="659"/>
      <c r="AD173" s="229"/>
      <c r="AE173" s="229"/>
      <c r="AF173" s="229"/>
    </row>
    <row r="174" spans="1:32" ht="17.25" x14ac:dyDescent="0.3">
      <c r="A174" s="229"/>
      <c r="B174" s="230"/>
      <c r="C174" s="229"/>
      <c r="D174" s="229"/>
      <c r="E174" s="229"/>
      <c r="F174" s="229"/>
      <c r="G174" s="229"/>
      <c r="H174" s="229"/>
      <c r="I174" s="229"/>
      <c r="J174" s="229"/>
      <c r="K174" s="229"/>
      <c r="L174" s="229"/>
      <c r="M174" s="229"/>
      <c r="N174" s="229"/>
      <c r="O174" s="230" t="s">
        <v>12</v>
      </c>
      <c r="P174" s="490" t="s">
        <v>0</v>
      </c>
      <c r="Q174" s="229">
        <v>20</v>
      </c>
      <c r="R174" s="229">
        <v>20</v>
      </c>
      <c r="S174" s="229"/>
      <c r="T174" s="229"/>
      <c r="U174" s="229"/>
      <c r="V174" s="229"/>
      <c r="W174" s="647">
        <v>5400</v>
      </c>
      <c r="X174" s="229">
        <f>Q174*W174</f>
        <v>108000</v>
      </c>
      <c r="Y174" s="486">
        <v>25</v>
      </c>
      <c r="Z174" s="229">
        <v>93</v>
      </c>
      <c r="AA174" s="473">
        <f>SUM(W174-(W174*Z174/100))</f>
        <v>378</v>
      </c>
      <c r="AB174" s="472"/>
      <c r="AC174" s="659"/>
      <c r="AD174" s="229">
        <v>50</v>
      </c>
      <c r="AE174" s="229">
        <v>0</v>
      </c>
      <c r="AF174" s="229">
        <v>0.01</v>
      </c>
    </row>
    <row r="175" spans="1:32" ht="17.25" x14ac:dyDescent="0.3">
      <c r="A175" s="229"/>
      <c r="B175" s="230"/>
      <c r="C175" s="229"/>
      <c r="D175" s="229"/>
      <c r="E175" s="229"/>
      <c r="F175" s="229"/>
      <c r="G175" s="229"/>
      <c r="H175" s="229"/>
      <c r="I175" s="229"/>
      <c r="J175" s="229"/>
      <c r="K175" s="229"/>
      <c r="L175" s="229"/>
      <c r="M175" s="229"/>
      <c r="N175" s="229"/>
      <c r="O175" s="230" t="s">
        <v>158</v>
      </c>
      <c r="P175" s="490" t="s">
        <v>2</v>
      </c>
      <c r="Q175" s="229">
        <v>9</v>
      </c>
      <c r="R175" s="229"/>
      <c r="S175" s="229">
        <v>9</v>
      </c>
      <c r="T175" s="229"/>
      <c r="U175" s="229"/>
      <c r="V175" s="229"/>
      <c r="W175" s="647">
        <v>2400</v>
      </c>
      <c r="X175" s="229">
        <f>Q175*W175</f>
        <v>21600</v>
      </c>
      <c r="Y175" s="486">
        <v>10</v>
      </c>
      <c r="Z175" s="229">
        <v>10</v>
      </c>
      <c r="AA175" s="473">
        <f>SUM(W175-(W175*Z175/100))</f>
        <v>2160</v>
      </c>
      <c r="AB175" s="472"/>
      <c r="AC175" s="659"/>
      <c r="AD175" s="229">
        <v>10</v>
      </c>
      <c r="AE175" s="229">
        <v>0</v>
      </c>
      <c r="AF175" s="229">
        <v>0.02</v>
      </c>
    </row>
    <row r="176" spans="1:32" ht="17.25" x14ac:dyDescent="0.3">
      <c r="A176" s="229">
        <v>106</v>
      </c>
      <c r="B176" s="230" t="s">
        <v>5</v>
      </c>
      <c r="C176" s="229"/>
      <c r="D176" s="229">
        <v>0</v>
      </c>
      <c r="E176" s="229">
        <v>0</v>
      </c>
      <c r="F176" s="229">
        <v>56.39</v>
      </c>
      <c r="G176" s="229">
        <v>56.39</v>
      </c>
      <c r="H176" s="229"/>
      <c r="I176" s="229"/>
      <c r="J176" s="229"/>
      <c r="K176" s="229"/>
      <c r="L176" s="229"/>
      <c r="M176" s="229"/>
      <c r="N176" s="229"/>
      <c r="O176" s="230" t="s">
        <v>218</v>
      </c>
      <c r="P176" s="490" t="s">
        <v>0</v>
      </c>
      <c r="Q176" s="229">
        <v>264.88</v>
      </c>
      <c r="R176" s="229">
        <v>264.88</v>
      </c>
      <c r="S176" s="229"/>
      <c r="T176" s="229"/>
      <c r="U176" s="229"/>
      <c r="V176" s="229"/>
      <c r="W176" s="647">
        <v>2050</v>
      </c>
      <c r="X176" s="229">
        <f>Q176*W176</f>
        <v>543004</v>
      </c>
      <c r="Y176" s="486">
        <v>1</v>
      </c>
      <c r="Z176" s="229">
        <v>3</v>
      </c>
      <c r="AA176" s="473">
        <f>SUM(W176-(W176*Z176/100))</f>
        <v>1988.5</v>
      </c>
      <c r="AB176" s="472"/>
      <c r="AC176" s="659"/>
      <c r="AD176" s="229">
        <v>50</v>
      </c>
      <c r="AE176" s="229">
        <v>0</v>
      </c>
      <c r="AF176" s="229">
        <v>0.01</v>
      </c>
    </row>
    <row r="177" spans="1:32" ht="17.25" x14ac:dyDescent="0.3">
      <c r="A177" s="229">
        <v>107</v>
      </c>
      <c r="B177" s="230" t="s">
        <v>4</v>
      </c>
      <c r="C177" s="229">
        <v>7254</v>
      </c>
      <c r="D177" s="229">
        <v>0</v>
      </c>
      <c r="E177" s="229">
        <v>0</v>
      </c>
      <c r="F177" s="229">
        <v>35</v>
      </c>
      <c r="G177" s="229"/>
      <c r="H177" s="229">
        <v>35</v>
      </c>
      <c r="I177" s="229"/>
      <c r="J177" s="229"/>
      <c r="K177" s="229"/>
      <c r="L177" s="229">
        <v>75</v>
      </c>
      <c r="M177" s="229">
        <f>L177*H177</f>
        <v>2625</v>
      </c>
      <c r="N177" s="229"/>
      <c r="O177" s="230"/>
      <c r="P177" s="490"/>
      <c r="Q177" s="229"/>
      <c r="R177" s="229"/>
      <c r="S177" s="229"/>
      <c r="T177" s="229"/>
      <c r="U177" s="229"/>
      <c r="V177" s="229"/>
      <c r="W177" s="647"/>
      <c r="X177" s="229"/>
      <c r="Y177" s="486"/>
      <c r="Z177" s="229"/>
      <c r="AA177" s="473">
        <f>SUM(W177-(W177*Z177/100))</f>
        <v>0</v>
      </c>
      <c r="AB177" s="472">
        <f>M177</f>
        <v>2625</v>
      </c>
      <c r="AC177" s="659"/>
      <c r="AD177" s="229">
        <v>50</v>
      </c>
      <c r="AE177" s="229">
        <v>0</v>
      </c>
      <c r="AF177" s="229">
        <v>0.01</v>
      </c>
    </row>
    <row r="178" spans="1:32" ht="17.25" x14ac:dyDescent="0.3">
      <c r="A178" s="229">
        <v>108</v>
      </c>
      <c r="B178" s="230" t="s">
        <v>4</v>
      </c>
      <c r="C178" s="229">
        <v>7255</v>
      </c>
      <c r="D178" s="229">
        <v>0</v>
      </c>
      <c r="E178" s="229">
        <v>0</v>
      </c>
      <c r="F178" s="229">
        <v>35</v>
      </c>
      <c r="G178" s="229"/>
      <c r="H178" s="229">
        <v>35</v>
      </c>
      <c r="I178" s="229"/>
      <c r="J178" s="229"/>
      <c r="K178" s="229"/>
      <c r="L178" s="229">
        <v>75</v>
      </c>
      <c r="M178" s="229">
        <f>H178*L178</f>
        <v>2625</v>
      </c>
      <c r="N178" s="229"/>
      <c r="O178" s="230" t="s">
        <v>39</v>
      </c>
      <c r="P178" s="490" t="s">
        <v>2</v>
      </c>
      <c r="Q178" s="229">
        <v>56</v>
      </c>
      <c r="R178" s="229"/>
      <c r="S178" s="229">
        <v>56</v>
      </c>
      <c r="T178" s="229"/>
      <c r="U178" s="229"/>
      <c r="V178" s="229"/>
      <c r="W178" s="647">
        <v>6500</v>
      </c>
      <c r="X178" s="229">
        <f>Q178*W178</f>
        <v>364000</v>
      </c>
      <c r="Y178" s="486">
        <v>25</v>
      </c>
      <c r="Z178" s="229">
        <v>40</v>
      </c>
      <c r="AA178" s="473">
        <f>SUM(W178-(W178*Z178/100))</f>
        <v>3900</v>
      </c>
      <c r="AB178" s="472">
        <f>M178+AA178</f>
        <v>6525</v>
      </c>
      <c r="AC178" s="659"/>
      <c r="AD178" s="229">
        <v>10</v>
      </c>
      <c r="AE178" s="229">
        <v>0</v>
      </c>
      <c r="AF178" s="229">
        <v>0.02</v>
      </c>
    </row>
    <row r="179" spans="1:32" ht="17.25" x14ac:dyDescent="0.3">
      <c r="A179" s="229">
        <v>109</v>
      </c>
      <c r="B179" s="230" t="s">
        <v>4</v>
      </c>
      <c r="C179" s="229">
        <v>15405</v>
      </c>
      <c r="D179" s="229">
        <v>7</v>
      </c>
      <c r="E179" s="229">
        <v>3</v>
      </c>
      <c r="F179" s="229">
        <v>53</v>
      </c>
      <c r="G179" s="229">
        <v>3153</v>
      </c>
      <c r="H179" s="229"/>
      <c r="I179" s="229"/>
      <c r="J179" s="229"/>
      <c r="K179" s="229"/>
      <c r="L179" s="229">
        <v>75</v>
      </c>
      <c r="M179" s="229">
        <f>G179*L179</f>
        <v>236475</v>
      </c>
      <c r="N179" s="229"/>
      <c r="O179" s="230"/>
      <c r="P179" s="490"/>
      <c r="Q179" s="229"/>
      <c r="R179" s="229"/>
      <c r="S179" s="229"/>
      <c r="T179" s="229"/>
      <c r="U179" s="229"/>
      <c r="V179" s="229"/>
      <c r="W179" s="647"/>
      <c r="X179" s="229"/>
      <c r="Y179" s="486"/>
      <c r="Z179" s="229"/>
      <c r="AA179" s="473">
        <f>SUM(W179-(W179*Z179/100))</f>
        <v>0</v>
      </c>
      <c r="AB179" s="472">
        <f>M179</f>
        <v>236475</v>
      </c>
      <c r="AC179" s="659"/>
      <c r="AD179" s="229">
        <v>50</v>
      </c>
      <c r="AE179" s="229">
        <v>0</v>
      </c>
      <c r="AF179" s="229">
        <v>0.01</v>
      </c>
    </row>
    <row r="180" spans="1:32" ht="17.25" x14ac:dyDescent="0.3">
      <c r="A180" s="229">
        <v>110</v>
      </c>
      <c r="B180" s="230" t="s">
        <v>4</v>
      </c>
      <c r="C180" s="229">
        <v>15079</v>
      </c>
      <c r="D180" s="229">
        <v>16</v>
      </c>
      <c r="E180" s="229">
        <v>2</v>
      </c>
      <c r="F180" s="229">
        <v>14</v>
      </c>
      <c r="G180" s="229">
        <v>6604</v>
      </c>
      <c r="H180" s="229"/>
      <c r="I180" s="229"/>
      <c r="J180" s="229"/>
      <c r="K180" s="229"/>
      <c r="L180" s="229">
        <v>75</v>
      </c>
      <c r="M180" s="229">
        <f>G180*L180</f>
        <v>495300</v>
      </c>
      <c r="N180" s="229"/>
      <c r="O180" s="230"/>
      <c r="P180" s="490"/>
      <c r="Q180" s="229"/>
      <c r="R180" s="229"/>
      <c r="S180" s="229"/>
      <c r="T180" s="229"/>
      <c r="U180" s="229"/>
      <c r="V180" s="229"/>
      <c r="W180" s="647"/>
      <c r="X180" s="229"/>
      <c r="Y180" s="486"/>
      <c r="Z180" s="229"/>
      <c r="AA180" s="473">
        <f>SUM(W180-(W180*Z180/100))</f>
        <v>0</v>
      </c>
      <c r="AB180" s="472">
        <f>M180</f>
        <v>495300</v>
      </c>
      <c r="AC180" s="659"/>
      <c r="AD180" s="229">
        <v>50</v>
      </c>
      <c r="AE180" s="229">
        <v>0</v>
      </c>
      <c r="AF180" s="229">
        <v>0.01</v>
      </c>
    </row>
    <row r="181" spans="1:32" ht="17.25" x14ac:dyDescent="0.3">
      <c r="A181" s="229">
        <v>111</v>
      </c>
      <c r="B181" s="230" t="s">
        <v>4</v>
      </c>
      <c r="C181" s="229">
        <v>15237</v>
      </c>
      <c r="D181" s="229">
        <v>13</v>
      </c>
      <c r="E181" s="229">
        <v>3</v>
      </c>
      <c r="F181" s="229">
        <v>0</v>
      </c>
      <c r="G181" s="229">
        <v>5500</v>
      </c>
      <c r="H181" s="229"/>
      <c r="I181" s="229"/>
      <c r="J181" s="229"/>
      <c r="K181" s="229"/>
      <c r="L181" s="229">
        <v>75</v>
      </c>
      <c r="M181" s="229">
        <f>G181*L181</f>
        <v>412500</v>
      </c>
      <c r="N181" s="229"/>
      <c r="O181" s="230"/>
      <c r="P181" s="490"/>
      <c r="Q181" s="229"/>
      <c r="R181" s="229"/>
      <c r="S181" s="229"/>
      <c r="T181" s="229"/>
      <c r="U181" s="229"/>
      <c r="V181" s="229"/>
      <c r="W181" s="647"/>
      <c r="X181" s="229"/>
      <c r="Y181" s="486"/>
      <c r="Z181" s="229"/>
      <c r="AA181" s="473">
        <f>SUM(W181-(W181*Z181/100))</f>
        <v>0</v>
      </c>
      <c r="AB181" s="472">
        <f>M181</f>
        <v>412500</v>
      </c>
      <c r="AC181" s="659"/>
      <c r="AD181" s="229">
        <v>50</v>
      </c>
      <c r="AE181" s="229">
        <v>0</v>
      </c>
      <c r="AF181" s="229">
        <v>0.01</v>
      </c>
    </row>
    <row r="182" spans="1:32" ht="17.25" x14ac:dyDescent="0.3">
      <c r="A182" s="229">
        <v>112</v>
      </c>
      <c r="B182" s="230" t="s">
        <v>14</v>
      </c>
      <c r="C182" s="229">
        <v>546</v>
      </c>
      <c r="D182" s="229">
        <v>1</v>
      </c>
      <c r="E182" s="229">
        <v>1</v>
      </c>
      <c r="F182" s="229">
        <v>30</v>
      </c>
      <c r="G182" s="229"/>
      <c r="H182" s="229">
        <v>530</v>
      </c>
      <c r="I182" s="229"/>
      <c r="J182" s="229"/>
      <c r="K182" s="229"/>
      <c r="L182" s="229"/>
      <c r="M182" s="229"/>
      <c r="N182" s="229"/>
      <c r="O182" s="230" t="s">
        <v>39</v>
      </c>
      <c r="P182" s="490" t="s">
        <v>2</v>
      </c>
      <c r="Q182" s="229">
        <v>207.2</v>
      </c>
      <c r="R182" s="229"/>
      <c r="S182" s="229">
        <v>207.2</v>
      </c>
      <c r="T182" s="229"/>
      <c r="U182" s="229"/>
      <c r="V182" s="229"/>
      <c r="W182" s="647">
        <v>6500</v>
      </c>
      <c r="X182" s="229">
        <f>Q182*W182</f>
        <v>1346800</v>
      </c>
      <c r="Y182" s="486">
        <v>2</v>
      </c>
      <c r="Z182" s="229">
        <v>2</v>
      </c>
      <c r="AA182" s="473">
        <f>SUM(W182-(W182*Z182/100))</f>
        <v>6370</v>
      </c>
      <c r="AB182" s="472">
        <f>AA182</f>
        <v>6370</v>
      </c>
      <c r="AC182" s="659"/>
      <c r="AD182" s="229">
        <v>10</v>
      </c>
      <c r="AE182" s="229">
        <v>0</v>
      </c>
      <c r="AF182" s="229">
        <v>0.02</v>
      </c>
    </row>
    <row r="183" spans="1:32" ht="17.25" x14ac:dyDescent="0.3">
      <c r="A183" s="229"/>
      <c r="B183" s="230"/>
      <c r="C183" s="229"/>
      <c r="D183" s="229"/>
      <c r="E183" s="229"/>
      <c r="F183" s="229"/>
      <c r="G183" s="229"/>
      <c r="H183" s="229"/>
      <c r="I183" s="229"/>
      <c r="J183" s="229"/>
      <c r="K183" s="229"/>
      <c r="L183" s="229"/>
      <c r="M183" s="229"/>
      <c r="N183" s="229"/>
      <c r="O183" s="230" t="s">
        <v>11</v>
      </c>
      <c r="P183" s="490" t="s">
        <v>0</v>
      </c>
      <c r="Q183" s="229">
        <v>80.040000000000006</v>
      </c>
      <c r="R183" s="229">
        <v>80.040000000000006</v>
      </c>
      <c r="S183" s="229"/>
      <c r="T183" s="229"/>
      <c r="U183" s="229"/>
      <c r="V183" s="229"/>
      <c r="W183" s="647">
        <v>2050</v>
      </c>
      <c r="X183" s="229">
        <f>Q183*W183</f>
        <v>164082</v>
      </c>
      <c r="Y183" s="486">
        <v>2</v>
      </c>
      <c r="Z183" s="229">
        <v>6</v>
      </c>
      <c r="AA183" s="473">
        <f>SUM(W183-(W183*Z183/100))</f>
        <v>1927</v>
      </c>
      <c r="AB183" s="472">
        <f>AA183</f>
        <v>1927</v>
      </c>
      <c r="AC183" s="659"/>
      <c r="AD183" s="229">
        <v>50</v>
      </c>
      <c r="AE183" s="229">
        <v>0</v>
      </c>
      <c r="AF183" s="229">
        <v>0.01</v>
      </c>
    </row>
    <row r="184" spans="1:32" ht="17.25" x14ac:dyDescent="0.3">
      <c r="A184" s="229"/>
      <c r="B184" s="230"/>
      <c r="C184" s="229"/>
      <c r="D184" s="229"/>
      <c r="E184" s="229"/>
      <c r="F184" s="229"/>
      <c r="G184" s="229"/>
      <c r="H184" s="229"/>
      <c r="I184" s="229"/>
      <c r="J184" s="229"/>
      <c r="K184" s="229"/>
      <c r="L184" s="229"/>
      <c r="M184" s="229"/>
      <c r="N184" s="229"/>
      <c r="O184" s="230" t="s">
        <v>13</v>
      </c>
      <c r="P184" s="490" t="s">
        <v>0</v>
      </c>
      <c r="Q184" s="229">
        <v>52.64</v>
      </c>
      <c r="R184" s="229">
        <v>52.64</v>
      </c>
      <c r="S184" s="229"/>
      <c r="T184" s="229"/>
      <c r="U184" s="229"/>
      <c r="V184" s="229"/>
      <c r="W184" s="647">
        <v>2050</v>
      </c>
      <c r="X184" s="229">
        <f>Q184*W184</f>
        <v>107912</v>
      </c>
      <c r="Y184" s="486">
        <v>2</v>
      </c>
      <c r="Z184" s="229">
        <v>6</v>
      </c>
      <c r="AA184" s="473">
        <f>SUM(W184-(W184*Z184/100))</f>
        <v>1927</v>
      </c>
      <c r="AB184" s="472">
        <f>AA184</f>
        <v>1927</v>
      </c>
      <c r="AC184" s="659"/>
      <c r="AD184" s="229">
        <v>50</v>
      </c>
      <c r="AE184" s="229">
        <v>0</v>
      </c>
      <c r="AF184" s="229">
        <v>0.01</v>
      </c>
    </row>
    <row r="185" spans="1:32" ht="17.25" x14ac:dyDescent="0.3">
      <c r="A185" s="229"/>
      <c r="B185" s="230"/>
      <c r="C185" s="229"/>
      <c r="D185" s="229"/>
      <c r="E185" s="229"/>
      <c r="F185" s="229"/>
      <c r="G185" s="229"/>
      <c r="H185" s="229"/>
      <c r="I185" s="229"/>
      <c r="J185" s="229"/>
      <c r="K185" s="229"/>
      <c r="L185" s="229"/>
      <c r="M185" s="229"/>
      <c r="N185" s="229"/>
      <c r="O185" s="230" t="s">
        <v>1363</v>
      </c>
      <c r="P185" s="490" t="s">
        <v>0</v>
      </c>
      <c r="Q185" s="229">
        <v>60</v>
      </c>
      <c r="R185" s="229">
        <v>60</v>
      </c>
      <c r="S185" s="229"/>
      <c r="T185" s="229"/>
      <c r="U185" s="229"/>
      <c r="V185" s="229"/>
      <c r="W185" s="647">
        <v>2400</v>
      </c>
      <c r="X185" s="229">
        <f>Q185*W185</f>
        <v>144000</v>
      </c>
      <c r="Y185" s="486">
        <v>2</v>
      </c>
      <c r="Z185" s="229">
        <v>6</v>
      </c>
      <c r="AA185" s="473">
        <f>SUM(W185-(W185*Z185/100))</f>
        <v>2256</v>
      </c>
      <c r="AB185" s="472">
        <f>AA185</f>
        <v>2256</v>
      </c>
      <c r="AC185" s="659"/>
      <c r="AD185" s="229">
        <v>50</v>
      </c>
      <c r="AE185" s="229">
        <v>0</v>
      </c>
      <c r="AF185" s="229">
        <v>0.01</v>
      </c>
    </row>
    <row r="186" spans="1:32" ht="17.25" x14ac:dyDescent="0.3">
      <c r="A186" s="229">
        <v>113</v>
      </c>
      <c r="B186" s="230" t="s">
        <v>4</v>
      </c>
      <c r="C186" s="229">
        <v>8126</v>
      </c>
      <c r="D186" s="229">
        <v>2</v>
      </c>
      <c r="E186" s="229">
        <v>0</v>
      </c>
      <c r="F186" s="229">
        <v>30</v>
      </c>
      <c r="G186" s="229">
        <v>830</v>
      </c>
      <c r="H186" s="229"/>
      <c r="I186" s="229"/>
      <c r="J186" s="229"/>
      <c r="K186" s="229"/>
      <c r="L186" s="229">
        <v>100</v>
      </c>
      <c r="M186" s="229">
        <f>L186*G186</f>
        <v>83000</v>
      </c>
      <c r="N186" s="229"/>
      <c r="O186" s="230"/>
      <c r="P186" s="490"/>
      <c r="Q186" s="229"/>
      <c r="R186" s="229"/>
      <c r="S186" s="229"/>
      <c r="T186" s="229"/>
      <c r="U186" s="229"/>
      <c r="V186" s="229"/>
      <c r="W186" s="647"/>
      <c r="X186" s="229"/>
      <c r="Y186" s="486"/>
      <c r="Z186" s="229"/>
      <c r="AA186" s="473">
        <f>SUM(W186-(W186*Z186/100))</f>
        <v>0</v>
      </c>
      <c r="AB186" s="472">
        <f>M186</f>
        <v>83000</v>
      </c>
      <c r="AC186" s="659"/>
      <c r="AD186" s="229">
        <v>50</v>
      </c>
      <c r="AE186" s="229">
        <v>0</v>
      </c>
      <c r="AF186" s="229">
        <v>0.01</v>
      </c>
    </row>
    <row r="187" spans="1:32" ht="17.25" x14ac:dyDescent="0.3">
      <c r="A187" s="229">
        <v>114</v>
      </c>
      <c r="B187" s="230" t="s">
        <v>14</v>
      </c>
      <c r="C187" s="229">
        <v>268</v>
      </c>
      <c r="D187" s="229">
        <v>0</v>
      </c>
      <c r="E187" s="229">
        <v>0</v>
      </c>
      <c r="F187" s="229">
        <v>29</v>
      </c>
      <c r="G187" s="229"/>
      <c r="H187" s="229">
        <v>29</v>
      </c>
      <c r="I187" s="229"/>
      <c r="J187" s="229"/>
      <c r="K187" s="229"/>
      <c r="L187" s="229"/>
      <c r="M187" s="229"/>
      <c r="N187" s="229"/>
      <c r="O187" s="230" t="s">
        <v>39</v>
      </c>
      <c r="P187" s="490" t="s">
        <v>2</v>
      </c>
      <c r="Q187" s="229">
        <v>112.35</v>
      </c>
      <c r="R187" s="229"/>
      <c r="S187" s="229">
        <v>112.35</v>
      </c>
      <c r="T187" s="229"/>
      <c r="U187" s="229"/>
      <c r="V187" s="229"/>
      <c r="W187" s="647">
        <v>6500</v>
      </c>
      <c r="X187" s="229">
        <f>Q187*W187</f>
        <v>730275</v>
      </c>
      <c r="Y187" s="486" t="s">
        <v>1362</v>
      </c>
      <c r="Z187" s="229">
        <v>1</v>
      </c>
      <c r="AA187" s="473">
        <f>SUM(W187-(W187*Z187/100))</f>
        <v>6435</v>
      </c>
      <c r="AB187" s="472"/>
      <c r="AC187" s="659"/>
      <c r="AD187" s="229">
        <v>10</v>
      </c>
      <c r="AE187" s="229">
        <v>0</v>
      </c>
      <c r="AF187" s="229">
        <v>0.02</v>
      </c>
    </row>
    <row r="188" spans="1:32" ht="17.25" x14ac:dyDescent="0.3">
      <c r="A188" s="229">
        <v>115</v>
      </c>
      <c r="B188" s="230" t="s">
        <v>4</v>
      </c>
      <c r="C188" s="229">
        <v>2480</v>
      </c>
      <c r="D188" s="229">
        <v>18</v>
      </c>
      <c r="E188" s="229">
        <v>3</v>
      </c>
      <c r="F188" s="229">
        <v>69</v>
      </c>
      <c r="G188" s="229">
        <v>7569</v>
      </c>
      <c r="H188" s="229"/>
      <c r="I188" s="229"/>
      <c r="J188" s="229"/>
      <c r="K188" s="229"/>
      <c r="L188" s="229">
        <v>100</v>
      </c>
      <c r="M188" s="229">
        <f>G188*L188</f>
        <v>756900</v>
      </c>
      <c r="N188" s="229"/>
      <c r="O188" s="230"/>
      <c r="P188" s="490"/>
      <c r="Q188" s="229"/>
      <c r="R188" s="229"/>
      <c r="S188" s="229"/>
      <c r="T188" s="229"/>
      <c r="U188" s="229"/>
      <c r="V188" s="229"/>
      <c r="W188" s="647"/>
      <c r="X188" s="229"/>
      <c r="Y188" s="486"/>
      <c r="Z188" s="229"/>
      <c r="AA188" s="473">
        <f>SUM(W188-(W188*Z188/100))</f>
        <v>0</v>
      </c>
      <c r="AB188" s="472">
        <f>M188</f>
        <v>756900</v>
      </c>
      <c r="AC188" s="659"/>
      <c r="AD188" s="229">
        <v>50</v>
      </c>
      <c r="AE188" s="229">
        <v>0</v>
      </c>
      <c r="AF188" s="229">
        <v>0.01</v>
      </c>
    </row>
    <row r="189" spans="1:32" ht="17.25" x14ac:dyDescent="0.3">
      <c r="A189" s="229">
        <v>116</v>
      </c>
      <c r="B189" s="230" t="s">
        <v>14</v>
      </c>
      <c r="C189" s="229">
        <v>6512</v>
      </c>
      <c r="D189" s="229">
        <v>0</v>
      </c>
      <c r="E189" s="229">
        <v>1</v>
      </c>
      <c r="F189" s="229">
        <v>20</v>
      </c>
      <c r="G189" s="229"/>
      <c r="H189" s="229">
        <v>120</v>
      </c>
      <c r="I189" s="229"/>
      <c r="J189" s="229"/>
      <c r="K189" s="229"/>
      <c r="L189" s="229"/>
      <c r="M189" s="229"/>
      <c r="N189" s="229"/>
      <c r="O189" s="230" t="s">
        <v>44</v>
      </c>
      <c r="P189" s="490" t="s">
        <v>9</v>
      </c>
      <c r="Q189" s="229">
        <v>336.25</v>
      </c>
      <c r="R189" s="229"/>
      <c r="S189" s="229"/>
      <c r="T189" s="229"/>
      <c r="U189" s="229"/>
      <c r="V189" s="229"/>
      <c r="W189" s="647">
        <v>6500</v>
      </c>
      <c r="X189" s="229">
        <f>Q189*W189</f>
        <v>2185625</v>
      </c>
      <c r="Y189" s="486">
        <v>10</v>
      </c>
      <c r="Z189" s="229">
        <v>30</v>
      </c>
      <c r="AA189" s="473">
        <f>SUM(W189-(W189*Z189/100))</f>
        <v>4550</v>
      </c>
      <c r="AB189" s="472"/>
      <c r="AC189" s="659"/>
      <c r="AD189" s="229">
        <v>10</v>
      </c>
      <c r="AE189" s="229">
        <v>0</v>
      </c>
      <c r="AF189" s="229">
        <v>0.02</v>
      </c>
    </row>
    <row r="190" spans="1:32" ht="17.25" x14ac:dyDescent="0.3">
      <c r="A190" s="229"/>
      <c r="B190" s="230"/>
      <c r="C190" s="229"/>
      <c r="D190" s="229"/>
      <c r="E190" s="229"/>
      <c r="F190" s="229"/>
      <c r="G190" s="229"/>
      <c r="H190" s="229"/>
      <c r="I190" s="229"/>
      <c r="J190" s="229"/>
      <c r="K190" s="229"/>
      <c r="L190" s="229"/>
      <c r="M190" s="229"/>
      <c r="N190" s="229"/>
      <c r="O190" s="230" t="s">
        <v>16</v>
      </c>
      <c r="P190" s="490" t="s">
        <v>2</v>
      </c>
      <c r="Q190" s="229">
        <v>32</v>
      </c>
      <c r="R190" s="229"/>
      <c r="S190" s="229">
        <v>32</v>
      </c>
      <c r="T190" s="229"/>
      <c r="U190" s="229"/>
      <c r="V190" s="229"/>
      <c r="W190" s="647">
        <v>2400</v>
      </c>
      <c r="X190" s="229">
        <f>Q190*W190</f>
        <v>76800</v>
      </c>
      <c r="Y190" s="486">
        <v>10</v>
      </c>
      <c r="Z190" s="229">
        <v>10</v>
      </c>
      <c r="AA190" s="473">
        <f>SUM(W190-(W190*Z190/100))</f>
        <v>2160</v>
      </c>
      <c r="AB190" s="472"/>
      <c r="AC190" s="659"/>
      <c r="AD190" s="229">
        <v>0</v>
      </c>
      <c r="AE190" s="493">
        <f>AC190</f>
        <v>0</v>
      </c>
      <c r="AF190" s="229">
        <v>0.03</v>
      </c>
    </row>
    <row r="191" spans="1:32" ht="17.25" x14ac:dyDescent="0.3">
      <c r="A191" s="229">
        <v>117</v>
      </c>
      <c r="B191" s="230" t="s">
        <v>14</v>
      </c>
      <c r="C191" s="229">
        <v>90</v>
      </c>
      <c r="D191" s="229">
        <v>2</v>
      </c>
      <c r="E191" s="229">
        <v>2</v>
      </c>
      <c r="F191" s="229">
        <v>8</v>
      </c>
      <c r="G191" s="229">
        <v>1008</v>
      </c>
      <c r="H191" s="229"/>
      <c r="I191" s="229"/>
      <c r="J191" s="229"/>
      <c r="K191" s="229"/>
      <c r="L191" s="229"/>
      <c r="M191" s="229"/>
      <c r="N191" s="229"/>
      <c r="O191" s="230"/>
      <c r="P191" s="490"/>
      <c r="Q191" s="229"/>
      <c r="R191" s="229"/>
      <c r="S191" s="229"/>
      <c r="T191" s="229"/>
      <c r="U191" s="229"/>
      <c r="V191" s="229"/>
      <c r="W191" s="647"/>
      <c r="X191" s="229">
        <f>Q191*W191</f>
        <v>0</v>
      </c>
      <c r="Y191" s="486"/>
      <c r="Z191" s="229"/>
      <c r="AA191" s="473">
        <f>SUM(W191-(W191*Z191/100))</f>
        <v>0</v>
      </c>
      <c r="AB191" s="472"/>
      <c r="AC191" s="659"/>
      <c r="AD191" s="229">
        <v>50</v>
      </c>
      <c r="AE191" s="229">
        <v>0</v>
      </c>
      <c r="AF191" s="229">
        <v>0.01</v>
      </c>
    </row>
    <row r="192" spans="1:32" ht="17.25" x14ac:dyDescent="0.3">
      <c r="A192" s="229">
        <v>118</v>
      </c>
      <c r="B192" s="230" t="s">
        <v>14</v>
      </c>
      <c r="C192" s="229">
        <v>7114</v>
      </c>
      <c r="D192" s="229">
        <v>0</v>
      </c>
      <c r="E192" s="229">
        <v>3</v>
      </c>
      <c r="F192" s="229">
        <v>37</v>
      </c>
      <c r="G192" s="229"/>
      <c r="H192" s="229">
        <v>337</v>
      </c>
      <c r="I192" s="229"/>
      <c r="J192" s="229"/>
      <c r="K192" s="229"/>
      <c r="L192" s="229"/>
      <c r="M192" s="229"/>
      <c r="N192" s="229"/>
      <c r="O192" s="230" t="s">
        <v>39</v>
      </c>
      <c r="P192" s="490" t="s">
        <v>2</v>
      </c>
      <c r="Q192" s="229">
        <v>208.08</v>
      </c>
      <c r="R192" s="229"/>
      <c r="S192" s="229">
        <v>208.08</v>
      </c>
      <c r="T192" s="229"/>
      <c r="U192" s="229"/>
      <c r="V192" s="229"/>
      <c r="W192" s="647">
        <v>6500</v>
      </c>
      <c r="X192" s="229">
        <f>Q192*W192</f>
        <v>1352520</v>
      </c>
      <c r="Y192" s="486">
        <v>20</v>
      </c>
      <c r="Z192" s="229">
        <v>30</v>
      </c>
      <c r="AA192" s="473">
        <f>SUM(W192-(W192*Z192/100))</f>
        <v>4550</v>
      </c>
      <c r="AB192" s="472"/>
      <c r="AC192" s="659"/>
      <c r="AD192" s="229">
        <v>10</v>
      </c>
      <c r="AE192" s="229">
        <v>0</v>
      </c>
      <c r="AF192" s="229">
        <v>0.02</v>
      </c>
    </row>
    <row r="193" spans="1:32" ht="17.25" x14ac:dyDescent="0.3">
      <c r="A193" s="229"/>
      <c r="B193" s="230"/>
      <c r="C193" s="229"/>
      <c r="D193" s="229"/>
      <c r="E193" s="229"/>
      <c r="F193" s="229"/>
      <c r="G193" s="229"/>
      <c r="H193" s="229"/>
      <c r="I193" s="229"/>
      <c r="J193" s="229"/>
      <c r="K193" s="229"/>
      <c r="L193" s="229"/>
      <c r="M193" s="229"/>
      <c r="N193" s="229"/>
      <c r="O193" s="230" t="s">
        <v>39</v>
      </c>
      <c r="P193" s="490" t="s">
        <v>2</v>
      </c>
      <c r="Q193" s="229">
        <v>214.6</v>
      </c>
      <c r="R193" s="229"/>
      <c r="S193" s="229">
        <v>214.6</v>
      </c>
      <c r="T193" s="229"/>
      <c r="U193" s="229"/>
      <c r="V193" s="229"/>
      <c r="W193" s="647">
        <v>6500</v>
      </c>
      <c r="X193" s="229">
        <f>Q193*W193</f>
        <v>1394900</v>
      </c>
      <c r="Y193" s="486">
        <v>15</v>
      </c>
      <c r="Z193" s="229">
        <v>20</v>
      </c>
      <c r="AA193" s="473">
        <f>SUM(W193-(W193*Z193/100))</f>
        <v>5200</v>
      </c>
      <c r="AB193" s="472"/>
      <c r="AC193" s="659"/>
      <c r="AD193" s="229">
        <v>10</v>
      </c>
      <c r="AE193" s="229">
        <v>0</v>
      </c>
      <c r="AF193" s="229">
        <v>0.02</v>
      </c>
    </row>
    <row r="194" spans="1:32" ht="17.25" x14ac:dyDescent="0.3">
      <c r="A194" s="229"/>
      <c r="B194" s="230"/>
      <c r="C194" s="229"/>
      <c r="D194" s="229"/>
      <c r="E194" s="229"/>
      <c r="F194" s="229"/>
      <c r="G194" s="229"/>
      <c r="H194" s="229"/>
      <c r="I194" s="229"/>
      <c r="J194" s="229"/>
      <c r="K194" s="229"/>
      <c r="L194" s="229"/>
      <c r="M194" s="229"/>
      <c r="N194" s="229"/>
      <c r="O194" s="230" t="s">
        <v>39</v>
      </c>
      <c r="P194" s="490" t="s">
        <v>2</v>
      </c>
      <c r="Q194" s="229">
        <v>241.5</v>
      </c>
      <c r="R194" s="229"/>
      <c r="S194" s="229">
        <v>241.5</v>
      </c>
      <c r="T194" s="229"/>
      <c r="U194" s="229"/>
      <c r="V194" s="229"/>
      <c r="W194" s="647">
        <v>6500</v>
      </c>
      <c r="X194" s="229">
        <f>Q194*W194</f>
        <v>1569750</v>
      </c>
      <c r="Y194" s="486">
        <v>10</v>
      </c>
      <c r="Z194" s="229">
        <v>10</v>
      </c>
      <c r="AA194" s="473">
        <f>SUM(W194-(W194*Z194/100))</f>
        <v>5850</v>
      </c>
      <c r="AB194" s="472"/>
      <c r="AC194" s="659"/>
      <c r="AD194" s="229">
        <v>10</v>
      </c>
      <c r="AE194" s="229">
        <v>0</v>
      </c>
      <c r="AF194" s="229">
        <v>0.02</v>
      </c>
    </row>
    <row r="195" spans="1:32" ht="17.25" x14ac:dyDescent="0.3">
      <c r="A195" s="229"/>
      <c r="B195" s="230"/>
      <c r="C195" s="229"/>
      <c r="D195" s="229"/>
      <c r="E195" s="229"/>
      <c r="F195" s="229"/>
      <c r="G195" s="229"/>
      <c r="H195" s="229"/>
      <c r="I195" s="229"/>
      <c r="J195" s="229"/>
      <c r="K195" s="229"/>
      <c r="L195" s="229"/>
      <c r="M195" s="229"/>
      <c r="N195" s="229"/>
      <c r="O195" s="230" t="s">
        <v>11</v>
      </c>
      <c r="P195" s="490" t="s">
        <v>0</v>
      </c>
      <c r="Q195" s="229">
        <v>20</v>
      </c>
      <c r="R195" s="229">
        <v>20</v>
      </c>
      <c r="S195" s="229"/>
      <c r="T195" s="229"/>
      <c r="U195" s="229"/>
      <c r="V195" s="229"/>
      <c r="W195" s="647">
        <v>2050</v>
      </c>
      <c r="X195" s="229">
        <f>Q195*W195</f>
        <v>41000</v>
      </c>
      <c r="Y195" s="486">
        <v>15</v>
      </c>
      <c r="Z195" s="229">
        <v>65</v>
      </c>
      <c r="AA195" s="473">
        <f>SUM(W195-(W195*Z195/100))</f>
        <v>717.5</v>
      </c>
      <c r="AB195" s="472"/>
      <c r="AC195" s="659"/>
      <c r="AD195" s="229">
        <v>50</v>
      </c>
      <c r="AE195" s="229">
        <v>0</v>
      </c>
      <c r="AF195" s="229">
        <v>0.01</v>
      </c>
    </row>
    <row r="196" spans="1:32" ht="17.25" x14ac:dyDescent="0.3">
      <c r="A196" s="229">
        <v>119</v>
      </c>
      <c r="B196" s="230" t="s">
        <v>14</v>
      </c>
      <c r="C196" s="229">
        <v>91</v>
      </c>
      <c r="D196" s="229">
        <v>3</v>
      </c>
      <c r="E196" s="229">
        <v>2</v>
      </c>
      <c r="F196" s="229">
        <v>64</v>
      </c>
      <c r="G196" s="229">
        <v>1464</v>
      </c>
      <c r="H196" s="229"/>
      <c r="I196" s="229"/>
      <c r="J196" s="229"/>
      <c r="K196" s="229"/>
      <c r="L196" s="229"/>
      <c r="M196" s="229"/>
      <c r="N196" s="229"/>
      <c r="O196" s="230"/>
      <c r="P196" s="490"/>
      <c r="Q196" s="229"/>
      <c r="R196" s="229"/>
      <c r="S196" s="229"/>
      <c r="T196" s="229"/>
      <c r="U196" s="229"/>
      <c r="V196" s="229"/>
      <c r="W196" s="647"/>
      <c r="X196" s="229"/>
      <c r="Y196" s="486"/>
      <c r="Z196" s="229"/>
      <c r="AA196" s="473">
        <f>SUM(W196-(W196*Z196/100))</f>
        <v>0</v>
      </c>
      <c r="AB196" s="472"/>
      <c r="AC196" s="659"/>
      <c r="AD196" s="229">
        <v>50</v>
      </c>
      <c r="AE196" s="229">
        <v>0</v>
      </c>
      <c r="AF196" s="229">
        <v>0.01</v>
      </c>
    </row>
    <row r="197" spans="1:32" ht="17.25" x14ac:dyDescent="0.3">
      <c r="A197" s="229">
        <v>120</v>
      </c>
      <c r="B197" s="230" t="s">
        <v>4</v>
      </c>
      <c r="C197" s="229">
        <v>15334</v>
      </c>
      <c r="D197" s="229">
        <v>5</v>
      </c>
      <c r="E197" s="229">
        <v>3</v>
      </c>
      <c r="F197" s="229">
        <v>40</v>
      </c>
      <c r="G197" s="229">
        <v>2340</v>
      </c>
      <c r="H197" s="229"/>
      <c r="I197" s="229"/>
      <c r="J197" s="229"/>
      <c r="K197" s="229"/>
      <c r="L197" s="229">
        <v>75</v>
      </c>
      <c r="M197" s="229">
        <f>L197*G197</f>
        <v>175500</v>
      </c>
      <c r="N197" s="229"/>
      <c r="O197" s="230"/>
      <c r="P197" s="490"/>
      <c r="Q197" s="229"/>
      <c r="R197" s="229"/>
      <c r="S197" s="229"/>
      <c r="T197" s="229"/>
      <c r="U197" s="229"/>
      <c r="V197" s="229"/>
      <c r="W197" s="647"/>
      <c r="X197" s="229"/>
      <c r="Y197" s="486"/>
      <c r="Z197" s="229"/>
      <c r="AA197" s="473">
        <f>SUM(W197-(W197*Z197/100))</f>
        <v>0</v>
      </c>
      <c r="AB197" s="472">
        <f>M197</f>
        <v>175500</v>
      </c>
      <c r="AC197" s="659"/>
      <c r="AD197" s="229">
        <v>50</v>
      </c>
      <c r="AE197" s="229">
        <v>0</v>
      </c>
      <c r="AF197" s="229">
        <v>0.01</v>
      </c>
    </row>
    <row r="198" spans="1:32" ht="17.25" x14ac:dyDescent="0.3">
      <c r="A198" s="229">
        <v>121</v>
      </c>
      <c r="B198" s="230" t="s">
        <v>4</v>
      </c>
      <c r="C198" s="229">
        <v>16913</v>
      </c>
      <c r="D198" s="229">
        <v>3</v>
      </c>
      <c r="E198" s="229">
        <v>0</v>
      </c>
      <c r="F198" s="229">
        <v>0</v>
      </c>
      <c r="G198" s="229">
        <v>1200</v>
      </c>
      <c r="H198" s="229"/>
      <c r="I198" s="229"/>
      <c r="J198" s="229"/>
      <c r="K198" s="229"/>
      <c r="L198" s="229">
        <v>75</v>
      </c>
      <c r="M198" s="229">
        <f>G198*L198</f>
        <v>90000</v>
      </c>
      <c r="N198" s="229"/>
      <c r="O198" s="230"/>
      <c r="P198" s="490"/>
      <c r="Q198" s="229"/>
      <c r="R198" s="229"/>
      <c r="S198" s="229"/>
      <c r="T198" s="229"/>
      <c r="U198" s="229"/>
      <c r="V198" s="229"/>
      <c r="W198" s="647"/>
      <c r="X198" s="229"/>
      <c r="Y198" s="486"/>
      <c r="Z198" s="229"/>
      <c r="AA198" s="473">
        <f>SUM(W198-(W198*Z198/100))</f>
        <v>0</v>
      </c>
      <c r="AB198" s="472">
        <f>M198</f>
        <v>90000</v>
      </c>
      <c r="AC198" s="659"/>
      <c r="AD198" s="229">
        <v>50</v>
      </c>
      <c r="AE198" s="229">
        <v>0</v>
      </c>
      <c r="AF198" s="229">
        <v>0.01</v>
      </c>
    </row>
    <row r="199" spans="1:32" ht="17.25" x14ac:dyDescent="0.3">
      <c r="A199" s="229">
        <v>122</v>
      </c>
      <c r="B199" s="230" t="s">
        <v>4</v>
      </c>
      <c r="C199" s="229">
        <v>1132</v>
      </c>
      <c r="D199" s="229">
        <v>3</v>
      </c>
      <c r="E199" s="229">
        <v>1</v>
      </c>
      <c r="F199" s="229">
        <v>70</v>
      </c>
      <c r="G199" s="229">
        <v>1370</v>
      </c>
      <c r="H199" s="229"/>
      <c r="I199" s="229"/>
      <c r="J199" s="229"/>
      <c r="K199" s="229"/>
      <c r="L199" s="229">
        <v>75</v>
      </c>
      <c r="M199" s="229">
        <f>G199*L199</f>
        <v>102750</v>
      </c>
      <c r="N199" s="229"/>
      <c r="O199" s="230"/>
      <c r="P199" s="490"/>
      <c r="Q199" s="229"/>
      <c r="R199" s="229"/>
      <c r="S199" s="229"/>
      <c r="T199" s="229"/>
      <c r="U199" s="229"/>
      <c r="V199" s="229"/>
      <c r="W199" s="647"/>
      <c r="X199" s="229"/>
      <c r="Y199" s="486"/>
      <c r="Z199" s="229"/>
      <c r="AA199" s="473">
        <f>SUM(W199-(W199*Z199/100))</f>
        <v>0</v>
      </c>
      <c r="AB199" s="472">
        <f>M199</f>
        <v>102750</v>
      </c>
      <c r="AC199" s="659"/>
      <c r="AD199" s="229">
        <v>50</v>
      </c>
      <c r="AE199" s="229">
        <v>0</v>
      </c>
      <c r="AF199" s="229">
        <v>0.01</v>
      </c>
    </row>
    <row r="200" spans="1:32" ht="17.25" x14ac:dyDescent="0.3">
      <c r="A200" s="229">
        <v>123</v>
      </c>
      <c r="B200" s="230" t="s">
        <v>14</v>
      </c>
      <c r="C200" s="229">
        <v>7115</v>
      </c>
      <c r="D200" s="229">
        <v>0</v>
      </c>
      <c r="E200" s="229">
        <v>2</v>
      </c>
      <c r="F200" s="229">
        <v>71</v>
      </c>
      <c r="G200" s="229"/>
      <c r="H200" s="229">
        <v>271</v>
      </c>
      <c r="I200" s="229"/>
      <c r="J200" s="229"/>
      <c r="K200" s="229"/>
      <c r="L200" s="229"/>
      <c r="M200" s="229"/>
      <c r="N200" s="229"/>
      <c r="O200" s="230" t="s">
        <v>39</v>
      </c>
      <c r="P200" s="490" t="s">
        <v>2</v>
      </c>
      <c r="Q200" s="229">
        <v>195</v>
      </c>
      <c r="R200" s="229"/>
      <c r="S200" s="229">
        <v>195</v>
      </c>
      <c r="T200" s="229"/>
      <c r="U200" s="229"/>
      <c r="V200" s="229"/>
      <c r="W200" s="647">
        <v>6500</v>
      </c>
      <c r="X200" s="229">
        <f>Q200*W200</f>
        <v>1267500</v>
      </c>
      <c r="Y200" s="486">
        <v>20</v>
      </c>
      <c r="Z200" s="229">
        <v>30</v>
      </c>
      <c r="AA200" s="473">
        <f>SUM(W200-(W200*Z200/100))</f>
        <v>4550</v>
      </c>
      <c r="AB200" s="472">
        <f>AA200</f>
        <v>4550</v>
      </c>
      <c r="AC200" s="659"/>
      <c r="AD200" s="229">
        <v>10</v>
      </c>
      <c r="AE200" s="229">
        <v>0</v>
      </c>
      <c r="AF200" s="229">
        <v>0.02</v>
      </c>
    </row>
    <row r="201" spans="1:32" ht="17.25" x14ac:dyDescent="0.3">
      <c r="A201" s="229"/>
      <c r="B201" s="230"/>
      <c r="C201" s="229"/>
      <c r="D201" s="229"/>
      <c r="E201" s="229"/>
      <c r="F201" s="229"/>
      <c r="G201" s="229"/>
      <c r="H201" s="229"/>
      <c r="I201" s="229"/>
      <c r="J201" s="229"/>
      <c r="K201" s="229"/>
      <c r="L201" s="229"/>
      <c r="M201" s="229"/>
      <c r="N201" s="229"/>
      <c r="O201" s="230" t="s">
        <v>8</v>
      </c>
      <c r="P201" s="490" t="s">
        <v>0</v>
      </c>
      <c r="Q201" s="229">
        <v>26.4</v>
      </c>
      <c r="R201" s="229">
        <v>26.4</v>
      </c>
      <c r="S201" s="229"/>
      <c r="T201" s="229"/>
      <c r="U201" s="229"/>
      <c r="V201" s="229"/>
      <c r="W201" s="647">
        <v>2400</v>
      </c>
      <c r="X201" s="229">
        <f>Q201*W201</f>
        <v>63360</v>
      </c>
      <c r="Y201" s="486">
        <v>12</v>
      </c>
      <c r="Z201" s="229">
        <v>50</v>
      </c>
      <c r="AA201" s="473">
        <f>SUM(W201-(W201*Z201/100))</f>
        <v>1200</v>
      </c>
      <c r="AB201" s="472">
        <f>AA201</f>
        <v>1200</v>
      </c>
      <c r="AC201" s="659"/>
      <c r="AD201" s="229">
        <v>50</v>
      </c>
      <c r="AE201" s="229">
        <v>0</v>
      </c>
      <c r="AF201" s="229">
        <v>0.01</v>
      </c>
    </row>
    <row r="202" spans="1:32" ht="17.25" x14ac:dyDescent="0.3">
      <c r="A202" s="229"/>
      <c r="B202" s="230"/>
      <c r="C202" s="229"/>
      <c r="D202" s="229"/>
      <c r="E202" s="229"/>
      <c r="F202" s="229"/>
      <c r="G202" s="229"/>
      <c r="H202" s="229"/>
      <c r="I202" s="229"/>
      <c r="J202" s="229"/>
      <c r="K202" s="229"/>
      <c r="L202" s="229"/>
      <c r="M202" s="229"/>
      <c r="N202" s="229"/>
      <c r="O202" s="230" t="s">
        <v>44</v>
      </c>
      <c r="P202" s="490" t="s">
        <v>9</v>
      </c>
      <c r="Q202" s="229">
        <v>340.84</v>
      </c>
      <c r="R202" s="229"/>
      <c r="S202" s="229"/>
      <c r="T202" s="229"/>
      <c r="U202" s="229"/>
      <c r="V202" s="229"/>
      <c r="W202" s="647">
        <v>6500</v>
      </c>
      <c r="X202" s="229">
        <f>Q202*W202</f>
        <v>2215460</v>
      </c>
      <c r="Y202" s="486">
        <v>10</v>
      </c>
      <c r="Z202" s="229">
        <v>30</v>
      </c>
      <c r="AA202" s="473">
        <f>SUM(W202-(W202*Z202/100))</f>
        <v>4550</v>
      </c>
      <c r="AB202" s="472">
        <f>AA202</f>
        <v>4550</v>
      </c>
      <c r="AC202" s="659"/>
      <c r="AD202" s="229">
        <v>10</v>
      </c>
      <c r="AE202" s="229">
        <v>0</v>
      </c>
      <c r="AF202" s="229">
        <v>0.02</v>
      </c>
    </row>
    <row r="203" spans="1:32" ht="17.25" x14ac:dyDescent="0.3">
      <c r="A203" s="229"/>
      <c r="B203" s="230"/>
      <c r="C203" s="229"/>
      <c r="D203" s="229"/>
      <c r="E203" s="229"/>
      <c r="F203" s="229"/>
      <c r="G203" s="229"/>
      <c r="H203" s="229"/>
      <c r="I203" s="229"/>
      <c r="J203" s="229"/>
      <c r="K203" s="229"/>
      <c r="L203" s="229"/>
      <c r="M203" s="229"/>
      <c r="N203" s="229"/>
      <c r="O203" s="230" t="s">
        <v>317</v>
      </c>
      <c r="P203" s="490"/>
      <c r="Q203" s="229"/>
      <c r="R203" s="229"/>
      <c r="S203" s="229">
        <v>195.84</v>
      </c>
      <c r="T203" s="229"/>
      <c r="U203" s="229"/>
      <c r="V203" s="229"/>
      <c r="W203" s="647"/>
      <c r="X203" s="229"/>
      <c r="Y203" s="486"/>
      <c r="Z203" s="229"/>
      <c r="AA203" s="473">
        <f>SUM(W203-(W203*Z203/100))</f>
        <v>0</v>
      </c>
      <c r="AB203" s="472"/>
      <c r="AC203" s="659"/>
      <c r="AD203" s="229"/>
      <c r="AE203" s="229"/>
      <c r="AF203" s="229"/>
    </row>
    <row r="204" spans="1:32" ht="17.25" x14ac:dyDescent="0.3">
      <c r="A204" s="229"/>
      <c r="B204" s="230"/>
      <c r="C204" s="229"/>
      <c r="D204" s="229"/>
      <c r="E204" s="229"/>
      <c r="F204" s="229"/>
      <c r="G204" s="229"/>
      <c r="H204" s="229"/>
      <c r="I204" s="229"/>
      <c r="J204" s="229"/>
      <c r="K204" s="229"/>
      <c r="L204" s="229"/>
      <c r="M204" s="229"/>
      <c r="N204" s="229"/>
      <c r="O204" s="230" t="s">
        <v>318</v>
      </c>
      <c r="P204" s="490"/>
      <c r="Q204" s="229"/>
      <c r="R204" s="229"/>
      <c r="S204" s="229">
        <v>145</v>
      </c>
      <c r="T204" s="229"/>
      <c r="U204" s="229"/>
      <c r="V204" s="229"/>
      <c r="W204" s="647"/>
      <c r="X204" s="229"/>
      <c r="Y204" s="486"/>
      <c r="Z204" s="229"/>
      <c r="AA204" s="473">
        <f>SUM(W204-(W204*Z204/100))</f>
        <v>0</v>
      </c>
      <c r="AB204" s="472"/>
      <c r="AC204" s="659"/>
      <c r="AD204" s="229"/>
      <c r="AE204" s="229"/>
      <c r="AF204" s="229"/>
    </row>
    <row r="205" spans="1:32" ht="17.25" x14ac:dyDescent="0.3">
      <c r="A205" s="229"/>
      <c r="B205" s="230"/>
      <c r="C205" s="229"/>
      <c r="D205" s="229"/>
      <c r="E205" s="229"/>
      <c r="F205" s="229"/>
      <c r="G205" s="229"/>
      <c r="H205" s="229"/>
      <c r="I205" s="229"/>
      <c r="J205" s="229"/>
      <c r="K205" s="229"/>
      <c r="L205" s="229"/>
      <c r="M205" s="229"/>
      <c r="N205" s="229"/>
      <c r="O205" s="230" t="s">
        <v>8</v>
      </c>
      <c r="P205" s="490" t="s">
        <v>0</v>
      </c>
      <c r="Q205" s="229">
        <v>22</v>
      </c>
      <c r="R205" s="229">
        <v>22</v>
      </c>
      <c r="S205" s="229"/>
      <c r="T205" s="229"/>
      <c r="U205" s="229"/>
      <c r="V205" s="229"/>
      <c r="W205" s="647">
        <v>2400</v>
      </c>
      <c r="X205" s="229">
        <f>Q205*W205</f>
        <v>52800</v>
      </c>
      <c r="Y205" s="486">
        <v>10</v>
      </c>
      <c r="Z205" s="229">
        <v>0</v>
      </c>
      <c r="AA205" s="473">
        <f>SUM(W205-(W205*Z205/100))</f>
        <v>2400</v>
      </c>
      <c r="AB205" s="472">
        <f>AA205</f>
        <v>2400</v>
      </c>
      <c r="AC205" s="659"/>
      <c r="AD205" s="229">
        <v>50</v>
      </c>
      <c r="AE205" s="229">
        <v>0</v>
      </c>
      <c r="AF205" s="229">
        <v>0.01</v>
      </c>
    </row>
    <row r="206" spans="1:32" ht="17.25" x14ac:dyDescent="0.3">
      <c r="A206" s="229">
        <v>124</v>
      </c>
      <c r="B206" s="230" t="s">
        <v>4</v>
      </c>
      <c r="C206" s="229">
        <v>14975</v>
      </c>
      <c r="D206" s="229">
        <v>0</v>
      </c>
      <c r="E206" s="229">
        <v>3</v>
      </c>
      <c r="F206" s="229">
        <v>96</v>
      </c>
      <c r="G206" s="229">
        <v>396</v>
      </c>
      <c r="H206" s="229"/>
      <c r="I206" s="229"/>
      <c r="J206" s="229"/>
      <c r="K206" s="229"/>
      <c r="L206" s="229">
        <v>75</v>
      </c>
      <c r="M206" s="229">
        <f>L206*G206</f>
        <v>29700</v>
      </c>
      <c r="N206" s="229"/>
      <c r="O206" s="230"/>
      <c r="P206" s="490"/>
      <c r="Q206" s="229"/>
      <c r="R206" s="229"/>
      <c r="S206" s="229"/>
      <c r="T206" s="229"/>
      <c r="U206" s="229"/>
      <c r="V206" s="229"/>
      <c r="W206" s="647"/>
      <c r="X206" s="229"/>
      <c r="Y206" s="486"/>
      <c r="Z206" s="229"/>
      <c r="AA206" s="473">
        <f>SUM(W206-(W206*Z206/100))</f>
        <v>0</v>
      </c>
      <c r="AB206" s="472">
        <f>M206</f>
        <v>29700</v>
      </c>
      <c r="AC206" s="659"/>
      <c r="AD206" s="229">
        <v>50</v>
      </c>
      <c r="AE206" s="229">
        <v>0</v>
      </c>
      <c r="AF206" s="229">
        <v>0.01</v>
      </c>
    </row>
    <row r="207" spans="1:32" ht="17.25" x14ac:dyDescent="0.3">
      <c r="A207" s="229">
        <v>125</v>
      </c>
      <c r="B207" s="230" t="s">
        <v>4</v>
      </c>
      <c r="C207" s="229">
        <v>1926</v>
      </c>
      <c r="D207" s="229">
        <v>6</v>
      </c>
      <c r="E207" s="229">
        <v>1</v>
      </c>
      <c r="F207" s="229">
        <v>96</v>
      </c>
      <c r="G207" s="229">
        <v>2596</v>
      </c>
      <c r="H207" s="229"/>
      <c r="I207" s="229"/>
      <c r="J207" s="229"/>
      <c r="K207" s="229"/>
      <c r="L207" s="229">
        <v>100</v>
      </c>
      <c r="M207" s="229">
        <f>G207*L207</f>
        <v>259600</v>
      </c>
      <c r="N207" s="229"/>
      <c r="O207" s="230"/>
      <c r="P207" s="490"/>
      <c r="Q207" s="229"/>
      <c r="R207" s="229"/>
      <c r="S207" s="229"/>
      <c r="T207" s="229"/>
      <c r="U207" s="229"/>
      <c r="V207" s="229"/>
      <c r="W207" s="647"/>
      <c r="X207" s="229"/>
      <c r="Y207" s="486"/>
      <c r="Z207" s="229"/>
      <c r="AA207" s="473">
        <f>SUM(W207-(W207*Z207/100))</f>
        <v>0</v>
      </c>
      <c r="AB207" s="472">
        <f>M207</f>
        <v>259600</v>
      </c>
      <c r="AC207" s="659"/>
      <c r="AD207" s="229">
        <v>50</v>
      </c>
      <c r="AE207" s="229">
        <v>0</v>
      </c>
      <c r="AF207" s="229">
        <v>0.01</v>
      </c>
    </row>
    <row r="208" spans="1:32" ht="17.25" x14ac:dyDescent="0.3">
      <c r="A208" s="229">
        <v>126</v>
      </c>
      <c r="B208" s="230" t="s">
        <v>4</v>
      </c>
      <c r="C208" s="229">
        <v>8450</v>
      </c>
      <c r="D208" s="229">
        <v>2</v>
      </c>
      <c r="E208" s="229">
        <v>0</v>
      </c>
      <c r="F208" s="229">
        <v>63</v>
      </c>
      <c r="G208" s="229">
        <v>863</v>
      </c>
      <c r="H208" s="229"/>
      <c r="I208" s="229"/>
      <c r="J208" s="229"/>
      <c r="K208" s="229"/>
      <c r="L208" s="229">
        <v>100</v>
      </c>
      <c r="M208" s="229">
        <f>G208*L208</f>
        <v>86300</v>
      </c>
      <c r="N208" s="229"/>
      <c r="O208" s="230"/>
      <c r="P208" s="490"/>
      <c r="Q208" s="229"/>
      <c r="R208" s="229"/>
      <c r="S208" s="229"/>
      <c r="T208" s="229"/>
      <c r="U208" s="229"/>
      <c r="V208" s="229"/>
      <c r="W208" s="647"/>
      <c r="X208" s="229"/>
      <c r="Y208" s="486"/>
      <c r="Z208" s="229"/>
      <c r="AA208" s="473">
        <f>SUM(W208-(W208*Z208/100))</f>
        <v>0</v>
      </c>
      <c r="AB208" s="472">
        <f>M208</f>
        <v>86300</v>
      </c>
      <c r="AC208" s="659"/>
      <c r="AD208" s="229">
        <v>50</v>
      </c>
      <c r="AE208" s="229">
        <v>0</v>
      </c>
      <c r="AF208" s="229">
        <v>0.01</v>
      </c>
    </row>
    <row r="209" spans="1:32" ht="17.25" x14ac:dyDescent="0.3">
      <c r="A209" s="229">
        <v>127</v>
      </c>
      <c r="B209" s="230" t="s">
        <v>4</v>
      </c>
      <c r="C209" s="229">
        <v>14976</v>
      </c>
      <c r="D209" s="229">
        <v>0</v>
      </c>
      <c r="E209" s="229">
        <v>3</v>
      </c>
      <c r="F209" s="229">
        <v>70</v>
      </c>
      <c r="G209" s="229">
        <v>370</v>
      </c>
      <c r="H209" s="229"/>
      <c r="I209" s="229"/>
      <c r="J209" s="229"/>
      <c r="K209" s="229"/>
      <c r="L209" s="229">
        <v>75</v>
      </c>
      <c r="M209" s="229">
        <f>G209*L209</f>
        <v>27750</v>
      </c>
      <c r="N209" s="229"/>
      <c r="O209" s="230"/>
      <c r="P209" s="490"/>
      <c r="Q209" s="229"/>
      <c r="R209" s="229"/>
      <c r="S209" s="229"/>
      <c r="T209" s="229"/>
      <c r="U209" s="229"/>
      <c r="V209" s="229"/>
      <c r="W209" s="647"/>
      <c r="X209" s="229"/>
      <c r="Y209" s="486"/>
      <c r="Z209" s="229"/>
      <c r="AA209" s="473">
        <f>SUM(W209-(W209*Z209/100))</f>
        <v>0</v>
      </c>
      <c r="AB209" s="472">
        <f>M209</f>
        <v>27750</v>
      </c>
      <c r="AC209" s="659"/>
      <c r="AD209" s="229">
        <v>50</v>
      </c>
      <c r="AE209" s="229">
        <v>0</v>
      </c>
      <c r="AF209" s="229">
        <v>0.01</v>
      </c>
    </row>
    <row r="210" spans="1:32" ht="17.25" x14ac:dyDescent="0.3">
      <c r="A210" s="229">
        <v>128</v>
      </c>
      <c r="B210" s="230" t="s">
        <v>14</v>
      </c>
      <c r="C210" s="229">
        <v>6514</v>
      </c>
      <c r="D210" s="229">
        <v>0</v>
      </c>
      <c r="E210" s="229">
        <v>1</v>
      </c>
      <c r="F210" s="229">
        <v>40</v>
      </c>
      <c r="G210" s="229"/>
      <c r="H210" s="229">
        <v>140</v>
      </c>
      <c r="I210" s="229"/>
      <c r="J210" s="229"/>
      <c r="K210" s="229"/>
      <c r="L210" s="229"/>
      <c r="M210" s="229"/>
      <c r="N210" s="229"/>
      <c r="O210" s="230" t="s">
        <v>39</v>
      </c>
      <c r="P210" s="490" t="s">
        <v>2</v>
      </c>
      <c r="Q210" s="229">
        <v>184</v>
      </c>
      <c r="R210" s="229"/>
      <c r="S210" s="229">
        <v>184</v>
      </c>
      <c r="T210" s="229"/>
      <c r="U210" s="229"/>
      <c r="V210" s="229"/>
      <c r="W210" s="647">
        <v>6500</v>
      </c>
      <c r="X210" s="229">
        <f>Q210*W210</f>
        <v>1196000</v>
      </c>
      <c r="Y210" s="486">
        <v>4</v>
      </c>
      <c r="Z210" s="229">
        <v>4</v>
      </c>
      <c r="AA210" s="473">
        <f>SUM(W210-(W210*Z210/100))</f>
        <v>6240</v>
      </c>
      <c r="AB210" s="472">
        <f>AA210</f>
        <v>6240</v>
      </c>
      <c r="AC210" s="659"/>
      <c r="AD210" s="229">
        <v>10</v>
      </c>
      <c r="AE210" s="229">
        <v>0</v>
      </c>
      <c r="AF210" s="229">
        <v>0.02</v>
      </c>
    </row>
    <row r="211" spans="1:32" ht="17.25" x14ac:dyDescent="0.3">
      <c r="A211" s="229"/>
      <c r="B211" s="230"/>
      <c r="C211" s="229"/>
      <c r="D211" s="229"/>
      <c r="E211" s="229"/>
      <c r="F211" s="229"/>
      <c r="G211" s="229"/>
      <c r="H211" s="229"/>
      <c r="I211" s="229"/>
      <c r="J211" s="229"/>
      <c r="K211" s="229"/>
      <c r="L211" s="229"/>
      <c r="M211" s="229"/>
      <c r="N211" s="229"/>
      <c r="O211" s="230" t="s">
        <v>39</v>
      </c>
      <c r="P211" s="490" t="s">
        <v>2</v>
      </c>
      <c r="Q211" s="229">
        <v>117</v>
      </c>
      <c r="R211" s="229"/>
      <c r="S211" s="229">
        <v>117</v>
      </c>
      <c r="T211" s="229"/>
      <c r="U211" s="229"/>
      <c r="V211" s="229"/>
      <c r="W211" s="647">
        <v>6500</v>
      </c>
      <c r="X211" s="229">
        <f>Q211*W211</f>
        <v>760500</v>
      </c>
      <c r="Y211" s="486">
        <v>10</v>
      </c>
      <c r="Z211" s="229">
        <v>10</v>
      </c>
      <c r="AA211" s="473">
        <f>SUM(W211-(W211*Z211/100))</f>
        <v>5850</v>
      </c>
      <c r="AB211" s="472">
        <f>AA211</f>
        <v>5850</v>
      </c>
      <c r="AC211" s="659"/>
      <c r="AD211" s="229">
        <v>10</v>
      </c>
      <c r="AE211" s="229">
        <v>0</v>
      </c>
      <c r="AF211" s="229">
        <v>0.02</v>
      </c>
    </row>
    <row r="212" spans="1:32" ht="17.25" x14ac:dyDescent="0.3">
      <c r="A212" s="229"/>
      <c r="B212" s="230"/>
      <c r="C212" s="229"/>
      <c r="D212" s="229"/>
      <c r="E212" s="229"/>
      <c r="F212" s="229"/>
      <c r="G212" s="229"/>
      <c r="H212" s="229"/>
      <c r="I212" s="229"/>
      <c r="J212" s="229"/>
      <c r="K212" s="229"/>
      <c r="L212" s="229"/>
      <c r="M212" s="229"/>
      <c r="N212" s="229"/>
      <c r="O212" s="230" t="s">
        <v>39</v>
      </c>
      <c r="P212" s="490" t="s">
        <v>2</v>
      </c>
      <c r="Q212" s="229">
        <v>116</v>
      </c>
      <c r="R212" s="229"/>
      <c r="S212" s="229">
        <v>116</v>
      </c>
      <c r="T212" s="229"/>
      <c r="U212" s="229"/>
      <c r="V212" s="229"/>
      <c r="W212" s="647">
        <v>6500</v>
      </c>
      <c r="X212" s="229">
        <f>Q212*W212</f>
        <v>754000</v>
      </c>
      <c r="Y212" s="486">
        <v>2</v>
      </c>
      <c r="Z212" s="229">
        <v>2</v>
      </c>
      <c r="AA212" s="473">
        <f>SUM(W212-(W212*Z212/100))</f>
        <v>6370</v>
      </c>
      <c r="AB212" s="472">
        <f>AA212</f>
        <v>6370</v>
      </c>
      <c r="AC212" s="659"/>
      <c r="AD212" s="229">
        <v>10</v>
      </c>
      <c r="AE212" s="229">
        <v>0</v>
      </c>
      <c r="AF212" s="229">
        <v>0.02</v>
      </c>
    </row>
    <row r="213" spans="1:32" ht="17.25" x14ac:dyDescent="0.3">
      <c r="A213" s="229">
        <v>129</v>
      </c>
      <c r="B213" s="230" t="s">
        <v>4</v>
      </c>
      <c r="C213" s="229">
        <v>7257</v>
      </c>
      <c r="D213" s="229">
        <v>0</v>
      </c>
      <c r="E213" s="229">
        <v>0</v>
      </c>
      <c r="F213" s="229">
        <v>64</v>
      </c>
      <c r="G213" s="229"/>
      <c r="H213" s="229">
        <v>64</v>
      </c>
      <c r="I213" s="229"/>
      <c r="J213" s="229"/>
      <c r="K213" s="229"/>
      <c r="L213" s="229">
        <v>75</v>
      </c>
      <c r="M213" s="229">
        <f>H213*L213</f>
        <v>4800</v>
      </c>
      <c r="N213" s="229"/>
      <c r="O213" s="230" t="s">
        <v>39</v>
      </c>
      <c r="P213" s="490" t="s">
        <v>2</v>
      </c>
      <c r="Q213" s="229">
        <v>91</v>
      </c>
      <c r="R213" s="229"/>
      <c r="S213" s="229">
        <v>91</v>
      </c>
      <c r="T213" s="229"/>
      <c r="U213" s="229"/>
      <c r="V213" s="229"/>
      <c r="W213" s="647">
        <v>6500</v>
      </c>
      <c r="X213" s="229">
        <f>Q213*W213</f>
        <v>591500</v>
      </c>
      <c r="Y213" s="486">
        <v>15</v>
      </c>
      <c r="Z213" s="229">
        <v>20</v>
      </c>
      <c r="AA213" s="473">
        <f>SUM(W213-(W213*Z213/100))</f>
        <v>5200</v>
      </c>
      <c r="AB213" s="472">
        <f>AA213+M213</f>
        <v>10000</v>
      </c>
      <c r="AC213" s="659"/>
      <c r="AD213" s="229">
        <v>10</v>
      </c>
      <c r="AE213" s="229">
        <v>0</v>
      </c>
      <c r="AF213" s="229">
        <v>0.02</v>
      </c>
    </row>
    <row r="214" spans="1:32" ht="17.25" x14ac:dyDescent="0.3">
      <c r="A214" s="229">
        <v>130</v>
      </c>
      <c r="B214" s="230" t="s">
        <v>5</v>
      </c>
      <c r="C214" s="229"/>
      <c r="D214" s="229">
        <v>4</v>
      </c>
      <c r="E214" s="229">
        <v>0</v>
      </c>
      <c r="F214" s="229">
        <v>0</v>
      </c>
      <c r="G214" s="229"/>
      <c r="H214" s="229"/>
      <c r="I214" s="229"/>
      <c r="J214" s="229">
        <v>1600</v>
      </c>
      <c r="K214" s="229"/>
      <c r="L214" s="229"/>
      <c r="M214" s="229"/>
      <c r="N214" s="229"/>
      <c r="O214" s="230"/>
      <c r="P214" s="490"/>
      <c r="Q214" s="229"/>
      <c r="R214" s="229"/>
      <c r="S214" s="229"/>
      <c r="T214" s="229"/>
      <c r="U214" s="229"/>
      <c r="V214" s="229"/>
      <c r="W214" s="647"/>
      <c r="X214" s="229"/>
      <c r="Y214" s="486"/>
      <c r="Z214" s="229"/>
      <c r="AA214" s="473">
        <f>SUM(W214-(W214*Z214/100))</f>
        <v>0</v>
      </c>
      <c r="AB214" s="472"/>
      <c r="AC214" s="659"/>
      <c r="AD214" s="229">
        <v>50</v>
      </c>
      <c r="AE214" s="229">
        <v>0</v>
      </c>
      <c r="AF214" s="229">
        <v>0.01</v>
      </c>
    </row>
    <row r="215" spans="1:32" ht="17.25" x14ac:dyDescent="0.3">
      <c r="A215" s="229">
        <v>131</v>
      </c>
      <c r="B215" s="230" t="s">
        <v>5</v>
      </c>
      <c r="C215" s="229"/>
      <c r="D215" s="229">
        <v>0</v>
      </c>
      <c r="E215" s="229">
        <v>0</v>
      </c>
      <c r="F215" s="229">
        <v>48</v>
      </c>
      <c r="G215" s="229">
        <v>48</v>
      </c>
      <c r="H215" s="229"/>
      <c r="I215" s="229"/>
      <c r="J215" s="229"/>
      <c r="K215" s="229"/>
      <c r="L215" s="229"/>
      <c r="M215" s="229"/>
      <c r="N215" s="229"/>
      <c r="O215" s="230"/>
      <c r="P215" s="490"/>
      <c r="Q215" s="229"/>
      <c r="R215" s="229"/>
      <c r="S215" s="229"/>
      <c r="T215" s="229"/>
      <c r="U215" s="229"/>
      <c r="V215" s="229"/>
      <c r="W215" s="647"/>
      <c r="X215" s="229"/>
      <c r="Y215" s="486"/>
      <c r="Z215" s="229"/>
      <c r="AA215" s="473">
        <f>SUM(W215-(W215*Z215/100))</f>
        <v>0</v>
      </c>
      <c r="AB215" s="472"/>
      <c r="AC215" s="659"/>
      <c r="AD215" s="229">
        <v>50</v>
      </c>
      <c r="AE215" s="229">
        <v>0</v>
      </c>
      <c r="AF215" s="229">
        <v>0.01</v>
      </c>
    </row>
    <row r="216" spans="1:32" ht="17.25" x14ac:dyDescent="0.3">
      <c r="A216" s="229">
        <v>132</v>
      </c>
      <c r="B216" s="230" t="s">
        <v>5</v>
      </c>
      <c r="C216" s="229"/>
      <c r="D216" s="229">
        <v>0</v>
      </c>
      <c r="E216" s="229">
        <v>0</v>
      </c>
      <c r="F216" s="229">
        <v>76</v>
      </c>
      <c r="G216" s="229">
        <v>76</v>
      </c>
      <c r="H216" s="229"/>
      <c r="I216" s="229"/>
      <c r="J216" s="229"/>
      <c r="K216" s="229"/>
      <c r="L216" s="229"/>
      <c r="M216" s="229"/>
      <c r="N216" s="229"/>
      <c r="O216" s="230"/>
      <c r="P216" s="490"/>
      <c r="Q216" s="229"/>
      <c r="R216" s="229"/>
      <c r="S216" s="229"/>
      <c r="T216" s="229"/>
      <c r="U216" s="229"/>
      <c r="V216" s="229"/>
      <c r="W216" s="647"/>
      <c r="X216" s="229"/>
      <c r="Y216" s="486"/>
      <c r="Z216" s="229"/>
      <c r="AA216" s="473">
        <f>SUM(W216-(W216*Z216/100))</f>
        <v>0</v>
      </c>
      <c r="AB216" s="472"/>
      <c r="AC216" s="659"/>
      <c r="AD216" s="229">
        <v>50</v>
      </c>
      <c r="AE216" s="229">
        <v>0</v>
      </c>
      <c r="AF216" s="229">
        <v>0.01</v>
      </c>
    </row>
    <row r="217" spans="1:32" ht="17.25" x14ac:dyDescent="0.3">
      <c r="A217" s="229">
        <v>133</v>
      </c>
      <c r="B217" s="230" t="s">
        <v>5</v>
      </c>
      <c r="C217" s="229"/>
      <c r="D217" s="229">
        <v>0</v>
      </c>
      <c r="E217" s="229">
        <v>2</v>
      </c>
      <c r="F217" s="229">
        <v>92</v>
      </c>
      <c r="G217" s="229">
        <v>292</v>
      </c>
      <c r="H217" s="229"/>
      <c r="I217" s="229"/>
      <c r="J217" s="229"/>
      <c r="K217" s="229"/>
      <c r="L217" s="229"/>
      <c r="M217" s="229"/>
      <c r="N217" s="229"/>
      <c r="O217" s="230"/>
      <c r="P217" s="490"/>
      <c r="Q217" s="229"/>
      <c r="R217" s="229"/>
      <c r="S217" s="229"/>
      <c r="T217" s="229"/>
      <c r="U217" s="229"/>
      <c r="V217" s="229"/>
      <c r="W217" s="647"/>
      <c r="X217" s="229"/>
      <c r="Y217" s="486"/>
      <c r="Z217" s="229"/>
      <c r="AA217" s="473">
        <f>SUM(W217-(W217*Z217/100))</f>
        <v>0</v>
      </c>
      <c r="AB217" s="472"/>
      <c r="AC217" s="659"/>
      <c r="AD217" s="229">
        <v>50</v>
      </c>
      <c r="AE217" s="229">
        <v>0</v>
      </c>
      <c r="AF217" s="229">
        <v>0.01</v>
      </c>
    </row>
    <row r="218" spans="1:32" ht="17.25" x14ac:dyDescent="0.3">
      <c r="A218" s="229">
        <v>134</v>
      </c>
      <c r="B218" s="230" t="s">
        <v>5</v>
      </c>
      <c r="C218" s="229"/>
      <c r="D218" s="229">
        <v>1</v>
      </c>
      <c r="E218" s="229">
        <v>0</v>
      </c>
      <c r="F218" s="229">
        <v>20</v>
      </c>
      <c r="G218" s="229">
        <v>420</v>
      </c>
      <c r="H218" s="229"/>
      <c r="I218" s="229"/>
      <c r="J218" s="229"/>
      <c r="K218" s="229"/>
      <c r="L218" s="229"/>
      <c r="M218" s="229"/>
      <c r="N218" s="229"/>
      <c r="O218" s="230"/>
      <c r="P218" s="490"/>
      <c r="Q218" s="229"/>
      <c r="R218" s="229"/>
      <c r="S218" s="229"/>
      <c r="T218" s="229"/>
      <c r="U218" s="229"/>
      <c r="V218" s="229"/>
      <c r="W218" s="647"/>
      <c r="X218" s="229"/>
      <c r="Y218" s="486"/>
      <c r="Z218" s="229"/>
      <c r="AA218" s="473">
        <f>SUM(W218-(W218*Z218/100))</f>
        <v>0</v>
      </c>
      <c r="AB218" s="472"/>
      <c r="AC218" s="659"/>
      <c r="AD218" s="229">
        <v>50</v>
      </c>
      <c r="AE218" s="229">
        <v>0</v>
      </c>
      <c r="AF218" s="229">
        <v>0.01</v>
      </c>
    </row>
    <row r="219" spans="1:32" ht="17.25" x14ac:dyDescent="0.3">
      <c r="A219" s="229">
        <v>135</v>
      </c>
      <c r="B219" s="230" t="s">
        <v>4</v>
      </c>
      <c r="C219" s="229">
        <v>7256</v>
      </c>
      <c r="D219" s="229">
        <v>0</v>
      </c>
      <c r="E219" s="229">
        <v>0</v>
      </c>
      <c r="F219" s="229">
        <v>68</v>
      </c>
      <c r="G219" s="229"/>
      <c r="H219" s="229"/>
      <c r="I219" s="229"/>
      <c r="J219" s="229"/>
      <c r="K219" s="229"/>
      <c r="L219" s="229">
        <v>75</v>
      </c>
      <c r="M219" s="229">
        <f>L219*F219</f>
        <v>5100</v>
      </c>
      <c r="N219" s="229"/>
      <c r="O219" s="230" t="s">
        <v>39</v>
      </c>
      <c r="P219" s="490" t="s">
        <v>2</v>
      </c>
      <c r="Q219" s="229">
        <v>73.08</v>
      </c>
      <c r="R219" s="229"/>
      <c r="S219" s="229">
        <v>73.08</v>
      </c>
      <c r="T219" s="229"/>
      <c r="U219" s="229"/>
      <c r="V219" s="229"/>
      <c r="W219" s="647">
        <v>6500</v>
      </c>
      <c r="X219" s="229">
        <f>Q219*W219</f>
        <v>475020</v>
      </c>
      <c r="Y219" s="486">
        <v>20</v>
      </c>
      <c r="Z219" s="229">
        <v>30</v>
      </c>
      <c r="AA219" s="473">
        <f>SUM(W219-(W219*Z219/100))</f>
        <v>4550</v>
      </c>
      <c r="AB219" s="472">
        <f>AA219+M219</f>
        <v>9650</v>
      </c>
      <c r="AC219" s="659"/>
      <c r="AD219" s="229">
        <v>10</v>
      </c>
      <c r="AE219" s="229">
        <v>0</v>
      </c>
      <c r="AF219" s="229">
        <v>0.02</v>
      </c>
    </row>
    <row r="220" spans="1:32" ht="17.25" x14ac:dyDescent="0.3">
      <c r="A220" s="229">
        <v>136</v>
      </c>
      <c r="B220" s="230" t="s">
        <v>4</v>
      </c>
      <c r="C220" s="229">
        <v>7252</v>
      </c>
      <c r="D220" s="229">
        <v>0</v>
      </c>
      <c r="E220" s="229">
        <v>1</v>
      </c>
      <c r="F220" s="229">
        <v>91</v>
      </c>
      <c r="G220" s="229">
        <v>191</v>
      </c>
      <c r="H220" s="229"/>
      <c r="I220" s="229"/>
      <c r="J220" s="229"/>
      <c r="K220" s="229"/>
      <c r="L220" s="229">
        <v>75</v>
      </c>
      <c r="M220" s="229">
        <f>G220*L220</f>
        <v>14325</v>
      </c>
      <c r="N220" s="229"/>
      <c r="O220" s="230"/>
      <c r="P220" s="490"/>
      <c r="Q220" s="229"/>
      <c r="R220" s="229"/>
      <c r="S220" s="229"/>
      <c r="T220" s="229"/>
      <c r="U220" s="229"/>
      <c r="V220" s="229"/>
      <c r="W220" s="647"/>
      <c r="X220" s="229"/>
      <c r="Y220" s="486"/>
      <c r="Z220" s="229"/>
      <c r="AA220" s="473">
        <f>SUM(W220-(W220*Z220/100))</f>
        <v>0</v>
      </c>
      <c r="AB220" s="472">
        <f>M220</f>
        <v>14325</v>
      </c>
      <c r="AC220" s="659"/>
      <c r="AD220" s="229">
        <v>50</v>
      </c>
      <c r="AE220" s="229">
        <v>0</v>
      </c>
      <c r="AF220" s="229">
        <v>0.01</v>
      </c>
    </row>
    <row r="221" spans="1:32" ht="17.25" x14ac:dyDescent="0.3">
      <c r="A221" s="229">
        <v>137</v>
      </c>
      <c r="B221" s="230" t="s">
        <v>4</v>
      </c>
      <c r="C221" s="229">
        <v>7251</v>
      </c>
      <c r="D221" s="229">
        <v>0</v>
      </c>
      <c r="E221" s="229">
        <v>0</v>
      </c>
      <c r="F221" s="229">
        <v>59</v>
      </c>
      <c r="G221" s="229"/>
      <c r="H221" s="229">
        <v>59</v>
      </c>
      <c r="I221" s="229"/>
      <c r="J221" s="229"/>
      <c r="K221" s="229"/>
      <c r="L221" s="229">
        <v>75</v>
      </c>
      <c r="M221" s="229">
        <f>H221*L221</f>
        <v>4425</v>
      </c>
      <c r="N221" s="229"/>
      <c r="O221" s="230" t="s">
        <v>39</v>
      </c>
      <c r="P221" s="490" t="s">
        <v>2</v>
      </c>
      <c r="Q221" s="229">
        <v>144</v>
      </c>
      <c r="R221" s="229"/>
      <c r="S221" s="229">
        <v>144</v>
      </c>
      <c r="T221" s="229"/>
      <c r="U221" s="229"/>
      <c r="V221" s="229"/>
      <c r="W221" s="647">
        <v>6500</v>
      </c>
      <c r="X221" s="229">
        <f>Q221*W221</f>
        <v>936000</v>
      </c>
      <c r="Y221" s="486">
        <v>25</v>
      </c>
      <c r="Z221" s="229">
        <v>40</v>
      </c>
      <c r="AA221" s="473">
        <f>SUM(W221-(W221*Z221/100))</f>
        <v>3900</v>
      </c>
      <c r="AB221" s="472">
        <f>M221+AA221</f>
        <v>8325</v>
      </c>
      <c r="AC221" s="659"/>
      <c r="AD221" s="229">
        <v>10</v>
      </c>
      <c r="AE221" s="229">
        <v>0</v>
      </c>
      <c r="AF221" s="229">
        <v>0.02</v>
      </c>
    </row>
    <row r="222" spans="1:32" ht="17.25" x14ac:dyDescent="0.3">
      <c r="A222" s="229">
        <v>138</v>
      </c>
      <c r="B222" s="230" t="s">
        <v>14</v>
      </c>
      <c r="C222" s="229">
        <v>1540</v>
      </c>
      <c r="D222" s="229">
        <v>0</v>
      </c>
      <c r="E222" s="229">
        <v>2</v>
      </c>
      <c r="F222" s="229">
        <v>16</v>
      </c>
      <c r="G222" s="229">
        <v>216</v>
      </c>
      <c r="H222" s="229"/>
      <c r="I222" s="229"/>
      <c r="J222" s="229"/>
      <c r="K222" s="229"/>
      <c r="L222" s="229"/>
      <c r="M222" s="229"/>
      <c r="N222" s="229"/>
      <c r="O222" s="230"/>
      <c r="P222" s="490"/>
      <c r="Q222" s="229"/>
      <c r="R222" s="229"/>
      <c r="S222" s="229"/>
      <c r="T222" s="229"/>
      <c r="U222" s="229"/>
      <c r="V222" s="229"/>
      <c r="W222" s="647"/>
      <c r="X222" s="229"/>
      <c r="Y222" s="486"/>
      <c r="Z222" s="229"/>
      <c r="AA222" s="473">
        <f>SUM(W222-(W222*Z222/100))</f>
        <v>0</v>
      </c>
      <c r="AB222" s="472"/>
      <c r="AC222" s="659"/>
      <c r="AD222" s="229">
        <v>50</v>
      </c>
      <c r="AE222" s="229">
        <v>0</v>
      </c>
      <c r="AF222" s="229">
        <v>0.01</v>
      </c>
    </row>
    <row r="223" spans="1:32" ht="17.25" x14ac:dyDescent="0.3">
      <c r="A223" s="229">
        <v>139</v>
      </c>
      <c r="B223" s="230" t="s">
        <v>14</v>
      </c>
      <c r="C223" s="229">
        <v>563</v>
      </c>
      <c r="D223" s="229">
        <v>6</v>
      </c>
      <c r="E223" s="229">
        <v>2</v>
      </c>
      <c r="F223" s="229">
        <v>64</v>
      </c>
      <c r="G223" s="229">
        <v>2664</v>
      </c>
      <c r="H223" s="229"/>
      <c r="I223" s="229"/>
      <c r="J223" s="229"/>
      <c r="K223" s="229"/>
      <c r="L223" s="229"/>
      <c r="M223" s="229"/>
      <c r="N223" s="229"/>
      <c r="O223" s="230"/>
      <c r="P223" s="490"/>
      <c r="Q223" s="229"/>
      <c r="R223" s="229"/>
      <c r="S223" s="229"/>
      <c r="T223" s="229"/>
      <c r="U223" s="229"/>
      <c r="V223" s="229"/>
      <c r="W223" s="647"/>
      <c r="X223" s="229"/>
      <c r="Y223" s="486"/>
      <c r="Z223" s="229"/>
      <c r="AA223" s="473">
        <f>SUM(W223-(W223*Z223/100))</f>
        <v>0</v>
      </c>
      <c r="AB223" s="472"/>
      <c r="AC223" s="659"/>
      <c r="AD223" s="229">
        <v>50</v>
      </c>
      <c r="AE223" s="229">
        <v>0</v>
      </c>
      <c r="AF223" s="229">
        <v>0.01</v>
      </c>
    </row>
    <row r="224" spans="1:32" ht="17.25" x14ac:dyDescent="0.3">
      <c r="A224" s="229">
        <v>140</v>
      </c>
      <c r="B224" s="230" t="s">
        <v>4</v>
      </c>
      <c r="C224" s="229">
        <v>15164</v>
      </c>
      <c r="D224" s="229">
        <v>5</v>
      </c>
      <c r="E224" s="229">
        <v>2</v>
      </c>
      <c r="F224" s="229">
        <v>10</v>
      </c>
      <c r="G224" s="229">
        <v>2210</v>
      </c>
      <c r="H224" s="229"/>
      <c r="I224" s="229"/>
      <c r="J224" s="229"/>
      <c r="K224" s="229"/>
      <c r="L224" s="229">
        <v>75</v>
      </c>
      <c r="M224" s="229">
        <f>L224*G224</f>
        <v>165750</v>
      </c>
      <c r="N224" s="229"/>
      <c r="O224" s="230"/>
      <c r="P224" s="490"/>
      <c r="Q224" s="229"/>
      <c r="R224" s="229"/>
      <c r="S224" s="229"/>
      <c r="T224" s="229"/>
      <c r="U224" s="229"/>
      <c r="V224" s="229"/>
      <c r="W224" s="647"/>
      <c r="X224" s="229"/>
      <c r="Y224" s="486"/>
      <c r="Z224" s="229"/>
      <c r="AA224" s="473">
        <f>SUM(W224-(W224*Z224/100))</f>
        <v>0</v>
      </c>
      <c r="AB224" s="472">
        <f>M224</f>
        <v>165750</v>
      </c>
      <c r="AC224" s="659"/>
      <c r="AD224" s="229">
        <v>50</v>
      </c>
      <c r="AE224" s="229">
        <v>0</v>
      </c>
      <c r="AF224" s="229">
        <v>0.01</v>
      </c>
    </row>
    <row r="225" spans="1:32" ht="17.25" x14ac:dyDescent="0.3">
      <c r="A225" s="229">
        <v>141</v>
      </c>
      <c r="B225" s="230" t="s">
        <v>4</v>
      </c>
      <c r="C225" s="229">
        <v>15163</v>
      </c>
      <c r="D225" s="229">
        <v>5</v>
      </c>
      <c r="E225" s="229">
        <v>0</v>
      </c>
      <c r="F225" s="229">
        <v>98</v>
      </c>
      <c r="G225" s="229">
        <v>2098</v>
      </c>
      <c r="H225" s="229"/>
      <c r="I225" s="229"/>
      <c r="J225" s="229"/>
      <c r="K225" s="229"/>
      <c r="L225" s="229">
        <v>75</v>
      </c>
      <c r="M225" s="229">
        <f>L225*G225</f>
        <v>157350</v>
      </c>
      <c r="N225" s="229"/>
      <c r="O225" s="230"/>
      <c r="P225" s="490"/>
      <c r="Q225" s="229"/>
      <c r="R225" s="229"/>
      <c r="S225" s="229"/>
      <c r="T225" s="229"/>
      <c r="U225" s="229"/>
      <c r="V225" s="229"/>
      <c r="W225" s="647"/>
      <c r="X225" s="229"/>
      <c r="Y225" s="486"/>
      <c r="Z225" s="229"/>
      <c r="AA225" s="473">
        <f>SUM(W225-(W225*Z225/100))</f>
        <v>0</v>
      </c>
      <c r="AB225" s="472">
        <f>M225</f>
        <v>157350</v>
      </c>
      <c r="AC225" s="659"/>
      <c r="AD225" s="229">
        <v>50</v>
      </c>
      <c r="AE225" s="229">
        <v>0</v>
      </c>
      <c r="AF225" s="229">
        <v>0.01</v>
      </c>
    </row>
    <row r="226" spans="1:32" ht="17.25" x14ac:dyDescent="0.3">
      <c r="A226" s="229">
        <v>142</v>
      </c>
      <c r="B226" s="230" t="s">
        <v>4</v>
      </c>
      <c r="C226" s="229">
        <v>1925</v>
      </c>
      <c r="D226" s="229">
        <v>3</v>
      </c>
      <c r="E226" s="229">
        <v>2</v>
      </c>
      <c r="F226" s="229">
        <v>80</v>
      </c>
      <c r="G226" s="229">
        <v>1480</v>
      </c>
      <c r="H226" s="229"/>
      <c r="I226" s="229"/>
      <c r="J226" s="229"/>
      <c r="K226" s="229"/>
      <c r="L226" s="229">
        <v>75</v>
      </c>
      <c r="M226" s="229">
        <f>L226*G226</f>
        <v>111000</v>
      </c>
      <c r="N226" s="229"/>
      <c r="O226" s="230"/>
      <c r="P226" s="490"/>
      <c r="Q226" s="229"/>
      <c r="R226" s="229"/>
      <c r="S226" s="229"/>
      <c r="T226" s="229"/>
      <c r="U226" s="229"/>
      <c r="V226" s="229"/>
      <c r="W226" s="647"/>
      <c r="X226" s="229"/>
      <c r="Y226" s="486"/>
      <c r="Z226" s="229"/>
      <c r="AA226" s="473">
        <f>SUM(W226-(W226*Z226/100))</f>
        <v>0</v>
      </c>
      <c r="AB226" s="472">
        <f>M226</f>
        <v>111000</v>
      </c>
      <c r="AC226" s="659"/>
      <c r="AD226" s="229">
        <v>50</v>
      </c>
      <c r="AE226" s="229">
        <v>0</v>
      </c>
      <c r="AF226" s="229">
        <v>0.01</v>
      </c>
    </row>
    <row r="227" spans="1:32" ht="17.25" x14ac:dyDescent="0.3">
      <c r="A227" s="229">
        <v>143</v>
      </c>
      <c r="B227" s="230" t="s">
        <v>4</v>
      </c>
      <c r="C227" s="229">
        <v>413</v>
      </c>
      <c r="D227" s="229">
        <v>6</v>
      </c>
      <c r="E227" s="229">
        <v>3</v>
      </c>
      <c r="F227" s="229">
        <v>42</v>
      </c>
      <c r="G227" s="229">
        <v>2742</v>
      </c>
      <c r="H227" s="229"/>
      <c r="I227" s="229"/>
      <c r="J227" s="229"/>
      <c r="K227" s="229"/>
      <c r="L227" s="229">
        <v>75</v>
      </c>
      <c r="M227" s="229">
        <f>L227*G227</f>
        <v>205650</v>
      </c>
      <c r="N227" s="229"/>
      <c r="O227" s="230"/>
      <c r="P227" s="490"/>
      <c r="Q227" s="229"/>
      <c r="R227" s="229"/>
      <c r="S227" s="229"/>
      <c r="T227" s="229"/>
      <c r="U227" s="229"/>
      <c r="V227" s="229"/>
      <c r="W227" s="647"/>
      <c r="X227" s="229"/>
      <c r="Y227" s="486"/>
      <c r="Z227" s="229"/>
      <c r="AA227" s="473">
        <f>SUM(W227-(W227*Z227/100))</f>
        <v>0</v>
      </c>
      <c r="AB227" s="472">
        <f>M227</f>
        <v>205650</v>
      </c>
      <c r="AC227" s="659"/>
      <c r="AD227" s="229">
        <v>50</v>
      </c>
      <c r="AE227" s="229">
        <v>0</v>
      </c>
      <c r="AF227" s="229">
        <v>0.01</v>
      </c>
    </row>
    <row r="228" spans="1:32" ht="17.25" x14ac:dyDescent="0.3">
      <c r="A228" s="229">
        <v>144</v>
      </c>
      <c r="B228" s="230" t="s">
        <v>4</v>
      </c>
      <c r="C228" s="229">
        <v>1004</v>
      </c>
      <c r="D228" s="229">
        <v>6</v>
      </c>
      <c r="E228" s="229">
        <v>0</v>
      </c>
      <c r="F228" s="229">
        <v>22</v>
      </c>
      <c r="G228" s="229">
        <v>2422</v>
      </c>
      <c r="H228" s="229"/>
      <c r="I228" s="229"/>
      <c r="J228" s="229"/>
      <c r="K228" s="229"/>
      <c r="L228" s="229">
        <v>75</v>
      </c>
      <c r="M228" s="229">
        <f>L228*G228</f>
        <v>181650</v>
      </c>
      <c r="N228" s="229"/>
      <c r="O228" s="230"/>
      <c r="P228" s="490"/>
      <c r="Q228" s="229"/>
      <c r="R228" s="229"/>
      <c r="S228" s="229"/>
      <c r="T228" s="229"/>
      <c r="U228" s="229"/>
      <c r="V228" s="229"/>
      <c r="W228" s="647"/>
      <c r="X228" s="229"/>
      <c r="Y228" s="486"/>
      <c r="Z228" s="229"/>
      <c r="AA228" s="473">
        <f>SUM(W228-(W228*Z228/100))</f>
        <v>0</v>
      </c>
      <c r="AB228" s="472">
        <f>M228</f>
        <v>181650</v>
      </c>
      <c r="AC228" s="659"/>
      <c r="AD228" s="229">
        <v>50</v>
      </c>
      <c r="AE228" s="229">
        <v>0</v>
      </c>
      <c r="AF228" s="229">
        <v>0.01</v>
      </c>
    </row>
    <row r="229" spans="1:32" ht="17.25" x14ac:dyDescent="0.3">
      <c r="A229" s="229">
        <v>145</v>
      </c>
      <c r="B229" s="230" t="s">
        <v>4</v>
      </c>
      <c r="C229" s="229">
        <v>6517</v>
      </c>
      <c r="D229" s="229">
        <v>0</v>
      </c>
      <c r="E229" s="229">
        <v>1</v>
      </c>
      <c r="F229" s="229">
        <v>20</v>
      </c>
      <c r="G229" s="229"/>
      <c r="H229" s="229">
        <v>120</v>
      </c>
      <c r="I229" s="229"/>
      <c r="J229" s="229"/>
      <c r="K229" s="229"/>
      <c r="L229" s="229">
        <v>75</v>
      </c>
      <c r="M229" s="229">
        <f>L229*H229</f>
        <v>9000</v>
      </c>
      <c r="N229" s="229"/>
      <c r="O229" s="230"/>
      <c r="P229" s="490"/>
      <c r="Q229" s="229"/>
      <c r="R229" s="229"/>
      <c r="S229" s="229"/>
      <c r="T229" s="229"/>
      <c r="U229" s="229"/>
      <c r="V229" s="229"/>
      <c r="W229" s="647"/>
      <c r="X229" s="229"/>
      <c r="Y229" s="486"/>
      <c r="Z229" s="229"/>
      <c r="AA229" s="473">
        <f>SUM(W229-(W229*Z229/100))</f>
        <v>0</v>
      </c>
      <c r="AB229" s="472">
        <f>M229</f>
        <v>9000</v>
      </c>
      <c r="AC229" s="659"/>
      <c r="AD229" s="229">
        <v>50</v>
      </c>
      <c r="AE229" s="229">
        <v>0</v>
      </c>
      <c r="AF229" s="229">
        <v>0.01</v>
      </c>
    </row>
    <row r="230" spans="1:32" ht="17.25" x14ac:dyDescent="0.3">
      <c r="A230" s="229">
        <v>146</v>
      </c>
      <c r="B230" s="230" t="s">
        <v>4</v>
      </c>
      <c r="C230" s="229">
        <v>7429</v>
      </c>
      <c r="D230" s="229">
        <v>0</v>
      </c>
      <c r="E230" s="229">
        <v>2</v>
      </c>
      <c r="F230" s="229">
        <v>84</v>
      </c>
      <c r="G230" s="229"/>
      <c r="H230" s="229">
        <v>284</v>
      </c>
      <c r="I230" s="229"/>
      <c r="J230" s="229"/>
      <c r="K230" s="229"/>
      <c r="L230" s="229">
        <v>75</v>
      </c>
      <c r="M230" s="229">
        <f>L230*H230</f>
        <v>21300</v>
      </c>
      <c r="N230" s="229"/>
      <c r="O230" s="230" t="s">
        <v>39</v>
      </c>
      <c r="P230" s="490" t="s">
        <v>9</v>
      </c>
      <c r="Q230" s="229">
        <v>185</v>
      </c>
      <c r="R230" s="229"/>
      <c r="S230" s="229">
        <v>185</v>
      </c>
      <c r="T230" s="229"/>
      <c r="U230" s="229"/>
      <c r="V230" s="229"/>
      <c r="W230" s="647">
        <v>6500</v>
      </c>
      <c r="X230" s="229">
        <f>Q230*W230</f>
        <v>1202500</v>
      </c>
      <c r="Y230" s="486">
        <v>10</v>
      </c>
      <c r="Z230" s="229">
        <v>30</v>
      </c>
      <c r="AA230" s="473">
        <f>SUM(W230-(W230*Z230/100))</f>
        <v>4550</v>
      </c>
      <c r="AB230" s="472">
        <f>AA230+M230</f>
        <v>25850</v>
      </c>
      <c r="AC230" s="659"/>
      <c r="AD230" s="229">
        <v>10</v>
      </c>
      <c r="AE230" s="229">
        <v>0</v>
      </c>
      <c r="AF230" s="229">
        <v>0.02</v>
      </c>
    </row>
    <row r="231" spans="1:32" ht="17.25" x14ac:dyDescent="0.3">
      <c r="A231" s="229"/>
      <c r="B231" s="230"/>
      <c r="C231" s="229"/>
      <c r="D231" s="229"/>
      <c r="E231" s="229"/>
      <c r="F231" s="229"/>
      <c r="G231" s="229"/>
      <c r="H231" s="229"/>
      <c r="I231" s="229"/>
      <c r="J231" s="229"/>
      <c r="K231" s="229"/>
      <c r="L231" s="229"/>
      <c r="M231" s="229"/>
      <c r="N231" s="229"/>
      <c r="O231" s="230" t="s">
        <v>12</v>
      </c>
      <c r="P231" s="490" t="s">
        <v>0</v>
      </c>
      <c r="Q231" s="229">
        <v>20</v>
      </c>
      <c r="R231" s="229">
        <v>20</v>
      </c>
      <c r="S231" s="229"/>
      <c r="T231" s="229"/>
      <c r="U231" s="229"/>
      <c r="V231" s="229"/>
      <c r="W231" s="647">
        <v>5400</v>
      </c>
      <c r="X231" s="229">
        <f>Q231*W231</f>
        <v>108000</v>
      </c>
      <c r="Y231" s="486">
        <v>20</v>
      </c>
      <c r="Z231" s="229">
        <v>93</v>
      </c>
      <c r="AA231" s="473">
        <f>SUM(W231-(W231*Z231/100))</f>
        <v>378</v>
      </c>
      <c r="AB231" s="472">
        <f>AA231</f>
        <v>378</v>
      </c>
      <c r="AC231" s="659"/>
      <c r="AD231" s="229">
        <v>50</v>
      </c>
      <c r="AE231" s="229">
        <v>0</v>
      </c>
      <c r="AF231" s="229">
        <v>0.01</v>
      </c>
    </row>
    <row r="232" spans="1:32" ht="17.25" x14ac:dyDescent="0.3">
      <c r="A232" s="229">
        <v>147</v>
      </c>
      <c r="B232" s="230" t="s">
        <v>4</v>
      </c>
      <c r="C232" s="229">
        <v>8494</v>
      </c>
      <c r="D232" s="229">
        <v>6</v>
      </c>
      <c r="E232" s="229">
        <v>0</v>
      </c>
      <c r="F232" s="229">
        <v>96</v>
      </c>
      <c r="G232" s="229">
        <v>2496</v>
      </c>
      <c r="H232" s="229"/>
      <c r="I232" s="229"/>
      <c r="J232" s="229"/>
      <c r="K232" s="229"/>
      <c r="L232" s="229">
        <v>75</v>
      </c>
      <c r="M232" s="229">
        <f>G232*L232</f>
        <v>187200</v>
      </c>
      <c r="N232" s="229"/>
      <c r="O232" s="230"/>
      <c r="P232" s="490"/>
      <c r="Q232" s="229"/>
      <c r="R232" s="229"/>
      <c r="S232" s="229"/>
      <c r="T232" s="229"/>
      <c r="U232" s="229"/>
      <c r="V232" s="229"/>
      <c r="W232" s="647"/>
      <c r="X232" s="229"/>
      <c r="Y232" s="486"/>
      <c r="Z232" s="229"/>
      <c r="AA232" s="473">
        <f>SUM(W232-(W232*Z232/100))</f>
        <v>0</v>
      </c>
      <c r="AB232" s="472">
        <f>M232</f>
        <v>187200</v>
      </c>
      <c r="AC232" s="659"/>
      <c r="AD232" s="229">
        <v>50</v>
      </c>
      <c r="AE232" s="229">
        <v>0</v>
      </c>
      <c r="AF232" s="229">
        <v>0.01</v>
      </c>
    </row>
    <row r="233" spans="1:32" ht="17.25" x14ac:dyDescent="0.3">
      <c r="A233" s="229">
        <v>148</v>
      </c>
      <c r="B233" s="230" t="s">
        <v>4</v>
      </c>
      <c r="C233" s="229">
        <v>8492</v>
      </c>
      <c r="D233" s="229">
        <v>5</v>
      </c>
      <c r="E233" s="229">
        <v>2</v>
      </c>
      <c r="F233" s="229">
        <v>36</v>
      </c>
      <c r="G233" s="229">
        <v>2236</v>
      </c>
      <c r="H233" s="229"/>
      <c r="I233" s="229"/>
      <c r="J233" s="229"/>
      <c r="K233" s="229"/>
      <c r="L233" s="229">
        <v>75</v>
      </c>
      <c r="M233" s="229">
        <f>G233*L233</f>
        <v>167700</v>
      </c>
      <c r="N233" s="229"/>
      <c r="O233" s="230"/>
      <c r="P233" s="490"/>
      <c r="Q233" s="229"/>
      <c r="R233" s="229"/>
      <c r="S233" s="229"/>
      <c r="T233" s="229"/>
      <c r="U233" s="229"/>
      <c r="V233" s="229"/>
      <c r="W233" s="647"/>
      <c r="X233" s="229"/>
      <c r="Y233" s="486"/>
      <c r="Z233" s="229"/>
      <c r="AA233" s="473">
        <f>SUM(W233-(W233*Z233/100))</f>
        <v>0</v>
      </c>
      <c r="AB233" s="472">
        <f>M233</f>
        <v>167700</v>
      </c>
      <c r="AC233" s="659"/>
      <c r="AD233" s="229">
        <v>50</v>
      </c>
      <c r="AE233" s="229">
        <v>0</v>
      </c>
      <c r="AF233" s="229">
        <v>0.01</v>
      </c>
    </row>
    <row r="234" spans="1:32" ht="17.25" x14ac:dyDescent="0.3">
      <c r="A234" s="229">
        <v>149</v>
      </c>
      <c r="B234" s="230" t="s">
        <v>4</v>
      </c>
      <c r="C234" s="229">
        <v>5185</v>
      </c>
      <c r="D234" s="229">
        <v>3</v>
      </c>
      <c r="E234" s="229">
        <v>1</v>
      </c>
      <c r="F234" s="229">
        <v>29</v>
      </c>
      <c r="G234" s="229">
        <v>1329</v>
      </c>
      <c r="H234" s="229"/>
      <c r="I234" s="229"/>
      <c r="J234" s="229"/>
      <c r="K234" s="229"/>
      <c r="L234" s="229">
        <v>75</v>
      </c>
      <c r="M234" s="229">
        <f>G234*L234</f>
        <v>99675</v>
      </c>
      <c r="N234" s="229"/>
      <c r="O234" s="230"/>
      <c r="P234" s="490"/>
      <c r="Q234" s="229"/>
      <c r="R234" s="229"/>
      <c r="S234" s="229"/>
      <c r="T234" s="229"/>
      <c r="U234" s="229"/>
      <c r="V234" s="229"/>
      <c r="W234" s="647"/>
      <c r="X234" s="229"/>
      <c r="Y234" s="486"/>
      <c r="Z234" s="229"/>
      <c r="AA234" s="473">
        <f>SUM(W234-(W234*Z234/100))</f>
        <v>0</v>
      </c>
      <c r="AB234" s="472">
        <f>M234</f>
        <v>99675</v>
      </c>
      <c r="AC234" s="659"/>
      <c r="AD234" s="229">
        <v>50</v>
      </c>
      <c r="AE234" s="229">
        <v>0</v>
      </c>
      <c r="AF234" s="229">
        <v>0.01</v>
      </c>
    </row>
    <row r="235" spans="1:32" ht="17.25" x14ac:dyDescent="0.3">
      <c r="A235" s="229">
        <v>150</v>
      </c>
      <c r="B235" s="230" t="s">
        <v>4</v>
      </c>
      <c r="C235" s="229">
        <v>14977</v>
      </c>
      <c r="D235" s="229">
        <v>0</v>
      </c>
      <c r="E235" s="229">
        <v>3</v>
      </c>
      <c r="F235" s="229">
        <v>78</v>
      </c>
      <c r="G235" s="229">
        <v>378</v>
      </c>
      <c r="H235" s="229"/>
      <c r="I235" s="229"/>
      <c r="J235" s="229"/>
      <c r="K235" s="229"/>
      <c r="L235" s="229">
        <v>75</v>
      </c>
      <c r="M235" s="229">
        <f>G235*L235</f>
        <v>28350</v>
      </c>
      <c r="N235" s="229"/>
      <c r="O235" s="230"/>
      <c r="P235" s="490"/>
      <c r="Q235" s="229"/>
      <c r="R235" s="229"/>
      <c r="S235" s="229"/>
      <c r="T235" s="229"/>
      <c r="U235" s="229"/>
      <c r="V235" s="229"/>
      <c r="W235" s="647"/>
      <c r="X235" s="229"/>
      <c r="Y235" s="486"/>
      <c r="Z235" s="229"/>
      <c r="AA235" s="473">
        <f>SUM(W235-(W235*Z235/100))</f>
        <v>0</v>
      </c>
      <c r="AB235" s="472">
        <f>M235</f>
        <v>28350</v>
      </c>
      <c r="AC235" s="659"/>
      <c r="AD235" s="229">
        <v>50</v>
      </c>
      <c r="AE235" s="229">
        <v>0</v>
      </c>
      <c r="AF235" s="229">
        <v>0.01</v>
      </c>
    </row>
    <row r="236" spans="1:32" ht="17.25" x14ac:dyDescent="0.3">
      <c r="A236" s="229">
        <v>151</v>
      </c>
      <c r="B236" s="230" t="s">
        <v>14</v>
      </c>
      <c r="C236" s="229">
        <v>303</v>
      </c>
      <c r="D236" s="229">
        <v>0</v>
      </c>
      <c r="E236" s="229">
        <v>2</v>
      </c>
      <c r="F236" s="229">
        <v>93</v>
      </c>
      <c r="G236" s="229">
        <v>293</v>
      </c>
      <c r="H236" s="229"/>
      <c r="I236" s="229"/>
      <c r="J236" s="229"/>
      <c r="K236" s="229"/>
      <c r="L236" s="229">
        <v>75</v>
      </c>
      <c r="M236" s="229">
        <f>G236*L236</f>
        <v>21975</v>
      </c>
      <c r="N236" s="229"/>
      <c r="O236" s="230"/>
      <c r="P236" s="490"/>
      <c r="Q236" s="229"/>
      <c r="R236" s="229"/>
      <c r="S236" s="229"/>
      <c r="T236" s="229"/>
      <c r="U236" s="229"/>
      <c r="V236" s="229"/>
      <c r="W236" s="647"/>
      <c r="X236" s="229"/>
      <c r="Y236" s="486"/>
      <c r="Z236" s="229"/>
      <c r="AA236" s="473">
        <f>SUM(W236-(W236*Z236/100))</f>
        <v>0</v>
      </c>
      <c r="AB236" s="472">
        <f>M236</f>
        <v>21975</v>
      </c>
      <c r="AC236" s="659"/>
      <c r="AD236" s="229">
        <v>50</v>
      </c>
      <c r="AE236" s="229">
        <v>0</v>
      </c>
      <c r="AF236" s="229">
        <v>0.01</v>
      </c>
    </row>
    <row r="237" spans="1:32" ht="17.25" x14ac:dyDescent="0.3">
      <c r="A237" s="229">
        <v>152</v>
      </c>
      <c r="B237" s="230" t="s">
        <v>4</v>
      </c>
      <c r="C237" s="229">
        <v>5186</v>
      </c>
      <c r="D237" s="229">
        <v>3</v>
      </c>
      <c r="E237" s="229">
        <v>1</v>
      </c>
      <c r="F237" s="229">
        <v>30</v>
      </c>
      <c r="G237" s="229">
        <v>1330</v>
      </c>
      <c r="H237" s="229"/>
      <c r="I237" s="229"/>
      <c r="J237" s="229"/>
      <c r="K237" s="229"/>
      <c r="L237" s="229">
        <v>75</v>
      </c>
      <c r="M237" s="229">
        <f>G237*L237</f>
        <v>99750</v>
      </c>
      <c r="N237" s="229"/>
      <c r="O237" s="230"/>
      <c r="P237" s="490"/>
      <c r="Q237" s="229"/>
      <c r="R237" s="229"/>
      <c r="S237" s="229"/>
      <c r="T237" s="229"/>
      <c r="U237" s="229"/>
      <c r="V237" s="229"/>
      <c r="W237" s="647"/>
      <c r="X237" s="229"/>
      <c r="Y237" s="486"/>
      <c r="Z237" s="229"/>
      <c r="AA237" s="473">
        <f>SUM(W237-(W237*Z237/100))</f>
        <v>0</v>
      </c>
      <c r="AB237" s="472">
        <f>M237</f>
        <v>99750</v>
      </c>
      <c r="AC237" s="659"/>
      <c r="AD237" s="229">
        <v>50</v>
      </c>
      <c r="AE237" s="229">
        <v>0</v>
      </c>
      <c r="AF237" s="229">
        <v>0.01</v>
      </c>
    </row>
    <row r="238" spans="1:32" ht="17.25" x14ac:dyDescent="0.3">
      <c r="A238" s="229">
        <v>153</v>
      </c>
      <c r="B238" s="230" t="s">
        <v>14</v>
      </c>
      <c r="C238" s="229">
        <v>6513</v>
      </c>
      <c r="D238" s="229">
        <v>0</v>
      </c>
      <c r="E238" s="229">
        <v>0</v>
      </c>
      <c r="F238" s="229">
        <v>80</v>
      </c>
      <c r="G238" s="229"/>
      <c r="H238" s="229">
        <v>80</v>
      </c>
      <c r="I238" s="229"/>
      <c r="J238" s="229"/>
      <c r="K238" s="229"/>
      <c r="L238" s="229"/>
      <c r="M238" s="229"/>
      <c r="N238" s="229"/>
      <c r="O238" s="230" t="s">
        <v>39</v>
      </c>
      <c r="P238" s="490" t="s">
        <v>2</v>
      </c>
      <c r="Q238" s="229">
        <v>228</v>
      </c>
      <c r="R238" s="229"/>
      <c r="S238" s="229">
        <v>228</v>
      </c>
      <c r="T238" s="229"/>
      <c r="U238" s="229"/>
      <c r="V238" s="229"/>
      <c r="W238" s="647">
        <v>6500</v>
      </c>
      <c r="X238" s="229">
        <f>Q238*W238</f>
        <v>1482000</v>
      </c>
      <c r="Y238" s="486">
        <v>18</v>
      </c>
      <c r="Z238" s="229">
        <v>26</v>
      </c>
      <c r="AA238" s="473">
        <f>SUM(W238-(W238*Z238/100))</f>
        <v>4810</v>
      </c>
      <c r="AB238" s="472">
        <f>AA238</f>
        <v>4810</v>
      </c>
      <c r="AC238" s="659"/>
      <c r="AD238" s="229">
        <v>10</v>
      </c>
      <c r="AE238" s="229">
        <v>0</v>
      </c>
      <c r="AF238" s="229">
        <v>0.02</v>
      </c>
    </row>
    <row r="239" spans="1:32" ht="17.25" x14ac:dyDescent="0.3">
      <c r="A239" s="229"/>
      <c r="B239" s="230"/>
      <c r="C239" s="229"/>
      <c r="D239" s="229"/>
      <c r="E239" s="229"/>
      <c r="F239" s="229"/>
      <c r="G239" s="229"/>
      <c r="H239" s="229"/>
      <c r="I239" s="229"/>
      <c r="J239" s="229"/>
      <c r="K239" s="229"/>
      <c r="L239" s="229"/>
      <c r="M239" s="229"/>
      <c r="N239" s="229"/>
      <c r="O239" s="230" t="s">
        <v>18</v>
      </c>
      <c r="P239" s="490" t="s">
        <v>0</v>
      </c>
      <c r="Q239" s="229">
        <v>92.5</v>
      </c>
      <c r="R239" s="229"/>
      <c r="S239" s="229">
        <v>92.5</v>
      </c>
      <c r="T239" s="229"/>
      <c r="U239" s="229"/>
      <c r="V239" s="229"/>
      <c r="W239" s="647">
        <v>2400</v>
      </c>
      <c r="X239" s="229">
        <f>Q239*W239</f>
        <v>222000</v>
      </c>
      <c r="Y239" s="486">
        <v>18</v>
      </c>
      <c r="Z239" s="229">
        <v>86</v>
      </c>
      <c r="AA239" s="473">
        <f>SUM(W239-(W239*Z239/100))</f>
        <v>336</v>
      </c>
      <c r="AB239" s="472">
        <f>AA239</f>
        <v>336</v>
      </c>
      <c r="AC239" s="659"/>
      <c r="AD239" s="229">
        <v>0</v>
      </c>
      <c r="AE239" s="493">
        <f>AC239</f>
        <v>0</v>
      </c>
      <c r="AF239" s="229">
        <v>0.03</v>
      </c>
    </row>
    <row r="240" spans="1:32" ht="17.25" x14ac:dyDescent="0.3">
      <c r="A240" s="229">
        <v>154</v>
      </c>
      <c r="B240" s="230" t="s">
        <v>14</v>
      </c>
      <c r="C240" s="229">
        <v>313</v>
      </c>
      <c r="D240" s="229">
        <v>0</v>
      </c>
      <c r="E240" s="229">
        <v>3</v>
      </c>
      <c r="F240" s="229">
        <v>30</v>
      </c>
      <c r="G240" s="229"/>
      <c r="H240" s="229">
        <v>330</v>
      </c>
      <c r="I240" s="229"/>
      <c r="J240" s="229"/>
      <c r="K240" s="229"/>
      <c r="L240" s="229"/>
      <c r="M240" s="229"/>
      <c r="N240" s="229"/>
      <c r="O240" s="230" t="s">
        <v>44</v>
      </c>
      <c r="P240" s="490" t="s">
        <v>1361</v>
      </c>
      <c r="Q240" s="229">
        <v>224</v>
      </c>
      <c r="R240" s="229"/>
      <c r="S240" s="229"/>
      <c r="T240" s="229"/>
      <c r="U240" s="229"/>
      <c r="V240" s="229"/>
      <c r="W240" s="647">
        <v>6500</v>
      </c>
      <c r="X240" s="229">
        <f>Q240*W240</f>
        <v>1456000</v>
      </c>
      <c r="Y240" s="486">
        <v>25</v>
      </c>
      <c r="Z240" s="229">
        <v>85</v>
      </c>
      <c r="AA240" s="473">
        <f>SUM(W240-(W240*Z240/100))</f>
        <v>975</v>
      </c>
      <c r="AB240" s="472"/>
      <c r="AC240" s="659"/>
      <c r="AD240" s="229">
        <v>10</v>
      </c>
      <c r="AE240" s="229">
        <v>0</v>
      </c>
      <c r="AF240" s="229">
        <v>0.02</v>
      </c>
    </row>
    <row r="241" spans="1:32" ht="17.25" x14ac:dyDescent="0.3">
      <c r="A241" s="229"/>
      <c r="B241" s="230"/>
      <c r="C241" s="229"/>
      <c r="D241" s="229"/>
      <c r="E241" s="229"/>
      <c r="F241" s="229"/>
      <c r="G241" s="229"/>
      <c r="H241" s="229"/>
      <c r="I241" s="229"/>
      <c r="J241" s="229"/>
      <c r="K241" s="229"/>
      <c r="L241" s="229"/>
      <c r="M241" s="229"/>
      <c r="N241" s="229"/>
      <c r="O241" s="230" t="s">
        <v>317</v>
      </c>
      <c r="P241" s="490"/>
      <c r="Q241" s="229"/>
      <c r="R241" s="229"/>
      <c r="S241" s="229">
        <v>126</v>
      </c>
      <c r="T241" s="229"/>
      <c r="U241" s="229"/>
      <c r="V241" s="229"/>
      <c r="W241" s="647"/>
      <c r="X241" s="229"/>
      <c r="Y241" s="486"/>
      <c r="Z241" s="229"/>
      <c r="AA241" s="473">
        <f>SUM(W241-(W241*Z241/100))</f>
        <v>0</v>
      </c>
      <c r="AB241" s="472"/>
      <c r="AC241" s="659"/>
      <c r="AD241" s="229"/>
      <c r="AE241" s="229"/>
      <c r="AF241" s="229"/>
    </row>
    <row r="242" spans="1:32" ht="17.25" x14ac:dyDescent="0.3">
      <c r="A242" s="229"/>
      <c r="B242" s="230"/>
      <c r="C242" s="229"/>
      <c r="D242" s="229"/>
      <c r="E242" s="229"/>
      <c r="F242" s="229"/>
      <c r="G242" s="229"/>
      <c r="H242" s="229"/>
      <c r="I242" s="229"/>
      <c r="J242" s="229"/>
      <c r="K242" s="229"/>
      <c r="L242" s="229"/>
      <c r="M242" s="229"/>
      <c r="N242" s="229"/>
      <c r="O242" s="230" t="s">
        <v>318</v>
      </c>
      <c r="P242" s="490"/>
      <c r="Q242" s="229"/>
      <c r="R242" s="229"/>
      <c r="S242" s="229">
        <v>98</v>
      </c>
      <c r="T242" s="229"/>
      <c r="U242" s="229"/>
      <c r="V242" s="229"/>
      <c r="W242" s="647"/>
      <c r="X242" s="229"/>
      <c r="Y242" s="486"/>
      <c r="Z242" s="229"/>
      <c r="AA242" s="473">
        <f>SUM(W242-(W242*Z242/100))</f>
        <v>0</v>
      </c>
      <c r="AB242" s="472"/>
      <c r="AC242" s="659"/>
      <c r="AD242" s="229"/>
      <c r="AE242" s="229"/>
      <c r="AF242" s="229"/>
    </row>
    <row r="243" spans="1:32" ht="17.25" x14ac:dyDescent="0.3">
      <c r="A243" s="229"/>
      <c r="B243" s="230"/>
      <c r="C243" s="229"/>
      <c r="D243" s="229"/>
      <c r="E243" s="229"/>
      <c r="F243" s="229"/>
      <c r="G243" s="229"/>
      <c r="H243" s="229"/>
      <c r="I243" s="229"/>
      <c r="J243" s="229"/>
      <c r="K243" s="229"/>
      <c r="L243" s="229"/>
      <c r="M243" s="229"/>
      <c r="N243" s="229"/>
      <c r="O243" s="230" t="s">
        <v>158</v>
      </c>
      <c r="P243" s="490" t="s">
        <v>2</v>
      </c>
      <c r="Q243" s="229">
        <v>4.5999999999999996</v>
      </c>
      <c r="R243" s="229"/>
      <c r="S243" s="229">
        <v>4.5999999999999996</v>
      </c>
      <c r="T243" s="229"/>
      <c r="U243" s="229"/>
      <c r="V243" s="229"/>
      <c r="W243" s="647">
        <v>2400</v>
      </c>
      <c r="X243" s="229">
        <f>Q243*W243</f>
        <v>11040</v>
      </c>
      <c r="Y243" s="486">
        <v>25</v>
      </c>
      <c r="Z243" s="229">
        <v>40</v>
      </c>
      <c r="AA243" s="473">
        <f>SUM(W243-(W243*Z243/100))</f>
        <v>1440</v>
      </c>
      <c r="AB243" s="472">
        <f>AA243</f>
        <v>1440</v>
      </c>
      <c r="AC243" s="659"/>
      <c r="AD243" s="229">
        <v>10</v>
      </c>
      <c r="AE243" s="229">
        <v>0</v>
      </c>
      <c r="AF243" s="229">
        <v>0.02</v>
      </c>
    </row>
    <row r="244" spans="1:32" ht="17.25" x14ac:dyDescent="0.3">
      <c r="A244" s="229"/>
      <c r="B244" s="230"/>
      <c r="C244" s="229"/>
      <c r="D244" s="229"/>
      <c r="E244" s="229"/>
      <c r="F244" s="229"/>
      <c r="G244" s="229"/>
      <c r="H244" s="229"/>
      <c r="I244" s="229"/>
      <c r="J244" s="229"/>
      <c r="K244" s="229"/>
      <c r="L244" s="229"/>
      <c r="M244" s="229"/>
      <c r="N244" s="229"/>
      <c r="O244" s="230" t="s">
        <v>16</v>
      </c>
      <c r="P244" s="490" t="s">
        <v>2</v>
      </c>
      <c r="Q244" s="229">
        <v>28</v>
      </c>
      <c r="R244" s="229"/>
      <c r="S244" s="229">
        <v>28</v>
      </c>
      <c r="T244" s="229"/>
      <c r="U244" s="229"/>
      <c r="V244" s="229"/>
      <c r="W244" s="647">
        <v>2400</v>
      </c>
      <c r="X244" s="229">
        <f>Q244*W244</f>
        <v>67200</v>
      </c>
      <c r="Y244" s="486">
        <v>25</v>
      </c>
      <c r="Z244" s="229">
        <v>40</v>
      </c>
      <c r="AA244" s="473">
        <f>SUM(W244-(W244*Z244/100))</f>
        <v>1440</v>
      </c>
      <c r="AB244" s="472">
        <f>AA244</f>
        <v>1440</v>
      </c>
      <c r="AC244" s="659"/>
      <c r="AD244" s="229">
        <v>0</v>
      </c>
      <c r="AE244" s="493">
        <f>AC244</f>
        <v>0</v>
      </c>
      <c r="AF244" s="229">
        <v>0.03</v>
      </c>
    </row>
    <row r="245" spans="1:32" ht="17.25" x14ac:dyDescent="0.3">
      <c r="A245" s="229"/>
      <c r="B245" s="230"/>
      <c r="C245" s="229"/>
      <c r="D245" s="229"/>
      <c r="E245" s="229"/>
      <c r="F245" s="229"/>
      <c r="G245" s="229"/>
      <c r="H245" s="229"/>
      <c r="I245" s="229"/>
      <c r="J245" s="229"/>
      <c r="K245" s="229"/>
      <c r="L245" s="229"/>
      <c r="M245" s="229"/>
      <c r="N245" s="229"/>
      <c r="O245" s="230" t="s">
        <v>1256</v>
      </c>
      <c r="P245" s="490" t="s">
        <v>0</v>
      </c>
      <c r="Q245" s="229">
        <v>13</v>
      </c>
      <c r="R245" s="229">
        <v>13</v>
      </c>
      <c r="S245" s="229"/>
      <c r="T245" s="229"/>
      <c r="U245" s="229"/>
      <c r="V245" s="229"/>
      <c r="W245" s="647">
        <v>3300</v>
      </c>
      <c r="X245" s="229">
        <f>Q245*W245</f>
        <v>42900</v>
      </c>
      <c r="Y245" s="486">
        <v>10</v>
      </c>
      <c r="Z245" s="229">
        <v>40</v>
      </c>
      <c r="AA245" s="473">
        <f>SUM(W245-(W245*Z245/100))</f>
        <v>1980</v>
      </c>
      <c r="AB245" s="472">
        <f>AA245</f>
        <v>1980</v>
      </c>
      <c r="AC245" s="659"/>
      <c r="AD245" s="229">
        <v>50</v>
      </c>
      <c r="AE245" s="229">
        <v>0</v>
      </c>
      <c r="AF245" s="229">
        <v>0.01</v>
      </c>
    </row>
    <row r="246" spans="1:32" ht="17.25" x14ac:dyDescent="0.3">
      <c r="A246" s="229"/>
      <c r="B246" s="230"/>
      <c r="C246" s="229"/>
      <c r="D246" s="229"/>
      <c r="E246" s="229"/>
      <c r="F246" s="229"/>
      <c r="G246" s="229"/>
      <c r="H246" s="229"/>
      <c r="I246" s="229"/>
      <c r="J246" s="229"/>
      <c r="K246" s="229"/>
      <c r="L246" s="229"/>
      <c r="M246" s="229"/>
      <c r="N246" s="229"/>
      <c r="O246" s="230" t="s">
        <v>11</v>
      </c>
      <c r="P246" s="490" t="s">
        <v>0</v>
      </c>
      <c r="Q246" s="229">
        <v>52</v>
      </c>
      <c r="R246" s="229">
        <v>52</v>
      </c>
      <c r="S246" s="229"/>
      <c r="T246" s="229"/>
      <c r="U246" s="229"/>
      <c r="V246" s="229"/>
      <c r="W246" s="647">
        <v>2050</v>
      </c>
      <c r="X246" s="229">
        <f>Q246*W246</f>
        <v>106600</v>
      </c>
      <c r="Y246" s="486">
        <v>20</v>
      </c>
      <c r="Z246" s="229">
        <v>93</v>
      </c>
      <c r="AA246" s="473">
        <f>SUM(W246-(W246*Z246/100))</f>
        <v>143.5</v>
      </c>
      <c r="AB246" s="472">
        <f>AA246</f>
        <v>143.5</v>
      </c>
      <c r="AC246" s="659"/>
      <c r="AD246" s="229">
        <v>50</v>
      </c>
      <c r="AE246" s="229">
        <v>0</v>
      </c>
      <c r="AF246" s="229">
        <v>0.01</v>
      </c>
    </row>
    <row r="247" spans="1:32" ht="17.25" x14ac:dyDescent="0.3">
      <c r="A247" s="229"/>
      <c r="B247" s="230"/>
      <c r="C247" s="229"/>
      <c r="D247" s="229"/>
      <c r="E247" s="229"/>
      <c r="F247" s="229"/>
      <c r="G247" s="229"/>
      <c r="H247" s="229"/>
      <c r="I247" s="229"/>
      <c r="J247" s="229"/>
      <c r="K247" s="229"/>
      <c r="L247" s="229"/>
      <c r="M247" s="229"/>
      <c r="N247" s="229"/>
      <c r="O247" s="230" t="s">
        <v>12</v>
      </c>
      <c r="P247" s="490" t="s">
        <v>210</v>
      </c>
      <c r="Q247" s="229">
        <v>22.5</v>
      </c>
      <c r="R247" s="229">
        <v>22.5</v>
      </c>
      <c r="S247" s="229"/>
      <c r="T247" s="229"/>
      <c r="U247" s="229"/>
      <c r="V247" s="229"/>
      <c r="W247" s="647">
        <v>5400</v>
      </c>
      <c r="X247" s="229">
        <f>Q247*W247</f>
        <v>121500</v>
      </c>
      <c r="Y247" s="486">
        <v>25</v>
      </c>
      <c r="Z247" s="229">
        <v>93</v>
      </c>
      <c r="AA247" s="473">
        <f>SUM(W247-(W247*Z247/100))</f>
        <v>378</v>
      </c>
      <c r="AB247" s="472">
        <f>AA247</f>
        <v>378</v>
      </c>
      <c r="AC247" s="659"/>
      <c r="AD247" s="229">
        <v>50</v>
      </c>
      <c r="AE247" s="229">
        <v>0</v>
      </c>
      <c r="AF247" s="229">
        <v>0.01</v>
      </c>
    </row>
    <row r="248" spans="1:32" ht="17.25" x14ac:dyDescent="0.3">
      <c r="A248" s="229"/>
      <c r="B248" s="230"/>
      <c r="C248" s="229"/>
      <c r="D248" s="229"/>
      <c r="E248" s="229"/>
      <c r="F248" s="229"/>
      <c r="G248" s="229"/>
      <c r="H248" s="229"/>
      <c r="I248" s="229"/>
      <c r="J248" s="229"/>
      <c r="K248" s="229"/>
      <c r="L248" s="229"/>
      <c r="M248" s="229"/>
      <c r="N248" s="229"/>
      <c r="O248" s="230" t="s">
        <v>19</v>
      </c>
      <c r="P248" s="490" t="s">
        <v>0</v>
      </c>
      <c r="Q248" s="229">
        <v>7</v>
      </c>
      <c r="R248" s="229">
        <v>7</v>
      </c>
      <c r="S248" s="229"/>
      <c r="T248" s="229"/>
      <c r="U248" s="229"/>
      <c r="V248" s="229"/>
      <c r="W248" s="647">
        <v>2050</v>
      </c>
      <c r="X248" s="229">
        <f>Q248*W248</f>
        <v>14350</v>
      </c>
      <c r="Y248" s="486">
        <v>20</v>
      </c>
      <c r="Z248" s="229">
        <v>93</v>
      </c>
      <c r="AA248" s="473">
        <f>SUM(W248-(W248*Z248/100))</f>
        <v>143.5</v>
      </c>
      <c r="AB248" s="472">
        <f>AA248</f>
        <v>143.5</v>
      </c>
      <c r="AC248" s="659"/>
      <c r="AD248" s="229">
        <v>50</v>
      </c>
      <c r="AE248" s="229">
        <v>0</v>
      </c>
      <c r="AF248" s="229">
        <v>0.01</v>
      </c>
    </row>
    <row r="249" spans="1:32" ht="17.25" x14ac:dyDescent="0.3">
      <c r="A249" s="229">
        <v>155</v>
      </c>
      <c r="B249" s="230" t="s">
        <v>4</v>
      </c>
      <c r="C249" s="229">
        <v>12483</v>
      </c>
      <c r="D249" s="229">
        <v>3</v>
      </c>
      <c r="E249" s="229">
        <v>2</v>
      </c>
      <c r="F249" s="229">
        <v>78</v>
      </c>
      <c r="G249" s="229">
        <v>1478</v>
      </c>
      <c r="H249" s="229"/>
      <c r="I249" s="229"/>
      <c r="J249" s="229"/>
      <c r="K249" s="229"/>
      <c r="L249" s="229">
        <v>75</v>
      </c>
      <c r="M249" s="229">
        <f>L249*G249</f>
        <v>110850</v>
      </c>
      <c r="N249" s="229"/>
      <c r="O249" s="230"/>
      <c r="P249" s="490"/>
      <c r="Q249" s="229"/>
      <c r="R249" s="229"/>
      <c r="S249" s="229"/>
      <c r="T249" s="229"/>
      <c r="U249" s="229"/>
      <c r="V249" s="229"/>
      <c r="W249" s="647"/>
      <c r="X249" s="229"/>
      <c r="Y249" s="486"/>
      <c r="Z249" s="229"/>
      <c r="AA249" s="473">
        <f>SUM(W249-(W249*Z249/100))</f>
        <v>0</v>
      </c>
      <c r="AB249" s="472">
        <f>M249</f>
        <v>110850</v>
      </c>
      <c r="AC249" s="659"/>
      <c r="AD249" s="229">
        <v>50</v>
      </c>
      <c r="AE249" s="229">
        <v>0</v>
      </c>
      <c r="AF249" s="229">
        <v>0.01</v>
      </c>
    </row>
    <row r="250" spans="1:32" ht="17.25" x14ac:dyDescent="0.3">
      <c r="A250" s="229">
        <v>156</v>
      </c>
      <c r="B250" s="230" t="s">
        <v>5</v>
      </c>
      <c r="C250" s="229"/>
      <c r="D250" s="229">
        <v>26</v>
      </c>
      <c r="E250" s="229">
        <v>0</v>
      </c>
      <c r="F250" s="229">
        <v>61</v>
      </c>
      <c r="G250" s="229">
        <v>10461</v>
      </c>
      <c r="H250" s="229"/>
      <c r="I250" s="229"/>
      <c r="J250" s="229"/>
      <c r="K250" s="229"/>
      <c r="L250" s="229"/>
      <c r="M250" s="229"/>
      <c r="N250" s="229"/>
      <c r="O250" s="230"/>
      <c r="P250" s="490"/>
      <c r="Q250" s="229"/>
      <c r="R250" s="229"/>
      <c r="S250" s="229"/>
      <c r="T250" s="229"/>
      <c r="U250" s="229"/>
      <c r="V250" s="229"/>
      <c r="W250" s="647"/>
      <c r="X250" s="229"/>
      <c r="Y250" s="486"/>
      <c r="Z250" s="229"/>
      <c r="AA250" s="473">
        <f>SUM(W250-(W250*Z250/100))</f>
        <v>0</v>
      </c>
      <c r="AB250" s="472"/>
      <c r="AC250" s="659"/>
      <c r="AD250" s="229">
        <v>50</v>
      </c>
      <c r="AE250" s="229">
        <v>0</v>
      </c>
      <c r="AF250" s="229">
        <v>0.01</v>
      </c>
    </row>
    <row r="251" spans="1:32" ht="17.25" x14ac:dyDescent="0.3">
      <c r="A251" s="229">
        <v>157</v>
      </c>
      <c r="B251" s="230" t="s">
        <v>5</v>
      </c>
      <c r="C251" s="229"/>
      <c r="D251" s="229">
        <v>1</v>
      </c>
      <c r="E251" s="229">
        <v>2</v>
      </c>
      <c r="F251" s="229">
        <v>0</v>
      </c>
      <c r="G251" s="229">
        <v>600</v>
      </c>
      <c r="H251" s="229"/>
      <c r="I251" s="229"/>
      <c r="J251" s="229"/>
      <c r="K251" s="229"/>
      <c r="L251" s="229"/>
      <c r="M251" s="229"/>
      <c r="N251" s="229"/>
      <c r="O251" s="230"/>
      <c r="P251" s="490"/>
      <c r="Q251" s="229"/>
      <c r="R251" s="229"/>
      <c r="S251" s="229"/>
      <c r="T251" s="229"/>
      <c r="U251" s="229"/>
      <c r="V251" s="229"/>
      <c r="W251" s="647"/>
      <c r="X251" s="229"/>
      <c r="Y251" s="486"/>
      <c r="Z251" s="229"/>
      <c r="AA251" s="473">
        <f>SUM(W251-(W251*Z251/100))</f>
        <v>0</v>
      </c>
      <c r="AB251" s="472"/>
      <c r="AC251" s="659"/>
      <c r="AD251" s="229">
        <v>50</v>
      </c>
      <c r="AE251" s="229">
        <v>0</v>
      </c>
      <c r="AF251" s="229">
        <v>0.01</v>
      </c>
    </row>
    <row r="252" spans="1:32" ht="17.25" x14ac:dyDescent="0.3">
      <c r="A252" s="229">
        <v>158</v>
      </c>
      <c r="B252" s="230" t="s">
        <v>4</v>
      </c>
      <c r="C252" s="229">
        <v>7428</v>
      </c>
      <c r="D252" s="229">
        <v>0</v>
      </c>
      <c r="E252" s="229">
        <v>2</v>
      </c>
      <c r="F252" s="229">
        <v>83</v>
      </c>
      <c r="G252" s="229"/>
      <c r="H252" s="229">
        <v>283</v>
      </c>
      <c r="I252" s="229"/>
      <c r="J252" s="229"/>
      <c r="K252" s="229"/>
      <c r="L252" s="229">
        <v>75</v>
      </c>
      <c r="M252" s="229">
        <f>L252*H252</f>
        <v>21225</v>
      </c>
      <c r="N252" s="229"/>
      <c r="O252" s="230" t="s">
        <v>44</v>
      </c>
      <c r="P252" s="490" t="s">
        <v>9</v>
      </c>
      <c r="Q252" s="229">
        <v>250</v>
      </c>
      <c r="R252" s="229"/>
      <c r="S252" s="229"/>
      <c r="T252" s="229"/>
      <c r="U252" s="229"/>
      <c r="V252" s="229"/>
      <c r="W252" s="647">
        <v>6500</v>
      </c>
      <c r="X252" s="229">
        <f>Q252*W252</f>
        <v>1625000</v>
      </c>
      <c r="Y252" s="486">
        <v>32</v>
      </c>
      <c r="Z252" s="229">
        <v>85</v>
      </c>
      <c r="AA252" s="473">
        <f>SUM(W252-(W252*Z252/100))</f>
        <v>975</v>
      </c>
      <c r="AB252" s="472">
        <f>AA252+M252</f>
        <v>22200</v>
      </c>
      <c r="AC252" s="659"/>
      <c r="AD252" s="229">
        <v>10</v>
      </c>
      <c r="AE252" s="229">
        <v>0</v>
      </c>
      <c r="AF252" s="229">
        <v>0.02</v>
      </c>
    </row>
    <row r="253" spans="1:32" ht="17.25" x14ac:dyDescent="0.3">
      <c r="A253" s="229"/>
      <c r="B253" s="230"/>
      <c r="C253" s="229"/>
      <c r="D253" s="229"/>
      <c r="E253" s="229"/>
      <c r="F253" s="229"/>
      <c r="G253" s="229"/>
      <c r="H253" s="229"/>
      <c r="I253" s="229"/>
      <c r="J253" s="229"/>
      <c r="K253" s="229"/>
      <c r="L253" s="229"/>
      <c r="M253" s="229"/>
      <c r="N253" s="229"/>
      <c r="O253" s="230" t="s">
        <v>317</v>
      </c>
      <c r="P253" s="490"/>
      <c r="Q253" s="229"/>
      <c r="R253" s="229"/>
      <c r="S253" s="229">
        <v>170</v>
      </c>
      <c r="T253" s="229"/>
      <c r="U253" s="229"/>
      <c r="V253" s="229"/>
      <c r="W253" s="647"/>
      <c r="X253" s="229"/>
      <c r="Y253" s="486"/>
      <c r="Z253" s="229"/>
      <c r="AA253" s="473">
        <f>SUM(W253-(W253*Z253/100))</f>
        <v>0</v>
      </c>
      <c r="AB253" s="472"/>
      <c r="AC253" s="659"/>
      <c r="AD253" s="229"/>
      <c r="AE253" s="229"/>
      <c r="AF253" s="229"/>
    </row>
    <row r="254" spans="1:32" ht="17.25" x14ac:dyDescent="0.3">
      <c r="A254" s="229"/>
      <c r="B254" s="230"/>
      <c r="C254" s="229"/>
      <c r="D254" s="229"/>
      <c r="E254" s="229"/>
      <c r="F254" s="229"/>
      <c r="G254" s="229"/>
      <c r="H254" s="229"/>
      <c r="I254" s="229"/>
      <c r="J254" s="229"/>
      <c r="K254" s="229"/>
      <c r="L254" s="229"/>
      <c r="M254" s="229"/>
      <c r="N254" s="229"/>
      <c r="O254" s="230" t="s">
        <v>318</v>
      </c>
      <c r="P254" s="490"/>
      <c r="Q254" s="229"/>
      <c r="R254" s="229"/>
      <c r="S254" s="229">
        <v>80</v>
      </c>
      <c r="T254" s="229"/>
      <c r="U254" s="229"/>
      <c r="V254" s="229"/>
      <c r="W254" s="647"/>
      <c r="X254" s="229"/>
      <c r="Y254" s="486"/>
      <c r="Z254" s="229"/>
      <c r="AA254" s="473">
        <f>SUM(W254-(W254*Z254/100))</f>
        <v>0</v>
      </c>
      <c r="AB254" s="472"/>
      <c r="AC254" s="659"/>
      <c r="AD254" s="229"/>
      <c r="AE254" s="229"/>
      <c r="AF254" s="229"/>
    </row>
    <row r="255" spans="1:32" ht="17.25" x14ac:dyDescent="0.3">
      <c r="A255" s="229"/>
      <c r="B255" s="230"/>
      <c r="C255" s="229"/>
      <c r="D255" s="229"/>
      <c r="E255" s="229"/>
      <c r="F255" s="229"/>
      <c r="G255" s="229"/>
      <c r="H255" s="229"/>
      <c r="I255" s="229"/>
      <c r="J255" s="229"/>
      <c r="K255" s="229"/>
      <c r="L255" s="229"/>
      <c r="M255" s="229"/>
      <c r="N255" s="229"/>
      <c r="O255" s="230" t="s">
        <v>12</v>
      </c>
      <c r="P255" s="490" t="s">
        <v>0</v>
      </c>
      <c r="Q255" s="229">
        <v>22</v>
      </c>
      <c r="R255" s="229">
        <v>22</v>
      </c>
      <c r="S255" s="229"/>
      <c r="T255" s="229"/>
      <c r="U255" s="229"/>
      <c r="V255" s="229"/>
      <c r="W255" s="647">
        <v>5400</v>
      </c>
      <c r="X255" s="229">
        <f>Q255*W255</f>
        <v>118800</v>
      </c>
      <c r="Y255" s="486">
        <v>32</v>
      </c>
      <c r="Z255" s="229">
        <v>93</v>
      </c>
      <c r="AA255" s="473">
        <f>SUM(W255-(W255*Z255/100))</f>
        <v>378</v>
      </c>
      <c r="AB255" s="472">
        <f>AA255+M256</f>
        <v>4953</v>
      </c>
      <c r="AC255" s="659"/>
      <c r="AD255" s="229">
        <v>50</v>
      </c>
      <c r="AE255" s="229">
        <v>0</v>
      </c>
      <c r="AF255" s="229">
        <v>0.01</v>
      </c>
    </row>
    <row r="256" spans="1:32" ht="17.25" x14ac:dyDescent="0.3">
      <c r="A256" s="229">
        <v>159</v>
      </c>
      <c r="B256" s="230" t="s">
        <v>4</v>
      </c>
      <c r="C256" s="229">
        <v>159</v>
      </c>
      <c r="D256" s="229">
        <v>0</v>
      </c>
      <c r="E256" s="229">
        <v>0</v>
      </c>
      <c r="F256" s="229">
        <v>61</v>
      </c>
      <c r="G256" s="229"/>
      <c r="H256" s="229">
        <v>61</v>
      </c>
      <c r="I256" s="229"/>
      <c r="J256" s="229"/>
      <c r="K256" s="229"/>
      <c r="L256" s="229">
        <v>75</v>
      </c>
      <c r="M256" s="229">
        <f>L256*H256</f>
        <v>4575</v>
      </c>
      <c r="N256" s="229"/>
      <c r="O256" s="230" t="s">
        <v>39</v>
      </c>
      <c r="P256" s="490" t="s">
        <v>2</v>
      </c>
      <c r="Q256" s="229">
        <v>198</v>
      </c>
      <c r="R256" s="229"/>
      <c r="S256" s="229">
        <v>198</v>
      </c>
      <c r="T256" s="229"/>
      <c r="U256" s="229"/>
      <c r="V256" s="229"/>
      <c r="W256" s="647">
        <v>6500</v>
      </c>
      <c r="X256" s="229">
        <f>Q256*W256</f>
        <v>1287000</v>
      </c>
      <c r="Y256" s="486">
        <v>5</v>
      </c>
      <c r="Z256" s="229">
        <v>5</v>
      </c>
      <c r="AA256" s="473">
        <f>SUM(W256-(W256*Z256/100))</f>
        <v>6175</v>
      </c>
      <c r="AB256" s="472">
        <f>AA256+M257</f>
        <v>14800</v>
      </c>
      <c r="AC256" s="659"/>
      <c r="AD256" s="229">
        <v>10</v>
      </c>
      <c r="AE256" s="229">
        <v>0</v>
      </c>
      <c r="AF256" s="229">
        <v>0.02</v>
      </c>
    </row>
    <row r="257" spans="1:32" ht="17.25" x14ac:dyDescent="0.3">
      <c r="A257" s="229">
        <v>160</v>
      </c>
      <c r="B257" s="230" t="s">
        <v>4</v>
      </c>
      <c r="C257" s="229">
        <v>29824</v>
      </c>
      <c r="D257" s="229">
        <v>0</v>
      </c>
      <c r="E257" s="229">
        <v>1</v>
      </c>
      <c r="F257" s="229">
        <v>15</v>
      </c>
      <c r="G257" s="229"/>
      <c r="H257" s="229">
        <v>115</v>
      </c>
      <c r="I257" s="229"/>
      <c r="J257" s="229"/>
      <c r="K257" s="229"/>
      <c r="L257" s="229">
        <v>75</v>
      </c>
      <c r="M257" s="229">
        <f>L257*H257</f>
        <v>8625</v>
      </c>
      <c r="N257" s="229"/>
      <c r="O257" s="230" t="s">
        <v>39</v>
      </c>
      <c r="P257" s="490" t="s">
        <v>2</v>
      </c>
      <c r="Q257" s="229">
        <v>123</v>
      </c>
      <c r="R257" s="229"/>
      <c r="S257" s="229">
        <v>123</v>
      </c>
      <c r="T257" s="229"/>
      <c r="U257" s="229"/>
      <c r="V257" s="229"/>
      <c r="W257" s="647">
        <v>6500</v>
      </c>
      <c r="X257" s="229">
        <f>Q257*W257</f>
        <v>799500</v>
      </c>
      <c r="Y257" s="486">
        <v>10</v>
      </c>
      <c r="Z257" s="229">
        <v>10</v>
      </c>
      <c r="AA257" s="473">
        <f>SUM(W257-(W257*Z257/100))</f>
        <v>5850</v>
      </c>
      <c r="AB257" s="472"/>
      <c r="AC257" s="659"/>
      <c r="AD257" s="229">
        <v>10</v>
      </c>
      <c r="AE257" s="229">
        <v>0</v>
      </c>
      <c r="AF257" s="229">
        <v>0.02</v>
      </c>
    </row>
    <row r="258" spans="1:32" ht="17.25" x14ac:dyDescent="0.3">
      <c r="A258" s="229">
        <v>161</v>
      </c>
      <c r="B258" s="230" t="s">
        <v>1360</v>
      </c>
      <c r="C258" s="229"/>
      <c r="D258" s="229">
        <v>0</v>
      </c>
      <c r="E258" s="229">
        <v>0</v>
      </c>
      <c r="F258" s="229">
        <v>25</v>
      </c>
      <c r="G258" s="229"/>
      <c r="H258" s="229">
        <v>25</v>
      </c>
      <c r="I258" s="229"/>
      <c r="J258" s="229"/>
      <c r="K258" s="229"/>
      <c r="L258" s="229"/>
      <c r="M258" s="229"/>
      <c r="N258" s="229"/>
      <c r="O258" s="230" t="s">
        <v>39</v>
      </c>
      <c r="P258" s="490" t="s">
        <v>2</v>
      </c>
      <c r="Q258" s="229">
        <v>83.79</v>
      </c>
      <c r="R258" s="229"/>
      <c r="S258" s="229">
        <v>83.79</v>
      </c>
      <c r="T258" s="229"/>
      <c r="U258" s="229"/>
      <c r="V258" s="229"/>
      <c r="W258" s="647">
        <v>6500</v>
      </c>
      <c r="X258" s="229">
        <f>Q258*W258</f>
        <v>544635</v>
      </c>
      <c r="Y258" s="486">
        <v>4</v>
      </c>
      <c r="Z258" s="229">
        <v>4</v>
      </c>
      <c r="AA258" s="473">
        <f>SUM(W258-(W258*Z258/100))</f>
        <v>6240</v>
      </c>
      <c r="AB258" s="472"/>
      <c r="AC258" s="659"/>
      <c r="AD258" s="229">
        <v>10</v>
      </c>
      <c r="AE258" s="229">
        <v>0</v>
      </c>
      <c r="AF258" s="229">
        <v>0.02</v>
      </c>
    </row>
    <row r="259" spans="1:32" ht="17.25" x14ac:dyDescent="0.3">
      <c r="A259" s="229">
        <v>162</v>
      </c>
      <c r="B259" s="230" t="s">
        <v>4</v>
      </c>
      <c r="C259" s="229">
        <v>412</v>
      </c>
      <c r="D259" s="229">
        <v>7</v>
      </c>
      <c r="E259" s="229">
        <v>0</v>
      </c>
      <c r="F259" s="229">
        <v>69</v>
      </c>
      <c r="G259" s="229">
        <v>2869</v>
      </c>
      <c r="H259" s="229"/>
      <c r="I259" s="229"/>
      <c r="J259" s="229"/>
      <c r="K259" s="229"/>
      <c r="L259" s="229">
        <v>75</v>
      </c>
      <c r="M259" s="229">
        <f>L259*G259</f>
        <v>215175</v>
      </c>
      <c r="N259" s="229"/>
      <c r="O259" s="230"/>
      <c r="P259" s="490"/>
      <c r="Q259" s="229"/>
      <c r="R259" s="229"/>
      <c r="S259" s="229"/>
      <c r="T259" s="229"/>
      <c r="U259" s="229"/>
      <c r="V259" s="229"/>
      <c r="W259" s="647"/>
      <c r="X259" s="229"/>
      <c r="Y259" s="486"/>
      <c r="Z259" s="229"/>
      <c r="AA259" s="473">
        <f>SUM(W259-(W259*Z259/100))</f>
        <v>0</v>
      </c>
      <c r="AB259" s="472">
        <f>M259</f>
        <v>215175</v>
      </c>
      <c r="AC259" s="659"/>
      <c r="AD259" s="229">
        <v>50</v>
      </c>
      <c r="AE259" s="229">
        <v>0</v>
      </c>
      <c r="AF259" s="229">
        <v>0.01</v>
      </c>
    </row>
    <row r="260" spans="1:32" ht="17.25" x14ac:dyDescent="0.3">
      <c r="A260" s="229">
        <v>163</v>
      </c>
      <c r="B260" s="230" t="s">
        <v>14</v>
      </c>
      <c r="C260" s="229">
        <v>1516</v>
      </c>
      <c r="D260" s="229">
        <v>6</v>
      </c>
      <c r="E260" s="229">
        <v>0</v>
      </c>
      <c r="F260" s="229">
        <v>39</v>
      </c>
      <c r="G260" s="229">
        <v>2439</v>
      </c>
      <c r="H260" s="229"/>
      <c r="I260" s="229"/>
      <c r="J260" s="229"/>
      <c r="K260" s="229"/>
      <c r="L260" s="229"/>
      <c r="M260" s="229"/>
      <c r="N260" s="229"/>
      <c r="O260" s="230"/>
      <c r="P260" s="490"/>
      <c r="Q260" s="229"/>
      <c r="R260" s="229"/>
      <c r="S260" s="229"/>
      <c r="T260" s="229"/>
      <c r="U260" s="229"/>
      <c r="V260" s="229"/>
      <c r="W260" s="647"/>
      <c r="X260" s="229"/>
      <c r="Y260" s="486"/>
      <c r="Z260" s="229"/>
      <c r="AA260" s="473">
        <f>SUM(W260-(W260*Z260/100))</f>
        <v>0</v>
      </c>
      <c r="AB260" s="472"/>
      <c r="AC260" s="659"/>
      <c r="AD260" s="229">
        <v>50</v>
      </c>
      <c r="AE260" s="229">
        <v>0</v>
      </c>
      <c r="AF260" s="229">
        <v>0.01</v>
      </c>
    </row>
    <row r="261" spans="1:32" ht="17.25" x14ac:dyDescent="0.3">
      <c r="A261" s="229">
        <v>164</v>
      </c>
      <c r="B261" s="230" t="s">
        <v>14</v>
      </c>
      <c r="C261" s="229">
        <v>1538</v>
      </c>
      <c r="D261" s="229">
        <v>0</v>
      </c>
      <c r="E261" s="229">
        <v>3</v>
      </c>
      <c r="F261" s="229">
        <v>21</v>
      </c>
      <c r="G261" s="229"/>
      <c r="H261" s="229">
        <v>321</v>
      </c>
      <c r="I261" s="229"/>
      <c r="J261" s="229"/>
      <c r="K261" s="229"/>
      <c r="L261" s="229"/>
      <c r="M261" s="229"/>
      <c r="N261" s="229"/>
      <c r="O261" s="230" t="s">
        <v>44</v>
      </c>
      <c r="P261" s="490" t="s">
        <v>9</v>
      </c>
      <c r="Q261" s="229">
        <v>190</v>
      </c>
      <c r="R261" s="229"/>
      <c r="S261" s="229"/>
      <c r="T261" s="229"/>
      <c r="U261" s="229"/>
      <c r="V261" s="229"/>
      <c r="W261" s="647">
        <v>6500</v>
      </c>
      <c r="X261" s="229">
        <f>Q261*W261</f>
        <v>1235000</v>
      </c>
      <c r="Y261" s="486">
        <v>7</v>
      </c>
      <c r="Z261" s="229">
        <v>18</v>
      </c>
      <c r="AA261" s="473">
        <f>SUM(W261-(W261*Z261/100))</f>
        <v>5330</v>
      </c>
      <c r="AB261" s="472"/>
      <c r="AC261" s="659"/>
      <c r="AD261" s="229">
        <v>10</v>
      </c>
      <c r="AE261" s="229">
        <v>0</v>
      </c>
      <c r="AF261" s="229">
        <v>0.02</v>
      </c>
    </row>
    <row r="262" spans="1:32" ht="17.25" x14ac:dyDescent="0.3">
      <c r="A262" s="229"/>
      <c r="B262" s="230"/>
      <c r="C262" s="229"/>
      <c r="D262" s="229"/>
      <c r="E262" s="229"/>
      <c r="F262" s="229"/>
      <c r="G262" s="229"/>
      <c r="H262" s="229"/>
      <c r="I262" s="229"/>
      <c r="J262" s="229"/>
      <c r="K262" s="229"/>
      <c r="L262" s="229"/>
      <c r="M262" s="229"/>
      <c r="N262" s="229"/>
      <c r="O262" s="230" t="s">
        <v>317</v>
      </c>
      <c r="P262" s="490"/>
      <c r="Q262" s="229"/>
      <c r="R262" s="229"/>
      <c r="S262" s="229">
        <v>126</v>
      </c>
      <c r="T262" s="229"/>
      <c r="U262" s="229"/>
      <c r="V262" s="229"/>
      <c r="W262" s="647"/>
      <c r="X262" s="229"/>
      <c r="Y262" s="486"/>
      <c r="Z262" s="229"/>
      <c r="AA262" s="473">
        <f>SUM(W262-(W262*Z262/100))</f>
        <v>0</v>
      </c>
      <c r="AB262" s="472"/>
      <c r="AC262" s="659"/>
      <c r="AD262" s="229"/>
      <c r="AE262" s="229"/>
      <c r="AF262" s="229"/>
    </row>
    <row r="263" spans="1:32" ht="17.25" x14ac:dyDescent="0.3">
      <c r="A263" s="229"/>
      <c r="B263" s="230"/>
      <c r="C263" s="229"/>
      <c r="D263" s="229"/>
      <c r="E263" s="229"/>
      <c r="F263" s="229"/>
      <c r="G263" s="229"/>
      <c r="H263" s="229"/>
      <c r="I263" s="229"/>
      <c r="J263" s="229"/>
      <c r="K263" s="229"/>
      <c r="L263" s="229"/>
      <c r="M263" s="229"/>
      <c r="N263" s="229"/>
      <c r="O263" s="230" t="s">
        <v>318</v>
      </c>
      <c r="P263" s="490"/>
      <c r="Q263" s="229"/>
      <c r="R263" s="229"/>
      <c r="S263" s="229">
        <v>64</v>
      </c>
      <c r="T263" s="229"/>
      <c r="U263" s="229"/>
      <c r="V263" s="229"/>
      <c r="W263" s="647"/>
      <c r="X263" s="229"/>
      <c r="Y263" s="486"/>
      <c r="Z263" s="229"/>
      <c r="AA263" s="473">
        <f>SUM(W263-(W263*Z263/100))</f>
        <v>0</v>
      </c>
      <c r="AB263" s="472"/>
      <c r="AC263" s="659"/>
      <c r="AD263" s="229"/>
      <c r="AE263" s="229"/>
      <c r="AF263" s="229"/>
    </row>
    <row r="264" spans="1:32" ht="17.25" x14ac:dyDescent="0.3">
      <c r="A264" s="229"/>
      <c r="B264" s="230"/>
      <c r="C264" s="229"/>
      <c r="D264" s="229"/>
      <c r="E264" s="229"/>
      <c r="F264" s="229"/>
      <c r="G264" s="229"/>
      <c r="H264" s="229"/>
      <c r="I264" s="229"/>
      <c r="J264" s="229"/>
      <c r="K264" s="229"/>
      <c r="L264" s="229"/>
      <c r="M264" s="229"/>
      <c r="N264" s="229"/>
      <c r="O264" s="230" t="s">
        <v>12</v>
      </c>
      <c r="P264" s="490" t="s">
        <v>0</v>
      </c>
      <c r="Q264" s="229">
        <v>24.75</v>
      </c>
      <c r="R264" s="229">
        <v>24.75</v>
      </c>
      <c r="S264" s="229"/>
      <c r="T264" s="229"/>
      <c r="U264" s="229"/>
      <c r="V264" s="229"/>
      <c r="W264" s="647">
        <v>5400</v>
      </c>
      <c r="X264" s="229">
        <f>Q264*W264</f>
        <v>133650</v>
      </c>
      <c r="Y264" s="486">
        <v>3</v>
      </c>
      <c r="Z264" s="229">
        <v>9</v>
      </c>
      <c r="AA264" s="473">
        <f>SUM(W264-(W264*Z264/100))</f>
        <v>4914</v>
      </c>
      <c r="AB264" s="472"/>
      <c r="AC264" s="659"/>
      <c r="AD264" s="229">
        <v>50</v>
      </c>
      <c r="AE264" s="229">
        <v>0</v>
      </c>
      <c r="AF264" s="229">
        <v>0.01</v>
      </c>
    </row>
    <row r="265" spans="1:32" ht="17.25" x14ac:dyDescent="0.3">
      <c r="A265" s="229"/>
      <c r="B265" s="230"/>
      <c r="C265" s="229"/>
      <c r="D265" s="229"/>
      <c r="E265" s="229"/>
      <c r="F265" s="229"/>
      <c r="G265" s="229"/>
      <c r="H265" s="229"/>
      <c r="I265" s="229"/>
      <c r="J265" s="229"/>
      <c r="K265" s="229"/>
      <c r="L265" s="229"/>
      <c r="M265" s="229"/>
      <c r="N265" s="229"/>
      <c r="O265" s="230" t="s">
        <v>11</v>
      </c>
      <c r="P265" s="490" t="s">
        <v>0</v>
      </c>
      <c r="Q265" s="229">
        <v>13</v>
      </c>
      <c r="R265" s="229">
        <v>13</v>
      </c>
      <c r="S265" s="229"/>
      <c r="T265" s="229"/>
      <c r="U265" s="229"/>
      <c r="V265" s="229"/>
      <c r="W265" s="647">
        <v>2050</v>
      </c>
      <c r="X265" s="229">
        <f>Q265*W265</f>
        <v>26650</v>
      </c>
      <c r="Y265" s="486">
        <v>2</v>
      </c>
      <c r="Z265" s="229">
        <v>6</v>
      </c>
      <c r="AA265" s="473">
        <f>SUM(W265-(W265*Z265/100))</f>
        <v>1927</v>
      </c>
      <c r="AB265" s="472"/>
      <c r="AC265" s="659"/>
      <c r="AD265" s="229">
        <v>50</v>
      </c>
      <c r="AE265" s="229">
        <v>0</v>
      </c>
      <c r="AF265" s="229">
        <v>0.01</v>
      </c>
    </row>
    <row r="266" spans="1:32" ht="17.25" x14ac:dyDescent="0.3">
      <c r="A266" s="229"/>
      <c r="B266" s="230"/>
      <c r="C266" s="229"/>
      <c r="D266" s="229"/>
      <c r="E266" s="229"/>
      <c r="F266" s="229"/>
      <c r="G266" s="229"/>
      <c r="H266" s="229"/>
      <c r="I266" s="229"/>
      <c r="J266" s="229"/>
      <c r="K266" s="229"/>
      <c r="L266" s="229"/>
      <c r="M266" s="229"/>
      <c r="N266" s="229"/>
      <c r="O266" s="230" t="s">
        <v>19</v>
      </c>
      <c r="P266" s="490" t="s">
        <v>0</v>
      </c>
      <c r="Q266" s="229">
        <v>22.5</v>
      </c>
      <c r="R266" s="229">
        <v>22.5</v>
      </c>
      <c r="S266" s="229"/>
      <c r="T266" s="229"/>
      <c r="U266" s="229"/>
      <c r="V266" s="229"/>
      <c r="W266" s="647">
        <v>2050</v>
      </c>
      <c r="X266" s="229">
        <f>Q266*W266</f>
        <v>46125</v>
      </c>
      <c r="Y266" s="486">
        <v>2</v>
      </c>
      <c r="Z266" s="229">
        <v>6</v>
      </c>
      <c r="AA266" s="473">
        <f>SUM(W266-(W266*Z266/100))</f>
        <v>1927</v>
      </c>
      <c r="AB266" s="472"/>
      <c r="AC266" s="659"/>
      <c r="AD266" s="229">
        <v>50</v>
      </c>
      <c r="AE266" s="229">
        <v>0</v>
      </c>
      <c r="AF266" s="229">
        <v>0.01</v>
      </c>
    </row>
    <row r="267" spans="1:32" ht="17.25" x14ac:dyDescent="0.3">
      <c r="A267" s="229">
        <v>165</v>
      </c>
      <c r="B267" s="230" t="s">
        <v>14</v>
      </c>
      <c r="C267" s="229">
        <v>340</v>
      </c>
      <c r="D267" s="229">
        <v>0</v>
      </c>
      <c r="E267" s="229">
        <v>0</v>
      </c>
      <c r="F267" s="229">
        <v>98</v>
      </c>
      <c r="G267" s="229"/>
      <c r="H267" s="229">
        <v>98</v>
      </c>
      <c r="I267" s="229"/>
      <c r="J267" s="229"/>
      <c r="K267" s="229"/>
      <c r="L267" s="229"/>
      <c r="M267" s="229"/>
      <c r="N267" s="229"/>
      <c r="O267" s="230" t="s">
        <v>39</v>
      </c>
      <c r="P267" s="490" t="s">
        <v>2</v>
      </c>
      <c r="Q267" s="229">
        <v>91.2</v>
      </c>
      <c r="R267" s="229"/>
      <c r="S267" s="229">
        <v>91.2</v>
      </c>
      <c r="T267" s="229"/>
      <c r="U267" s="229"/>
      <c r="V267" s="229"/>
      <c r="W267" s="647">
        <v>6500</v>
      </c>
      <c r="X267" s="229">
        <f>Q267*W267</f>
        <v>592800</v>
      </c>
      <c r="Y267" s="486">
        <v>6</v>
      </c>
      <c r="Z267" s="229">
        <v>6</v>
      </c>
      <c r="AA267" s="473">
        <f>SUM(W267-(W267*Z267/100))</f>
        <v>6110</v>
      </c>
      <c r="AB267" s="472"/>
      <c r="AC267" s="659"/>
      <c r="AD267" s="229">
        <v>10</v>
      </c>
      <c r="AE267" s="229">
        <v>0</v>
      </c>
      <c r="AF267" s="229">
        <v>0.02</v>
      </c>
    </row>
    <row r="268" spans="1:32" ht="17.25" x14ac:dyDescent="0.3">
      <c r="A268" s="229">
        <v>166</v>
      </c>
      <c r="B268" s="230" t="s">
        <v>4</v>
      </c>
      <c r="C268" s="229">
        <v>7206</v>
      </c>
      <c r="D268" s="229">
        <v>1</v>
      </c>
      <c r="E268" s="229">
        <v>1</v>
      </c>
      <c r="F268" s="229">
        <v>20</v>
      </c>
      <c r="G268" s="229">
        <v>520</v>
      </c>
      <c r="H268" s="229"/>
      <c r="I268" s="229"/>
      <c r="J268" s="229"/>
      <c r="K268" s="229"/>
      <c r="L268" s="229">
        <v>75</v>
      </c>
      <c r="M268" s="229">
        <f>L268*G268</f>
        <v>39000</v>
      </c>
      <c r="N268" s="229"/>
      <c r="O268" s="230"/>
      <c r="P268" s="490"/>
      <c r="Q268" s="229"/>
      <c r="R268" s="229"/>
      <c r="S268" s="229"/>
      <c r="T268" s="229"/>
      <c r="U268" s="229"/>
      <c r="V268" s="229"/>
      <c r="W268" s="647"/>
      <c r="X268" s="229"/>
      <c r="Y268" s="486"/>
      <c r="Z268" s="229"/>
      <c r="AA268" s="473">
        <f>SUM(W268-(W268*Z268/100))</f>
        <v>0</v>
      </c>
      <c r="AB268" s="472">
        <f>M268</f>
        <v>39000</v>
      </c>
      <c r="AC268" s="659"/>
      <c r="AD268" s="229">
        <v>50</v>
      </c>
      <c r="AE268" s="229">
        <v>0</v>
      </c>
      <c r="AF268" s="229">
        <v>0.01</v>
      </c>
    </row>
    <row r="269" spans="1:32" ht="17.25" x14ac:dyDescent="0.3">
      <c r="A269" s="229">
        <v>167</v>
      </c>
      <c r="B269" s="230" t="s">
        <v>4</v>
      </c>
      <c r="C269" s="229">
        <v>13900</v>
      </c>
      <c r="D269" s="229">
        <v>4</v>
      </c>
      <c r="E269" s="229">
        <v>1</v>
      </c>
      <c r="F269" s="229">
        <v>45</v>
      </c>
      <c r="G269" s="229">
        <v>1745</v>
      </c>
      <c r="H269" s="229"/>
      <c r="I269" s="229"/>
      <c r="J269" s="229"/>
      <c r="K269" s="229"/>
      <c r="L269" s="229">
        <v>75</v>
      </c>
      <c r="M269" s="229">
        <f>G269*L269</f>
        <v>130875</v>
      </c>
      <c r="N269" s="229"/>
      <c r="O269" s="230"/>
      <c r="P269" s="490"/>
      <c r="Q269" s="229"/>
      <c r="R269" s="229"/>
      <c r="S269" s="229"/>
      <c r="T269" s="229"/>
      <c r="U269" s="229"/>
      <c r="V269" s="229"/>
      <c r="W269" s="647"/>
      <c r="X269" s="229"/>
      <c r="Y269" s="486"/>
      <c r="Z269" s="229"/>
      <c r="AA269" s="473">
        <f>SUM(W269-(W269*Z269/100))</f>
        <v>0</v>
      </c>
      <c r="AB269" s="472">
        <f>M269</f>
        <v>130875</v>
      </c>
      <c r="AC269" s="659"/>
      <c r="AD269" s="229">
        <v>50</v>
      </c>
      <c r="AE269" s="229">
        <v>0</v>
      </c>
      <c r="AF269" s="229">
        <v>0.01</v>
      </c>
    </row>
    <row r="270" spans="1:32" ht="17.25" x14ac:dyDescent="0.3">
      <c r="A270" s="229">
        <v>168</v>
      </c>
      <c r="B270" s="230" t="s">
        <v>4</v>
      </c>
      <c r="C270" s="229">
        <v>12935</v>
      </c>
      <c r="D270" s="229">
        <v>6</v>
      </c>
      <c r="E270" s="229">
        <v>1</v>
      </c>
      <c r="F270" s="229">
        <v>49</v>
      </c>
      <c r="G270" s="229">
        <v>2549</v>
      </c>
      <c r="H270" s="229"/>
      <c r="I270" s="229"/>
      <c r="J270" s="229"/>
      <c r="K270" s="229"/>
      <c r="L270" s="229"/>
      <c r="M270" s="229"/>
      <c r="N270" s="229"/>
      <c r="O270" s="230"/>
      <c r="P270" s="490"/>
      <c r="Q270" s="229"/>
      <c r="R270" s="229"/>
      <c r="S270" s="229"/>
      <c r="T270" s="229"/>
      <c r="U270" s="229"/>
      <c r="V270" s="229"/>
      <c r="W270" s="647"/>
      <c r="X270" s="229"/>
      <c r="Y270" s="486"/>
      <c r="Z270" s="229"/>
      <c r="AA270" s="473">
        <f>SUM(W270-(W270*Z270/100))</f>
        <v>0</v>
      </c>
      <c r="AB270" s="472"/>
      <c r="AC270" s="659"/>
      <c r="AD270" s="229">
        <v>50</v>
      </c>
      <c r="AE270" s="229">
        <v>0</v>
      </c>
      <c r="AF270" s="229">
        <v>0.01</v>
      </c>
    </row>
    <row r="271" spans="1:32" ht="17.25" x14ac:dyDescent="0.3">
      <c r="A271" s="229">
        <v>169</v>
      </c>
      <c r="B271" s="230" t="s">
        <v>14</v>
      </c>
      <c r="C271" s="229">
        <v>312</v>
      </c>
      <c r="D271" s="229">
        <v>0</v>
      </c>
      <c r="E271" s="229">
        <v>3</v>
      </c>
      <c r="F271" s="229">
        <v>57</v>
      </c>
      <c r="G271" s="229"/>
      <c r="H271" s="229"/>
      <c r="I271" s="229"/>
      <c r="J271" s="229"/>
      <c r="K271" s="229"/>
      <c r="L271" s="229"/>
      <c r="M271" s="229"/>
      <c r="N271" s="229"/>
      <c r="O271" s="230" t="s">
        <v>44</v>
      </c>
      <c r="P271" s="490" t="s">
        <v>9</v>
      </c>
      <c r="Q271" s="229">
        <v>236.75</v>
      </c>
      <c r="R271" s="229"/>
      <c r="S271" s="229"/>
      <c r="T271" s="229"/>
      <c r="U271" s="229"/>
      <c r="V271" s="229"/>
      <c r="W271" s="647">
        <v>6500</v>
      </c>
      <c r="X271" s="229">
        <f>Q271*W271</f>
        <v>1538875</v>
      </c>
      <c r="Y271" s="486">
        <v>6</v>
      </c>
      <c r="Z271" s="229">
        <v>14</v>
      </c>
      <c r="AA271" s="473">
        <f>SUM(W271-(W271*Z271/100))</f>
        <v>5590</v>
      </c>
      <c r="AB271" s="472"/>
      <c r="AC271" s="659"/>
      <c r="AD271" s="229">
        <v>10</v>
      </c>
      <c r="AE271" s="229">
        <v>0</v>
      </c>
      <c r="AF271" s="229">
        <v>0.02</v>
      </c>
    </row>
    <row r="272" spans="1:32" ht="17.25" x14ac:dyDescent="0.3">
      <c r="A272" s="229"/>
      <c r="B272" s="230"/>
      <c r="C272" s="229"/>
      <c r="D272" s="229"/>
      <c r="E272" s="229"/>
      <c r="F272" s="229"/>
      <c r="G272" s="229"/>
      <c r="H272" s="229"/>
      <c r="I272" s="229"/>
      <c r="J272" s="229"/>
      <c r="K272" s="229"/>
      <c r="L272" s="229"/>
      <c r="M272" s="229"/>
      <c r="N272" s="229"/>
      <c r="O272" s="230" t="s">
        <v>317</v>
      </c>
      <c r="P272" s="490" t="s">
        <v>2</v>
      </c>
      <c r="Q272" s="229"/>
      <c r="R272" s="229"/>
      <c r="S272" s="229">
        <v>138.75</v>
      </c>
      <c r="T272" s="229"/>
      <c r="U272" s="229"/>
      <c r="V272" s="229"/>
      <c r="W272" s="647"/>
      <c r="X272" s="229"/>
      <c r="Y272" s="486"/>
      <c r="Z272" s="229"/>
      <c r="AA272" s="473">
        <f>SUM(W272-(W272*Z272/100))</f>
        <v>0</v>
      </c>
      <c r="AB272" s="472"/>
      <c r="AC272" s="659"/>
      <c r="AD272" s="229"/>
      <c r="AE272" s="229"/>
      <c r="AF272" s="229"/>
    </row>
    <row r="273" spans="1:32" ht="17.25" x14ac:dyDescent="0.3">
      <c r="A273" s="229"/>
      <c r="B273" s="230"/>
      <c r="C273" s="229"/>
      <c r="D273" s="229"/>
      <c r="E273" s="229"/>
      <c r="F273" s="229"/>
      <c r="G273" s="229"/>
      <c r="H273" s="229"/>
      <c r="I273" s="229"/>
      <c r="J273" s="229"/>
      <c r="K273" s="229"/>
      <c r="L273" s="229"/>
      <c r="M273" s="229"/>
      <c r="N273" s="229"/>
      <c r="O273" s="230" t="s">
        <v>318</v>
      </c>
      <c r="P273" s="490" t="s">
        <v>0</v>
      </c>
      <c r="Q273" s="229"/>
      <c r="R273" s="229"/>
      <c r="S273" s="229">
        <v>98</v>
      </c>
      <c r="T273" s="229"/>
      <c r="U273" s="229"/>
      <c r="V273" s="229"/>
      <c r="W273" s="647"/>
      <c r="X273" s="229"/>
      <c r="Y273" s="486"/>
      <c r="Z273" s="229"/>
      <c r="AA273" s="473">
        <f>SUM(W273-(W273*Z273/100))</f>
        <v>0</v>
      </c>
      <c r="AB273" s="472"/>
      <c r="AC273" s="659"/>
      <c r="AD273" s="229"/>
      <c r="AE273" s="229"/>
      <c r="AF273" s="229"/>
    </row>
    <row r="274" spans="1:32" ht="17.25" x14ac:dyDescent="0.3">
      <c r="A274" s="229"/>
      <c r="B274" s="230"/>
      <c r="C274" s="229"/>
      <c r="D274" s="229"/>
      <c r="E274" s="229"/>
      <c r="F274" s="229"/>
      <c r="G274" s="229"/>
      <c r="H274" s="229"/>
      <c r="I274" s="229"/>
      <c r="J274" s="229"/>
      <c r="K274" s="229"/>
      <c r="L274" s="229"/>
      <c r="M274" s="229"/>
      <c r="N274" s="229"/>
      <c r="O274" s="230" t="s">
        <v>44</v>
      </c>
      <c r="P274" s="490" t="s">
        <v>9</v>
      </c>
      <c r="Q274" s="229">
        <v>52.5</v>
      </c>
      <c r="R274" s="229"/>
      <c r="S274" s="229"/>
      <c r="T274" s="229"/>
      <c r="U274" s="229"/>
      <c r="V274" s="229"/>
      <c r="W274" s="647">
        <v>6500</v>
      </c>
      <c r="X274" s="229">
        <f>Q274*W274</f>
        <v>341250</v>
      </c>
      <c r="Y274" s="486">
        <v>7</v>
      </c>
      <c r="Z274" s="229">
        <v>18</v>
      </c>
      <c r="AA274" s="473">
        <f>SUM(W274-(W274*Z274/100))</f>
        <v>5330</v>
      </c>
      <c r="AB274" s="472"/>
      <c r="AC274" s="659"/>
      <c r="AD274" s="229">
        <v>10</v>
      </c>
      <c r="AE274" s="229">
        <v>0</v>
      </c>
      <c r="AF274" s="229">
        <v>0.02</v>
      </c>
    </row>
    <row r="275" spans="1:32" ht="17.25" x14ac:dyDescent="0.3">
      <c r="A275" s="229"/>
      <c r="B275" s="230"/>
      <c r="C275" s="229"/>
      <c r="D275" s="229"/>
      <c r="E275" s="229"/>
      <c r="F275" s="229"/>
      <c r="G275" s="229"/>
      <c r="H275" s="229"/>
      <c r="I275" s="229"/>
      <c r="J275" s="229"/>
      <c r="K275" s="229"/>
      <c r="L275" s="229"/>
      <c r="M275" s="229"/>
      <c r="N275" s="229"/>
      <c r="O275" s="230" t="s">
        <v>317</v>
      </c>
      <c r="P275" s="490"/>
      <c r="Q275" s="229"/>
      <c r="R275" s="229"/>
      <c r="S275" s="229">
        <v>32.5</v>
      </c>
      <c r="T275" s="229"/>
      <c r="U275" s="229"/>
      <c r="V275" s="229"/>
      <c r="W275" s="647"/>
      <c r="X275" s="229"/>
      <c r="Y275" s="486"/>
      <c r="Z275" s="229"/>
      <c r="AA275" s="473">
        <f>SUM(W275-(W275*Z275/100))</f>
        <v>0</v>
      </c>
      <c r="AB275" s="472"/>
      <c r="AC275" s="659"/>
      <c r="AD275" s="229"/>
      <c r="AE275" s="229"/>
      <c r="AF275" s="229"/>
    </row>
    <row r="276" spans="1:32" ht="17.25" x14ac:dyDescent="0.3">
      <c r="A276" s="229"/>
      <c r="B276" s="230"/>
      <c r="C276" s="229"/>
      <c r="D276" s="229"/>
      <c r="E276" s="229"/>
      <c r="F276" s="229"/>
      <c r="G276" s="229"/>
      <c r="H276" s="229"/>
      <c r="I276" s="229"/>
      <c r="J276" s="229"/>
      <c r="K276" s="229"/>
      <c r="L276" s="229"/>
      <c r="M276" s="229"/>
      <c r="N276" s="229"/>
      <c r="O276" s="230" t="s">
        <v>318</v>
      </c>
      <c r="P276" s="490"/>
      <c r="Q276" s="229"/>
      <c r="R276" s="229"/>
      <c r="S276" s="229">
        <v>20</v>
      </c>
      <c r="T276" s="229"/>
      <c r="U276" s="229"/>
      <c r="V276" s="229"/>
      <c r="W276" s="647"/>
      <c r="X276" s="229"/>
      <c r="Y276" s="486"/>
      <c r="Z276" s="229"/>
      <c r="AA276" s="473">
        <f>SUM(W276-(W276*Z276/100))</f>
        <v>0</v>
      </c>
      <c r="AB276" s="472"/>
      <c r="AC276" s="659"/>
      <c r="AD276" s="229"/>
      <c r="AE276" s="229"/>
      <c r="AF276" s="229"/>
    </row>
    <row r="277" spans="1:32" ht="17.25" x14ac:dyDescent="0.3">
      <c r="A277" s="229"/>
      <c r="B277" s="230"/>
      <c r="C277" s="229"/>
      <c r="D277" s="229"/>
      <c r="E277" s="229"/>
      <c r="F277" s="229"/>
      <c r="G277" s="229"/>
      <c r="H277" s="229"/>
      <c r="I277" s="229"/>
      <c r="J277" s="229"/>
      <c r="K277" s="229"/>
      <c r="L277" s="229"/>
      <c r="M277" s="229"/>
      <c r="N277" s="229"/>
      <c r="O277" s="230" t="s">
        <v>18</v>
      </c>
      <c r="P277" s="490" t="s">
        <v>0</v>
      </c>
      <c r="Q277" s="229">
        <v>31.2</v>
      </c>
      <c r="R277" s="229"/>
      <c r="S277" s="229"/>
      <c r="T277" s="229"/>
      <c r="U277" s="229"/>
      <c r="V277" s="229"/>
      <c r="W277" s="647">
        <v>2400</v>
      </c>
      <c r="X277" s="229">
        <f>Q277*W277</f>
        <v>74880</v>
      </c>
      <c r="Y277" s="486">
        <v>1</v>
      </c>
      <c r="Z277" s="229">
        <v>3</v>
      </c>
      <c r="AA277" s="473">
        <f>SUM(W277-(W277*Z277/100))</f>
        <v>2328</v>
      </c>
      <c r="AB277" s="472"/>
      <c r="AC277" s="659"/>
      <c r="AD277" s="229">
        <v>0</v>
      </c>
      <c r="AE277" s="493">
        <f>AC277</f>
        <v>0</v>
      </c>
      <c r="AF277" s="229">
        <v>0.03</v>
      </c>
    </row>
    <row r="278" spans="1:32" ht="17.25" x14ac:dyDescent="0.3">
      <c r="A278" s="229"/>
      <c r="B278" s="230"/>
      <c r="C278" s="229"/>
      <c r="D278" s="229"/>
      <c r="E278" s="229"/>
      <c r="F278" s="229"/>
      <c r="G278" s="229"/>
      <c r="H278" s="229"/>
      <c r="I278" s="229"/>
      <c r="J278" s="229"/>
      <c r="K278" s="229"/>
      <c r="L278" s="229"/>
      <c r="M278" s="229"/>
      <c r="N278" s="229"/>
      <c r="O278" s="230" t="s">
        <v>12</v>
      </c>
      <c r="P278" s="490" t="s">
        <v>0</v>
      </c>
      <c r="Q278" s="229">
        <v>25</v>
      </c>
      <c r="R278" s="229">
        <v>25</v>
      </c>
      <c r="S278" s="229"/>
      <c r="T278" s="229"/>
      <c r="U278" s="229"/>
      <c r="V278" s="229"/>
      <c r="W278" s="647">
        <v>5400</v>
      </c>
      <c r="X278" s="229">
        <f>Q278*W278</f>
        <v>135000</v>
      </c>
      <c r="Y278" s="486">
        <v>39</v>
      </c>
      <c r="Z278" s="229">
        <v>93</v>
      </c>
      <c r="AA278" s="473">
        <f>SUM(W278-(W278*Z278/100))</f>
        <v>378</v>
      </c>
      <c r="AB278" s="472"/>
      <c r="AC278" s="659"/>
      <c r="AD278" s="229">
        <v>50</v>
      </c>
      <c r="AE278" s="229">
        <v>0</v>
      </c>
      <c r="AF278" s="229">
        <v>0.01</v>
      </c>
    </row>
    <row r="279" spans="1:32" ht="17.25" x14ac:dyDescent="0.3">
      <c r="A279" s="229"/>
      <c r="B279" s="230"/>
      <c r="C279" s="229"/>
      <c r="D279" s="229"/>
      <c r="E279" s="229"/>
      <c r="F279" s="229"/>
      <c r="G279" s="229"/>
      <c r="H279" s="229"/>
      <c r="I279" s="229"/>
      <c r="J279" s="229"/>
      <c r="K279" s="229"/>
      <c r="L279" s="229"/>
      <c r="M279" s="229"/>
      <c r="N279" s="229"/>
      <c r="O279" s="230" t="s">
        <v>218</v>
      </c>
      <c r="P279" s="490" t="s">
        <v>0</v>
      </c>
      <c r="Q279" s="229">
        <v>36</v>
      </c>
      <c r="R279" s="229">
        <v>36</v>
      </c>
      <c r="S279" s="229"/>
      <c r="T279" s="229"/>
      <c r="U279" s="229"/>
      <c r="V279" s="229"/>
      <c r="W279" s="647">
        <v>2050</v>
      </c>
      <c r="X279" s="229">
        <f>Q279*W279</f>
        <v>73800</v>
      </c>
      <c r="Y279" s="486">
        <v>5</v>
      </c>
      <c r="Z279" s="229">
        <v>15</v>
      </c>
      <c r="AA279" s="473">
        <f>SUM(W279-(W279*Z279/100))</f>
        <v>1742.5</v>
      </c>
      <c r="AB279" s="472"/>
      <c r="AC279" s="659"/>
      <c r="AD279" s="229">
        <v>50</v>
      </c>
      <c r="AE279" s="229">
        <v>0</v>
      </c>
      <c r="AF279" s="229">
        <v>0.01</v>
      </c>
    </row>
    <row r="280" spans="1:32" ht="17.25" x14ac:dyDescent="0.3">
      <c r="A280" s="229"/>
      <c r="B280" s="230"/>
      <c r="C280" s="229"/>
      <c r="D280" s="229"/>
      <c r="E280" s="229"/>
      <c r="F280" s="229"/>
      <c r="G280" s="229"/>
      <c r="H280" s="229"/>
      <c r="I280" s="229"/>
      <c r="J280" s="229"/>
      <c r="K280" s="229"/>
      <c r="L280" s="229"/>
      <c r="M280" s="229"/>
      <c r="N280" s="229"/>
      <c r="O280" s="230" t="s">
        <v>19</v>
      </c>
      <c r="P280" s="490" t="s">
        <v>0</v>
      </c>
      <c r="Q280" s="229">
        <v>24</v>
      </c>
      <c r="R280" s="229">
        <v>24</v>
      </c>
      <c r="S280" s="229"/>
      <c r="T280" s="229"/>
      <c r="U280" s="229"/>
      <c r="V280" s="229"/>
      <c r="W280" s="647">
        <v>2050</v>
      </c>
      <c r="X280" s="229">
        <f>Q280*W280</f>
        <v>49200</v>
      </c>
      <c r="Y280" s="486">
        <v>1</v>
      </c>
      <c r="Z280" s="229">
        <v>3</v>
      </c>
      <c r="AA280" s="473">
        <f>SUM(W280-(W280*Z280/100))</f>
        <v>1988.5</v>
      </c>
      <c r="AB280" s="472"/>
      <c r="AC280" s="659"/>
      <c r="AD280" s="229">
        <v>50</v>
      </c>
      <c r="AE280" s="229">
        <v>0</v>
      </c>
      <c r="AF280" s="229">
        <v>0.01</v>
      </c>
    </row>
    <row r="281" spans="1:32" ht="17.25" x14ac:dyDescent="0.3">
      <c r="A281" s="229">
        <v>170</v>
      </c>
      <c r="B281" s="230" t="s">
        <v>4</v>
      </c>
      <c r="C281" s="229">
        <v>6618</v>
      </c>
      <c r="D281" s="229">
        <v>0</v>
      </c>
      <c r="E281" s="229">
        <v>1</v>
      </c>
      <c r="F281" s="229">
        <v>29</v>
      </c>
      <c r="G281" s="229"/>
      <c r="H281" s="229">
        <v>129</v>
      </c>
      <c r="I281" s="229"/>
      <c r="J281" s="229"/>
      <c r="K281" s="229"/>
      <c r="L281" s="229">
        <v>75</v>
      </c>
      <c r="M281" s="229">
        <f>L281*H281</f>
        <v>9675</v>
      </c>
      <c r="N281" s="229"/>
      <c r="O281" s="230" t="s">
        <v>39</v>
      </c>
      <c r="P281" s="490" t="s">
        <v>2</v>
      </c>
      <c r="Q281" s="229">
        <v>21</v>
      </c>
      <c r="R281" s="229"/>
      <c r="S281" s="229">
        <v>21</v>
      </c>
      <c r="T281" s="229"/>
      <c r="U281" s="229"/>
      <c r="V281" s="229"/>
      <c r="W281" s="647">
        <v>6500</v>
      </c>
      <c r="X281" s="229">
        <f>Q281*W281</f>
        <v>136500</v>
      </c>
      <c r="Y281" s="486">
        <v>30</v>
      </c>
      <c r="Z281" s="229">
        <v>50</v>
      </c>
      <c r="AA281" s="473">
        <f>SUM(W281-(W281*Z281/100))</f>
        <v>3250</v>
      </c>
      <c r="AB281" s="472">
        <f>AA281+M281</f>
        <v>12925</v>
      </c>
      <c r="AC281" s="659"/>
      <c r="AD281" s="229">
        <v>10</v>
      </c>
      <c r="AE281" s="229">
        <v>0</v>
      </c>
      <c r="AF281" s="229">
        <v>0.02</v>
      </c>
    </row>
    <row r="282" spans="1:32" ht="17.25" x14ac:dyDescent="0.3">
      <c r="A282" s="229"/>
      <c r="B282" s="230"/>
      <c r="C282" s="229"/>
      <c r="D282" s="229"/>
      <c r="E282" s="229"/>
      <c r="F282" s="229"/>
      <c r="G282" s="229"/>
      <c r="H282" s="229"/>
      <c r="I282" s="229"/>
      <c r="J282" s="229"/>
      <c r="K282" s="229"/>
      <c r="L282" s="229"/>
      <c r="M282" s="229"/>
      <c r="N282" s="229"/>
      <c r="O282" s="230" t="s">
        <v>158</v>
      </c>
      <c r="P282" s="490" t="s">
        <v>2</v>
      </c>
      <c r="Q282" s="229">
        <v>9</v>
      </c>
      <c r="R282" s="229"/>
      <c r="S282" s="229">
        <v>9</v>
      </c>
      <c r="T282" s="229"/>
      <c r="U282" s="229"/>
      <c r="V282" s="229"/>
      <c r="W282" s="647">
        <v>2400</v>
      </c>
      <c r="X282" s="229">
        <f>Q282*W282</f>
        <v>21600</v>
      </c>
      <c r="Y282" s="486">
        <v>30</v>
      </c>
      <c r="Z282" s="229">
        <v>50</v>
      </c>
      <c r="AA282" s="473">
        <f>SUM(W282-(W282*Z282/100))</f>
        <v>1200</v>
      </c>
      <c r="AB282" s="472"/>
      <c r="AC282" s="659"/>
      <c r="AD282" s="229">
        <v>10</v>
      </c>
      <c r="AE282" s="229">
        <v>0</v>
      </c>
      <c r="AF282" s="229">
        <v>0.02</v>
      </c>
    </row>
    <row r="283" spans="1:32" ht="17.25" x14ac:dyDescent="0.3">
      <c r="A283" s="229"/>
      <c r="B283" s="230"/>
      <c r="C283" s="229"/>
      <c r="D283" s="229"/>
      <c r="E283" s="229"/>
      <c r="F283" s="229"/>
      <c r="G283" s="229"/>
      <c r="H283" s="229"/>
      <c r="I283" s="229"/>
      <c r="J283" s="229"/>
      <c r="K283" s="229"/>
      <c r="L283" s="229"/>
      <c r="M283" s="229"/>
      <c r="N283" s="229"/>
      <c r="O283" s="230" t="s">
        <v>11</v>
      </c>
      <c r="P283" s="490" t="s">
        <v>0</v>
      </c>
      <c r="Q283" s="229">
        <v>16</v>
      </c>
      <c r="R283" s="229">
        <v>16</v>
      </c>
      <c r="S283" s="229"/>
      <c r="T283" s="229"/>
      <c r="U283" s="229"/>
      <c r="V283" s="229"/>
      <c r="W283" s="647">
        <v>2050</v>
      </c>
      <c r="X283" s="229">
        <f>Q283*W283</f>
        <v>32800</v>
      </c>
      <c r="Y283" s="486">
        <v>5</v>
      </c>
      <c r="Z283" s="229">
        <v>15</v>
      </c>
      <c r="AA283" s="473">
        <f>SUM(W283-(W283*Z283/100))</f>
        <v>1742.5</v>
      </c>
      <c r="AB283" s="472"/>
      <c r="AC283" s="659"/>
      <c r="AD283" s="229">
        <v>50</v>
      </c>
      <c r="AE283" s="229">
        <v>0</v>
      </c>
      <c r="AF283" s="229">
        <v>0.01</v>
      </c>
    </row>
    <row r="284" spans="1:32" ht="17.25" x14ac:dyDescent="0.3">
      <c r="A284" s="229">
        <v>171</v>
      </c>
      <c r="B284" s="230" t="s">
        <v>14</v>
      </c>
      <c r="C284" s="229">
        <v>542</v>
      </c>
      <c r="D284" s="229">
        <v>0</v>
      </c>
      <c r="E284" s="229">
        <v>1</v>
      </c>
      <c r="F284" s="229">
        <v>43</v>
      </c>
      <c r="G284" s="229">
        <v>143</v>
      </c>
      <c r="H284" s="229"/>
      <c r="I284" s="229"/>
      <c r="J284" s="229"/>
      <c r="K284" s="229"/>
      <c r="L284" s="229"/>
      <c r="M284" s="229"/>
      <c r="N284" s="229"/>
      <c r="O284" s="230"/>
      <c r="P284" s="490"/>
      <c r="Q284" s="229"/>
      <c r="R284" s="229"/>
      <c r="S284" s="229"/>
      <c r="T284" s="229"/>
      <c r="U284" s="229"/>
      <c r="V284" s="229"/>
      <c r="W284" s="647"/>
      <c r="X284" s="229"/>
      <c r="Y284" s="486"/>
      <c r="Z284" s="229"/>
      <c r="AA284" s="473">
        <f>SUM(W284-(W284*Z284/100))</f>
        <v>0</v>
      </c>
      <c r="AB284" s="472"/>
      <c r="AC284" s="659"/>
      <c r="AD284" s="229">
        <v>50</v>
      </c>
      <c r="AE284" s="229">
        <v>0</v>
      </c>
      <c r="AF284" s="229">
        <v>0.01</v>
      </c>
    </row>
    <row r="285" spans="1:32" ht="17.25" x14ac:dyDescent="0.3">
      <c r="A285" s="229">
        <v>172</v>
      </c>
      <c r="B285" s="230" t="s">
        <v>4</v>
      </c>
      <c r="C285" s="229">
        <v>10623</v>
      </c>
      <c r="D285" s="229">
        <v>0</v>
      </c>
      <c r="E285" s="229">
        <v>0</v>
      </c>
      <c r="F285" s="229">
        <v>77</v>
      </c>
      <c r="G285" s="229"/>
      <c r="H285" s="229">
        <v>77</v>
      </c>
      <c r="I285" s="229"/>
      <c r="J285" s="229"/>
      <c r="K285" s="229"/>
      <c r="L285" s="229">
        <v>75</v>
      </c>
      <c r="M285" s="229">
        <f>L285*H285</f>
        <v>5775</v>
      </c>
      <c r="N285" s="229"/>
      <c r="O285" s="230" t="s">
        <v>44</v>
      </c>
      <c r="P285" s="490" t="s">
        <v>0</v>
      </c>
      <c r="Q285" s="229">
        <v>201.34</v>
      </c>
      <c r="R285" s="229"/>
      <c r="S285" s="229"/>
      <c r="T285" s="229"/>
      <c r="U285" s="229"/>
      <c r="V285" s="229"/>
      <c r="W285" s="647">
        <v>6500</v>
      </c>
      <c r="X285" s="229">
        <f>Q285*W285</f>
        <v>1308710</v>
      </c>
      <c r="Y285" s="486">
        <v>16</v>
      </c>
      <c r="Z285" s="229">
        <v>72</v>
      </c>
      <c r="AA285" s="473">
        <f>SUM(W285-(W285*Z285/100))</f>
        <v>1820</v>
      </c>
      <c r="AB285" s="472">
        <f>M285+AA285</f>
        <v>7595</v>
      </c>
      <c r="AC285" s="659"/>
      <c r="AD285" s="229">
        <v>10</v>
      </c>
      <c r="AE285" s="229">
        <v>0</v>
      </c>
      <c r="AF285" s="229">
        <v>0.02</v>
      </c>
    </row>
    <row r="286" spans="1:32" ht="17.25" x14ac:dyDescent="0.3">
      <c r="A286" s="229"/>
      <c r="B286" s="230"/>
      <c r="C286" s="229"/>
      <c r="D286" s="229"/>
      <c r="E286" s="229"/>
      <c r="F286" s="229"/>
      <c r="G286" s="229"/>
      <c r="H286" s="229"/>
      <c r="I286" s="229"/>
      <c r="J286" s="229"/>
      <c r="K286" s="229"/>
      <c r="L286" s="229"/>
      <c r="M286" s="229"/>
      <c r="N286" s="229"/>
      <c r="O286" s="230" t="s">
        <v>317</v>
      </c>
      <c r="P286" s="490" t="s">
        <v>0</v>
      </c>
      <c r="Q286" s="229"/>
      <c r="R286" s="229"/>
      <c r="S286" s="229">
        <v>119.34</v>
      </c>
      <c r="T286" s="229"/>
      <c r="U286" s="229"/>
      <c r="V286" s="229"/>
      <c r="W286" s="647"/>
      <c r="X286" s="229"/>
      <c r="Y286" s="486"/>
      <c r="Z286" s="229"/>
      <c r="AA286" s="473">
        <f>SUM(W286-(W286*Z286/100))</f>
        <v>0</v>
      </c>
      <c r="AB286" s="472"/>
      <c r="AC286" s="659"/>
      <c r="AD286" s="229"/>
      <c r="AE286" s="229"/>
      <c r="AF286" s="229"/>
    </row>
    <row r="287" spans="1:32" ht="17.25" x14ac:dyDescent="0.3">
      <c r="A287" s="229"/>
      <c r="B287" s="230"/>
      <c r="C287" s="229"/>
      <c r="D287" s="229"/>
      <c r="E287" s="229"/>
      <c r="F287" s="229"/>
      <c r="G287" s="229"/>
      <c r="H287" s="229"/>
      <c r="I287" s="229"/>
      <c r="J287" s="229"/>
      <c r="K287" s="229"/>
      <c r="L287" s="229"/>
      <c r="M287" s="229"/>
      <c r="N287" s="229"/>
      <c r="O287" s="230" t="s">
        <v>318</v>
      </c>
      <c r="P287" s="490" t="s">
        <v>0</v>
      </c>
      <c r="Q287" s="229"/>
      <c r="R287" s="229"/>
      <c r="S287" s="229">
        <v>82</v>
      </c>
      <c r="T287" s="229"/>
      <c r="U287" s="229"/>
      <c r="V287" s="229"/>
      <c r="W287" s="647"/>
      <c r="X287" s="229"/>
      <c r="Y287" s="486"/>
      <c r="Z287" s="229"/>
      <c r="AA287" s="473">
        <f>SUM(W287-(W287*Z287/100))</f>
        <v>0</v>
      </c>
      <c r="AB287" s="472"/>
      <c r="AC287" s="659"/>
      <c r="AD287" s="229"/>
      <c r="AE287" s="229"/>
      <c r="AF287" s="229"/>
    </row>
    <row r="288" spans="1:32" ht="17.25" x14ac:dyDescent="0.3">
      <c r="A288" s="229"/>
      <c r="B288" s="230"/>
      <c r="C288" s="229"/>
      <c r="D288" s="229"/>
      <c r="E288" s="229"/>
      <c r="F288" s="229"/>
      <c r="G288" s="229"/>
      <c r="H288" s="229"/>
      <c r="I288" s="229"/>
      <c r="J288" s="229"/>
      <c r="K288" s="229"/>
      <c r="L288" s="229"/>
      <c r="M288" s="229"/>
      <c r="N288" s="229"/>
      <c r="O288" s="230" t="s">
        <v>12</v>
      </c>
      <c r="P288" s="490" t="s">
        <v>0</v>
      </c>
      <c r="Q288" s="229">
        <v>25.08</v>
      </c>
      <c r="R288" s="229">
        <v>25.08</v>
      </c>
      <c r="S288" s="229"/>
      <c r="T288" s="229"/>
      <c r="U288" s="229"/>
      <c r="V288" s="229"/>
      <c r="W288" s="647">
        <v>5400</v>
      </c>
      <c r="X288" s="229">
        <f>Q288*W288</f>
        <v>135432</v>
      </c>
      <c r="Y288" s="486">
        <v>16</v>
      </c>
      <c r="Z288" s="229">
        <v>72</v>
      </c>
      <c r="AA288" s="473">
        <f>SUM(W288-(W288*Z288/100))</f>
        <v>1512</v>
      </c>
      <c r="AB288" s="472"/>
      <c r="AC288" s="659"/>
      <c r="AD288" s="229">
        <v>50</v>
      </c>
      <c r="AE288" s="229">
        <v>0</v>
      </c>
      <c r="AF288" s="229">
        <v>0.01</v>
      </c>
    </row>
    <row r="289" spans="1:32" ht="17.25" x14ac:dyDescent="0.3">
      <c r="A289" s="229"/>
      <c r="B289" s="230"/>
      <c r="C289" s="229"/>
      <c r="D289" s="229"/>
      <c r="E289" s="229"/>
      <c r="F289" s="229"/>
      <c r="G289" s="229"/>
      <c r="H289" s="229"/>
      <c r="I289" s="229"/>
      <c r="J289" s="229"/>
      <c r="K289" s="229"/>
      <c r="L289" s="229"/>
      <c r="M289" s="229"/>
      <c r="N289" s="229"/>
      <c r="O289" s="230" t="s">
        <v>22</v>
      </c>
      <c r="P289" s="490" t="s">
        <v>0</v>
      </c>
      <c r="Q289" s="229">
        <v>24</v>
      </c>
      <c r="R289" s="229">
        <v>24</v>
      </c>
      <c r="S289" s="229"/>
      <c r="T289" s="229"/>
      <c r="U289" s="229"/>
      <c r="V289" s="229"/>
      <c r="W289" s="647">
        <v>2050</v>
      </c>
      <c r="X289" s="229">
        <f>Q289*W289</f>
        <v>49200</v>
      </c>
      <c r="Y289" s="486">
        <v>1</v>
      </c>
      <c r="Z289" s="229">
        <v>3</v>
      </c>
      <c r="AA289" s="473">
        <f>SUM(W289-(W289*Z289/100))</f>
        <v>1988.5</v>
      </c>
      <c r="AB289" s="472"/>
      <c r="AC289" s="659"/>
      <c r="AD289" s="229">
        <v>50</v>
      </c>
      <c r="AE289" s="229">
        <v>0</v>
      </c>
      <c r="AF289" s="229">
        <v>0.01</v>
      </c>
    </row>
    <row r="290" spans="1:32" ht="17.25" x14ac:dyDescent="0.3">
      <c r="A290" s="229">
        <v>173</v>
      </c>
      <c r="B290" s="230" t="s">
        <v>4</v>
      </c>
      <c r="C290" s="229">
        <v>6227</v>
      </c>
      <c r="D290" s="229">
        <v>0</v>
      </c>
      <c r="E290" s="229">
        <v>1</v>
      </c>
      <c r="F290" s="229">
        <v>1</v>
      </c>
      <c r="G290" s="229"/>
      <c r="H290" s="229">
        <v>101</v>
      </c>
      <c r="I290" s="229"/>
      <c r="J290" s="229"/>
      <c r="K290" s="229"/>
      <c r="L290" s="229">
        <v>75</v>
      </c>
      <c r="M290" s="229">
        <f>L290*H290</f>
        <v>7575</v>
      </c>
      <c r="N290" s="229"/>
      <c r="O290" s="230" t="s">
        <v>44</v>
      </c>
      <c r="P290" s="490" t="s">
        <v>9</v>
      </c>
      <c r="Q290" s="229">
        <v>184</v>
      </c>
      <c r="R290" s="229"/>
      <c r="S290" s="229"/>
      <c r="T290" s="229"/>
      <c r="U290" s="229"/>
      <c r="V290" s="229"/>
      <c r="W290" s="647">
        <v>6500</v>
      </c>
      <c r="X290" s="229">
        <f>Q290*W290</f>
        <v>1196000</v>
      </c>
      <c r="Y290" s="486">
        <v>30</v>
      </c>
      <c r="Z290" s="229">
        <v>85</v>
      </c>
      <c r="AA290" s="473">
        <f>SUM(W290-(W290*Z290/100))</f>
        <v>975</v>
      </c>
      <c r="AB290" s="472">
        <f>M290</f>
        <v>7575</v>
      </c>
      <c r="AC290" s="659"/>
      <c r="AD290" s="229">
        <v>10</v>
      </c>
      <c r="AE290" s="229">
        <v>0</v>
      </c>
      <c r="AF290" s="229">
        <v>0.02</v>
      </c>
    </row>
    <row r="291" spans="1:32" ht="17.25" x14ac:dyDescent="0.3">
      <c r="A291" s="229"/>
      <c r="B291" s="230"/>
      <c r="C291" s="229"/>
      <c r="D291" s="229"/>
      <c r="E291" s="229"/>
      <c r="F291" s="229"/>
      <c r="G291" s="229"/>
      <c r="H291" s="229"/>
      <c r="I291" s="229"/>
      <c r="J291" s="229"/>
      <c r="K291" s="229"/>
      <c r="L291" s="229"/>
      <c r="M291" s="229"/>
      <c r="N291" s="229"/>
      <c r="O291" s="230" t="s">
        <v>317</v>
      </c>
      <c r="P291" s="490" t="s">
        <v>2</v>
      </c>
      <c r="Q291" s="229"/>
      <c r="R291" s="229"/>
      <c r="S291" s="229">
        <v>120</v>
      </c>
      <c r="T291" s="229"/>
      <c r="U291" s="229"/>
      <c r="V291" s="229"/>
      <c r="W291" s="647"/>
      <c r="X291" s="229"/>
      <c r="Y291" s="486"/>
      <c r="Z291" s="229"/>
      <c r="AA291" s="473">
        <f>SUM(W291-(W291*Z291/100))</f>
        <v>0</v>
      </c>
      <c r="AB291" s="472"/>
      <c r="AC291" s="659"/>
      <c r="AD291" s="229"/>
      <c r="AE291" s="229"/>
      <c r="AF291" s="229"/>
    </row>
    <row r="292" spans="1:32" ht="17.25" x14ac:dyDescent="0.3">
      <c r="A292" s="229"/>
      <c r="B292" s="230"/>
      <c r="C292" s="229"/>
      <c r="D292" s="229"/>
      <c r="E292" s="229"/>
      <c r="F292" s="229"/>
      <c r="G292" s="229"/>
      <c r="H292" s="229"/>
      <c r="I292" s="229"/>
      <c r="J292" s="229"/>
      <c r="K292" s="229"/>
      <c r="L292" s="229"/>
      <c r="M292" s="229"/>
      <c r="N292" s="229"/>
      <c r="O292" s="230" t="s">
        <v>318</v>
      </c>
      <c r="P292" s="490" t="s">
        <v>0</v>
      </c>
      <c r="Q292" s="229"/>
      <c r="R292" s="229"/>
      <c r="S292" s="229">
        <v>64</v>
      </c>
      <c r="T292" s="229"/>
      <c r="U292" s="229"/>
      <c r="V292" s="229"/>
      <c r="W292" s="647"/>
      <c r="X292" s="229"/>
      <c r="Y292" s="486"/>
      <c r="Z292" s="229"/>
      <c r="AA292" s="473">
        <f>SUM(W292-(W292*Z292/100))</f>
        <v>0</v>
      </c>
      <c r="AB292" s="472"/>
      <c r="AC292" s="659"/>
      <c r="AD292" s="229"/>
      <c r="AE292" s="229"/>
      <c r="AF292" s="229"/>
    </row>
    <row r="293" spans="1:32" ht="17.25" x14ac:dyDescent="0.3">
      <c r="A293" s="229"/>
      <c r="B293" s="230"/>
      <c r="C293" s="229"/>
      <c r="D293" s="229"/>
      <c r="E293" s="229"/>
      <c r="F293" s="229"/>
      <c r="G293" s="229"/>
      <c r="H293" s="229"/>
      <c r="I293" s="229"/>
      <c r="J293" s="229"/>
      <c r="K293" s="229"/>
      <c r="L293" s="229"/>
      <c r="M293" s="229"/>
      <c r="N293" s="229"/>
      <c r="O293" s="230" t="s">
        <v>158</v>
      </c>
      <c r="P293" s="490" t="s">
        <v>2</v>
      </c>
      <c r="Q293" s="229">
        <v>6</v>
      </c>
      <c r="R293" s="229"/>
      <c r="S293" s="229">
        <v>6</v>
      </c>
      <c r="T293" s="229"/>
      <c r="U293" s="229"/>
      <c r="V293" s="229"/>
      <c r="W293" s="647">
        <v>2400</v>
      </c>
      <c r="X293" s="229">
        <f>Q293*W293</f>
        <v>14400</v>
      </c>
      <c r="Y293" s="486">
        <v>30</v>
      </c>
      <c r="Z293" s="229">
        <v>50</v>
      </c>
      <c r="AA293" s="473">
        <f>SUM(W293-(W293*Z293/100))</f>
        <v>1200</v>
      </c>
      <c r="AB293" s="472"/>
      <c r="AC293" s="659"/>
      <c r="AD293" s="229">
        <v>10</v>
      </c>
      <c r="AE293" s="229">
        <v>0</v>
      </c>
      <c r="AF293" s="229">
        <v>0.02</v>
      </c>
    </row>
    <row r="294" spans="1:32" ht="17.25" x14ac:dyDescent="0.3">
      <c r="A294" s="229">
        <v>174</v>
      </c>
      <c r="B294" s="230" t="s">
        <v>14</v>
      </c>
      <c r="C294" s="229">
        <v>1537</v>
      </c>
      <c r="D294" s="229">
        <v>0</v>
      </c>
      <c r="E294" s="229">
        <v>3</v>
      </c>
      <c r="F294" s="229">
        <v>22</v>
      </c>
      <c r="G294" s="229">
        <v>322</v>
      </c>
      <c r="H294" s="229"/>
      <c r="I294" s="229"/>
      <c r="J294" s="229"/>
      <c r="K294" s="229"/>
      <c r="L294" s="229"/>
      <c r="M294" s="229"/>
      <c r="N294" s="229"/>
      <c r="O294" s="230" t="s">
        <v>11</v>
      </c>
      <c r="P294" s="490" t="s">
        <v>210</v>
      </c>
      <c r="Q294" s="229">
        <v>40</v>
      </c>
      <c r="R294" s="229">
        <v>40</v>
      </c>
      <c r="S294" s="229"/>
      <c r="T294" s="229"/>
      <c r="U294" s="229"/>
      <c r="V294" s="229"/>
      <c r="W294" s="647">
        <v>2050</v>
      </c>
      <c r="X294" s="229">
        <f>Q294*W294</f>
        <v>82000</v>
      </c>
      <c r="Y294" s="486">
        <v>10</v>
      </c>
      <c r="Z294" s="229">
        <v>40</v>
      </c>
      <c r="AA294" s="473">
        <f>SUM(W294-(W294*Z294/100))</f>
        <v>1230</v>
      </c>
      <c r="AB294" s="472"/>
      <c r="AC294" s="659"/>
      <c r="AD294" s="229">
        <v>50</v>
      </c>
      <c r="AE294" s="229">
        <v>0</v>
      </c>
      <c r="AF294" s="229">
        <v>0.01</v>
      </c>
    </row>
    <row r="295" spans="1:32" ht="17.25" x14ac:dyDescent="0.3">
      <c r="A295" s="229">
        <v>175</v>
      </c>
      <c r="B295" s="230" t="s">
        <v>14</v>
      </c>
      <c r="C295" s="229">
        <v>6501</v>
      </c>
      <c r="D295" s="229">
        <v>1</v>
      </c>
      <c r="E295" s="229">
        <v>0</v>
      </c>
      <c r="F295" s="229">
        <v>45</v>
      </c>
      <c r="G295" s="229"/>
      <c r="H295" s="229">
        <v>445</v>
      </c>
      <c r="I295" s="229"/>
      <c r="J295" s="229"/>
      <c r="K295" s="229"/>
      <c r="L295" s="229"/>
      <c r="M295" s="229"/>
      <c r="N295" s="229"/>
      <c r="O295" s="230" t="s">
        <v>39</v>
      </c>
      <c r="P295" s="490" t="s">
        <v>2</v>
      </c>
      <c r="Q295" s="229">
        <v>267.92</v>
      </c>
      <c r="R295" s="229"/>
      <c r="S295" s="229">
        <v>267.92</v>
      </c>
      <c r="T295" s="229"/>
      <c r="U295" s="229"/>
      <c r="V295" s="229"/>
      <c r="W295" s="647">
        <v>6500</v>
      </c>
      <c r="X295" s="229">
        <f>Q295*W295</f>
        <v>1741480</v>
      </c>
      <c r="Y295" s="486">
        <v>1</v>
      </c>
      <c r="Z295" s="229">
        <v>1</v>
      </c>
      <c r="AA295" s="473">
        <f>SUM(W295-(W295*Z295/100))</f>
        <v>6435</v>
      </c>
      <c r="AB295" s="472"/>
      <c r="AC295" s="659"/>
      <c r="AD295" s="229">
        <v>10</v>
      </c>
      <c r="AE295" s="229">
        <v>0</v>
      </c>
      <c r="AF295" s="229">
        <v>0.02</v>
      </c>
    </row>
    <row r="296" spans="1:32" ht="17.25" x14ac:dyDescent="0.3">
      <c r="A296" s="229">
        <v>176</v>
      </c>
      <c r="B296" s="230" t="s">
        <v>4</v>
      </c>
      <c r="C296" s="229">
        <v>1919</v>
      </c>
      <c r="D296" s="229">
        <v>3</v>
      </c>
      <c r="E296" s="229">
        <v>2</v>
      </c>
      <c r="F296" s="229">
        <v>44</v>
      </c>
      <c r="G296" s="229">
        <v>1444</v>
      </c>
      <c r="H296" s="229"/>
      <c r="I296" s="229"/>
      <c r="J296" s="229"/>
      <c r="K296" s="229"/>
      <c r="L296" s="229">
        <v>75</v>
      </c>
      <c r="M296" s="229">
        <f>L296*G296</f>
        <v>108300</v>
      </c>
      <c r="N296" s="229"/>
      <c r="O296" s="230"/>
      <c r="P296" s="490"/>
      <c r="Q296" s="229"/>
      <c r="R296" s="229"/>
      <c r="S296" s="229"/>
      <c r="T296" s="229"/>
      <c r="U296" s="229"/>
      <c r="V296" s="229"/>
      <c r="W296" s="647"/>
      <c r="X296" s="229"/>
      <c r="Y296" s="486"/>
      <c r="Z296" s="229"/>
      <c r="AA296" s="473">
        <f>SUM(W296-(W296*Z296/100))</f>
        <v>0</v>
      </c>
      <c r="AB296" s="472">
        <f>M296</f>
        <v>108300</v>
      </c>
      <c r="AC296" s="659"/>
      <c r="AD296" s="229">
        <v>50</v>
      </c>
      <c r="AE296" s="229">
        <v>0</v>
      </c>
      <c r="AF296" s="229">
        <v>0.01</v>
      </c>
    </row>
    <row r="297" spans="1:32" ht="17.25" x14ac:dyDescent="0.3">
      <c r="A297" s="229">
        <v>177</v>
      </c>
      <c r="B297" s="230" t="s">
        <v>4</v>
      </c>
      <c r="C297" s="229">
        <v>10625</v>
      </c>
      <c r="D297" s="229">
        <v>0</v>
      </c>
      <c r="E297" s="229">
        <v>0</v>
      </c>
      <c r="F297" s="229">
        <v>54</v>
      </c>
      <c r="G297" s="229"/>
      <c r="H297" s="229">
        <v>54</v>
      </c>
      <c r="I297" s="229"/>
      <c r="J297" s="229"/>
      <c r="K297" s="229"/>
      <c r="L297" s="229">
        <v>75</v>
      </c>
      <c r="M297" s="229">
        <f>L297*H297</f>
        <v>4050</v>
      </c>
      <c r="N297" s="229"/>
      <c r="O297" s="230" t="s">
        <v>39</v>
      </c>
      <c r="P297" s="490" t="s">
        <v>2</v>
      </c>
      <c r="Q297" s="229">
        <v>99</v>
      </c>
      <c r="R297" s="229"/>
      <c r="S297" s="229">
        <v>99</v>
      </c>
      <c r="T297" s="229"/>
      <c r="U297" s="229"/>
      <c r="V297" s="229"/>
      <c r="W297" s="647">
        <v>6500</v>
      </c>
      <c r="X297" s="229">
        <f>Q297*W297</f>
        <v>643500</v>
      </c>
      <c r="Y297" s="486">
        <v>15</v>
      </c>
      <c r="Z297" s="229">
        <v>20</v>
      </c>
      <c r="AA297" s="473">
        <f>SUM(W297-(W297*Z297/100))</f>
        <v>5200</v>
      </c>
      <c r="AB297" s="472">
        <f>AA297+M297</f>
        <v>9250</v>
      </c>
      <c r="AC297" s="659"/>
      <c r="AD297" s="229">
        <v>10</v>
      </c>
      <c r="AE297" s="229">
        <v>0</v>
      </c>
      <c r="AF297" s="229">
        <v>0.02</v>
      </c>
    </row>
    <row r="298" spans="1:32" ht="17.25" x14ac:dyDescent="0.3">
      <c r="A298" s="229">
        <v>178</v>
      </c>
      <c r="B298" s="230" t="s">
        <v>4</v>
      </c>
      <c r="C298" s="229">
        <v>160</v>
      </c>
      <c r="D298" s="229">
        <v>1</v>
      </c>
      <c r="E298" s="229">
        <v>0</v>
      </c>
      <c r="F298" s="229">
        <v>8</v>
      </c>
      <c r="G298" s="229"/>
      <c r="H298" s="229">
        <v>408</v>
      </c>
      <c r="I298" s="229"/>
      <c r="J298" s="229"/>
      <c r="K298" s="229"/>
      <c r="L298" s="229">
        <v>75</v>
      </c>
      <c r="M298" s="229">
        <f>L298*H298</f>
        <v>30600</v>
      </c>
      <c r="N298" s="229"/>
      <c r="O298" s="230" t="s">
        <v>39</v>
      </c>
      <c r="P298" s="490" t="s">
        <v>2</v>
      </c>
      <c r="Q298" s="229">
        <v>179.1</v>
      </c>
      <c r="R298" s="229"/>
      <c r="S298" s="229">
        <v>179.1</v>
      </c>
      <c r="T298" s="229"/>
      <c r="U298" s="229"/>
      <c r="V298" s="229"/>
      <c r="W298" s="647">
        <v>6500</v>
      </c>
      <c r="X298" s="229">
        <f>Q298*W298</f>
        <v>1164150</v>
      </c>
      <c r="Y298" s="486">
        <v>6</v>
      </c>
      <c r="Z298" s="229">
        <v>6</v>
      </c>
      <c r="AA298" s="473">
        <f>SUM(W298-(W298*Z298/100))</f>
        <v>6110</v>
      </c>
      <c r="AB298" s="472">
        <f>AA298+M298</f>
        <v>36710</v>
      </c>
      <c r="AC298" s="659"/>
      <c r="AD298" s="229">
        <v>10</v>
      </c>
      <c r="AE298" s="229">
        <v>0</v>
      </c>
      <c r="AF298" s="229">
        <v>0.02</v>
      </c>
    </row>
    <row r="299" spans="1:32" ht="17.25" x14ac:dyDescent="0.3">
      <c r="A299" s="229">
        <v>179</v>
      </c>
      <c r="B299" s="230" t="s">
        <v>4</v>
      </c>
      <c r="C299" s="229">
        <v>10628</v>
      </c>
      <c r="D299" s="229">
        <v>0</v>
      </c>
      <c r="E299" s="229">
        <v>0</v>
      </c>
      <c r="F299" s="229">
        <v>58</v>
      </c>
      <c r="G299" s="229">
        <v>58</v>
      </c>
      <c r="H299" s="229"/>
      <c r="I299" s="229"/>
      <c r="J299" s="229"/>
      <c r="K299" s="229"/>
      <c r="L299" s="229">
        <v>75</v>
      </c>
      <c r="M299" s="229">
        <f>L299*G299</f>
        <v>4350</v>
      </c>
      <c r="N299" s="229"/>
      <c r="O299" s="230" t="s">
        <v>11</v>
      </c>
      <c r="P299" s="490" t="s">
        <v>0</v>
      </c>
      <c r="Q299" s="229">
        <v>49</v>
      </c>
      <c r="R299" s="229">
        <v>49</v>
      </c>
      <c r="S299" s="229"/>
      <c r="T299" s="229"/>
      <c r="U299" s="229"/>
      <c r="V299" s="229"/>
      <c r="W299" s="647">
        <v>2050</v>
      </c>
      <c r="X299" s="229">
        <f>Q299*W299</f>
        <v>100450</v>
      </c>
      <c r="Y299" s="486" t="s">
        <v>1359</v>
      </c>
      <c r="Z299" s="229">
        <v>3</v>
      </c>
      <c r="AA299" s="473">
        <f>SUM(W299-(W299*Z299/100))</f>
        <v>1988.5</v>
      </c>
      <c r="AB299" s="472">
        <f>AA299+M299</f>
        <v>6338.5</v>
      </c>
      <c r="AC299" s="659"/>
      <c r="AD299" s="229">
        <v>50</v>
      </c>
      <c r="AE299" s="229">
        <v>0</v>
      </c>
      <c r="AF299" s="229">
        <v>0.01</v>
      </c>
    </row>
    <row r="300" spans="1:32" ht="17.25" x14ac:dyDescent="0.3">
      <c r="A300" s="229">
        <v>180</v>
      </c>
      <c r="B300" s="230" t="s">
        <v>4</v>
      </c>
      <c r="C300" s="229">
        <v>10627</v>
      </c>
      <c r="D300" s="229">
        <v>0</v>
      </c>
      <c r="E300" s="229">
        <v>0</v>
      </c>
      <c r="F300" s="229">
        <v>44</v>
      </c>
      <c r="G300" s="229"/>
      <c r="H300" s="229">
        <v>44</v>
      </c>
      <c r="I300" s="229"/>
      <c r="J300" s="229"/>
      <c r="K300" s="229"/>
      <c r="L300" s="229">
        <v>75</v>
      </c>
      <c r="M300" s="229">
        <f>L300*H300</f>
        <v>3300</v>
      </c>
      <c r="N300" s="229"/>
      <c r="O300" s="230" t="s">
        <v>39</v>
      </c>
      <c r="P300" s="490" t="s">
        <v>2</v>
      </c>
      <c r="Q300" s="229">
        <v>55</v>
      </c>
      <c r="R300" s="229"/>
      <c r="S300" s="229">
        <v>55</v>
      </c>
      <c r="T300" s="229"/>
      <c r="U300" s="229"/>
      <c r="V300" s="229"/>
      <c r="W300" s="647">
        <v>6500</v>
      </c>
      <c r="X300" s="229">
        <f>Q300*W300</f>
        <v>357500</v>
      </c>
      <c r="Y300" s="486">
        <v>3</v>
      </c>
      <c r="Z300" s="229">
        <v>3</v>
      </c>
      <c r="AA300" s="473">
        <f>SUM(W300-(W300*Z300/100))</f>
        <v>6305</v>
      </c>
      <c r="AB300" s="472">
        <f>AA300+M300</f>
        <v>9605</v>
      </c>
      <c r="AC300" s="659"/>
      <c r="AD300" s="229">
        <v>10</v>
      </c>
      <c r="AE300" s="229">
        <v>0</v>
      </c>
      <c r="AF300" s="229">
        <v>0.02</v>
      </c>
    </row>
    <row r="301" spans="1:32" ht="17.25" x14ac:dyDescent="0.3">
      <c r="A301" s="229">
        <v>181</v>
      </c>
      <c r="B301" s="230" t="s">
        <v>4</v>
      </c>
      <c r="C301" s="229">
        <v>10626</v>
      </c>
      <c r="D301" s="229">
        <v>0</v>
      </c>
      <c r="E301" s="229">
        <v>0</v>
      </c>
      <c r="F301" s="229">
        <v>46</v>
      </c>
      <c r="G301" s="229"/>
      <c r="H301" s="229">
        <v>46</v>
      </c>
      <c r="I301" s="229"/>
      <c r="J301" s="229"/>
      <c r="K301" s="229"/>
      <c r="L301" s="229">
        <v>75</v>
      </c>
      <c r="M301" s="229">
        <f>L301*H301</f>
        <v>3450</v>
      </c>
      <c r="N301" s="229"/>
      <c r="O301" s="230" t="s">
        <v>39</v>
      </c>
      <c r="P301" s="490" t="s">
        <v>2</v>
      </c>
      <c r="Q301" s="229">
        <v>105</v>
      </c>
      <c r="R301" s="229"/>
      <c r="S301" s="229">
        <v>105</v>
      </c>
      <c r="T301" s="229"/>
      <c r="U301" s="229"/>
      <c r="V301" s="229"/>
      <c r="W301" s="647">
        <v>6500</v>
      </c>
      <c r="X301" s="229">
        <f>Q301*W301</f>
        <v>682500</v>
      </c>
      <c r="Y301" s="486">
        <v>2</v>
      </c>
      <c r="Z301" s="229">
        <v>2</v>
      </c>
      <c r="AA301" s="473">
        <f>SUM(W301-(W301*Z301/100))</f>
        <v>6370</v>
      </c>
      <c r="AB301" s="472">
        <f>AA301+M301</f>
        <v>9820</v>
      </c>
      <c r="AC301" s="659"/>
      <c r="AD301" s="229">
        <v>10</v>
      </c>
      <c r="AE301" s="229">
        <v>0</v>
      </c>
      <c r="AF301" s="229">
        <v>0.02</v>
      </c>
    </row>
    <row r="302" spans="1:32" ht="17.25" x14ac:dyDescent="0.3">
      <c r="A302" s="229">
        <v>182</v>
      </c>
      <c r="B302" s="230" t="s">
        <v>4</v>
      </c>
      <c r="C302" s="229">
        <v>10624</v>
      </c>
      <c r="D302" s="229">
        <v>0</v>
      </c>
      <c r="E302" s="229">
        <v>0</v>
      </c>
      <c r="F302" s="229">
        <v>51</v>
      </c>
      <c r="G302" s="229"/>
      <c r="H302" s="229"/>
      <c r="I302" s="229"/>
      <c r="J302" s="229">
        <v>51</v>
      </c>
      <c r="K302" s="229"/>
      <c r="L302" s="229">
        <v>75</v>
      </c>
      <c r="M302" s="229">
        <f>L302*J302</f>
        <v>3825</v>
      </c>
      <c r="N302" s="229"/>
      <c r="O302" s="230"/>
      <c r="P302" s="490"/>
      <c r="Q302" s="229"/>
      <c r="R302" s="229"/>
      <c r="S302" s="229"/>
      <c r="T302" s="229"/>
      <c r="U302" s="229"/>
      <c r="V302" s="229"/>
      <c r="W302" s="647"/>
      <c r="X302" s="229"/>
      <c r="Y302" s="486"/>
      <c r="Z302" s="229"/>
      <c r="AA302" s="473">
        <f>SUM(W302-(W302*Z302/100))</f>
        <v>0</v>
      </c>
      <c r="AB302" s="472">
        <f>M302</f>
        <v>3825</v>
      </c>
      <c r="AC302" s="659"/>
      <c r="AD302" s="229">
        <v>50</v>
      </c>
      <c r="AE302" s="229">
        <v>0</v>
      </c>
      <c r="AF302" s="229">
        <v>0.01</v>
      </c>
    </row>
    <row r="303" spans="1:32" ht="17.25" x14ac:dyDescent="0.3">
      <c r="A303" s="229">
        <v>183</v>
      </c>
      <c r="B303" s="230" t="s">
        <v>4</v>
      </c>
      <c r="C303" s="229">
        <v>15171</v>
      </c>
      <c r="D303" s="229">
        <v>8</v>
      </c>
      <c r="E303" s="229">
        <v>0</v>
      </c>
      <c r="F303" s="229">
        <v>50</v>
      </c>
      <c r="G303" s="229">
        <v>3250</v>
      </c>
      <c r="H303" s="229"/>
      <c r="I303" s="229"/>
      <c r="J303" s="229"/>
      <c r="K303" s="229"/>
      <c r="L303" s="229">
        <v>75</v>
      </c>
      <c r="M303" s="229">
        <f>L303*G303</f>
        <v>243750</v>
      </c>
      <c r="N303" s="229"/>
      <c r="O303" s="230"/>
      <c r="P303" s="490"/>
      <c r="Q303" s="229"/>
      <c r="R303" s="229"/>
      <c r="S303" s="229"/>
      <c r="T303" s="229"/>
      <c r="U303" s="229"/>
      <c r="V303" s="229"/>
      <c r="W303" s="647"/>
      <c r="X303" s="229"/>
      <c r="Y303" s="486"/>
      <c r="Z303" s="229"/>
      <c r="AA303" s="473">
        <f>SUM(W303-(W303*Z303/100))</f>
        <v>0</v>
      </c>
      <c r="AB303" s="472">
        <f>M303</f>
        <v>243750</v>
      </c>
      <c r="AC303" s="659"/>
      <c r="AD303" s="229">
        <v>50</v>
      </c>
      <c r="AE303" s="229">
        <v>0</v>
      </c>
      <c r="AF303" s="229">
        <v>0.01</v>
      </c>
    </row>
    <row r="304" spans="1:32" ht="17.25" x14ac:dyDescent="0.3">
      <c r="A304" s="229">
        <v>184</v>
      </c>
      <c r="B304" s="230" t="s">
        <v>4</v>
      </c>
      <c r="C304" s="229">
        <v>11973</v>
      </c>
      <c r="D304" s="229">
        <v>2</v>
      </c>
      <c r="E304" s="229">
        <v>2</v>
      </c>
      <c r="F304" s="229">
        <v>19</v>
      </c>
      <c r="G304" s="229">
        <v>1019</v>
      </c>
      <c r="H304" s="229"/>
      <c r="I304" s="229"/>
      <c r="J304" s="229"/>
      <c r="K304" s="229"/>
      <c r="L304" s="229">
        <v>75</v>
      </c>
      <c r="M304" s="229">
        <f>L304*G304</f>
        <v>76425</v>
      </c>
      <c r="N304" s="229"/>
      <c r="O304" s="230"/>
      <c r="P304" s="490"/>
      <c r="Q304" s="229"/>
      <c r="R304" s="229"/>
      <c r="S304" s="229"/>
      <c r="T304" s="229"/>
      <c r="U304" s="229"/>
      <c r="V304" s="229"/>
      <c r="W304" s="647"/>
      <c r="X304" s="229"/>
      <c r="Y304" s="486"/>
      <c r="Z304" s="229"/>
      <c r="AA304" s="473">
        <f>SUM(W304-(W304*Z304/100))</f>
        <v>0</v>
      </c>
      <c r="AB304" s="472">
        <f>M304</f>
        <v>76425</v>
      </c>
      <c r="AC304" s="659"/>
      <c r="AD304" s="229">
        <v>50</v>
      </c>
      <c r="AE304" s="229">
        <v>0</v>
      </c>
      <c r="AF304" s="229">
        <v>0.01</v>
      </c>
    </row>
    <row r="305" spans="1:32" ht="17.25" x14ac:dyDescent="0.3">
      <c r="A305" s="229">
        <v>185</v>
      </c>
      <c r="B305" s="230" t="s">
        <v>4</v>
      </c>
      <c r="C305" s="229">
        <v>8491</v>
      </c>
      <c r="D305" s="229">
        <v>5</v>
      </c>
      <c r="E305" s="229">
        <v>2</v>
      </c>
      <c r="F305" s="229">
        <v>34</v>
      </c>
      <c r="G305" s="229">
        <v>2234</v>
      </c>
      <c r="H305" s="229"/>
      <c r="I305" s="229"/>
      <c r="J305" s="229"/>
      <c r="K305" s="229"/>
      <c r="L305" s="229">
        <v>75</v>
      </c>
      <c r="M305" s="229">
        <f>G305*L305</f>
        <v>167550</v>
      </c>
      <c r="N305" s="229"/>
      <c r="O305" s="230"/>
      <c r="P305" s="490"/>
      <c r="Q305" s="229"/>
      <c r="R305" s="229"/>
      <c r="S305" s="229"/>
      <c r="T305" s="229"/>
      <c r="U305" s="229"/>
      <c r="V305" s="229"/>
      <c r="W305" s="647"/>
      <c r="X305" s="229"/>
      <c r="Y305" s="486"/>
      <c r="Z305" s="229"/>
      <c r="AA305" s="473">
        <f>SUM(W305-(W305*Z305/100))</f>
        <v>0</v>
      </c>
      <c r="AB305" s="472">
        <f>M305</f>
        <v>167550</v>
      </c>
      <c r="AC305" s="659"/>
      <c r="AD305" s="229">
        <v>50</v>
      </c>
      <c r="AE305" s="229">
        <v>0</v>
      </c>
      <c r="AF305" s="229">
        <v>0.01</v>
      </c>
    </row>
    <row r="306" spans="1:32" ht="17.25" x14ac:dyDescent="0.3">
      <c r="A306" s="229">
        <v>186</v>
      </c>
      <c r="B306" s="230" t="s">
        <v>14</v>
      </c>
      <c r="C306" s="229">
        <v>548</v>
      </c>
      <c r="D306" s="229">
        <v>0</v>
      </c>
      <c r="E306" s="229">
        <v>2</v>
      </c>
      <c r="F306" s="229">
        <v>63</v>
      </c>
      <c r="G306" s="229"/>
      <c r="H306" s="229">
        <v>263</v>
      </c>
      <c r="I306" s="229"/>
      <c r="J306" s="229"/>
      <c r="K306" s="229"/>
      <c r="L306" s="229"/>
      <c r="M306" s="229"/>
      <c r="N306" s="229"/>
      <c r="O306" s="230" t="s">
        <v>44</v>
      </c>
      <c r="P306" s="490" t="s">
        <v>9</v>
      </c>
      <c r="Q306" s="229">
        <v>125</v>
      </c>
      <c r="R306" s="229"/>
      <c r="S306" s="229"/>
      <c r="T306" s="229"/>
      <c r="U306" s="229"/>
      <c r="V306" s="229"/>
      <c r="W306" s="647">
        <v>6500</v>
      </c>
      <c r="X306" s="229">
        <f>Q306*W306</f>
        <v>812500</v>
      </c>
      <c r="Y306" s="486">
        <v>15</v>
      </c>
      <c r="Z306" s="229">
        <v>50</v>
      </c>
      <c r="AA306" s="473">
        <f>SUM(W306-(W306*Z306/100))</f>
        <v>3250</v>
      </c>
      <c r="AB306" s="472"/>
      <c r="AC306" s="659"/>
      <c r="AD306" s="229">
        <v>10</v>
      </c>
      <c r="AE306" s="229">
        <v>0</v>
      </c>
      <c r="AF306" s="229">
        <v>0.02</v>
      </c>
    </row>
    <row r="307" spans="1:32" ht="17.25" x14ac:dyDescent="0.3">
      <c r="A307" s="229"/>
      <c r="B307" s="230"/>
      <c r="C307" s="229"/>
      <c r="D307" s="229"/>
      <c r="E307" s="229"/>
      <c r="F307" s="229"/>
      <c r="G307" s="229"/>
      <c r="H307" s="229"/>
      <c r="I307" s="229"/>
      <c r="J307" s="229"/>
      <c r="K307" s="229"/>
      <c r="L307" s="229"/>
      <c r="M307" s="229"/>
      <c r="N307" s="229"/>
      <c r="O307" s="230" t="s">
        <v>317</v>
      </c>
      <c r="P307" s="490" t="s">
        <v>2</v>
      </c>
      <c r="Q307" s="229"/>
      <c r="R307" s="229"/>
      <c r="S307" s="229">
        <v>75</v>
      </c>
      <c r="T307" s="229"/>
      <c r="U307" s="229"/>
      <c r="V307" s="229"/>
      <c r="W307" s="647"/>
      <c r="X307" s="229"/>
      <c r="Y307" s="486"/>
      <c r="Z307" s="229"/>
      <c r="AA307" s="473">
        <f>SUM(W307-(W307*Z307/100))</f>
        <v>0</v>
      </c>
      <c r="AB307" s="472"/>
      <c r="AC307" s="659"/>
      <c r="AD307" s="229"/>
      <c r="AE307" s="229"/>
      <c r="AF307" s="229"/>
    </row>
    <row r="308" spans="1:32" ht="17.25" x14ac:dyDescent="0.3">
      <c r="A308" s="229"/>
      <c r="B308" s="230"/>
      <c r="C308" s="229"/>
      <c r="D308" s="229"/>
      <c r="E308" s="229"/>
      <c r="F308" s="229"/>
      <c r="G308" s="229"/>
      <c r="H308" s="229"/>
      <c r="I308" s="229"/>
      <c r="J308" s="229"/>
      <c r="K308" s="229"/>
      <c r="L308" s="229"/>
      <c r="M308" s="229"/>
      <c r="N308" s="229"/>
      <c r="O308" s="230" t="s">
        <v>317</v>
      </c>
      <c r="P308" s="490" t="s">
        <v>0</v>
      </c>
      <c r="Q308" s="229"/>
      <c r="R308" s="229"/>
      <c r="S308" s="229">
        <v>40</v>
      </c>
      <c r="T308" s="229"/>
      <c r="U308" s="229"/>
      <c r="V308" s="229"/>
      <c r="W308" s="647"/>
      <c r="X308" s="229"/>
      <c r="Y308" s="486"/>
      <c r="Z308" s="229"/>
      <c r="AA308" s="473">
        <f>SUM(W308-(W308*Z308/100))</f>
        <v>0</v>
      </c>
      <c r="AB308" s="472"/>
      <c r="AC308" s="659"/>
      <c r="AD308" s="229"/>
      <c r="AE308" s="229"/>
      <c r="AF308" s="229"/>
    </row>
    <row r="309" spans="1:32" ht="17.25" x14ac:dyDescent="0.3">
      <c r="A309" s="229"/>
      <c r="B309" s="230"/>
      <c r="C309" s="229"/>
      <c r="D309" s="229"/>
      <c r="E309" s="229"/>
      <c r="F309" s="229"/>
      <c r="G309" s="229"/>
      <c r="H309" s="229"/>
      <c r="I309" s="229"/>
      <c r="J309" s="229"/>
      <c r="K309" s="229"/>
      <c r="L309" s="229"/>
      <c r="M309" s="229"/>
      <c r="N309" s="229"/>
      <c r="O309" s="230" t="s">
        <v>12</v>
      </c>
      <c r="P309" s="490" t="s">
        <v>0</v>
      </c>
      <c r="Q309" s="229">
        <v>8.75</v>
      </c>
      <c r="R309" s="229">
        <v>8.75</v>
      </c>
      <c r="S309" s="229"/>
      <c r="T309" s="229"/>
      <c r="U309" s="229"/>
      <c r="V309" s="229"/>
      <c r="W309" s="647">
        <v>5400</v>
      </c>
      <c r="X309" s="229">
        <f>Q309*W309</f>
        <v>47250</v>
      </c>
      <c r="Y309" s="486">
        <v>8</v>
      </c>
      <c r="Z309" s="229">
        <v>30</v>
      </c>
      <c r="AA309" s="473">
        <f>SUM(W309-(W309*Z309/100))</f>
        <v>3780</v>
      </c>
      <c r="AB309" s="472">
        <f>AA309</f>
        <v>3780</v>
      </c>
      <c r="AC309" s="659"/>
      <c r="AD309" s="229">
        <v>50</v>
      </c>
      <c r="AE309" s="229">
        <v>0</v>
      </c>
      <c r="AF309" s="229">
        <v>0.01</v>
      </c>
    </row>
    <row r="310" spans="1:32" ht="17.25" x14ac:dyDescent="0.3">
      <c r="A310" s="229">
        <v>187</v>
      </c>
      <c r="B310" s="230" t="s">
        <v>14</v>
      </c>
      <c r="C310" s="229">
        <v>271</v>
      </c>
      <c r="D310" s="229">
        <v>0</v>
      </c>
      <c r="E310" s="229">
        <v>0</v>
      </c>
      <c r="F310" s="229">
        <v>37</v>
      </c>
      <c r="G310" s="229"/>
      <c r="H310" s="229">
        <v>37</v>
      </c>
      <c r="I310" s="229"/>
      <c r="J310" s="229"/>
      <c r="K310" s="229"/>
      <c r="L310" s="229"/>
      <c r="M310" s="229"/>
      <c r="N310" s="229"/>
      <c r="O310" s="230" t="s">
        <v>39</v>
      </c>
      <c r="P310" s="490" t="s">
        <v>2</v>
      </c>
      <c r="Q310" s="229">
        <v>42</v>
      </c>
      <c r="R310" s="229"/>
      <c r="S310" s="229">
        <v>42</v>
      </c>
      <c r="T310" s="229"/>
      <c r="U310" s="229"/>
      <c r="V310" s="229"/>
      <c r="W310" s="647">
        <v>6500</v>
      </c>
      <c r="X310" s="229">
        <f>Q310*W310</f>
        <v>273000</v>
      </c>
      <c r="Y310" s="486">
        <v>2</v>
      </c>
      <c r="Z310" s="229">
        <v>2</v>
      </c>
      <c r="AA310" s="473">
        <f>SUM(W310-(W310*Z310/100))</f>
        <v>6370</v>
      </c>
      <c r="AB310" s="472">
        <f>AA310</f>
        <v>6370</v>
      </c>
      <c r="AC310" s="659"/>
      <c r="AD310" s="229">
        <v>10</v>
      </c>
      <c r="AE310" s="229">
        <v>0</v>
      </c>
      <c r="AF310" s="229">
        <v>0.02</v>
      </c>
    </row>
    <row r="311" spans="1:32" ht="17.25" x14ac:dyDescent="0.3">
      <c r="A311" s="229">
        <v>188</v>
      </c>
      <c r="B311" s="230" t="s">
        <v>14</v>
      </c>
      <c r="C311" s="229">
        <v>269</v>
      </c>
      <c r="D311" s="229">
        <v>0</v>
      </c>
      <c r="E311" s="229">
        <v>0</v>
      </c>
      <c r="F311" s="229">
        <v>34</v>
      </c>
      <c r="G311" s="229"/>
      <c r="H311" s="229">
        <v>34</v>
      </c>
      <c r="I311" s="229"/>
      <c r="J311" s="229"/>
      <c r="K311" s="229"/>
      <c r="L311" s="229"/>
      <c r="M311" s="229"/>
      <c r="N311" s="229"/>
      <c r="O311" s="230" t="s">
        <v>39</v>
      </c>
      <c r="P311" s="490" t="s">
        <v>2</v>
      </c>
      <c r="Q311" s="229">
        <v>99</v>
      </c>
      <c r="R311" s="229"/>
      <c r="S311" s="229">
        <v>99</v>
      </c>
      <c r="T311" s="229"/>
      <c r="U311" s="229"/>
      <c r="V311" s="229"/>
      <c r="W311" s="647">
        <v>6500</v>
      </c>
      <c r="X311" s="229">
        <f>Q311*W311</f>
        <v>643500</v>
      </c>
      <c r="Y311" s="486">
        <v>20</v>
      </c>
      <c r="Z311" s="229">
        <v>30</v>
      </c>
      <c r="AA311" s="473">
        <f>SUM(W311-(W311*Z311/100))</f>
        <v>4550</v>
      </c>
      <c r="AB311" s="472">
        <f>AA311</f>
        <v>4550</v>
      </c>
      <c r="AC311" s="659"/>
      <c r="AD311" s="229">
        <v>10</v>
      </c>
      <c r="AE311" s="229">
        <v>0</v>
      </c>
      <c r="AF311" s="229">
        <v>0.02</v>
      </c>
    </row>
    <row r="312" spans="1:32" ht="17.25" x14ac:dyDescent="0.3">
      <c r="A312" s="229">
        <v>189</v>
      </c>
      <c r="B312" s="230" t="s">
        <v>14</v>
      </c>
      <c r="C312" s="229">
        <v>6515</v>
      </c>
      <c r="D312" s="229">
        <v>0</v>
      </c>
      <c r="E312" s="229">
        <v>0</v>
      </c>
      <c r="F312" s="229">
        <v>10</v>
      </c>
      <c r="G312" s="229"/>
      <c r="H312" s="229">
        <v>10</v>
      </c>
      <c r="I312" s="229"/>
      <c r="J312" s="229"/>
      <c r="K312" s="229"/>
      <c r="L312" s="229"/>
      <c r="M312" s="229"/>
      <c r="N312" s="229"/>
      <c r="O312" s="230" t="s">
        <v>39</v>
      </c>
      <c r="P312" s="490" t="s">
        <v>2</v>
      </c>
      <c r="Q312" s="229">
        <v>51</v>
      </c>
      <c r="R312" s="229"/>
      <c r="S312" s="229">
        <v>51</v>
      </c>
      <c r="T312" s="229"/>
      <c r="U312" s="229"/>
      <c r="V312" s="229"/>
      <c r="W312" s="647">
        <v>6500</v>
      </c>
      <c r="X312" s="229">
        <f>Q312*W312</f>
        <v>331500</v>
      </c>
      <c r="Y312" s="486">
        <v>6</v>
      </c>
      <c r="Z312" s="229">
        <v>6</v>
      </c>
      <c r="AA312" s="473">
        <f>SUM(W312-(W312*Z312/100))</f>
        <v>6110</v>
      </c>
      <c r="AB312" s="472">
        <f>AA312</f>
        <v>6110</v>
      </c>
      <c r="AC312" s="659"/>
      <c r="AD312" s="229">
        <v>10</v>
      </c>
      <c r="AE312" s="229">
        <v>0</v>
      </c>
      <c r="AF312" s="229">
        <v>0.02</v>
      </c>
    </row>
    <row r="313" spans="1:32" ht="17.25" x14ac:dyDescent="0.3">
      <c r="A313" s="229"/>
      <c r="B313" s="230"/>
      <c r="C313" s="229"/>
      <c r="D313" s="229"/>
      <c r="E313" s="229"/>
      <c r="F313" s="229"/>
      <c r="G313" s="229"/>
      <c r="H313" s="229"/>
      <c r="I313" s="229"/>
      <c r="J313" s="229"/>
      <c r="K313" s="229"/>
      <c r="L313" s="229"/>
      <c r="M313" s="229"/>
      <c r="N313" s="229"/>
      <c r="O313" s="230" t="s">
        <v>15</v>
      </c>
      <c r="P313" s="490" t="s">
        <v>2</v>
      </c>
      <c r="Q313" s="229">
        <v>9</v>
      </c>
      <c r="R313" s="229"/>
      <c r="S313" s="229">
        <v>9</v>
      </c>
      <c r="T313" s="229"/>
      <c r="U313" s="229"/>
      <c r="V313" s="229"/>
      <c r="W313" s="647">
        <v>6500</v>
      </c>
      <c r="X313" s="229">
        <f>Q313*W313</f>
        <v>58500</v>
      </c>
      <c r="Y313" s="486">
        <v>6</v>
      </c>
      <c r="Z313" s="229">
        <v>6</v>
      </c>
      <c r="AA313" s="473">
        <f>SUM(W313-(W313*Z313/100))</f>
        <v>6110</v>
      </c>
      <c r="AB313" s="472">
        <f>AA313</f>
        <v>6110</v>
      </c>
      <c r="AC313" s="659"/>
      <c r="AD313" s="229">
        <v>10</v>
      </c>
      <c r="AE313" s="229">
        <v>0</v>
      </c>
      <c r="AF313" s="229">
        <v>0.02</v>
      </c>
    </row>
    <row r="314" spans="1:32" ht="17.25" x14ac:dyDescent="0.3">
      <c r="A314" s="229"/>
      <c r="B314" s="230"/>
      <c r="C314" s="229"/>
      <c r="D314" s="229"/>
      <c r="E314" s="229"/>
      <c r="F314" s="229"/>
      <c r="G314" s="229"/>
      <c r="H314" s="229"/>
      <c r="I314" s="229"/>
      <c r="J314" s="229"/>
      <c r="K314" s="229"/>
      <c r="L314" s="229"/>
      <c r="M314" s="229"/>
      <c r="N314" s="229"/>
      <c r="O314" s="230" t="s">
        <v>16</v>
      </c>
      <c r="P314" s="490" t="s">
        <v>0</v>
      </c>
      <c r="Q314" s="229">
        <v>30</v>
      </c>
      <c r="R314" s="229"/>
      <c r="S314" s="229">
        <v>30</v>
      </c>
      <c r="T314" s="229"/>
      <c r="U314" s="229"/>
      <c r="V314" s="229"/>
      <c r="W314" s="647">
        <v>2400</v>
      </c>
      <c r="X314" s="229">
        <f>Q314*W314</f>
        <v>72000</v>
      </c>
      <c r="Y314" s="486">
        <v>6</v>
      </c>
      <c r="Z314" s="229">
        <v>20</v>
      </c>
      <c r="AA314" s="473">
        <f>SUM(W314-(W314*Z314/100))</f>
        <v>1920</v>
      </c>
      <c r="AB314" s="472">
        <f>AA314</f>
        <v>1920</v>
      </c>
      <c r="AC314" s="659"/>
      <c r="AD314" s="229">
        <v>0</v>
      </c>
      <c r="AE314" s="493">
        <f>AC314</f>
        <v>0</v>
      </c>
      <c r="AF314" s="229">
        <v>0.03</v>
      </c>
    </row>
    <row r="315" spans="1:32" ht="17.25" x14ac:dyDescent="0.3">
      <c r="A315" s="229">
        <v>190</v>
      </c>
      <c r="B315" s="230" t="s">
        <v>32</v>
      </c>
      <c r="C315" s="229"/>
      <c r="D315" s="229">
        <v>9</v>
      </c>
      <c r="E315" s="229">
        <v>0</v>
      </c>
      <c r="F315" s="229">
        <v>0</v>
      </c>
      <c r="G315" s="229">
        <v>3600</v>
      </c>
      <c r="H315" s="229"/>
      <c r="I315" s="229"/>
      <c r="J315" s="229"/>
      <c r="K315" s="229"/>
      <c r="L315" s="229"/>
      <c r="M315" s="229"/>
      <c r="N315" s="229"/>
      <c r="O315" s="230"/>
      <c r="P315" s="490"/>
      <c r="Q315" s="229"/>
      <c r="R315" s="229"/>
      <c r="S315" s="229"/>
      <c r="T315" s="229"/>
      <c r="U315" s="229"/>
      <c r="V315" s="229"/>
      <c r="W315" s="647"/>
      <c r="X315" s="229"/>
      <c r="Y315" s="486"/>
      <c r="Z315" s="229"/>
      <c r="AA315" s="473">
        <f>SUM(W315-(W315*Z315/100))</f>
        <v>0</v>
      </c>
      <c r="AB315" s="472">
        <f>AA315</f>
        <v>0</v>
      </c>
      <c r="AC315" s="659"/>
      <c r="AD315" s="229">
        <v>50</v>
      </c>
      <c r="AE315" s="229">
        <v>0</v>
      </c>
      <c r="AF315" s="229">
        <v>0.01</v>
      </c>
    </row>
    <row r="316" spans="1:32" ht="17.25" x14ac:dyDescent="0.3">
      <c r="A316" s="229">
        <v>191</v>
      </c>
      <c r="B316" s="230" t="s">
        <v>5</v>
      </c>
      <c r="C316" s="229"/>
      <c r="D316" s="229">
        <v>8</v>
      </c>
      <c r="E316" s="229">
        <v>3</v>
      </c>
      <c r="F316" s="229">
        <v>0</v>
      </c>
      <c r="G316" s="229">
        <v>3500</v>
      </c>
      <c r="H316" s="229"/>
      <c r="I316" s="229"/>
      <c r="J316" s="229"/>
      <c r="K316" s="229"/>
      <c r="L316" s="229"/>
      <c r="M316" s="229"/>
      <c r="N316" s="229"/>
      <c r="O316" s="230"/>
      <c r="P316" s="490"/>
      <c r="Q316" s="229"/>
      <c r="R316" s="229"/>
      <c r="S316" s="229"/>
      <c r="T316" s="229"/>
      <c r="U316" s="229"/>
      <c r="V316" s="229"/>
      <c r="W316" s="647"/>
      <c r="X316" s="229"/>
      <c r="Y316" s="486"/>
      <c r="Z316" s="229"/>
      <c r="AA316" s="473">
        <f>SUM(W316-(W316*Z316/100))</f>
        <v>0</v>
      </c>
      <c r="AB316" s="472">
        <f>AA316</f>
        <v>0</v>
      </c>
      <c r="AC316" s="659"/>
      <c r="AD316" s="229">
        <v>50</v>
      </c>
      <c r="AE316" s="229">
        <v>0</v>
      </c>
      <c r="AF316" s="229">
        <v>0.01</v>
      </c>
    </row>
    <row r="317" spans="1:32" ht="17.25" x14ac:dyDescent="0.3">
      <c r="A317" s="229">
        <v>192</v>
      </c>
      <c r="B317" s="230" t="s">
        <v>14</v>
      </c>
      <c r="C317" s="229">
        <v>270</v>
      </c>
      <c r="D317" s="229">
        <v>0</v>
      </c>
      <c r="E317" s="229">
        <v>1</v>
      </c>
      <c r="F317" s="229">
        <v>3</v>
      </c>
      <c r="G317" s="229"/>
      <c r="H317" s="229">
        <v>103</v>
      </c>
      <c r="I317" s="229"/>
      <c r="J317" s="229"/>
      <c r="K317" s="229"/>
      <c r="L317" s="229"/>
      <c r="M317" s="229"/>
      <c r="N317" s="229"/>
      <c r="O317" s="230" t="s">
        <v>44</v>
      </c>
      <c r="P317" s="490" t="s">
        <v>9</v>
      </c>
      <c r="Q317" s="229">
        <v>172.96</v>
      </c>
      <c r="R317" s="229"/>
      <c r="S317" s="229"/>
      <c r="T317" s="229"/>
      <c r="U317" s="229"/>
      <c r="V317" s="229"/>
      <c r="W317" s="647">
        <v>6500</v>
      </c>
      <c r="X317" s="229">
        <f>Q317*W317</f>
        <v>1124240</v>
      </c>
      <c r="Y317" s="486">
        <v>35</v>
      </c>
      <c r="Z317" s="229">
        <v>85</v>
      </c>
      <c r="AA317" s="473">
        <f>SUM(W317-(W317*Z317/100))</f>
        <v>975</v>
      </c>
      <c r="AB317" s="472">
        <f>AA317</f>
        <v>975</v>
      </c>
      <c r="AC317" s="659"/>
      <c r="AD317" s="229">
        <v>10</v>
      </c>
      <c r="AE317" s="229">
        <v>0</v>
      </c>
      <c r="AF317" s="229">
        <v>0.02</v>
      </c>
    </row>
    <row r="318" spans="1:32" ht="17.25" x14ac:dyDescent="0.3">
      <c r="A318" s="229"/>
      <c r="B318" s="230"/>
      <c r="C318" s="229"/>
      <c r="D318" s="229"/>
      <c r="E318" s="229"/>
      <c r="F318" s="229"/>
      <c r="G318" s="229"/>
      <c r="H318" s="229"/>
      <c r="I318" s="229"/>
      <c r="J318" s="229"/>
      <c r="K318" s="229"/>
      <c r="L318" s="229"/>
      <c r="M318" s="229"/>
      <c r="N318" s="229"/>
      <c r="O318" s="230" t="s">
        <v>317</v>
      </c>
      <c r="P318" s="490" t="s">
        <v>2</v>
      </c>
      <c r="Q318" s="229"/>
      <c r="R318" s="229"/>
      <c r="S318" s="229">
        <v>92.96</v>
      </c>
      <c r="T318" s="229"/>
      <c r="U318" s="229"/>
      <c r="V318" s="229"/>
      <c r="W318" s="647"/>
      <c r="X318" s="229"/>
      <c r="Y318" s="486"/>
      <c r="Z318" s="229"/>
      <c r="AA318" s="473">
        <f>SUM(W318-(W318*Z318/100))</f>
        <v>0</v>
      </c>
      <c r="AB318" s="472">
        <f>AA318</f>
        <v>0</v>
      </c>
      <c r="AC318" s="659"/>
      <c r="AD318" s="229"/>
      <c r="AE318" s="229"/>
      <c r="AF318" s="229"/>
    </row>
    <row r="319" spans="1:32" ht="17.25" x14ac:dyDescent="0.3">
      <c r="A319" s="229"/>
      <c r="B319" s="230"/>
      <c r="C319" s="229"/>
      <c r="D319" s="229"/>
      <c r="E319" s="229"/>
      <c r="F319" s="229"/>
      <c r="G319" s="229"/>
      <c r="H319" s="229"/>
      <c r="I319" s="229"/>
      <c r="J319" s="229"/>
      <c r="K319" s="229"/>
      <c r="L319" s="229"/>
      <c r="M319" s="229"/>
      <c r="N319" s="229"/>
      <c r="O319" s="230" t="s">
        <v>318</v>
      </c>
      <c r="P319" s="490" t="s">
        <v>0</v>
      </c>
      <c r="Q319" s="229"/>
      <c r="R319" s="229"/>
      <c r="S319" s="229">
        <v>80</v>
      </c>
      <c r="T319" s="229"/>
      <c r="U319" s="229"/>
      <c r="V319" s="229"/>
      <c r="W319" s="647"/>
      <c r="X319" s="229"/>
      <c r="Y319" s="486"/>
      <c r="Z319" s="229"/>
      <c r="AA319" s="473">
        <f>SUM(W319-(W319*Z319/100))</f>
        <v>0</v>
      </c>
      <c r="AB319" s="472">
        <f>AA319</f>
        <v>0</v>
      </c>
      <c r="AC319" s="659"/>
      <c r="AD319" s="229"/>
      <c r="AE319" s="229"/>
      <c r="AF319" s="229"/>
    </row>
    <row r="320" spans="1:32" ht="17.25" x14ac:dyDescent="0.3">
      <c r="A320" s="229"/>
      <c r="B320" s="230"/>
      <c r="C320" s="229"/>
      <c r="D320" s="229"/>
      <c r="E320" s="229"/>
      <c r="F320" s="229"/>
      <c r="G320" s="229"/>
      <c r="H320" s="229"/>
      <c r="I320" s="229"/>
      <c r="J320" s="229"/>
      <c r="K320" s="229"/>
      <c r="L320" s="229"/>
      <c r="M320" s="229"/>
      <c r="N320" s="229"/>
      <c r="O320" s="230" t="s">
        <v>12</v>
      </c>
      <c r="P320" s="490" t="s">
        <v>0</v>
      </c>
      <c r="Q320" s="229">
        <v>15</v>
      </c>
      <c r="R320" s="229">
        <v>15</v>
      </c>
      <c r="S320" s="229"/>
      <c r="T320" s="229"/>
      <c r="U320" s="229"/>
      <c r="V320" s="229"/>
      <c r="W320" s="647">
        <v>5400</v>
      </c>
      <c r="X320" s="229">
        <f>Q320*W320</f>
        <v>81000</v>
      </c>
      <c r="Y320" s="486">
        <v>35</v>
      </c>
      <c r="Z320" s="229">
        <v>93</v>
      </c>
      <c r="AA320" s="473">
        <f>SUM(W320-(W320*Z320/100))</f>
        <v>378</v>
      </c>
      <c r="AB320" s="472">
        <f>AA320</f>
        <v>378</v>
      </c>
      <c r="AC320" s="659"/>
      <c r="AD320" s="229">
        <v>50</v>
      </c>
      <c r="AE320" s="229">
        <v>0</v>
      </c>
      <c r="AF320" s="229">
        <v>0.01</v>
      </c>
    </row>
    <row r="321" spans="1:32" ht="17.25" x14ac:dyDescent="0.3">
      <c r="A321" s="229">
        <v>193</v>
      </c>
      <c r="B321" s="230" t="s">
        <v>4</v>
      </c>
      <c r="C321" s="229">
        <v>4574</v>
      </c>
      <c r="D321" s="229">
        <v>7</v>
      </c>
      <c r="E321" s="229">
        <v>2</v>
      </c>
      <c r="F321" s="229">
        <v>0</v>
      </c>
      <c r="G321" s="229">
        <v>3000</v>
      </c>
      <c r="H321" s="229"/>
      <c r="I321" s="229"/>
      <c r="J321" s="229"/>
      <c r="K321" s="229"/>
      <c r="L321" s="229">
        <v>75</v>
      </c>
      <c r="M321" s="229">
        <f>L321*G321</f>
        <v>225000</v>
      </c>
      <c r="N321" s="229"/>
      <c r="O321" s="230"/>
      <c r="P321" s="490"/>
      <c r="Q321" s="229"/>
      <c r="R321" s="229"/>
      <c r="S321" s="229"/>
      <c r="T321" s="229"/>
      <c r="U321" s="229"/>
      <c r="V321" s="229"/>
      <c r="W321" s="647"/>
      <c r="X321" s="229"/>
      <c r="Y321" s="486"/>
      <c r="Z321" s="229"/>
      <c r="AA321" s="473">
        <f>SUM(W321-(W321*Z321/100))</f>
        <v>0</v>
      </c>
      <c r="AB321" s="472">
        <f>M321</f>
        <v>225000</v>
      </c>
      <c r="AC321" s="659"/>
      <c r="AD321" s="229">
        <v>50</v>
      </c>
      <c r="AE321" s="229">
        <v>0</v>
      </c>
      <c r="AF321" s="229">
        <v>0.01</v>
      </c>
    </row>
    <row r="322" spans="1:32" ht="17.25" x14ac:dyDescent="0.3">
      <c r="A322" s="229">
        <v>194</v>
      </c>
      <c r="B322" s="230" t="s">
        <v>4</v>
      </c>
      <c r="C322" s="229">
        <v>158</v>
      </c>
      <c r="D322" s="229">
        <v>0</v>
      </c>
      <c r="E322" s="229">
        <v>3</v>
      </c>
      <c r="F322" s="229">
        <v>52</v>
      </c>
      <c r="G322" s="229"/>
      <c r="H322" s="229">
        <v>352</v>
      </c>
      <c r="I322" s="229"/>
      <c r="J322" s="229"/>
      <c r="K322" s="229"/>
      <c r="L322" s="229">
        <v>75</v>
      </c>
      <c r="M322" s="229">
        <f>H322*L322</f>
        <v>26400</v>
      </c>
      <c r="N322" s="229"/>
      <c r="O322" s="230" t="s">
        <v>44</v>
      </c>
      <c r="P322" s="490" t="s">
        <v>9</v>
      </c>
      <c r="Q322" s="229">
        <v>103.45</v>
      </c>
      <c r="R322" s="229"/>
      <c r="S322" s="229"/>
      <c r="T322" s="229"/>
      <c r="U322" s="229"/>
      <c r="V322" s="229"/>
      <c r="W322" s="647">
        <v>6500</v>
      </c>
      <c r="X322" s="229">
        <f>Q322*W322</f>
        <v>672425</v>
      </c>
      <c r="Y322" s="486">
        <v>29</v>
      </c>
      <c r="Z322" s="229">
        <v>85</v>
      </c>
      <c r="AA322" s="473">
        <f>SUM(W322-(W322*Z322/100))</f>
        <v>975</v>
      </c>
      <c r="AB322" s="472">
        <f>AA322+M322</f>
        <v>27375</v>
      </c>
      <c r="AC322" s="659"/>
      <c r="AD322" s="229">
        <v>10</v>
      </c>
      <c r="AE322" s="229">
        <v>0</v>
      </c>
      <c r="AF322" s="229">
        <v>0.02</v>
      </c>
    </row>
    <row r="323" spans="1:32" ht="17.25" x14ac:dyDescent="0.3">
      <c r="A323" s="229"/>
      <c r="B323" s="230"/>
      <c r="C323" s="229"/>
      <c r="D323" s="229"/>
      <c r="E323" s="229"/>
      <c r="F323" s="229"/>
      <c r="G323" s="229"/>
      <c r="H323" s="229"/>
      <c r="I323" s="229"/>
      <c r="J323" s="229"/>
      <c r="K323" s="229"/>
      <c r="L323" s="229"/>
      <c r="M323" s="229"/>
      <c r="N323" s="229"/>
      <c r="O323" s="230" t="s">
        <v>317</v>
      </c>
      <c r="P323" s="490" t="s">
        <v>2</v>
      </c>
      <c r="Q323" s="229"/>
      <c r="R323" s="229"/>
      <c r="S323" s="229">
        <v>90.85</v>
      </c>
      <c r="T323" s="229"/>
      <c r="U323" s="229"/>
      <c r="V323" s="229"/>
      <c r="W323" s="647"/>
      <c r="X323" s="229"/>
      <c r="Y323" s="486"/>
      <c r="Z323" s="229"/>
      <c r="AA323" s="473">
        <f>SUM(W323-(W323*Z323/100))</f>
        <v>0</v>
      </c>
      <c r="AB323" s="472"/>
      <c r="AC323" s="659"/>
      <c r="AD323" s="229"/>
      <c r="AE323" s="229"/>
      <c r="AF323" s="229"/>
    </row>
    <row r="324" spans="1:32" ht="17.25" x14ac:dyDescent="0.3">
      <c r="A324" s="229"/>
      <c r="B324" s="230"/>
      <c r="C324" s="229"/>
      <c r="D324" s="229"/>
      <c r="E324" s="229"/>
      <c r="F324" s="229"/>
      <c r="G324" s="229"/>
      <c r="H324" s="229"/>
      <c r="I324" s="229"/>
      <c r="J324" s="229"/>
      <c r="K324" s="229"/>
      <c r="L324" s="229"/>
      <c r="M324" s="229"/>
      <c r="N324" s="229"/>
      <c r="O324" s="230" t="s">
        <v>318</v>
      </c>
      <c r="P324" s="490" t="s">
        <v>0</v>
      </c>
      <c r="Q324" s="229"/>
      <c r="R324" s="229"/>
      <c r="S324" s="229">
        <v>12.6</v>
      </c>
      <c r="T324" s="229"/>
      <c r="U324" s="229"/>
      <c r="V324" s="229"/>
      <c r="W324" s="647"/>
      <c r="X324" s="229"/>
      <c r="Y324" s="486"/>
      <c r="Z324" s="229"/>
      <c r="AA324" s="473">
        <f>SUM(W324-(W324*Z324/100))</f>
        <v>0</v>
      </c>
      <c r="AB324" s="472"/>
      <c r="AC324" s="659"/>
      <c r="AD324" s="229"/>
      <c r="AE324" s="229"/>
      <c r="AF324" s="229"/>
    </row>
    <row r="325" spans="1:32" ht="17.25" x14ac:dyDescent="0.3">
      <c r="A325" s="229"/>
      <c r="B325" s="230"/>
      <c r="C325" s="229"/>
      <c r="D325" s="229"/>
      <c r="E325" s="229"/>
      <c r="F325" s="229"/>
      <c r="G325" s="229"/>
      <c r="H325" s="229"/>
      <c r="I325" s="229"/>
      <c r="J325" s="229"/>
      <c r="K325" s="229"/>
      <c r="L325" s="229"/>
      <c r="M325" s="229"/>
      <c r="N325" s="229"/>
      <c r="O325" s="230" t="s">
        <v>39</v>
      </c>
      <c r="P325" s="490" t="s">
        <v>2</v>
      </c>
      <c r="Q325" s="229">
        <v>47.88</v>
      </c>
      <c r="R325" s="229"/>
      <c r="S325" s="229">
        <v>47.88</v>
      </c>
      <c r="T325" s="229"/>
      <c r="U325" s="229"/>
      <c r="V325" s="229"/>
      <c r="W325" s="647">
        <v>6500</v>
      </c>
      <c r="X325" s="229">
        <f>Q325*W325</f>
        <v>311220</v>
      </c>
      <c r="Y325" s="486">
        <v>29</v>
      </c>
      <c r="Z325" s="229">
        <v>48</v>
      </c>
      <c r="AA325" s="473">
        <f>SUM(W325-(W325*Z325/100))</f>
        <v>3380</v>
      </c>
      <c r="AB325" s="472"/>
      <c r="AC325" s="659"/>
      <c r="AD325" s="229">
        <v>10</v>
      </c>
      <c r="AE325" s="229">
        <v>0</v>
      </c>
      <c r="AF325" s="229">
        <v>0.02</v>
      </c>
    </row>
    <row r="326" spans="1:32" ht="17.25" x14ac:dyDescent="0.3">
      <c r="A326" s="229"/>
      <c r="B326" s="230"/>
      <c r="C326" s="229"/>
      <c r="D326" s="229"/>
      <c r="E326" s="229"/>
      <c r="F326" s="229"/>
      <c r="G326" s="229"/>
      <c r="H326" s="229"/>
      <c r="I326" s="229"/>
      <c r="J326" s="229"/>
      <c r="K326" s="229"/>
      <c r="L326" s="229"/>
      <c r="M326" s="229"/>
      <c r="N326" s="229"/>
      <c r="O326" s="230" t="s">
        <v>12</v>
      </c>
      <c r="P326" s="490" t="s">
        <v>0</v>
      </c>
      <c r="Q326" s="229">
        <v>9.02</v>
      </c>
      <c r="R326" s="229">
        <v>9.02</v>
      </c>
      <c r="S326" s="229"/>
      <c r="T326" s="229"/>
      <c r="U326" s="229"/>
      <c r="V326" s="229"/>
      <c r="W326" s="647">
        <v>5400</v>
      </c>
      <c r="X326" s="229">
        <f>Q326*W326</f>
        <v>48708</v>
      </c>
      <c r="Y326" s="486">
        <v>2</v>
      </c>
      <c r="Z326" s="229">
        <v>6</v>
      </c>
      <c r="AA326" s="473">
        <f>SUM(W326-(W326*Z326/100))</f>
        <v>5076</v>
      </c>
      <c r="AB326" s="472"/>
      <c r="AC326" s="659"/>
      <c r="AD326" s="229">
        <v>50</v>
      </c>
      <c r="AE326" s="229">
        <v>0</v>
      </c>
      <c r="AF326" s="229">
        <v>0.01</v>
      </c>
    </row>
    <row r="327" spans="1:32" ht="17.25" x14ac:dyDescent="0.3">
      <c r="A327" s="229">
        <v>195</v>
      </c>
      <c r="B327" s="230" t="s">
        <v>14</v>
      </c>
      <c r="C327" s="229">
        <v>6517</v>
      </c>
      <c r="D327" s="229">
        <v>0</v>
      </c>
      <c r="E327" s="229">
        <v>1</v>
      </c>
      <c r="F327" s="229">
        <v>40</v>
      </c>
      <c r="G327" s="229"/>
      <c r="H327" s="229">
        <v>140</v>
      </c>
      <c r="I327" s="229"/>
      <c r="J327" s="229"/>
      <c r="K327" s="229"/>
      <c r="L327" s="229"/>
      <c r="M327" s="229"/>
      <c r="N327" s="229"/>
      <c r="O327" s="230" t="s">
        <v>39</v>
      </c>
      <c r="P327" s="490" t="s">
        <v>2</v>
      </c>
      <c r="Q327" s="229">
        <v>161</v>
      </c>
      <c r="R327" s="229"/>
      <c r="S327" s="229">
        <v>161</v>
      </c>
      <c r="T327" s="229"/>
      <c r="U327" s="229"/>
      <c r="V327" s="229"/>
      <c r="W327" s="647">
        <v>6500</v>
      </c>
      <c r="X327" s="229">
        <f>Q327*W327</f>
        <v>1046500</v>
      </c>
      <c r="Y327" s="486">
        <v>15</v>
      </c>
      <c r="Z327" s="229">
        <v>20</v>
      </c>
      <c r="AA327" s="473">
        <f>SUM(W327-(W327*Z327/100))</f>
        <v>5200</v>
      </c>
      <c r="AB327" s="472"/>
      <c r="AC327" s="659"/>
      <c r="AD327" s="229">
        <v>10</v>
      </c>
      <c r="AE327" s="229">
        <v>0</v>
      </c>
      <c r="AF327" s="229">
        <v>0.02</v>
      </c>
    </row>
    <row r="328" spans="1:32" ht="17.25" x14ac:dyDescent="0.3">
      <c r="A328" s="229"/>
      <c r="B328" s="230"/>
      <c r="C328" s="229"/>
      <c r="D328" s="229"/>
      <c r="E328" s="229"/>
      <c r="F328" s="229"/>
      <c r="G328" s="229"/>
      <c r="H328" s="229"/>
      <c r="I328" s="229"/>
      <c r="J328" s="229"/>
      <c r="K328" s="229"/>
      <c r="L328" s="229"/>
      <c r="M328" s="229"/>
      <c r="N328" s="229"/>
      <c r="O328" s="230" t="s">
        <v>27</v>
      </c>
      <c r="P328" s="490" t="s">
        <v>2</v>
      </c>
      <c r="Q328" s="229">
        <v>21</v>
      </c>
      <c r="R328" s="229"/>
      <c r="S328" s="229"/>
      <c r="T328" s="229">
        <v>21</v>
      </c>
      <c r="U328" s="229"/>
      <c r="V328" s="229"/>
      <c r="W328" s="647">
        <v>6500</v>
      </c>
      <c r="X328" s="229">
        <f>Q328*W328</f>
        <v>136500</v>
      </c>
      <c r="Y328" s="486">
        <v>3</v>
      </c>
      <c r="Z328" s="229">
        <v>3</v>
      </c>
      <c r="AA328" s="473">
        <f>SUM(W328-(W328*Z328/100))</f>
        <v>6305</v>
      </c>
      <c r="AB328" s="472"/>
      <c r="AC328" s="659"/>
      <c r="AD328" s="229">
        <v>10</v>
      </c>
      <c r="AE328" s="229">
        <v>0</v>
      </c>
      <c r="AF328" s="229">
        <v>0.02</v>
      </c>
    </row>
    <row r="329" spans="1:32" ht="17.25" x14ac:dyDescent="0.3">
      <c r="A329" s="229">
        <v>196</v>
      </c>
      <c r="B329" s="230" t="s">
        <v>4</v>
      </c>
      <c r="C329" s="229">
        <v>14972</v>
      </c>
      <c r="D329" s="229">
        <v>1</v>
      </c>
      <c r="E329" s="229">
        <v>1</v>
      </c>
      <c r="F329" s="229">
        <v>25</v>
      </c>
      <c r="G329" s="229">
        <v>525</v>
      </c>
      <c r="H329" s="229"/>
      <c r="I329" s="229"/>
      <c r="J329" s="229"/>
      <c r="K329" s="229"/>
      <c r="L329" s="229">
        <v>75</v>
      </c>
      <c r="M329" s="229">
        <f>L329*G329</f>
        <v>39375</v>
      </c>
      <c r="N329" s="229"/>
      <c r="O329" s="230"/>
      <c r="P329" s="490"/>
      <c r="Q329" s="229"/>
      <c r="R329" s="229"/>
      <c r="S329" s="229"/>
      <c r="T329" s="229"/>
      <c r="U329" s="229"/>
      <c r="V329" s="229"/>
      <c r="W329" s="647"/>
      <c r="X329" s="229"/>
      <c r="Y329" s="486"/>
      <c r="Z329" s="229"/>
      <c r="AA329" s="473">
        <f>SUM(W329-(W329*Z329/100))</f>
        <v>0</v>
      </c>
      <c r="AB329" s="472">
        <f>M329</f>
        <v>39375</v>
      </c>
      <c r="AC329" s="659"/>
      <c r="AD329" s="229">
        <v>50</v>
      </c>
      <c r="AE329" s="229">
        <v>0</v>
      </c>
      <c r="AF329" s="229">
        <v>0.01</v>
      </c>
    </row>
    <row r="330" spans="1:32" ht="17.25" x14ac:dyDescent="0.3">
      <c r="A330" s="229">
        <v>197</v>
      </c>
      <c r="B330" s="230" t="s">
        <v>14</v>
      </c>
      <c r="C330" s="229">
        <v>273</v>
      </c>
      <c r="D330" s="229">
        <v>0</v>
      </c>
      <c r="E330" s="229">
        <v>0</v>
      </c>
      <c r="F330" s="229">
        <v>43</v>
      </c>
      <c r="G330" s="229"/>
      <c r="H330" s="229">
        <v>43</v>
      </c>
      <c r="I330" s="229"/>
      <c r="J330" s="229"/>
      <c r="K330" s="229"/>
      <c r="L330" s="229"/>
      <c r="M330" s="229"/>
      <c r="N330" s="229"/>
      <c r="O330" s="230" t="s">
        <v>39</v>
      </c>
      <c r="P330" s="490" t="s">
        <v>2</v>
      </c>
      <c r="Q330" s="229">
        <v>23</v>
      </c>
      <c r="R330" s="229"/>
      <c r="S330" s="229">
        <v>23</v>
      </c>
      <c r="T330" s="229"/>
      <c r="U330" s="229"/>
      <c r="V330" s="229"/>
      <c r="W330" s="647">
        <v>6500</v>
      </c>
      <c r="X330" s="229">
        <f>Q330*W330</f>
        <v>149500</v>
      </c>
      <c r="Y330" s="486">
        <v>30</v>
      </c>
      <c r="Z330" s="229">
        <v>50</v>
      </c>
      <c r="AA330" s="473">
        <f>SUM(W330-(W330*Z330/100))</f>
        <v>3250</v>
      </c>
      <c r="AB330" s="472"/>
      <c r="AC330" s="659"/>
      <c r="AD330" s="229">
        <v>10</v>
      </c>
      <c r="AE330" s="229">
        <v>0</v>
      </c>
      <c r="AF330" s="229">
        <v>0.02</v>
      </c>
    </row>
    <row r="331" spans="1:32" ht="17.25" x14ac:dyDescent="0.3">
      <c r="A331" s="229">
        <v>198</v>
      </c>
      <c r="B331" s="230" t="s">
        <v>4</v>
      </c>
      <c r="C331" s="229">
        <v>16175</v>
      </c>
      <c r="D331" s="229">
        <v>0</v>
      </c>
      <c r="E331" s="229">
        <v>0</v>
      </c>
      <c r="F331" s="229">
        <v>92</v>
      </c>
      <c r="G331" s="229">
        <v>92</v>
      </c>
      <c r="H331" s="229"/>
      <c r="I331" s="229"/>
      <c r="J331" s="229"/>
      <c r="K331" s="229"/>
      <c r="L331" s="229">
        <v>75</v>
      </c>
      <c r="M331" s="229">
        <f>L331*G331</f>
        <v>6900</v>
      </c>
      <c r="N331" s="229"/>
      <c r="O331" s="230"/>
      <c r="P331" s="490"/>
      <c r="Q331" s="229"/>
      <c r="R331" s="229"/>
      <c r="S331" s="229"/>
      <c r="T331" s="229"/>
      <c r="U331" s="229"/>
      <c r="V331" s="229"/>
      <c r="W331" s="647"/>
      <c r="X331" s="229"/>
      <c r="Y331" s="486"/>
      <c r="Z331" s="229"/>
      <c r="AA331" s="473">
        <f>SUM(W331-(W331*Z331/100))</f>
        <v>0</v>
      </c>
      <c r="AB331" s="472">
        <f>M331</f>
        <v>6900</v>
      </c>
      <c r="AC331" s="659"/>
      <c r="AD331" s="229">
        <v>50</v>
      </c>
      <c r="AE331" s="229">
        <v>0</v>
      </c>
      <c r="AF331" s="229">
        <v>0.01</v>
      </c>
    </row>
    <row r="332" spans="1:32" ht="17.25" x14ac:dyDescent="0.3">
      <c r="A332" s="229">
        <v>199</v>
      </c>
      <c r="B332" s="230" t="s">
        <v>4</v>
      </c>
      <c r="C332" s="229">
        <v>14007</v>
      </c>
      <c r="D332" s="229">
        <v>0</v>
      </c>
      <c r="E332" s="229">
        <v>2</v>
      </c>
      <c r="F332" s="229">
        <v>55</v>
      </c>
      <c r="G332" s="229"/>
      <c r="H332" s="229">
        <v>255</v>
      </c>
      <c r="I332" s="229"/>
      <c r="J332" s="229"/>
      <c r="K332" s="229"/>
      <c r="L332" s="229">
        <v>75</v>
      </c>
      <c r="M332" s="229">
        <f>L332*H332</f>
        <v>19125</v>
      </c>
      <c r="N332" s="229"/>
      <c r="O332" s="230" t="s">
        <v>39</v>
      </c>
      <c r="P332" s="490" t="s">
        <v>2</v>
      </c>
      <c r="Q332" s="229">
        <v>175</v>
      </c>
      <c r="R332" s="229"/>
      <c r="S332" s="229">
        <v>175</v>
      </c>
      <c r="T332" s="229"/>
      <c r="U332" s="229"/>
      <c r="V332" s="229"/>
      <c r="W332" s="647">
        <v>6500</v>
      </c>
      <c r="X332" s="229">
        <f>Q332*W332</f>
        <v>1137500</v>
      </c>
      <c r="Y332" s="486">
        <v>4</v>
      </c>
      <c r="Z332" s="229">
        <v>4</v>
      </c>
      <c r="AA332" s="473">
        <f>SUM(W332-(W332*Z332/100))</f>
        <v>6240</v>
      </c>
      <c r="AB332" s="472">
        <f>M332+AA332</f>
        <v>25365</v>
      </c>
      <c r="AC332" s="659"/>
      <c r="AD332" s="229">
        <v>10</v>
      </c>
      <c r="AE332" s="229">
        <v>0</v>
      </c>
      <c r="AF332" s="229">
        <v>0.02</v>
      </c>
    </row>
    <row r="333" spans="1:32" ht="17.25" x14ac:dyDescent="0.3">
      <c r="A333" s="229"/>
      <c r="B333" s="230"/>
      <c r="C333" s="229"/>
      <c r="D333" s="229"/>
      <c r="E333" s="229"/>
      <c r="F333" s="229"/>
      <c r="G333" s="229"/>
      <c r="H333" s="229"/>
      <c r="I333" s="229"/>
      <c r="J333" s="229"/>
      <c r="K333" s="229"/>
      <c r="L333" s="229"/>
      <c r="M333" s="229"/>
      <c r="N333" s="229"/>
      <c r="O333" s="230" t="s">
        <v>12</v>
      </c>
      <c r="P333" s="490" t="s">
        <v>0</v>
      </c>
      <c r="Q333" s="229">
        <v>21</v>
      </c>
      <c r="R333" s="229">
        <v>21</v>
      </c>
      <c r="S333" s="229"/>
      <c r="T333" s="229"/>
      <c r="U333" s="229"/>
      <c r="V333" s="229"/>
      <c r="W333" s="647">
        <v>5400</v>
      </c>
      <c r="X333" s="229">
        <f>Q333*W333</f>
        <v>113400</v>
      </c>
      <c r="Y333" s="486">
        <v>8</v>
      </c>
      <c r="Z333" s="229">
        <v>30</v>
      </c>
      <c r="AA333" s="473">
        <f>SUM(W333-(W333*Z333/100))</f>
        <v>3780</v>
      </c>
      <c r="AB333" s="472">
        <f>AA333</f>
        <v>3780</v>
      </c>
      <c r="AC333" s="659"/>
      <c r="AD333" s="229">
        <v>50</v>
      </c>
      <c r="AE333" s="229">
        <v>0</v>
      </c>
      <c r="AF333" s="229">
        <v>0.01</v>
      </c>
    </row>
    <row r="334" spans="1:32" ht="17.25" x14ac:dyDescent="0.3">
      <c r="A334" s="229">
        <v>200</v>
      </c>
      <c r="B334" s="230" t="s">
        <v>14</v>
      </c>
      <c r="C334" s="229">
        <v>699</v>
      </c>
      <c r="D334" s="229">
        <v>0</v>
      </c>
      <c r="E334" s="229">
        <v>1</v>
      </c>
      <c r="F334" s="229">
        <v>79</v>
      </c>
      <c r="G334" s="229"/>
      <c r="H334" s="229">
        <v>179</v>
      </c>
      <c r="I334" s="229"/>
      <c r="J334" s="229"/>
      <c r="K334" s="229"/>
      <c r="L334" s="229"/>
      <c r="M334" s="229"/>
      <c r="N334" s="229"/>
      <c r="O334" s="230" t="s">
        <v>39</v>
      </c>
      <c r="P334" s="490" t="s">
        <v>2</v>
      </c>
      <c r="Q334" s="229">
        <v>24</v>
      </c>
      <c r="R334" s="229"/>
      <c r="S334" s="229">
        <v>24</v>
      </c>
      <c r="T334" s="229"/>
      <c r="U334" s="229"/>
      <c r="V334" s="229"/>
      <c r="W334" s="647">
        <v>6500</v>
      </c>
      <c r="X334" s="229">
        <f>Q334*W334</f>
        <v>156000</v>
      </c>
      <c r="Y334" s="486">
        <v>5</v>
      </c>
      <c r="Z334" s="229">
        <v>5</v>
      </c>
      <c r="AA334" s="473">
        <f>SUM(W334-(W334*Z334/100))</f>
        <v>6175</v>
      </c>
      <c r="AB334" s="472">
        <f>AA334</f>
        <v>6175</v>
      </c>
      <c r="AC334" s="659"/>
      <c r="AD334" s="229">
        <v>10</v>
      </c>
      <c r="AE334" s="229">
        <v>0</v>
      </c>
      <c r="AF334" s="229">
        <v>0.02</v>
      </c>
    </row>
    <row r="335" spans="1:32" ht="17.25" x14ac:dyDescent="0.3">
      <c r="A335" s="229">
        <v>201</v>
      </c>
      <c r="B335" s="230" t="s">
        <v>4</v>
      </c>
      <c r="C335" s="229">
        <v>15263</v>
      </c>
      <c r="D335" s="229">
        <v>2</v>
      </c>
      <c r="E335" s="229">
        <v>1</v>
      </c>
      <c r="F335" s="229">
        <v>29</v>
      </c>
      <c r="G335" s="229">
        <v>929</v>
      </c>
      <c r="H335" s="229"/>
      <c r="I335" s="229"/>
      <c r="J335" s="229"/>
      <c r="K335" s="229"/>
      <c r="L335" s="229">
        <v>75</v>
      </c>
      <c r="M335" s="229">
        <f>G335*L335</f>
        <v>69675</v>
      </c>
      <c r="N335" s="229"/>
      <c r="O335" s="230"/>
      <c r="P335" s="490"/>
      <c r="Q335" s="229"/>
      <c r="R335" s="229"/>
      <c r="S335" s="229"/>
      <c r="T335" s="229"/>
      <c r="U335" s="229"/>
      <c r="V335" s="229"/>
      <c r="W335" s="647"/>
      <c r="X335" s="229"/>
      <c r="Y335" s="486"/>
      <c r="Z335" s="229"/>
      <c r="AA335" s="473">
        <f>SUM(W335-(W335*Z335/100))</f>
        <v>0</v>
      </c>
      <c r="AB335" s="472">
        <f>M335</f>
        <v>69675</v>
      </c>
      <c r="AC335" s="659"/>
      <c r="AD335" s="229">
        <v>50</v>
      </c>
      <c r="AE335" s="229">
        <v>0</v>
      </c>
      <c r="AF335" s="229">
        <v>0.01</v>
      </c>
    </row>
    <row r="336" spans="1:32" ht="17.25" x14ac:dyDescent="0.3">
      <c r="A336" s="229">
        <v>202</v>
      </c>
      <c r="B336" s="230" t="s">
        <v>4</v>
      </c>
      <c r="C336" s="229">
        <v>1427</v>
      </c>
      <c r="D336" s="229">
        <v>0</v>
      </c>
      <c r="E336" s="229">
        <v>3</v>
      </c>
      <c r="F336" s="229">
        <v>44</v>
      </c>
      <c r="G336" s="229">
        <v>344</v>
      </c>
      <c r="H336" s="229"/>
      <c r="I336" s="229"/>
      <c r="J336" s="229"/>
      <c r="K336" s="229"/>
      <c r="L336" s="229">
        <v>75</v>
      </c>
      <c r="M336" s="229"/>
      <c r="N336" s="229"/>
      <c r="O336" s="230"/>
      <c r="P336" s="490"/>
      <c r="Q336" s="229"/>
      <c r="R336" s="229"/>
      <c r="S336" s="229"/>
      <c r="T336" s="229"/>
      <c r="U336" s="229"/>
      <c r="V336" s="229"/>
      <c r="W336" s="647"/>
      <c r="X336" s="229"/>
      <c r="Y336" s="486"/>
      <c r="Z336" s="229"/>
      <c r="AA336" s="473">
        <f>SUM(W336-(W336*Z336/100))</f>
        <v>0</v>
      </c>
      <c r="AB336" s="472"/>
      <c r="AC336" s="659"/>
      <c r="AD336" s="229">
        <v>50</v>
      </c>
      <c r="AE336" s="229">
        <v>0</v>
      </c>
      <c r="AF336" s="229">
        <v>0.01</v>
      </c>
    </row>
    <row r="337" spans="1:32" ht="17.25" x14ac:dyDescent="0.3">
      <c r="A337" s="229">
        <v>203</v>
      </c>
      <c r="B337" s="230" t="s">
        <v>4</v>
      </c>
      <c r="C337" s="229">
        <v>161</v>
      </c>
      <c r="D337" s="229">
        <v>0</v>
      </c>
      <c r="E337" s="229">
        <v>2</v>
      </c>
      <c r="F337" s="229">
        <v>55</v>
      </c>
      <c r="G337" s="229"/>
      <c r="H337" s="229">
        <v>255</v>
      </c>
      <c r="I337" s="229"/>
      <c r="J337" s="229"/>
      <c r="K337" s="229"/>
      <c r="L337" s="229">
        <v>75</v>
      </c>
      <c r="M337" s="229"/>
      <c r="N337" s="229"/>
      <c r="O337" s="230" t="s">
        <v>39</v>
      </c>
      <c r="P337" s="490" t="s">
        <v>2</v>
      </c>
      <c r="Q337" s="229">
        <v>262.89</v>
      </c>
      <c r="R337" s="229"/>
      <c r="S337" s="229">
        <v>262.89</v>
      </c>
      <c r="T337" s="229"/>
      <c r="U337" s="229"/>
      <c r="V337" s="229"/>
      <c r="W337" s="647">
        <v>6500</v>
      </c>
      <c r="X337" s="229">
        <f>Q337*W337</f>
        <v>1708785</v>
      </c>
      <c r="Y337" s="486">
        <v>11</v>
      </c>
      <c r="Z337" s="229">
        <v>12</v>
      </c>
      <c r="AA337" s="473">
        <f>SUM(W337-(W337*Z337/100))</f>
        <v>5720</v>
      </c>
      <c r="AB337" s="472"/>
      <c r="AC337" s="659"/>
      <c r="AD337" s="229">
        <v>10</v>
      </c>
      <c r="AE337" s="229">
        <v>0</v>
      </c>
      <c r="AF337" s="229">
        <v>0.02</v>
      </c>
    </row>
    <row r="338" spans="1:32" ht="17.25" x14ac:dyDescent="0.3">
      <c r="A338" s="229"/>
      <c r="B338" s="230"/>
      <c r="C338" s="229"/>
      <c r="D338" s="229"/>
      <c r="E338" s="229"/>
      <c r="F338" s="229"/>
      <c r="G338" s="229"/>
      <c r="H338" s="229"/>
      <c r="I338" s="229"/>
      <c r="J338" s="229"/>
      <c r="K338" s="229"/>
      <c r="L338" s="229"/>
      <c r="M338" s="229"/>
      <c r="N338" s="229"/>
      <c r="O338" s="230" t="s">
        <v>12</v>
      </c>
      <c r="P338" s="490" t="s">
        <v>0</v>
      </c>
      <c r="Q338" s="229">
        <v>35</v>
      </c>
      <c r="R338" s="229">
        <v>35</v>
      </c>
      <c r="S338" s="229"/>
      <c r="T338" s="229"/>
      <c r="U338" s="229"/>
      <c r="V338" s="229"/>
      <c r="W338" s="647">
        <v>5400</v>
      </c>
      <c r="X338" s="229">
        <f>Q338*W338</f>
        <v>189000</v>
      </c>
      <c r="Y338" s="486">
        <v>11</v>
      </c>
      <c r="Z338" s="229">
        <v>45</v>
      </c>
      <c r="AA338" s="473">
        <f>SUM(W338-(W338*Z338/100))</f>
        <v>2970</v>
      </c>
      <c r="AB338" s="472"/>
      <c r="AC338" s="659"/>
      <c r="AD338" s="229">
        <v>50</v>
      </c>
      <c r="AE338" s="229">
        <v>0</v>
      </c>
      <c r="AF338" s="229">
        <v>0.01</v>
      </c>
    </row>
    <row r="339" spans="1:32" ht="17.25" x14ac:dyDescent="0.3">
      <c r="A339" s="229">
        <v>204</v>
      </c>
      <c r="B339" s="230" t="s">
        <v>14</v>
      </c>
      <c r="C339" s="229">
        <v>148</v>
      </c>
      <c r="D339" s="229">
        <v>0</v>
      </c>
      <c r="E339" s="229">
        <v>2</v>
      </c>
      <c r="F339" s="229">
        <v>42</v>
      </c>
      <c r="G339" s="229">
        <v>242</v>
      </c>
      <c r="H339" s="229"/>
      <c r="I339" s="229"/>
      <c r="J339" s="229"/>
      <c r="K339" s="229"/>
      <c r="L339" s="229"/>
      <c r="M339" s="229"/>
      <c r="N339" s="229"/>
      <c r="O339" s="230"/>
      <c r="P339" s="490"/>
      <c r="Q339" s="229"/>
      <c r="R339" s="229"/>
      <c r="S339" s="229"/>
      <c r="T339" s="229"/>
      <c r="U339" s="229"/>
      <c r="V339" s="229"/>
      <c r="W339" s="647"/>
      <c r="X339" s="229"/>
      <c r="Y339" s="486"/>
      <c r="Z339" s="229"/>
      <c r="AA339" s="473">
        <f>SUM(W339-(W339*Z339/100))</f>
        <v>0</v>
      </c>
      <c r="AB339" s="472"/>
      <c r="AC339" s="659"/>
      <c r="AD339" s="229">
        <v>50</v>
      </c>
      <c r="AE339" s="229">
        <v>0</v>
      </c>
      <c r="AF339" s="229">
        <v>0.01</v>
      </c>
    </row>
    <row r="340" spans="1:32" ht="17.25" x14ac:dyDescent="0.3">
      <c r="A340" s="229">
        <v>205</v>
      </c>
      <c r="B340" s="230" t="s">
        <v>4</v>
      </c>
      <c r="C340" s="229">
        <v>2506</v>
      </c>
      <c r="D340" s="229">
        <v>9</v>
      </c>
      <c r="E340" s="229">
        <v>2</v>
      </c>
      <c r="F340" s="229">
        <v>13</v>
      </c>
      <c r="G340" s="229">
        <v>3813</v>
      </c>
      <c r="H340" s="229"/>
      <c r="I340" s="229"/>
      <c r="J340" s="229"/>
      <c r="K340" s="229"/>
      <c r="L340" s="229">
        <v>75</v>
      </c>
      <c r="M340" s="229">
        <f>L340*G340</f>
        <v>285975</v>
      </c>
      <c r="N340" s="229"/>
      <c r="O340" s="230"/>
      <c r="P340" s="490"/>
      <c r="Q340" s="229"/>
      <c r="R340" s="229"/>
      <c r="S340" s="229"/>
      <c r="T340" s="229"/>
      <c r="U340" s="229"/>
      <c r="V340" s="229"/>
      <c r="W340" s="647"/>
      <c r="X340" s="229"/>
      <c r="Y340" s="486"/>
      <c r="Z340" s="229"/>
      <c r="AA340" s="473"/>
      <c r="AB340" s="472">
        <f>M340</f>
        <v>285975</v>
      </c>
      <c r="AC340" s="659"/>
      <c r="AD340" s="229">
        <v>50</v>
      </c>
      <c r="AE340" s="229">
        <v>0</v>
      </c>
      <c r="AF340" s="229">
        <v>0.01</v>
      </c>
    </row>
    <row r="341" spans="1:32" ht="17.25" x14ac:dyDescent="0.3">
      <c r="A341" s="229">
        <v>206</v>
      </c>
      <c r="B341" s="230" t="s">
        <v>4</v>
      </c>
      <c r="C341" s="229">
        <v>15090</v>
      </c>
      <c r="D341" s="229">
        <v>17</v>
      </c>
      <c r="E341" s="229">
        <v>1</v>
      </c>
      <c r="F341" s="229">
        <v>39</v>
      </c>
      <c r="G341" s="229">
        <v>6939</v>
      </c>
      <c r="H341" s="229"/>
      <c r="I341" s="229"/>
      <c r="J341" s="229"/>
      <c r="K341" s="229"/>
      <c r="L341" s="229">
        <v>75</v>
      </c>
      <c r="M341" s="229">
        <f>G341*L341</f>
        <v>520425</v>
      </c>
      <c r="N341" s="229"/>
      <c r="O341" s="230"/>
      <c r="P341" s="490"/>
      <c r="Q341" s="229"/>
      <c r="R341" s="229"/>
      <c r="S341" s="229"/>
      <c r="T341" s="229"/>
      <c r="U341" s="229"/>
      <c r="V341" s="229"/>
      <c r="W341" s="647"/>
      <c r="X341" s="229"/>
      <c r="Y341" s="486"/>
      <c r="Z341" s="229"/>
      <c r="AA341" s="473">
        <f>SUM(W341-(W341*Z341/100))</f>
        <v>0</v>
      </c>
      <c r="AB341" s="472">
        <f>M341</f>
        <v>520425</v>
      </c>
      <c r="AC341" s="659"/>
      <c r="AD341" s="229">
        <v>50</v>
      </c>
      <c r="AE341" s="229">
        <v>0</v>
      </c>
      <c r="AF341" s="229">
        <v>0.01</v>
      </c>
    </row>
    <row r="342" spans="1:32" ht="17.25" x14ac:dyDescent="0.3">
      <c r="A342" s="229">
        <v>207</v>
      </c>
      <c r="B342" s="230" t="s">
        <v>4</v>
      </c>
      <c r="C342" s="229">
        <v>12219</v>
      </c>
      <c r="D342" s="229">
        <v>0</v>
      </c>
      <c r="E342" s="229">
        <v>2</v>
      </c>
      <c r="F342" s="229">
        <v>2</v>
      </c>
      <c r="G342" s="229"/>
      <c r="H342" s="229">
        <v>202</v>
      </c>
      <c r="I342" s="229"/>
      <c r="J342" s="229"/>
      <c r="K342" s="229"/>
      <c r="L342" s="229">
        <v>75</v>
      </c>
      <c r="M342" s="229">
        <f>L342*H342</f>
        <v>15150</v>
      </c>
      <c r="N342" s="229"/>
      <c r="O342" s="230" t="s">
        <v>39</v>
      </c>
      <c r="P342" s="490" t="s">
        <v>2</v>
      </c>
      <c r="Q342" s="229">
        <v>235.2</v>
      </c>
      <c r="R342" s="229"/>
      <c r="S342" s="229">
        <v>235.2</v>
      </c>
      <c r="T342" s="229"/>
      <c r="U342" s="229"/>
      <c r="V342" s="229"/>
      <c r="W342" s="647">
        <v>6500</v>
      </c>
      <c r="X342" s="229">
        <f>Q342*W342</f>
        <v>1528800</v>
      </c>
      <c r="Y342" s="486">
        <v>4</v>
      </c>
      <c r="Z342" s="229">
        <v>4</v>
      </c>
      <c r="AA342" s="473">
        <f>SUM(W342-(W342*Z342/100))</f>
        <v>6240</v>
      </c>
      <c r="AB342" s="472">
        <f>M342+AA342</f>
        <v>21390</v>
      </c>
      <c r="AC342" s="659"/>
      <c r="AD342" s="229">
        <v>10</v>
      </c>
      <c r="AE342" s="229">
        <v>0</v>
      </c>
      <c r="AF342" s="229">
        <v>0.02</v>
      </c>
    </row>
    <row r="343" spans="1:32" ht="17.25" x14ac:dyDescent="0.3">
      <c r="A343" s="229"/>
      <c r="B343" s="230"/>
      <c r="C343" s="229"/>
      <c r="D343" s="229"/>
      <c r="E343" s="229"/>
      <c r="F343" s="229"/>
      <c r="G343" s="229"/>
      <c r="H343" s="229"/>
      <c r="I343" s="229"/>
      <c r="J343" s="229"/>
      <c r="K343" s="229"/>
      <c r="L343" s="229"/>
      <c r="M343" s="229"/>
      <c r="N343" s="229"/>
      <c r="O343" s="230" t="s">
        <v>158</v>
      </c>
      <c r="P343" s="490" t="s">
        <v>2</v>
      </c>
      <c r="Q343" s="229">
        <v>12</v>
      </c>
      <c r="R343" s="229"/>
      <c r="S343" s="229">
        <v>12</v>
      </c>
      <c r="T343" s="229"/>
      <c r="U343" s="229"/>
      <c r="V343" s="229"/>
      <c r="W343" s="647">
        <v>2400</v>
      </c>
      <c r="X343" s="229">
        <f>Q343*W343</f>
        <v>28800</v>
      </c>
      <c r="Y343" s="486">
        <v>5</v>
      </c>
      <c r="Z343" s="229">
        <v>5</v>
      </c>
      <c r="AA343" s="473">
        <f>SUM(W343-(W343*Z343/100))</f>
        <v>2280</v>
      </c>
      <c r="AB343" s="472">
        <f>AA343</f>
        <v>2280</v>
      </c>
      <c r="AC343" s="659"/>
      <c r="AD343" s="229">
        <v>10</v>
      </c>
      <c r="AE343" s="229">
        <v>0</v>
      </c>
      <c r="AF343" s="229">
        <v>0.02</v>
      </c>
    </row>
    <row r="344" spans="1:32" ht="17.25" x14ac:dyDescent="0.3">
      <c r="A344" s="229"/>
      <c r="B344" s="230"/>
      <c r="C344" s="229"/>
      <c r="D344" s="229"/>
      <c r="E344" s="229"/>
      <c r="F344" s="229"/>
      <c r="G344" s="229"/>
      <c r="H344" s="229"/>
      <c r="I344" s="229"/>
      <c r="J344" s="229"/>
      <c r="K344" s="229"/>
      <c r="L344" s="229"/>
      <c r="M344" s="229"/>
      <c r="N344" s="229"/>
      <c r="O344" s="230" t="s">
        <v>330</v>
      </c>
      <c r="P344" s="490" t="s">
        <v>2</v>
      </c>
      <c r="Q344" s="229">
        <v>30.24</v>
      </c>
      <c r="R344" s="229"/>
      <c r="S344" s="229">
        <v>30.24</v>
      </c>
      <c r="T344" s="229"/>
      <c r="U344" s="229"/>
      <c r="V344" s="229"/>
      <c r="W344" s="647">
        <v>2400</v>
      </c>
      <c r="X344" s="229">
        <f>Q344*W344</f>
        <v>72576</v>
      </c>
      <c r="Y344" s="486">
        <v>5</v>
      </c>
      <c r="Z344" s="229">
        <v>5</v>
      </c>
      <c r="AA344" s="473">
        <f>SUM(W344-(W344*Z344/100))</f>
        <v>2280</v>
      </c>
      <c r="AB344" s="472">
        <f>AA344</f>
        <v>2280</v>
      </c>
      <c r="AC344" s="659"/>
      <c r="AD344" s="229">
        <v>10</v>
      </c>
      <c r="AE344" s="229">
        <v>0</v>
      </c>
      <c r="AF344" s="229">
        <v>0.02</v>
      </c>
    </row>
    <row r="345" spans="1:32" ht="17.25" x14ac:dyDescent="0.3">
      <c r="A345" s="229"/>
      <c r="B345" s="230"/>
      <c r="C345" s="229"/>
      <c r="D345" s="229"/>
      <c r="E345" s="229"/>
      <c r="F345" s="229"/>
      <c r="G345" s="229"/>
      <c r="H345" s="229"/>
      <c r="I345" s="229"/>
      <c r="J345" s="229"/>
      <c r="K345" s="229"/>
      <c r="L345" s="229"/>
      <c r="M345" s="229"/>
      <c r="N345" s="229"/>
      <c r="O345" s="230" t="s">
        <v>42</v>
      </c>
      <c r="P345" s="490" t="s">
        <v>2</v>
      </c>
      <c r="Q345" s="229">
        <v>53.94</v>
      </c>
      <c r="R345" s="229"/>
      <c r="S345" s="229">
        <v>53.94</v>
      </c>
      <c r="T345" s="229"/>
      <c r="U345" s="229"/>
      <c r="V345" s="229"/>
      <c r="W345" s="647">
        <v>2400</v>
      </c>
      <c r="X345" s="229">
        <f>Q345*W345</f>
        <v>129456</v>
      </c>
      <c r="Y345" s="486">
        <v>10</v>
      </c>
      <c r="Z345" s="229">
        <v>10</v>
      </c>
      <c r="AA345" s="473">
        <f>SUM(W345-(W345*Z345/100))</f>
        <v>2160</v>
      </c>
      <c r="AB345" s="472">
        <f>AA345</f>
        <v>2160</v>
      </c>
      <c r="AC345" s="659"/>
      <c r="AD345" s="229">
        <v>10</v>
      </c>
      <c r="AE345" s="229">
        <v>0</v>
      </c>
      <c r="AF345" s="229">
        <v>0.02</v>
      </c>
    </row>
    <row r="346" spans="1:32" ht="17.25" x14ac:dyDescent="0.3">
      <c r="A346" s="229"/>
      <c r="B346" s="230"/>
      <c r="C346" s="229"/>
      <c r="D346" s="229"/>
      <c r="E346" s="229"/>
      <c r="F346" s="229"/>
      <c r="G346" s="229"/>
      <c r="H346" s="229"/>
      <c r="I346" s="229"/>
      <c r="J346" s="229"/>
      <c r="K346" s="229"/>
      <c r="L346" s="229"/>
      <c r="M346" s="229"/>
      <c r="N346" s="229"/>
      <c r="O346" s="230" t="s">
        <v>12</v>
      </c>
      <c r="P346" s="490" t="s">
        <v>0</v>
      </c>
      <c r="Q346" s="229">
        <v>32.200000000000003</v>
      </c>
      <c r="R346" s="229">
        <v>32.200000000000003</v>
      </c>
      <c r="S346" s="229"/>
      <c r="T346" s="229"/>
      <c r="U346" s="229"/>
      <c r="V346" s="229"/>
      <c r="W346" s="647">
        <v>5400</v>
      </c>
      <c r="X346" s="229">
        <f>Q346*W346</f>
        <v>173880.00000000003</v>
      </c>
      <c r="Y346" s="486">
        <v>10</v>
      </c>
      <c r="Z346" s="229">
        <v>40</v>
      </c>
      <c r="AA346" s="473">
        <f>SUM(W346-(W346*Z346/100))</f>
        <v>3240</v>
      </c>
      <c r="AB346" s="472">
        <f>AA346</f>
        <v>3240</v>
      </c>
      <c r="AC346" s="659"/>
      <c r="AD346" s="229">
        <v>50</v>
      </c>
      <c r="AE346" s="229">
        <v>0</v>
      </c>
      <c r="AF346" s="229">
        <v>0.01</v>
      </c>
    </row>
    <row r="347" spans="1:32" ht="17.25" x14ac:dyDescent="0.3">
      <c r="A347" s="229">
        <v>208</v>
      </c>
      <c r="B347" s="230" t="s">
        <v>14</v>
      </c>
      <c r="C347" s="229">
        <v>533</v>
      </c>
      <c r="D347" s="229">
        <v>0</v>
      </c>
      <c r="E347" s="229">
        <v>1</v>
      </c>
      <c r="F347" s="229">
        <v>25</v>
      </c>
      <c r="G347" s="229"/>
      <c r="H347" s="229">
        <v>125</v>
      </c>
      <c r="I347" s="229"/>
      <c r="J347" s="229"/>
      <c r="K347" s="229"/>
      <c r="L347" s="229"/>
      <c r="M347" s="229"/>
      <c r="N347" s="229"/>
      <c r="O347" s="230" t="s">
        <v>39</v>
      </c>
      <c r="P347" s="490" t="s">
        <v>2</v>
      </c>
      <c r="Q347" s="229">
        <v>194.25</v>
      </c>
      <c r="R347" s="229"/>
      <c r="S347" s="229">
        <v>194.25</v>
      </c>
      <c r="T347" s="229"/>
      <c r="U347" s="229"/>
      <c r="V347" s="229"/>
      <c r="W347" s="647">
        <v>6500</v>
      </c>
      <c r="X347" s="229">
        <f>Q347*W347</f>
        <v>1262625</v>
      </c>
      <c r="Y347" s="486">
        <v>2</v>
      </c>
      <c r="Z347" s="229">
        <v>2</v>
      </c>
      <c r="AA347" s="473">
        <f>SUM(W347-(W347*Z347/100))</f>
        <v>6370</v>
      </c>
      <c r="AB347" s="472">
        <f>AA347</f>
        <v>6370</v>
      </c>
      <c r="AC347" s="659"/>
      <c r="AD347" s="229">
        <v>10</v>
      </c>
      <c r="AE347" s="229">
        <v>0</v>
      </c>
      <c r="AF347" s="229">
        <v>0.02</v>
      </c>
    </row>
    <row r="348" spans="1:32" ht="17.25" x14ac:dyDescent="0.3">
      <c r="A348" s="229"/>
      <c r="B348" s="230"/>
      <c r="C348" s="229"/>
      <c r="D348" s="229"/>
      <c r="E348" s="229"/>
      <c r="F348" s="229"/>
      <c r="G348" s="229"/>
      <c r="H348" s="229"/>
      <c r="I348" s="229"/>
      <c r="J348" s="229"/>
      <c r="K348" s="229"/>
      <c r="L348" s="229"/>
      <c r="M348" s="229"/>
      <c r="N348" s="229"/>
      <c r="O348" s="230" t="s">
        <v>39</v>
      </c>
      <c r="P348" s="490" t="s">
        <v>2</v>
      </c>
      <c r="Q348" s="229">
        <v>76.95</v>
      </c>
      <c r="R348" s="229"/>
      <c r="S348" s="229">
        <v>76.95</v>
      </c>
      <c r="T348" s="229"/>
      <c r="U348" s="229"/>
      <c r="V348" s="229"/>
      <c r="W348" s="647">
        <v>5400</v>
      </c>
      <c r="X348" s="229">
        <f>Q348*W348</f>
        <v>415530</v>
      </c>
      <c r="Y348" s="486">
        <v>2</v>
      </c>
      <c r="Z348" s="229">
        <v>2</v>
      </c>
      <c r="AA348" s="473">
        <f>SUM(W348-(W348*Z348/100))</f>
        <v>5292</v>
      </c>
      <c r="AB348" s="472">
        <f>AA348</f>
        <v>5292</v>
      </c>
      <c r="AC348" s="659"/>
      <c r="AD348" s="229">
        <v>10</v>
      </c>
      <c r="AE348" s="229">
        <v>0</v>
      </c>
      <c r="AF348" s="229">
        <v>0.02</v>
      </c>
    </row>
    <row r="349" spans="1:32" ht="17.25" x14ac:dyDescent="0.3">
      <c r="A349" s="229"/>
      <c r="B349" s="230"/>
      <c r="C349" s="229"/>
      <c r="D349" s="229"/>
      <c r="E349" s="229"/>
      <c r="F349" s="229"/>
      <c r="G349" s="229"/>
      <c r="H349" s="229"/>
      <c r="I349" s="229"/>
      <c r="J349" s="229"/>
      <c r="K349" s="229"/>
      <c r="L349" s="229"/>
      <c r="M349" s="229"/>
      <c r="N349" s="229"/>
      <c r="O349" s="230" t="s">
        <v>39</v>
      </c>
      <c r="P349" s="490" t="s">
        <v>2</v>
      </c>
      <c r="Q349" s="229">
        <v>156.75</v>
      </c>
      <c r="R349" s="229"/>
      <c r="S349" s="229">
        <v>156.75</v>
      </c>
      <c r="T349" s="229"/>
      <c r="U349" s="229"/>
      <c r="V349" s="229"/>
      <c r="W349" s="647">
        <v>5400</v>
      </c>
      <c r="X349" s="229">
        <f>Q349*W349</f>
        <v>846450</v>
      </c>
      <c r="Y349" s="486">
        <v>1</v>
      </c>
      <c r="Z349" s="229">
        <v>1</v>
      </c>
      <c r="AA349" s="473">
        <f>SUM(W349-(W349*Z349/100))</f>
        <v>5346</v>
      </c>
      <c r="AB349" s="472">
        <f>AA349</f>
        <v>5346</v>
      </c>
      <c r="AC349" s="659"/>
      <c r="AD349" s="229">
        <v>10</v>
      </c>
      <c r="AE349" s="229">
        <v>0</v>
      </c>
      <c r="AF349" s="229">
        <v>0.02</v>
      </c>
    </row>
    <row r="350" spans="1:32" ht="17.25" x14ac:dyDescent="0.3">
      <c r="A350" s="229"/>
      <c r="B350" s="230"/>
      <c r="C350" s="229"/>
      <c r="D350" s="229"/>
      <c r="E350" s="229"/>
      <c r="F350" s="229"/>
      <c r="G350" s="229"/>
      <c r="H350" s="229"/>
      <c r="I350" s="229"/>
      <c r="J350" s="229"/>
      <c r="K350" s="229"/>
      <c r="L350" s="229"/>
      <c r="M350" s="229"/>
      <c r="N350" s="229"/>
      <c r="O350" s="230" t="s">
        <v>158</v>
      </c>
      <c r="P350" s="490" t="s">
        <v>2</v>
      </c>
      <c r="Q350" s="229">
        <v>32.83</v>
      </c>
      <c r="R350" s="229"/>
      <c r="S350" s="229">
        <v>32.83</v>
      </c>
      <c r="T350" s="229"/>
      <c r="U350" s="229"/>
      <c r="V350" s="229"/>
      <c r="W350" s="647">
        <v>2400</v>
      </c>
      <c r="X350" s="229">
        <f>Q350*W350</f>
        <v>78792</v>
      </c>
      <c r="Y350" s="486">
        <v>2</v>
      </c>
      <c r="Z350" s="229">
        <v>2</v>
      </c>
      <c r="AA350" s="473">
        <f>SUM(W350-(W350*Z350/100))</f>
        <v>2352</v>
      </c>
      <c r="AB350" s="472">
        <f>AA350</f>
        <v>2352</v>
      </c>
      <c r="AC350" s="659"/>
      <c r="AD350" s="229">
        <v>10</v>
      </c>
      <c r="AE350" s="229">
        <v>0</v>
      </c>
      <c r="AF350" s="229">
        <v>0.02</v>
      </c>
    </row>
    <row r="351" spans="1:32" ht="17.25" x14ac:dyDescent="0.3">
      <c r="A351" s="229"/>
      <c r="B351" s="230"/>
      <c r="C351" s="229"/>
      <c r="D351" s="229"/>
      <c r="E351" s="229"/>
      <c r="F351" s="229"/>
      <c r="G351" s="229"/>
      <c r="H351" s="229"/>
      <c r="I351" s="229"/>
      <c r="J351" s="229"/>
      <c r="K351" s="229"/>
      <c r="L351" s="229"/>
      <c r="M351" s="229"/>
      <c r="N351" s="229"/>
      <c r="O351" s="230" t="s">
        <v>22</v>
      </c>
      <c r="P351" s="490" t="s">
        <v>0</v>
      </c>
      <c r="Q351" s="229">
        <v>169.3</v>
      </c>
      <c r="R351" s="229">
        <v>169.3</v>
      </c>
      <c r="S351" s="229"/>
      <c r="T351" s="229"/>
      <c r="U351" s="229"/>
      <c r="V351" s="229"/>
      <c r="W351" s="647">
        <v>2050</v>
      </c>
      <c r="X351" s="229">
        <f>Q351*W351</f>
        <v>347065</v>
      </c>
      <c r="Y351" s="486">
        <v>1</v>
      </c>
      <c r="Z351" s="229">
        <v>3</v>
      </c>
      <c r="AA351" s="473">
        <f>SUM(W351-(W351*Z351/100))</f>
        <v>1988.5</v>
      </c>
      <c r="AB351" s="472">
        <f>AA351</f>
        <v>1988.5</v>
      </c>
      <c r="AC351" s="659"/>
      <c r="AD351" s="229">
        <v>50</v>
      </c>
      <c r="AE351" s="229">
        <v>0</v>
      </c>
      <c r="AF351" s="229">
        <v>0.01</v>
      </c>
    </row>
    <row r="352" spans="1:32" ht="17.25" x14ac:dyDescent="0.3">
      <c r="A352" s="229"/>
      <c r="B352" s="230"/>
      <c r="C352" s="229"/>
      <c r="D352" s="229"/>
      <c r="E352" s="229"/>
      <c r="F352" s="229"/>
      <c r="G352" s="229"/>
      <c r="H352" s="229"/>
      <c r="I352" s="229"/>
      <c r="J352" s="229"/>
      <c r="K352" s="229"/>
      <c r="L352" s="229"/>
      <c r="M352" s="229"/>
      <c r="N352" s="229"/>
      <c r="O352" s="230" t="s">
        <v>22</v>
      </c>
      <c r="P352" s="490" t="s">
        <v>0</v>
      </c>
      <c r="Q352" s="229">
        <v>30</v>
      </c>
      <c r="R352" s="229">
        <v>30</v>
      </c>
      <c r="S352" s="229"/>
      <c r="T352" s="229"/>
      <c r="U352" s="229"/>
      <c r="V352" s="229"/>
      <c r="W352" s="647">
        <v>2050</v>
      </c>
      <c r="X352" s="229">
        <f>Q352*W352</f>
        <v>61500</v>
      </c>
      <c r="Y352" s="486">
        <v>1</v>
      </c>
      <c r="Z352" s="229">
        <v>3</v>
      </c>
      <c r="AA352" s="473">
        <f>SUM(W352-(W352*Z352/100))</f>
        <v>1988.5</v>
      </c>
      <c r="AB352" s="472">
        <f>AA352</f>
        <v>1988.5</v>
      </c>
      <c r="AC352" s="659"/>
      <c r="AD352" s="229">
        <v>50</v>
      </c>
      <c r="AE352" s="229">
        <v>0</v>
      </c>
      <c r="AF352" s="229">
        <v>0.01</v>
      </c>
    </row>
    <row r="353" spans="1:32" ht="17.25" x14ac:dyDescent="0.3">
      <c r="A353" s="229">
        <v>209</v>
      </c>
      <c r="B353" s="230" t="s">
        <v>4</v>
      </c>
      <c r="C353" s="229">
        <v>2898</v>
      </c>
      <c r="D353" s="229">
        <v>5</v>
      </c>
      <c r="E353" s="229">
        <v>0</v>
      </c>
      <c r="F353" s="229">
        <v>0</v>
      </c>
      <c r="G353" s="229">
        <v>2000</v>
      </c>
      <c r="H353" s="229"/>
      <c r="I353" s="229"/>
      <c r="J353" s="229"/>
      <c r="K353" s="229"/>
      <c r="L353" s="229">
        <v>75</v>
      </c>
      <c r="M353" s="229">
        <f>G353*L353</f>
        <v>150000</v>
      </c>
      <c r="N353" s="229"/>
      <c r="O353" s="230"/>
      <c r="P353" s="490"/>
      <c r="Q353" s="229"/>
      <c r="R353" s="229"/>
      <c r="S353" s="229"/>
      <c r="T353" s="229"/>
      <c r="U353" s="229"/>
      <c r="V353" s="229"/>
      <c r="W353" s="647"/>
      <c r="X353" s="229"/>
      <c r="Y353" s="486"/>
      <c r="Z353" s="229"/>
      <c r="AA353" s="473">
        <f>SUM(W353-(W353*Z353/100))</f>
        <v>0</v>
      </c>
      <c r="AB353" s="472">
        <f>M353</f>
        <v>150000</v>
      </c>
      <c r="AC353" s="659"/>
      <c r="AD353" s="229">
        <v>50</v>
      </c>
      <c r="AE353" s="229">
        <v>0</v>
      </c>
      <c r="AF353" s="229">
        <v>0.01</v>
      </c>
    </row>
    <row r="354" spans="1:32" ht="17.25" x14ac:dyDescent="0.3">
      <c r="A354" s="229">
        <v>210</v>
      </c>
      <c r="B354" s="230" t="s">
        <v>4</v>
      </c>
      <c r="C354" s="229">
        <v>2485</v>
      </c>
      <c r="D354" s="229">
        <v>13</v>
      </c>
      <c r="E354" s="229">
        <v>2</v>
      </c>
      <c r="F354" s="229">
        <v>8</v>
      </c>
      <c r="G354" s="229">
        <v>5408</v>
      </c>
      <c r="H354" s="229"/>
      <c r="I354" s="229"/>
      <c r="J354" s="229"/>
      <c r="K354" s="229"/>
      <c r="L354" s="229">
        <v>75</v>
      </c>
      <c r="M354" s="229">
        <f>G354*L354</f>
        <v>405600</v>
      </c>
      <c r="N354" s="229"/>
      <c r="O354" s="230"/>
      <c r="P354" s="490"/>
      <c r="Q354" s="229"/>
      <c r="R354" s="229"/>
      <c r="S354" s="229"/>
      <c r="T354" s="229"/>
      <c r="U354" s="229"/>
      <c r="V354" s="229"/>
      <c r="W354" s="647"/>
      <c r="X354" s="229"/>
      <c r="Y354" s="486"/>
      <c r="Z354" s="229"/>
      <c r="AA354" s="473">
        <f>SUM(W354-(W354*Z354/100))</f>
        <v>0</v>
      </c>
      <c r="AB354" s="472">
        <f>M354</f>
        <v>405600</v>
      </c>
      <c r="AC354" s="659"/>
      <c r="AD354" s="229">
        <v>50</v>
      </c>
      <c r="AE354" s="229">
        <v>0</v>
      </c>
      <c r="AF354" s="229">
        <v>0.01</v>
      </c>
    </row>
    <row r="355" spans="1:32" ht="17.25" x14ac:dyDescent="0.3">
      <c r="A355" s="229">
        <v>211</v>
      </c>
      <c r="B355" s="230" t="s">
        <v>14</v>
      </c>
      <c r="C355" s="229">
        <v>538</v>
      </c>
      <c r="D355" s="229">
        <v>0</v>
      </c>
      <c r="E355" s="229">
        <v>2</v>
      </c>
      <c r="F355" s="229">
        <v>40</v>
      </c>
      <c r="G355" s="229">
        <v>240</v>
      </c>
      <c r="H355" s="229"/>
      <c r="I355" s="229"/>
      <c r="J355" s="229"/>
      <c r="K355" s="229"/>
      <c r="L355" s="229"/>
      <c r="M355" s="229"/>
      <c r="N355" s="229"/>
      <c r="O355" s="230"/>
      <c r="P355" s="490"/>
      <c r="Q355" s="229"/>
      <c r="R355" s="229"/>
      <c r="S355" s="229"/>
      <c r="T355" s="229"/>
      <c r="U355" s="229"/>
      <c r="V355" s="229"/>
      <c r="W355" s="647"/>
      <c r="X355" s="229"/>
      <c r="Y355" s="486"/>
      <c r="Z355" s="229"/>
      <c r="AA355" s="473">
        <f>SUM(W355-(W355*Z355/100))</f>
        <v>0</v>
      </c>
      <c r="AB355" s="472"/>
      <c r="AC355" s="659"/>
      <c r="AD355" s="229">
        <v>50</v>
      </c>
      <c r="AE355" s="229">
        <v>0</v>
      </c>
      <c r="AF355" s="229">
        <v>0.01</v>
      </c>
    </row>
    <row r="356" spans="1:32" ht="17.25" x14ac:dyDescent="0.3">
      <c r="A356" s="229">
        <v>212</v>
      </c>
      <c r="B356" s="230" t="s">
        <v>14</v>
      </c>
      <c r="C356" s="229">
        <v>539</v>
      </c>
      <c r="D356" s="229">
        <v>2</v>
      </c>
      <c r="E356" s="229">
        <v>2</v>
      </c>
      <c r="F356" s="229">
        <v>97</v>
      </c>
      <c r="G356" s="229">
        <v>1097</v>
      </c>
      <c r="H356" s="229"/>
      <c r="I356" s="229"/>
      <c r="J356" s="229"/>
      <c r="K356" s="229"/>
      <c r="L356" s="229"/>
      <c r="M356" s="229"/>
      <c r="N356" s="229"/>
      <c r="O356" s="230"/>
      <c r="P356" s="490"/>
      <c r="Q356" s="229"/>
      <c r="R356" s="229"/>
      <c r="S356" s="229"/>
      <c r="T356" s="229"/>
      <c r="U356" s="229"/>
      <c r="V356" s="229"/>
      <c r="W356" s="647"/>
      <c r="X356" s="229"/>
      <c r="Y356" s="486"/>
      <c r="Z356" s="229"/>
      <c r="AA356" s="473">
        <f>SUM(W356-(W356*Z356/100))</f>
        <v>0</v>
      </c>
      <c r="AB356" s="472"/>
      <c r="AC356" s="659"/>
      <c r="AD356" s="229">
        <v>50</v>
      </c>
      <c r="AE356" s="229">
        <v>0</v>
      </c>
      <c r="AF356" s="229">
        <v>0.01</v>
      </c>
    </row>
    <row r="357" spans="1:32" ht="17.25" x14ac:dyDescent="0.3">
      <c r="A357" s="229">
        <v>213</v>
      </c>
      <c r="B357" s="230" t="s">
        <v>4</v>
      </c>
      <c r="C357" s="229">
        <v>13444</v>
      </c>
      <c r="D357" s="229">
        <v>0</v>
      </c>
      <c r="E357" s="229">
        <v>0</v>
      </c>
      <c r="F357" s="229">
        <v>53</v>
      </c>
      <c r="G357" s="229">
        <v>53</v>
      </c>
      <c r="H357" s="229"/>
      <c r="I357" s="229"/>
      <c r="J357" s="229"/>
      <c r="K357" s="229"/>
      <c r="L357" s="229"/>
      <c r="M357" s="229"/>
      <c r="N357" s="229"/>
      <c r="O357" s="230" t="s">
        <v>12</v>
      </c>
      <c r="P357" s="490" t="s">
        <v>0</v>
      </c>
      <c r="Q357" s="229">
        <v>20</v>
      </c>
      <c r="R357" s="229">
        <v>20</v>
      </c>
      <c r="S357" s="229"/>
      <c r="T357" s="229"/>
      <c r="U357" s="229"/>
      <c r="V357" s="229"/>
      <c r="W357" s="647">
        <v>5400</v>
      </c>
      <c r="X357" s="229">
        <f>Q357*W357</f>
        <v>108000</v>
      </c>
      <c r="Y357" s="486">
        <v>18</v>
      </c>
      <c r="Z357" s="229">
        <v>86</v>
      </c>
      <c r="AA357" s="473">
        <f>SUM(W357-(W357*Z357/100))</f>
        <v>756</v>
      </c>
      <c r="AB357" s="472">
        <f>AA357</f>
        <v>756</v>
      </c>
      <c r="AC357" s="659"/>
      <c r="AD357" s="229">
        <v>50</v>
      </c>
      <c r="AE357" s="229">
        <v>0</v>
      </c>
      <c r="AF357" s="229">
        <v>0.01</v>
      </c>
    </row>
    <row r="358" spans="1:32" ht="17.25" x14ac:dyDescent="0.3">
      <c r="A358" s="229">
        <v>214</v>
      </c>
      <c r="B358" s="230" t="s">
        <v>14</v>
      </c>
      <c r="C358" s="229">
        <v>6491</v>
      </c>
      <c r="D358" s="229">
        <v>0</v>
      </c>
      <c r="E358" s="229">
        <v>1</v>
      </c>
      <c r="F358" s="229">
        <v>70</v>
      </c>
      <c r="G358" s="229"/>
      <c r="H358" s="229">
        <v>170</v>
      </c>
      <c r="I358" s="229"/>
      <c r="J358" s="229"/>
      <c r="K358" s="229"/>
      <c r="L358" s="229"/>
      <c r="M358" s="229"/>
      <c r="N358" s="229"/>
      <c r="O358" s="230" t="s">
        <v>39</v>
      </c>
      <c r="P358" s="490" t="s">
        <v>2</v>
      </c>
      <c r="Q358" s="229">
        <v>192.6</v>
      </c>
      <c r="R358" s="229"/>
      <c r="S358" s="229">
        <v>192.6</v>
      </c>
      <c r="T358" s="229"/>
      <c r="U358" s="229"/>
      <c r="V358" s="229"/>
      <c r="W358" s="647">
        <v>6500</v>
      </c>
      <c r="X358" s="229">
        <f>Q358*W358</f>
        <v>1251900</v>
      </c>
      <c r="Y358" s="486">
        <v>18</v>
      </c>
      <c r="Z358" s="229">
        <v>26</v>
      </c>
      <c r="AA358" s="473">
        <f>SUM(W358-(W358*Z358/100))</f>
        <v>4810</v>
      </c>
      <c r="AB358" s="472">
        <f>AA358</f>
        <v>4810</v>
      </c>
      <c r="AC358" s="659"/>
      <c r="AD358" s="229">
        <v>10</v>
      </c>
      <c r="AE358" s="229">
        <v>0</v>
      </c>
      <c r="AF358" s="229">
        <v>0.02</v>
      </c>
    </row>
    <row r="359" spans="1:32" ht="17.25" x14ac:dyDescent="0.3">
      <c r="A359" s="229"/>
      <c r="B359" s="230"/>
      <c r="C359" s="229"/>
      <c r="D359" s="229"/>
      <c r="E359" s="229"/>
      <c r="F359" s="229"/>
      <c r="G359" s="229"/>
      <c r="H359" s="229"/>
      <c r="I359" s="229"/>
      <c r="J359" s="229"/>
      <c r="K359" s="229"/>
      <c r="L359" s="229"/>
      <c r="M359" s="229"/>
      <c r="N359" s="229"/>
      <c r="O359" s="230" t="s">
        <v>39</v>
      </c>
      <c r="P359" s="490" t="s">
        <v>2</v>
      </c>
      <c r="Q359" s="229">
        <v>132</v>
      </c>
      <c r="R359" s="229"/>
      <c r="S359" s="229">
        <v>132</v>
      </c>
      <c r="T359" s="229"/>
      <c r="U359" s="229"/>
      <c r="V359" s="229"/>
      <c r="W359" s="647">
        <v>6500</v>
      </c>
      <c r="X359" s="229">
        <f>Q359*W359</f>
        <v>858000</v>
      </c>
      <c r="Y359" s="486">
        <v>30</v>
      </c>
      <c r="Z359" s="229">
        <v>50</v>
      </c>
      <c r="AA359" s="473">
        <f>SUM(W359-(W359*Z359/100))</f>
        <v>3250</v>
      </c>
      <c r="AB359" s="472">
        <f>AA359</f>
        <v>3250</v>
      </c>
      <c r="AC359" s="659"/>
      <c r="AD359" s="229">
        <v>10</v>
      </c>
      <c r="AE359" s="229">
        <v>0</v>
      </c>
      <c r="AF359" s="229">
        <v>0.02</v>
      </c>
    </row>
    <row r="360" spans="1:32" ht="17.25" x14ac:dyDescent="0.3">
      <c r="A360" s="229"/>
      <c r="B360" s="230"/>
      <c r="C360" s="229"/>
      <c r="D360" s="229"/>
      <c r="E360" s="229"/>
      <c r="F360" s="229"/>
      <c r="G360" s="229"/>
      <c r="H360" s="229"/>
      <c r="I360" s="229"/>
      <c r="J360" s="229"/>
      <c r="K360" s="229"/>
      <c r="L360" s="229"/>
      <c r="M360" s="229"/>
      <c r="N360" s="229"/>
      <c r="O360" s="230" t="s">
        <v>17</v>
      </c>
      <c r="P360" s="490" t="s">
        <v>2</v>
      </c>
      <c r="Q360" s="229">
        <v>39.200000000000003</v>
      </c>
      <c r="R360" s="229"/>
      <c r="S360" s="229">
        <v>39.200000000000003</v>
      </c>
      <c r="T360" s="229"/>
      <c r="U360" s="229"/>
      <c r="V360" s="229"/>
      <c r="W360" s="647">
        <v>2400</v>
      </c>
      <c r="X360" s="229">
        <f>Q360*W360</f>
        <v>94080</v>
      </c>
      <c r="Y360" s="486">
        <v>30</v>
      </c>
      <c r="Z360" s="229">
        <v>50</v>
      </c>
      <c r="AA360" s="473">
        <f>SUM(W360-(W360*Z360/100))</f>
        <v>1200</v>
      </c>
      <c r="AB360" s="472">
        <f>AA360</f>
        <v>1200</v>
      </c>
      <c r="AC360" s="659"/>
      <c r="AD360" s="229">
        <v>10</v>
      </c>
      <c r="AE360" s="229">
        <v>0</v>
      </c>
      <c r="AF360" s="229">
        <v>0.02</v>
      </c>
    </row>
    <row r="361" spans="1:32" ht="17.25" x14ac:dyDescent="0.3">
      <c r="A361" s="229"/>
      <c r="B361" s="230"/>
      <c r="C361" s="229"/>
      <c r="D361" s="229"/>
      <c r="E361" s="229"/>
      <c r="F361" s="229"/>
      <c r="G361" s="229"/>
      <c r="H361" s="229"/>
      <c r="I361" s="229"/>
      <c r="J361" s="229"/>
      <c r="K361" s="229"/>
      <c r="L361" s="229"/>
      <c r="M361" s="229"/>
      <c r="N361" s="229"/>
      <c r="O361" s="230" t="s">
        <v>12</v>
      </c>
      <c r="P361" s="490" t="s">
        <v>0</v>
      </c>
      <c r="Q361" s="229">
        <v>44.1</v>
      </c>
      <c r="R361" s="229">
        <v>44.1</v>
      </c>
      <c r="S361" s="229"/>
      <c r="T361" s="229"/>
      <c r="U361" s="229"/>
      <c r="V361" s="229"/>
      <c r="W361" s="647">
        <v>5400</v>
      </c>
      <c r="X361" s="229">
        <f>Q361*W361</f>
        <v>238140</v>
      </c>
      <c r="Y361" s="486">
        <v>30</v>
      </c>
      <c r="Z361" s="229">
        <v>93</v>
      </c>
      <c r="AA361" s="473">
        <f>SUM(W361-(W361*Z361/100))</f>
        <v>378</v>
      </c>
      <c r="AB361" s="472">
        <f>AA361</f>
        <v>378</v>
      </c>
      <c r="AC361" s="659"/>
      <c r="AD361" s="229">
        <v>50</v>
      </c>
      <c r="AE361" s="229">
        <v>0</v>
      </c>
      <c r="AF361" s="229">
        <v>0.01</v>
      </c>
    </row>
    <row r="362" spans="1:32" ht="17.25" x14ac:dyDescent="0.3">
      <c r="A362" s="229">
        <v>215</v>
      </c>
      <c r="B362" s="230" t="s">
        <v>4</v>
      </c>
      <c r="C362" s="229">
        <v>8124</v>
      </c>
      <c r="D362" s="229">
        <v>1</v>
      </c>
      <c r="E362" s="229">
        <v>3</v>
      </c>
      <c r="F362" s="229">
        <v>13</v>
      </c>
      <c r="G362" s="229">
        <v>713</v>
      </c>
      <c r="H362" s="229"/>
      <c r="I362" s="229"/>
      <c r="J362" s="229"/>
      <c r="K362" s="229"/>
      <c r="L362" s="229">
        <v>75</v>
      </c>
      <c r="M362" s="229">
        <f>L362*G362</f>
        <v>53475</v>
      </c>
      <c r="N362" s="229"/>
      <c r="O362" s="230"/>
      <c r="P362" s="490"/>
      <c r="Q362" s="229"/>
      <c r="R362" s="229"/>
      <c r="S362" s="229"/>
      <c r="T362" s="229"/>
      <c r="U362" s="229"/>
      <c r="V362" s="229"/>
      <c r="W362" s="647"/>
      <c r="X362" s="229"/>
      <c r="Y362" s="486"/>
      <c r="Z362" s="229"/>
      <c r="AA362" s="473">
        <f>SUM(W362-(W362*Z362/100))</f>
        <v>0</v>
      </c>
      <c r="AB362" s="472">
        <f>M362</f>
        <v>53475</v>
      </c>
      <c r="AC362" s="659"/>
      <c r="AD362" s="229">
        <v>50</v>
      </c>
      <c r="AE362" s="229">
        <v>0</v>
      </c>
      <c r="AF362" s="229">
        <v>0.01</v>
      </c>
    </row>
    <row r="363" spans="1:32" ht="17.25" x14ac:dyDescent="0.3">
      <c r="A363" s="229">
        <v>216</v>
      </c>
      <c r="B363" s="230" t="s">
        <v>4</v>
      </c>
      <c r="C363" s="229">
        <v>8980</v>
      </c>
      <c r="D363" s="229">
        <v>3</v>
      </c>
      <c r="E363" s="229">
        <v>3</v>
      </c>
      <c r="F363" s="229">
        <v>34</v>
      </c>
      <c r="G363" s="229">
        <v>1534</v>
      </c>
      <c r="H363" s="229"/>
      <c r="I363" s="229"/>
      <c r="J363" s="229"/>
      <c r="K363" s="229"/>
      <c r="L363" s="229">
        <v>75</v>
      </c>
      <c r="M363" s="229">
        <f>L363*G363</f>
        <v>115050</v>
      </c>
      <c r="N363" s="229"/>
      <c r="O363" s="230"/>
      <c r="P363" s="490"/>
      <c r="Q363" s="229"/>
      <c r="R363" s="229"/>
      <c r="S363" s="229"/>
      <c r="T363" s="229"/>
      <c r="U363" s="229"/>
      <c r="V363" s="229"/>
      <c r="W363" s="647"/>
      <c r="X363" s="229"/>
      <c r="Y363" s="486"/>
      <c r="Z363" s="229"/>
      <c r="AA363" s="473">
        <f>SUM(W363-(W363*Z363/100))</f>
        <v>0</v>
      </c>
      <c r="AB363" s="472">
        <f>M363</f>
        <v>115050</v>
      </c>
      <c r="AC363" s="659"/>
      <c r="AD363" s="229">
        <v>50</v>
      </c>
      <c r="AE363" s="229">
        <v>0</v>
      </c>
      <c r="AF363" s="229">
        <v>0.01</v>
      </c>
    </row>
    <row r="364" spans="1:32" ht="17.25" x14ac:dyDescent="0.3">
      <c r="A364" s="229">
        <v>217</v>
      </c>
      <c r="B364" s="230" t="s">
        <v>4</v>
      </c>
      <c r="C364" s="229">
        <v>6203</v>
      </c>
      <c r="D364" s="229">
        <v>11</v>
      </c>
      <c r="E364" s="229">
        <v>2</v>
      </c>
      <c r="F364" s="229">
        <v>1</v>
      </c>
      <c r="G364" s="229">
        <v>4601</v>
      </c>
      <c r="H364" s="229"/>
      <c r="I364" s="229"/>
      <c r="J364" s="229"/>
      <c r="K364" s="229"/>
      <c r="L364" s="229">
        <v>75</v>
      </c>
      <c r="M364" s="229">
        <f>L364*G364</f>
        <v>345075</v>
      </c>
      <c r="N364" s="229"/>
      <c r="O364" s="230"/>
      <c r="P364" s="490"/>
      <c r="Q364" s="229"/>
      <c r="R364" s="229"/>
      <c r="S364" s="229"/>
      <c r="T364" s="229"/>
      <c r="U364" s="229"/>
      <c r="V364" s="229"/>
      <c r="W364" s="647"/>
      <c r="X364" s="229"/>
      <c r="Y364" s="486"/>
      <c r="Z364" s="229"/>
      <c r="AA364" s="473">
        <f>SUM(W364-(W364*Z364/100))</f>
        <v>0</v>
      </c>
      <c r="AB364" s="472">
        <f>M364</f>
        <v>345075</v>
      </c>
      <c r="AC364" s="659"/>
      <c r="AD364" s="229">
        <v>50</v>
      </c>
      <c r="AE364" s="229">
        <v>0</v>
      </c>
      <c r="AF364" s="229">
        <v>0.01</v>
      </c>
    </row>
    <row r="365" spans="1:32" ht="17.25" x14ac:dyDescent="0.3">
      <c r="A365" s="229">
        <v>218</v>
      </c>
      <c r="B365" s="230" t="s">
        <v>14</v>
      </c>
      <c r="C365" s="229">
        <v>257</v>
      </c>
      <c r="D365" s="229">
        <v>0</v>
      </c>
      <c r="E365" s="229">
        <v>1</v>
      </c>
      <c r="F365" s="229">
        <v>53</v>
      </c>
      <c r="G365" s="229"/>
      <c r="H365" s="229">
        <v>153</v>
      </c>
      <c r="I365" s="229"/>
      <c r="J365" s="229"/>
      <c r="K365" s="229"/>
      <c r="L365" s="229">
        <v>75</v>
      </c>
      <c r="M365" s="229">
        <f>L365*H365</f>
        <v>11475</v>
      </c>
      <c r="N365" s="229"/>
      <c r="O365" s="230" t="s">
        <v>44</v>
      </c>
      <c r="P365" s="490" t="s">
        <v>9</v>
      </c>
      <c r="Q365" s="229">
        <v>241</v>
      </c>
      <c r="R365" s="229"/>
      <c r="S365" s="229"/>
      <c r="T365" s="229"/>
      <c r="U365" s="229"/>
      <c r="V365" s="229"/>
      <c r="W365" s="647">
        <v>6500</v>
      </c>
      <c r="X365" s="229">
        <f>Q365*W365</f>
        <v>1566500</v>
      </c>
      <c r="Y365" s="486">
        <v>30</v>
      </c>
      <c r="Z365" s="229">
        <v>85</v>
      </c>
      <c r="AA365" s="473">
        <f>SUM(W365-(W365*Z365/100))</f>
        <v>975</v>
      </c>
      <c r="AB365" s="472">
        <f>AA365+M365</f>
        <v>12450</v>
      </c>
      <c r="AC365" s="659"/>
      <c r="AD365" s="229">
        <v>10</v>
      </c>
      <c r="AE365" s="229">
        <v>0</v>
      </c>
      <c r="AF365" s="229">
        <v>0.02</v>
      </c>
    </row>
    <row r="366" spans="1:32" ht="17.25" x14ac:dyDescent="0.3">
      <c r="A366" s="229"/>
      <c r="B366" s="230"/>
      <c r="C366" s="229"/>
      <c r="D366" s="229"/>
      <c r="E366" s="229"/>
      <c r="F366" s="229"/>
      <c r="G366" s="229"/>
      <c r="H366" s="229"/>
      <c r="I366" s="229"/>
      <c r="J366" s="229"/>
      <c r="K366" s="229"/>
      <c r="L366" s="229"/>
      <c r="M366" s="229"/>
      <c r="N366" s="229"/>
      <c r="O366" s="230" t="s">
        <v>317</v>
      </c>
      <c r="P366" s="490" t="s">
        <v>2</v>
      </c>
      <c r="Q366" s="229"/>
      <c r="R366" s="229"/>
      <c r="S366" s="229">
        <v>143</v>
      </c>
      <c r="T366" s="229"/>
      <c r="U366" s="229"/>
      <c r="V366" s="229"/>
      <c r="W366" s="647"/>
      <c r="X366" s="229"/>
      <c r="Y366" s="486"/>
      <c r="Z366" s="229"/>
      <c r="AA366" s="473">
        <f>SUM(W366-(W366*Z366/100))</f>
        <v>0</v>
      </c>
      <c r="AB366" s="472"/>
      <c r="AC366" s="659"/>
      <c r="AD366" s="229"/>
      <c r="AE366" s="229"/>
      <c r="AF366" s="229"/>
    </row>
    <row r="367" spans="1:32" ht="17.25" x14ac:dyDescent="0.3">
      <c r="A367" s="229"/>
      <c r="B367" s="230"/>
      <c r="C367" s="229"/>
      <c r="D367" s="229"/>
      <c r="E367" s="229"/>
      <c r="F367" s="229"/>
      <c r="G367" s="229"/>
      <c r="H367" s="229"/>
      <c r="I367" s="229"/>
      <c r="J367" s="229"/>
      <c r="K367" s="229"/>
      <c r="L367" s="229"/>
      <c r="M367" s="229"/>
      <c r="N367" s="229"/>
      <c r="O367" s="230" t="s">
        <v>318</v>
      </c>
      <c r="P367" s="490" t="s">
        <v>0</v>
      </c>
      <c r="Q367" s="229"/>
      <c r="R367" s="229"/>
      <c r="S367" s="229">
        <v>98</v>
      </c>
      <c r="T367" s="229"/>
      <c r="U367" s="229"/>
      <c r="V367" s="229"/>
      <c r="W367" s="647"/>
      <c r="X367" s="229"/>
      <c r="Y367" s="486"/>
      <c r="Z367" s="229"/>
      <c r="AA367" s="473">
        <f>SUM(W367-(W367*Z367/100))</f>
        <v>0</v>
      </c>
      <c r="AB367" s="472"/>
      <c r="AC367" s="659"/>
      <c r="AD367" s="229"/>
      <c r="AE367" s="229"/>
      <c r="AF367" s="229"/>
    </row>
    <row r="368" spans="1:32" ht="17.25" x14ac:dyDescent="0.3">
      <c r="A368" s="229"/>
      <c r="B368" s="230"/>
      <c r="C368" s="229"/>
      <c r="D368" s="229"/>
      <c r="E368" s="229"/>
      <c r="F368" s="229"/>
      <c r="G368" s="229"/>
      <c r="H368" s="229"/>
      <c r="I368" s="229"/>
      <c r="J368" s="229"/>
      <c r="K368" s="229"/>
      <c r="L368" s="229"/>
      <c r="M368" s="229"/>
      <c r="N368" s="229"/>
      <c r="O368" s="230" t="s">
        <v>158</v>
      </c>
      <c r="P368" s="490" t="s">
        <v>2</v>
      </c>
      <c r="Q368" s="229">
        <v>20</v>
      </c>
      <c r="R368" s="229"/>
      <c r="S368" s="229">
        <v>20</v>
      </c>
      <c r="T368" s="229"/>
      <c r="U368" s="229"/>
      <c r="V368" s="229"/>
      <c r="W368" s="647">
        <v>2400</v>
      </c>
      <c r="X368" s="229">
        <f>Q368*W368</f>
        <v>48000</v>
      </c>
      <c r="Y368" s="486">
        <v>20</v>
      </c>
      <c r="Z368" s="229">
        <v>30</v>
      </c>
      <c r="AA368" s="473">
        <f>SUM(W368-(W368*Z368/100))</f>
        <v>1680</v>
      </c>
      <c r="AB368" s="472">
        <f>AA368</f>
        <v>1680</v>
      </c>
      <c r="AC368" s="659"/>
      <c r="AD368" s="229">
        <v>10</v>
      </c>
      <c r="AE368" s="229">
        <v>0</v>
      </c>
      <c r="AF368" s="229">
        <v>0.02</v>
      </c>
    </row>
    <row r="369" spans="1:32" ht="17.25" x14ac:dyDescent="0.3">
      <c r="A369" s="229"/>
      <c r="B369" s="230"/>
      <c r="C369" s="229"/>
      <c r="D369" s="229"/>
      <c r="E369" s="229"/>
      <c r="F369" s="229"/>
      <c r="G369" s="229"/>
      <c r="H369" s="229"/>
      <c r="I369" s="229"/>
      <c r="J369" s="229"/>
      <c r="K369" s="229"/>
      <c r="L369" s="229"/>
      <c r="M369" s="229"/>
      <c r="N369" s="229"/>
      <c r="O369" s="230" t="s">
        <v>22</v>
      </c>
      <c r="P369" s="490" t="s">
        <v>0</v>
      </c>
      <c r="Q369" s="229">
        <v>77</v>
      </c>
      <c r="R369" s="229">
        <v>77</v>
      </c>
      <c r="S369" s="229"/>
      <c r="T369" s="229"/>
      <c r="U369" s="229"/>
      <c r="V369" s="229"/>
      <c r="W369" s="647">
        <v>2050</v>
      </c>
      <c r="X369" s="229">
        <f>Q369*W369</f>
        <v>157850</v>
      </c>
      <c r="Y369" s="486">
        <v>30</v>
      </c>
      <c r="Z369" s="229">
        <v>93</v>
      </c>
      <c r="AA369" s="473">
        <f>SUM(W369-(W369*Z369/100))</f>
        <v>143.5</v>
      </c>
      <c r="AB369" s="472">
        <f>AA369</f>
        <v>143.5</v>
      </c>
      <c r="AC369" s="659"/>
      <c r="AD369" s="229">
        <v>50</v>
      </c>
      <c r="AE369" s="229">
        <v>0</v>
      </c>
      <c r="AF369" s="229">
        <v>0.01</v>
      </c>
    </row>
    <row r="370" spans="1:32" ht="17.25" x14ac:dyDescent="0.3">
      <c r="A370" s="229">
        <v>219</v>
      </c>
      <c r="B370" s="230" t="s">
        <v>14</v>
      </c>
      <c r="C370" s="229">
        <v>310</v>
      </c>
      <c r="D370" s="229">
        <v>0</v>
      </c>
      <c r="E370" s="229">
        <v>0</v>
      </c>
      <c r="F370" s="229">
        <v>53</v>
      </c>
      <c r="G370" s="229"/>
      <c r="H370" s="229">
        <v>53</v>
      </c>
      <c r="I370" s="229"/>
      <c r="J370" s="229"/>
      <c r="K370" s="229"/>
      <c r="L370" s="229"/>
      <c r="M370" s="229"/>
      <c r="N370" s="229"/>
      <c r="O370" s="230" t="s">
        <v>39</v>
      </c>
      <c r="P370" s="490" t="s">
        <v>2</v>
      </c>
      <c r="Q370" s="229">
        <v>216</v>
      </c>
      <c r="R370" s="229"/>
      <c r="S370" s="229">
        <v>216</v>
      </c>
      <c r="T370" s="229"/>
      <c r="U370" s="229"/>
      <c r="V370" s="229"/>
      <c r="W370" s="647">
        <v>6500</v>
      </c>
      <c r="X370" s="229">
        <f>Q370*W370</f>
        <v>1404000</v>
      </c>
      <c r="Y370" s="486">
        <v>10</v>
      </c>
      <c r="Z370" s="229">
        <v>10</v>
      </c>
      <c r="AA370" s="473">
        <f>SUM(W370-(W370*Z370/100))</f>
        <v>5850</v>
      </c>
      <c r="AB370" s="472">
        <f>AA370</f>
        <v>5850</v>
      </c>
      <c r="AC370" s="659"/>
      <c r="AD370" s="229">
        <v>10</v>
      </c>
      <c r="AE370" s="229">
        <v>0</v>
      </c>
      <c r="AF370" s="229">
        <v>0.02</v>
      </c>
    </row>
    <row r="371" spans="1:32" ht="17.25" x14ac:dyDescent="0.3">
      <c r="A371" s="229"/>
      <c r="B371" s="230"/>
      <c r="C371" s="229"/>
      <c r="D371" s="229"/>
      <c r="E371" s="229"/>
      <c r="F371" s="229"/>
      <c r="G371" s="229"/>
      <c r="H371" s="229"/>
      <c r="I371" s="229"/>
      <c r="J371" s="229"/>
      <c r="K371" s="229"/>
      <c r="L371" s="229"/>
      <c r="M371" s="229"/>
      <c r="N371" s="229"/>
      <c r="O371" s="230" t="s">
        <v>16</v>
      </c>
      <c r="P371" s="490" t="s">
        <v>2</v>
      </c>
      <c r="Q371" s="229">
        <v>36</v>
      </c>
      <c r="R371" s="229"/>
      <c r="S371" s="229">
        <v>36</v>
      </c>
      <c r="T371" s="229"/>
      <c r="U371" s="229"/>
      <c r="V371" s="229"/>
      <c r="W371" s="647">
        <v>2400</v>
      </c>
      <c r="X371" s="229">
        <f>Q371*W371</f>
        <v>86400</v>
      </c>
      <c r="Y371" s="486">
        <v>4</v>
      </c>
      <c r="Z371" s="229">
        <v>4</v>
      </c>
      <c r="AA371" s="473">
        <f>SUM(W371-(W371*Z371/100))</f>
        <v>2304</v>
      </c>
      <c r="AB371" s="472">
        <f>AA371</f>
        <v>2304</v>
      </c>
      <c r="AC371" s="659"/>
      <c r="AD371" s="229">
        <v>0</v>
      </c>
      <c r="AE371" s="493">
        <f>AC371</f>
        <v>0</v>
      </c>
      <c r="AF371" s="229">
        <v>0.03</v>
      </c>
    </row>
    <row r="372" spans="1:32" ht="17.25" x14ac:dyDescent="0.3">
      <c r="A372" s="229"/>
      <c r="B372" s="230"/>
      <c r="C372" s="229"/>
      <c r="D372" s="229"/>
      <c r="E372" s="229"/>
      <c r="F372" s="229"/>
      <c r="G372" s="229"/>
      <c r="H372" s="229"/>
      <c r="I372" s="229"/>
      <c r="J372" s="229"/>
      <c r="K372" s="229"/>
      <c r="L372" s="229"/>
      <c r="M372" s="229"/>
      <c r="N372" s="229"/>
      <c r="O372" s="230" t="s">
        <v>8</v>
      </c>
      <c r="P372" s="490" t="s">
        <v>0</v>
      </c>
      <c r="Q372" s="229">
        <v>32.5</v>
      </c>
      <c r="R372" s="229">
        <v>32.5</v>
      </c>
      <c r="S372" s="229"/>
      <c r="T372" s="229"/>
      <c r="U372" s="229"/>
      <c r="V372" s="229"/>
      <c r="W372" s="647">
        <v>5400</v>
      </c>
      <c r="X372" s="229">
        <f>Q372*W372</f>
        <v>175500</v>
      </c>
      <c r="Y372" s="486">
        <v>10</v>
      </c>
      <c r="Z372" s="229">
        <v>40</v>
      </c>
      <c r="AA372" s="473">
        <f>SUM(W372-(W372*Z372/100))</f>
        <v>3240</v>
      </c>
      <c r="AB372" s="472">
        <f>AA372</f>
        <v>3240</v>
      </c>
      <c r="AC372" s="659"/>
      <c r="AD372" s="229">
        <v>50</v>
      </c>
      <c r="AE372" s="229">
        <v>0</v>
      </c>
      <c r="AF372" s="229">
        <v>0.01</v>
      </c>
    </row>
    <row r="373" spans="1:32" ht="17.25" x14ac:dyDescent="0.3">
      <c r="A373" s="229"/>
      <c r="B373" s="230"/>
      <c r="C373" s="229"/>
      <c r="D373" s="229"/>
      <c r="E373" s="229"/>
      <c r="F373" s="229"/>
      <c r="G373" s="229"/>
      <c r="H373" s="229"/>
      <c r="I373" s="229"/>
      <c r="J373" s="229"/>
      <c r="K373" s="229"/>
      <c r="L373" s="229"/>
      <c r="M373" s="229"/>
      <c r="N373" s="229"/>
      <c r="O373" s="230" t="s">
        <v>22</v>
      </c>
      <c r="P373" s="490" t="s">
        <v>0</v>
      </c>
      <c r="Q373" s="229">
        <v>72</v>
      </c>
      <c r="R373" s="229">
        <v>72</v>
      </c>
      <c r="S373" s="229"/>
      <c r="T373" s="229"/>
      <c r="U373" s="229"/>
      <c r="V373" s="229"/>
      <c r="W373" s="647">
        <v>2050</v>
      </c>
      <c r="X373" s="229">
        <f>Q373*W373</f>
        <v>147600</v>
      </c>
      <c r="Y373" s="486">
        <v>8</v>
      </c>
      <c r="Z373" s="229">
        <v>30</v>
      </c>
      <c r="AA373" s="473">
        <f>SUM(W373-(W373*Z373/100))</f>
        <v>1435</v>
      </c>
      <c r="AB373" s="472">
        <f>AA373</f>
        <v>1435</v>
      </c>
      <c r="AC373" s="659"/>
      <c r="AD373" s="229">
        <v>50</v>
      </c>
      <c r="AE373" s="229">
        <v>0</v>
      </c>
      <c r="AF373" s="229">
        <v>0.01</v>
      </c>
    </row>
    <row r="374" spans="1:32" ht="17.25" x14ac:dyDescent="0.3">
      <c r="A374" s="229">
        <v>220</v>
      </c>
      <c r="B374" s="230" t="s">
        <v>14</v>
      </c>
      <c r="C374" s="229">
        <v>276</v>
      </c>
      <c r="D374" s="229">
        <v>0</v>
      </c>
      <c r="E374" s="229">
        <v>1</v>
      </c>
      <c r="F374" s="229">
        <v>6</v>
      </c>
      <c r="G374" s="229"/>
      <c r="H374" s="229">
        <v>106</v>
      </c>
      <c r="I374" s="229"/>
      <c r="J374" s="229"/>
      <c r="K374" s="229"/>
      <c r="L374" s="229"/>
      <c r="M374" s="229"/>
      <c r="N374" s="229"/>
      <c r="O374" s="230" t="s">
        <v>39</v>
      </c>
      <c r="P374" s="490" t="s">
        <v>2</v>
      </c>
      <c r="Q374" s="229">
        <v>159.6</v>
      </c>
      <c r="R374" s="229"/>
      <c r="S374" s="229">
        <v>159.6</v>
      </c>
      <c r="T374" s="229"/>
      <c r="U374" s="229"/>
      <c r="V374" s="229"/>
      <c r="W374" s="647">
        <v>6500</v>
      </c>
      <c r="X374" s="229">
        <f>Q374*W374</f>
        <v>1037400</v>
      </c>
      <c r="Y374" s="486">
        <v>2</v>
      </c>
      <c r="Z374" s="229">
        <v>2</v>
      </c>
      <c r="AA374" s="473">
        <f>SUM(W374-(W374*Z374/100))</f>
        <v>6370</v>
      </c>
      <c r="AB374" s="472">
        <f>AA374</f>
        <v>6370</v>
      </c>
      <c r="AC374" s="659"/>
      <c r="AD374" s="229">
        <v>10</v>
      </c>
      <c r="AE374" s="229">
        <v>0</v>
      </c>
      <c r="AF374" s="229">
        <v>0.02</v>
      </c>
    </row>
    <row r="375" spans="1:32" ht="17.25" x14ac:dyDescent="0.3">
      <c r="A375" s="229">
        <v>221</v>
      </c>
      <c r="B375" s="230" t="s">
        <v>4</v>
      </c>
      <c r="C375" s="229">
        <v>1994</v>
      </c>
      <c r="D375" s="229">
        <v>3</v>
      </c>
      <c r="E375" s="229">
        <v>2</v>
      </c>
      <c r="F375" s="229">
        <v>15</v>
      </c>
      <c r="G375" s="229">
        <v>1415</v>
      </c>
      <c r="H375" s="229"/>
      <c r="I375" s="229"/>
      <c r="J375" s="229"/>
      <c r="K375" s="229"/>
      <c r="L375" s="229">
        <v>75</v>
      </c>
      <c r="M375" s="229">
        <f>L375*G375</f>
        <v>106125</v>
      </c>
      <c r="N375" s="229"/>
      <c r="O375" s="230"/>
      <c r="P375" s="490"/>
      <c r="Q375" s="229"/>
      <c r="R375" s="229"/>
      <c r="S375" s="229"/>
      <c r="T375" s="229"/>
      <c r="U375" s="229"/>
      <c r="V375" s="229"/>
      <c r="W375" s="647"/>
      <c r="X375" s="229"/>
      <c r="Y375" s="486"/>
      <c r="Z375" s="229"/>
      <c r="AA375" s="473">
        <f>SUM(W375-(W375*Z375/100))</f>
        <v>0</v>
      </c>
      <c r="AB375" s="472">
        <f>M375</f>
        <v>106125</v>
      </c>
      <c r="AC375" s="659"/>
      <c r="AD375" s="229">
        <v>50</v>
      </c>
      <c r="AE375" s="229">
        <v>0</v>
      </c>
      <c r="AF375" s="229">
        <v>0.01</v>
      </c>
    </row>
    <row r="376" spans="1:32" ht="17.25" x14ac:dyDescent="0.3">
      <c r="A376" s="229">
        <v>222</v>
      </c>
      <c r="B376" s="230" t="s">
        <v>4</v>
      </c>
      <c r="C376" s="229">
        <v>15081</v>
      </c>
      <c r="D376" s="229">
        <v>7</v>
      </c>
      <c r="E376" s="229">
        <v>3</v>
      </c>
      <c r="F376" s="229">
        <v>3</v>
      </c>
      <c r="G376" s="229">
        <v>3103</v>
      </c>
      <c r="H376" s="229"/>
      <c r="I376" s="229"/>
      <c r="J376" s="229"/>
      <c r="K376" s="229"/>
      <c r="L376" s="229">
        <v>75</v>
      </c>
      <c r="M376" s="229">
        <f>L376*G376</f>
        <v>232725</v>
      </c>
      <c r="N376" s="229"/>
      <c r="O376" s="230"/>
      <c r="P376" s="490"/>
      <c r="Q376" s="229"/>
      <c r="R376" s="229"/>
      <c r="S376" s="229"/>
      <c r="T376" s="229"/>
      <c r="U376" s="229"/>
      <c r="V376" s="229"/>
      <c r="W376" s="647"/>
      <c r="X376" s="229"/>
      <c r="Y376" s="486"/>
      <c r="Z376" s="229"/>
      <c r="AA376" s="473">
        <f>SUM(W376-(W376*Z376/100))</f>
        <v>0</v>
      </c>
      <c r="AB376" s="472">
        <f>M376</f>
        <v>232725</v>
      </c>
      <c r="AC376" s="659"/>
      <c r="AD376" s="229">
        <v>50</v>
      </c>
      <c r="AE376" s="229">
        <v>0</v>
      </c>
      <c r="AF376" s="229">
        <v>0.01</v>
      </c>
    </row>
    <row r="377" spans="1:32" ht="17.25" x14ac:dyDescent="0.3">
      <c r="A377" s="229">
        <v>223</v>
      </c>
      <c r="B377" s="230" t="s">
        <v>4</v>
      </c>
      <c r="C377" s="229">
        <v>16853</v>
      </c>
      <c r="D377" s="229">
        <v>22</v>
      </c>
      <c r="E377" s="229">
        <v>0</v>
      </c>
      <c r="F377" s="229">
        <v>4</v>
      </c>
      <c r="G377" s="229">
        <v>8804</v>
      </c>
      <c r="H377" s="229"/>
      <c r="I377" s="229"/>
      <c r="J377" s="229"/>
      <c r="K377" s="229"/>
      <c r="L377" s="229">
        <v>75</v>
      </c>
      <c r="M377" s="229">
        <f>L377*G377</f>
        <v>660300</v>
      </c>
      <c r="N377" s="229"/>
      <c r="O377" s="230"/>
      <c r="P377" s="490"/>
      <c r="Q377" s="229"/>
      <c r="R377" s="229"/>
      <c r="S377" s="229"/>
      <c r="T377" s="229"/>
      <c r="U377" s="229"/>
      <c r="V377" s="229"/>
      <c r="W377" s="647"/>
      <c r="X377" s="229"/>
      <c r="Y377" s="486"/>
      <c r="Z377" s="229"/>
      <c r="AA377" s="473">
        <f>SUM(W377-(W377*Z377/100))</f>
        <v>0</v>
      </c>
      <c r="AB377" s="472">
        <f>M377</f>
        <v>660300</v>
      </c>
      <c r="AC377" s="659"/>
      <c r="AD377" s="229">
        <v>50</v>
      </c>
      <c r="AE377" s="229">
        <v>0</v>
      </c>
      <c r="AF377" s="229">
        <v>0.01</v>
      </c>
    </row>
    <row r="378" spans="1:32" ht="17.25" x14ac:dyDescent="0.3">
      <c r="A378" s="229">
        <v>224</v>
      </c>
      <c r="B378" s="230" t="s">
        <v>4</v>
      </c>
      <c r="C378" s="229">
        <v>15102</v>
      </c>
      <c r="D378" s="229">
        <v>25</v>
      </c>
      <c r="E378" s="229">
        <v>0</v>
      </c>
      <c r="F378" s="229">
        <v>52</v>
      </c>
      <c r="G378" s="229">
        <v>10052</v>
      </c>
      <c r="H378" s="229"/>
      <c r="I378" s="229"/>
      <c r="J378" s="229"/>
      <c r="K378" s="229"/>
      <c r="L378" s="229">
        <v>75</v>
      </c>
      <c r="M378" s="229">
        <f>L378*G378</f>
        <v>753900</v>
      </c>
      <c r="N378" s="229"/>
      <c r="O378" s="230"/>
      <c r="P378" s="490"/>
      <c r="Q378" s="229"/>
      <c r="R378" s="229"/>
      <c r="S378" s="229"/>
      <c r="T378" s="229"/>
      <c r="U378" s="229"/>
      <c r="V378" s="229"/>
      <c r="W378" s="647"/>
      <c r="X378" s="229"/>
      <c r="Y378" s="486"/>
      <c r="Z378" s="229"/>
      <c r="AA378" s="473">
        <f>SUM(W378-(W378*Z378/100))</f>
        <v>0</v>
      </c>
      <c r="AB378" s="472">
        <f>M378</f>
        <v>753900</v>
      </c>
      <c r="AC378" s="659"/>
      <c r="AD378" s="229">
        <v>50</v>
      </c>
      <c r="AE378" s="229">
        <v>0</v>
      </c>
      <c r="AF378" s="229">
        <v>0.01</v>
      </c>
    </row>
    <row r="379" spans="1:32" ht="17.25" x14ac:dyDescent="0.3">
      <c r="A379" s="229">
        <v>225</v>
      </c>
      <c r="B379" s="230" t="s">
        <v>5</v>
      </c>
      <c r="C379" s="229"/>
      <c r="D379" s="229">
        <v>5</v>
      </c>
      <c r="E379" s="229">
        <v>2</v>
      </c>
      <c r="F379" s="229">
        <v>0</v>
      </c>
      <c r="G379" s="229">
        <v>2200</v>
      </c>
      <c r="H379" s="229"/>
      <c r="I379" s="229"/>
      <c r="J379" s="229"/>
      <c r="K379" s="229"/>
      <c r="L379" s="229"/>
      <c r="M379" s="229"/>
      <c r="N379" s="229"/>
      <c r="O379" s="230"/>
      <c r="P379" s="490"/>
      <c r="Q379" s="229"/>
      <c r="R379" s="229"/>
      <c r="S379" s="229"/>
      <c r="T379" s="229"/>
      <c r="U379" s="229"/>
      <c r="V379" s="229"/>
      <c r="W379" s="647"/>
      <c r="X379" s="229"/>
      <c r="Y379" s="486"/>
      <c r="Z379" s="229"/>
      <c r="AA379" s="473">
        <f>SUM(W379-(W379*Z379/100))</f>
        <v>0</v>
      </c>
      <c r="AB379" s="472">
        <f>M379</f>
        <v>0</v>
      </c>
      <c r="AC379" s="659"/>
      <c r="AD379" s="229">
        <v>50</v>
      </c>
      <c r="AE379" s="229">
        <v>0</v>
      </c>
      <c r="AF379" s="229">
        <v>0.01</v>
      </c>
    </row>
    <row r="380" spans="1:32" ht="17.25" x14ac:dyDescent="0.3">
      <c r="A380" s="229">
        <v>226</v>
      </c>
      <c r="B380" s="230" t="s">
        <v>4</v>
      </c>
      <c r="C380" s="229">
        <v>12719</v>
      </c>
      <c r="D380" s="229">
        <v>0</v>
      </c>
      <c r="E380" s="229">
        <v>1</v>
      </c>
      <c r="F380" s="229">
        <v>21</v>
      </c>
      <c r="G380" s="229"/>
      <c r="H380" s="229">
        <v>121</v>
      </c>
      <c r="I380" s="229"/>
      <c r="J380" s="229"/>
      <c r="K380" s="229"/>
      <c r="L380" s="229">
        <v>75</v>
      </c>
      <c r="M380" s="229">
        <f>L380*H380</f>
        <v>9075</v>
      </c>
      <c r="N380" s="229"/>
      <c r="O380" s="230"/>
      <c r="P380" s="490"/>
      <c r="Q380" s="229"/>
      <c r="R380" s="229"/>
      <c r="S380" s="229"/>
      <c r="T380" s="229"/>
      <c r="U380" s="229"/>
      <c r="V380" s="229"/>
      <c r="W380" s="647"/>
      <c r="X380" s="229"/>
      <c r="Y380" s="486"/>
      <c r="Z380" s="229"/>
      <c r="AA380" s="473">
        <f>SUM(W380-(W380*Z380/100))</f>
        <v>0</v>
      </c>
      <c r="AB380" s="472">
        <f>M380</f>
        <v>9075</v>
      </c>
      <c r="AC380" s="659"/>
      <c r="AD380" s="229">
        <v>50</v>
      </c>
      <c r="AE380" s="229">
        <v>0</v>
      </c>
      <c r="AF380" s="229">
        <v>0.01</v>
      </c>
    </row>
    <row r="381" spans="1:32" ht="17.25" x14ac:dyDescent="0.3">
      <c r="A381" s="229">
        <v>227</v>
      </c>
      <c r="B381" s="230" t="s">
        <v>4</v>
      </c>
      <c r="C381" s="229">
        <v>29618</v>
      </c>
      <c r="D381" s="229">
        <v>0</v>
      </c>
      <c r="E381" s="229">
        <v>0</v>
      </c>
      <c r="F381" s="229">
        <v>98</v>
      </c>
      <c r="G381" s="229"/>
      <c r="H381" s="229">
        <v>98</v>
      </c>
      <c r="I381" s="229"/>
      <c r="J381" s="229"/>
      <c r="K381" s="229"/>
      <c r="L381" s="229">
        <v>75</v>
      </c>
      <c r="M381" s="229">
        <f>L381*H381</f>
        <v>7350</v>
      </c>
      <c r="N381" s="229"/>
      <c r="O381" s="230" t="s">
        <v>39</v>
      </c>
      <c r="P381" s="490" t="s">
        <v>0</v>
      </c>
      <c r="Q381" s="229">
        <v>119.77</v>
      </c>
      <c r="R381" s="229"/>
      <c r="S381" s="229">
        <v>119.77</v>
      </c>
      <c r="T381" s="229"/>
      <c r="U381" s="229"/>
      <c r="V381" s="229"/>
      <c r="W381" s="647">
        <v>6500</v>
      </c>
      <c r="X381" s="229">
        <f>Q381*W381</f>
        <v>778505</v>
      </c>
      <c r="Y381" s="486">
        <v>20</v>
      </c>
      <c r="Z381" s="229">
        <v>93</v>
      </c>
      <c r="AA381" s="473">
        <f>SUM(W381-(W381*Z381/100))</f>
        <v>455</v>
      </c>
      <c r="AB381" s="472">
        <f>AA381+M381</f>
        <v>7805</v>
      </c>
      <c r="AC381" s="659"/>
      <c r="AD381" s="229">
        <v>10</v>
      </c>
      <c r="AE381" s="229">
        <v>0</v>
      </c>
      <c r="AF381" s="229">
        <v>0.02</v>
      </c>
    </row>
    <row r="382" spans="1:32" ht="17.25" x14ac:dyDescent="0.3">
      <c r="A382" s="229">
        <v>228</v>
      </c>
      <c r="B382" s="230" t="s">
        <v>14</v>
      </c>
      <c r="C382" s="229">
        <v>298</v>
      </c>
      <c r="D382" s="229">
        <v>0</v>
      </c>
      <c r="E382" s="229">
        <v>0</v>
      </c>
      <c r="F382" s="229">
        <v>77</v>
      </c>
      <c r="G382" s="229"/>
      <c r="H382" s="229">
        <v>77</v>
      </c>
      <c r="I382" s="229"/>
      <c r="J382" s="229"/>
      <c r="K382" s="229"/>
      <c r="L382" s="229"/>
      <c r="M382" s="229"/>
      <c r="N382" s="229"/>
      <c r="O382" s="230" t="s">
        <v>44</v>
      </c>
      <c r="P382" s="490" t="s">
        <v>9</v>
      </c>
      <c r="Q382" s="229">
        <v>395.05</v>
      </c>
      <c r="R382" s="229"/>
      <c r="S382" s="229"/>
      <c r="T382" s="229"/>
      <c r="U382" s="229"/>
      <c r="V382" s="229"/>
      <c r="W382" s="647">
        <v>6500</v>
      </c>
      <c r="X382" s="229">
        <f>Q382*W382</f>
        <v>2567825</v>
      </c>
      <c r="Y382" s="486">
        <v>40</v>
      </c>
      <c r="Z382" s="229">
        <v>85</v>
      </c>
      <c r="AA382" s="473">
        <f>SUM(W382-(W382*Z382/100))</f>
        <v>975</v>
      </c>
      <c r="AB382" s="472">
        <f>M382</f>
        <v>0</v>
      </c>
      <c r="AC382" s="659"/>
      <c r="AD382" s="229">
        <v>10</v>
      </c>
      <c r="AE382" s="229">
        <v>0</v>
      </c>
      <c r="AF382" s="229">
        <v>0.02</v>
      </c>
    </row>
    <row r="383" spans="1:32" ht="17.25" x14ac:dyDescent="0.3">
      <c r="A383" s="229"/>
      <c r="B383" s="230"/>
      <c r="C383" s="229"/>
      <c r="D383" s="229"/>
      <c r="E383" s="229"/>
      <c r="F383" s="229"/>
      <c r="G383" s="229"/>
      <c r="H383" s="229"/>
      <c r="I383" s="229"/>
      <c r="J383" s="229"/>
      <c r="K383" s="229"/>
      <c r="L383" s="229"/>
      <c r="M383" s="229"/>
      <c r="N383" s="229"/>
      <c r="O383" s="230" t="s">
        <v>317</v>
      </c>
      <c r="P383" s="490" t="s">
        <v>2</v>
      </c>
      <c r="Q383" s="229"/>
      <c r="R383" s="229"/>
      <c r="S383" s="229">
        <v>215.05</v>
      </c>
      <c r="T383" s="229"/>
      <c r="U383" s="229"/>
      <c r="V383" s="229"/>
      <c r="W383" s="647"/>
      <c r="X383" s="229"/>
      <c r="Y383" s="486"/>
      <c r="Z383" s="229"/>
      <c r="AA383" s="473">
        <f>SUM(W383-(W383*Z383/100))</f>
        <v>0</v>
      </c>
      <c r="AB383" s="472">
        <f>M383</f>
        <v>0</v>
      </c>
      <c r="AC383" s="659"/>
      <c r="AD383" s="229"/>
      <c r="AE383" s="229"/>
      <c r="AF383" s="229"/>
    </row>
    <row r="384" spans="1:32" ht="17.25" x14ac:dyDescent="0.3">
      <c r="A384" s="229"/>
      <c r="B384" s="230"/>
      <c r="C384" s="229"/>
      <c r="D384" s="229"/>
      <c r="E384" s="229"/>
      <c r="F384" s="229"/>
      <c r="G384" s="229"/>
      <c r="H384" s="229"/>
      <c r="I384" s="229"/>
      <c r="J384" s="229"/>
      <c r="K384" s="229"/>
      <c r="L384" s="229"/>
      <c r="M384" s="229"/>
      <c r="N384" s="229"/>
      <c r="O384" s="230" t="s">
        <v>318</v>
      </c>
      <c r="P384" s="490" t="s">
        <v>0</v>
      </c>
      <c r="Q384" s="229"/>
      <c r="R384" s="229"/>
      <c r="S384" s="229">
        <v>180</v>
      </c>
      <c r="T384" s="229"/>
      <c r="U384" s="229"/>
      <c r="V384" s="229"/>
      <c r="W384" s="647"/>
      <c r="X384" s="229"/>
      <c r="Y384" s="486"/>
      <c r="Z384" s="229"/>
      <c r="AA384" s="473">
        <f>SUM(W384-(W384*Z384/100))</f>
        <v>0</v>
      </c>
      <c r="AB384" s="472">
        <f>M384</f>
        <v>0</v>
      </c>
      <c r="AC384" s="659"/>
      <c r="AD384" s="229"/>
      <c r="AE384" s="229"/>
      <c r="AF384" s="229"/>
    </row>
    <row r="385" spans="1:32" ht="17.25" x14ac:dyDescent="0.3">
      <c r="A385" s="229">
        <v>229</v>
      </c>
      <c r="B385" s="230" t="s">
        <v>14</v>
      </c>
      <c r="C385" s="229">
        <v>1544</v>
      </c>
      <c r="D385" s="229">
        <v>4</v>
      </c>
      <c r="E385" s="229">
        <v>1</v>
      </c>
      <c r="F385" s="229">
        <v>22</v>
      </c>
      <c r="G385" s="229">
        <v>1722</v>
      </c>
      <c r="H385" s="229"/>
      <c r="I385" s="229"/>
      <c r="J385" s="229"/>
      <c r="K385" s="229"/>
      <c r="L385" s="229"/>
      <c r="M385" s="229"/>
      <c r="N385" s="229"/>
      <c r="O385" s="230"/>
      <c r="P385" s="490"/>
      <c r="Q385" s="229"/>
      <c r="R385" s="229"/>
      <c r="S385" s="229"/>
      <c r="T385" s="229"/>
      <c r="U385" s="229"/>
      <c r="V385" s="229"/>
      <c r="W385" s="647"/>
      <c r="X385" s="229"/>
      <c r="Y385" s="486"/>
      <c r="Z385" s="229"/>
      <c r="AA385" s="473">
        <f>SUM(W385-(W385*Z385/100))</f>
        <v>0</v>
      </c>
      <c r="AB385" s="472">
        <f>M385</f>
        <v>0</v>
      </c>
      <c r="AC385" s="659"/>
      <c r="AD385" s="229">
        <v>50</v>
      </c>
      <c r="AE385" s="229">
        <v>0</v>
      </c>
      <c r="AF385" s="229">
        <v>0.01</v>
      </c>
    </row>
    <row r="386" spans="1:32" ht="17.25" x14ac:dyDescent="0.3">
      <c r="A386" s="229">
        <v>230</v>
      </c>
      <c r="B386" s="230" t="s">
        <v>4</v>
      </c>
      <c r="C386" s="229">
        <v>2239</v>
      </c>
      <c r="D386" s="229">
        <v>11</v>
      </c>
      <c r="E386" s="229">
        <v>1</v>
      </c>
      <c r="F386" s="229">
        <v>34</v>
      </c>
      <c r="G386" s="229">
        <v>4534</v>
      </c>
      <c r="H386" s="229"/>
      <c r="I386" s="229"/>
      <c r="J386" s="229"/>
      <c r="K386" s="229"/>
      <c r="L386" s="229">
        <v>75</v>
      </c>
      <c r="M386" s="229">
        <f>L386*G386</f>
        <v>340050</v>
      </c>
      <c r="N386" s="229"/>
      <c r="O386" s="230"/>
      <c r="P386" s="490"/>
      <c r="Q386" s="229"/>
      <c r="R386" s="229"/>
      <c r="S386" s="229"/>
      <c r="T386" s="229"/>
      <c r="U386" s="229"/>
      <c r="V386" s="229"/>
      <c r="W386" s="647"/>
      <c r="X386" s="229"/>
      <c r="Y386" s="486"/>
      <c r="Z386" s="229"/>
      <c r="AA386" s="473">
        <f>SUM(W386-(W386*Z386/100))</f>
        <v>0</v>
      </c>
      <c r="AB386" s="472">
        <f>M386</f>
        <v>340050</v>
      </c>
      <c r="AC386" s="659"/>
      <c r="AD386" s="229">
        <v>50</v>
      </c>
      <c r="AE386" s="229">
        <v>0</v>
      </c>
      <c r="AF386" s="229">
        <v>0.01</v>
      </c>
    </row>
    <row r="387" spans="1:32" ht="17.25" x14ac:dyDescent="0.3">
      <c r="A387" s="229">
        <v>231</v>
      </c>
      <c r="B387" s="230" t="s">
        <v>14</v>
      </c>
      <c r="C387" s="229">
        <v>295</v>
      </c>
      <c r="D387" s="229">
        <v>0</v>
      </c>
      <c r="E387" s="229">
        <v>1</v>
      </c>
      <c r="F387" s="229">
        <v>42</v>
      </c>
      <c r="G387" s="229"/>
      <c r="H387" s="229">
        <v>142</v>
      </c>
      <c r="I387" s="229"/>
      <c r="J387" s="229"/>
      <c r="K387" s="229"/>
      <c r="L387" s="229"/>
      <c r="M387" s="229"/>
      <c r="N387" s="229"/>
      <c r="O387" s="230" t="s">
        <v>44</v>
      </c>
      <c r="P387" s="490" t="s">
        <v>9</v>
      </c>
      <c r="Q387" s="229">
        <v>308</v>
      </c>
      <c r="R387" s="229"/>
      <c r="S387" s="229"/>
      <c r="T387" s="229"/>
      <c r="U387" s="229"/>
      <c r="V387" s="229"/>
      <c r="W387" s="647">
        <v>6500</v>
      </c>
      <c r="X387" s="229">
        <f>Q387*W387</f>
        <v>2002000</v>
      </c>
      <c r="Y387" s="486">
        <v>52</v>
      </c>
      <c r="Z387" s="229">
        <v>85</v>
      </c>
      <c r="AA387" s="473">
        <f>SUM(W387-(W387*Z387/100))</f>
        <v>975</v>
      </c>
      <c r="AB387" s="472">
        <f>AA387</f>
        <v>975</v>
      </c>
      <c r="AC387" s="659"/>
      <c r="AD387" s="229">
        <v>10</v>
      </c>
      <c r="AE387" s="229">
        <v>0</v>
      </c>
      <c r="AF387" s="229">
        <v>0.02</v>
      </c>
    </row>
    <row r="388" spans="1:32" ht="17.25" x14ac:dyDescent="0.3">
      <c r="A388" s="229"/>
      <c r="B388" s="230"/>
      <c r="C388" s="229"/>
      <c r="D388" s="229"/>
      <c r="E388" s="229"/>
      <c r="F388" s="229"/>
      <c r="G388" s="229"/>
      <c r="H388" s="229"/>
      <c r="I388" s="229"/>
      <c r="J388" s="229"/>
      <c r="K388" s="229"/>
      <c r="L388" s="229"/>
      <c r="M388" s="229"/>
      <c r="N388" s="229"/>
      <c r="O388" s="230" t="s">
        <v>317</v>
      </c>
      <c r="P388" s="490" t="s">
        <v>2</v>
      </c>
      <c r="Q388" s="229"/>
      <c r="R388" s="229"/>
      <c r="S388" s="229">
        <v>198</v>
      </c>
      <c r="T388" s="229"/>
      <c r="U388" s="229"/>
      <c r="V388" s="229"/>
      <c r="W388" s="647"/>
      <c r="X388" s="229"/>
      <c r="Y388" s="486"/>
      <c r="Z388" s="229"/>
      <c r="AA388" s="473">
        <f>SUM(W388-(W388*Z388/100))</f>
        <v>0</v>
      </c>
      <c r="AB388" s="472"/>
      <c r="AC388" s="659"/>
      <c r="AD388" s="229"/>
      <c r="AE388" s="229"/>
      <c r="AF388" s="229"/>
    </row>
    <row r="389" spans="1:32" ht="17.25" x14ac:dyDescent="0.3">
      <c r="A389" s="229"/>
      <c r="B389" s="230"/>
      <c r="C389" s="229"/>
      <c r="D389" s="229"/>
      <c r="E389" s="229"/>
      <c r="F389" s="229"/>
      <c r="G389" s="229"/>
      <c r="H389" s="229"/>
      <c r="I389" s="229"/>
      <c r="J389" s="229"/>
      <c r="K389" s="229"/>
      <c r="L389" s="229"/>
      <c r="M389" s="229"/>
      <c r="N389" s="229"/>
      <c r="O389" s="230" t="s">
        <v>318</v>
      </c>
      <c r="P389" s="490" t="s">
        <v>0</v>
      </c>
      <c r="Q389" s="229"/>
      <c r="R389" s="229"/>
      <c r="S389" s="229">
        <v>110</v>
      </c>
      <c r="T389" s="229"/>
      <c r="U389" s="229"/>
      <c r="V389" s="229"/>
      <c r="W389" s="647"/>
      <c r="X389" s="229"/>
      <c r="Y389" s="486"/>
      <c r="Z389" s="229"/>
      <c r="AA389" s="473">
        <f>SUM(W389-(W389*Z389/100))</f>
        <v>0</v>
      </c>
      <c r="AB389" s="472"/>
      <c r="AC389" s="659"/>
      <c r="AD389" s="229"/>
      <c r="AE389" s="229"/>
      <c r="AF389" s="229"/>
    </row>
    <row r="390" spans="1:32" ht="17.25" x14ac:dyDescent="0.3">
      <c r="A390" s="229"/>
      <c r="B390" s="230"/>
      <c r="C390" s="229"/>
      <c r="D390" s="229"/>
      <c r="E390" s="229"/>
      <c r="F390" s="229"/>
      <c r="G390" s="229"/>
      <c r="H390" s="229"/>
      <c r="I390" s="229"/>
      <c r="J390" s="229"/>
      <c r="K390" s="229"/>
      <c r="L390" s="229"/>
      <c r="M390" s="229"/>
      <c r="N390" s="229"/>
      <c r="O390" s="230" t="s">
        <v>158</v>
      </c>
      <c r="P390" s="490" t="s">
        <v>2</v>
      </c>
      <c r="Q390" s="229">
        <v>33</v>
      </c>
      <c r="R390" s="229"/>
      <c r="S390" s="229">
        <v>33</v>
      </c>
      <c r="T390" s="229"/>
      <c r="U390" s="229"/>
      <c r="V390" s="229"/>
      <c r="W390" s="647">
        <v>2400</v>
      </c>
      <c r="X390" s="229">
        <f>Q390*W390</f>
        <v>79200</v>
      </c>
      <c r="Y390" s="486">
        <v>15</v>
      </c>
      <c r="Z390" s="229">
        <v>20</v>
      </c>
      <c r="AA390" s="473">
        <f>SUM(W390-(W390*Z390/100))</f>
        <v>1920</v>
      </c>
      <c r="AB390" s="472">
        <f>AA390</f>
        <v>1920</v>
      </c>
      <c r="AC390" s="659"/>
      <c r="AD390" s="229">
        <v>10</v>
      </c>
      <c r="AE390" s="229">
        <v>0</v>
      </c>
      <c r="AF390" s="229">
        <v>0.02</v>
      </c>
    </row>
    <row r="391" spans="1:32" ht="17.25" x14ac:dyDescent="0.3">
      <c r="A391" s="229"/>
      <c r="B391" s="230"/>
      <c r="C391" s="229"/>
      <c r="D391" s="229"/>
      <c r="E391" s="229"/>
      <c r="F391" s="229"/>
      <c r="G391" s="229"/>
      <c r="H391" s="229"/>
      <c r="I391" s="229"/>
      <c r="J391" s="229"/>
      <c r="K391" s="229"/>
      <c r="L391" s="229"/>
      <c r="M391" s="229"/>
      <c r="N391" s="229"/>
      <c r="O391" s="230" t="s">
        <v>218</v>
      </c>
      <c r="P391" s="490" t="s">
        <v>0</v>
      </c>
      <c r="Q391" s="229">
        <v>72</v>
      </c>
      <c r="R391" s="229">
        <v>72</v>
      </c>
      <c r="S391" s="229"/>
      <c r="T391" s="229"/>
      <c r="U391" s="229"/>
      <c r="V391" s="229"/>
      <c r="W391" s="647">
        <v>2050</v>
      </c>
      <c r="X391" s="229">
        <f>Q391*W391</f>
        <v>147600</v>
      </c>
      <c r="Y391" s="486">
        <v>15</v>
      </c>
      <c r="Z391" s="229">
        <v>65</v>
      </c>
      <c r="AA391" s="473">
        <f>SUM(W391-(W391*Z391/100))</f>
        <v>717.5</v>
      </c>
      <c r="AB391" s="472">
        <f>AA391</f>
        <v>717.5</v>
      </c>
      <c r="AC391" s="659"/>
      <c r="AD391" s="229">
        <v>50</v>
      </c>
      <c r="AE391" s="229">
        <v>0</v>
      </c>
      <c r="AF391" s="229">
        <v>0.01</v>
      </c>
    </row>
    <row r="392" spans="1:32" ht="17.25" x14ac:dyDescent="0.3">
      <c r="A392" s="229">
        <v>232</v>
      </c>
      <c r="B392" s="230" t="s">
        <v>4</v>
      </c>
      <c r="C392" s="229">
        <v>6238</v>
      </c>
      <c r="D392" s="229">
        <v>26</v>
      </c>
      <c r="E392" s="229">
        <v>1</v>
      </c>
      <c r="F392" s="229">
        <v>10</v>
      </c>
      <c r="G392" s="229">
        <v>10510</v>
      </c>
      <c r="H392" s="229"/>
      <c r="I392" s="229"/>
      <c r="J392" s="229"/>
      <c r="K392" s="229"/>
      <c r="L392" s="229">
        <v>75</v>
      </c>
      <c r="M392" s="229">
        <f>L392*G392</f>
        <v>788250</v>
      </c>
      <c r="N392" s="229"/>
      <c r="O392" s="230"/>
      <c r="P392" s="490"/>
      <c r="Q392" s="229"/>
      <c r="R392" s="229"/>
      <c r="S392" s="229"/>
      <c r="T392" s="229"/>
      <c r="U392" s="229"/>
      <c r="V392" s="229"/>
      <c r="W392" s="647"/>
      <c r="X392" s="229"/>
      <c r="Y392" s="486"/>
      <c r="Z392" s="229"/>
      <c r="AA392" s="473">
        <f>SUM(W392-(W392*Z392/100))</f>
        <v>0</v>
      </c>
      <c r="AB392" s="472">
        <f>M392</f>
        <v>788250</v>
      </c>
      <c r="AC392" s="659"/>
      <c r="AD392" s="229">
        <v>50</v>
      </c>
      <c r="AE392" s="229">
        <v>0</v>
      </c>
      <c r="AF392" s="229">
        <v>0.01</v>
      </c>
    </row>
    <row r="393" spans="1:32" ht="17.25" x14ac:dyDescent="0.3">
      <c r="A393" s="229">
        <v>233</v>
      </c>
      <c r="B393" s="230" t="s">
        <v>4</v>
      </c>
      <c r="C393" s="229">
        <v>12159</v>
      </c>
      <c r="D393" s="229">
        <v>2</v>
      </c>
      <c r="E393" s="229">
        <v>0</v>
      </c>
      <c r="F393" s="229">
        <v>91</v>
      </c>
      <c r="G393" s="229">
        <v>891</v>
      </c>
      <c r="H393" s="229"/>
      <c r="I393" s="229"/>
      <c r="J393" s="229"/>
      <c r="K393" s="229"/>
      <c r="L393" s="229">
        <v>75</v>
      </c>
      <c r="M393" s="229">
        <f>L393*G393</f>
        <v>66825</v>
      </c>
      <c r="N393" s="229"/>
      <c r="O393" s="230"/>
      <c r="P393" s="490"/>
      <c r="Q393" s="229"/>
      <c r="R393" s="229"/>
      <c r="S393" s="229"/>
      <c r="T393" s="229"/>
      <c r="U393" s="229"/>
      <c r="V393" s="229"/>
      <c r="W393" s="647"/>
      <c r="X393" s="229"/>
      <c r="Y393" s="486"/>
      <c r="Z393" s="229"/>
      <c r="AA393" s="473">
        <f>SUM(W393-(W393*Z393/100))</f>
        <v>0</v>
      </c>
      <c r="AB393" s="472">
        <f>M393</f>
        <v>66825</v>
      </c>
      <c r="AC393" s="659"/>
      <c r="AD393" s="229">
        <v>50</v>
      </c>
      <c r="AE393" s="229">
        <v>0</v>
      </c>
      <c r="AF393" s="229">
        <v>0.01</v>
      </c>
    </row>
    <row r="394" spans="1:32" ht="17.25" x14ac:dyDescent="0.3">
      <c r="A394" s="229">
        <v>234</v>
      </c>
      <c r="B394" s="230" t="s">
        <v>4</v>
      </c>
      <c r="C394" s="229">
        <v>29621</v>
      </c>
      <c r="D394" s="229">
        <v>0</v>
      </c>
      <c r="E394" s="229">
        <v>0</v>
      </c>
      <c r="F394" s="229">
        <v>95</v>
      </c>
      <c r="G394" s="229"/>
      <c r="H394" s="229">
        <v>95</v>
      </c>
      <c r="I394" s="229"/>
      <c r="J394" s="229"/>
      <c r="K394" s="229"/>
      <c r="L394" s="229">
        <v>75</v>
      </c>
      <c r="M394" s="229">
        <f>L394*H394</f>
        <v>7125</v>
      </c>
      <c r="N394" s="229"/>
      <c r="O394" s="230" t="s">
        <v>44</v>
      </c>
      <c r="P394" s="490" t="s">
        <v>9</v>
      </c>
      <c r="Q394" s="229">
        <v>305</v>
      </c>
      <c r="R394" s="229"/>
      <c r="S394" s="229"/>
      <c r="T394" s="229"/>
      <c r="U394" s="229"/>
      <c r="V394" s="229"/>
      <c r="W394" s="647">
        <v>6500</v>
      </c>
      <c r="X394" s="229">
        <f>Q394*W394</f>
        <v>1982500</v>
      </c>
      <c r="Y394" s="486">
        <v>35</v>
      </c>
      <c r="Z394" s="229">
        <v>85</v>
      </c>
      <c r="AA394" s="473">
        <f>SUM(W394-(W394*Z394/100))</f>
        <v>975</v>
      </c>
      <c r="AB394" s="472">
        <f>AA394+M394</f>
        <v>8100</v>
      </c>
      <c r="AC394" s="659"/>
      <c r="AD394" s="229">
        <v>10</v>
      </c>
      <c r="AE394" s="229">
        <v>0</v>
      </c>
      <c r="AF394" s="229">
        <v>0.02</v>
      </c>
    </row>
    <row r="395" spans="1:32" ht="17.25" x14ac:dyDescent="0.3">
      <c r="A395" s="229"/>
      <c r="B395" s="230"/>
      <c r="C395" s="229"/>
      <c r="D395" s="229"/>
      <c r="E395" s="229"/>
      <c r="F395" s="229"/>
      <c r="G395" s="229"/>
      <c r="H395" s="229"/>
      <c r="I395" s="229"/>
      <c r="J395" s="229"/>
      <c r="K395" s="229"/>
      <c r="L395" s="229"/>
      <c r="M395" s="229"/>
      <c r="N395" s="229"/>
      <c r="O395" s="230" t="s">
        <v>317</v>
      </c>
      <c r="P395" s="490" t="s">
        <v>2</v>
      </c>
      <c r="Q395" s="229"/>
      <c r="R395" s="229"/>
      <c r="S395" s="229">
        <v>185</v>
      </c>
      <c r="T395" s="229"/>
      <c r="U395" s="229"/>
      <c r="V395" s="229"/>
      <c r="W395" s="647"/>
      <c r="X395" s="229"/>
      <c r="Y395" s="486"/>
      <c r="Z395" s="229"/>
      <c r="AA395" s="473">
        <f>SUM(W395-(W395*Z395/100))</f>
        <v>0</v>
      </c>
      <c r="AB395" s="472"/>
      <c r="AC395" s="659"/>
      <c r="AD395" s="229"/>
      <c r="AE395" s="229"/>
      <c r="AF395" s="229"/>
    </row>
    <row r="396" spans="1:32" ht="17.25" x14ac:dyDescent="0.3">
      <c r="A396" s="229"/>
      <c r="B396" s="230"/>
      <c r="C396" s="229"/>
      <c r="D396" s="229"/>
      <c r="E396" s="229"/>
      <c r="F396" s="229"/>
      <c r="G396" s="229"/>
      <c r="H396" s="229"/>
      <c r="I396" s="229"/>
      <c r="J396" s="229"/>
      <c r="K396" s="229"/>
      <c r="L396" s="229"/>
      <c r="M396" s="229"/>
      <c r="N396" s="229"/>
      <c r="O396" s="230" t="s">
        <v>318</v>
      </c>
      <c r="P396" s="490" t="s">
        <v>0</v>
      </c>
      <c r="Q396" s="229"/>
      <c r="R396" s="229"/>
      <c r="S396" s="229">
        <v>120</v>
      </c>
      <c r="T396" s="229"/>
      <c r="U396" s="229"/>
      <c r="V396" s="229"/>
      <c r="W396" s="647"/>
      <c r="X396" s="229"/>
      <c r="Y396" s="486"/>
      <c r="Z396" s="229"/>
      <c r="AA396" s="473">
        <f>SUM(W396-(W396*Z396/100))</f>
        <v>0</v>
      </c>
      <c r="AB396" s="472"/>
      <c r="AC396" s="659"/>
      <c r="AD396" s="229"/>
      <c r="AE396" s="229"/>
      <c r="AF396" s="229"/>
    </row>
    <row r="397" spans="1:32" ht="17.25" x14ac:dyDescent="0.3">
      <c r="A397" s="229"/>
      <c r="B397" s="230"/>
      <c r="C397" s="229"/>
      <c r="D397" s="229"/>
      <c r="E397" s="229"/>
      <c r="F397" s="229"/>
      <c r="G397" s="229"/>
      <c r="H397" s="229"/>
      <c r="I397" s="229"/>
      <c r="J397" s="229"/>
      <c r="K397" s="229"/>
      <c r="L397" s="229"/>
      <c r="M397" s="229"/>
      <c r="N397" s="229"/>
      <c r="O397" s="230" t="s">
        <v>16</v>
      </c>
      <c r="P397" s="490" t="s">
        <v>0</v>
      </c>
      <c r="Q397" s="229">
        <v>59.5</v>
      </c>
      <c r="R397" s="229"/>
      <c r="S397" s="229">
        <v>59.5</v>
      </c>
      <c r="T397" s="229"/>
      <c r="U397" s="229"/>
      <c r="V397" s="229"/>
      <c r="W397" s="647">
        <v>2400</v>
      </c>
      <c r="X397" s="229">
        <f>Q397*W397</f>
        <v>142800</v>
      </c>
      <c r="Y397" s="486">
        <v>6</v>
      </c>
      <c r="Z397" s="229">
        <v>20</v>
      </c>
      <c r="AA397" s="473">
        <f>SUM(W397-(W397*Z397/100))</f>
        <v>1920</v>
      </c>
      <c r="AB397" s="472"/>
      <c r="AC397" s="659"/>
      <c r="AD397" s="229">
        <v>0</v>
      </c>
      <c r="AE397" s="493">
        <f>AC397</f>
        <v>0</v>
      </c>
      <c r="AF397" s="229">
        <v>0.03</v>
      </c>
    </row>
    <row r="398" spans="1:32" ht="17.25" x14ac:dyDescent="0.3">
      <c r="A398" s="229"/>
      <c r="B398" s="230"/>
      <c r="C398" s="229"/>
      <c r="D398" s="229"/>
      <c r="E398" s="229"/>
      <c r="F398" s="229"/>
      <c r="G398" s="229"/>
      <c r="H398" s="229"/>
      <c r="I398" s="229"/>
      <c r="J398" s="229"/>
      <c r="K398" s="229"/>
      <c r="L398" s="229"/>
      <c r="M398" s="229"/>
      <c r="N398" s="229"/>
      <c r="O398" s="230" t="s">
        <v>8</v>
      </c>
      <c r="P398" s="490" t="s">
        <v>0</v>
      </c>
      <c r="Q398" s="229">
        <v>30</v>
      </c>
      <c r="R398" s="229">
        <v>30</v>
      </c>
      <c r="S398" s="229"/>
      <c r="T398" s="229"/>
      <c r="U398" s="229"/>
      <c r="V398" s="229"/>
      <c r="W398" s="647">
        <v>5400</v>
      </c>
      <c r="X398" s="229">
        <f>Q398*W398</f>
        <v>162000</v>
      </c>
      <c r="Y398" s="486">
        <v>35</v>
      </c>
      <c r="Z398" s="229">
        <v>93</v>
      </c>
      <c r="AA398" s="473">
        <f>SUM(W398-(W398*Z398/100))</f>
        <v>378</v>
      </c>
      <c r="AB398" s="472"/>
      <c r="AC398" s="659"/>
      <c r="AD398" s="229">
        <v>50</v>
      </c>
      <c r="AE398" s="229">
        <v>0</v>
      </c>
      <c r="AF398" s="229">
        <v>0.01</v>
      </c>
    </row>
    <row r="399" spans="1:32" ht="17.25" x14ac:dyDescent="0.3">
      <c r="A399" s="229">
        <v>235</v>
      </c>
      <c r="B399" s="230" t="s">
        <v>4</v>
      </c>
      <c r="C399" s="229">
        <v>12233</v>
      </c>
      <c r="D399" s="229">
        <v>3</v>
      </c>
      <c r="E399" s="229">
        <v>0</v>
      </c>
      <c r="F399" s="229">
        <v>0</v>
      </c>
      <c r="G399" s="229">
        <v>1200</v>
      </c>
      <c r="H399" s="229"/>
      <c r="I399" s="229"/>
      <c r="J399" s="229"/>
      <c r="K399" s="229"/>
      <c r="L399" s="229">
        <v>75</v>
      </c>
      <c r="M399" s="229">
        <f>L399*G399</f>
        <v>90000</v>
      </c>
      <c r="N399" s="229"/>
      <c r="O399" s="230"/>
      <c r="P399" s="490"/>
      <c r="Q399" s="229"/>
      <c r="R399" s="229"/>
      <c r="S399" s="229"/>
      <c r="T399" s="229"/>
      <c r="U399" s="229"/>
      <c r="V399" s="229"/>
      <c r="W399" s="647"/>
      <c r="X399" s="229"/>
      <c r="Y399" s="486"/>
      <c r="Z399" s="229"/>
      <c r="AA399" s="473">
        <f>SUM(W399-(W399*Z399/100))</f>
        <v>0</v>
      </c>
      <c r="AB399" s="472">
        <f>M399</f>
        <v>90000</v>
      </c>
      <c r="AC399" s="659"/>
      <c r="AD399" s="229">
        <v>50</v>
      </c>
      <c r="AE399" s="229">
        <v>0</v>
      </c>
      <c r="AF399" s="229">
        <v>0.01</v>
      </c>
    </row>
    <row r="400" spans="1:32" ht="17.25" x14ac:dyDescent="0.3">
      <c r="A400" s="229">
        <v>236</v>
      </c>
      <c r="B400" s="230" t="s">
        <v>14</v>
      </c>
      <c r="C400" s="229">
        <v>1545</v>
      </c>
      <c r="D400" s="229">
        <v>1</v>
      </c>
      <c r="E400" s="229">
        <v>2</v>
      </c>
      <c r="F400" s="229">
        <v>60</v>
      </c>
      <c r="G400" s="229"/>
      <c r="H400" s="229">
        <v>243.84</v>
      </c>
      <c r="I400" s="229">
        <v>416.16</v>
      </c>
      <c r="J400" s="229"/>
      <c r="K400" s="229"/>
      <c r="L400" s="229"/>
      <c r="M400" s="229"/>
      <c r="N400" s="229"/>
      <c r="O400" s="230" t="s">
        <v>39</v>
      </c>
      <c r="P400" s="490" t="s">
        <v>2</v>
      </c>
      <c r="Q400" s="229">
        <v>243.84</v>
      </c>
      <c r="R400" s="229"/>
      <c r="S400" s="229">
        <v>243.84</v>
      </c>
      <c r="T400" s="229"/>
      <c r="U400" s="229"/>
      <c r="V400" s="229"/>
      <c r="W400" s="647">
        <v>6500</v>
      </c>
      <c r="X400" s="229">
        <f>Q400*W400</f>
        <v>1584960</v>
      </c>
      <c r="Y400" s="486">
        <v>5</v>
      </c>
      <c r="Z400" s="229">
        <v>5</v>
      </c>
      <c r="AA400" s="473">
        <f>SUM(W400-(W400*Z400/100))</f>
        <v>6175</v>
      </c>
      <c r="AB400" s="472"/>
      <c r="AC400" s="659"/>
      <c r="AD400" s="229">
        <v>10</v>
      </c>
      <c r="AE400" s="229">
        <v>0</v>
      </c>
      <c r="AF400" s="229">
        <v>0.02</v>
      </c>
    </row>
    <row r="401" spans="1:32" ht="17.25" x14ac:dyDescent="0.3">
      <c r="A401" s="229">
        <v>237</v>
      </c>
      <c r="B401" s="230" t="s">
        <v>4</v>
      </c>
      <c r="C401" s="229">
        <v>165</v>
      </c>
      <c r="D401" s="229">
        <v>0</v>
      </c>
      <c r="E401" s="229">
        <v>2</v>
      </c>
      <c r="F401" s="229">
        <v>54</v>
      </c>
      <c r="G401" s="229"/>
      <c r="H401" s="229">
        <v>254</v>
      </c>
      <c r="I401" s="229"/>
      <c r="J401" s="229"/>
      <c r="K401" s="229"/>
      <c r="L401" s="229">
        <v>75</v>
      </c>
      <c r="M401" s="229">
        <f>H401*L401</f>
        <v>19050</v>
      </c>
      <c r="N401" s="229"/>
      <c r="O401" s="230" t="s">
        <v>39</v>
      </c>
      <c r="P401" s="490" t="s">
        <v>2</v>
      </c>
      <c r="Q401" s="229">
        <v>168</v>
      </c>
      <c r="R401" s="229"/>
      <c r="S401" s="229">
        <v>168</v>
      </c>
      <c r="T401" s="229"/>
      <c r="U401" s="229"/>
      <c r="V401" s="229"/>
      <c r="W401" s="647">
        <v>6500</v>
      </c>
      <c r="X401" s="229">
        <f>Q401*W401</f>
        <v>1092000</v>
      </c>
      <c r="Y401" s="486">
        <v>30</v>
      </c>
      <c r="Z401" s="229">
        <v>50</v>
      </c>
      <c r="AA401" s="473">
        <f>SUM(W401-(W401*Z401/100))</f>
        <v>3250</v>
      </c>
      <c r="AB401" s="472">
        <f>AA401+M401</f>
        <v>22300</v>
      </c>
      <c r="AC401" s="659"/>
      <c r="AD401" s="229">
        <v>10</v>
      </c>
      <c r="AE401" s="229">
        <v>0</v>
      </c>
      <c r="AF401" s="229">
        <v>0.02</v>
      </c>
    </row>
    <row r="402" spans="1:32" ht="17.25" x14ac:dyDescent="0.3">
      <c r="A402" s="229"/>
      <c r="B402" s="230"/>
      <c r="C402" s="229"/>
      <c r="D402" s="229"/>
      <c r="E402" s="229"/>
      <c r="F402" s="229"/>
      <c r="G402" s="229"/>
      <c r="H402" s="229"/>
      <c r="I402" s="229"/>
      <c r="J402" s="229"/>
      <c r="K402" s="229"/>
      <c r="L402" s="229"/>
      <c r="M402" s="229"/>
      <c r="N402" s="229"/>
      <c r="O402" s="230" t="s">
        <v>39</v>
      </c>
      <c r="P402" s="490" t="s">
        <v>2</v>
      </c>
      <c r="Q402" s="229">
        <v>186</v>
      </c>
      <c r="R402" s="229"/>
      <c r="S402" s="229">
        <v>186</v>
      </c>
      <c r="T402" s="229"/>
      <c r="U402" s="229"/>
      <c r="V402" s="229"/>
      <c r="W402" s="647">
        <v>6500</v>
      </c>
      <c r="X402" s="229">
        <f>Q402*W402</f>
        <v>1209000</v>
      </c>
      <c r="Y402" s="486">
        <v>30</v>
      </c>
      <c r="Z402" s="229">
        <v>50</v>
      </c>
      <c r="AA402" s="473">
        <f>SUM(W402-(W402*Z402/100))</f>
        <v>3250</v>
      </c>
      <c r="AB402" s="472">
        <f>AA402</f>
        <v>3250</v>
      </c>
      <c r="AC402" s="659"/>
      <c r="AD402" s="229">
        <v>10</v>
      </c>
      <c r="AE402" s="229">
        <v>0</v>
      </c>
      <c r="AF402" s="229">
        <v>0.02</v>
      </c>
    </row>
    <row r="403" spans="1:32" ht="17.25" x14ac:dyDescent="0.3">
      <c r="A403" s="229"/>
      <c r="B403" s="230"/>
      <c r="C403" s="229"/>
      <c r="D403" s="229"/>
      <c r="E403" s="229"/>
      <c r="F403" s="229"/>
      <c r="G403" s="229"/>
      <c r="H403" s="229"/>
      <c r="I403" s="229"/>
      <c r="J403" s="229"/>
      <c r="K403" s="229"/>
      <c r="L403" s="229"/>
      <c r="M403" s="229"/>
      <c r="N403" s="229"/>
      <c r="O403" s="230" t="s">
        <v>39</v>
      </c>
      <c r="P403" s="490" t="s">
        <v>2</v>
      </c>
      <c r="Q403" s="229">
        <v>153.44999999999999</v>
      </c>
      <c r="R403" s="229"/>
      <c r="S403" s="229">
        <v>153.44999999999999</v>
      </c>
      <c r="T403" s="229"/>
      <c r="U403" s="229"/>
      <c r="V403" s="229"/>
      <c r="W403" s="647">
        <v>6500</v>
      </c>
      <c r="X403" s="229">
        <f>Q403*W403</f>
        <v>997424.99999999988</v>
      </c>
      <c r="Y403" s="486">
        <v>20</v>
      </c>
      <c r="Z403" s="229">
        <v>30</v>
      </c>
      <c r="AA403" s="473">
        <f>SUM(W403-(W403*Z403/100))</f>
        <v>4550</v>
      </c>
      <c r="AB403" s="472">
        <f>AA403</f>
        <v>4550</v>
      </c>
      <c r="AC403" s="659"/>
      <c r="AD403" s="229">
        <v>10</v>
      </c>
      <c r="AE403" s="229">
        <v>0</v>
      </c>
      <c r="AF403" s="229">
        <v>0.02</v>
      </c>
    </row>
    <row r="404" spans="1:32" ht="17.25" x14ac:dyDescent="0.3">
      <c r="A404" s="229"/>
      <c r="B404" s="230"/>
      <c r="C404" s="229"/>
      <c r="D404" s="229"/>
      <c r="E404" s="229"/>
      <c r="F404" s="229"/>
      <c r="G404" s="229"/>
      <c r="H404" s="229"/>
      <c r="I404" s="229"/>
      <c r="J404" s="229"/>
      <c r="K404" s="229"/>
      <c r="L404" s="229"/>
      <c r="M404" s="229"/>
      <c r="N404" s="229"/>
      <c r="O404" s="230" t="s">
        <v>16</v>
      </c>
      <c r="P404" s="490" t="s">
        <v>2</v>
      </c>
      <c r="Q404" s="229">
        <v>56.65</v>
      </c>
      <c r="R404" s="229"/>
      <c r="S404" s="229">
        <v>56.65</v>
      </c>
      <c r="T404" s="229"/>
      <c r="U404" s="229"/>
      <c r="V404" s="229"/>
      <c r="W404" s="647">
        <v>2400</v>
      </c>
      <c r="X404" s="229">
        <f>Q404*W404</f>
        <v>135960</v>
      </c>
      <c r="Y404" s="486">
        <v>3</v>
      </c>
      <c r="Z404" s="229">
        <v>3</v>
      </c>
      <c r="AA404" s="473">
        <f>SUM(W404-(W404*Z404/100))</f>
        <v>2328</v>
      </c>
      <c r="AB404" s="472">
        <f>AA404</f>
        <v>2328</v>
      </c>
      <c r="AC404" s="659"/>
      <c r="AD404" s="229">
        <v>0</v>
      </c>
      <c r="AE404" s="493">
        <f>AC404</f>
        <v>0</v>
      </c>
      <c r="AF404" s="229">
        <v>0.03</v>
      </c>
    </row>
    <row r="405" spans="1:32" ht="17.25" x14ac:dyDescent="0.3">
      <c r="A405" s="229">
        <v>238</v>
      </c>
      <c r="B405" s="230" t="s">
        <v>4</v>
      </c>
      <c r="C405" s="229">
        <v>6555</v>
      </c>
      <c r="D405" s="229">
        <v>12</v>
      </c>
      <c r="E405" s="229">
        <v>3</v>
      </c>
      <c r="F405" s="229">
        <v>40</v>
      </c>
      <c r="G405" s="229">
        <v>5140</v>
      </c>
      <c r="H405" s="229"/>
      <c r="I405" s="229"/>
      <c r="J405" s="229"/>
      <c r="K405" s="229"/>
      <c r="L405" s="229">
        <v>75</v>
      </c>
      <c r="M405" s="229">
        <f>L405*G405</f>
        <v>385500</v>
      </c>
      <c r="N405" s="229"/>
      <c r="O405" s="230"/>
      <c r="P405" s="490"/>
      <c r="Q405" s="229"/>
      <c r="R405" s="229"/>
      <c r="S405" s="229"/>
      <c r="T405" s="229"/>
      <c r="U405" s="229"/>
      <c r="V405" s="229"/>
      <c r="W405" s="647"/>
      <c r="X405" s="229"/>
      <c r="Y405" s="486"/>
      <c r="Z405" s="229"/>
      <c r="AA405" s="473"/>
      <c r="AB405" s="472">
        <f>M405</f>
        <v>385500</v>
      </c>
      <c r="AC405" s="659"/>
      <c r="AD405" s="229">
        <v>50</v>
      </c>
      <c r="AE405" s="229">
        <v>0</v>
      </c>
      <c r="AF405" s="229">
        <v>0.01</v>
      </c>
    </row>
    <row r="406" spans="1:32" ht="17.25" x14ac:dyDescent="0.3">
      <c r="A406" s="229">
        <v>239</v>
      </c>
      <c r="B406" s="230" t="s">
        <v>4</v>
      </c>
      <c r="C406" s="229">
        <v>10084</v>
      </c>
      <c r="D406" s="229">
        <v>2</v>
      </c>
      <c r="E406" s="229">
        <v>2</v>
      </c>
      <c r="F406" s="229">
        <v>13</v>
      </c>
      <c r="G406" s="229">
        <v>1013</v>
      </c>
      <c r="H406" s="229"/>
      <c r="I406" s="229"/>
      <c r="J406" s="229"/>
      <c r="K406" s="229"/>
      <c r="L406" s="229">
        <v>75</v>
      </c>
      <c r="M406" s="229">
        <f>L406*G406</f>
        <v>75975</v>
      </c>
      <c r="N406" s="229"/>
      <c r="O406" s="230"/>
      <c r="P406" s="490"/>
      <c r="Q406" s="229"/>
      <c r="R406" s="229"/>
      <c r="S406" s="229"/>
      <c r="T406" s="229"/>
      <c r="U406" s="229"/>
      <c r="V406" s="229"/>
      <c r="W406" s="647"/>
      <c r="X406" s="229"/>
      <c r="Y406" s="486"/>
      <c r="Z406" s="229"/>
      <c r="AA406" s="473">
        <f>SUM(W406-(W406*Z406/100))</f>
        <v>0</v>
      </c>
      <c r="AB406" s="472">
        <f>M406</f>
        <v>75975</v>
      </c>
      <c r="AC406" s="659"/>
      <c r="AD406" s="229">
        <v>50</v>
      </c>
      <c r="AE406" s="229">
        <v>0</v>
      </c>
      <c r="AF406" s="229">
        <v>0.01</v>
      </c>
    </row>
    <row r="407" spans="1:32" ht="17.25" x14ac:dyDescent="0.3">
      <c r="A407" s="229">
        <v>240</v>
      </c>
      <c r="B407" s="230" t="s">
        <v>14</v>
      </c>
      <c r="C407" s="229">
        <v>556</v>
      </c>
      <c r="D407" s="229">
        <v>1</v>
      </c>
      <c r="E407" s="229">
        <v>3</v>
      </c>
      <c r="F407" s="229">
        <v>80</v>
      </c>
      <c r="G407" s="229">
        <v>780</v>
      </c>
      <c r="H407" s="229"/>
      <c r="I407" s="229"/>
      <c r="J407" s="229"/>
      <c r="K407" s="229"/>
      <c r="L407" s="229"/>
      <c r="M407" s="229"/>
      <c r="N407" s="229"/>
      <c r="O407" s="230"/>
      <c r="P407" s="490"/>
      <c r="Q407" s="229"/>
      <c r="R407" s="229"/>
      <c r="S407" s="229"/>
      <c r="T407" s="229"/>
      <c r="U407" s="229"/>
      <c r="V407" s="229"/>
      <c r="W407" s="647"/>
      <c r="X407" s="229"/>
      <c r="Y407" s="486"/>
      <c r="Z407" s="229"/>
      <c r="AA407" s="473">
        <f>SUM(W407-(W407*Z407/100))</f>
        <v>0</v>
      </c>
      <c r="AB407" s="472">
        <f>M407</f>
        <v>0</v>
      </c>
      <c r="AC407" s="659"/>
      <c r="AD407" s="229">
        <v>50</v>
      </c>
      <c r="AE407" s="229">
        <v>0</v>
      </c>
      <c r="AF407" s="229">
        <v>0.01</v>
      </c>
    </row>
    <row r="408" spans="1:32" ht="17.25" x14ac:dyDescent="0.3">
      <c r="A408" s="229">
        <v>241</v>
      </c>
      <c r="B408" s="230" t="s">
        <v>4</v>
      </c>
      <c r="C408" s="229">
        <v>15103</v>
      </c>
      <c r="D408" s="229">
        <v>12</v>
      </c>
      <c r="E408" s="229">
        <v>0</v>
      </c>
      <c r="F408" s="229">
        <v>15</v>
      </c>
      <c r="G408" s="229">
        <v>4815</v>
      </c>
      <c r="H408" s="229"/>
      <c r="I408" s="229"/>
      <c r="J408" s="229"/>
      <c r="K408" s="229"/>
      <c r="L408" s="229">
        <v>75</v>
      </c>
      <c r="M408" s="229">
        <f>G408*L408</f>
        <v>361125</v>
      </c>
      <c r="N408" s="229"/>
      <c r="O408" s="230"/>
      <c r="P408" s="490"/>
      <c r="Q408" s="229"/>
      <c r="R408" s="229"/>
      <c r="S408" s="229"/>
      <c r="T408" s="229"/>
      <c r="U408" s="229"/>
      <c r="V408" s="229"/>
      <c r="W408" s="647"/>
      <c r="X408" s="229"/>
      <c r="Y408" s="486"/>
      <c r="Z408" s="229"/>
      <c r="AA408" s="473">
        <f>SUM(W408-(W408*Z408/100))</f>
        <v>0</v>
      </c>
      <c r="AB408" s="472">
        <f>M408</f>
        <v>361125</v>
      </c>
      <c r="AC408" s="659"/>
      <c r="AD408" s="229">
        <v>50</v>
      </c>
      <c r="AE408" s="229">
        <v>0</v>
      </c>
      <c r="AF408" s="229">
        <v>0.01</v>
      </c>
    </row>
    <row r="409" spans="1:32" ht="17.25" x14ac:dyDescent="0.3">
      <c r="A409" s="229">
        <v>242</v>
      </c>
      <c r="B409" s="230" t="s">
        <v>4</v>
      </c>
      <c r="C409" s="229">
        <v>15168</v>
      </c>
      <c r="D409" s="229">
        <v>7</v>
      </c>
      <c r="E409" s="229">
        <v>3</v>
      </c>
      <c r="F409" s="229">
        <v>6</v>
      </c>
      <c r="G409" s="229">
        <v>3106</v>
      </c>
      <c r="H409" s="229"/>
      <c r="I409" s="229"/>
      <c r="J409" s="229"/>
      <c r="K409" s="229"/>
      <c r="L409" s="229">
        <v>75</v>
      </c>
      <c r="M409" s="229">
        <f>G409*L409</f>
        <v>232950</v>
      </c>
      <c r="N409" s="229"/>
      <c r="O409" s="230"/>
      <c r="P409" s="490"/>
      <c r="Q409" s="229"/>
      <c r="R409" s="229"/>
      <c r="S409" s="229"/>
      <c r="T409" s="229"/>
      <c r="U409" s="229"/>
      <c r="V409" s="229"/>
      <c r="W409" s="647"/>
      <c r="X409" s="229"/>
      <c r="Y409" s="486"/>
      <c r="Z409" s="229"/>
      <c r="AA409" s="473">
        <f>SUM(W409-(W409*Z409/100))</f>
        <v>0</v>
      </c>
      <c r="AB409" s="472">
        <f>M409</f>
        <v>232950</v>
      </c>
      <c r="AC409" s="659"/>
      <c r="AD409" s="229">
        <v>50</v>
      </c>
      <c r="AE409" s="229">
        <v>0</v>
      </c>
      <c r="AF409" s="229">
        <v>0.01</v>
      </c>
    </row>
    <row r="410" spans="1:32" ht="17.25" x14ac:dyDescent="0.3">
      <c r="A410" s="229">
        <v>243</v>
      </c>
      <c r="B410" s="230" t="s">
        <v>14</v>
      </c>
      <c r="C410" s="229">
        <v>6500</v>
      </c>
      <c r="D410" s="229">
        <v>0</v>
      </c>
      <c r="E410" s="229">
        <v>2</v>
      </c>
      <c r="F410" s="229">
        <v>0</v>
      </c>
      <c r="G410" s="229"/>
      <c r="H410" s="229">
        <v>200</v>
      </c>
      <c r="I410" s="229"/>
      <c r="J410" s="229"/>
      <c r="K410" s="229"/>
      <c r="L410" s="229"/>
      <c r="M410" s="229"/>
      <c r="N410" s="229"/>
      <c r="O410" s="230" t="s">
        <v>39</v>
      </c>
      <c r="P410" s="490" t="s">
        <v>2</v>
      </c>
      <c r="Q410" s="229">
        <v>147</v>
      </c>
      <c r="R410" s="229"/>
      <c r="S410" s="229">
        <v>147</v>
      </c>
      <c r="T410" s="229"/>
      <c r="U410" s="229"/>
      <c r="V410" s="229"/>
      <c r="W410" s="647">
        <v>6500</v>
      </c>
      <c r="X410" s="229">
        <f>Q410*W410</f>
        <v>955500</v>
      </c>
      <c r="Y410" s="486">
        <v>40</v>
      </c>
      <c r="Z410" s="229">
        <v>70</v>
      </c>
      <c r="AA410" s="473">
        <f>SUM(W410-(W410*Z410/100))</f>
        <v>1950</v>
      </c>
      <c r="AB410" s="472"/>
      <c r="AC410" s="659"/>
      <c r="AD410" s="229">
        <v>10</v>
      </c>
      <c r="AE410" s="229">
        <v>0</v>
      </c>
      <c r="AF410" s="229">
        <v>0.02</v>
      </c>
    </row>
    <row r="411" spans="1:32" ht="17.25" x14ac:dyDescent="0.3">
      <c r="A411" s="229"/>
      <c r="B411" s="230"/>
      <c r="C411" s="229"/>
      <c r="D411" s="229"/>
      <c r="E411" s="229"/>
      <c r="F411" s="229"/>
      <c r="G411" s="229"/>
      <c r="H411" s="229"/>
      <c r="I411" s="229"/>
      <c r="J411" s="229"/>
      <c r="K411" s="229"/>
      <c r="L411" s="229"/>
      <c r="M411" s="229"/>
      <c r="N411" s="229"/>
      <c r="O411" s="230" t="s">
        <v>16</v>
      </c>
      <c r="P411" s="490" t="s">
        <v>2</v>
      </c>
      <c r="Q411" s="229">
        <v>81.599999999999994</v>
      </c>
      <c r="R411" s="229"/>
      <c r="S411" s="229">
        <v>81.599999999999994</v>
      </c>
      <c r="T411" s="229"/>
      <c r="U411" s="229"/>
      <c r="V411" s="229"/>
      <c r="W411" s="647">
        <v>2400</v>
      </c>
      <c r="X411" s="229">
        <f>Q411*W411</f>
        <v>195840</v>
      </c>
      <c r="Y411" s="486">
        <v>5</v>
      </c>
      <c r="Z411" s="229">
        <v>5</v>
      </c>
      <c r="AA411" s="473">
        <f>SUM(W411-(W411*Z411/100))</f>
        <v>2280</v>
      </c>
      <c r="AB411" s="472">
        <f>AA411</f>
        <v>2280</v>
      </c>
      <c r="AC411" s="659"/>
      <c r="AD411" s="229">
        <v>0</v>
      </c>
      <c r="AE411" s="493">
        <f>AC411</f>
        <v>0</v>
      </c>
      <c r="AF411" s="229">
        <v>0.03</v>
      </c>
    </row>
    <row r="412" spans="1:32" ht="17.25" x14ac:dyDescent="0.3">
      <c r="A412" s="229"/>
      <c r="B412" s="230"/>
      <c r="C412" s="229"/>
      <c r="D412" s="229"/>
      <c r="E412" s="229"/>
      <c r="F412" s="229"/>
      <c r="G412" s="229"/>
      <c r="H412" s="229"/>
      <c r="I412" s="229"/>
      <c r="J412" s="229"/>
      <c r="K412" s="229"/>
      <c r="L412" s="229"/>
      <c r="M412" s="229"/>
      <c r="N412" s="229"/>
      <c r="O412" s="230" t="s">
        <v>8</v>
      </c>
      <c r="P412" s="490" t="s">
        <v>0</v>
      </c>
      <c r="Q412" s="229">
        <v>34.200000000000003</v>
      </c>
      <c r="R412" s="229">
        <v>34.200000000000003</v>
      </c>
      <c r="S412" s="229"/>
      <c r="T412" s="229"/>
      <c r="U412" s="229"/>
      <c r="V412" s="229"/>
      <c r="W412" s="647">
        <v>5400</v>
      </c>
      <c r="X412" s="229">
        <f>Q412*W412</f>
        <v>184680.00000000003</v>
      </c>
      <c r="Y412" s="486">
        <v>20</v>
      </c>
      <c r="Z412" s="229">
        <v>93</v>
      </c>
      <c r="AA412" s="473">
        <f>SUM(W412-(W412*Z412/100))</f>
        <v>378</v>
      </c>
      <c r="AB412" s="472">
        <f>AA412</f>
        <v>378</v>
      </c>
      <c r="AC412" s="659"/>
      <c r="AD412" s="229">
        <v>50</v>
      </c>
      <c r="AE412" s="229">
        <v>0</v>
      </c>
      <c r="AF412" s="229">
        <v>0.01</v>
      </c>
    </row>
    <row r="413" spans="1:32" ht="17.25" x14ac:dyDescent="0.3">
      <c r="A413" s="229"/>
      <c r="B413" s="230"/>
      <c r="C413" s="229"/>
      <c r="D413" s="229"/>
      <c r="E413" s="229"/>
      <c r="F413" s="229"/>
      <c r="G413" s="229"/>
      <c r="H413" s="229"/>
      <c r="I413" s="229"/>
      <c r="J413" s="229"/>
      <c r="K413" s="229"/>
      <c r="L413" s="229"/>
      <c r="M413" s="229"/>
      <c r="N413" s="229"/>
      <c r="O413" s="230" t="s">
        <v>42</v>
      </c>
      <c r="P413" s="490" t="s">
        <v>0</v>
      </c>
      <c r="Q413" s="229">
        <v>36.5</v>
      </c>
      <c r="R413" s="229"/>
      <c r="S413" s="229"/>
      <c r="T413" s="229">
        <v>36.5</v>
      </c>
      <c r="U413" s="229"/>
      <c r="V413" s="229"/>
      <c r="W413" s="647">
        <v>2400</v>
      </c>
      <c r="X413" s="229">
        <f>Q413*W413</f>
        <v>87600</v>
      </c>
      <c r="Y413" s="486">
        <v>20</v>
      </c>
      <c r="Z413" s="229">
        <v>93</v>
      </c>
      <c r="AA413" s="473">
        <f>SUM(W413-(W413*Z413/100))</f>
        <v>168</v>
      </c>
      <c r="AB413" s="472">
        <f>AA413</f>
        <v>168</v>
      </c>
      <c r="AC413" s="659"/>
      <c r="AD413" s="229">
        <v>10</v>
      </c>
      <c r="AE413" s="229">
        <v>0</v>
      </c>
      <c r="AF413" s="229">
        <v>0.02</v>
      </c>
    </row>
    <row r="414" spans="1:32" ht="17.25" x14ac:dyDescent="0.3">
      <c r="A414" s="229">
        <v>244</v>
      </c>
      <c r="B414" s="230" t="s">
        <v>4</v>
      </c>
      <c r="C414" s="229">
        <v>982</v>
      </c>
      <c r="D414" s="229">
        <v>1</v>
      </c>
      <c r="E414" s="229">
        <v>1</v>
      </c>
      <c r="F414" s="229">
        <v>74</v>
      </c>
      <c r="G414" s="229">
        <v>574</v>
      </c>
      <c r="H414" s="229"/>
      <c r="I414" s="229"/>
      <c r="J414" s="229"/>
      <c r="K414" s="229"/>
      <c r="L414" s="229">
        <v>75</v>
      </c>
      <c r="M414" s="229">
        <f>L414*G414</f>
        <v>43050</v>
      </c>
      <c r="N414" s="229"/>
      <c r="O414" s="230"/>
      <c r="P414" s="490"/>
      <c r="Q414" s="229"/>
      <c r="R414" s="229"/>
      <c r="S414" s="229"/>
      <c r="T414" s="229"/>
      <c r="U414" s="229"/>
      <c r="V414" s="229"/>
      <c r="W414" s="647"/>
      <c r="X414" s="229"/>
      <c r="Y414" s="486"/>
      <c r="Z414" s="229"/>
      <c r="AA414" s="473">
        <f>SUM(W414-(W414*Z414/100))</f>
        <v>0</v>
      </c>
      <c r="AB414" s="472">
        <f>M414</f>
        <v>43050</v>
      </c>
      <c r="AC414" s="659"/>
      <c r="AD414" s="229">
        <v>50</v>
      </c>
      <c r="AE414" s="229">
        <v>0</v>
      </c>
      <c r="AF414" s="229">
        <v>0.01</v>
      </c>
    </row>
    <row r="415" spans="1:32" ht="17.25" x14ac:dyDescent="0.3">
      <c r="A415" s="229">
        <v>245</v>
      </c>
      <c r="B415" s="230" t="s">
        <v>4</v>
      </c>
      <c r="C415" s="229">
        <v>7787</v>
      </c>
      <c r="D415" s="229">
        <v>2</v>
      </c>
      <c r="E415" s="229">
        <v>2</v>
      </c>
      <c r="F415" s="229">
        <v>14</v>
      </c>
      <c r="G415" s="229">
        <v>1014</v>
      </c>
      <c r="H415" s="229"/>
      <c r="I415" s="229"/>
      <c r="J415" s="229"/>
      <c r="K415" s="229"/>
      <c r="L415" s="229">
        <v>75</v>
      </c>
      <c r="M415" s="229">
        <f>G415*L415</f>
        <v>76050</v>
      </c>
      <c r="N415" s="229"/>
      <c r="O415" s="230"/>
      <c r="P415" s="490"/>
      <c r="Q415" s="229"/>
      <c r="R415" s="229"/>
      <c r="S415" s="229"/>
      <c r="T415" s="229"/>
      <c r="U415" s="229"/>
      <c r="V415" s="229"/>
      <c r="W415" s="647"/>
      <c r="X415" s="229"/>
      <c r="Y415" s="486"/>
      <c r="Z415" s="229"/>
      <c r="AA415" s="473">
        <f>SUM(W415-(W415*Z415/100))</f>
        <v>0</v>
      </c>
      <c r="AB415" s="472">
        <f>M415</f>
        <v>76050</v>
      </c>
      <c r="AC415" s="659"/>
      <c r="AD415" s="229">
        <v>50</v>
      </c>
      <c r="AE415" s="229">
        <v>0</v>
      </c>
      <c r="AF415" s="229">
        <v>0.01</v>
      </c>
    </row>
    <row r="416" spans="1:32" ht="17.25" x14ac:dyDescent="0.3">
      <c r="A416" s="229">
        <v>246</v>
      </c>
      <c r="B416" s="230" t="s">
        <v>14</v>
      </c>
      <c r="C416" s="229">
        <v>150</v>
      </c>
      <c r="D416" s="229">
        <v>0</v>
      </c>
      <c r="E416" s="229">
        <v>1</v>
      </c>
      <c r="F416" s="229">
        <v>96</v>
      </c>
      <c r="G416" s="229"/>
      <c r="H416" s="229">
        <v>196</v>
      </c>
      <c r="I416" s="229"/>
      <c r="J416" s="229"/>
      <c r="K416" s="229"/>
      <c r="L416" s="229"/>
      <c r="M416" s="229"/>
      <c r="N416" s="229"/>
      <c r="O416" s="230" t="s">
        <v>44</v>
      </c>
      <c r="P416" s="490" t="s">
        <v>9</v>
      </c>
      <c r="Q416" s="229">
        <v>450.8</v>
      </c>
      <c r="R416" s="229"/>
      <c r="S416" s="229"/>
      <c r="T416" s="229"/>
      <c r="U416" s="229"/>
      <c r="V416" s="229"/>
      <c r="W416" s="647">
        <v>6500</v>
      </c>
      <c r="X416" s="229">
        <f>Q416*W416</f>
        <v>2930200</v>
      </c>
      <c r="Y416" s="486">
        <v>10</v>
      </c>
      <c r="Z416" s="229">
        <v>30</v>
      </c>
      <c r="AA416" s="473">
        <f>SUM(W416-(W416*Z416/100))</f>
        <v>4550</v>
      </c>
      <c r="AB416" s="472"/>
      <c r="AC416" s="659"/>
      <c r="AD416" s="229">
        <v>10</v>
      </c>
      <c r="AE416" s="229">
        <v>0</v>
      </c>
      <c r="AF416" s="229">
        <v>0.02</v>
      </c>
    </row>
    <row r="417" spans="1:32" ht="17.25" x14ac:dyDescent="0.3">
      <c r="A417" s="229"/>
      <c r="B417" s="230"/>
      <c r="C417" s="229"/>
      <c r="D417" s="229"/>
      <c r="E417" s="229"/>
      <c r="F417" s="229"/>
      <c r="G417" s="229"/>
      <c r="H417" s="229"/>
      <c r="I417" s="229"/>
      <c r="J417" s="229"/>
      <c r="K417" s="229"/>
      <c r="L417" s="229"/>
      <c r="M417" s="229"/>
      <c r="N417" s="229"/>
      <c r="O417" s="230" t="s">
        <v>317</v>
      </c>
      <c r="P417" s="490" t="s">
        <v>2</v>
      </c>
      <c r="Q417" s="229"/>
      <c r="R417" s="229"/>
      <c r="S417" s="229">
        <v>300.8</v>
      </c>
      <c r="T417" s="229"/>
      <c r="U417" s="229"/>
      <c r="V417" s="229"/>
      <c r="W417" s="647"/>
      <c r="X417" s="229"/>
      <c r="Y417" s="486"/>
      <c r="Z417" s="229"/>
      <c r="AA417" s="473">
        <f>SUM(W417-(W417*Z417/100))</f>
        <v>0</v>
      </c>
      <c r="AB417" s="472"/>
      <c r="AC417" s="659"/>
      <c r="AD417" s="229"/>
      <c r="AE417" s="229" t="s">
        <v>1141</v>
      </c>
      <c r="AF417" s="229"/>
    </row>
    <row r="418" spans="1:32" ht="17.25" x14ac:dyDescent="0.3">
      <c r="A418" s="229"/>
      <c r="B418" s="230"/>
      <c r="C418" s="229"/>
      <c r="D418" s="229"/>
      <c r="E418" s="229"/>
      <c r="F418" s="229"/>
      <c r="G418" s="229"/>
      <c r="H418" s="229"/>
      <c r="I418" s="229"/>
      <c r="J418" s="229"/>
      <c r="K418" s="229"/>
      <c r="L418" s="229"/>
      <c r="M418" s="229"/>
      <c r="N418" s="229"/>
      <c r="O418" s="230" t="s">
        <v>318</v>
      </c>
      <c r="P418" s="490" t="s">
        <v>0</v>
      </c>
      <c r="Q418" s="229"/>
      <c r="R418" s="229"/>
      <c r="S418" s="229">
        <v>150</v>
      </c>
      <c r="T418" s="229"/>
      <c r="U418" s="229"/>
      <c r="V418" s="229"/>
      <c r="W418" s="647"/>
      <c r="X418" s="229"/>
      <c r="Y418" s="486"/>
      <c r="Z418" s="229"/>
      <c r="AA418" s="473">
        <f>SUM(W418-(W418*Z418/100))</f>
        <v>0</v>
      </c>
      <c r="AB418" s="472"/>
      <c r="AC418" s="659"/>
      <c r="AD418" s="229"/>
      <c r="AE418" s="229"/>
      <c r="AF418" s="229"/>
    </row>
    <row r="419" spans="1:32" ht="17.25" x14ac:dyDescent="0.3">
      <c r="A419" s="229"/>
      <c r="B419" s="230"/>
      <c r="C419" s="229"/>
      <c r="D419" s="229"/>
      <c r="E419" s="229"/>
      <c r="F419" s="229"/>
      <c r="G419" s="229"/>
      <c r="H419" s="229"/>
      <c r="I419" s="229"/>
      <c r="J419" s="229"/>
      <c r="K419" s="229"/>
      <c r="L419" s="229"/>
      <c r="M419" s="229"/>
      <c r="N419" s="229"/>
      <c r="O419" s="230" t="s">
        <v>8</v>
      </c>
      <c r="P419" s="490" t="s">
        <v>0</v>
      </c>
      <c r="Q419" s="229">
        <v>46.35</v>
      </c>
      <c r="R419" s="229">
        <v>46.35</v>
      </c>
      <c r="S419" s="229"/>
      <c r="T419" s="229"/>
      <c r="U419" s="229"/>
      <c r="V419" s="229"/>
      <c r="W419" s="647">
        <v>2400</v>
      </c>
      <c r="X419" s="229">
        <f>Q419*W419</f>
        <v>111240</v>
      </c>
      <c r="Y419" s="486">
        <v>10</v>
      </c>
      <c r="Z419" s="229">
        <v>40</v>
      </c>
      <c r="AA419" s="473">
        <f>SUM(W419-(W419*Z419/100))</f>
        <v>1440</v>
      </c>
      <c r="AB419" s="472">
        <f>AA419</f>
        <v>1440</v>
      </c>
      <c r="AC419" s="659"/>
      <c r="AD419" s="229">
        <v>50</v>
      </c>
      <c r="AE419" s="229">
        <v>0</v>
      </c>
      <c r="AF419" s="229">
        <v>0.01</v>
      </c>
    </row>
    <row r="420" spans="1:32" ht="17.25" x14ac:dyDescent="0.3">
      <c r="A420" s="229"/>
      <c r="B420" s="230"/>
      <c r="C420" s="229"/>
      <c r="D420" s="229"/>
      <c r="E420" s="229"/>
      <c r="F420" s="229"/>
      <c r="G420" s="229"/>
      <c r="H420" s="229"/>
      <c r="I420" s="229"/>
      <c r="J420" s="229"/>
      <c r="K420" s="229"/>
      <c r="L420" s="229"/>
      <c r="M420" s="229"/>
      <c r="N420" s="229"/>
      <c r="O420" s="230" t="s">
        <v>16</v>
      </c>
      <c r="P420" s="490" t="s">
        <v>0</v>
      </c>
      <c r="Q420" s="229">
        <v>67.900000000000006</v>
      </c>
      <c r="R420" s="229"/>
      <c r="S420" s="229">
        <v>67.900000000000006</v>
      </c>
      <c r="T420" s="229"/>
      <c r="U420" s="229"/>
      <c r="V420" s="229"/>
      <c r="W420" s="647">
        <v>2400</v>
      </c>
      <c r="X420" s="229">
        <f>Q420*W420</f>
        <v>162960</v>
      </c>
      <c r="Y420" s="486">
        <v>10</v>
      </c>
      <c r="Z420" s="229">
        <v>40</v>
      </c>
      <c r="AA420" s="473">
        <f>SUM(W420-(W420*Z420/100))</f>
        <v>1440</v>
      </c>
      <c r="AB420" s="472">
        <f>AA420</f>
        <v>1440</v>
      </c>
      <c r="AC420" s="659"/>
      <c r="AD420" s="229">
        <v>0</v>
      </c>
      <c r="AE420" s="493">
        <f>AC420</f>
        <v>0</v>
      </c>
      <c r="AF420" s="229">
        <v>0.03</v>
      </c>
    </row>
    <row r="421" spans="1:32" ht="17.25" x14ac:dyDescent="0.3">
      <c r="A421" s="229">
        <v>247</v>
      </c>
      <c r="B421" s="230" t="s">
        <v>5</v>
      </c>
      <c r="C421" s="229"/>
      <c r="D421" s="229">
        <v>8</v>
      </c>
      <c r="E421" s="229">
        <v>3</v>
      </c>
      <c r="F421" s="229">
        <v>0</v>
      </c>
      <c r="G421" s="229"/>
      <c r="H421" s="229">
        <v>3500</v>
      </c>
      <c r="I421" s="229"/>
      <c r="J421" s="229"/>
      <c r="K421" s="229"/>
      <c r="L421" s="229"/>
      <c r="M421" s="229"/>
      <c r="N421" s="229"/>
      <c r="O421" s="230"/>
      <c r="P421" s="490"/>
      <c r="Q421" s="229"/>
      <c r="R421" s="229"/>
      <c r="S421" s="229"/>
      <c r="T421" s="229"/>
      <c r="U421" s="229"/>
      <c r="V421" s="229"/>
      <c r="W421" s="647"/>
      <c r="X421" s="229"/>
      <c r="Y421" s="486"/>
      <c r="Z421" s="229"/>
      <c r="AA421" s="473">
        <f>SUM(W421-(W421*Z421/100))</f>
        <v>0</v>
      </c>
      <c r="AB421" s="472"/>
      <c r="AC421" s="659"/>
      <c r="AD421" s="229">
        <v>50</v>
      </c>
      <c r="AE421" s="229">
        <v>0</v>
      </c>
      <c r="AF421" s="229">
        <v>0.01</v>
      </c>
    </row>
    <row r="422" spans="1:32" ht="17.25" x14ac:dyDescent="0.3">
      <c r="A422" s="229">
        <v>248</v>
      </c>
      <c r="B422" s="230" t="s">
        <v>4</v>
      </c>
      <c r="C422" s="229">
        <v>1932</v>
      </c>
      <c r="D422" s="229">
        <v>14</v>
      </c>
      <c r="E422" s="229">
        <v>0</v>
      </c>
      <c r="F422" s="229">
        <v>49</v>
      </c>
      <c r="G422" s="229">
        <v>5649</v>
      </c>
      <c r="H422" s="229"/>
      <c r="I422" s="229"/>
      <c r="J422" s="229"/>
      <c r="K422" s="229"/>
      <c r="L422" s="229">
        <v>75</v>
      </c>
      <c r="M422" s="229">
        <f>L422*G422</f>
        <v>423675</v>
      </c>
      <c r="N422" s="229"/>
      <c r="O422" s="230"/>
      <c r="P422" s="490"/>
      <c r="Q422" s="229"/>
      <c r="R422" s="229"/>
      <c r="S422" s="229"/>
      <c r="T422" s="229"/>
      <c r="U422" s="229"/>
      <c r="V422" s="229"/>
      <c r="W422" s="647"/>
      <c r="X422" s="229"/>
      <c r="Y422" s="486"/>
      <c r="Z422" s="229"/>
      <c r="AA422" s="473">
        <f>SUM(W422-(W422*Z422/100))</f>
        <v>0</v>
      </c>
      <c r="AB422" s="472">
        <f>M422</f>
        <v>423675</v>
      </c>
      <c r="AC422" s="659"/>
      <c r="AD422" s="229">
        <v>50</v>
      </c>
      <c r="AE422" s="229">
        <v>0</v>
      </c>
      <c r="AF422" s="229">
        <v>0.01</v>
      </c>
    </row>
    <row r="423" spans="1:32" ht="17.25" x14ac:dyDescent="0.3">
      <c r="A423" s="229">
        <v>249</v>
      </c>
      <c r="B423" s="230" t="s">
        <v>14</v>
      </c>
      <c r="C423" s="229">
        <v>26</v>
      </c>
      <c r="D423" s="229">
        <v>1</v>
      </c>
      <c r="E423" s="229">
        <v>1</v>
      </c>
      <c r="F423" s="229">
        <v>47</v>
      </c>
      <c r="G423" s="229">
        <v>547</v>
      </c>
      <c r="H423" s="229"/>
      <c r="I423" s="229"/>
      <c r="J423" s="229"/>
      <c r="K423" s="229"/>
      <c r="L423" s="229"/>
      <c r="M423" s="229"/>
      <c r="N423" s="229"/>
      <c r="O423" s="230" t="s">
        <v>44</v>
      </c>
      <c r="P423" s="490" t="s">
        <v>9</v>
      </c>
      <c r="Q423" s="229">
        <v>358</v>
      </c>
      <c r="R423" s="229"/>
      <c r="S423" s="229"/>
      <c r="T423" s="229"/>
      <c r="U423" s="229"/>
      <c r="V423" s="229"/>
      <c r="W423" s="647">
        <v>6500</v>
      </c>
      <c r="X423" s="229">
        <f>Q423*W423</f>
        <v>2327000</v>
      </c>
      <c r="Y423" s="486">
        <v>25</v>
      </c>
      <c r="Z423" s="229">
        <v>85</v>
      </c>
      <c r="AA423" s="473">
        <f>SUM(W423-(W423*Z423/100))</f>
        <v>975</v>
      </c>
      <c r="AB423" s="472">
        <f>AA423</f>
        <v>975</v>
      </c>
      <c r="AC423" s="659"/>
      <c r="AD423" s="229">
        <v>10</v>
      </c>
      <c r="AE423" s="229">
        <v>0</v>
      </c>
      <c r="AF423" s="229">
        <v>0.02</v>
      </c>
    </row>
    <row r="424" spans="1:32" ht="17.25" x14ac:dyDescent="0.3">
      <c r="A424" s="229"/>
      <c r="B424" s="230"/>
      <c r="C424" s="229"/>
      <c r="D424" s="229"/>
      <c r="E424" s="229"/>
      <c r="F424" s="229"/>
      <c r="G424" s="229"/>
      <c r="H424" s="229"/>
      <c r="I424" s="229"/>
      <c r="J424" s="229"/>
      <c r="K424" s="229"/>
      <c r="L424" s="229"/>
      <c r="M424" s="229"/>
      <c r="N424" s="229"/>
      <c r="O424" s="230" t="s">
        <v>317</v>
      </c>
      <c r="P424" s="490" t="s">
        <v>2</v>
      </c>
      <c r="Q424" s="229"/>
      <c r="R424" s="229"/>
      <c r="S424" s="229">
        <v>208</v>
      </c>
      <c r="T424" s="229"/>
      <c r="U424" s="229"/>
      <c r="V424" s="229"/>
      <c r="W424" s="647"/>
      <c r="X424" s="229">
        <f>Q424*W424</f>
        <v>0</v>
      </c>
      <c r="Y424" s="486"/>
      <c r="Z424" s="229"/>
      <c r="AA424" s="473">
        <f>SUM(W424-(W424*Z424/100))</f>
        <v>0</v>
      </c>
      <c r="AB424" s="472"/>
      <c r="AC424" s="659"/>
      <c r="AD424" s="229"/>
      <c r="AE424" s="229"/>
      <c r="AF424" s="229"/>
    </row>
    <row r="425" spans="1:32" ht="17.25" x14ac:dyDescent="0.3">
      <c r="A425" s="229"/>
      <c r="B425" s="230"/>
      <c r="C425" s="229"/>
      <c r="D425" s="229"/>
      <c r="E425" s="229"/>
      <c r="F425" s="229"/>
      <c r="G425" s="229"/>
      <c r="H425" s="229"/>
      <c r="I425" s="229"/>
      <c r="J425" s="229"/>
      <c r="K425" s="229"/>
      <c r="L425" s="229"/>
      <c r="M425" s="229"/>
      <c r="N425" s="229"/>
      <c r="O425" s="230" t="s">
        <v>318</v>
      </c>
      <c r="P425" s="490" t="s">
        <v>0</v>
      </c>
      <c r="Q425" s="229"/>
      <c r="R425" s="229"/>
      <c r="S425" s="229">
        <v>150</v>
      </c>
      <c r="T425" s="229"/>
      <c r="U425" s="229"/>
      <c r="V425" s="229"/>
      <c r="W425" s="647"/>
      <c r="X425" s="229">
        <f>Q425*W425</f>
        <v>0</v>
      </c>
      <c r="Y425" s="486"/>
      <c r="Z425" s="229"/>
      <c r="AA425" s="473">
        <f>SUM(W425-(W425*Z425/100))</f>
        <v>0</v>
      </c>
      <c r="AB425" s="472"/>
      <c r="AC425" s="659"/>
      <c r="AD425" s="229"/>
      <c r="AE425" s="229"/>
      <c r="AF425" s="229"/>
    </row>
    <row r="426" spans="1:32" ht="17.25" x14ac:dyDescent="0.3">
      <c r="A426" s="229"/>
      <c r="B426" s="230"/>
      <c r="C426" s="229"/>
      <c r="D426" s="229"/>
      <c r="E426" s="229"/>
      <c r="F426" s="229"/>
      <c r="G426" s="229"/>
      <c r="H426" s="229"/>
      <c r="I426" s="229"/>
      <c r="J426" s="229"/>
      <c r="K426" s="229"/>
      <c r="L426" s="229"/>
      <c r="M426" s="229"/>
      <c r="N426" s="229"/>
      <c r="O426" s="230" t="s">
        <v>8</v>
      </c>
      <c r="P426" s="490" t="s">
        <v>0</v>
      </c>
      <c r="Q426" s="229">
        <v>30</v>
      </c>
      <c r="R426" s="229">
        <v>30</v>
      </c>
      <c r="S426" s="229"/>
      <c r="T426" s="229"/>
      <c r="U426" s="229"/>
      <c r="V426" s="229"/>
      <c r="W426" s="647">
        <v>5400</v>
      </c>
      <c r="X426" s="229">
        <f>Q426*W426</f>
        <v>162000</v>
      </c>
      <c r="Y426" s="486">
        <v>25</v>
      </c>
      <c r="Z426" s="229">
        <v>93</v>
      </c>
      <c r="AA426" s="473">
        <f>SUM(W426-(W426*Z426/100))</f>
        <v>378</v>
      </c>
      <c r="AB426" s="472">
        <f>AA426</f>
        <v>378</v>
      </c>
      <c r="AC426" s="659"/>
      <c r="AD426" s="229">
        <v>50</v>
      </c>
      <c r="AE426" s="229">
        <v>0</v>
      </c>
      <c r="AF426" s="229">
        <v>0.01</v>
      </c>
    </row>
    <row r="427" spans="1:32" ht="17.25" x14ac:dyDescent="0.3">
      <c r="A427" s="229"/>
      <c r="B427" s="230"/>
      <c r="C427" s="229"/>
      <c r="D427" s="229"/>
      <c r="E427" s="229"/>
      <c r="F427" s="229"/>
      <c r="G427" s="229"/>
      <c r="H427" s="229"/>
      <c r="I427" s="229"/>
      <c r="J427" s="229"/>
      <c r="K427" s="229"/>
      <c r="L427" s="229"/>
      <c r="M427" s="229"/>
      <c r="N427" s="229"/>
      <c r="O427" s="230" t="s">
        <v>22</v>
      </c>
      <c r="P427" s="490" t="s">
        <v>0</v>
      </c>
      <c r="Q427" s="229">
        <v>91</v>
      </c>
      <c r="R427" s="229">
        <v>91</v>
      </c>
      <c r="S427" s="229"/>
      <c r="T427" s="229"/>
      <c r="U427" s="229"/>
      <c r="V427" s="229"/>
      <c r="W427" s="647">
        <v>2050</v>
      </c>
      <c r="X427" s="229">
        <f>Q427*W427</f>
        <v>186550</v>
      </c>
      <c r="Y427" s="486">
        <v>25</v>
      </c>
      <c r="Z427" s="229">
        <v>93</v>
      </c>
      <c r="AA427" s="473">
        <f>SUM(W427-(W427*Z427/100))</f>
        <v>143.5</v>
      </c>
      <c r="AB427" s="472">
        <f>AA427</f>
        <v>143.5</v>
      </c>
      <c r="AC427" s="659"/>
      <c r="AD427" s="229">
        <v>10</v>
      </c>
      <c r="AE427" s="229">
        <v>0</v>
      </c>
      <c r="AF427" s="229">
        <v>0.02</v>
      </c>
    </row>
    <row r="428" spans="1:32" ht="17.25" x14ac:dyDescent="0.3">
      <c r="A428" s="229"/>
      <c r="B428" s="230"/>
      <c r="C428" s="229"/>
      <c r="D428" s="229"/>
      <c r="E428" s="229"/>
      <c r="F428" s="229"/>
      <c r="G428" s="229"/>
      <c r="H428" s="229"/>
      <c r="I428" s="229"/>
      <c r="J428" s="229"/>
      <c r="K428" s="229"/>
      <c r="L428" s="229"/>
      <c r="M428" s="229"/>
      <c r="N428" s="229"/>
      <c r="O428" s="230" t="s">
        <v>39</v>
      </c>
      <c r="P428" s="490" t="s">
        <v>2</v>
      </c>
      <c r="Q428" s="229">
        <v>80.75</v>
      </c>
      <c r="R428" s="229"/>
      <c r="S428" s="229">
        <v>80.75</v>
      </c>
      <c r="T428" s="229"/>
      <c r="U428" s="229"/>
      <c r="V428" s="229"/>
      <c r="W428" s="647">
        <v>6500</v>
      </c>
      <c r="X428" s="229">
        <f>Q428*W428</f>
        <v>524875</v>
      </c>
      <c r="Y428" s="486">
        <v>11</v>
      </c>
      <c r="Z428" s="229">
        <v>12</v>
      </c>
      <c r="AA428" s="473">
        <f>SUM(W428-(W428*Z428/100))</f>
        <v>5720</v>
      </c>
      <c r="AB428" s="472">
        <f>AA428</f>
        <v>5720</v>
      </c>
      <c r="AC428" s="659"/>
      <c r="AD428" s="229">
        <v>10</v>
      </c>
      <c r="AE428" s="229">
        <v>0</v>
      </c>
      <c r="AF428" s="229">
        <v>0.02</v>
      </c>
    </row>
    <row r="429" spans="1:32" ht="17.25" x14ac:dyDescent="0.3">
      <c r="A429" s="229"/>
      <c r="B429" s="230"/>
      <c r="C429" s="229"/>
      <c r="D429" s="229"/>
      <c r="E429" s="229"/>
      <c r="F429" s="229"/>
      <c r="G429" s="229"/>
      <c r="H429" s="229"/>
      <c r="I429" s="229"/>
      <c r="J429" s="229"/>
      <c r="K429" s="229"/>
      <c r="L429" s="229"/>
      <c r="M429" s="229"/>
      <c r="N429" s="229"/>
      <c r="O429" s="230" t="s">
        <v>8</v>
      </c>
      <c r="P429" s="490" t="s">
        <v>0</v>
      </c>
      <c r="Q429" s="229">
        <v>35</v>
      </c>
      <c r="R429" s="229">
        <v>35</v>
      </c>
      <c r="S429" s="229"/>
      <c r="T429" s="229"/>
      <c r="U429" s="229"/>
      <c r="V429" s="229"/>
      <c r="W429" s="647">
        <v>5400</v>
      </c>
      <c r="X429" s="229">
        <f>Q429*W429</f>
        <v>189000</v>
      </c>
      <c r="Y429" s="486">
        <v>1</v>
      </c>
      <c r="Z429" s="229">
        <v>3</v>
      </c>
      <c r="AA429" s="473">
        <f>SUM(W429-(W429*Z429/100))</f>
        <v>5238</v>
      </c>
      <c r="AB429" s="472">
        <f>AA429</f>
        <v>5238</v>
      </c>
      <c r="AC429" s="659"/>
      <c r="AD429" s="229">
        <v>50</v>
      </c>
      <c r="AE429" s="229">
        <v>0</v>
      </c>
      <c r="AF429" s="229">
        <v>0.01</v>
      </c>
    </row>
    <row r="430" spans="1:32" ht="17.25" x14ac:dyDescent="0.3">
      <c r="A430" s="229"/>
      <c r="B430" s="230"/>
      <c r="C430" s="229"/>
      <c r="D430" s="229"/>
      <c r="E430" s="229"/>
      <c r="F430" s="229"/>
      <c r="G430" s="229"/>
      <c r="H430" s="229"/>
      <c r="I430" s="229"/>
      <c r="J430" s="229"/>
      <c r="K430" s="229"/>
      <c r="L430" s="229"/>
      <c r="M430" s="229"/>
      <c r="N430" s="229"/>
      <c r="O430" s="230" t="s">
        <v>39</v>
      </c>
      <c r="P430" s="490" t="s">
        <v>2</v>
      </c>
      <c r="Q430" s="229">
        <v>231.25</v>
      </c>
      <c r="R430" s="229"/>
      <c r="S430" s="229">
        <v>231.25</v>
      </c>
      <c r="T430" s="229"/>
      <c r="U430" s="229"/>
      <c r="V430" s="229"/>
      <c r="W430" s="647">
        <v>6500</v>
      </c>
      <c r="X430" s="229">
        <f>Q430*W430</f>
        <v>1503125</v>
      </c>
      <c r="Y430" s="486">
        <v>14</v>
      </c>
      <c r="Z430" s="229">
        <v>18</v>
      </c>
      <c r="AA430" s="473">
        <f>SUM(W430-(W430*Z430/100))</f>
        <v>5330</v>
      </c>
      <c r="AB430" s="472">
        <f>AA430</f>
        <v>5330</v>
      </c>
      <c r="AC430" s="659"/>
      <c r="AD430" s="229">
        <v>10</v>
      </c>
      <c r="AE430" s="229">
        <v>0</v>
      </c>
      <c r="AF430" s="229">
        <v>0.02</v>
      </c>
    </row>
    <row r="431" spans="1:32" ht="17.25" x14ac:dyDescent="0.3">
      <c r="A431" s="229"/>
      <c r="B431" s="230"/>
      <c r="C431" s="229"/>
      <c r="D431" s="229"/>
      <c r="E431" s="229"/>
      <c r="F431" s="229"/>
      <c r="G431" s="229"/>
      <c r="H431" s="229"/>
      <c r="I431" s="229"/>
      <c r="J431" s="229"/>
      <c r="K431" s="229"/>
      <c r="L431" s="229"/>
      <c r="M431" s="229"/>
      <c r="N431" s="229"/>
      <c r="O431" s="230" t="s">
        <v>16</v>
      </c>
      <c r="P431" s="490" t="s">
        <v>0</v>
      </c>
      <c r="Q431" s="229">
        <v>33.75</v>
      </c>
      <c r="R431" s="229"/>
      <c r="S431" s="229">
        <v>33.75</v>
      </c>
      <c r="T431" s="229"/>
      <c r="U431" s="229"/>
      <c r="V431" s="229"/>
      <c r="W431" s="647">
        <v>2400</v>
      </c>
      <c r="X431" s="229">
        <f>Q431*W431</f>
        <v>81000</v>
      </c>
      <c r="Y431" s="486">
        <v>14</v>
      </c>
      <c r="Z431" s="229">
        <v>60</v>
      </c>
      <c r="AA431" s="473">
        <f>SUM(W431-(W431*Z431/100))</f>
        <v>960</v>
      </c>
      <c r="AB431" s="472">
        <f>AA431</f>
        <v>960</v>
      </c>
      <c r="AC431" s="659"/>
      <c r="AD431" s="229">
        <v>0</v>
      </c>
      <c r="AE431" s="493">
        <f>AC431</f>
        <v>0</v>
      </c>
      <c r="AF431" s="229">
        <v>0.03</v>
      </c>
    </row>
    <row r="432" spans="1:32" ht="17.25" x14ac:dyDescent="0.3">
      <c r="A432" s="229"/>
      <c r="B432" s="230"/>
      <c r="C432" s="229"/>
      <c r="D432" s="229"/>
      <c r="E432" s="229"/>
      <c r="F432" s="229"/>
      <c r="G432" s="229"/>
      <c r="H432" s="229"/>
      <c r="I432" s="229"/>
      <c r="J432" s="229"/>
      <c r="K432" s="229"/>
      <c r="L432" s="229"/>
      <c r="M432" s="229"/>
      <c r="N432" s="229"/>
      <c r="O432" s="230" t="s">
        <v>8</v>
      </c>
      <c r="P432" s="490" t="s">
        <v>0</v>
      </c>
      <c r="Q432" s="229">
        <v>68</v>
      </c>
      <c r="R432" s="229">
        <v>68</v>
      </c>
      <c r="S432" s="229"/>
      <c r="T432" s="229"/>
      <c r="U432" s="229"/>
      <c r="V432" s="229"/>
      <c r="W432" s="647">
        <v>5400</v>
      </c>
      <c r="X432" s="229">
        <f>Q432*W432</f>
        <v>367200</v>
      </c>
      <c r="Y432" s="486">
        <v>2</v>
      </c>
      <c r="Z432" s="229">
        <v>6</v>
      </c>
      <c r="AA432" s="473">
        <f>SUM(W432-(W432*Z432/100))</f>
        <v>5076</v>
      </c>
      <c r="AB432" s="472">
        <f>AA432</f>
        <v>5076</v>
      </c>
      <c r="AC432" s="659"/>
      <c r="AD432" s="229">
        <v>50</v>
      </c>
      <c r="AE432" s="229">
        <v>0</v>
      </c>
      <c r="AF432" s="229">
        <v>0.01</v>
      </c>
    </row>
    <row r="433" spans="1:33" ht="17.25" x14ac:dyDescent="0.3">
      <c r="A433" s="229">
        <v>250</v>
      </c>
      <c r="B433" s="230" t="s">
        <v>4</v>
      </c>
      <c r="C433" s="229">
        <v>15180</v>
      </c>
      <c r="D433" s="229">
        <v>6</v>
      </c>
      <c r="E433" s="229">
        <v>2</v>
      </c>
      <c r="F433" s="229">
        <v>91</v>
      </c>
      <c r="G433" s="229">
        <v>2691</v>
      </c>
      <c r="H433" s="229"/>
      <c r="I433" s="229"/>
      <c r="J433" s="229"/>
      <c r="K433" s="229"/>
      <c r="L433" s="229">
        <v>75</v>
      </c>
      <c r="M433" s="229">
        <f>L433*G433</f>
        <v>201825</v>
      </c>
      <c r="N433" s="229"/>
      <c r="O433" s="230"/>
      <c r="P433" s="490"/>
      <c r="Q433" s="229"/>
      <c r="R433" s="229"/>
      <c r="S433" s="229"/>
      <c r="T433" s="229"/>
      <c r="U433" s="229"/>
      <c r="V433" s="229"/>
      <c r="W433" s="647"/>
      <c r="X433" s="229"/>
      <c r="Y433" s="486"/>
      <c r="Z433" s="229"/>
      <c r="AA433" s="473">
        <f>SUM(W433-(W433*Z433/100))</f>
        <v>0</v>
      </c>
      <c r="AB433" s="472">
        <f>M433</f>
        <v>201825</v>
      </c>
      <c r="AC433" s="659"/>
      <c r="AD433" s="229">
        <v>50</v>
      </c>
      <c r="AE433" s="229">
        <v>0</v>
      </c>
      <c r="AF433" s="229">
        <v>0.01</v>
      </c>
    </row>
    <row r="434" spans="1:33" ht="17.25" x14ac:dyDescent="0.3">
      <c r="A434" s="229">
        <v>251</v>
      </c>
      <c r="B434" s="230" t="s">
        <v>4</v>
      </c>
      <c r="C434" s="229">
        <v>15181</v>
      </c>
      <c r="D434" s="229">
        <v>8</v>
      </c>
      <c r="E434" s="229">
        <v>0</v>
      </c>
      <c r="F434" s="229">
        <v>39</v>
      </c>
      <c r="G434" s="229">
        <v>3230</v>
      </c>
      <c r="H434" s="229"/>
      <c r="I434" s="229"/>
      <c r="J434" s="229"/>
      <c r="K434" s="229"/>
      <c r="L434" s="229">
        <v>75</v>
      </c>
      <c r="M434" s="229">
        <f>L434*G434</f>
        <v>242250</v>
      </c>
      <c r="N434" s="229"/>
      <c r="O434" s="230"/>
      <c r="P434" s="490"/>
      <c r="Q434" s="229"/>
      <c r="R434" s="229"/>
      <c r="S434" s="229"/>
      <c r="T434" s="229"/>
      <c r="U434" s="229"/>
      <c r="V434" s="229"/>
      <c r="W434" s="647"/>
      <c r="X434" s="229"/>
      <c r="Y434" s="486"/>
      <c r="Z434" s="229"/>
      <c r="AA434" s="473">
        <f>SUM(W434-(W434*Z434/100))</f>
        <v>0</v>
      </c>
      <c r="AB434" s="472">
        <f>M434</f>
        <v>242250</v>
      </c>
      <c r="AC434" s="659"/>
      <c r="AD434" s="229">
        <v>50</v>
      </c>
      <c r="AE434" s="229">
        <v>0</v>
      </c>
      <c r="AF434" s="229">
        <v>0.01</v>
      </c>
    </row>
    <row r="435" spans="1:33" ht="17.25" x14ac:dyDescent="0.3">
      <c r="A435" s="229">
        <v>252</v>
      </c>
      <c r="B435" s="230" t="s">
        <v>4</v>
      </c>
      <c r="C435" s="229">
        <v>6229</v>
      </c>
      <c r="D435" s="229">
        <v>0</v>
      </c>
      <c r="E435" s="229">
        <v>3</v>
      </c>
      <c r="F435" s="229">
        <v>20</v>
      </c>
      <c r="G435" s="229">
        <v>320</v>
      </c>
      <c r="H435" s="229"/>
      <c r="I435" s="229"/>
      <c r="J435" s="229"/>
      <c r="K435" s="229"/>
      <c r="L435" s="229">
        <v>75</v>
      </c>
      <c r="M435" s="229">
        <f>L435*G435</f>
        <v>24000</v>
      </c>
      <c r="N435" s="229"/>
      <c r="O435" s="230"/>
      <c r="P435" s="490"/>
      <c r="Q435" s="229"/>
      <c r="R435" s="229"/>
      <c r="S435" s="229"/>
      <c r="T435" s="229"/>
      <c r="U435" s="229"/>
      <c r="V435" s="229"/>
      <c r="W435" s="647"/>
      <c r="X435" s="229"/>
      <c r="Y435" s="486"/>
      <c r="Z435" s="229"/>
      <c r="AA435" s="473">
        <f>SUM(W435-(W435*Z435/100))</f>
        <v>0</v>
      </c>
      <c r="AB435" s="472">
        <f>M435</f>
        <v>24000</v>
      </c>
      <c r="AC435" s="659"/>
      <c r="AD435" s="229">
        <v>50</v>
      </c>
      <c r="AE435" s="229">
        <v>0</v>
      </c>
      <c r="AF435" s="229">
        <v>0.01</v>
      </c>
    </row>
    <row r="436" spans="1:33" ht="17.25" x14ac:dyDescent="0.3">
      <c r="A436" s="229">
        <v>253</v>
      </c>
      <c r="B436" s="230" t="s">
        <v>14</v>
      </c>
      <c r="C436" s="229">
        <v>311</v>
      </c>
      <c r="D436" s="229">
        <v>0</v>
      </c>
      <c r="E436" s="229">
        <v>0</v>
      </c>
      <c r="F436" s="229">
        <v>89</v>
      </c>
      <c r="G436" s="229"/>
      <c r="H436" s="229">
        <v>89</v>
      </c>
      <c r="I436" s="229"/>
      <c r="J436" s="229"/>
      <c r="K436" s="229"/>
      <c r="L436" s="229"/>
      <c r="M436" s="229"/>
      <c r="N436" s="229"/>
      <c r="O436" s="230" t="s">
        <v>39</v>
      </c>
      <c r="P436" s="490" t="s">
        <v>2</v>
      </c>
      <c r="Q436" s="229">
        <v>233.75</v>
      </c>
      <c r="R436" s="229"/>
      <c r="S436" s="229">
        <v>233.75</v>
      </c>
      <c r="T436" s="229"/>
      <c r="U436" s="229"/>
      <c r="V436" s="229"/>
      <c r="W436" s="647">
        <v>6500</v>
      </c>
      <c r="X436" s="229">
        <f>Q436*W436</f>
        <v>1519375</v>
      </c>
      <c r="Y436" s="486">
        <v>16</v>
      </c>
      <c r="Z436" s="229">
        <v>22</v>
      </c>
      <c r="AA436" s="473">
        <f>SUM(W436-(W436*Z436/100))</f>
        <v>5070</v>
      </c>
      <c r="AB436" s="472">
        <f>AA436</f>
        <v>5070</v>
      </c>
      <c r="AC436" s="659"/>
      <c r="AD436" s="229">
        <v>10</v>
      </c>
      <c r="AE436" s="229">
        <v>0</v>
      </c>
      <c r="AF436" s="229">
        <v>0.02</v>
      </c>
      <c r="AG436" s="663"/>
    </row>
    <row r="437" spans="1:33" ht="17.25" x14ac:dyDescent="0.3">
      <c r="A437" s="379"/>
      <c r="B437" s="379"/>
      <c r="C437" s="379"/>
      <c r="D437" s="379"/>
      <c r="E437" s="379"/>
      <c r="F437" s="379"/>
      <c r="G437" s="379"/>
      <c r="H437" s="379"/>
      <c r="I437" s="379"/>
      <c r="J437" s="379"/>
      <c r="K437" s="379"/>
      <c r="L437" s="379"/>
      <c r="M437" s="379"/>
      <c r="N437" s="379"/>
      <c r="O437" s="534" t="s">
        <v>16</v>
      </c>
      <c r="P437" s="662" t="s">
        <v>0</v>
      </c>
      <c r="Q437" s="534">
        <v>85</v>
      </c>
      <c r="R437" s="534"/>
      <c r="S437" s="534">
        <v>85</v>
      </c>
      <c r="T437" s="379"/>
      <c r="U437" s="379"/>
      <c r="V437" s="379"/>
      <c r="W437" s="647">
        <v>2400</v>
      </c>
      <c r="X437" s="229">
        <f>Q437*W437</f>
        <v>204000</v>
      </c>
      <c r="Y437" s="533">
        <v>1</v>
      </c>
      <c r="Z437" s="379">
        <v>3</v>
      </c>
      <c r="AA437" s="473">
        <f>SUM(W437-(W437*Z437/100))</f>
        <v>2328</v>
      </c>
      <c r="AB437" s="472">
        <f>AA437</f>
        <v>2328</v>
      </c>
      <c r="AC437" s="659"/>
      <c r="AD437" s="379">
        <v>0</v>
      </c>
      <c r="AE437" s="493">
        <f>AC437</f>
        <v>0</v>
      </c>
      <c r="AF437" s="379">
        <v>0.03</v>
      </c>
      <c r="AG437" s="661"/>
    </row>
    <row r="438" spans="1:33" ht="17.25" x14ac:dyDescent="0.3">
      <c r="A438" s="484">
        <v>254</v>
      </c>
      <c r="B438" s="380" t="s">
        <v>14</v>
      </c>
      <c r="C438" s="484">
        <v>215</v>
      </c>
      <c r="D438" s="484">
        <v>0</v>
      </c>
      <c r="E438" s="484">
        <v>1</v>
      </c>
      <c r="F438" s="484">
        <v>14</v>
      </c>
      <c r="G438" s="484">
        <v>114</v>
      </c>
      <c r="H438" s="484"/>
      <c r="I438" s="484"/>
      <c r="J438" s="484"/>
      <c r="K438" s="484"/>
      <c r="L438" s="484"/>
      <c r="M438" s="484"/>
      <c r="N438" s="484"/>
      <c r="O438" s="380"/>
      <c r="P438" s="660"/>
      <c r="Q438" s="484"/>
      <c r="R438" s="484"/>
      <c r="S438" s="484"/>
      <c r="T438" s="484"/>
      <c r="U438" s="484"/>
      <c r="V438" s="484"/>
      <c r="W438" s="647"/>
      <c r="X438" s="229"/>
      <c r="Y438" s="653"/>
      <c r="Z438" s="484"/>
      <c r="AA438" s="473">
        <f>SUM(W438-(W438*Z438/100))</f>
        <v>0</v>
      </c>
      <c r="AB438" s="472">
        <f>AA438</f>
        <v>0</v>
      </c>
      <c r="AC438" s="659"/>
      <c r="AD438" s="484">
        <v>50</v>
      </c>
      <c r="AE438" s="229">
        <v>0</v>
      </c>
      <c r="AF438" s="484">
        <v>0.01</v>
      </c>
    </row>
    <row r="439" spans="1:33" ht="17.25" x14ac:dyDescent="0.3">
      <c r="A439" s="229">
        <v>255</v>
      </c>
      <c r="B439" s="230" t="s">
        <v>14</v>
      </c>
      <c r="C439" s="229">
        <v>1543</v>
      </c>
      <c r="D439" s="229">
        <v>0</v>
      </c>
      <c r="E439" s="229">
        <v>1</v>
      </c>
      <c r="F439" s="229">
        <v>59</v>
      </c>
      <c r="G439" s="229"/>
      <c r="H439" s="229">
        <v>159</v>
      </c>
      <c r="I439" s="229"/>
      <c r="J439" s="229"/>
      <c r="K439" s="229"/>
      <c r="L439" s="229"/>
      <c r="M439" s="229"/>
      <c r="N439" s="229"/>
      <c r="O439" s="230" t="s">
        <v>39</v>
      </c>
      <c r="P439" s="490" t="s">
        <v>2</v>
      </c>
      <c r="Q439" s="229">
        <v>64</v>
      </c>
      <c r="R439" s="229"/>
      <c r="S439" s="229">
        <v>64</v>
      </c>
      <c r="T439" s="229"/>
      <c r="U439" s="229"/>
      <c r="V439" s="229"/>
      <c r="W439" s="647">
        <v>6500</v>
      </c>
      <c r="X439" s="229">
        <f>Q439*W439</f>
        <v>416000</v>
      </c>
      <c r="Y439" s="486">
        <v>16</v>
      </c>
      <c r="Z439" s="229">
        <v>22</v>
      </c>
      <c r="AA439" s="473">
        <f>SUM(W439-(W439*Z439/100))</f>
        <v>5070</v>
      </c>
      <c r="AB439" s="472">
        <f>AA439</f>
        <v>5070</v>
      </c>
      <c r="AC439" s="659"/>
      <c r="AD439" s="229">
        <v>10</v>
      </c>
      <c r="AE439" s="229">
        <v>0</v>
      </c>
      <c r="AF439" s="229">
        <v>0.02</v>
      </c>
    </row>
    <row r="440" spans="1:33" ht="17.25" x14ac:dyDescent="0.3">
      <c r="A440" s="229"/>
      <c r="B440" s="230"/>
      <c r="C440" s="229"/>
      <c r="D440" s="229"/>
      <c r="E440" s="229"/>
      <c r="F440" s="229"/>
      <c r="G440" s="229"/>
      <c r="H440" s="229"/>
      <c r="I440" s="229"/>
      <c r="J440" s="229"/>
      <c r="K440" s="229"/>
      <c r="L440" s="229"/>
      <c r="M440" s="229"/>
      <c r="N440" s="229"/>
      <c r="O440" s="230" t="s">
        <v>158</v>
      </c>
      <c r="P440" s="490" t="s">
        <v>2</v>
      </c>
      <c r="Q440" s="229">
        <v>14</v>
      </c>
      <c r="R440" s="229"/>
      <c r="S440" s="229">
        <v>14</v>
      </c>
      <c r="T440" s="229"/>
      <c r="U440" s="229"/>
      <c r="V440" s="229"/>
      <c r="W440" s="647">
        <v>2400</v>
      </c>
      <c r="X440" s="229">
        <f>Q440*W440</f>
        <v>33600</v>
      </c>
      <c r="Y440" s="486">
        <v>1</v>
      </c>
      <c r="Z440" s="229">
        <v>1</v>
      </c>
      <c r="AA440" s="473">
        <f>SUM(W440-(W440*Z440/100))</f>
        <v>2376</v>
      </c>
      <c r="AB440" s="472">
        <f>AA440</f>
        <v>2376</v>
      </c>
      <c r="AC440" s="659"/>
      <c r="AD440" s="229">
        <v>10</v>
      </c>
      <c r="AE440" s="229">
        <v>0</v>
      </c>
      <c r="AF440" s="229">
        <v>0.02</v>
      </c>
    </row>
    <row r="441" spans="1:33" ht="17.25" x14ac:dyDescent="0.3">
      <c r="A441" s="229"/>
      <c r="B441" s="230"/>
      <c r="C441" s="229"/>
      <c r="D441" s="229"/>
      <c r="E441" s="229"/>
      <c r="F441" s="229"/>
      <c r="G441" s="229"/>
      <c r="H441" s="229"/>
      <c r="I441" s="229"/>
      <c r="J441" s="229"/>
      <c r="K441" s="229"/>
      <c r="L441" s="229"/>
      <c r="M441" s="229"/>
      <c r="N441" s="229"/>
      <c r="O441" s="230" t="s">
        <v>22</v>
      </c>
      <c r="P441" s="490" t="s">
        <v>0</v>
      </c>
      <c r="Q441" s="229">
        <v>33</v>
      </c>
      <c r="R441" s="229">
        <v>33</v>
      </c>
      <c r="S441" s="229"/>
      <c r="T441" s="229"/>
      <c r="U441" s="229"/>
      <c r="V441" s="229"/>
      <c r="W441" s="647">
        <v>2050</v>
      </c>
      <c r="X441" s="229">
        <f>Q441*W441</f>
        <v>67650</v>
      </c>
      <c r="Y441" s="486">
        <v>16</v>
      </c>
      <c r="Z441" s="229">
        <v>72</v>
      </c>
      <c r="AA441" s="473">
        <f>SUM(W441-(W441*Z441/100))</f>
        <v>574</v>
      </c>
      <c r="AB441" s="472">
        <f>AA441</f>
        <v>574</v>
      </c>
      <c r="AC441" s="659"/>
      <c r="AD441" s="229">
        <v>50</v>
      </c>
      <c r="AE441" s="229">
        <v>0</v>
      </c>
      <c r="AF441" s="229">
        <v>0.01</v>
      </c>
    </row>
    <row r="442" spans="1:33" ht="17.25" x14ac:dyDescent="0.3">
      <c r="A442" s="229">
        <v>256</v>
      </c>
      <c r="B442" s="230" t="s">
        <v>4</v>
      </c>
      <c r="C442" s="229">
        <v>259</v>
      </c>
      <c r="D442" s="229">
        <v>1</v>
      </c>
      <c r="E442" s="229">
        <v>0</v>
      </c>
      <c r="F442" s="229">
        <v>18</v>
      </c>
      <c r="G442" s="229">
        <v>418</v>
      </c>
      <c r="H442" s="229"/>
      <c r="I442" s="229"/>
      <c r="J442" s="229"/>
      <c r="K442" s="229"/>
      <c r="L442" s="229">
        <v>75</v>
      </c>
      <c r="M442" s="229">
        <f>L442*G442</f>
        <v>31350</v>
      </c>
      <c r="N442" s="229"/>
      <c r="O442" s="230"/>
      <c r="P442" s="490"/>
      <c r="Q442" s="229"/>
      <c r="R442" s="229"/>
      <c r="S442" s="229"/>
      <c r="T442" s="229"/>
      <c r="U442" s="229"/>
      <c r="V442" s="229"/>
      <c r="W442" s="647"/>
      <c r="X442" s="229"/>
      <c r="Y442" s="486"/>
      <c r="Z442" s="229"/>
      <c r="AA442" s="473">
        <f>SUM(W442-(W442*Z442/100))</f>
        <v>0</v>
      </c>
      <c r="AB442" s="472">
        <f>M442</f>
        <v>31350</v>
      </c>
      <c r="AC442" s="659"/>
      <c r="AD442" s="229">
        <v>50</v>
      </c>
      <c r="AE442" s="229">
        <v>0</v>
      </c>
      <c r="AF442" s="229">
        <v>0.01</v>
      </c>
    </row>
    <row r="443" spans="1:33" ht="17.25" x14ac:dyDescent="0.3">
      <c r="A443" s="229">
        <v>257</v>
      </c>
      <c r="B443" s="230" t="s">
        <v>14</v>
      </c>
      <c r="C443" s="229">
        <v>301</v>
      </c>
      <c r="D443" s="229">
        <v>0</v>
      </c>
      <c r="E443" s="229">
        <v>1</v>
      </c>
      <c r="F443" s="229">
        <v>17</v>
      </c>
      <c r="G443" s="229"/>
      <c r="H443" s="229">
        <v>117</v>
      </c>
      <c r="I443" s="229"/>
      <c r="J443" s="229"/>
      <c r="K443" s="229"/>
      <c r="L443" s="229"/>
      <c r="M443" s="229"/>
      <c r="N443" s="229"/>
      <c r="O443" s="230" t="s">
        <v>39</v>
      </c>
      <c r="P443" s="490" t="s">
        <v>2</v>
      </c>
      <c r="Q443" s="229">
        <v>172.5</v>
      </c>
      <c r="R443" s="229"/>
      <c r="S443" s="229">
        <v>172.5</v>
      </c>
      <c r="T443" s="229"/>
      <c r="U443" s="229"/>
      <c r="V443" s="229"/>
      <c r="W443" s="647">
        <v>6500</v>
      </c>
      <c r="X443" s="229">
        <f>Q443*W443</f>
        <v>1121250</v>
      </c>
      <c r="Y443" s="486">
        <v>24</v>
      </c>
      <c r="Z443" s="229">
        <v>38</v>
      </c>
      <c r="AA443" s="473">
        <f>SUM(W443-(W443*Z443/100))</f>
        <v>4030</v>
      </c>
      <c r="AB443" s="472">
        <f>AA443</f>
        <v>4030</v>
      </c>
      <c r="AC443" s="659"/>
      <c r="AD443" s="229">
        <v>10</v>
      </c>
      <c r="AE443" s="229">
        <v>0</v>
      </c>
      <c r="AF443" s="229">
        <v>0.02</v>
      </c>
    </row>
    <row r="444" spans="1:33" ht="17.25" x14ac:dyDescent="0.3">
      <c r="A444" s="229"/>
      <c r="B444" s="230"/>
      <c r="C444" s="229"/>
      <c r="D444" s="229"/>
      <c r="E444" s="229"/>
      <c r="F444" s="229"/>
      <c r="G444" s="229"/>
      <c r="H444" s="229"/>
      <c r="I444" s="229"/>
      <c r="J444" s="229"/>
      <c r="K444" s="229"/>
      <c r="L444" s="229"/>
      <c r="M444" s="229"/>
      <c r="N444" s="229"/>
      <c r="O444" s="230" t="s">
        <v>39</v>
      </c>
      <c r="P444" s="490" t="s">
        <v>2</v>
      </c>
      <c r="Q444" s="229">
        <v>200</v>
      </c>
      <c r="R444" s="229"/>
      <c r="S444" s="229">
        <v>200</v>
      </c>
      <c r="T444" s="229"/>
      <c r="U444" s="229"/>
      <c r="V444" s="229"/>
      <c r="W444" s="647">
        <v>6500</v>
      </c>
      <c r="X444" s="229">
        <f>Q444*W444</f>
        <v>1300000</v>
      </c>
      <c r="Y444" s="486">
        <v>24</v>
      </c>
      <c r="Z444" s="229">
        <v>38</v>
      </c>
      <c r="AA444" s="473">
        <f>SUM(W444-(W444*Z444/100))</f>
        <v>4030</v>
      </c>
      <c r="AB444" s="472">
        <f>AA444</f>
        <v>4030</v>
      </c>
      <c r="AC444" s="659"/>
      <c r="AD444" s="229">
        <v>10</v>
      </c>
      <c r="AE444" s="229">
        <v>0</v>
      </c>
      <c r="AF444" s="229">
        <v>0.02</v>
      </c>
    </row>
    <row r="445" spans="1:33" ht="17.25" x14ac:dyDescent="0.3">
      <c r="A445" s="229"/>
      <c r="B445" s="230"/>
      <c r="C445" s="229"/>
      <c r="D445" s="229"/>
      <c r="E445" s="229"/>
      <c r="F445" s="229"/>
      <c r="G445" s="229"/>
      <c r="H445" s="229"/>
      <c r="I445" s="229"/>
      <c r="J445" s="229"/>
      <c r="K445" s="229"/>
      <c r="L445" s="229"/>
      <c r="M445" s="229"/>
      <c r="N445" s="229"/>
      <c r="O445" s="230" t="s">
        <v>218</v>
      </c>
      <c r="P445" s="490" t="s">
        <v>2</v>
      </c>
      <c r="Q445" s="229">
        <v>23</v>
      </c>
      <c r="R445" s="229">
        <v>23</v>
      </c>
      <c r="S445" s="229"/>
      <c r="T445" s="229"/>
      <c r="U445" s="229"/>
      <c r="V445" s="229"/>
      <c r="W445" s="647">
        <v>2050</v>
      </c>
      <c r="X445" s="229">
        <f>Q445*W445</f>
        <v>47150</v>
      </c>
      <c r="Y445" s="486">
        <v>3</v>
      </c>
      <c r="Z445" s="229">
        <v>3</v>
      </c>
      <c r="AA445" s="473">
        <f>SUM(W445-(W445*Z445/100))</f>
        <v>1988.5</v>
      </c>
      <c r="AB445" s="472">
        <f>AA445</f>
        <v>1988.5</v>
      </c>
      <c r="AC445" s="659"/>
      <c r="AD445" s="229">
        <v>50</v>
      </c>
      <c r="AE445" s="229">
        <v>0</v>
      </c>
      <c r="AF445" s="229">
        <v>0.01</v>
      </c>
    </row>
    <row r="446" spans="1:33" ht="17.25" x14ac:dyDescent="0.3">
      <c r="A446" s="229">
        <v>258</v>
      </c>
      <c r="B446" s="230" t="s">
        <v>4</v>
      </c>
      <c r="C446" s="229">
        <v>7858</v>
      </c>
      <c r="D446" s="229">
        <v>0</v>
      </c>
      <c r="E446" s="229">
        <v>0</v>
      </c>
      <c r="F446" s="229">
        <v>55</v>
      </c>
      <c r="G446" s="229"/>
      <c r="H446" s="229">
        <v>55</v>
      </c>
      <c r="I446" s="229"/>
      <c r="J446" s="229"/>
      <c r="K446" s="229"/>
      <c r="L446" s="229">
        <v>75</v>
      </c>
      <c r="M446" s="229">
        <f>L446*H446</f>
        <v>4125</v>
      </c>
      <c r="N446" s="229"/>
      <c r="O446" s="230" t="s">
        <v>39</v>
      </c>
      <c r="P446" s="490" t="s">
        <v>2</v>
      </c>
      <c r="Q446" s="229">
        <v>104</v>
      </c>
      <c r="R446" s="229"/>
      <c r="S446" s="229">
        <v>104</v>
      </c>
      <c r="T446" s="229"/>
      <c r="U446" s="229"/>
      <c r="V446" s="229"/>
      <c r="W446" s="647">
        <v>6500</v>
      </c>
      <c r="X446" s="229">
        <f>Q446*W446</f>
        <v>676000</v>
      </c>
      <c r="Y446" s="486">
        <v>2</v>
      </c>
      <c r="Z446" s="229">
        <v>2</v>
      </c>
      <c r="AA446" s="473">
        <f>SUM(W446-(W446*Z446/100))</f>
        <v>6370</v>
      </c>
      <c r="AB446" s="472">
        <f>AA446+M446</f>
        <v>10495</v>
      </c>
      <c r="AC446" s="659"/>
      <c r="AD446" s="229">
        <v>10</v>
      </c>
      <c r="AE446" s="229">
        <v>0</v>
      </c>
      <c r="AF446" s="229">
        <v>0.02</v>
      </c>
    </row>
    <row r="447" spans="1:33" ht="17.25" x14ac:dyDescent="0.3">
      <c r="A447" s="229">
        <v>259</v>
      </c>
      <c r="B447" s="230" t="s">
        <v>4</v>
      </c>
      <c r="C447" s="229">
        <v>29526</v>
      </c>
      <c r="D447" s="229">
        <v>8</v>
      </c>
      <c r="E447" s="229">
        <v>3</v>
      </c>
      <c r="F447" s="229">
        <v>25</v>
      </c>
      <c r="G447" s="229">
        <v>3525</v>
      </c>
      <c r="H447" s="229"/>
      <c r="I447" s="229"/>
      <c r="J447" s="229"/>
      <c r="K447" s="229"/>
      <c r="L447" s="229">
        <v>75</v>
      </c>
      <c r="M447" s="229">
        <f>L447*G447</f>
        <v>264375</v>
      </c>
      <c r="N447" s="229"/>
      <c r="O447" s="230"/>
      <c r="P447" s="490"/>
      <c r="Q447" s="229"/>
      <c r="R447" s="229"/>
      <c r="S447" s="229"/>
      <c r="T447" s="229"/>
      <c r="U447" s="229"/>
      <c r="V447" s="229"/>
      <c r="W447" s="647"/>
      <c r="X447" s="229"/>
      <c r="Y447" s="486"/>
      <c r="Z447" s="229"/>
      <c r="AA447" s="473">
        <f>SUM(W447-(W447*Z447/100))</f>
        <v>0</v>
      </c>
      <c r="AB447" s="472">
        <f>M447</f>
        <v>264375</v>
      </c>
      <c r="AC447" s="659"/>
      <c r="AD447" s="229">
        <v>50</v>
      </c>
      <c r="AE447" s="229">
        <v>0</v>
      </c>
      <c r="AF447" s="229">
        <v>0.01</v>
      </c>
    </row>
    <row r="448" spans="1:33" ht="17.25" x14ac:dyDescent="0.3">
      <c r="A448" s="229">
        <v>260</v>
      </c>
      <c r="B448" s="230" t="s">
        <v>4</v>
      </c>
      <c r="C448" s="229">
        <v>1911</v>
      </c>
      <c r="D448" s="229">
        <v>8</v>
      </c>
      <c r="E448" s="229">
        <v>2</v>
      </c>
      <c r="F448" s="229">
        <v>97</v>
      </c>
      <c r="G448" s="229">
        <v>3497</v>
      </c>
      <c r="H448" s="229"/>
      <c r="I448" s="229"/>
      <c r="J448" s="229"/>
      <c r="K448" s="229"/>
      <c r="L448" s="229">
        <v>75</v>
      </c>
      <c r="M448" s="229">
        <f>L448*G448</f>
        <v>262275</v>
      </c>
      <c r="N448" s="229"/>
      <c r="O448" s="230"/>
      <c r="P448" s="490"/>
      <c r="Q448" s="229"/>
      <c r="R448" s="229"/>
      <c r="S448" s="229"/>
      <c r="T448" s="229"/>
      <c r="U448" s="229"/>
      <c r="V448" s="229"/>
      <c r="W448" s="647"/>
      <c r="X448" s="229"/>
      <c r="Y448" s="486"/>
      <c r="Z448" s="229"/>
      <c r="AA448" s="473">
        <f>SUM(W448-(W448*Z448/100))</f>
        <v>0</v>
      </c>
      <c r="AB448" s="472">
        <f>M448</f>
        <v>262275</v>
      </c>
      <c r="AC448" s="659"/>
      <c r="AD448" s="229">
        <v>50</v>
      </c>
      <c r="AE448" s="229">
        <v>0</v>
      </c>
      <c r="AF448" s="229">
        <v>0.01</v>
      </c>
    </row>
    <row r="449" spans="1:32" ht="17.25" x14ac:dyDescent="0.3">
      <c r="A449" s="229">
        <v>261</v>
      </c>
      <c r="B449" s="230" t="s">
        <v>4</v>
      </c>
      <c r="C449" s="229">
        <v>170</v>
      </c>
      <c r="D449" s="229">
        <v>0</v>
      </c>
      <c r="E449" s="229">
        <v>1</v>
      </c>
      <c r="F449" s="229">
        <v>34</v>
      </c>
      <c r="G449" s="229"/>
      <c r="H449" s="229">
        <v>134</v>
      </c>
      <c r="I449" s="229"/>
      <c r="J449" s="229"/>
      <c r="K449" s="229"/>
      <c r="L449" s="229">
        <v>75</v>
      </c>
      <c r="M449" s="229">
        <f>L449*H449</f>
        <v>10050</v>
      </c>
      <c r="N449" s="229"/>
      <c r="O449" s="230" t="s">
        <v>39</v>
      </c>
      <c r="P449" s="490" t="s">
        <v>2</v>
      </c>
      <c r="Q449" s="229">
        <v>170</v>
      </c>
      <c r="R449" s="229"/>
      <c r="S449" s="229">
        <v>170</v>
      </c>
      <c r="T449" s="229"/>
      <c r="U449" s="229"/>
      <c r="V449" s="229"/>
      <c r="W449" s="647">
        <v>6500</v>
      </c>
      <c r="X449" s="229">
        <f>Q449*W449</f>
        <v>1105000</v>
      </c>
      <c r="Y449" s="486">
        <v>12</v>
      </c>
      <c r="Z449" s="229">
        <v>14</v>
      </c>
      <c r="AA449" s="473">
        <f>SUM(W449-(W449*Z449/100))</f>
        <v>5590</v>
      </c>
      <c r="AB449" s="472">
        <f>AA449+M449</f>
        <v>15640</v>
      </c>
      <c r="AC449" s="659"/>
      <c r="AD449" s="229">
        <v>10</v>
      </c>
      <c r="AE449" s="229">
        <v>0</v>
      </c>
      <c r="AF449" s="229">
        <v>0.02</v>
      </c>
    </row>
    <row r="450" spans="1:32" ht="17.25" x14ac:dyDescent="0.3">
      <c r="A450" s="229">
        <v>262</v>
      </c>
      <c r="B450" s="230" t="s">
        <v>14</v>
      </c>
      <c r="C450" s="229">
        <v>6459</v>
      </c>
      <c r="D450" s="229">
        <v>0</v>
      </c>
      <c r="E450" s="229">
        <v>3</v>
      </c>
      <c r="F450" s="229">
        <v>20</v>
      </c>
      <c r="G450" s="229">
        <v>320</v>
      </c>
      <c r="H450" s="229"/>
      <c r="I450" s="229"/>
      <c r="J450" s="229"/>
      <c r="K450" s="229"/>
      <c r="L450" s="229"/>
      <c r="M450" s="229"/>
      <c r="N450" s="229"/>
      <c r="O450" s="230"/>
      <c r="P450" s="490"/>
      <c r="Q450" s="229"/>
      <c r="R450" s="229"/>
      <c r="S450" s="229"/>
      <c r="T450" s="229"/>
      <c r="U450" s="229"/>
      <c r="V450" s="229"/>
      <c r="W450" s="647"/>
      <c r="X450" s="229"/>
      <c r="Y450" s="486"/>
      <c r="Z450" s="229"/>
      <c r="AA450" s="473">
        <f>SUM(W450-(W450*Z450/100))</f>
        <v>0</v>
      </c>
      <c r="AB450" s="472"/>
      <c r="AC450" s="659"/>
      <c r="AD450" s="229">
        <v>50</v>
      </c>
      <c r="AE450" s="229">
        <v>0</v>
      </c>
      <c r="AF450" s="229">
        <v>0.01</v>
      </c>
    </row>
    <row r="451" spans="1:32" ht="17.25" x14ac:dyDescent="0.3">
      <c r="A451" s="229">
        <v>263</v>
      </c>
      <c r="B451" s="230" t="s">
        <v>5</v>
      </c>
      <c r="C451" s="229"/>
      <c r="D451" s="229">
        <v>20</v>
      </c>
      <c r="E451" s="229">
        <v>0</v>
      </c>
      <c r="F451" s="229">
        <v>0</v>
      </c>
      <c r="G451" s="229">
        <v>8000</v>
      </c>
      <c r="H451" s="229"/>
      <c r="I451" s="229"/>
      <c r="J451" s="229"/>
      <c r="K451" s="229"/>
      <c r="L451" s="229"/>
      <c r="M451" s="229"/>
      <c r="N451" s="229"/>
      <c r="O451" s="230"/>
      <c r="P451" s="490"/>
      <c r="Q451" s="229"/>
      <c r="R451" s="229"/>
      <c r="S451" s="229"/>
      <c r="T451" s="229"/>
      <c r="U451" s="229"/>
      <c r="V451" s="229"/>
      <c r="W451" s="647"/>
      <c r="X451" s="229"/>
      <c r="Y451" s="486"/>
      <c r="Z451" s="229"/>
      <c r="AA451" s="473">
        <f>SUM(W451-(W451*Z451/100))</f>
        <v>0</v>
      </c>
      <c r="AB451" s="472"/>
      <c r="AC451" s="659"/>
      <c r="AD451" s="229">
        <v>50</v>
      </c>
      <c r="AE451" s="229">
        <v>0</v>
      </c>
      <c r="AF451" s="229">
        <v>0.01</v>
      </c>
    </row>
    <row r="452" spans="1:32" ht="17.25" x14ac:dyDescent="0.3">
      <c r="A452" s="229">
        <v>264</v>
      </c>
      <c r="B452" s="230" t="s">
        <v>5</v>
      </c>
      <c r="C452" s="229"/>
      <c r="D452" s="229">
        <v>14</v>
      </c>
      <c r="E452" s="229">
        <v>2</v>
      </c>
      <c r="F452" s="229">
        <v>20</v>
      </c>
      <c r="G452" s="229">
        <v>5720</v>
      </c>
      <c r="H452" s="229"/>
      <c r="I452" s="229"/>
      <c r="J452" s="229"/>
      <c r="K452" s="229"/>
      <c r="L452" s="229"/>
      <c r="M452" s="229"/>
      <c r="N452" s="229"/>
      <c r="O452" s="230"/>
      <c r="P452" s="490"/>
      <c r="Q452" s="229"/>
      <c r="R452" s="229"/>
      <c r="S452" s="229"/>
      <c r="T452" s="229"/>
      <c r="U452" s="229"/>
      <c r="V452" s="229"/>
      <c r="W452" s="647"/>
      <c r="X452" s="229"/>
      <c r="Y452" s="486"/>
      <c r="Z452" s="229"/>
      <c r="AA452" s="473">
        <f>SUM(W452-(W452*Z452/100))</f>
        <v>0</v>
      </c>
      <c r="AB452" s="472"/>
      <c r="AC452" s="659"/>
      <c r="AD452" s="229">
        <v>50</v>
      </c>
      <c r="AE452" s="229">
        <v>0</v>
      </c>
      <c r="AF452" s="229">
        <v>0.01</v>
      </c>
    </row>
    <row r="453" spans="1:32" ht="17.25" x14ac:dyDescent="0.3">
      <c r="A453" s="229">
        <v>265</v>
      </c>
      <c r="B453" s="230" t="s">
        <v>14</v>
      </c>
      <c r="C453" s="229">
        <v>517</v>
      </c>
      <c r="D453" s="229">
        <v>1</v>
      </c>
      <c r="E453" s="229">
        <v>1</v>
      </c>
      <c r="F453" s="229">
        <v>83</v>
      </c>
      <c r="G453" s="229"/>
      <c r="H453" s="229">
        <v>583</v>
      </c>
      <c r="I453" s="229"/>
      <c r="J453" s="229"/>
      <c r="K453" s="229"/>
      <c r="L453" s="229"/>
      <c r="M453" s="229"/>
      <c r="N453" s="229"/>
      <c r="O453" s="230" t="s">
        <v>39</v>
      </c>
      <c r="P453" s="490" t="s">
        <v>2</v>
      </c>
      <c r="Q453" s="229">
        <v>673.2</v>
      </c>
      <c r="R453" s="229"/>
      <c r="S453" s="229">
        <v>673.2</v>
      </c>
      <c r="T453" s="229"/>
      <c r="U453" s="229"/>
      <c r="V453" s="229"/>
      <c r="W453" s="647">
        <v>6500</v>
      </c>
      <c r="X453" s="229">
        <f>Q453*W453</f>
        <v>4375800</v>
      </c>
      <c r="Y453" s="486">
        <v>34</v>
      </c>
      <c r="Z453" s="229">
        <v>58</v>
      </c>
      <c r="AA453" s="473">
        <f>SUM(W453-(W453*Z453/100))</f>
        <v>2730</v>
      </c>
      <c r="AB453" s="472">
        <f>AA453</f>
        <v>2730</v>
      </c>
      <c r="AC453" s="659"/>
      <c r="AD453" s="229">
        <v>10</v>
      </c>
      <c r="AE453" s="229">
        <v>0</v>
      </c>
      <c r="AF453" s="229">
        <v>0.02</v>
      </c>
    </row>
    <row r="454" spans="1:32" ht="17.25" x14ac:dyDescent="0.3">
      <c r="A454" s="229"/>
      <c r="B454" s="230"/>
      <c r="C454" s="229"/>
      <c r="D454" s="229"/>
      <c r="E454" s="229"/>
      <c r="F454" s="229"/>
      <c r="G454" s="229"/>
      <c r="H454" s="229"/>
      <c r="I454" s="229"/>
      <c r="J454" s="229"/>
      <c r="K454" s="229"/>
      <c r="L454" s="229"/>
      <c r="M454" s="229"/>
      <c r="N454" s="229"/>
      <c r="O454" s="230" t="s">
        <v>39</v>
      </c>
      <c r="P454" s="490" t="s">
        <v>2</v>
      </c>
      <c r="Q454" s="229">
        <v>248.5</v>
      </c>
      <c r="R454" s="229"/>
      <c r="S454" s="229">
        <v>248.5</v>
      </c>
      <c r="T454" s="229"/>
      <c r="U454" s="229"/>
      <c r="V454" s="229"/>
      <c r="W454" s="647">
        <v>6500</v>
      </c>
      <c r="X454" s="229">
        <f>Q454*W454</f>
        <v>1615250</v>
      </c>
      <c r="Y454" s="486">
        <v>3</v>
      </c>
      <c r="Z454" s="229">
        <v>3</v>
      </c>
      <c r="AA454" s="473">
        <f>SUM(W454-(W454*Z454/100))</f>
        <v>6305</v>
      </c>
      <c r="AB454" s="472">
        <f>AA454</f>
        <v>6305</v>
      </c>
      <c r="AC454" s="659"/>
      <c r="AD454" s="229">
        <v>10</v>
      </c>
      <c r="AE454" s="229">
        <v>0</v>
      </c>
      <c r="AF454" s="229">
        <v>0.02</v>
      </c>
    </row>
    <row r="455" spans="1:32" ht="17.25" x14ac:dyDescent="0.3">
      <c r="A455" s="229"/>
      <c r="B455" s="230"/>
      <c r="C455" s="229"/>
      <c r="D455" s="229"/>
      <c r="E455" s="229"/>
      <c r="F455" s="229"/>
      <c r="G455" s="229"/>
      <c r="H455" s="229"/>
      <c r="I455" s="229"/>
      <c r="J455" s="229"/>
      <c r="K455" s="229"/>
      <c r="L455" s="229"/>
      <c r="M455" s="229"/>
      <c r="N455" s="229"/>
      <c r="O455" s="230" t="s">
        <v>16</v>
      </c>
      <c r="P455" s="490" t="s">
        <v>0</v>
      </c>
      <c r="Q455" s="229">
        <v>78.08</v>
      </c>
      <c r="R455" s="229"/>
      <c r="S455" s="229">
        <v>78.08</v>
      </c>
      <c r="T455" s="229"/>
      <c r="U455" s="229"/>
      <c r="V455" s="229"/>
      <c r="W455" s="647">
        <v>2400</v>
      </c>
      <c r="X455" s="229">
        <f>Q455*W455</f>
        <v>187392</v>
      </c>
      <c r="Y455" s="486">
        <v>34</v>
      </c>
      <c r="Z455" s="229">
        <v>93</v>
      </c>
      <c r="AA455" s="473">
        <f>SUM(W455-(W455*Z455/100))</f>
        <v>168</v>
      </c>
      <c r="AB455" s="472">
        <f>AA455</f>
        <v>168</v>
      </c>
      <c r="AC455" s="659"/>
      <c r="AD455" s="229">
        <v>0</v>
      </c>
      <c r="AE455" s="493">
        <f>AC455</f>
        <v>0</v>
      </c>
      <c r="AF455" s="229">
        <v>0.03</v>
      </c>
    </row>
    <row r="456" spans="1:32" ht="17.25" x14ac:dyDescent="0.3">
      <c r="A456" s="229"/>
      <c r="B456" s="230"/>
      <c r="C456" s="229"/>
      <c r="D456" s="229"/>
      <c r="E456" s="229"/>
      <c r="F456" s="229"/>
      <c r="G456" s="229"/>
      <c r="H456" s="229"/>
      <c r="I456" s="229"/>
      <c r="J456" s="229"/>
      <c r="K456" s="229"/>
      <c r="L456" s="229"/>
      <c r="M456" s="229"/>
      <c r="N456" s="229"/>
      <c r="O456" s="230" t="s">
        <v>158</v>
      </c>
      <c r="P456" s="490" t="s">
        <v>2</v>
      </c>
      <c r="Q456" s="229">
        <v>7.92</v>
      </c>
      <c r="R456" s="229"/>
      <c r="S456" s="229">
        <v>7.92</v>
      </c>
      <c r="T456" s="229"/>
      <c r="U456" s="229"/>
      <c r="V456" s="229"/>
      <c r="W456" s="647">
        <v>2400</v>
      </c>
      <c r="X456" s="229">
        <f>Q456*W456</f>
        <v>19008</v>
      </c>
      <c r="Y456" s="486">
        <v>30</v>
      </c>
      <c r="Z456" s="229">
        <v>50</v>
      </c>
      <c r="AA456" s="473">
        <f>SUM(W456-(W456*Z456/100))</f>
        <v>1200</v>
      </c>
      <c r="AB456" s="472">
        <f>AA456</f>
        <v>1200</v>
      </c>
      <c r="AC456" s="659"/>
      <c r="AD456" s="229">
        <v>10</v>
      </c>
      <c r="AE456" s="229">
        <v>0</v>
      </c>
      <c r="AF456" s="229">
        <v>0.02</v>
      </c>
    </row>
    <row r="457" spans="1:32" ht="17.25" x14ac:dyDescent="0.3">
      <c r="A457" s="229"/>
      <c r="B457" s="230"/>
      <c r="C457" s="229"/>
      <c r="D457" s="229"/>
      <c r="E457" s="229"/>
      <c r="F457" s="229"/>
      <c r="G457" s="229"/>
      <c r="H457" s="229"/>
      <c r="I457" s="229"/>
      <c r="J457" s="229"/>
      <c r="K457" s="229"/>
      <c r="L457" s="229"/>
      <c r="M457" s="229"/>
      <c r="N457" s="229"/>
      <c r="O457" s="230" t="s">
        <v>8</v>
      </c>
      <c r="P457" s="490" t="s">
        <v>0</v>
      </c>
      <c r="Q457" s="229">
        <v>34.65</v>
      </c>
      <c r="R457" s="229">
        <v>34.65</v>
      </c>
      <c r="S457" s="229"/>
      <c r="T457" s="229"/>
      <c r="U457" s="229"/>
      <c r="V457" s="229"/>
      <c r="W457" s="647">
        <v>5400</v>
      </c>
      <c r="X457" s="229">
        <f>Q457*W457</f>
        <v>187110</v>
      </c>
      <c r="Y457" s="486">
        <v>30</v>
      </c>
      <c r="Z457" s="229">
        <v>93</v>
      </c>
      <c r="AA457" s="473">
        <f>SUM(W457-(W457*Z457/100))</f>
        <v>378</v>
      </c>
      <c r="AB457" s="472">
        <f>AA457</f>
        <v>378</v>
      </c>
      <c r="AC457" s="659"/>
      <c r="AD457" s="229">
        <v>50</v>
      </c>
      <c r="AE457" s="229">
        <v>0</v>
      </c>
      <c r="AF457" s="229">
        <v>0.01</v>
      </c>
    </row>
    <row r="458" spans="1:32" ht="17.25" x14ac:dyDescent="0.3">
      <c r="A458" s="229"/>
      <c r="B458" s="230"/>
      <c r="C458" s="229"/>
      <c r="D458" s="229"/>
      <c r="E458" s="229"/>
      <c r="F458" s="229"/>
      <c r="G458" s="229"/>
      <c r="H458" s="229"/>
      <c r="I458" s="229"/>
      <c r="J458" s="229"/>
      <c r="K458" s="229"/>
      <c r="L458" s="229"/>
      <c r="M458" s="229"/>
      <c r="N458" s="229"/>
      <c r="O458" s="230" t="s">
        <v>22</v>
      </c>
      <c r="P458" s="490" t="s">
        <v>0</v>
      </c>
      <c r="Q458" s="229">
        <v>132.84</v>
      </c>
      <c r="R458" s="229">
        <v>132.84</v>
      </c>
      <c r="S458" s="229"/>
      <c r="T458" s="229"/>
      <c r="U458" s="229"/>
      <c r="V458" s="229"/>
      <c r="W458" s="647">
        <v>2050</v>
      </c>
      <c r="X458" s="229">
        <f>Q458*W458</f>
        <v>272322</v>
      </c>
      <c r="Y458" s="486">
        <v>20</v>
      </c>
      <c r="Z458" s="229">
        <v>93</v>
      </c>
      <c r="AA458" s="473">
        <f>SUM(W458-(W458*Z458/100))</f>
        <v>143.5</v>
      </c>
      <c r="AB458" s="472">
        <f>AA458</f>
        <v>143.5</v>
      </c>
      <c r="AC458" s="659"/>
      <c r="AD458" s="229">
        <v>50</v>
      </c>
      <c r="AE458" s="229">
        <v>0</v>
      </c>
      <c r="AF458" s="229">
        <v>0.01</v>
      </c>
    </row>
    <row r="459" spans="1:32" ht="17.25" x14ac:dyDescent="0.3">
      <c r="A459" s="229">
        <v>266</v>
      </c>
      <c r="B459" s="230" t="s">
        <v>4</v>
      </c>
      <c r="C459" s="229">
        <v>1954</v>
      </c>
      <c r="D459" s="229">
        <v>18</v>
      </c>
      <c r="E459" s="229">
        <v>2</v>
      </c>
      <c r="F459" s="229">
        <v>14</v>
      </c>
      <c r="G459" s="229">
        <v>7414</v>
      </c>
      <c r="H459" s="229"/>
      <c r="I459" s="229"/>
      <c r="J459" s="229"/>
      <c r="K459" s="229"/>
      <c r="L459" s="229">
        <v>75</v>
      </c>
      <c r="M459" s="229">
        <f>G459*L459</f>
        <v>556050</v>
      </c>
      <c r="N459" s="229"/>
      <c r="O459" s="230"/>
      <c r="P459" s="490"/>
      <c r="Q459" s="229"/>
      <c r="R459" s="229"/>
      <c r="S459" s="229"/>
      <c r="T459" s="229"/>
      <c r="U459" s="229"/>
      <c r="V459" s="229"/>
      <c r="W459" s="647"/>
      <c r="X459" s="229"/>
      <c r="Y459" s="486"/>
      <c r="Z459" s="229"/>
      <c r="AA459" s="473">
        <f>SUM(W459-(W459*Z459/100))</f>
        <v>0</v>
      </c>
      <c r="AB459" s="472">
        <f>M459</f>
        <v>556050</v>
      </c>
      <c r="AC459" s="659"/>
      <c r="AD459" s="229">
        <v>50</v>
      </c>
      <c r="AE459" s="229">
        <v>0</v>
      </c>
      <c r="AF459" s="229">
        <v>0.01</v>
      </c>
    </row>
    <row r="460" spans="1:32" ht="17.25" x14ac:dyDescent="0.3">
      <c r="A460" s="229">
        <v>267</v>
      </c>
      <c r="B460" s="230" t="s">
        <v>5</v>
      </c>
      <c r="C460" s="229"/>
      <c r="D460" s="229">
        <v>3</v>
      </c>
      <c r="E460" s="229">
        <v>2</v>
      </c>
      <c r="F460" s="229">
        <v>72</v>
      </c>
      <c r="G460" s="229">
        <v>1472</v>
      </c>
      <c r="H460" s="229"/>
      <c r="I460" s="229"/>
      <c r="J460" s="229"/>
      <c r="K460" s="229"/>
      <c r="L460" s="229"/>
      <c r="M460" s="229"/>
      <c r="N460" s="229"/>
      <c r="O460" s="230"/>
      <c r="P460" s="490"/>
      <c r="Q460" s="229"/>
      <c r="R460" s="229"/>
      <c r="S460" s="229"/>
      <c r="T460" s="229"/>
      <c r="U460" s="229"/>
      <c r="V460" s="229"/>
      <c r="W460" s="647"/>
      <c r="X460" s="229"/>
      <c r="Y460" s="486"/>
      <c r="Z460" s="229"/>
      <c r="AA460" s="473">
        <f>SUM(W460-(W460*Z460/100))</f>
        <v>0</v>
      </c>
      <c r="AB460" s="472"/>
      <c r="AC460" s="659"/>
      <c r="AD460" s="229">
        <v>50</v>
      </c>
      <c r="AE460" s="229">
        <v>0</v>
      </c>
      <c r="AF460" s="229">
        <v>0.01</v>
      </c>
    </row>
    <row r="461" spans="1:32" ht="17.25" x14ac:dyDescent="0.3">
      <c r="A461" s="229">
        <v>268</v>
      </c>
      <c r="B461" s="230" t="s">
        <v>14</v>
      </c>
      <c r="C461" s="229">
        <v>279</v>
      </c>
      <c r="D461" s="229">
        <v>1</v>
      </c>
      <c r="E461" s="229">
        <v>3</v>
      </c>
      <c r="F461" s="229">
        <v>77</v>
      </c>
      <c r="G461" s="229"/>
      <c r="H461" s="229">
        <v>777</v>
      </c>
      <c r="I461" s="229"/>
      <c r="J461" s="229"/>
      <c r="K461" s="229"/>
      <c r="L461" s="229"/>
      <c r="M461" s="229"/>
      <c r="N461" s="229"/>
      <c r="O461" s="230" t="s">
        <v>39</v>
      </c>
      <c r="P461" s="490" t="s">
        <v>2</v>
      </c>
      <c r="Q461" s="229">
        <v>225.28</v>
      </c>
      <c r="R461" s="229"/>
      <c r="S461" s="229">
        <v>225.28</v>
      </c>
      <c r="T461" s="229"/>
      <c r="U461" s="229"/>
      <c r="V461" s="229"/>
      <c r="W461" s="647">
        <v>6500</v>
      </c>
      <c r="X461" s="229">
        <f>Q461*W461</f>
        <v>1464320</v>
      </c>
      <c r="Y461" s="486">
        <v>7</v>
      </c>
      <c r="Z461" s="229">
        <v>7</v>
      </c>
      <c r="AA461" s="473">
        <f>SUM(W461-(W461*Z461/100))</f>
        <v>6045</v>
      </c>
      <c r="AB461" s="472">
        <f>AA461</f>
        <v>6045</v>
      </c>
      <c r="AC461" s="659"/>
      <c r="AD461" s="229">
        <v>10</v>
      </c>
      <c r="AE461" s="229">
        <v>0</v>
      </c>
      <c r="AF461" s="229">
        <v>0.02</v>
      </c>
    </row>
    <row r="462" spans="1:32" ht="17.25" x14ac:dyDescent="0.3">
      <c r="A462" s="229"/>
      <c r="B462" s="230"/>
      <c r="C462" s="229"/>
      <c r="D462" s="229"/>
      <c r="E462" s="229"/>
      <c r="F462" s="229"/>
      <c r="G462" s="229"/>
      <c r="H462" s="229"/>
      <c r="I462" s="229"/>
      <c r="J462" s="229"/>
      <c r="K462" s="229"/>
      <c r="L462" s="229"/>
      <c r="M462" s="229"/>
      <c r="N462" s="229"/>
      <c r="O462" s="230" t="s">
        <v>158</v>
      </c>
      <c r="P462" s="490" t="s">
        <v>2</v>
      </c>
      <c r="Q462" s="229">
        <v>20</v>
      </c>
      <c r="R462" s="229"/>
      <c r="S462" s="229">
        <v>20</v>
      </c>
      <c r="T462" s="229"/>
      <c r="U462" s="229"/>
      <c r="V462" s="229"/>
      <c r="W462" s="647">
        <v>2400</v>
      </c>
      <c r="X462" s="229">
        <f>Q462*W462</f>
        <v>48000</v>
      </c>
      <c r="Y462" s="486">
        <v>7</v>
      </c>
      <c r="Z462" s="229">
        <v>7</v>
      </c>
      <c r="AA462" s="473">
        <f>SUM(W462-(W462*Z462/100))</f>
        <v>2232</v>
      </c>
      <c r="AB462" s="472">
        <f>AA462</f>
        <v>2232</v>
      </c>
      <c r="AC462" s="659"/>
      <c r="AD462" s="229">
        <v>10</v>
      </c>
      <c r="AE462" s="229">
        <v>0</v>
      </c>
      <c r="AF462" s="229">
        <v>0.02</v>
      </c>
    </row>
    <row r="463" spans="1:32" ht="17.25" x14ac:dyDescent="0.3">
      <c r="A463" s="229"/>
      <c r="B463" s="230"/>
      <c r="C463" s="229"/>
      <c r="D463" s="229"/>
      <c r="E463" s="229"/>
      <c r="F463" s="229"/>
      <c r="G463" s="229"/>
      <c r="H463" s="229"/>
      <c r="I463" s="229"/>
      <c r="J463" s="229"/>
      <c r="K463" s="229"/>
      <c r="L463" s="229"/>
      <c r="M463" s="229"/>
      <c r="N463" s="229"/>
      <c r="O463" s="230" t="s">
        <v>11</v>
      </c>
      <c r="P463" s="490" t="s">
        <v>0</v>
      </c>
      <c r="Q463" s="229">
        <v>78.75</v>
      </c>
      <c r="R463" s="229">
        <v>78.75</v>
      </c>
      <c r="S463" s="229"/>
      <c r="T463" s="229"/>
      <c r="U463" s="229"/>
      <c r="V463" s="229"/>
      <c r="W463" s="647">
        <v>2050</v>
      </c>
      <c r="X463" s="229">
        <f>Q463*W463</f>
        <v>161437.5</v>
      </c>
      <c r="Y463" s="486">
        <v>7</v>
      </c>
      <c r="Z463" s="229">
        <v>25</v>
      </c>
      <c r="AA463" s="473">
        <f>SUM(W463-(W463*Z463/100))</f>
        <v>1537.5</v>
      </c>
      <c r="AB463" s="472">
        <f>AA463</f>
        <v>1537.5</v>
      </c>
      <c r="AC463" s="659"/>
      <c r="AD463" s="229">
        <v>50</v>
      </c>
      <c r="AE463" s="229">
        <v>0</v>
      </c>
      <c r="AF463" s="229">
        <v>0.01</v>
      </c>
    </row>
    <row r="464" spans="1:32" ht="17.25" x14ac:dyDescent="0.3">
      <c r="A464" s="229">
        <v>269</v>
      </c>
      <c r="B464" s="230" t="s">
        <v>14</v>
      </c>
      <c r="C464" s="229">
        <v>336</v>
      </c>
      <c r="D464" s="229">
        <v>0</v>
      </c>
      <c r="E464" s="229">
        <v>0</v>
      </c>
      <c r="F464" s="229">
        <v>63</v>
      </c>
      <c r="G464" s="229">
        <v>63</v>
      </c>
      <c r="H464" s="229"/>
      <c r="I464" s="229"/>
      <c r="J464" s="229"/>
      <c r="K464" s="229"/>
      <c r="L464" s="229"/>
      <c r="M464" s="229"/>
      <c r="N464" s="229"/>
      <c r="O464" s="230" t="s">
        <v>8</v>
      </c>
      <c r="P464" s="490" t="s">
        <v>0</v>
      </c>
      <c r="Q464" s="229">
        <v>31.5</v>
      </c>
      <c r="R464" s="229">
        <v>31.5</v>
      </c>
      <c r="S464" s="229"/>
      <c r="T464" s="229"/>
      <c r="U464" s="229"/>
      <c r="V464" s="229"/>
      <c r="W464" s="647">
        <v>5400</v>
      </c>
      <c r="X464" s="229">
        <f>Q464*W464</f>
        <v>170100</v>
      </c>
      <c r="Y464" s="486">
        <v>10</v>
      </c>
      <c r="Z464" s="229">
        <v>40</v>
      </c>
      <c r="AA464" s="473">
        <f>SUM(W464-(W464*Z464/100))</f>
        <v>3240</v>
      </c>
      <c r="AB464" s="472">
        <f>AA464</f>
        <v>3240</v>
      </c>
      <c r="AC464" s="659"/>
      <c r="AD464" s="229">
        <v>50</v>
      </c>
      <c r="AE464" s="229">
        <v>0</v>
      </c>
      <c r="AF464" s="229">
        <v>0.01</v>
      </c>
    </row>
    <row r="465" spans="1:32" ht="17.25" x14ac:dyDescent="0.3">
      <c r="A465" s="229">
        <v>270</v>
      </c>
      <c r="B465" s="230" t="s">
        <v>14</v>
      </c>
      <c r="C465" s="229">
        <v>337</v>
      </c>
      <c r="D465" s="229">
        <v>0</v>
      </c>
      <c r="E465" s="229">
        <v>0</v>
      </c>
      <c r="F465" s="229">
        <v>90</v>
      </c>
      <c r="G465" s="229"/>
      <c r="H465" s="229"/>
      <c r="I465" s="229"/>
      <c r="J465" s="229"/>
      <c r="K465" s="229">
        <v>90</v>
      </c>
      <c r="L465" s="229"/>
      <c r="M465" s="229"/>
      <c r="N465" s="229"/>
      <c r="O465" s="230"/>
      <c r="P465" s="490"/>
      <c r="Q465" s="229"/>
      <c r="R465" s="229"/>
      <c r="S465" s="229"/>
      <c r="T465" s="229"/>
      <c r="U465" s="229"/>
      <c r="V465" s="229"/>
      <c r="W465" s="647"/>
      <c r="X465" s="229"/>
      <c r="Y465" s="486"/>
      <c r="Z465" s="229"/>
      <c r="AA465" s="473">
        <f>SUM(W465-(W465*Z465/100))</f>
        <v>0</v>
      </c>
      <c r="AB465" s="472"/>
      <c r="AC465" s="659"/>
      <c r="AD465" s="229">
        <v>50</v>
      </c>
      <c r="AE465" s="229">
        <v>0</v>
      </c>
      <c r="AF465" s="229">
        <v>0.01</v>
      </c>
    </row>
    <row r="466" spans="1:32" ht="17.25" x14ac:dyDescent="0.3">
      <c r="A466" s="229">
        <v>271</v>
      </c>
      <c r="B466" s="230" t="s">
        <v>4</v>
      </c>
      <c r="C466" s="229">
        <v>4265</v>
      </c>
      <c r="D466" s="229">
        <v>0</v>
      </c>
      <c r="E466" s="229">
        <v>1</v>
      </c>
      <c r="F466" s="229">
        <v>55</v>
      </c>
      <c r="G466" s="229"/>
      <c r="H466" s="229">
        <v>155</v>
      </c>
      <c r="I466" s="229"/>
      <c r="J466" s="229"/>
      <c r="K466" s="229"/>
      <c r="L466" s="229">
        <v>75</v>
      </c>
      <c r="M466" s="229">
        <f>L466*H466</f>
        <v>11625</v>
      </c>
      <c r="N466" s="229"/>
      <c r="O466" s="230" t="s">
        <v>39</v>
      </c>
      <c r="P466" s="490" t="s">
        <v>2</v>
      </c>
      <c r="Q466" s="229">
        <v>196.35</v>
      </c>
      <c r="R466" s="229"/>
      <c r="S466" s="229">
        <v>196.35</v>
      </c>
      <c r="T466" s="229"/>
      <c r="U466" s="229"/>
      <c r="V466" s="229"/>
      <c r="W466" s="647">
        <v>6500</v>
      </c>
      <c r="X466" s="229">
        <f>Q466*W466</f>
        <v>1276275</v>
      </c>
      <c r="Y466" s="486">
        <v>28</v>
      </c>
      <c r="Z466" s="229">
        <v>46</v>
      </c>
      <c r="AA466" s="473">
        <f>SUM(W466-(W466*Z466/100))</f>
        <v>3510</v>
      </c>
      <c r="AB466" s="472">
        <f>AA466+M466</f>
        <v>15135</v>
      </c>
      <c r="AC466" s="659"/>
      <c r="AD466" s="229">
        <v>10</v>
      </c>
      <c r="AE466" s="229">
        <v>0</v>
      </c>
      <c r="AF466" s="229">
        <v>0.02</v>
      </c>
    </row>
    <row r="467" spans="1:32" ht="17.25" x14ac:dyDescent="0.3">
      <c r="A467" s="229"/>
      <c r="B467" s="230"/>
      <c r="C467" s="229"/>
      <c r="D467" s="229"/>
      <c r="E467" s="229"/>
      <c r="F467" s="229"/>
      <c r="G467" s="229"/>
      <c r="H467" s="229"/>
      <c r="I467" s="229"/>
      <c r="J467" s="229"/>
      <c r="K467" s="229"/>
      <c r="L467" s="229"/>
      <c r="M467" s="229"/>
      <c r="N467" s="229"/>
      <c r="O467" s="230" t="s">
        <v>8</v>
      </c>
      <c r="P467" s="490" t="s">
        <v>0</v>
      </c>
      <c r="Q467" s="229">
        <v>23.22</v>
      </c>
      <c r="R467" s="229">
        <v>23.22</v>
      </c>
      <c r="S467" s="229"/>
      <c r="T467" s="229"/>
      <c r="U467" s="229"/>
      <c r="V467" s="229"/>
      <c r="W467" s="647">
        <v>5400</v>
      </c>
      <c r="X467" s="229">
        <f>Q467*W467</f>
        <v>125388</v>
      </c>
      <c r="Y467" s="486">
        <v>28</v>
      </c>
      <c r="Z467" s="229">
        <v>93</v>
      </c>
      <c r="AA467" s="473">
        <f>SUM(W467-(W467*Z467/100))</f>
        <v>378</v>
      </c>
      <c r="AB467" s="472">
        <f>AA467</f>
        <v>378</v>
      </c>
      <c r="AC467" s="659"/>
      <c r="AD467" s="229">
        <v>50</v>
      </c>
      <c r="AE467" s="229">
        <v>0</v>
      </c>
      <c r="AF467" s="229">
        <v>0.01</v>
      </c>
    </row>
    <row r="468" spans="1:32" ht="17.25" x14ac:dyDescent="0.3">
      <c r="A468" s="229">
        <v>272</v>
      </c>
      <c r="B468" s="230" t="s">
        <v>5</v>
      </c>
      <c r="C468" s="229"/>
      <c r="D468" s="229">
        <v>2</v>
      </c>
      <c r="E468" s="229">
        <v>0</v>
      </c>
      <c r="F468" s="229">
        <v>0</v>
      </c>
      <c r="G468" s="229">
        <v>800</v>
      </c>
      <c r="H468" s="229"/>
      <c r="I468" s="229"/>
      <c r="J468" s="229"/>
      <c r="K468" s="229"/>
      <c r="L468" s="229"/>
      <c r="M468" s="229"/>
      <c r="N468" s="229"/>
      <c r="O468" s="230"/>
      <c r="P468" s="490"/>
      <c r="Q468" s="229"/>
      <c r="R468" s="229"/>
      <c r="S468" s="229"/>
      <c r="T468" s="229"/>
      <c r="U468" s="229"/>
      <c r="V468" s="229"/>
      <c r="W468" s="647"/>
      <c r="X468" s="229"/>
      <c r="Y468" s="486"/>
      <c r="Z468" s="229"/>
      <c r="AA468" s="473">
        <f>SUM(W468-(W468*Z468/100))</f>
        <v>0</v>
      </c>
      <c r="AB468" s="472"/>
      <c r="AC468" s="659"/>
      <c r="AD468" s="229">
        <v>50</v>
      </c>
      <c r="AE468" s="229">
        <v>0</v>
      </c>
      <c r="AF468" s="229">
        <v>0.01</v>
      </c>
    </row>
    <row r="469" spans="1:32" ht="17.25" x14ac:dyDescent="0.3">
      <c r="A469" s="229">
        <v>273</v>
      </c>
      <c r="B469" s="230" t="s">
        <v>4</v>
      </c>
      <c r="C469" s="229">
        <v>3914</v>
      </c>
      <c r="D469" s="229">
        <v>9</v>
      </c>
      <c r="E469" s="229">
        <v>3</v>
      </c>
      <c r="F469" s="229">
        <v>81</v>
      </c>
      <c r="G469" s="229">
        <v>3981</v>
      </c>
      <c r="H469" s="229"/>
      <c r="I469" s="229"/>
      <c r="J469" s="229"/>
      <c r="K469" s="229"/>
      <c r="L469" s="229">
        <v>75</v>
      </c>
      <c r="M469" s="229">
        <f>L469*G469</f>
        <v>298575</v>
      </c>
      <c r="N469" s="229"/>
      <c r="O469" s="230"/>
      <c r="P469" s="490"/>
      <c r="Q469" s="229"/>
      <c r="R469" s="229"/>
      <c r="S469" s="229"/>
      <c r="T469" s="229"/>
      <c r="U469" s="229"/>
      <c r="V469" s="229"/>
      <c r="W469" s="647"/>
      <c r="X469" s="229"/>
      <c r="Y469" s="486"/>
      <c r="Z469" s="229"/>
      <c r="AA469" s="473">
        <f>SUM(W469-(W469*Z469/100))</f>
        <v>0</v>
      </c>
      <c r="AB469" s="472">
        <f>M469</f>
        <v>298575</v>
      </c>
      <c r="AC469" s="659"/>
      <c r="AD469" s="229">
        <v>50</v>
      </c>
      <c r="AE469" s="229">
        <v>0</v>
      </c>
      <c r="AF469" s="229">
        <v>0.01</v>
      </c>
    </row>
    <row r="470" spans="1:32" ht="17.25" x14ac:dyDescent="0.3">
      <c r="A470" s="229">
        <v>274</v>
      </c>
      <c r="B470" s="230" t="s">
        <v>14</v>
      </c>
      <c r="C470" s="229">
        <v>309</v>
      </c>
      <c r="D470" s="229">
        <v>0</v>
      </c>
      <c r="E470" s="229">
        <v>1</v>
      </c>
      <c r="F470" s="229">
        <v>8</v>
      </c>
      <c r="G470" s="229"/>
      <c r="H470" s="229"/>
      <c r="I470" s="229"/>
      <c r="J470" s="229">
        <v>108</v>
      </c>
      <c r="K470" s="229"/>
      <c r="L470" s="229"/>
      <c r="M470" s="229"/>
      <c r="N470" s="229"/>
      <c r="O470" s="230"/>
      <c r="P470" s="490"/>
      <c r="Q470" s="229"/>
      <c r="R470" s="229"/>
      <c r="S470" s="229"/>
      <c r="T470" s="229"/>
      <c r="U470" s="229"/>
      <c r="V470" s="229"/>
      <c r="W470" s="647"/>
      <c r="X470" s="229"/>
      <c r="Y470" s="486"/>
      <c r="Z470" s="229"/>
      <c r="AA470" s="473">
        <f>SUM(W470-(W470*Z470/100))</f>
        <v>0</v>
      </c>
      <c r="AB470" s="472"/>
      <c r="AC470" s="659"/>
      <c r="AD470" s="229">
        <v>50</v>
      </c>
      <c r="AE470" s="229">
        <v>0</v>
      </c>
      <c r="AF470" s="229">
        <v>0.01</v>
      </c>
    </row>
    <row r="471" spans="1:32" ht="17.25" x14ac:dyDescent="0.3">
      <c r="A471" s="229">
        <v>275</v>
      </c>
      <c r="B471" s="230" t="s">
        <v>14</v>
      </c>
      <c r="C471" s="229">
        <v>307</v>
      </c>
      <c r="D471" s="229">
        <v>0</v>
      </c>
      <c r="E471" s="229">
        <v>1</v>
      </c>
      <c r="F471" s="229">
        <v>10</v>
      </c>
      <c r="G471" s="229"/>
      <c r="H471" s="229"/>
      <c r="I471" s="229"/>
      <c r="J471" s="229">
        <v>110</v>
      </c>
      <c r="K471" s="229"/>
      <c r="L471" s="229"/>
      <c r="M471" s="229"/>
      <c r="N471" s="229"/>
      <c r="O471" s="230"/>
      <c r="P471" s="490"/>
      <c r="Q471" s="229"/>
      <c r="R471" s="229"/>
      <c r="S471" s="229"/>
      <c r="T471" s="229"/>
      <c r="U471" s="229"/>
      <c r="V471" s="229"/>
      <c r="W471" s="647"/>
      <c r="X471" s="229"/>
      <c r="Y471" s="486"/>
      <c r="Z471" s="229"/>
      <c r="AA471" s="473">
        <f>SUM(W471-(W471*Z471/100))</f>
        <v>0</v>
      </c>
      <c r="AB471" s="472"/>
      <c r="AC471" s="659"/>
      <c r="AD471" s="229">
        <v>50</v>
      </c>
      <c r="AE471" s="229">
        <v>0</v>
      </c>
      <c r="AF471" s="229">
        <v>0.01</v>
      </c>
    </row>
    <row r="472" spans="1:32" ht="17.25" x14ac:dyDescent="0.3">
      <c r="A472" s="229">
        <v>276</v>
      </c>
      <c r="B472" s="230" t="s">
        <v>14</v>
      </c>
      <c r="C472" s="229">
        <v>305</v>
      </c>
      <c r="D472" s="229">
        <v>0</v>
      </c>
      <c r="E472" s="229">
        <v>1</v>
      </c>
      <c r="F472" s="229">
        <v>40</v>
      </c>
      <c r="G472" s="229"/>
      <c r="H472" s="229"/>
      <c r="I472" s="229"/>
      <c r="J472" s="229">
        <v>140</v>
      </c>
      <c r="K472" s="229"/>
      <c r="L472" s="229"/>
      <c r="M472" s="229"/>
      <c r="N472" s="229"/>
      <c r="O472" s="230"/>
      <c r="P472" s="490"/>
      <c r="Q472" s="229"/>
      <c r="R472" s="229"/>
      <c r="S472" s="229"/>
      <c r="T472" s="229"/>
      <c r="U472" s="229"/>
      <c r="V472" s="229"/>
      <c r="W472" s="647"/>
      <c r="X472" s="229"/>
      <c r="Y472" s="486"/>
      <c r="Z472" s="229"/>
      <c r="AA472" s="473">
        <f>SUM(W472-(W472*Z472/100))</f>
        <v>0</v>
      </c>
      <c r="AB472" s="472"/>
      <c r="AC472" s="659"/>
      <c r="AD472" s="229">
        <v>50</v>
      </c>
      <c r="AE472" s="229">
        <v>0</v>
      </c>
      <c r="AF472" s="229">
        <v>0.01</v>
      </c>
    </row>
    <row r="473" spans="1:32" ht="17.25" x14ac:dyDescent="0.3">
      <c r="A473" s="229">
        <v>277</v>
      </c>
      <c r="B473" s="230" t="s">
        <v>4</v>
      </c>
      <c r="C473" s="229">
        <v>8493</v>
      </c>
      <c r="D473" s="229">
        <v>11</v>
      </c>
      <c r="E473" s="229">
        <v>3</v>
      </c>
      <c r="F473" s="229">
        <v>85</v>
      </c>
      <c r="G473" s="229">
        <v>4785</v>
      </c>
      <c r="H473" s="229"/>
      <c r="I473" s="229"/>
      <c r="J473" s="229"/>
      <c r="K473" s="229"/>
      <c r="L473" s="229">
        <v>75</v>
      </c>
      <c r="M473" s="229">
        <f>L473*G473</f>
        <v>358875</v>
      </c>
      <c r="N473" s="229"/>
      <c r="O473" s="230"/>
      <c r="P473" s="490"/>
      <c r="Q473" s="229"/>
      <c r="R473" s="229"/>
      <c r="S473" s="229"/>
      <c r="T473" s="229"/>
      <c r="U473" s="229"/>
      <c r="V473" s="229"/>
      <c r="W473" s="647"/>
      <c r="X473" s="229"/>
      <c r="Y473" s="486"/>
      <c r="Z473" s="229"/>
      <c r="AA473" s="473">
        <f>SUM(W473-(W473*Z473/100))</f>
        <v>0</v>
      </c>
      <c r="AB473" s="472">
        <f>M473</f>
        <v>358875</v>
      </c>
      <c r="AC473" s="659"/>
      <c r="AD473" s="229">
        <v>50</v>
      </c>
      <c r="AE473" s="229">
        <v>0</v>
      </c>
      <c r="AF473" s="229">
        <v>0.01</v>
      </c>
    </row>
    <row r="474" spans="1:32" ht="17.25" x14ac:dyDescent="0.3">
      <c r="A474" s="229">
        <v>278</v>
      </c>
      <c r="B474" s="230" t="s">
        <v>14</v>
      </c>
      <c r="C474" s="229">
        <v>562</v>
      </c>
      <c r="D474" s="229">
        <v>1</v>
      </c>
      <c r="E474" s="229">
        <v>1</v>
      </c>
      <c r="F474" s="229">
        <v>87</v>
      </c>
      <c r="G474" s="229">
        <v>587</v>
      </c>
      <c r="H474" s="229"/>
      <c r="I474" s="229"/>
      <c r="J474" s="229"/>
      <c r="K474" s="229"/>
      <c r="L474" s="229"/>
      <c r="M474" s="229"/>
      <c r="N474" s="229"/>
      <c r="O474" s="230"/>
      <c r="P474" s="490"/>
      <c r="Q474" s="229"/>
      <c r="R474" s="229"/>
      <c r="S474" s="229"/>
      <c r="T474" s="229"/>
      <c r="U474" s="229"/>
      <c r="V474" s="229"/>
      <c r="W474" s="647"/>
      <c r="X474" s="229"/>
      <c r="Y474" s="486"/>
      <c r="Z474" s="229"/>
      <c r="AA474" s="473">
        <f>SUM(W474-(W474*Z474/100))</f>
        <v>0</v>
      </c>
      <c r="AB474" s="472">
        <f>M474</f>
        <v>0</v>
      </c>
      <c r="AC474" s="659"/>
      <c r="AD474" s="229">
        <v>50</v>
      </c>
      <c r="AE474" s="229">
        <v>0</v>
      </c>
      <c r="AF474" s="229">
        <v>0.01</v>
      </c>
    </row>
    <row r="475" spans="1:32" ht="17.25" x14ac:dyDescent="0.3">
      <c r="A475" s="229">
        <v>279</v>
      </c>
      <c r="B475" s="230" t="s">
        <v>14</v>
      </c>
      <c r="C475" s="229">
        <v>304</v>
      </c>
      <c r="D475" s="229">
        <v>0</v>
      </c>
      <c r="E475" s="229">
        <v>1</v>
      </c>
      <c r="F475" s="229">
        <v>47</v>
      </c>
      <c r="G475" s="229"/>
      <c r="H475" s="229"/>
      <c r="I475" s="229"/>
      <c r="J475" s="229">
        <v>147</v>
      </c>
      <c r="K475" s="229"/>
      <c r="L475" s="229"/>
      <c r="M475" s="229"/>
      <c r="N475" s="229"/>
      <c r="O475" s="230"/>
      <c r="P475" s="490"/>
      <c r="Q475" s="229"/>
      <c r="R475" s="229"/>
      <c r="S475" s="229"/>
      <c r="T475" s="229"/>
      <c r="U475" s="229"/>
      <c r="V475" s="229"/>
      <c r="W475" s="647"/>
      <c r="X475" s="229"/>
      <c r="Y475" s="486"/>
      <c r="Z475" s="229"/>
      <c r="AA475" s="473">
        <f>SUM(W475-(W475*Z475/100))</f>
        <v>0</v>
      </c>
      <c r="AB475" s="472">
        <f>M475</f>
        <v>0</v>
      </c>
      <c r="AC475" s="659"/>
      <c r="AD475" s="229">
        <v>50</v>
      </c>
      <c r="AE475" s="229">
        <v>0</v>
      </c>
      <c r="AF475" s="229">
        <v>0.01</v>
      </c>
    </row>
    <row r="476" spans="1:32" ht="17.25" x14ac:dyDescent="0.3">
      <c r="A476" s="229">
        <v>280</v>
      </c>
      <c r="B476" s="230" t="s">
        <v>14</v>
      </c>
      <c r="C476" s="229">
        <v>308</v>
      </c>
      <c r="D476" s="229">
        <v>0</v>
      </c>
      <c r="E476" s="229">
        <v>1</v>
      </c>
      <c r="F476" s="229">
        <v>93</v>
      </c>
      <c r="G476" s="229"/>
      <c r="H476" s="229">
        <v>193</v>
      </c>
      <c r="I476" s="229"/>
      <c r="J476" s="229"/>
      <c r="K476" s="229"/>
      <c r="L476" s="229"/>
      <c r="M476" s="229"/>
      <c r="N476" s="229"/>
      <c r="O476" s="230" t="s">
        <v>39</v>
      </c>
      <c r="P476" s="490" t="s">
        <v>2</v>
      </c>
      <c r="Q476" s="229">
        <v>243</v>
      </c>
      <c r="R476" s="229"/>
      <c r="S476" s="229">
        <v>243</v>
      </c>
      <c r="T476" s="229"/>
      <c r="U476" s="229"/>
      <c r="V476" s="229"/>
      <c r="W476" s="647">
        <v>6500</v>
      </c>
      <c r="X476" s="229">
        <f>Q476*W476</f>
        <v>1579500</v>
      </c>
      <c r="Y476" s="486">
        <v>7</v>
      </c>
      <c r="Z476" s="229">
        <v>7</v>
      </c>
      <c r="AA476" s="473">
        <f>SUM(W476-(W476*Z476/100))</f>
        <v>6045</v>
      </c>
      <c r="AB476" s="472">
        <f>M476</f>
        <v>0</v>
      </c>
      <c r="AC476" s="659"/>
      <c r="AD476" s="229">
        <v>10</v>
      </c>
      <c r="AE476" s="229">
        <v>0</v>
      </c>
      <c r="AF476" s="229">
        <v>0.02</v>
      </c>
    </row>
    <row r="477" spans="1:32" ht="17.25" x14ac:dyDescent="0.3">
      <c r="A477" s="229">
        <v>281</v>
      </c>
      <c r="B477" s="230" t="s">
        <v>4</v>
      </c>
      <c r="C477" s="229">
        <v>8127</v>
      </c>
      <c r="D477" s="229">
        <v>1</v>
      </c>
      <c r="E477" s="229">
        <v>3</v>
      </c>
      <c r="F477" s="229">
        <v>55</v>
      </c>
      <c r="G477" s="229">
        <v>755</v>
      </c>
      <c r="H477" s="229"/>
      <c r="I477" s="229"/>
      <c r="J477" s="229"/>
      <c r="K477" s="229"/>
      <c r="L477" s="229">
        <v>75</v>
      </c>
      <c r="M477" s="229">
        <f>L477*G477</f>
        <v>56625</v>
      </c>
      <c r="N477" s="229"/>
      <c r="O477" s="230"/>
      <c r="P477" s="490"/>
      <c r="Q477" s="229"/>
      <c r="R477" s="229"/>
      <c r="S477" s="229"/>
      <c r="T477" s="229"/>
      <c r="U477" s="229"/>
      <c r="V477" s="229"/>
      <c r="W477" s="647"/>
      <c r="X477" s="229"/>
      <c r="Y477" s="486"/>
      <c r="Z477" s="229"/>
      <c r="AA477" s="473">
        <f>SUM(W477-(W477*Z477/100))</f>
        <v>0</v>
      </c>
      <c r="AB477" s="472">
        <f>M477</f>
        <v>56625</v>
      </c>
      <c r="AC477" s="659"/>
      <c r="AD477" s="229">
        <v>50</v>
      </c>
      <c r="AE477" s="229">
        <v>0</v>
      </c>
      <c r="AF477" s="229">
        <v>0.01</v>
      </c>
    </row>
    <row r="478" spans="1:32" ht="17.25" x14ac:dyDescent="0.3">
      <c r="A478" s="229">
        <v>282</v>
      </c>
      <c r="B478" s="230" t="s">
        <v>14</v>
      </c>
      <c r="C478" s="229">
        <v>302</v>
      </c>
      <c r="D478" s="229">
        <v>0</v>
      </c>
      <c r="E478" s="229">
        <v>1</v>
      </c>
      <c r="F478" s="229">
        <v>67</v>
      </c>
      <c r="G478" s="229"/>
      <c r="H478" s="229"/>
      <c r="I478" s="229"/>
      <c r="J478" s="229">
        <v>167</v>
      </c>
      <c r="K478" s="229"/>
      <c r="L478" s="229"/>
      <c r="M478" s="229"/>
      <c r="N478" s="229"/>
      <c r="O478" s="230"/>
      <c r="P478" s="490"/>
      <c r="Q478" s="229"/>
      <c r="R478" s="229"/>
      <c r="S478" s="229"/>
      <c r="T478" s="229"/>
      <c r="U478" s="229"/>
      <c r="V478" s="229"/>
      <c r="W478" s="647"/>
      <c r="X478" s="229"/>
      <c r="Y478" s="486"/>
      <c r="Z478" s="229"/>
      <c r="AA478" s="473">
        <f>SUM(W478-(W478*Z478/100))</f>
        <v>0</v>
      </c>
      <c r="AB478" s="472">
        <f>M478</f>
        <v>0</v>
      </c>
      <c r="AC478" s="659"/>
      <c r="AD478" s="229">
        <v>50</v>
      </c>
      <c r="AE478" s="229">
        <v>0</v>
      </c>
      <c r="AF478" s="229">
        <v>0.01</v>
      </c>
    </row>
    <row r="479" spans="1:32" ht="17.25" x14ac:dyDescent="0.3">
      <c r="A479" s="229">
        <v>283</v>
      </c>
      <c r="B479" s="230" t="s">
        <v>4</v>
      </c>
      <c r="C479" s="229">
        <v>16149</v>
      </c>
      <c r="D479" s="229">
        <v>3</v>
      </c>
      <c r="E479" s="229">
        <v>2</v>
      </c>
      <c r="F479" s="229">
        <v>37</v>
      </c>
      <c r="G479" s="229">
        <v>1437</v>
      </c>
      <c r="H479" s="229"/>
      <c r="I479" s="229"/>
      <c r="J479" s="229"/>
      <c r="K479" s="229"/>
      <c r="L479" s="229">
        <v>75</v>
      </c>
      <c r="M479" s="229">
        <f>L479*G479</f>
        <v>107775</v>
      </c>
      <c r="N479" s="229"/>
      <c r="O479" s="230"/>
      <c r="P479" s="490"/>
      <c r="Q479" s="229"/>
      <c r="R479" s="229"/>
      <c r="S479" s="229"/>
      <c r="T479" s="229"/>
      <c r="U479" s="229"/>
      <c r="V479" s="229"/>
      <c r="W479" s="647"/>
      <c r="X479" s="229"/>
      <c r="Y479" s="486"/>
      <c r="Z479" s="229"/>
      <c r="AA479" s="473">
        <f>SUM(W479-(W479*Z479/100))</f>
        <v>0</v>
      </c>
      <c r="AB479" s="472">
        <f>M479</f>
        <v>107775</v>
      </c>
      <c r="AC479" s="659"/>
      <c r="AD479" s="229">
        <v>50</v>
      </c>
      <c r="AE479" s="229">
        <v>0</v>
      </c>
      <c r="AF479" s="229">
        <v>0.01</v>
      </c>
    </row>
    <row r="480" spans="1:32" ht="17.25" x14ac:dyDescent="0.3">
      <c r="A480" s="229">
        <v>284</v>
      </c>
      <c r="B480" s="230" t="s">
        <v>4</v>
      </c>
      <c r="C480" s="229">
        <v>13056</v>
      </c>
      <c r="D480" s="229">
        <v>5</v>
      </c>
      <c r="E480" s="229">
        <v>0</v>
      </c>
      <c r="F480" s="229">
        <v>55</v>
      </c>
      <c r="G480" s="229">
        <v>2055</v>
      </c>
      <c r="H480" s="229"/>
      <c r="I480" s="229"/>
      <c r="J480" s="229"/>
      <c r="K480" s="229"/>
      <c r="L480" s="229">
        <v>75</v>
      </c>
      <c r="M480" s="229">
        <f>L480*G480</f>
        <v>154125</v>
      </c>
      <c r="N480" s="229"/>
      <c r="O480" s="230"/>
      <c r="P480" s="490"/>
      <c r="Q480" s="229"/>
      <c r="R480" s="229"/>
      <c r="S480" s="229"/>
      <c r="T480" s="229"/>
      <c r="U480" s="229"/>
      <c r="V480" s="229"/>
      <c r="W480" s="647"/>
      <c r="X480" s="229"/>
      <c r="Y480" s="486"/>
      <c r="Z480" s="229"/>
      <c r="AA480" s="473">
        <f>SUM(W480-(W480*Z480/100))</f>
        <v>0</v>
      </c>
      <c r="AB480" s="472">
        <f>M480</f>
        <v>154125</v>
      </c>
      <c r="AC480" s="659"/>
      <c r="AD480" s="229">
        <v>50</v>
      </c>
      <c r="AE480" s="229">
        <v>0</v>
      </c>
      <c r="AF480" s="229">
        <v>0.01</v>
      </c>
    </row>
    <row r="481" spans="1:32" ht="17.25" x14ac:dyDescent="0.3">
      <c r="A481" s="229">
        <v>285</v>
      </c>
      <c r="B481" s="230" t="s">
        <v>4</v>
      </c>
      <c r="C481" s="229">
        <v>10369</v>
      </c>
      <c r="D481" s="229">
        <v>2</v>
      </c>
      <c r="E481" s="229">
        <v>1</v>
      </c>
      <c r="F481" s="229">
        <v>28</v>
      </c>
      <c r="G481" s="229">
        <v>928</v>
      </c>
      <c r="H481" s="229"/>
      <c r="I481" s="229"/>
      <c r="J481" s="229"/>
      <c r="K481" s="229"/>
      <c r="L481" s="229">
        <v>75</v>
      </c>
      <c r="M481" s="229">
        <f>L481*G481</f>
        <v>69600</v>
      </c>
      <c r="N481" s="229"/>
      <c r="O481" s="230"/>
      <c r="P481" s="490"/>
      <c r="Q481" s="229"/>
      <c r="R481" s="229"/>
      <c r="S481" s="229"/>
      <c r="T481" s="229"/>
      <c r="U481" s="229"/>
      <c r="V481" s="229"/>
      <c r="W481" s="647"/>
      <c r="X481" s="229"/>
      <c r="Y481" s="486"/>
      <c r="Z481" s="229"/>
      <c r="AA481" s="473">
        <f>SUM(W481-(W481*Z481/100))</f>
        <v>0</v>
      </c>
      <c r="AB481" s="472">
        <f>M481</f>
        <v>69600</v>
      </c>
      <c r="AC481" s="659"/>
      <c r="AD481" s="229">
        <v>50</v>
      </c>
      <c r="AE481" s="229">
        <v>0</v>
      </c>
      <c r="AF481" s="229">
        <v>0.01</v>
      </c>
    </row>
    <row r="482" spans="1:32" ht="17.25" x14ac:dyDescent="0.3">
      <c r="A482" s="229">
        <v>286</v>
      </c>
      <c r="B482" s="230" t="s">
        <v>4</v>
      </c>
      <c r="C482" s="229">
        <v>7771</v>
      </c>
      <c r="D482" s="229">
        <v>2</v>
      </c>
      <c r="E482" s="229">
        <v>0</v>
      </c>
      <c r="F482" s="229">
        <v>37</v>
      </c>
      <c r="G482" s="229">
        <v>837</v>
      </c>
      <c r="H482" s="229"/>
      <c r="I482" s="229"/>
      <c r="J482" s="229"/>
      <c r="K482" s="229"/>
      <c r="L482" s="229">
        <v>75</v>
      </c>
      <c r="M482" s="229">
        <f>L482*G482</f>
        <v>62775</v>
      </c>
      <c r="N482" s="229"/>
      <c r="O482" s="230"/>
      <c r="P482" s="490"/>
      <c r="Q482" s="229"/>
      <c r="R482" s="229"/>
      <c r="S482" s="229"/>
      <c r="T482" s="229"/>
      <c r="U482" s="229"/>
      <c r="V482" s="229"/>
      <c r="W482" s="647"/>
      <c r="X482" s="229"/>
      <c r="Y482" s="486"/>
      <c r="Z482" s="229"/>
      <c r="AA482" s="473">
        <f>SUM(W482-(W482*Z482/100))</f>
        <v>0</v>
      </c>
      <c r="AB482" s="472">
        <f>M482</f>
        <v>62775</v>
      </c>
      <c r="AC482" s="659"/>
      <c r="AD482" s="229">
        <v>50</v>
      </c>
      <c r="AE482" s="229">
        <v>0</v>
      </c>
      <c r="AF482" s="229">
        <v>0.01</v>
      </c>
    </row>
    <row r="483" spans="1:32" ht="17.25" x14ac:dyDescent="0.3">
      <c r="A483" s="229">
        <v>287</v>
      </c>
      <c r="B483" s="230" t="s">
        <v>14</v>
      </c>
      <c r="C483" s="229">
        <v>314</v>
      </c>
      <c r="D483" s="229">
        <v>0</v>
      </c>
      <c r="E483" s="229">
        <v>1</v>
      </c>
      <c r="F483" s="229">
        <v>32</v>
      </c>
      <c r="G483" s="229"/>
      <c r="H483" s="229">
        <v>132</v>
      </c>
      <c r="I483" s="229"/>
      <c r="J483" s="229"/>
      <c r="K483" s="229"/>
      <c r="L483" s="229"/>
      <c r="M483" s="229"/>
      <c r="N483" s="229"/>
      <c r="O483" s="230" t="s">
        <v>39</v>
      </c>
      <c r="P483" s="490" t="s">
        <v>2</v>
      </c>
      <c r="Q483" s="229">
        <v>104</v>
      </c>
      <c r="R483" s="229"/>
      <c r="S483" s="229">
        <v>104</v>
      </c>
      <c r="T483" s="229"/>
      <c r="U483" s="229"/>
      <c r="V483" s="229"/>
      <c r="W483" s="647">
        <v>6500</v>
      </c>
      <c r="X483" s="229">
        <f>Q483*W483</f>
        <v>676000</v>
      </c>
      <c r="Y483" s="486">
        <v>1</v>
      </c>
      <c r="Z483" s="229">
        <v>1</v>
      </c>
      <c r="AA483" s="473">
        <f>SUM(W483-(W483*Z483/100))</f>
        <v>6435</v>
      </c>
      <c r="AB483" s="472">
        <f>AA483</f>
        <v>6435</v>
      </c>
      <c r="AC483" s="659"/>
      <c r="AD483" s="229">
        <v>10</v>
      </c>
      <c r="AE483" s="229">
        <v>0</v>
      </c>
      <c r="AF483" s="229">
        <v>0.02</v>
      </c>
    </row>
    <row r="484" spans="1:32" ht="17.25" x14ac:dyDescent="0.3">
      <c r="A484" s="229"/>
      <c r="B484" s="230"/>
      <c r="C484" s="229"/>
      <c r="D484" s="229"/>
      <c r="E484" s="229"/>
      <c r="F484" s="229"/>
      <c r="G484" s="229"/>
      <c r="H484" s="229"/>
      <c r="I484" s="229"/>
      <c r="J484" s="229"/>
      <c r="K484" s="229"/>
      <c r="L484" s="229"/>
      <c r="M484" s="229"/>
      <c r="N484" s="229"/>
      <c r="O484" s="230" t="s">
        <v>16</v>
      </c>
      <c r="P484" s="490" t="s">
        <v>0</v>
      </c>
      <c r="Q484" s="229">
        <v>48</v>
      </c>
      <c r="R484" s="229"/>
      <c r="S484" s="229">
        <v>48</v>
      </c>
      <c r="T484" s="229"/>
      <c r="U484" s="229"/>
      <c r="V484" s="229"/>
      <c r="W484" s="647">
        <v>2400</v>
      </c>
      <c r="X484" s="229">
        <f>Q484*W484</f>
        <v>115200</v>
      </c>
      <c r="Y484" s="486" t="s">
        <v>1357</v>
      </c>
      <c r="Z484" s="229">
        <v>3</v>
      </c>
      <c r="AA484" s="473">
        <f>SUM(W484-(W484*Z484/100))</f>
        <v>2328</v>
      </c>
      <c r="AB484" s="472">
        <f>AA484</f>
        <v>2328</v>
      </c>
      <c r="AC484" s="659"/>
      <c r="AD484" s="229">
        <v>0</v>
      </c>
      <c r="AE484" s="493">
        <f>AC484</f>
        <v>0</v>
      </c>
      <c r="AF484" s="229">
        <v>0.03</v>
      </c>
    </row>
    <row r="485" spans="1:32" ht="17.25" x14ac:dyDescent="0.3">
      <c r="A485" s="229"/>
      <c r="B485" s="230"/>
      <c r="C485" s="229"/>
      <c r="D485" s="229"/>
      <c r="E485" s="229"/>
      <c r="F485" s="229"/>
      <c r="G485" s="229"/>
      <c r="H485" s="229"/>
      <c r="I485" s="229"/>
      <c r="J485" s="229"/>
      <c r="K485" s="229"/>
      <c r="L485" s="229"/>
      <c r="M485" s="229"/>
      <c r="N485" s="229"/>
      <c r="O485" s="230" t="s">
        <v>19</v>
      </c>
      <c r="P485" s="490" t="s">
        <v>0</v>
      </c>
      <c r="Q485" s="229">
        <v>24</v>
      </c>
      <c r="R485" s="229">
        <v>24</v>
      </c>
      <c r="S485" s="229"/>
      <c r="T485" s="229"/>
      <c r="U485" s="229"/>
      <c r="V485" s="229"/>
      <c r="W485" s="647">
        <v>2050</v>
      </c>
      <c r="X485" s="229">
        <f>Q485*W485</f>
        <v>49200</v>
      </c>
      <c r="Y485" s="486" t="s">
        <v>1357</v>
      </c>
      <c r="Z485" s="229">
        <v>3</v>
      </c>
      <c r="AA485" s="473">
        <f>SUM(W485-(W485*Z485/100))</f>
        <v>1988.5</v>
      </c>
      <c r="AB485" s="472">
        <f>AA485</f>
        <v>1988.5</v>
      </c>
      <c r="AC485" s="659"/>
      <c r="AD485" s="229">
        <v>50</v>
      </c>
      <c r="AE485" s="229">
        <v>0</v>
      </c>
      <c r="AF485" s="229">
        <v>0.01</v>
      </c>
    </row>
    <row r="486" spans="1:32" ht="17.25" x14ac:dyDescent="0.3">
      <c r="A486" s="229">
        <v>288</v>
      </c>
      <c r="B486" s="230" t="s">
        <v>4</v>
      </c>
      <c r="C486" s="229">
        <v>10368</v>
      </c>
      <c r="D486" s="229">
        <v>6</v>
      </c>
      <c r="E486" s="229">
        <v>0</v>
      </c>
      <c r="F486" s="229">
        <v>58</v>
      </c>
      <c r="G486" s="229">
        <v>2458</v>
      </c>
      <c r="H486" s="229"/>
      <c r="I486" s="229"/>
      <c r="J486" s="229"/>
      <c r="K486" s="229"/>
      <c r="L486" s="229">
        <v>75</v>
      </c>
      <c r="M486" s="229">
        <f>L486*G486</f>
        <v>184350</v>
      </c>
      <c r="N486" s="229"/>
      <c r="O486" s="230"/>
      <c r="P486" s="490"/>
      <c r="Q486" s="229"/>
      <c r="R486" s="229"/>
      <c r="S486" s="229"/>
      <c r="T486" s="229"/>
      <c r="U486" s="229"/>
      <c r="V486" s="229"/>
      <c r="W486" s="647"/>
      <c r="X486" s="229"/>
      <c r="Y486" s="486"/>
      <c r="Z486" s="229"/>
      <c r="AA486" s="473">
        <f>SUM(W486-(W486*Z486/100))</f>
        <v>0</v>
      </c>
      <c r="AB486" s="472">
        <f>M486</f>
        <v>184350</v>
      </c>
      <c r="AC486" s="659"/>
      <c r="AD486" s="229">
        <v>50</v>
      </c>
      <c r="AE486" s="229">
        <v>0</v>
      </c>
      <c r="AF486" s="229">
        <v>0.01</v>
      </c>
    </row>
    <row r="487" spans="1:32" ht="17.25" x14ac:dyDescent="0.3">
      <c r="A487" s="229">
        <v>289</v>
      </c>
      <c r="B487" s="230" t="s">
        <v>4</v>
      </c>
      <c r="C487" s="229">
        <v>14432</v>
      </c>
      <c r="D487" s="229">
        <v>0</v>
      </c>
      <c r="E487" s="229">
        <v>3</v>
      </c>
      <c r="F487" s="229">
        <v>63</v>
      </c>
      <c r="G487" s="229">
        <v>363</v>
      </c>
      <c r="H487" s="229"/>
      <c r="I487" s="229"/>
      <c r="J487" s="229"/>
      <c r="K487" s="229"/>
      <c r="L487" s="229">
        <v>75</v>
      </c>
      <c r="M487" s="229">
        <f>L487*G487</f>
        <v>27225</v>
      </c>
      <c r="N487" s="229"/>
      <c r="O487" s="230"/>
      <c r="P487" s="490"/>
      <c r="Q487" s="229"/>
      <c r="R487" s="229"/>
      <c r="S487" s="229"/>
      <c r="T487" s="229"/>
      <c r="U487" s="229"/>
      <c r="V487" s="229"/>
      <c r="W487" s="647"/>
      <c r="X487" s="229"/>
      <c r="Y487" s="486"/>
      <c r="Z487" s="229"/>
      <c r="AA487" s="473">
        <f>SUM(W487-(W487*Z487/100))</f>
        <v>0</v>
      </c>
      <c r="AB487" s="472">
        <f>M487</f>
        <v>27225</v>
      </c>
      <c r="AC487" s="659"/>
      <c r="AD487" s="229">
        <v>50</v>
      </c>
      <c r="AE487" s="229">
        <v>0</v>
      </c>
      <c r="AF487" s="229">
        <v>0.01</v>
      </c>
    </row>
    <row r="488" spans="1:32" ht="17.25" x14ac:dyDescent="0.3">
      <c r="A488" s="229">
        <v>290</v>
      </c>
      <c r="B488" s="230" t="s">
        <v>4</v>
      </c>
      <c r="C488" s="229">
        <v>1955</v>
      </c>
      <c r="D488" s="229">
        <v>10</v>
      </c>
      <c r="E488" s="229">
        <v>0</v>
      </c>
      <c r="F488" s="229">
        <v>96</v>
      </c>
      <c r="G488" s="229">
        <v>4096</v>
      </c>
      <c r="H488" s="229"/>
      <c r="I488" s="229"/>
      <c r="J488" s="229"/>
      <c r="K488" s="229"/>
      <c r="L488" s="229">
        <v>75</v>
      </c>
      <c r="M488" s="229">
        <f>L488*G488</f>
        <v>307200</v>
      </c>
      <c r="N488" s="229"/>
      <c r="O488" s="230"/>
      <c r="P488" s="490"/>
      <c r="Q488" s="229"/>
      <c r="R488" s="229"/>
      <c r="S488" s="229"/>
      <c r="T488" s="229"/>
      <c r="U488" s="229"/>
      <c r="V488" s="229"/>
      <c r="W488" s="647"/>
      <c r="X488" s="229"/>
      <c r="Y488" s="486"/>
      <c r="Z488" s="229"/>
      <c r="AA488" s="473">
        <f>SUM(W488-(W488*Z488/100))</f>
        <v>0</v>
      </c>
      <c r="AB488" s="472">
        <f>M488</f>
        <v>307200</v>
      </c>
      <c r="AC488" s="659"/>
      <c r="AD488" s="229">
        <v>50</v>
      </c>
      <c r="AE488" s="229">
        <v>0</v>
      </c>
      <c r="AF488" s="229">
        <v>0.01</v>
      </c>
    </row>
    <row r="489" spans="1:32" ht="17.25" x14ac:dyDescent="0.3">
      <c r="A489" s="229">
        <v>291</v>
      </c>
      <c r="B489" s="230" t="s">
        <v>4</v>
      </c>
      <c r="C489" s="229">
        <v>18086</v>
      </c>
      <c r="D489" s="229">
        <v>8</v>
      </c>
      <c r="E489" s="229">
        <v>2</v>
      </c>
      <c r="F489" s="229">
        <v>40</v>
      </c>
      <c r="G489" s="229">
        <v>3440</v>
      </c>
      <c r="H489" s="229"/>
      <c r="I489" s="229"/>
      <c r="J489" s="229"/>
      <c r="K489" s="229"/>
      <c r="L489" s="229">
        <v>75</v>
      </c>
      <c r="M489" s="229">
        <f>L489*G489</f>
        <v>258000</v>
      </c>
      <c r="N489" s="229"/>
      <c r="O489" s="230"/>
      <c r="P489" s="490"/>
      <c r="Q489" s="229"/>
      <c r="R489" s="229"/>
      <c r="S489" s="229"/>
      <c r="T489" s="229"/>
      <c r="U489" s="229"/>
      <c r="V489" s="229"/>
      <c r="W489" s="647"/>
      <c r="X489" s="229"/>
      <c r="Y489" s="486"/>
      <c r="Z489" s="229"/>
      <c r="AA489" s="473">
        <f>SUM(W489-(W489*Z489/100))</f>
        <v>0</v>
      </c>
      <c r="AB489" s="472">
        <f>M489</f>
        <v>258000</v>
      </c>
      <c r="AC489" s="659"/>
      <c r="AD489" s="229">
        <v>50</v>
      </c>
      <c r="AE489" s="229">
        <v>0</v>
      </c>
      <c r="AF489" s="229">
        <v>0.01</v>
      </c>
    </row>
    <row r="490" spans="1:32" ht="17.25" x14ac:dyDescent="0.3">
      <c r="A490" s="229">
        <v>292</v>
      </c>
      <c r="B490" s="230" t="s">
        <v>4</v>
      </c>
      <c r="C490" s="229">
        <v>12160</v>
      </c>
      <c r="D490" s="229">
        <v>6</v>
      </c>
      <c r="E490" s="229">
        <v>3</v>
      </c>
      <c r="F490" s="229">
        <v>20</v>
      </c>
      <c r="G490" s="229">
        <v>2720</v>
      </c>
      <c r="H490" s="229"/>
      <c r="I490" s="229"/>
      <c r="J490" s="229"/>
      <c r="K490" s="229"/>
      <c r="L490" s="229">
        <v>75</v>
      </c>
      <c r="M490" s="229">
        <f>L490*G490</f>
        <v>204000</v>
      </c>
      <c r="N490" s="229"/>
      <c r="O490" s="230"/>
      <c r="P490" s="490"/>
      <c r="Q490" s="229"/>
      <c r="R490" s="229"/>
      <c r="S490" s="229"/>
      <c r="T490" s="229"/>
      <c r="U490" s="229"/>
      <c r="V490" s="229"/>
      <c r="W490" s="647"/>
      <c r="X490" s="229"/>
      <c r="Y490" s="486"/>
      <c r="Z490" s="229"/>
      <c r="AA490" s="473">
        <f>SUM(W490-(W490*Z490/100))</f>
        <v>0</v>
      </c>
      <c r="AB490" s="472">
        <f>M490</f>
        <v>204000</v>
      </c>
      <c r="AC490" s="659"/>
      <c r="AD490" s="229">
        <v>50</v>
      </c>
      <c r="AE490" s="229">
        <v>0</v>
      </c>
      <c r="AF490" s="229">
        <v>0.01</v>
      </c>
    </row>
    <row r="491" spans="1:32" ht="17.25" x14ac:dyDescent="0.3">
      <c r="A491" s="229">
        <v>293</v>
      </c>
      <c r="B491" s="230" t="s">
        <v>14</v>
      </c>
      <c r="C491" s="229">
        <v>1546</v>
      </c>
      <c r="D491" s="229">
        <v>1</v>
      </c>
      <c r="E491" s="229">
        <v>2</v>
      </c>
      <c r="F491" s="229">
        <v>40</v>
      </c>
      <c r="G491" s="229"/>
      <c r="H491" s="229">
        <v>640</v>
      </c>
      <c r="I491" s="229"/>
      <c r="J491" s="229"/>
      <c r="K491" s="229"/>
      <c r="L491" s="229"/>
      <c r="M491" s="229"/>
      <c r="N491" s="229"/>
      <c r="O491" s="230" t="s">
        <v>39</v>
      </c>
      <c r="P491" s="490" t="s">
        <v>2</v>
      </c>
      <c r="Q491" s="229">
        <v>280</v>
      </c>
      <c r="R491" s="229"/>
      <c r="S491" s="229">
        <v>282</v>
      </c>
      <c r="T491" s="229"/>
      <c r="U491" s="229"/>
      <c r="V491" s="229"/>
      <c r="W491" s="647">
        <v>6500</v>
      </c>
      <c r="X491" s="229">
        <f>Q491*W491</f>
        <v>1820000</v>
      </c>
      <c r="Y491" s="486">
        <v>15</v>
      </c>
      <c r="Z491" s="229">
        <v>20</v>
      </c>
      <c r="AA491" s="473">
        <f>SUM(W491-(W491*Z491/100))</f>
        <v>5200</v>
      </c>
      <c r="AB491" s="472">
        <f>AA491</f>
        <v>5200</v>
      </c>
      <c r="AC491" s="659"/>
      <c r="AD491" s="229">
        <v>10</v>
      </c>
      <c r="AE491" s="229">
        <v>0</v>
      </c>
      <c r="AF491" s="229">
        <v>0.02</v>
      </c>
    </row>
    <row r="492" spans="1:32" ht="17.25" x14ac:dyDescent="0.3">
      <c r="A492" s="229"/>
      <c r="B492" s="230"/>
      <c r="C492" s="229"/>
      <c r="D492" s="229"/>
      <c r="E492" s="229"/>
      <c r="F492" s="229"/>
      <c r="G492" s="229"/>
      <c r="H492" s="229"/>
      <c r="I492" s="229"/>
      <c r="J492" s="229"/>
      <c r="K492" s="229"/>
      <c r="L492" s="229"/>
      <c r="M492" s="229"/>
      <c r="N492" s="229"/>
      <c r="O492" s="230" t="s">
        <v>22</v>
      </c>
      <c r="P492" s="490" t="s">
        <v>0</v>
      </c>
      <c r="Q492" s="229">
        <v>24</v>
      </c>
      <c r="R492" s="229">
        <v>24</v>
      </c>
      <c r="S492" s="229"/>
      <c r="T492" s="229"/>
      <c r="U492" s="229"/>
      <c r="V492" s="229"/>
      <c r="W492" s="647">
        <v>2050</v>
      </c>
      <c r="X492" s="229">
        <f>Q492*W492</f>
        <v>49200</v>
      </c>
      <c r="Y492" s="486">
        <v>8</v>
      </c>
      <c r="Z492" s="229">
        <v>30</v>
      </c>
      <c r="AA492" s="473">
        <f>SUM(W492-(W492*Z492/100))</f>
        <v>1435</v>
      </c>
      <c r="AB492" s="472">
        <f>AA492</f>
        <v>1435</v>
      </c>
      <c r="AC492" s="659"/>
      <c r="AD492" s="229">
        <v>50</v>
      </c>
      <c r="AE492" s="229">
        <v>0</v>
      </c>
      <c r="AF492" s="229">
        <v>0.01</v>
      </c>
    </row>
    <row r="493" spans="1:32" ht="17.25" x14ac:dyDescent="0.3">
      <c r="A493" s="229"/>
      <c r="B493" s="230"/>
      <c r="C493" s="229"/>
      <c r="D493" s="229"/>
      <c r="E493" s="229"/>
      <c r="F493" s="229"/>
      <c r="G493" s="229"/>
      <c r="H493" s="229"/>
      <c r="I493" s="229"/>
      <c r="J493" s="229"/>
      <c r="K493" s="229"/>
      <c r="L493" s="229"/>
      <c r="M493" s="229"/>
      <c r="N493" s="229"/>
      <c r="O493" s="230" t="s">
        <v>39</v>
      </c>
      <c r="P493" s="490" t="s">
        <v>2</v>
      </c>
      <c r="Q493" s="229">
        <v>101.84</v>
      </c>
      <c r="R493" s="229"/>
      <c r="S493" s="229">
        <v>101.84</v>
      </c>
      <c r="T493" s="229"/>
      <c r="U493" s="229"/>
      <c r="V493" s="229"/>
      <c r="W493" s="647">
        <v>6500</v>
      </c>
      <c r="X493" s="229">
        <f>Q493*W493</f>
        <v>661960</v>
      </c>
      <c r="Y493" s="486">
        <v>8</v>
      </c>
      <c r="Z493" s="229">
        <v>8</v>
      </c>
      <c r="AA493" s="473">
        <f>SUM(W493-(W493*Z493/100))</f>
        <v>5980</v>
      </c>
      <c r="AB493" s="472">
        <f>AA493</f>
        <v>5980</v>
      </c>
      <c r="AC493" s="659"/>
      <c r="AD493" s="229">
        <v>10</v>
      </c>
      <c r="AE493" s="229">
        <v>0</v>
      </c>
      <c r="AF493" s="229">
        <v>0.02</v>
      </c>
    </row>
    <row r="494" spans="1:32" ht="17.25" x14ac:dyDescent="0.3">
      <c r="A494" s="229"/>
      <c r="B494" s="230"/>
      <c r="C494" s="229"/>
      <c r="D494" s="229"/>
      <c r="E494" s="229"/>
      <c r="F494" s="229"/>
      <c r="G494" s="229"/>
      <c r="H494" s="229"/>
      <c r="I494" s="229"/>
      <c r="J494" s="229"/>
      <c r="K494" s="229"/>
      <c r="L494" s="229"/>
      <c r="M494" s="229"/>
      <c r="N494" s="229"/>
      <c r="O494" s="230" t="s">
        <v>8</v>
      </c>
      <c r="P494" s="490" t="s">
        <v>0</v>
      </c>
      <c r="Q494" s="229">
        <v>6</v>
      </c>
      <c r="R494" s="229">
        <v>6</v>
      </c>
      <c r="S494" s="229"/>
      <c r="T494" s="229"/>
      <c r="U494" s="229"/>
      <c r="V494" s="229"/>
      <c r="W494" s="647">
        <v>5400</v>
      </c>
      <c r="X494" s="229">
        <f>Q494*W494</f>
        <v>32400</v>
      </c>
      <c r="Y494" s="486">
        <v>8</v>
      </c>
      <c r="Z494" s="229">
        <v>30</v>
      </c>
      <c r="AA494" s="473">
        <f>SUM(W494-(W494*Z494/100))</f>
        <v>3780</v>
      </c>
      <c r="AB494" s="472">
        <f>AA494</f>
        <v>3780</v>
      </c>
      <c r="AC494" s="659"/>
      <c r="AD494" s="229">
        <v>50</v>
      </c>
      <c r="AE494" s="229">
        <v>0</v>
      </c>
      <c r="AF494" s="229">
        <v>0.01</v>
      </c>
    </row>
    <row r="495" spans="1:32" ht="17.25" x14ac:dyDescent="0.3">
      <c r="A495" s="229">
        <v>294</v>
      </c>
      <c r="B495" s="230" t="s">
        <v>4</v>
      </c>
      <c r="C495" s="229">
        <v>6737</v>
      </c>
      <c r="D495" s="229">
        <v>0</v>
      </c>
      <c r="E495" s="229">
        <v>2</v>
      </c>
      <c r="F495" s="229">
        <v>14</v>
      </c>
      <c r="G495" s="229"/>
      <c r="H495" s="229">
        <v>214</v>
      </c>
      <c r="I495" s="229"/>
      <c r="J495" s="229"/>
      <c r="K495" s="229"/>
      <c r="L495" s="229">
        <v>75</v>
      </c>
      <c r="M495" s="229">
        <f>L495*H495</f>
        <v>16050</v>
      </c>
      <c r="N495" s="229"/>
      <c r="O495" s="230" t="s">
        <v>39</v>
      </c>
      <c r="P495" s="490" t="s">
        <v>2</v>
      </c>
      <c r="Q495" s="229">
        <v>238</v>
      </c>
      <c r="R495" s="229"/>
      <c r="S495" s="229">
        <v>238</v>
      </c>
      <c r="T495" s="229"/>
      <c r="U495" s="229"/>
      <c r="V495" s="229"/>
      <c r="W495" s="647">
        <v>6500</v>
      </c>
      <c r="X495" s="229">
        <f>Q495*W495</f>
        <v>1547000</v>
      </c>
      <c r="Y495" s="486">
        <v>5</v>
      </c>
      <c r="Z495" s="229">
        <v>5</v>
      </c>
      <c r="AA495" s="473">
        <f>SUM(W495-(W495*Z495/100))</f>
        <v>6175</v>
      </c>
      <c r="AB495" s="472">
        <f>AA495+M495</f>
        <v>22225</v>
      </c>
      <c r="AC495" s="659"/>
      <c r="AD495" s="229">
        <v>10</v>
      </c>
      <c r="AE495" s="229">
        <v>0</v>
      </c>
      <c r="AF495" s="229">
        <v>0.02</v>
      </c>
    </row>
    <row r="496" spans="1:32" ht="17.25" x14ac:dyDescent="0.3">
      <c r="A496" s="229">
        <v>295</v>
      </c>
      <c r="B496" s="230" t="s">
        <v>14</v>
      </c>
      <c r="C496" s="229">
        <v>3374</v>
      </c>
      <c r="D496" s="229">
        <v>2</v>
      </c>
      <c r="E496" s="229">
        <v>0</v>
      </c>
      <c r="F496" s="229">
        <v>2</v>
      </c>
      <c r="G496" s="229">
        <v>802</v>
      </c>
      <c r="H496" s="229"/>
      <c r="I496" s="229"/>
      <c r="J496" s="229"/>
      <c r="K496" s="229"/>
      <c r="L496" s="229"/>
      <c r="M496" s="229"/>
      <c r="N496" s="229"/>
      <c r="O496" s="230"/>
      <c r="P496" s="490"/>
      <c r="Q496" s="229"/>
      <c r="R496" s="229"/>
      <c r="S496" s="229"/>
      <c r="T496" s="229"/>
      <c r="U496" s="229"/>
      <c r="V496" s="229"/>
      <c r="W496" s="647"/>
      <c r="X496" s="229"/>
      <c r="Y496" s="486"/>
      <c r="Z496" s="229"/>
      <c r="AA496" s="473">
        <f>SUM(W496-(W496*Z496/100))</f>
        <v>0</v>
      </c>
      <c r="AB496" s="472">
        <f>AA496</f>
        <v>0</v>
      </c>
      <c r="AC496" s="659"/>
      <c r="AD496" s="229">
        <v>50</v>
      </c>
      <c r="AE496" s="229">
        <v>0</v>
      </c>
      <c r="AF496" s="229">
        <v>0.01</v>
      </c>
    </row>
    <row r="497" spans="1:32" ht="17.25" x14ac:dyDescent="0.3">
      <c r="A497" s="229">
        <v>296</v>
      </c>
      <c r="B497" s="230" t="s">
        <v>14</v>
      </c>
      <c r="C497" s="229">
        <v>6358</v>
      </c>
      <c r="D497" s="229">
        <v>12</v>
      </c>
      <c r="E497" s="229">
        <v>0</v>
      </c>
      <c r="F497" s="229">
        <v>78</v>
      </c>
      <c r="G497" s="229">
        <v>4878</v>
      </c>
      <c r="H497" s="229"/>
      <c r="I497" s="229"/>
      <c r="J497" s="229"/>
      <c r="K497" s="229"/>
      <c r="L497" s="229"/>
      <c r="M497" s="229"/>
      <c r="N497" s="229"/>
      <c r="O497" s="230" t="s">
        <v>218</v>
      </c>
      <c r="P497" s="490" t="s">
        <v>0</v>
      </c>
      <c r="Q497" s="229">
        <v>90</v>
      </c>
      <c r="R497" s="229">
        <v>90</v>
      </c>
      <c r="S497" s="229"/>
      <c r="T497" s="229"/>
      <c r="U497" s="229"/>
      <c r="V497" s="229"/>
      <c r="W497" s="647">
        <v>2050</v>
      </c>
      <c r="X497" s="229">
        <f>Q497*W497</f>
        <v>184500</v>
      </c>
      <c r="Y497" s="486">
        <v>5</v>
      </c>
      <c r="Z497" s="229">
        <v>15</v>
      </c>
      <c r="AA497" s="473">
        <f>SUM(W497-(W497*Z497/100))</f>
        <v>1742.5</v>
      </c>
      <c r="AB497" s="472">
        <f>AA497</f>
        <v>1742.5</v>
      </c>
      <c r="AC497" s="659"/>
      <c r="AD497" s="229">
        <v>50</v>
      </c>
      <c r="AE497" s="229">
        <v>0</v>
      </c>
      <c r="AF497" s="229">
        <v>0.01</v>
      </c>
    </row>
    <row r="498" spans="1:32" ht="17.25" x14ac:dyDescent="0.3">
      <c r="A498" s="229"/>
      <c r="B498" s="230"/>
      <c r="C498" s="229"/>
      <c r="D498" s="229"/>
      <c r="E498" s="229"/>
      <c r="F498" s="229"/>
      <c r="G498" s="229"/>
      <c r="H498" s="229"/>
      <c r="I498" s="229"/>
      <c r="J498" s="229"/>
      <c r="K498" s="229"/>
      <c r="L498" s="229"/>
      <c r="M498" s="229"/>
      <c r="N498" s="229"/>
      <c r="O498" s="230" t="s">
        <v>218</v>
      </c>
      <c r="P498" s="490" t="s">
        <v>0</v>
      </c>
      <c r="Q498" s="229">
        <v>90</v>
      </c>
      <c r="R498" s="229">
        <v>90</v>
      </c>
      <c r="S498" s="229"/>
      <c r="T498" s="229"/>
      <c r="U498" s="229"/>
      <c r="V498" s="229"/>
      <c r="W498" s="647">
        <v>2050</v>
      </c>
      <c r="X498" s="229">
        <f>Q498*W498</f>
        <v>184500</v>
      </c>
      <c r="Y498" s="486">
        <v>5</v>
      </c>
      <c r="Z498" s="229">
        <v>15</v>
      </c>
      <c r="AA498" s="473">
        <f>SUM(W498-(W498*Z498/100))</f>
        <v>1742.5</v>
      </c>
      <c r="AB498" s="472">
        <f>AA498</f>
        <v>1742.5</v>
      </c>
      <c r="AC498" s="659"/>
      <c r="AD498" s="229">
        <v>50</v>
      </c>
      <c r="AE498" s="229">
        <v>0</v>
      </c>
      <c r="AF498" s="229">
        <v>0.01</v>
      </c>
    </row>
    <row r="499" spans="1:32" ht="17.25" x14ac:dyDescent="0.3">
      <c r="A499" s="229">
        <v>297</v>
      </c>
      <c r="B499" s="230" t="s">
        <v>4</v>
      </c>
      <c r="C499" s="229">
        <v>179</v>
      </c>
      <c r="D499" s="229">
        <v>1</v>
      </c>
      <c r="E499" s="229">
        <v>1</v>
      </c>
      <c r="F499" s="229">
        <v>63</v>
      </c>
      <c r="G499" s="229">
        <v>563</v>
      </c>
      <c r="H499" s="229"/>
      <c r="I499" s="229"/>
      <c r="J499" s="229"/>
      <c r="K499" s="229"/>
      <c r="L499" s="229">
        <v>75</v>
      </c>
      <c r="M499" s="229">
        <f>L499*G499</f>
        <v>42225</v>
      </c>
      <c r="N499" s="229"/>
      <c r="O499" s="230" t="s">
        <v>11</v>
      </c>
      <c r="P499" s="490" t="s">
        <v>0</v>
      </c>
      <c r="Q499" s="229">
        <v>90</v>
      </c>
      <c r="R499" s="229">
        <v>90</v>
      </c>
      <c r="S499" s="229"/>
      <c r="T499" s="229"/>
      <c r="U499" s="229"/>
      <c r="V499" s="229"/>
      <c r="W499" s="647">
        <v>2050</v>
      </c>
      <c r="X499" s="229">
        <f>Q499*W499</f>
        <v>184500</v>
      </c>
      <c r="Y499" s="486">
        <v>5</v>
      </c>
      <c r="Z499" s="229">
        <v>15</v>
      </c>
      <c r="AA499" s="473">
        <f>SUM(W499-(W499*Z499/100))</f>
        <v>1742.5</v>
      </c>
      <c r="AB499" s="472">
        <f>M499+AA499</f>
        <v>43967.5</v>
      </c>
      <c r="AC499" s="659"/>
      <c r="AD499" s="229">
        <v>50</v>
      </c>
      <c r="AE499" s="229">
        <v>0</v>
      </c>
      <c r="AF499" s="229">
        <v>0.01</v>
      </c>
    </row>
    <row r="500" spans="1:32" ht="17.25" x14ac:dyDescent="0.3">
      <c r="A500" s="229"/>
      <c r="B500" s="230"/>
      <c r="C500" s="229"/>
      <c r="D500" s="229"/>
      <c r="E500" s="229"/>
      <c r="F500" s="229"/>
      <c r="G500" s="229"/>
      <c r="H500" s="229"/>
      <c r="I500" s="229"/>
      <c r="J500" s="229"/>
      <c r="K500" s="229"/>
      <c r="L500" s="229"/>
      <c r="M500" s="229"/>
      <c r="N500" s="229"/>
      <c r="O500" s="230" t="s">
        <v>11</v>
      </c>
      <c r="P500" s="490" t="s">
        <v>0</v>
      </c>
      <c r="Q500" s="229">
        <v>90</v>
      </c>
      <c r="R500" s="229">
        <v>90</v>
      </c>
      <c r="S500" s="229"/>
      <c r="T500" s="229"/>
      <c r="U500" s="229"/>
      <c r="V500" s="229"/>
      <c r="W500" s="647">
        <v>2050</v>
      </c>
      <c r="X500" s="229">
        <f>Q500*W500</f>
        <v>184500</v>
      </c>
      <c r="Y500" s="486">
        <v>1</v>
      </c>
      <c r="Z500" s="229">
        <v>3</v>
      </c>
      <c r="AA500" s="473">
        <f>SUM(W500-(W500*Z500/100))</f>
        <v>1988.5</v>
      </c>
      <c r="AB500" s="472">
        <f>AA500</f>
        <v>1988.5</v>
      </c>
      <c r="AC500" s="659"/>
      <c r="AD500" s="229">
        <v>50</v>
      </c>
      <c r="AE500" s="229">
        <v>0</v>
      </c>
      <c r="AF500" s="229">
        <v>0.01</v>
      </c>
    </row>
    <row r="501" spans="1:32" ht="17.25" x14ac:dyDescent="0.3">
      <c r="A501" s="229">
        <v>298</v>
      </c>
      <c r="B501" s="230" t="s">
        <v>14</v>
      </c>
      <c r="C501" s="229">
        <v>297</v>
      </c>
      <c r="D501" s="229">
        <v>0</v>
      </c>
      <c r="E501" s="229">
        <v>1</v>
      </c>
      <c r="F501" s="229">
        <v>44</v>
      </c>
      <c r="G501" s="229"/>
      <c r="H501" s="229">
        <v>144</v>
      </c>
      <c r="I501" s="229"/>
      <c r="J501" s="229"/>
      <c r="K501" s="229"/>
      <c r="L501" s="229"/>
      <c r="M501" s="229"/>
      <c r="N501" s="229"/>
      <c r="O501" s="230" t="s">
        <v>44</v>
      </c>
      <c r="P501" s="490" t="s">
        <v>9</v>
      </c>
      <c r="Q501" s="229">
        <v>580.91999999999996</v>
      </c>
      <c r="R501" s="229"/>
      <c r="S501" s="229"/>
      <c r="T501" s="229"/>
      <c r="U501" s="229"/>
      <c r="V501" s="229"/>
      <c r="W501" s="647">
        <v>6500</v>
      </c>
      <c r="X501" s="229">
        <f>Q501*W501</f>
        <v>3775979.9999999995</v>
      </c>
      <c r="Y501" s="486">
        <v>30</v>
      </c>
      <c r="Z501" s="229">
        <v>85</v>
      </c>
      <c r="AA501" s="473">
        <f>SUM(W501-(W501*Z501/100))</f>
        <v>975</v>
      </c>
      <c r="AB501" s="472">
        <f>AA501</f>
        <v>975</v>
      </c>
      <c r="AC501" s="659"/>
      <c r="AD501" s="229">
        <v>10</v>
      </c>
      <c r="AE501" s="229">
        <v>0</v>
      </c>
      <c r="AF501" s="229">
        <v>0.02</v>
      </c>
    </row>
    <row r="502" spans="1:32" ht="17.25" x14ac:dyDescent="0.3">
      <c r="A502" s="229"/>
      <c r="B502" s="230"/>
      <c r="C502" s="229"/>
      <c r="D502" s="229"/>
      <c r="E502" s="229"/>
      <c r="F502" s="229"/>
      <c r="G502" s="229"/>
      <c r="H502" s="229"/>
      <c r="I502" s="229"/>
      <c r="J502" s="229"/>
      <c r="K502" s="229"/>
      <c r="L502" s="229"/>
      <c r="M502" s="229"/>
      <c r="N502" s="229"/>
      <c r="O502" s="230" t="s">
        <v>317</v>
      </c>
      <c r="P502" s="490" t="s">
        <v>2</v>
      </c>
      <c r="Q502" s="229"/>
      <c r="R502" s="229"/>
      <c r="S502" s="229">
        <v>400.92</v>
      </c>
      <c r="T502" s="229"/>
      <c r="U502" s="229"/>
      <c r="V502" s="229"/>
      <c r="W502" s="647"/>
      <c r="X502" s="229"/>
      <c r="Y502" s="486"/>
      <c r="Z502" s="229"/>
      <c r="AA502" s="473">
        <f>SUM(W502-(W502*Z502/100))</f>
        <v>0</v>
      </c>
      <c r="AB502" s="472"/>
      <c r="AC502" s="659"/>
      <c r="AD502" s="229"/>
      <c r="AE502" s="229"/>
      <c r="AF502" s="229"/>
    </row>
    <row r="503" spans="1:32" ht="17.25" x14ac:dyDescent="0.3">
      <c r="A503" s="229"/>
      <c r="B503" s="230"/>
      <c r="C503" s="229"/>
      <c r="D503" s="229"/>
      <c r="E503" s="229"/>
      <c r="F503" s="229"/>
      <c r="G503" s="229"/>
      <c r="H503" s="229"/>
      <c r="I503" s="229"/>
      <c r="J503" s="229"/>
      <c r="K503" s="229"/>
      <c r="L503" s="229"/>
      <c r="M503" s="229"/>
      <c r="N503" s="229"/>
      <c r="O503" s="230" t="s">
        <v>318</v>
      </c>
      <c r="P503" s="490" t="s">
        <v>0</v>
      </c>
      <c r="Q503" s="229"/>
      <c r="R503" s="229"/>
      <c r="S503" s="229">
        <v>180</v>
      </c>
      <c r="T503" s="229"/>
      <c r="U503" s="229"/>
      <c r="V503" s="229"/>
      <c r="W503" s="647"/>
      <c r="X503" s="229"/>
      <c r="Y503" s="486"/>
      <c r="Z503" s="229"/>
      <c r="AA503" s="473">
        <f>SUM(W503-(W503*Z503/100))</f>
        <v>0</v>
      </c>
      <c r="AB503" s="472"/>
      <c r="AC503" s="659"/>
      <c r="AD503" s="229"/>
      <c r="AE503" s="229"/>
      <c r="AF503" s="229"/>
    </row>
    <row r="504" spans="1:32" ht="17.25" x14ac:dyDescent="0.3">
      <c r="A504" s="229">
        <v>299</v>
      </c>
      <c r="B504" s="230" t="s">
        <v>1358</v>
      </c>
      <c r="C504" s="229"/>
      <c r="D504" s="229">
        <v>6</v>
      </c>
      <c r="E504" s="229">
        <v>0</v>
      </c>
      <c r="F504" s="229">
        <v>0</v>
      </c>
      <c r="G504" s="229">
        <v>2400</v>
      </c>
      <c r="H504" s="229"/>
      <c r="I504" s="229"/>
      <c r="J504" s="229"/>
      <c r="K504" s="229"/>
      <c r="L504" s="229"/>
      <c r="M504" s="229"/>
      <c r="N504" s="229"/>
      <c r="O504" s="230"/>
      <c r="P504" s="490"/>
      <c r="Q504" s="229"/>
      <c r="R504" s="229"/>
      <c r="S504" s="229"/>
      <c r="T504" s="229"/>
      <c r="U504" s="229"/>
      <c r="V504" s="229"/>
      <c r="W504" s="647"/>
      <c r="X504" s="229"/>
      <c r="Y504" s="486"/>
      <c r="Z504" s="229"/>
      <c r="AA504" s="473">
        <f>SUM(W504-(W504*Z504/100))</f>
        <v>0</v>
      </c>
      <c r="AB504" s="472"/>
      <c r="AC504" s="659"/>
      <c r="AD504" s="229">
        <v>50</v>
      </c>
      <c r="AE504" s="229">
        <v>0</v>
      </c>
      <c r="AF504" s="229">
        <v>0.01</v>
      </c>
    </row>
    <row r="505" spans="1:32" ht="17.25" x14ac:dyDescent="0.3">
      <c r="A505" s="229">
        <v>300</v>
      </c>
      <c r="B505" s="230" t="s">
        <v>4</v>
      </c>
      <c r="C505" s="229">
        <v>29943</v>
      </c>
      <c r="D505" s="229">
        <v>8</v>
      </c>
      <c r="E505" s="229">
        <v>0</v>
      </c>
      <c r="F505" s="229">
        <v>18</v>
      </c>
      <c r="G505" s="229">
        <v>3218</v>
      </c>
      <c r="H505" s="229"/>
      <c r="I505" s="229"/>
      <c r="J505" s="229"/>
      <c r="K505" s="229"/>
      <c r="L505" s="229">
        <v>75</v>
      </c>
      <c r="M505" s="229">
        <f>L505*G505</f>
        <v>241350</v>
      </c>
      <c r="N505" s="229"/>
      <c r="O505" s="230"/>
      <c r="P505" s="490"/>
      <c r="Q505" s="229"/>
      <c r="R505" s="229"/>
      <c r="S505" s="229"/>
      <c r="T505" s="229"/>
      <c r="U505" s="229"/>
      <c r="V505" s="229"/>
      <c r="W505" s="647"/>
      <c r="X505" s="229"/>
      <c r="Y505" s="486"/>
      <c r="Z505" s="229"/>
      <c r="AA505" s="473">
        <f>SUM(W505-(W505*Z505/100))</f>
        <v>0</v>
      </c>
      <c r="AB505" s="472"/>
      <c r="AC505" s="659"/>
      <c r="AD505" s="229">
        <v>50</v>
      </c>
      <c r="AE505" s="229">
        <v>0</v>
      </c>
      <c r="AF505" s="229">
        <v>0.01</v>
      </c>
    </row>
    <row r="506" spans="1:32" ht="17.25" x14ac:dyDescent="0.3">
      <c r="A506" s="229">
        <v>301</v>
      </c>
      <c r="B506" s="230" t="s">
        <v>4</v>
      </c>
      <c r="C506" s="229">
        <v>2017</v>
      </c>
      <c r="D506" s="229">
        <v>3</v>
      </c>
      <c r="E506" s="229">
        <v>1</v>
      </c>
      <c r="F506" s="229">
        <v>72</v>
      </c>
      <c r="G506" s="229">
        <v>1372</v>
      </c>
      <c r="H506" s="229"/>
      <c r="I506" s="229"/>
      <c r="J506" s="229"/>
      <c r="K506" s="229"/>
      <c r="L506" s="229">
        <v>75</v>
      </c>
      <c r="M506" s="229">
        <f>L506*G506</f>
        <v>102900</v>
      </c>
      <c r="N506" s="229"/>
      <c r="O506" s="230"/>
      <c r="P506" s="490"/>
      <c r="Q506" s="229"/>
      <c r="R506" s="229"/>
      <c r="S506" s="229"/>
      <c r="T506" s="229"/>
      <c r="U506" s="229"/>
      <c r="V506" s="229"/>
      <c r="W506" s="647"/>
      <c r="X506" s="229"/>
      <c r="Y506" s="486"/>
      <c r="Z506" s="229"/>
      <c r="AA506" s="473">
        <f>SUM(W506-(W506*Z506/100))</f>
        <v>0</v>
      </c>
      <c r="AB506" s="472"/>
      <c r="AC506" s="659"/>
      <c r="AD506" s="229">
        <v>50</v>
      </c>
      <c r="AE506" s="229">
        <v>0</v>
      </c>
      <c r="AF506" s="229">
        <v>0.01</v>
      </c>
    </row>
    <row r="507" spans="1:32" ht="17.25" x14ac:dyDescent="0.3">
      <c r="A507" s="229">
        <v>302</v>
      </c>
      <c r="B507" s="230" t="s">
        <v>4</v>
      </c>
      <c r="C507" s="229">
        <v>15275</v>
      </c>
      <c r="D507" s="229">
        <v>2</v>
      </c>
      <c r="E507" s="229">
        <v>0</v>
      </c>
      <c r="F507" s="229">
        <v>9</v>
      </c>
      <c r="G507" s="229">
        <v>809</v>
      </c>
      <c r="H507" s="229"/>
      <c r="I507" s="229"/>
      <c r="J507" s="229"/>
      <c r="K507" s="229"/>
      <c r="L507" s="229">
        <v>75</v>
      </c>
      <c r="M507" s="229">
        <f>L507*G507</f>
        <v>60675</v>
      </c>
      <c r="N507" s="229"/>
      <c r="O507" s="230"/>
      <c r="P507" s="490"/>
      <c r="Q507" s="229"/>
      <c r="R507" s="229"/>
      <c r="S507" s="229"/>
      <c r="T507" s="229"/>
      <c r="U507" s="229"/>
      <c r="V507" s="229"/>
      <c r="W507" s="647"/>
      <c r="X507" s="229"/>
      <c r="Y507" s="486"/>
      <c r="Z507" s="229"/>
      <c r="AA507" s="473">
        <f>SUM(W507-(W507*Z507/100))</f>
        <v>0</v>
      </c>
      <c r="AB507" s="472"/>
      <c r="AC507" s="659"/>
      <c r="AD507" s="229">
        <v>50</v>
      </c>
      <c r="AE507" s="229">
        <v>0</v>
      </c>
      <c r="AF507" s="229">
        <v>0.01</v>
      </c>
    </row>
    <row r="508" spans="1:32" ht="17.25" x14ac:dyDescent="0.3">
      <c r="A508" s="229">
        <v>303</v>
      </c>
      <c r="B508" s="230" t="s">
        <v>4</v>
      </c>
      <c r="C508" s="229">
        <v>18183</v>
      </c>
      <c r="D508" s="229">
        <v>5</v>
      </c>
      <c r="E508" s="229">
        <v>2</v>
      </c>
      <c r="F508" s="229">
        <v>78</v>
      </c>
      <c r="G508" s="229">
        <v>2278</v>
      </c>
      <c r="H508" s="229"/>
      <c r="I508" s="229"/>
      <c r="J508" s="229"/>
      <c r="K508" s="229"/>
      <c r="L508" s="229">
        <v>75</v>
      </c>
      <c r="M508" s="229">
        <f>L508*G508</f>
        <v>170850</v>
      </c>
      <c r="N508" s="229"/>
      <c r="O508" s="230"/>
      <c r="P508" s="490"/>
      <c r="Q508" s="229"/>
      <c r="R508" s="229"/>
      <c r="S508" s="229"/>
      <c r="T508" s="229"/>
      <c r="U508" s="229"/>
      <c r="V508" s="229"/>
      <c r="W508" s="647"/>
      <c r="X508" s="229"/>
      <c r="Y508" s="486"/>
      <c r="Z508" s="229"/>
      <c r="AA508" s="473">
        <f>SUM(W508-(W508*Z508/100))</f>
        <v>0</v>
      </c>
      <c r="AB508" s="472"/>
      <c r="AC508" s="659"/>
      <c r="AD508" s="229">
        <v>50</v>
      </c>
      <c r="AE508" s="229">
        <v>0</v>
      </c>
      <c r="AF508" s="229">
        <v>0.01</v>
      </c>
    </row>
    <row r="509" spans="1:32" ht="17.25" x14ac:dyDescent="0.3">
      <c r="A509" s="229">
        <v>304</v>
      </c>
      <c r="B509" s="230" t="s">
        <v>4</v>
      </c>
      <c r="C509" s="229">
        <v>7188</v>
      </c>
      <c r="D509" s="229">
        <v>1</v>
      </c>
      <c r="E509" s="229">
        <v>1</v>
      </c>
      <c r="F509" s="229">
        <v>33</v>
      </c>
      <c r="G509" s="229"/>
      <c r="H509" s="229">
        <v>533</v>
      </c>
      <c r="I509" s="229"/>
      <c r="J509" s="229"/>
      <c r="K509" s="229"/>
      <c r="L509" s="229">
        <v>75</v>
      </c>
      <c r="M509" s="229">
        <f>L509*H509</f>
        <v>39975</v>
      </c>
      <c r="N509" s="229"/>
      <c r="O509" s="230" t="s">
        <v>44</v>
      </c>
      <c r="P509" s="490" t="s">
        <v>9</v>
      </c>
      <c r="Q509" s="229">
        <v>274</v>
      </c>
      <c r="R509" s="229"/>
      <c r="S509" s="229"/>
      <c r="T509" s="229"/>
      <c r="U509" s="229"/>
      <c r="V509" s="229"/>
      <c r="W509" s="647">
        <v>6500</v>
      </c>
      <c r="X509" s="229">
        <f>Q509*W509</f>
        <v>1781000</v>
      </c>
      <c r="Y509" s="486">
        <v>30</v>
      </c>
      <c r="Z509" s="229">
        <v>85</v>
      </c>
      <c r="AA509" s="473">
        <f>SUM(W509-(W509*Z509/100))</f>
        <v>975</v>
      </c>
      <c r="AB509" s="472">
        <f>AA509+M509</f>
        <v>40950</v>
      </c>
      <c r="AC509" s="659"/>
      <c r="AD509" s="229">
        <v>50</v>
      </c>
      <c r="AE509" s="229">
        <v>0</v>
      </c>
      <c r="AF509" s="229">
        <v>0.01</v>
      </c>
    </row>
    <row r="510" spans="1:32" ht="17.25" x14ac:dyDescent="0.3">
      <c r="A510" s="229"/>
      <c r="B510" s="230"/>
      <c r="C510" s="229"/>
      <c r="D510" s="229"/>
      <c r="E510" s="229"/>
      <c r="F510" s="229"/>
      <c r="G510" s="229"/>
      <c r="H510" s="229"/>
      <c r="I510" s="229"/>
      <c r="J510" s="229"/>
      <c r="K510" s="229"/>
      <c r="L510" s="229"/>
      <c r="M510" s="229"/>
      <c r="N510" s="229"/>
      <c r="O510" s="230" t="s">
        <v>317</v>
      </c>
      <c r="P510" s="490" t="s">
        <v>2</v>
      </c>
      <c r="Q510" s="229"/>
      <c r="R510" s="229"/>
      <c r="S510" s="229">
        <v>176</v>
      </c>
      <c r="T510" s="229"/>
      <c r="U510" s="229"/>
      <c r="V510" s="229"/>
      <c r="W510" s="647"/>
      <c r="X510" s="229"/>
      <c r="Y510" s="486"/>
      <c r="Z510" s="229"/>
      <c r="AA510" s="473">
        <f>SUM(W510-(W510*Z510/100))</f>
        <v>0</v>
      </c>
      <c r="AB510" s="472"/>
      <c r="AC510" s="659"/>
      <c r="AD510" s="229">
        <v>10</v>
      </c>
      <c r="AE510" s="229">
        <v>0</v>
      </c>
      <c r="AF510" s="229">
        <v>0.02</v>
      </c>
    </row>
    <row r="511" spans="1:32" ht="17.25" x14ac:dyDescent="0.3">
      <c r="A511" s="229"/>
      <c r="B511" s="230"/>
      <c r="C511" s="229"/>
      <c r="D511" s="229"/>
      <c r="E511" s="229"/>
      <c r="F511" s="229"/>
      <c r="G511" s="229"/>
      <c r="H511" s="229"/>
      <c r="I511" s="229"/>
      <c r="J511" s="229"/>
      <c r="K511" s="229"/>
      <c r="L511" s="229"/>
      <c r="M511" s="229"/>
      <c r="N511" s="229"/>
      <c r="O511" s="230" t="s">
        <v>318</v>
      </c>
      <c r="P511" s="490" t="s">
        <v>0</v>
      </c>
      <c r="Q511" s="229"/>
      <c r="R511" s="229"/>
      <c r="S511" s="229">
        <v>98</v>
      </c>
      <c r="T511" s="229"/>
      <c r="U511" s="229"/>
      <c r="V511" s="229"/>
      <c r="W511" s="647"/>
      <c r="X511" s="229"/>
      <c r="Y511" s="486"/>
      <c r="Z511" s="229"/>
      <c r="AA511" s="473">
        <f>SUM(W511-(W511*Z511/100))</f>
        <v>0</v>
      </c>
      <c r="AB511" s="472"/>
      <c r="AC511" s="659"/>
      <c r="AD511" s="229"/>
      <c r="AE511" s="229"/>
      <c r="AF511" s="229"/>
    </row>
    <row r="512" spans="1:32" ht="17.25" x14ac:dyDescent="0.3">
      <c r="A512" s="229"/>
      <c r="B512" s="230"/>
      <c r="C512" s="229"/>
      <c r="D512" s="229"/>
      <c r="E512" s="229"/>
      <c r="F512" s="229"/>
      <c r="G512" s="229"/>
      <c r="H512" s="229"/>
      <c r="I512" s="229"/>
      <c r="J512" s="229"/>
      <c r="K512" s="229"/>
      <c r="L512" s="229"/>
      <c r="M512" s="229"/>
      <c r="N512" s="229"/>
      <c r="O512" s="230" t="s">
        <v>8</v>
      </c>
      <c r="P512" s="490" t="s">
        <v>0</v>
      </c>
      <c r="Q512" s="229">
        <v>32.85</v>
      </c>
      <c r="R512" s="229">
        <v>32.85</v>
      </c>
      <c r="S512" s="229"/>
      <c r="T512" s="229"/>
      <c r="U512" s="229"/>
      <c r="V512" s="229"/>
      <c r="W512" s="647">
        <v>5400</v>
      </c>
      <c r="X512" s="229">
        <f>Q512*W512</f>
        <v>177390</v>
      </c>
      <c r="Y512" s="486">
        <v>20</v>
      </c>
      <c r="Z512" s="229">
        <v>93</v>
      </c>
      <c r="AA512" s="473">
        <f>SUM(W512-(W512*Z512/100))</f>
        <v>378</v>
      </c>
      <c r="AB512" s="472">
        <f>AA512</f>
        <v>378</v>
      </c>
      <c r="AC512" s="659"/>
      <c r="AD512" s="229"/>
      <c r="AE512" s="229"/>
      <c r="AF512" s="229"/>
    </row>
    <row r="513" spans="1:32" ht="17.25" x14ac:dyDescent="0.3">
      <c r="A513" s="229"/>
      <c r="B513" s="230"/>
      <c r="C513" s="229"/>
      <c r="D513" s="229"/>
      <c r="E513" s="229"/>
      <c r="F513" s="229"/>
      <c r="G513" s="229"/>
      <c r="H513" s="229"/>
      <c r="I513" s="229"/>
      <c r="J513" s="229"/>
      <c r="K513" s="229"/>
      <c r="L513" s="229"/>
      <c r="M513" s="229"/>
      <c r="N513" s="229"/>
      <c r="O513" s="230" t="s">
        <v>8</v>
      </c>
      <c r="P513" s="490" t="s">
        <v>0</v>
      </c>
      <c r="Q513" s="229">
        <v>40.5</v>
      </c>
      <c r="R513" s="229">
        <v>40.5</v>
      </c>
      <c r="S513" s="229"/>
      <c r="T513" s="229"/>
      <c r="U513" s="229"/>
      <c r="V513" s="229"/>
      <c r="W513" s="647">
        <v>5400</v>
      </c>
      <c r="X513" s="229">
        <f>Q513*W513</f>
        <v>218700</v>
      </c>
      <c r="Y513" s="486">
        <v>20</v>
      </c>
      <c r="Z513" s="229">
        <v>93</v>
      </c>
      <c r="AA513" s="473">
        <f>SUM(W513-(W513*Z513/100))</f>
        <v>378</v>
      </c>
      <c r="AB513" s="472">
        <f>AA513</f>
        <v>378</v>
      </c>
      <c r="AC513" s="659"/>
      <c r="AD513" s="229">
        <v>50</v>
      </c>
      <c r="AE513" s="229">
        <v>0</v>
      </c>
      <c r="AF513" s="229">
        <v>0.01</v>
      </c>
    </row>
    <row r="514" spans="1:32" ht="17.25" x14ac:dyDescent="0.3">
      <c r="A514" s="229"/>
      <c r="B514" s="230"/>
      <c r="C514" s="229"/>
      <c r="D514" s="229"/>
      <c r="E514" s="229"/>
      <c r="F514" s="229"/>
      <c r="G514" s="229"/>
      <c r="H514" s="229"/>
      <c r="I514" s="229"/>
      <c r="J514" s="229"/>
      <c r="K514" s="229"/>
      <c r="L514" s="229"/>
      <c r="M514" s="229"/>
      <c r="N514" s="229"/>
      <c r="O514" s="230" t="s">
        <v>16</v>
      </c>
      <c r="P514" s="490" t="s">
        <v>0</v>
      </c>
      <c r="Q514" s="229">
        <v>45</v>
      </c>
      <c r="R514" s="229"/>
      <c r="S514" s="229">
        <v>45</v>
      </c>
      <c r="T514" s="229"/>
      <c r="U514" s="229"/>
      <c r="V514" s="229"/>
      <c r="W514" s="647">
        <v>2400</v>
      </c>
      <c r="X514" s="229">
        <f>Q514*W514</f>
        <v>108000</v>
      </c>
      <c r="Y514" s="486">
        <v>20</v>
      </c>
      <c r="Z514" s="229">
        <v>93</v>
      </c>
      <c r="AA514" s="473">
        <f>SUM(W514-(W514*Z514/100))</f>
        <v>168</v>
      </c>
      <c r="AB514" s="472">
        <f>AA514</f>
        <v>168</v>
      </c>
      <c r="AC514" s="659"/>
      <c r="AD514" s="229">
        <v>0</v>
      </c>
      <c r="AE514" s="493">
        <f>AB514</f>
        <v>168</v>
      </c>
      <c r="AF514" s="229">
        <v>0.03</v>
      </c>
    </row>
    <row r="515" spans="1:32" ht="17.25" x14ac:dyDescent="0.3">
      <c r="A515" s="229"/>
      <c r="B515" s="230"/>
      <c r="C515" s="229"/>
      <c r="D515" s="229"/>
      <c r="E515" s="229"/>
      <c r="F515" s="229"/>
      <c r="G515" s="229"/>
      <c r="H515" s="229"/>
      <c r="I515" s="229"/>
      <c r="J515" s="229"/>
      <c r="K515" s="229"/>
      <c r="L515" s="229"/>
      <c r="M515" s="229"/>
      <c r="N515" s="229"/>
      <c r="O515" s="230" t="s">
        <v>11</v>
      </c>
      <c r="P515" s="490" t="s">
        <v>0</v>
      </c>
      <c r="Q515" s="229">
        <v>74.7</v>
      </c>
      <c r="R515" s="229">
        <v>74.7</v>
      </c>
      <c r="S515" s="229"/>
      <c r="T515" s="229"/>
      <c r="U515" s="229"/>
      <c r="V515" s="229"/>
      <c r="W515" s="647">
        <v>2050</v>
      </c>
      <c r="X515" s="229">
        <f>Q515*W515</f>
        <v>153135</v>
      </c>
      <c r="Y515" s="486">
        <v>20</v>
      </c>
      <c r="Z515" s="229">
        <v>93</v>
      </c>
      <c r="AA515" s="473">
        <f>SUM(W515-(W515*Z515/100))</f>
        <v>143.5</v>
      </c>
      <c r="AB515" s="472">
        <f>AA515</f>
        <v>143.5</v>
      </c>
      <c r="AC515" s="659"/>
      <c r="AD515" s="229">
        <v>50</v>
      </c>
      <c r="AE515" s="229">
        <v>0</v>
      </c>
      <c r="AF515" s="229">
        <v>0.01</v>
      </c>
    </row>
    <row r="516" spans="1:32" ht="17.25" x14ac:dyDescent="0.3">
      <c r="A516" s="229"/>
      <c r="B516" s="230"/>
      <c r="C516" s="229"/>
      <c r="D516" s="229"/>
      <c r="E516" s="229"/>
      <c r="F516" s="229"/>
      <c r="G516" s="229"/>
      <c r="H516" s="229"/>
      <c r="I516" s="229"/>
      <c r="J516" s="229"/>
      <c r="K516" s="229"/>
      <c r="L516" s="229"/>
      <c r="M516" s="229"/>
      <c r="N516" s="229"/>
      <c r="O516" s="230" t="s">
        <v>13</v>
      </c>
      <c r="P516" s="490" t="s">
        <v>0</v>
      </c>
      <c r="Q516" s="229">
        <v>67.5</v>
      </c>
      <c r="R516" s="229">
        <v>67.5</v>
      </c>
      <c r="S516" s="229"/>
      <c r="T516" s="229"/>
      <c r="U516" s="229"/>
      <c r="V516" s="229"/>
      <c r="W516" s="647">
        <v>2050</v>
      </c>
      <c r="X516" s="229">
        <f>Q516*W516</f>
        <v>138375</v>
      </c>
      <c r="Y516" s="486">
        <v>20</v>
      </c>
      <c r="Z516" s="229">
        <v>93</v>
      </c>
      <c r="AA516" s="473">
        <f>SUM(W516-(W516*Z516/100))</f>
        <v>143.5</v>
      </c>
      <c r="AB516" s="472">
        <f>AA516</f>
        <v>143.5</v>
      </c>
      <c r="AC516" s="659"/>
      <c r="AD516" s="229">
        <v>50</v>
      </c>
      <c r="AE516" s="229">
        <v>0</v>
      </c>
      <c r="AF516" s="229">
        <v>0.01</v>
      </c>
    </row>
    <row r="517" spans="1:32" ht="17.25" x14ac:dyDescent="0.3">
      <c r="A517" s="229">
        <v>305</v>
      </c>
      <c r="B517" s="230" t="s">
        <v>4</v>
      </c>
      <c r="C517" s="229">
        <v>10486</v>
      </c>
      <c r="D517" s="229">
        <v>20</v>
      </c>
      <c r="E517" s="229">
        <v>1</v>
      </c>
      <c r="F517" s="229">
        <v>95</v>
      </c>
      <c r="G517" s="229">
        <v>8195</v>
      </c>
      <c r="H517" s="229"/>
      <c r="I517" s="229"/>
      <c r="J517" s="229"/>
      <c r="K517" s="229"/>
      <c r="L517" s="229">
        <v>75</v>
      </c>
      <c r="M517" s="229">
        <f>L517*G517</f>
        <v>614625</v>
      </c>
      <c r="N517" s="229"/>
      <c r="O517" s="230"/>
      <c r="P517" s="490"/>
      <c r="Q517" s="229"/>
      <c r="R517" s="229"/>
      <c r="S517" s="229"/>
      <c r="T517" s="229"/>
      <c r="U517" s="229"/>
      <c r="V517" s="229"/>
      <c r="W517" s="647"/>
      <c r="X517" s="229"/>
      <c r="Y517" s="486"/>
      <c r="Z517" s="229"/>
      <c r="AA517" s="473">
        <f>SUM(W517-(W517*Z517/100))</f>
        <v>0</v>
      </c>
      <c r="AB517" s="472">
        <f>M517</f>
        <v>614625</v>
      </c>
      <c r="AC517" s="659"/>
      <c r="AD517" s="229">
        <v>50</v>
      </c>
      <c r="AE517" s="229">
        <v>0</v>
      </c>
      <c r="AF517" s="229">
        <v>0.01</v>
      </c>
    </row>
    <row r="518" spans="1:32" ht="17.25" x14ac:dyDescent="0.3">
      <c r="A518" s="229">
        <v>306</v>
      </c>
      <c r="B518" s="230" t="s">
        <v>14</v>
      </c>
      <c r="C518" s="229">
        <v>1531</v>
      </c>
      <c r="D518" s="229">
        <v>1</v>
      </c>
      <c r="E518" s="229">
        <v>1</v>
      </c>
      <c r="F518" s="229">
        <v>61</v>
      </c>
      <c r="G518" s="229">
        <v>561</v>
      </c>
      <c r="H518" s="229"/>
      <c r="I518" s="229"/>
      <c r="J518" s="229"/>
      <c r="K518" s="229"/>
      <c r="L518" s="229"/>
      <c r="M518" s="229"/>
      <c r="N518" s="229"/>
      <c r="O518" s="230"/>
      <c r="P518" s="490"/>
      <c r="Q518" s="229"/>
      <c r="R518" s="229"/>
      <c r="S518" s="229"/>
      <c r="T518" s="229"/>
      <c r="U518" s="229"/>
      <c r="V518" s="229"/>
      <c r="W518" s="647"/>
      <c r="X518" s="229"/>
      <c r="Y518" s="486"/>
      <c r="Z518" s="229"/>
      <c r="AA518" s="473">
        <f>SUM(W518-(W518*Z518/100))</f>
        <v>0</v>
      </c>
      <c r="AB518" s="472"/>
      <c r="AC518" s="659"/>
      <c r="AD518" s="229">
        <v>50</v>
      </c>
      <c r="AE518" s="229">
        <v>0</v>
      </c>
      <c r="AF518" s="229">
        <v>0.01</v>
      </c>
    </row>
    <row r="519" spans="1:32" ht="17.25" x14ac:dyDescent="0.3">
      <c r="A519" s="229">
        <v>307</v>
      </c>
      <c r="B519" s="230" t="s">
        <v>14</v>
      </c>
      <c r="C519" s="229">
        <v>1536</v>
      </c>
      <c r="D519" s="229">
        <v>4</v>
      </c>
      <c r="E519" s="229">
        <v>3</v>
      </c>
      <c r="F519" s="229">
        <v>20</v>
      </c>
      <c r="G519" s="229">
        <v>1920</v>
      </c>
      <c r="H519" s="229"/>
      <c r="I519" s="229"/>
      <c r="J519" s="229"/>
      <c r="K519" s="229"/>
      <c r="L519" s="229"/>
      <c r="M519" s="229"/>
      <c r="N519" s="229"/>
      <c r="O519" s="230"/>
      <c r="P519" s="490"/>
      <c r="Q519" s="229"/>
      <c r="R519" s="229"/>
      <c r="S519" s="229"/>
      <c r="T519" s="229"/>
      <c r="U519" s="229"/>
      <c r="V519" s="229"/>
      <c r="W519" s="647"/>
      <c r="X519" s="229"/>
      <c r="Y519" s="486"/>
      <c r="Z519" s="229"/>
      <c r="AA519" s="473">
        <f>SUM(W519-(W519*Z519/100))</f>
        <v>0</v>
      </c>
      <c r="AB519" s="472"/>
      <c r="AC519" s="659"/>
      <c r="AD519" s="229">
        <v>50</v>
      </c>
      <c r="AE519" s="229">
        <v>0</v>
      </c>
      <c r="AF519" s="229">
        <v>0.01</v>
      </c>
    </row>
    <row r="520" spans="1:32" ht="17.25" x14ac:dyDescent="0.3">
      <c r="A520" s="229">
        <v>308</v>
      </c>
      <c r="B520" s="230" t="s">
        <v>4</v>
      </c>
      <c r="C520" s="229">
        <v>12948</v>
      </c>
      <c r="D520" s="229">
        <v>5</v>
      </c>
      <c r="E520" s="229">
        <v>2</v>
      </c>
      <c r="F520" s="229">
        <v>95</v>
      </c>
      <c r="G520" s="229">
        <v>2295</v>
      </c>
      <c r="H520" s="229"/>
      <c r="I520" s="229"/>
      <c r="J520" s="229"/>
      <c r="K520" s="229"/>
      <c r="L520" s="229">
        <v>75</v>
      </c>
      <c r="M520" s="229">
        <f>L520*G520</f>
        <v>172125</v>
      </c>
      <c r="N520" s="229"/>
      <c r="O520" s="230"/>
      <c r="P520" s="490"/>
      <c r="Q520" s="229"/>
      <c r="R520" s="229"/>
      <c r="S520" s="229"/>
      <c r="T520" s="229"/>
      <c r="U520" s="229"/>
      <c r="V520" s="229"/>
      <c r="W520" s="647"/>
      <c r="X520" s="229"/>
      <c r="Y520" s="486"/>
      <c r="Z520" s="229"/>
      <c r="AA520" s="473">
        <f>SUM(W520-(W520*Z520/100))</f>
        <v>0</v>
      </c>
      <c r="AB520" s="472">
        <f>M520</f>
        <v>172125</v>
      </c>
      <c r="AC520" s="659"/>
      <c r="AD520" s="229">
        <v>10</v>
      </c>
      <c r="AE520" s="229">
        <v>0</v>
      </c>
      <c r="AF520" s="229">
        <v>0.02</v>
      </c>
    </row>
    <row r="521" spans="1:32" ht="17.25" x14ac:dyDescent="0.3">
      <c r="A521" s="229">
        <v>309</v>
      </c>
      <c r="B521" s="230" t="s">
        <v>4</v>
      </c>
      <c r="C521" s="229">
        <v>15105</v>
      </c>
      <c r="D521" s="229">
        <v>5</v>
      </c>
      <c r="E521" s="229">
        <v>2</v>
      </c>
      <c r="F521" s="229">
        <v>95</v>
      </c>
      <c r="G521" s="229"/>
      <c r="H521" s="229">
        <v>2295</v>
      </c>
      <c r="I521" s="229"/>
      <c r="J521" s="229"/>
      <c r="K521" s="229"/>
      <c r="L521" s="229">
        <v>75</v>
      </c>
      <c r="M521" s="229">
        <f>L521*H521</f>
        <v>172125</v>
      </c>
      <c r="N521" s="229"/>
      <c r="O521" s="230" t="s">
        <v>39</v>
      </c>
      <c r="P521" s="490" t="s">
        <v>2</v>
      </c>
      <c r="Q521" s="229">
        <v>220</v>
      </c>
      <c r="R521" s="229"/>
      <c r="S521" s="229">
        <v>220</v>
      </c>
      <c r="T521" s="229"/>
      <c r="U521" s="229"/>
      <c r="V521" s="229"/>
      <c r="W521" s="647">
        <v>6500</v>
      </c>
      <c r="X521" s="229">
        <f>Q521*W521</f>
        <v>1430000</v>
      </c>
      <c r="Y521" s="486">
        <v>3</v>
      </c>
      <c r="Z521" s="229">
        <v>3</v>
      </c>
      <c r="AA521" s="473">
        <f>SUM(W521-(W521*Z521/100))</f>
        <v>6305</v>
      </c>
      <c r="AB521" s="472">
        <f>M521+AA521</f>
        <v>178430</v>
      </c>
      <c r="AC521" s="659"/>
      <c r="AD521" s="229">
        <v>10</v>
      </c>
      <c r="AE521" s="229">
        <v>0</v>
      </c>
      <c r="AF521" s="229">
        <v>0.02</v>
      </c>
    </row>
    <row r="522" spans="1:32" ht="17.25" x14ac:dyDescent="0.3">
      <c r="A522" s="229"/>
      <c r="B522" s="230"/>
      <c r="C522" s="229"/>
      <c r="D522" s="229"/>
      <c r="E522" s="229"/>
      <c r="F522" s="229"/>
      <c r="G522" s="229"/>
      <c r="H522" s="229"/>
      <c r="I522" s="229"/>
      <c r="J522" s="229"/>
      <c r="K522" s="229"/>
      <c r="L522" s="229"/>
      <c r="M522" s="229"/>
      <c r="N522" s="229"/>
      <c r="O522" s="230" t="s">
        <v>8</v>
      </c>
      <c r="P522" s="490" t="s">
        <v>0</v>
      </c>
      <c r="Q522" s="229">
        <v>35</v>
      </c>
      <c r="R522" s="229">
        <v>35</v>
      </c>
      <c r="S522" s="229"/>
      <c r="T522" s="229"/>
      <c r="U522" s="229"/>
      <c r="V522" s="229"/>
      <c r="W522" s="647">
        <v>5400</v>
      </c>
      <c r="X522" s="229">
        <f>Q522*W522</f>
        <v>189000</v>
      </c>
      <c r="Y522" s="486">
        <v>8</v>
      </c>
      <c r="Z522" s="229">
        <v>30</v>
      </c>
      <c r="AA522" s="473">
        <f>SUM(W522-(W522*Z522/100))</f>
        <v>3780</v>
      </c>
      <c r="AB522" s="472">
        <f>AA522</f>
        <v>3780</v>
      </c>
      <c r="AC522" s="659"/>
      <c r="AD522" s="229">
        <v>50</v>
      </c>
      <c r="AE522" s="229">
        <v>0</v>
      </c>
      <c r="AF522" s="229">
        <v>0.01</v>
      </c>
    </row>
    <row r="523" spans="1:32" ht="17.25" x14ac:dyDescent="0.3">
      <c r="A523" s="229">
        <v>310</v>
      </c>
      <c r="B523" s="230" t="s">
        <v>4</v>
      </c>
      <c r="C523" s="229">
        <v>15064</v>
      </c>
      <c r="D523" s="229">
        <v>12</v>
      </c>
      <c r="E523" s="229">
        <v>0</v>
      </c>
      <c r="F523" s="229">
        <v>98</v>
      </c>
      <c r="G523" s="229">
        <v>4898</v>
      </c>
      <c r="H523" s="229"/>
      <c r="I523" s="229"/>
      <c r="J523" s="229"/>
      <c r="K523" s="229"/>
      <c r="L523" s="229">
        <v>75</v>
      </c>
      <c r="M523" s="229">
        <f>L523*G523</f>
        <v>367350</v>
      </c>
      <c r="N523" s="229"/>
      <c r="O523" s="230"/>
      <c r="P523" s="490"/>
      <c r="Q523" s="229"/>
      <c r="R523" s="229"/>
      <c r="S523" s="229"/>
      <c r="T523" s="229"/>
      <c r="U523" s="229"/>
      <c r="V523" s="229"/>
      <c r="W523" s="647"/>
      <c r="X523" s="229"/>
      <c r="Y523" s="486"/>
      <c r="Z523" s="229"/>
      <c r="AA523" s="473">
        <f>SUM(W523-(W523*Z523/100))</f>
        <v>0</v>
      </c>
      <c r="AB523" s="472">
        <f>M523</f>
        <v>367350</v>
      </c>
      <c r="AC523" s="659"/>
      <c r="AD523" s="229">
        <v>50</v>
      </c>
      <c r="AE523" s="229">
        <v>0</v>
      </c>
      <c r="AF523" s="229">
        <v>0.01</v>
      </c>
    </row>
    <row r="524" spans="1:32" ht="17.25" x14ac:dyDescent="0.3">
      <c r="A524" s="229">
        <v>311</v>
      </c>
      <c r="B524" s="230" t="s">
        <v>4</v>
      </c>
      <c r="C524" s="229">
        <v>18118</v>
      </c>
      <c r="D524" s="229">
        <v>11</v>
      </c>
      <c r="E524" s="229">
        <v>0</v>
      </c>
      <c r="F524" s="229">
        <v>22</v>
      </c>
      <c r="G524" s="229">
        <v>4422</v>
      </c>
      <c r="H524" s="229"/>
      <c r="I524" s="229"/>
      <c r="J524" s="229"/>
      <c r="K524" s="229"/>
      <c r="L524" s="229">
        <v>75</v>
      </c>
      <c r="M524" s="229">
        <f>L524*G524</f>
        <v>331650</v>
      </c>
      <c r="N524" s="229"/>
      <c r="O524" s="230"/>
      <c r="P524" s="490"/>
      <c r="Q524" s="229"/>
      <c r="R524" s="229"/>
      <c r="S524" s="229"/>
      <c r="T524" s="229"/>
      <c r="U524" s="229"/>
      <c r="V524" s="229"/>
      <c r="W524" s="647"/>
      <c r="X524" s="229"/>
      <c r="Y524" s="486"/>
      <c r="Z524" s="229"/>
      <c r="AA524" s="473">
        <f>SUM(W524-(W524*Z524/100))</f>
        <v>0</v>
      </c>
      <c r="AB524" s="472">
        <f>M524</f>
        <v>331650</v>
      </c>
      <c r="AC524" s="659"/>
      <c r="AD524" s="229">
        <v>50</v>
      </c>
      <c r="AE524" s="229">
        <v>0</v>
      </c>
      <c r="AF524" s="229">
        <v>0.01</v>
      </c>
    </row>
    <row r="525" spans="1:32" ht="17.25" x14ac:dyDescent="0.3">
      <c r="A525" s="229">
        <v>312</v>
      </c>
      <c r="B525" s="230" t="s">
        <v>14</v>
      </c>
      <c r="C525" s="229">
        <v>1532</v>
      </c>
      <c r="D525" s="229">
        <v>2</v>
      </c>
      <c r="E525" s="229">
        <v>0</v>
      </c>
      <c r="F525" s="229">
        <v>0</v>
      </c>
      <c r="G525" s="229">
        <v>800</v>
      </c>
      <c r="H525" s="229"/>
      <c r="I525" s="229"/>
      <c r="J525" s="229"/>
      <c r="K525" s="229"/>
      <c r="L525" s="229"/>
      <c r="M525" s="229"/>
      <c r="N525" s="229"/>
      <c r="O525" s="230"/>
      <c r="P525" s="490"/>
      <c r="Q525" s="229"/>
      <c r="R525" s="229"/>
      <c r="S525" s="229"/>
      <c r="T525" s="229"/>
      <c r="U525" s="229"/>
      <c r="V525" s="229"/>
      <c r="W525" s="647"/>
      <c r="X525" s="229"/>
      <c r="Y525" s="486"/>
      <c r="Z525" s="229"/>
      <c r="AA525" s="473">
        <f>SUM(W525-(W525*Z525/100))</f>
        <v>0</v>
      </c>
      <c r="AB525" s="472"/>
      <c r="AC525" s="659"/>
      <c r="AD525" s="229">
        <v>50</v>
      </c>
      <c r="AE525" s="229">
        <v>0</v>
      </c>
      <c r="AF525" s="229">
        <v>0.01</v>
      </c>
    </row>
    <row r="526" spans="1:32" ht="17.25" x14ac:dyDescent="0.3">
      <c r="A526" s="229">
        <v>313</v>
      </c>
      <c r="B526" s="230" t="s">
        <v>4</v>
      </c>
      <c r="C526" s="229">
        <v>162</v>
      </c>
      <c r="D526" s="229">
        <v>2</v>
      </c>
      <c r="E526" s="229">
        <v>0</v>
      </c>
      <c r="F526" s="229">
        <v>6</v>
      </c>
      <c r="G526" s="229"/>
      <c r="H526" s="229">
        <v>806</v>
      </c>
      <c r="I526" s="229"/>
      <c r="J526" s="229"/>
      <c r="K526" s="229"/>
      <c r="L526" s="229">
        <v>75</v>
      </c>
      <c r="M526" s="229">
        <f>L526*H526</f>
        <v>60450</v>
      </c>
      <c r="N526" s="229"/>
      <c r="O526" s="230" t="s">
        <v>39</v>
      </c>
      <c r="P526" s="490" t="s">
        <v>2</v>
      </c>
      <c r="Q526" s="229">
        <v>189</v>
      </c>
      <c r="R526" s="229"/>
      <c r="S526" s="229">
        <v>189</v>
      </c>
      <c r="T526" s="229"/>
      <c r="U526" s="229"/>
      <c r="V526" s="229"/>
      <c r="W526" s="647">
        <v>6500</v>
      </c>
      <c r="X526" s="229">
        <f>Q526*W526</f>
        <v>1228500</v>
      </c>
      <c r="Y526" s="486">
        <v>2</v>
      </c>
      <c r="Z526" s="229">
        <v>2</v>
      </c>
      <c r="AA526" s="473">
        <f>SUM(W526-(W526*Z526/100))</f>
        <v>6370</v>
      </c>
      <c r="AB526" s="472">
        <f>AA526+M526</f>
        <v>66820</v>
      </c>
      <c r="AC526" s="659"/>
      <c r="AD526" s="229">
        <v>10</v>
      </c>
      <c r="AE526" s="229">
        <v>0</v>
      </c>
      <c r="AF526" s="229">
        <v>0.02</v>
      </c>
    </row>
    <row r="527" spans="1:32" ht="17.25" x14ac:dyDescent="0.3">
      <c r="A527" s="229"/>
      <c r="B527" s="230"/>
      <c r="C527" s="229"/>
      <c r="D527" s="229"/>
      <c r="E527" s="229"/>
      <c r="F527" s="229"/>
      <c r="G527" s="229"/>
      <c r="H527" s="229"/>
      <c r="I527" s="229"/>
      <c r="J527" s="229"/>
      <c r="K527" s="229"/>
      <c r="L527" s="229"/>
      <c r="M527" s="229"/>
      <c r="N527" s="229"/>
      <c r="O527" s="230" t="s">
        <v>39</v>
      </c>
      <c r="P527" s="490" t="s">
        <v>2</v>
      </c>
      <c r="Q527" s="229">
        <v>144</v>
      </c>
      <c r="R527" s="229"/>
      <c r="S527" s="229">
        <v>144</v>
      </c>
      <c r="T527" s="229"/>
      <c r="U527" s="229"/>
      <c r="V527" s="229"/>
      <c r="W527" s="647">
        <v>6500</v>
      </c>
      <c r="X527" s="229">
        <f>Q527*W527</f>
        <v>936000</v>
      </c>
      <c r="Y527" s="486">
        <v>1</v>
      </c>
      <c r="Z527" s="229">
        <v>1</v>
      </c>
      <c r="AA527" s="473">
        <f>SUM(W527-(W527*Z527/100))</f>
        <v>6435</v>
      </c>
      <c r="AB527" s="472">
        <f>AA527</f>
        <v>6435</v>
      </c>
      <c r="AC527" s="659"/>
      <c r="AD527" s="229">
        <v>10</v>
      </c>
      <c r="AE527" s="229">
        <v>0</v>
      </c>
      <c r="AF527" s="229">
        <v>0.02</v>
      </c>
    </row>
    <row r="528" spans="1:32" ht="17.25" x14ac:dyDescent="0.3">
      <c r="A528" s="229"/>
      <c r="B528" s="230"/>
      <c r="C528" s="229"/>
      <c r="D528" s="229"/>
      <c r="E528" s="229"/>
      <c r="F528" s="229"/>
      <c r="G528" s="229"/>
      <c r="H528" s="229"/>
      <c r="I528" s="229"/>
      <c r="J528" s="229"/>
      <c r="K528" s="229"/>
      <c r="L528" s="229"/>
      <c r="M528" s="229"/>
      <c r="N528" s="229"/>
      <c r="O528" s="230" t="s">
        <v>44</v>
      </c>
      <c r="P528" s="490" t="s">
        <v>0</v>
      </c>
      <c r="Q528" s="229">
        <v>226.25</v>
      </c>
      <c r="R528" s="229"/>
      <c r="S528" s="229"/>
      <c r="T528" s="229"/>
      <c r="U528" s="229"/>
      <c r="V528" s="229"/>
      <c r="W528" s="647">
        <v>6500</v>
      </c>
      <c r="X528" s="229">
        <f>Q528*W528</f>
        <v>1470625</v>
      </c>
      <c r="Y528" s="486">
        <v>37</v>
      </c>
      <c r="Z528" s="229">
        <v>93</v>
      </c>
      <c r="AA528" s="473">
        <f>SUM(W528-(W528*Z528/100))</f>
        <v>455</v>
      </c>
      <c r="AB528" s="472">
        <f>AA528</f>
        <v>455</v>
      </c>
      <c r="AC528" s="659"/>
      <c r="AD528" s="229">
        <v>10</v>
      </c>
      <c r="AE528" s="229">
        <v>0</v>
      </c>
      <c r="AF528" s="229">
        <v>0.02</v>
      </c>
    </row>
    <row r="529" spans="1:32" ht="17.25" x14ac:dyDescent="0.3">
      <c r="A529" s="229"/>
      <c r="B529" s="230"/>
      <c r="C529" s="229"/>
      <c r="D529" s="229"/>
      <c r="E529" s="229"/>
      <c r="F529" s="229"/>
      <c r="G529" s="229"/>
      <c r="H529" s="229"/>
      <c r="I529" s="229"/>
      <c r="J529" s="229"/>
      <c r="K529" s="229"/>
      <c r="L529" s="229"/>
      <c r="M529" s="229"/>
      <c r="N529" s="229"/>
      <c r="O529" s="230" t="s">
        <v>317</v>
      </c>
      <c r="P529" s="490" t="s">
        <v>2</v>
      </c>
      <c r="Q529" s="229"/>
      <c r="R529" s="229"/>
      <c r="S529" s="229">
        <v>131.25</v>
      </c>
      <c r="T529" s="229"/>
      <c r="U529" s="229"/>
      <c r="V529" s="229"/>
      <c r="W529" s="647"/>
      <c r="X529" s="229"/>
      <c r="Y529" s="486"/>
      <c r="Z529" s="229"/>
      <c r="AA529" s="473">
        <f>SUM(W529-(W529*Z529/100))</f>
        <v>0</v>
      </c>
      <c r="AB529" s="472">
        <f>AA529</f>
        <v>0</v>
      </c>
      <c r="AC529" s="659"/>
      <c r="AD529" s="229"/>
      <c r="AE529" s="229"/>
      <c r="AF529" s="229"/>
    </row>
    <row r="530" spans="1:32" ht="17.25" x14ac:dyDescent="0.3">
      <c r="A530" s="229"/>
      <c r="B530" s="230"/>
      <c r="C530" s="229"/>
      <c r="D530" s="229"/>
      <c r="E530" s="229"/>
      <c r="F530" s="229"/>
      <c r="G530" s="229"/>
      <c r="H530" s="229"/>
      <c r="I530" s="229"/>
      <c r="J530" s="229"/>
      <c r="K530" s="229"/>
      <c r="L530" s="229"/>
      <c r="M530" s="229"/>
      <c r="N530" s="229"/>
      <c r="O530" s="230" t="s">
        <v>318</v>
      </c>
      <c r="P530" s="490" t="s">
        <v>0</v>
      </c>
      <c r="Q530" s="229"/>
      <c r="R530" s="229"/>
      <c r="S530" s="229">
        <v>95</v>
      </c>
      <c r="T530" s="229"/>
      <c r="U530" s="229"/>
      <c r="V530" s="229"/>
      <c r="W530" s="647"/>
      <c r="X530" s="229"/>
      <c r="Y530" s="486"/>
      <c r="Z530" s="229"/>
      <c r="AA530" s="473">
        <f>SUM(W530-(W530*Z530/100))</f>
        <v>0</v>
      </c>
      <c r="AB530" s="472">
        <f>AA530</f>
        <v>0</v>
      </c>
      <c r="AC530" s="659"/>
      <c r="AD530" s="229"/>
      <c r="AE530" s="229"/>
      <c r="AF530" s="229"/>
    </row>
    <row r="531" spans="1:32" ht="17.25" x14ac:dyDescent="0.3">
      <c r="A531" s="229"/>
      <c r="B531" s="230"/>
      <c r="C531" s="229"/>
      <c r="D531" s="229"/>
      <c r="E531" s="229"/>
      <c r="F531" s="229"/>
      <c r="G531" s="229"/>
      <c r="H531" s="229"/>
      <c r="I531" s="229"/>
      <c r="J531" s="229"/>
      <c r="K531" s="229"/>
      <c r="L531" s="229"/>
      <c r="M531" s="229"/>
      <c r="N531" s="229"/>
      <c r="O531" s="230" t="s">
        <v>18</v>
      </c>
      <c r="P531" s="490" t="s">
        <v>0</v>
      </c>
      <c r="Q531" s="229">
        <v>47.5</v>
      </c>
      <c r="R531" s="229"/>
      <c r="S531" s="229">
        <v>47.5</v>
      </c>
      <c r="T531" s="229"/>
      <c r="U531" s="229"/>
      <c r="V531" s="229"/>
      <c r="W531" s="647">
        <v>2400</v>
      </c>
      <c r="X531" s="229">
        <f>Q531*W531</f>
        <v>114000</v>
      </c>
      <c r="Y531" s="486">
        <v>2</v>
      </c>
      <c r="Z531" s="229">
        <v>6</v>
      </c>
      <c r="AA531" s="473">
        <f>SUM(W531-(W531*Z531/100))</f>
        <v>2256</v>
      </c>
      <c r="AB531" s="472">
        <f>AA531</f>
        <v>2256</v>
      </c>
      <c r="AC531" s="659"/>
      <c r="AD531" s="229">
        <v>0</v>
      </c>
      <c r="AE531" s="493">
        <f>AC531</f>
        <v>0</v>
      </c>
      <c r="AF531" s="229">
        <v>0.03</v>
      </c>
    </row>
    <row r="532" spans="1:32" ht="17.25" x14ac:dyDescent="0.3">
      <c r="A532" s="229"/>
      <c r="B532" s="230"/>
      <c r="C532" s="229"/>
      <c r="D532" s="229"/>
      <c r="E532" s="229"/>
      <c r="F532" s="229"/>
      <c r="G532" s="229"/>
      <c r="H532" s="229"/>
      <c r="I532" s="229"/>
      <c r="J532" s="229"/>
      <c r="K532" s="229"/>
      <c r="L532" s="229"/>
      <c r="M532" s="229"/>
      <c r="N532" s="229"/>
      <c r="O532" s="230" t="s">
        <v>8</v>
      </c>
      <c r="P532" s="490" t="s">
        <v>0</v>
      </c>
      <c r="Q532" s="229">
        <v>40</v>
      </c>
      <c r="R532" s="229">
        <v>40</v>
      </c>
      <c r="S532" s="229"/>
      <c r="T532" s="229"/>
      <c r="U532" s="229"/>
      <c r="V532" s="229"/>
      <c r="W532" s="647">
        <v>5400</v>
      </c>
      <c r="X532" s="229">
        <f>Q532*W532</f>
        <v>216000</v>
      </c>
      <c r="Y532" s="486">
        <v>37</v>
      </c>
      <c r="Z532" s="229">
        <v>93</v>
      </c>
      <c r="AA532" s="473">
        <f>SUM(W532-(W532*Z532/100))</f>
        <v>378</v>
      </c>
      <c r="AB532" s="472">
        <f>AA532</f>
        <v>378</v>
      </c>
      <c r="AC532" s="659"/>
      <c r="AD532" s="229">
        <v>50</v>
      </c>
      <c r="AE532" s="229">
        <v>0</v>
      </c>
      <c r="AF532" s="229">
        <v>0.01</v>
      </c>
    </row>
    <row r="533" spans="1:32" ht="17.25" x14ac:dyDescent="0.3">
      <c r="A533" s="229"/>
      <c r="B533" s="230"/>
      <c r="C533" s="229"/>
      <c r="D533" s="229"/>
      <c r="E533" s="229"/>
      <c r="F533" s="229"/>
      <c r="G533" s="229"/>
      <c r="H533" s="229"/>
      <c r="I533" s="229"/>
      <c r="J533" s="229"/>
      <c r="K533" s="229"/>
      <c r="L533" s="229"/>
      <c r="M533" s="229"/>
      <c r="N533" s="229"/>
      <c r="O533" s="230" t="s">
        <v>8</v>
      </c>
      <c r="P533" s="490" t="s">
        <v>0</v>
      </c>
      <c r="Q533" s="229">
        <v>27</v>
      </c>
      <c r="R533" s="229">
        <v>27</v>
      </c>
      <c r="S533" s="229"/>
      <c r="T533" s="229"/>
      <c r="U533" s="229"/>
      <c r="V533" s="229"/>
      <c r="W533" s="647">
        <v>5400</v>
      </c>
      <c r="X533" s="229">
        <f>Q533*W533</f>
        <v>145800</v>
      </c>
      <c r="Y533" s="486">
        <v>10</v>
      </c>
      <c r="Z533" s="229">
        <v>40</v>
      </c>
      <c r="AA533" s="473">
        <f>SUM(W533-(W533*Z533/100))</f>
        <v>3240</v>
      </c>
      <c r="AB533" s="472">
        <f>AA533</f>
        <v>3240</v>
      </c>
      <c r="AC533" s="659"/>
      <c r="AD533" s="229">
        <v>50</v>
      </c>
      <c r="AE533" s="229">
        <v>0</v>
      </c>
      <c r="AF533" s="229">
        <v>0.01</v>
      </c>
    </row>
    <row r="534" spans="1:32" ht="17.25" x14ac:dyDescent="0.3">
      <c r="A534" s="229">
        <v>314</v>
      </c>
      <c r="B534" s="230" t="s">
        <v>4</v>
      </c>
      <c r="C534" s="229">
        <v>168</v>
      </c>
      <c r="D534" s="229">
        <v>0</v>
      </c>
      <c r="E534" s="229">
        <v>0</v>
      </c>
      <c r="F534" s="229">
        <v>66</v>
      </c>
      <c r="G534" s="229"/>
      <c r="H534" s="229">
        <v>66</v>
      </c>
      <c r="I534" s="229"/>
      <c r="J534" s="229"/>
      <c r="K534" s="229"/>
      <c r="L534" s="229">
        <v>75</v>
      </c>
      <c r="M534" s="229">
        <f>L534*H534</f>
        <v>4950</v>
      </c>
      <c r="N534" s="229"/>
      <c r="O534" s="230" t="s">
        <v>39</v>
      </c>
      <c r="P534" s="490" t="s">
        <v>2</v>
      </c>
      <c r="Q534" s="229">
        <v>229.5</v>
      </c>
      <c r="R534" s="229"/>
      <c r="S534" s="229">
        <v>229.5</v>
      </c>
      <c r="T534" s="229"/>
      <c r="U534" s="229"/>
      <c r="V534" s="229"/>
      <c r="W534" s="647">
        <v>6500</v>
      </c>
      <c r="X534" s="229">
        <f>Q534*W534</f>
        <v>1491750</v>
      </c>
      <c r="Y534" s="486">
        <v>30</v>
      </c>
      <c r="Z534" s="229">
        <v>50</v>
      </c>
      <c r="AA534" s="473">
        <f>SUM(W534-(W534*Z534/100))</f>
        <v>3250</v>
      </c>
      <c r="AB534" s="472">
        <f>AA534+M534</f>
        <v>8200</v>
      </c>
      <c r="AC534" s="659"/>
      <c r="AD534" s="229">
        <v>10</v>
      </c>
      <c r="AE534" s="229">
        <v>0</v>
      </c>
      <c r="AF534" s="229">
        <v>0.02</v>
      </c>
    </row>
    <row r="535" spans="1:32" ht="17.25" x14ac:dyDescent="0.3">
      <c r="A535" s="229"/>
      <c r="B535" s="230"/>
      <c r="C535" s="229"/>
      <c r="D535" s="229"/>
      <c r="E535" s="229"/>
      <c r="F535" s="229"/>
      <c r="G535" s="229"/>
      <c r="H535" s="229"/>
      <c r="I535" s="229"/>
      <c r="J535" s="229"/>
      <c r="K535" s="229"/>
      <c r="L535" s="229"/>
      <c r="M535" s="229"/>
      <c r="N535" s="229"/>
      <c r="O535" s="230" t="s">
        <v>8</v>
      </c>
      <c r="P535" s="490" t="s">
        <v>0</v>
      </c>
      <c r="Q535" s="229">
        <v>27</v>
      </c>
      <c r="R535" s="229">
        <v>27</v>
      </c>
      <c r="S535" s="229"/>
      <c r="T535" s="229"/>
      <c r="U535" s="229"/>
      <c r="V535" s="229"/>
      <c r="W535" s="647">
        <v>5400</v>
      </c>
      <c r="X535" s="229">
        <f>Q535*W535</f>
        <v>145800</v>
      </c>
      <c r="Y535" s="486">
        <v>20</v>
      </c>
      <c r="Z535" s="229">
        <v>93</v>
      </c>
      <c r="AA535" s="473">
        <f>SUM(W535-(W535*Z535/100))</f>
        <v>378</v>
      </c>
      <c r="AB535" s="472">
        <f>AA535</f>
        <v>378</v>
      </c>
      <c r="AC535" s="659"/>
      <c r="AD535" s="229">
        <v>50</v>
      </c>
      <c r="AE535" s="229">
        <v>0</v>
      </c>
      <c r="AF535" s="229">
        <v>0.01</v>
      </c>
    </row>
    <row r="536" spans="1:32" ht="17.25" x14ac:dyDescent="0.3">
      <c r="A536" s="229">
        <v>315</v>
      </c>
      <c r="B536" s="230" t="s">
        <v>5</v>
      </c>
      <c r="C536" s="229"/>
      <c r="D536" s="229">
        <v>13</v>
      </c>
      <c r="E536" s="229">
        <v>3</v>
      </c>
      <c r="F536" s="229">
        <v>0</v>
      </c>
      <c r="G536" s="229">
        <v>5500</v>
      </c>
      <c r="H536" s="229"/>
      <c r="I536" s="229"/>
      <c r="J536" s="229"/>
      <c r="K536" s="229"/>
      <c r="L536" s="229"/>
      <c r="M536" s="229"/>
      <c r="N536" s="229"/>
      <c r="O536" s="230"/>
      <c r="P536" s="490"/>
      <c r="Q536" s="229"/>
      <c r="R536" s="229"/>
      <c r="S536" s="229"/>
      <c r="T536" s="229"/>
      <c r="U536" s="229"/>
      <c r="V536" s="229"/>
      <c r="W536" s="647"/>
      <c r="X536" s="229"/>
      <c r="Y536" s="486"/>
      <c r="Z536" s="229"/>
      <c r="AA536" s="473">
        <f>SUM(W536-(W536*Z536/100))</f>
        <v>0</v>
      </c>
      <c r="AB536" s="472">
        <f>AA536</f>
        <v>0</v>
      </c>
      <c r="AC536" s="659"/>
      <c r="AD536" s="229">
        <v>50</v>
      </c>
      <c r="AE536" s="229">
        <v>0</v>
      </c>
      <c r="AF536" s="229">
        <v>0.01</v>
      </c>
    </row>
    <row r="537" spans="1:32" ht="17.25" x14ac:dyDescent="0.3">
      <c r="A537" s="229">
        <v>316</v>
      </c>
      <c r="B537" s="230" t="s">
        <v>4</v>
      </c>
      <c r="C537" s="229">
        <v>163</v>
      </c>
      <c r="D537" s="229">
        <v>0</v>
      </c>
      <c r="E537" s="229">
        <v>1</v>
      </c>
      <c r="F537" s="229">
        <v>80</v>
      </c>
      <c r="G537" s="229"/>
      <c r="H537" s="229">
        <v>180</v>
      </c>
      <c r="I537" s="229"/>
      <c r="J537" s="229"/>
      <c r="K537" s="229"/>
      <c r="L537" s="229">
        <v>75</v>
      </c>
      <c r="M537" s="229">
        <f>L537*H537</f>
        <v>13500</v>
      </c>
      <c r="N537" s="229"/>
      <c r="O537" s="230" t="s">
        <v>39</v>
      </c>
      <c r="P537" s="490" t="s">
        <v>2</v>
      </c>
      <c r="Q537" s="229">
        <v>228</v>
      </c>
      <c r="R537" s="229"/>
      <c r="S537" s="229">
        <v>228</v>
      </c>
      <c r="T537" s="229"/>
      <c r="U537" s="229"/>
      <c r="V537" s="229"/>
      <c r="W537" s="647">
        <v>6500</v>
      </c>
      <c r="X537" s="229">
        <f>Q537*W537</f>
        <v>1482000</v>
      </c>
      <c r="Y537" s="486">
        <v>15</v>
      </c>
      <c r="Z537" s="229">
        <v>20</v>
      </c>
      <c r="AA537" s="473">
        <f>SUM(W537-(W537*Z537/100))</f>
        <v>5200</v>
      </c>
      <c r="AB537" s="472">
        <f>AA537+M53:M537</f>
        <v>18700</v>
      </c>
      <c r="AC537" s="659"/>
      <c r="AD537" s="229">
        <v>10</v>
      </c>
      <c r="AE537" s="229">
        <v>0</v>
      </c>
      <c r="AF537" s="229">
        <v>0.02</v>
      </c>
    </row>
    <row r="538" spans="1:32" ht="17.25" x14ac:dyDescent="0.3">
      <c r="A538" s="229"/>
      <c r="B538" s="230"/>
      <c r="C538" s="229"/>
      <c r="D538" s="229"/>
      <c r="E538" s="229"/>
      <c r="F538" s="229"/>
      <c r="G538" s="229"/>
      <c r="H538" s="229"/>
      <c r="I538" s="229"/>
      <c r="J538" s="229"/>
      <c r="K538" s="229"/>
      <c r="L538" s="229"/>
      <c r="M538" s="229"/>
      <c r="N538" s="229"/>
      <c r="O538" s="230" t="s">
        <v>8</v>
      </c>
      <c r="P538" s="490" t="s">
        <v>0</v>
      </c>
      <c r="Q538" s="229">
        <v>24</v>
      </c>
      <c r="R538" s="229">
        <v>24</v>
      </c>
      <c r="S538" s="229"/>
      <c r="T538" s="229"/>
      <c r="U538" s="229"/>
      <c r="V538" s="229"/>
      <c r="W538" s="647">
        <v>5400</v>
      </c>
      <c r="X538" s="229">
        <f>Q538*W538</f>
        <v>129600</v>
      </c>
      <c r="Y538" s="486">
        <v>15</v>
      </c>
      <c r="Z538" s="229">
        <v>65</v>
      </c>
      <c r="AA538" s="473">
        <f>SUM(W538-(W538*Z538/100))</f>
        <v>1890</v>
      </c>
      <c r="AB538" s="472">
        <f>AA538</f>
        <v>1890</v>
      </c>
      <c r="AC538" s="659"/>
      <c r="AD538" s="229">
        <v>50</v>
      </c>
      <c r="AE538" s="229">
        <v>0</v>
      </c>
      <c r="AF538" s="229">
        <v>0.01</v>
      </c>
    </row>
    <row r="539" spans="1:32" ht="17.25" x14ac:dyDescent="0.3">
      <c r="A539" s="229"/>
      <c r="B539" s="230"/>
      <c r="C539" s="229"/>
      <c r="D539" s="229"/>
      <c r="E539" s="229"/>
      <c r="F539" s="229"/>
      <c r="G539" s="229"/>
      <c r="H539" s="229"/>
      <c r="I539" s="229"/>
      <c r="J539" s="229"/>
      <c r="K539" s="229"/>
      <c r="L539" s="229"/>
      <c r="M539" s="229"/>
      <c r="N539" s="229"/>
      <c r="O539" s="230" t="s">
        <v>158</v>
      </c>
      <c r="P539" s="490" t="s">
        <v>2</v>
      </c>
      <c r="Q539" s="229">
        <v>14</v>
      </c>
      <c r="R539" s="229"/>
      <c r="S539" s="229">
        <v>14</v>
      </c>
      <c r="T539" s="229"/>
      <c r="U539" s="229"/>
      <c r="V539" s="229"/>
      <c r="W539" s="647">
        <v>2400</v>
      </c>
      <c r="X539" s="229">
        <f>Q539*W539</f>
        <v>33600</v>
      </c>
      <c r="Y539" s="486">
        <v>15</v>
      </c>
      <c r="Z539" s="229">
        <v>20</v>
      </c>
      <c r="AA539" s="473">
        <f>SUM(W539-(W539*Z539/100))</f>
        <v>1920</v>
      </c>
      <c r="AB539" s="472">
        <f>AA539</f>
        <v>1920</v>
      </c>
      <c r="AC539" s="659"/>
      <c r="AD539" s="229">
        <v>10</v>
      </c>
      <c r="AE539" s="229">
        <v>0</v>
      </c>
      <c r="AF539" s="229">
        <v>0.02</v>
      </c>
    </row>
    <row r="540" spans="1:32" ht="17.25" x14ac:dyDescent="0.3">
      <c r="A540" s="229">
        <v>317</v>
      </c>
      <c r="B540" s="230" t="s">
        <v>14</v>
      </c>
      <c r="C540" s="229">
        <v>294</v>
      </c>
      <c r="D540" s="229">
        <v>0</v>
      </c>
      <c r="E540" s="229">
        <v>1</v>
      </c>
      <c r="F540" s="229">
        <v>14</v>
      </c>
      <c r="G540" s="229"/>
      <c r="H540" s="229">
        <v>114</v>
      </c>
      <c r="I540" s="229"/>
      <c r="J540" s="229"/>
      <c r="K540" s="229"/>
      <c r="L540" s="229"/>
      <c r="M540" s="229"/>
      <c r="N540" s="229"/>
      <c r="O540" s="230" t="s">
        <v>44</v>
      </c>
      <c r="P540" s="490" t="s">
        <v>9</v>
      </c>
      <c r="Q540" s="229">
        <v>255</v>
      </c>
      <c r="R540" s="229"/>
      <c r="S540" s="229">
        <v>255</v>
      </c>
      <c r="T540" s="229"/>
      <c r="U540" s="229"/>
      <c r="V540" s="229"/>
      <c r="W540" s="647">
        <v>6500</v>
      </c>
      <c r="X540" s="229">
        <f>Q540*W540</f>
        <v>1657500</v>
      </c>
      <c r="Y540" s="486">
        <v>35</v>
      </c>
      <c r="Z540" s="229">
        <v>85</v>
      </c>
      <c r="AA540" s="473">
        <f>SUM(W540-(W540*Z540/100))</f>
        <v>975</v>
      </c>
      <c r="AB540" s="472">
        <f>AA540</f>
        <v>975</v>
      </c>
      <c r="AC540" s="659"/>
      <c r="AD540" s="229">
        <v>10</v>
      </c>
      <c r="AE540" s="229">
        <v>0</v>
      </c>
      <c r="AF540" s="229">
        <v>0.02</v>
      </c>
    </row>
    <row r="541" spans="1:32" ht="17.25" x14ac:dyDescent="0.3">
      <c r="A541" s="229">
        <v>318</v>
      </c>
      <c r="B541" s="230" t="s">
        <v>4</v>
      </c>
      <c r="C541" s="229">
        <v>13978</v>
      </c>
      <c r="D541" s="229">
        <v>0</v>
      </c>
      <c r="E541" s="229">
        <v>2</v>
      </c>
      <c r="F541" s="229">
        <v>60</v>
      </c>
      <c r="G541" s="229"/>
      <c r="H541" s="229">
        <v>260</v>
      </c>
      <c r="I541" s="229"/>
      <c r="J541" s="229"/>
      <c r="K541" s="229"/>
      <c r="L541" s="229">
        <v>75</v>
      </c>
      <c r="M541" s="229">
        <f>L541*H541</f>
        <v>19500</v>
      </c>
      <c r="N541" s="229"/>
      <c r="O541" s="230" t="s">
        <v>39</v>
      </c>
      <c r="P541" s="490" t="s">
        <v>0</v>
      </c>
      <c r="Q541" s="229">
        <v>90</v>
      </c>
      <c r="R541" s="229"/>
      <c r="S541" s="229">
        <v>90</v>
      </c>
      <c r="T541" s="229"/>
      <c r="U541" s="229"/>
      <c r="V541" s="229"/>
      <c r="W541" s="647">
        <v>6500</v>
      </c>
      <c r="X541" s="229">
        <f>Q541*W541</f>
        <v>585000</v>
      </c>
      <c r="Y541" s="486">
        <v>35</v>
      </c>
      <c r="Z541" s="229">
        <v>93</v>
      </c>
      <c r="AA541" s="473">
        <f>SUM(W541-(W541*Z541/100))</f>
        <v>455</v>
      </c>
      <c r="AB541" s="472">
        <f>AA541+M541</f>
        <v>19955</v>
      </c>
      <c r="AC541" s="659"/>
      <c r="AD541" s="229">
        <v>10</v>
      </c>
      <c r="AE541" s="229">
        <v>0</v>
      </c>
      <c r="AF541" s="229">
        <v>0.02</v>
      </c>
    </row>
    <row r="542" spans="1:32" ht="17.25" x14ac:dyDescent="0.3">
      <c r="A542" s="229"/>
      <c r="B542" s="230"/>
      <c r="C542" s="229"/>
      <c r="D542" s="229"/>
      <c r="E542" s="229"/>
      <c r="F542" s="229"/>
      <c r="G542" s="229"/>
      <c r="H542" s="229"/>
      <c r="I542" s="229"/>
      <c r="J542" s="229"/>
      <c r="K542" s="229"/>
      <c r="L542" s="229"/>
      <c r="M542" s="229"/>
      <c r="N542" s="229"/>
      <c r="O542" s="230" t="s">
        <v>39</v>
      </c>
      <c r="P542" s="490" t="s">
        <v>2</v>
      </c>
      <c r="Q542" s="229">
        <v>90</v>
      </c>
      <c r="R542" s="229"/>
      <c r="S542" s="229">
        <v>90</v>
      </c>
      <c r="T542" s="229"/>
      <c r="U542" s="229"/>
      <c r="V542" s="229"/>
      <c r="W542" s="647">
        <v>6500</v>
      </c>
      <c r="X542" s="229">
        <f>Q542*W542</f>
        <v>585000</v>
      </c>
      <c r="Y542" s="486" t="s">
        <v>1357</v>
      </c>
      <c r="Z542" s="229">
        <v>1</v>
      </c>
      <c r="AA542" s="473">
        <f>SUM(W542-(W542*Z542/100))</f>
        <v>6435</v>
      </c>
      <c r="AB542" s="472">
        <f>AA542</f>
        <v>6435</v>
      </c>
      <c r="AC542" s="659"/>
      <c r="AD542" s="229">
        <v>10</v>
      </c>
      <c r="AE542" s="229">
        <v>0</v>
      </c>
      <c r="AF542" s="229">
        <v>0.02</v>
      </c>
    </row>
    <row r="543" spans="1:32" ht="17.25" x14ac:dyDescent="0.3">
      <c r="A543" s="229"/>
      <c r="B543" s="230"/>
      <c r="C543" s="229"/>
      <c r="D543" s="229"/>
      <c r="E543" s="229"/>
      <c r="F543" s="229"/>
      <c r="G543" s="229"/>
      <c r="H543" s="229"/>
      <c r="I543" s="229"/>
      <c r="J543" s="229"/>
      <c r="K543" s="229"/>
      <c r="L543" s="229"/>
      <c r="M543" s="229"/>
      <c r="N543" s="229"/>
      <c r="O543" s="230" t="s">
        <v>158</v>
      </c>
      <c r="P543" s="490" t="s">
        <v>2</v>
      </c>
      <c r="Q543" s="229">
        <v>10.5</v>
      </c>
      <c r="R543" s="229"/>
      <c r="S543" s="229">
        <v>10.5</v>
      </c>
      <c r="T543" s="229"/>
      <c r="U543" s="229"/>
      <c r="V543" s="229"/>
      <c r="W543" s="647">
        <v>2400</v>
      </c>
      <c r="X543" s="229">
        <f>Q543*W543</f>
        <v>25200</v>
      </c>
      <c r="Y543" s="486" t="s">
        <v>1357</v>
      </c>
      <c r="Z543" s="229">
        <v>1</v>
      </c>
      <c r="AA543" s="473">
        <f>SUM(W543-(W543*Z543/100))</f>
        <v>2376</v>
      </c>
      <c r="AB543" s="472">
        <f>AA543</f>
        <v>2376</v>
      </c>
      <c r="AC543" s="659"/>
      <c r="AD543" s="229">
        <v>10</v>
      </c>
      <c r="AE543" s="229">
        <v>0</v>
      </c>
      <c r="AF543" s="229">
        <v>0.02</v>
      </c>
    </row>
    <row r="544" spans="1:32" ht="17.25" x14ac:dyDescent="0.3">
      <c r="A544" s="229"/>
      <c r="B544" s="230"/>
      <c r="C544" s="229"/>
      <c r="D544" s="229"/>
      <c r="E544" s="229"/>
      <c r="F544" s="229"/>
      <c r="G544" s="229"/>
      <c r="H544" s="229"/>
      <c r="I544" s="229"/>
      <c r="J544" s="229"/>
      <c r="K544" s="229"/>
      <c r="L544" s="229"/>
      <c r="M544" s="229"/>
      <c r="N544" s="229"/>
      <c r="O544" s="230" t="s">
        <v>8</v>
      </c>
      <c r="P544" s="490" t="s">
        <v>0</v>
      </c>
      <c r="Q544" s="229">
        <v>24</v>
      </c>
      <c r="R544" s="229">
        <v>24</v>
      </c>
      <c r="S544" s="229"/>
      <c r="T544" s="229"/>
      <c r="U544" s="229"/>
      <c r="V544" s="229"/>
      <c r="W544" s="647">
        <v>5400</v>
      </c>
      <c r="X544" s="229">
        <f>Q544*W544</f>
        <v>129600</v>
      </c>
      <c r="Y544" s="486">
        <v>30</v>
      </c>
      <c r="Z544" s="229">
        <v>93</v>
      </c>
      <c r="AA544" s="473">
        <f>SUM(W544-(W544*Z544/100))</f>
        <v>378</v>
      </c>
      <c r="AB544" s="472">
        <f>AA544</f>
        <v>378</v>
      </c>
      <c r="AC544" s="659"/>
      <c r="AD544" s="229">
        <v>50</v>
      </c>
      <c r="AE544" s="229">
        <v>0</v>
      </c>
      <c r="AF544" s="229">
        <v>0.01</v>
      </c>
    </row>
    <row r="545" spans="1:32" ht="17.25" x14ac:dyDescent="0.3">
      <c r="A545" s="229">
        <v>319</v>
      </c>
      <c r="B545" s="230" t="s">
        <v>5</v>
      </c>
      <c r="C545" s="229"/>
      <c r="D545" s="229">
        <v>16</v>
      </c>
      <c r="E545" s="229">
        <v>0</v>
      </c>
      <c r="F545" s="229">
        <v>78</v>
      </c>
      <c r="G545" s="229">
        <v>6478</v>
      </c>
      <c r="H545" s="229"/>
      <c r="I545" s="229"/>
      <c r="J545" s="229"/>
      <c r="K545" s="229"/>
      <c r="L545" s="229"/>
      <c r="M545" s="229"/>
      <c r="N545" s="229"/>
      <c r="O545" s="230"/>
      <c r="P545" s="490"/>
      <c r="Q545" s="229"/>
      <c r="R545" s="229"/>
      <c r="S545" s="229"/>
      <c r="T545" s="229"/>
      <c r="U545" s="229"/>
      <c r="V545" s="229"/>
      <c r="W545" s="647"/>
      <c r="X545" s="229"/>
      <c r="Y545" s="486"/>
      <c r="Z545" s="229"/>
      <c r="AA545" s="473">
        <f>SUM(W545-(W545*Z545/100))</f>
        <v>0</v>
      </c>
      <c r="AB545" s="472">
        <f>AA545</f>
        <v>0</v>
      </c>
      <c r="AC545" s="659"/>
      <c r="AD545" s="229">
        <v>50</v>
      </c>
      <c r="AE545" s="229">
        <v>0</v>
      </c>
      <c r="AF545" s="229">
        <v>0.01</v>
      </c>
    </row>
    <row r="546" spans="1:32" ht="17.25" x14ac:dyDescent="0.3">
      <c r="A546" s="229">
        <v>320</v>
      </c>
      <c r="B546" s="230" t="s">
        <v>14</v>
      </c>
      <c r="C546" s="229">
        <v>256</v>
      </c>
      <c r="D546" s="229">
        <v>0</v>
      </c>
      <c r="E546" s="229">
        <v>2</v>
      </c>
      <c r="F546" s="229">
        <v>25</v>
      </c>
      <c r="G546" s="229">
        <v>225</v>
      </c>
      <c r="H546" s="229"/>
      <c r="I546" s="229"/>
      <c r="J546" s="229"/>
      <c r="K546" s="229"/>
      <c r="L546" s="229"/>
      <c r="M546" s="229"/>
      <c r="N546" s="229"/>
      <c r="O546" s="230" t="s">
        <v>44</v>
      </c>
      <c r="P546" s="490" t="s">
        <v>9</v>
      </c>
      <c r="Q546" s="229">
        <v>226.25</v>
      </c>
      <c r="R546" s="229"/>
      <c r="S546" s="229"/>
      <c r="T546" s="229"/>
      <c r="U546" s="229"/>
      <c r="V546" s="229"/>
      <c r="W546" s="647">
        <v>6500</v>
      </c>
      <c r="X546" s="229">
        <f>Q546*W546</f>
        <v>1470625</v>
      </c>
      <c r="Y546" s="486">
        <v>20</v>
      </c>
      <c r="Z546" s="229">
        <v>75</v>
      </c>
      <c r="AA546" s="473">
        <f>SUM(W546-(W546*Z546/100))</f>
        <v>1625</v>
      </c>
      <c r="AB546" s="472">
        <f>AA546</f>
        <v>1625</v>
      </c>
      <c r="AC546" s="659"/>
      <c r="AD546" s="229">
        <v>10</v>
      </c>
      <c r="AE546" s="229">
        <v>0</v>
      </c>
      <c r="AF546" s="229">
        <v>0.02</v>
      </c>
    </row>
    <row r="547" spans="1:32" ht="17.25" x14ac:dyDescent="0.3">
      <c r="A547" s="229"/>
      <c r="B547" s="230"/>
      <c r="C547" s="229"/>
      <c r="D547" s="229"/>
      <c r="E547" s="229"/>
      <c r="F547" s="229"/>
      <c r="G547" s="229"/>
      <c r="H547" s="229"/>
      <c r="I547" s="229"/>
      <c r="J547" s="229"/>
      <c r="K547" s="229"/>
      <c r="L547" s="229"/>
      <c r="M547" s="229"/>
      <c r="N547" s="229"/>
      <c r="O547" s="230" t="s">
        <v>317</v>
      </c>
      <c r="P547" s="490" t="s">
        <v>2</v>
      </c>
      <c r="Q547" s="229"/>
      <c r="R547" s="229"/>
      <c r="S547" s="229">
        <v>131.25</v>
      </c>
      <c r="T547" s="229"/>
      <c r="U547" s="229"/>
      <c r="V547" s="229"/>
      <c r="W547" s="647"/>
      <c r="X547" s="229"/>
      <c r="Y547" s="486"/>
      <c r="Z547" s="229"/>
      <c r="AA547" s="473">
        <f>SUM(W547-(W547*Z547/100))</f>
        <v>0</v>
      </c>
      <c r="AB547" s="472"/>
      <c r="AC547" s="659"/>
      <c r="AD547" s="229"/>
      <c r="AE547" s="229"/>
      <c r="AF547" s="229"/>
    </row>
    <row r="548" spans="1:32" ht="17.25" x14ac:dyDescent="0.3">
      <c r="A548" s="229"/>
      <c r="B548" s="230"/>
      <c r="C548" s="229"/>
      <c r="D548" s="229"/>
      <c r="E548" s="229"/>
      <c r="F548" s="229"/>
      <c r="G548" s="229"/>
      <c r="H548" s="229"/>
      <c r="I548" s="229"/>
      <c r="J548" s="229"/>
      <c r="K548" s="229"/>
      <c r="L548" s="229"/>
      <c r="M548" s="229"/>
      <c r="N548" s="229"/>
      <c r="O548" s="230" t="s">
        <v>318</v>
      </c>
      <c r="P548" s="490" t="s">
        <v>0</v>
      </c>
      <c r="Q548" s="229"/>
      <c r="R548" s="229"/>
      <c r="S548" s="229">
        <v>95</v>
      </c>
      <c r="T548" s="229"/>
      <c r="U548" s="229"/>
      <c r="V548" s="229"/>
      <c r="W548" s="647"/>
      <c r="X548" s="229"/>
      <c r="Y548" s="486"/>
      <c r="Z548" s="229"/>
      <c r="AA548" s="473">
        <f>SUM(W548-(W548*Z548/100))</f>
        <v>0</v>
      </c>
      <c r="AB548" s="472"/>
      <c r="AC548" s="659"/>
      <c r="AD548" s="229"/>
      <c r="AE548" s="229"/>
      <c r="AF548" s="229"/>
    </row>
    <row r="549" spans="1:32" ht="17.25" x14ac:dyDescent="0.3">
      <c r="A549" s="229"/>
      <c r="B549" s="230"/>
      <c r="C549" s="229"/>
      <c r="D549" s="229"/>
      <c r="E549" s="229"/>
      <c r="F549" s="229"/>
      <c r="G549" s="229"/>
      <c r="H549" s="229"/>
      <c r="I549" s="229"/>
      <c r="J549" s="229"/>
      <c r="K549" s="229"/>
      <c r="L549" s="229"/>
      <c r="M549" s="229"/>
      <c r="N549" s="229"/>
      <c r="O549" s="230" t="s">
        <v>8</v>
      </c>
      <c r="P549" s="490" t="s">
        <v>0</v>
      </c>
      <c r="Q549" s="229">
        <v>33.75</v>
      </c>
      <c r="R549" s="229">
        <v>33.75</v>
      </c>
      <c r="S549" s="229"/>
      <c r="T549" s="229"/>
      <c r="U549" s="229"/>
      <c r="V549" s="229"/>
      <c r="W549" s="647">
        <v>5400</v>
      </c>
      <c r="X549" s="229">
        <f>Q549*W549</f>
        <v>182250</v>
      </c>
      <c r="Y549" s="486">
        <v>10</v>
      </c>
      <c r="Z549" s="229">
        <v>40</v>
      </c>
      <c r="AA549" s="473">
        <f>SUM(W549-(W549*Z549/100))</f>
        <v>3240</v>
      </c>
      <c r="AB549" s="472">
        <f>AA54:AA549</f>
        <v>3240</v>
      </c>
      <c r="AC549" s="659"/>
      <c r="AD549" s="229">
        <v>50</v>
      </c>
      <c r="AE549" s="229">
        <v>0</v>
      </c>
      <c r="AF549" s="229">
        <v>0.01</v>
      </c>
    </row>
    <row r="550" spans="1:32" ht="17.25" x14ac:dyDescent="0.3">
      <c r="A550" s="229"/>
      <c r="B550" s="230"/>
      <c r="C550" s="229"/>
      <c r="D550" s="229"/>
      <c r="E550" s="229"/>
      <c r="F550" s="229"/>
      <c r="G550" s="229"/>
      <c r="H550" s="229"/>
      <c r="I550" s="229"/>
      <c r="J550" s="229"/>
      <c r="K550" s="229"/>
      <c r="L550" s="229"/>
      <c r="M550" s="229"/>
      <c r="N550" s="229"/>
      <c r="O550" s="230" t="s">
        <v>158</v>
      </c>
      <c r="P550" s="490" t="s">
        <v>2</v>
      </c>
      <c r="Q550" s="229">
        <v>8</v>
      </c>
      <c r="R550" s="229"/>
      <c r="S550" s="229">
        <v>8</v>
      </c>
      <c r="T550" s="229"/>
      <c r="U550" s="229"/>
      <c r="V550" s="229"/>
      <c r="W550" s="647">
        <v>2400</v>
      </c>
      <c r="X550" s="229">
        <f>Q550*W550</f>
        <v>19200</v>
      </c>
      <c r="Y550" s="486">
        <v>20</v>
      </c>
      <c r="Z550" s="229">
        <v>30</v>
      </c>
      <c r="AA550" s="473">
        <f>SUM(W550-(W550*Z550/100))</f>
        <v>1680</v>
      </c>
      <c r="AB550" s="472">
        <f>AA55:AA550</f>
        <v>1680</v>
      </c>
      <c r="AC550" s="659"/>
      <c r="AD550" s="229">
        <v>10</v>
      </c>
      <c r="AE550" s="229">
        <v>0</v>
      </c>
      <c r="AF550" s="229">
        <v>0.02</v>
      </c>
    </row>
    <row r="551" spans="1:32" ht="17.25" x14ac:dyDescent="0.3">
      <c r="A551" s="229">
        <v>321</v>
      </c>
      <c r="B551" s="230" t="s">
        <v>14</v>
      </c>
      <c r="C551" s="229">
        <v>321</v>
      </c>
      <c r="D551" s="229">
        <v>0</v>
      </c>
      <c r="E551" s="229">
        <v>0</v>
      </c>
      <c r="F551" s="229">
        <v>7</v>
      </c>
      <c r="G551" s="229">
        <v>7</v>
      </c>
      <c r="H551" s="229"/>
      <c r="I551" s="229"/>
      <c r="J551" s="229"/>
      <c r="K551" s="229"/>
      <c r="L551" s="229"/>
      <c r="M551" s="229"/>
      <c r="N551" s="229"/>
      <c r="O551" s="230"/>
      <c r="P551" s="490"/>
      <c r="Q551" s="229"/>
      <c r="R551" s="229"/>
      <c r="S551" s="229"/>
      <c r="T551" s="229"/>
      <c r="U551" s="229"/>
      <c r="V551" s="229"/>
      <c r="W551" s="647"/>
      <c r="X551" s="229"/>
      <c r="Y551" s="486"/>
      <c r="Z551" s="229"/>
      <c r="AA551" s="473">
        <f>SUM(W551-(W551*Z551/100))</f>
        <v>0</v>
      </c>
      <c r="AB551" s="472">
        <f>AA56:AA551</f>
        <v>0</v>
      </c>
      <c r="AC551" s="659"/>
      <c r="AD551" s="229">
        <v>50</v>
      </c>
      <c r="AE551" s="229">
        <v>0</v>
      </c>
      <c r="AF551" s="229">
        <v>0.01</v>
      </c>
    </row>
    <row r="552" spans="1:32" ht="17.25" x14ac:dyDescent="0.3">
      <c r="A552" s="229">
        <v>322</v>
      </c>
      <c r="B552" s="230" t="s">
        <v>14</v>
      </c>
      <c r="C552" s="229">
        <v>300</v>
      </c>
      <c r="D552" s="229">
        <v>0</v>
      </c>
      <c r="E552" s="229">
        <v>0</v>
      </c>
      <c r="F552" s="229">
        <v>72</v>
      </c>
      <c r="G552" s="229"/>
      <c r="H552" s="229">
        <v>72</v>
      </c>
      <c r="I552" s="229"/>
      <c r="J552" s="229"/>
      <c r="K552" s="229"/>
      <c r="L552" s="229"/>
      <c r="M552" s="229"/>
      <c r="N552" s="229"/>
      <c r="O552" s="230" t="s">
        <v>39</v>
      </c>
      <c r="P552" s="490" t="s">
        <v>2</v>
      </c>
      <c r="Q552" s="229">
        <v>198</v>
      </c>
      <c r="R552" s="229"/>
      <c r="S552" s="229">
        <v>198</v>
      </c>
      <c r="T552" s="229"/>
      <c r="U552" s="229"/>
      <c r="V552" s="229"/>
      <c r="W552" s="647">
        <v>6500</v>
      </c>
      <c r="X552" s="229">
        <f>Q552*W552</f>
        <v>1287000</v>
      </c>
      <c r="Y552" s="486">
        <v>15</v>
      </c>
      <c r="Z552" s="229">
        <v>20</v>
      </c>
      <c r="AA552" s="473">
        <f>SUM(W552-(W552*Z552/100))</f>
        <v>5200</v>
      </c>
      <c r="AB552" s="472">
        <f>AA57:AA552</f>
        <v>5200</v>
      </c>
      <c r="AC552" s="659"/>
      <c r="AD552" s="229">
        <v>10</v>
      </c>
      <c r="AE552" s="229">
        <v>0</v>
      </c>
      <c r="AF552" s="229">
        <v>0.02</v>
      </c>
    </row>
    <row r="553" spans="1:32" ht="17.25" x14ac:dyDescent="0.3">
      <c r="A553" s="229"/>
      <c r="B553" s="230"/>
      <c r="C553" s="229"/>
      <c r="D553" s="229"/>
      <c r="E553" s="229"/>
      <c r="F553" s="229"/>
      <c r="G553" s="229"/>
      <c r="H553" s="229"/>
      <c r="I553" s="229"/>
      <c r="J553" s="229"/>
      <c r="K553" s="229"/>
      <c r="L553" s="229"/>
      <c r="M553" s="229"/>
      <c r="N553" s="229"/>
      <c r="O553" s="230" t="s">
        <v>218</v>
      </c>
      <c r="P553" s="490" t="s">
        <v>0</v>
      </c>
      <c r="Q553" s="229">
        <v>10.5</v>
      </c>
      <c r="R553" s="229">
        <v>10.5</v>
      </c>
      <c r="S553" s="229"/>
      <c r="T553" s="229"/>
      <c r="U553" s="229"/>
      <c r="V553" s="229"/>
      <c r="W553" s="647">
        <v>2050</v>
      </c>
      <c r="X553" s="229">
        <f>Q553*W553</f>
        <v>21525</v>
      </c>
      <c r="Y553" s="486">
        <v>10</v>
      </c>
      <c r="Z553" s="229">
        <v>40</v>
      </c>
      <c r="AA553" s="473">
        <f>SUM(W553-(W553*Z553/100))</f>
        <v>1230</v>
      </c>
      <c r="AB553" s="472">
        <f>AA58:AA553</f>
        <v>1230</v>
      </c>
      <c r="AC553" s="659"/>
      <c r="AD553" s="229">
        <v>50</v>
      </c>
      <c r="AE553" s="229">
        <v>0</v>
      </c>
      <c r="AF553" s="229">
        <v>0.01</v>
      </c>
    </row>
    <row r="554" spans="1:32" ht="17.25" x14ac:dyDescent="0.3">
      <c r="A554" s="229">
        <v>323</v>
      </c>
      <c r="B554" s="230" t="s">
        <v>14</v>
      </c>
      <c r="C554" s="229">
        <v>320</v>
      </c>
      <c r="D554" s="229">
        <v>0</v>
      </c>
      <c r="E554" s="229">
        <v>0</v>
      </c>
      <c r="F554" s="229">
        <v>32</v>
      </c>
      <c r="G554" s="229"/>
      <c r="H554" s="229">
        <v>32</v>
      </c>
      <c r="I554" s="229"/>
      <c r="J554" s="229"/>
      <c r="K554" s="229"/>
      <c r="L554" s="229"/>
      <c r="M554" s="229"/>
      <c r="N554" s="229"/>
      <c r="O554" s="230"/>
      <c r="P554" s="490"/>
      <c r="Q554" s="229"/>
      <c r="R554" s="229"/>
      <c r="S554" s="229"/>
      <c r="T554" s="229"/>
      <c r="U554" s="229"/>
      <c r="V554" s="229"/>
      <c r="W554" s="647"/>
      <c r="X554" s="229"/>
      <c r="Y554" s="486"/>
      <c r="Z554" s="229"/>
      <c r="AA554" s="473">
        <f>SUM(W554-(W554*Z554/100))</f>
        <v>0</v>
      </c>
      <c r="AB554" s="472">
        <f>AA59:AA554</f>
        <v>0</v>
      </c>
      <c r="AC554" s="659"/>
      <c r="AD554" s="229">
        <v>50</v>
      </c>
      <c r="AE554" s="229">
        <v>0</v>
      </c>
      <c r="AF554" s="229">
        <v>0.01</v>
      </c>
    </row>
    <row r="555" spans="1:32" ht="17.25" x14ac:dyDescent="0.3">
      <c r="A555" s="229">
        <v>324</v>
      </c>
      <c r="B555" s="230" t="s">
        <v>14</v>
      </c>
      <c r="C555" s="229">
        <v>319</v>
      </c>
      <c r="D555" s="229">
        <v>0</v>
      </c>
      <c r="E555" s="229">
        <v>0</v>
      </c>
      <c r="F555" s="229">
        <v>32</v>
      </c>
      <c r="G555" s="229"/>
      <c r="H555" s="229">
        <v>32</v>
      </c>
      <c r="I555" s="229"/>
      <c r="J555" s="229"/>
      <c r="K555" s="229"/>
      <c r="L555" s="229"/>
      <c r="M555" s="229"/>
      <c r="N555" s="229"/>
      <c r="O555" s="230" t="s">
        <v>39</v>
      </c>
      <c r="P555" s="490" t="s">
        <v>2</v>
      </c>
      <c r="Q555" s="229">
        <v>161.69999999999999</v>
      </c>
      <c r="R555" s="229"/>
      <c r="S555" s="229">
        <v>161.69999999999999</v>
      </c>
      <c r="T555" s="229"/>
      <c r="U555" s="229"/>
      <c r="V555" s="229"/>
      <c r="W555" s="647">
        <v>6500</v>
      </c>
      <c r="X555" s="229">
        <f>Q555*W555</f>
        <v>1051050</v>
      </c>
      <c r="Y555" s="486">
        <v>5</v>
      </c>
      <c r="Z555" s="229">
        <v>5</v>
      </c>
      <c r="AA555" s="473">
        <f>SUM(W555-(W555*Z555/100))</f>
        <v>6175</v>
      </c>
      <c r="AB555" s="472">
        <f>AA60:AA555</f>
        <v>6175</v>
      </c>
      <c r="AC555" s="659"/>
      <c r="AD555" s="229">
        <v>10</v>
      </c>
      <c r="AE555" s="229">
        <v>0</v>
      </c>
      <c r="AF555" s="229">
        <v>0.02</v>
      </c>
    </row>
    <row r="556" spans="1:32" ht="17.25" x14ac:dyDescent="0.3">
      <c r="A556" s="229">
        <v>325</v>
      </c>
      <c r="B556" s="230" t="s">
        <v>4</v>
      </c>
      <c r="C556" s="229">
        <v>3374</v>
      </c>
      <c r="D556" s="229">
        <v>4</v>
      </c>
      <c r="E556" s="229">
        <v>2</v>
      </c>
      <c r="F556" s="229">
        <v>0</v>
      </c>
      <c r="G556" s="229">
        <v>1800</v>
      </c>
      <c r="H556" s="229"/>
      <c r="I556" s="229"/>
      <c r="J556" s="229"/>
      <c r="K556" s="229"/>
      <c r="L556" s="229">
        <v>75</v>
      </c>
      <c r="M556" s="229">
        <f>L556*G556</f>
        <v>135000</v>
      </c>
      <c r="N556" s="229"/>
      <c r="O556" s="230"/>
      <c r="P556" s="490"/>
      <c r="Q556" s="229"/>
      <c r="R556" s="229"/>
      <c r="S556" s="229"/>
      <c r="T556" s="229"/>
      <c r="U556" s="229"/>
      <c r="V556" s="229"/>
      <c r="W556" s="647"/>
      <c r="X556" s="229"/>
      <c r="Y556" s="486"/>
      <c r="Z556" s="229"/>
      <c r="AA556" s="473">
        <f>SUM(W556-(W556*Z556/100))</f>
        <v>0</v>
      </c>
      <c r="AB556" s="472">
        <f>M556</f>
        <v>135000</v>
      </c>
      <c r="AC556" s="659"/>
      <c r="AD556" s="229">
        <v>50</v>
      </c>
      <c r="AE556" s="229">
        <v>0</v>
      </c>
      <c r="AF556" s="229">
        <v>0.01</v>
      </c>
    </row>
    <row r="557" spans="1:32" ht="17.25" x14ac:dyDescent="0.3">
      <c r="A557" s="229">
        <v>326</v>
      </c>
      <c r="B557" s="230" t="s">
        <v>4</v>
      </c>
      <c r="C557" s="229">
        <v>2486</v>
      </c>
      <c r="D557" s="229">
        <v>14</v>
      </c>
      <c r="E557" s="229">
        <v>3</v>
      </c>
      <c r="F557" s="229">
        <v>73</v>
      </c>
      <c r="G557" s="229">
        <v>5973</v>
      </c>
      <c r="H557" s="229"/>
      <c r="I557" s="229"/>
      <c r="J557" s="229"/>
      <c r="K557" s="229"/>
      <c r="L557" s="229">
        <v>75</v>
      </c>
      <c r="M557" s="229">
        <f>L557*G557</f>
        <v>447975</v>
      </c>
      <c r="N557" s="229"/>
      <c r="O557" s="230"/>
      <c r="P557" s="490"/>
      <c r="Q557" s="229"/>
      <c r="R557" s="229"/>
      <c r="S557" s="229"/>
      <c r="T557" s="229"/>
      <c r="U557" s="229"/>
      <c r="V557" s="229"/>
      <c r="W557" s="647"/>
      <c r="X557" s="229"/>
      <c r="Y557" s="486"/>
      <c r="Z557" s="229"/>
      <c r="AA557" s="473">
        <f>SUM(W557-(W557*Z557/100))</f>
        <v>0</v>
      </c>
      <c r="AB557" s="472">
        <f>M557</f>
        <v>447975</v>
      </c>
      <c r="AC557" s="659"/>
      <c r="AD557" s="229">
        <v>50</v>
      </c>
      <c r="AE557" s="229">
        <v>0</v>
      </c>
      <c r="AF557" s="229">
        <v>0.01</v>
      </c>
    </row>
    <row r="558" spans="1:32" ht="17.25" x14ac:dyDescent="0.3">
      <c r="A558" s="229">
        <v>327</v>
      </c>
      <c r="B558" s="230" t="s">
        <v>4</v>
      </c>
      <c r="C558" s="229">
        <v>24454</v>
      </c>
      <c r="D558" s="229">
        <v>29</v>
      </c>
      <c r="E558" s="229">
        <v>3</v>
      </c>
      <c r="F558" s="229">
        <v>81</v>
      </c>
      <c r="G558" s="229">
        <v>11981</v>
      </c>
      <c r="H558" s="229"/>
      <c r="I558" s="229"/>
      <c r="J558" s="229"/>
      <c r="K558" s="229"/>
      <c r="L558" s="229">
        <v>75</v>
      </c>
      <c r="M558" s="229">
        <f>L558*G558</f>
        <v>898575</v>
      </c>
      <c r="N558" s="229"/>
      <c r="O558" s="230"/>
      <c r="P558" s="490"/>
      <c r="Q558" s="229"/>
      <c r="R558" s="229"/>
      <c r="S558" s="229"/>
      <c r="T558" s="229"/>
      <c r="U558" s="229"/>
      <c r="V558" s="229"/>
      <c r="W558" s="647"/>
      <c r="X558" s="229"/>
      <c r="Y558" s="486"/>
      <c r="Z558" s="229"/>
      <c r="AA558" s="473">
        <f>SUM(W558-(W558*Z558/100))</f>
        <v>0</v>
      </c>
      <c r="AB558" s="472">
        <f>M558</f>
        <v>898575</v>
      </c>
      <c r="AC558" s="659"/>
      <c r="AD558" s="229">
        <v>50</v>
      </c>
      <c r="AE558" s="229">
        <v>0</v>
      </c>
      <c r="AF558" s="229">
        <v>0.01</v>
      </c>
    </row>
    <row r="559" spans="1:32" ht="17.25" x14ac:dyDescent="0.3">
      <c r="A559" s="229">
        <v>328</v>
      </c>
      <c r="B559" s="230" t="s">
        <v>4</v>
      </c>
      <c r="C559" s="229">
        <v>14004</v>
      </c>
      <c r="D559" s="229">
        <v>0</v>
      </c>
      <c r="E559" s="229">
        <v>1</v>
      </c>
      <c r="F559" s="229">
        <v>25</v>
      </c>
      <c r="G559" s="229">
        <v>125</v>
      </c>
      <c r="H559" s="229"/>
      <c r="I559" s="229"/>
      <c r="J559" s="229"/>
      <c r="K559" s="229"/>
      <c r="L559" s="229">
        <v>75</v>
      </c>
      <c r="M559" s="229">
        <f>L559*G559</f>
        <v>9375</v>
      </c>
      <c r="N559" s="229"/>
      <c r="O559" s="230"/>
      <c r="P559" s="490"/>
      <c r="Q559" s="229"/>
      <c r="R559" s="229"/>
      <c r="S559" s="229"/>
      <c r="T559" s="229"/>
      <c r="U559" s="229"/>
      <c r="V559" s="229"/>
      <c r="W559" s="647"/>
      <c r="X559" s="229"/>
      <c r="Y559" s="486"/>
      <c r="Z559" s="229"/>
      <c r="AA559" s="473">
        <f>SUM(W559-(W559*Z559/100))</f>
        <v>0</v>
      </c>
      <c r="AB559" s="472">
        <f>M559</f>
        <v>9375</v>
      </c>
      <c r="AC559" s="659"/>
      <c r="AD559" s="229">
        <v>50</v>
      </c>
      <c r="AE559" s="229">
        <v>0</v>
      </c>
      <c r="AF559" s="229">
        <v>0.01</v>
      </c>
    </row>
    <row r="560" spans="1:32" ht="17.25" x14ac:dyDescent="0.3">
      <c r="A560" s="229">
        <v>329</v>
      </c>
      <c r="B560" s="230" t="s">
        <v>4</v>
      </c>
      <c r="C560" s="229">
        <v>9966</v>
      </c>
      <c r="D560" s="229">
        <v>8</v>
      </c>
      <c r="E560" s="229">
        <v>2</v>
      </c>
      <c r="F560" s="229">
        <v>5</v>
      </c>
      <c r="G560" s="229">
        <v>3405</v>
      </c>
      <c r="H560" s="229"/>
      <c r="I560" s="229"/>
      <c r="J560" s="229"/>
      <c r="K560" s="229"/>
      <c r="L560" s="229">
        <v>75</v>
      </c>
      <c r="M560" s="229">
        <f>L560*G560</f>
        <v>255375</v>
      </c>
      <c r="N560" s="229"/>
      <c r="O560" s="230"/>
      <c r="P560" s="490"/>
      <c r="Q560" s="229"/>
      <c r="R560" s="229"/>
      <c r="S560" s="229"/>
      <c r="T560" s="229"/>
      <c r="U560" s="229"/>
      <c r="V560" s="229"/>
      <c r="W560" s="647"/>
      <c r="X560" s="229"/>
      <c r="Y560" s="486"/>
      <c r="Z560" s="229"/>
      <c r="AA560" s="473">
        <f>SUM(W560-(W560*Z560/100))</f>
        <v>0</v>
      </c>
      <c r="AB560" s="472">
        <f>M560</f>
        <v>255375</v>
      </c>
      <c r="AC560" s="659"/>
      <c r="AD560" s="229">
        <v>50</v>
      </c>
      <c r="AE560" s="229">
        <v>0</v>
      </c>
      <c r="AF560" s="229">
        <v>0.01</v>
      </c>
    </row>
    <row r="561" spans="1:32" ht="17.25" x14ac:dyDescent="0.3">
      <c r="A561" s="229">
        <v>330</v>
      </c>
      <c r="B561" s="230" t="s">
        <v>4</v>
      </c>
      <c r="C561" s="229">
        <v>11800</v>
      </c>
      <c r="D561" s="229">
        <v>7</v>
      </c>
      <c r="E561" s="229">
        <v>3</v>
      </c>
      <c r="F561" s="229">
        <v>15</v>
      </c>
      <c r="G561" s="229">
        <v>3115</v>
      </c>
      <c r="H561" s="229"/>
      <c r="I561" s="229"/>
      <c r="J561" s="229"/>
      <c r="K561" s="229"/>
      <c r="L561" s="229">
        <v>75</v>
      </c>
      <c r="M561" s="229">
        <f>L561*G561</f>
        <v>233625</v>
      </c>
      <c r="N561" s="229"/>
      <c r="O561" s="230"/>
      <c r="P561" s="490"/>
      <c r="Q561" s="229"/>
      <c r="R561" s="229"/>
      <c r="S561" s="229"/>
      <c r="T561" s="229"/>
      <c r="U561" s="229"/>
      <c r="V561" s="229"/>
      <c r="W561" s="647"/>
      <c r="X561" s="229"/>
      <c r="Y561" s="486"/>
      <c r="Z561" s="229"/>
      <c r="AA561" s="473">
        <f>SUM(W561-(W561*Z561/100))</f>
        <v>0</v>
      </c>
      <c r="AB561" s="472">
        <f>M561</f>
        <v>233625</v>
      </c>
      <c r="AC561" s="659"/>
      <c r="AD561" s="229">
        <v>50</v>
      </c>
      <c r="AE561" s="229">
        <v>0</v>
      </c>
      <c r="AF561" s="229">
        <v>0.01</v>
      </c>
    </row>
    <row r="562" spans="1:32" ht="17.25" x14ac:dyDescent="0.3">
      <c r="A562" s="229">
        <v>331</v>
      </c>
      <c r="B562" s="230" t="s">
        <v>14</v>
      </c>
      <c r="C562" s="229">
        <v>3453</v>
      </c>
      <c r="D562" s="229">
        <v>0</v>
      </c>
      <c r="E562" s="229">
        <v>3</v>
      </c>
      <c r="F562" s="229">
        <v>63</v>
      </c>
      <c r="G562" s="229"/>
      <c r="H562" s="229">
        <v>363</v>
      </c>
      <c r="I562" s="229"/>
      <c r="J562" s="229"/>
      <c r="K562" s="229"/>
      <c r="L562" s="229"/>
      <c r="M562" s="229"/>
      <c r="N562" s="229"/>
      <c r="O562" s="230" t="s">
        <v>39</v>
      </c>
      <c r="P562" s="490" t="s">
        <v>2</v>
      </c>
      <c r="Q562" s="229">
        <v>166.25</v>
      </c>
      <c r="R562" s="229"/>
      <c r="S562" s="229">
        <v>166.25</v>
      </c>
      <c r="T562" s="229"/>
      <c r="U562" s="229"/>
      <c r="V562" s="229"/>
      <c r="W562" s="647">
        <v>6500</v>
      </c>
      <c r="X562" s="229">
        <f>Q562*W562</f>
        <v>1080625</v>
      </c>
      <c r="Y562" s="486">
        <v>15</v>
      </c>
      <c r="Z562" s="229">
        <v>20</v>
      </c>
      <c r="AA562" s="473">
        <f>SUM(W562-(W562*Z562/100))</f>
        <v>5200</v>
      </c>
      <c r="AB562" s="472">
        <f>AA5:AA562</f>
        <v>5200</v>
      </c>
      <c r="AC562" s="659"/>
      <c r="AD562" s="229">
        <v>10</v>
      </c>
      <c r="AE562" s="229">
        <v>0</v>
      </c>
      <c r="AF562" s="229">
        <v>0.02</v>
      </c>
    </row>
    <row r="563" spans="1:32" ht="17.25" x14ac:dyDescent="0.3">
      <c r="A563" s="229"/>
      <c r="B563" s="230"/>
      <c r="C563" s="229"/>
      <c r="D563" s="229"/>
      <c r="E563" s="229"/>
      <c r="F563" s="229"/>
      <c r="G563" s="229"/>
      <c r="H563" s="229"/>
      <c r="I563" s="229"/>
      <c r="J563" s="229"/>
      <c r="K563" s="229"/>
      <c r="L563" s="229"/>
      <c r="M563" s="229"/>
      <c r="N563" s="229"/>
      <c r="O563" s="230" t="s">
        <v>18</v>
      </c>
      <c r="P563" s="490" t="s">
        <v>2</v>
      </c>
      <c r="Q563" s="229">
        <v>45</v>
      </c>
      <c r="R563" s="229"/>
      <c r="S563" s="229">
        <v>45</v>
      </c>
      <c r="T563" s="229"/>
      <c r="U563" s="229"/>
      <c r="V563" s="229"/>
      <c r="W563" s="647">
        <v>2400</v>
      </c>
      <c r="X563" s="229">
        <f>Q563*W563</f>
        <v>108000</v>
      </c>
      <c r="Y563" s="486">
        <v>15</v>
      </c>
      <c r="Z563" s="229">
        <v>20</v>
      </c>
      <c r="AA563" s="473">
        <f>SUM(W563-(W563*Z563/100))</f>
        <v>1920</v>
      </c>
      <c r="AB563" s="472">
        <f>AA6:AA563</f>
        <v>1920</v>
      </c>
      <c r="AC563" s="659"/>
      <c r="AD563" s="229">
        <v>0</v>
      </c>
      <c r="AE563" s="493">
        <f>AC563</f>
        <v>0</v>
      </c>
      <c r="AF563" s="229">
        <v>0.03</v>
      </c>
    </row>
    <row r="564" spans="1:32" ht="17.25" x14ac:dyDescent="0.3">
      <c r="A564" s="229"/>
      <c r="B564" s="230"/>
      <c r="C564" s="229"/>
      <c r="D564" s="229"/>
      <c r="E564" s="229"/>
      <c r="F564" s="229"/>
      <c r="G564" s="229"/>
      <c r="H564" s="229"/>
      <c r="I564" s="229"/>
      <c r="J564" s="229"/>
      <c r="K564" s="229"/>
      <c r="L564" s="229"/>
      <c r="M564" s="229"/>
      <c r="N564" s="229"/>
      <c r="O564" s="230" t="s">
        <v>218</v>
      </c>
      <c r="P564" s="490" t="s">
        <v>0</v>
      </c>
      <c r="Q564" s="229">
        <v>160.5</v>
      </c>
      <c r="R564" s="229">
        <v>160.5</v>
      </c>
      <c r="S564" s="229"/>
      <c r="T564" s="229"/>
      <c r="U564" s="229"/>
      <c r="V564" s="229"/>
      <c r="W564" s="647">
        <v>2050</v>
      </c>
      <c r="X564" s="229">
        <f>Q564*W564</f>
        <v>329025</v>
      </c>
      <c r="Y564" s="486">
        <v>15</v>
      </c>
      <c r="Z564" s="229">
        <v>65</v>
      </c>
      <c r="AA564" s="473">
        <f>SUM(W564-(W564*Z564/100))</f>
        <v>717.5</v>
      </c>
      <c r="AB564" s="472">
        <f>AA7:AA564</f>
        <v>717.5</v>
      </c>
      <c r="AC564" s="659"/>
      <c r="AD564" s="229">
        <v>50</v>
      </c>
      <c r="AE564" s="229">
        <v>0</v>
      </c>
      <c r="AF564" s="229">
        <v>0.01</v>
      </c>
    </row>
    <row r="565" spans="1:32" ht="17.25" x14ac:dyDescent="0.3">
      <c r="A565" s="229"/>
      <c r="B565" s="230"/>
      <c r="C565" s="229"/>
      <c r="D565" s="229"/>
      <c r="E565" s="229"/>
      <c r="F565" s="229"/>
      <c r="G565" s="229"/>
      <c r="H565" s="229"/>
      <c r="I565" s="229"/>
      <c r="J565" s="229"/>
      <c r="K565" s="229"/>
      <c r="L565" s="229"/>
      <c r="M565" s="229"/>
      <c r="N565" s="229"/>
      <c r="O565" s="230" t="s">
        <v>218</v>
      </c>
      <c r="P565" s="490" t="s">
        <v>0</v>
      </c>
      <c r="Q565" s="229">
        <v>97.5</v>
      </c>
      <c r="R565" s="229">
        <v>97.5</v>
      </c>
      <c r="S565" s="229"/>
      <c r="T565" s="229"/>
      <c r="U565" s="229"/>
      <c r="V565" s="229"/>
      <c r="W565" s="647">
        <v>2050</v>
      </c>
      <c r="X565" s="229">
        <f>Q565*W565</f>
        <v>199875</v>
      </c>
      <c r="Y565" s="486">
        <v>15</v>
      </c>
      <c r="Z565" s="229">
        <v>65</v>
      </c>
      <c r="AA565" s="473">
        <f>SUM(W565-(W565*Z565/100))</f>
        <v>717.5</v>
      </c>
      <c r="AB565" s="472">
        <f>AA8:AA565</f>
        <v>717.5</v>
      </c>
      <c r="AC565" s="659"/>
      <c r="AD565" s="229">
        <v>50</v>
      </c>
      <c r="AE565" s="229">
        <v>0</v>
      </c>
      <c r="AF565" s="229">
        <v>0.01</v>
      </c>
    </row>
    <row r="566" spans="1:32" ht="17.25" x14ac:dyDescent="0.3">
      <c r="A566" s="229"/>
      <c r="B566" s="230"/>
      <c r="C566" s="229"/>
      <c r="D566" s="229"/>
      <c r="E566" s="229"/>
      <c r="F566" s="229"/>
      <c r="G566" s="229"/>
      <c r="H566" s="229"/>
      <c r="I566" s="229"/>
      <c r="J566" s="229"/>
      <c r="K566" s="229"/>
      <c r="L566" s="229"/>
      <c r="M566" s="229"/>
      <c r="N566" s="229"/>
      <c r="O566" s="230" t="s">
        <v>13</v>
      </c>
      <c r="P566" s="490" t="s">
        <v>0</v>
      </c>
      <c r="Q566" s="229">
        <v>41.25</v>
      </c>
      <c r="R566" s="229">
        <v>41.25</v>
      </c>
      <c r="S566" s="229"/>
      <c r="T566" s="229"/>
      <c r="U566" s="229"/>
      <c r="V566" s="229"/>
      <c r="W566" s="647">
        <v>2050</v>
      </c>
      <c r="X566" s="229">
        <f>Q566*W566</f>
        <v>84562.5</v>
      </c>
      <c r="Y566" s="486">
        <v>15</v>
      </c>
      <c r="Z566" s="229">
        <v>65</v>
      </c>
      <c r="AA566" s="473">
        <f>SUM(W566-(W566*Z566/100))</f>
        <v>717.5</v>
      </c>
      <c r="AB566" s="472">
        <f>AA9:AA566</f>
        <v>717.5</v>
      </c>
      <c r="AC566" s="659"/>
      <c r="AD566" s="229">
        <v>50</v>
      </c>
      <c r="AE566" s="229">
        <v>0</v>
      </c>
      <c r="AF566" s="229">
        <v>0.01</v>
      </c>
    </row>
    <row r="567" spans="1:32" ht="17.25" x14ac:dyDescent="0.3">
      <c r="A567" s="229">
        <v>332</v>
      </c>
      <c r="B567" s="230" t="s">
        <v>4</v>
      </c>
      <c r="C567" s="229">
        <v>6738</v>
      </c>
      <c r="D567" s="229">
        <v>0</v>
      </c>
      <c r="E567" s="229">
        <v>3</v>
      </c>
      <c r="F567" s="229">
        <v>24</v>
      </c>
      <c r="G567" s="229"/>
      <c r="H567" s="229">
        <v>324</v>
      </c>
      <c r="I567" s="229"/>
      <c r="J567" s="229"/>
      <c r="K567" s="229"/>
      <c r="L567" s="229">
        <v>75</v>
      </c>
      <c r="M567" s="229">
        <f>L567*H567</f>
        <v>24300</v>
      </c>
      <c r="N567" s="229"/>
      <c r="O567" s="230" t="s">
        <v>39</v>
      </c>
      <c r="P567" s="490" t="s">
        <v>2</v>
      </c>
      <c r="Q567" s="229">
        <v>230.1</v>
      </c>
      <c r="R567" s="229"/>
      <c r="S567" s="229">
        <v>230.1</v>
      </c>
      <c r="T567" s="229"/>
      <c r="U567" s="229"/>
      <c r="V567" s="229"/>
      <c r="W567" s="647">
        <v>6500</v>
      </c>
      <c r="X567" s="229">
        <f>Q567*W567</f>
        <v>1495650</v>
      </c>
      <c r="Y567" s="486">
        <v>15</v>
      </c>
      <c r="Z567" s="229">
        <v>20</v>
      </c>
      <c r="AA567" s="473">
        <f>SUM(W567-(W567*Z567/100))</f>
        <v>5200</v>
      </c>
      <c r="AB567" s="472">
        <f>AA567+M567</f>
        <v>29500</v>
      </c>
      <c r="AC567" s="659"/>
      <c r="AD567" s="229">
        <v>10</v>
      </c>
      <c r="AE567" s="229">
        <v>0</v>
      </c>
      <c r="AF567" s="229">
        <v>0.02</v>
      </c>
    </row>
    <row r="568" spans="1:32" ht="17.25" x14ac:dyDescent="0.3">
      <c r="A568" s="229"/>
      <c r="B568" s="230"/>
      <c r="C568" s="229"/>
      <c r="D568" s="229"/>
      <c r="E568" s="229"/>
      <c r="F568" s="229"/>
      <c r="G568" s="229"/>
      <c r="H568" s="229"/>
      <c r="I568" s="229"/>
      <c r="J568" s="229"/>
      <c r="K568" s="229"/>
      <c r="L568" s="229"/>
      <c r="M568" s="229"/>
      <c r="N568" s="229"/>
      <c r="O568" s="230" t="s">
        <v>44</v>
      </c>
      <c r="P568" s="490" t="s">
        <v>9</v>
      </c>
      <c r="Q568" s="229">
        <v>188.32</v>
      </c>
      <c r="R568" s="229"/>
      <c r="S568" s="229"/>
      <c r="T568" s="229"/>
      <c r="U568" s="229"/>
      <c r="V568" s="229"/>
      <c r="W568" s="647">
        <v>6500</v>
      </c>
      <c r="X568" s="229">
        <f>Q568*W568</f>
        <v>1224080</v>
      </c>
      <c r="Y568" s="486">
        <v>2</v>
      </c>
      <c r="Z568" s="229">
        <v>4</v>
      </c>
      <c r="AA568" s="473">
        <f>SUM(W568-(W568*Z568/100))</f>
        <v>6240</v>
      </c>
      <c r="AB568" s="472">
        <f>AA11:AA568</f>
        <v>6240</v>
      </c>
      <c r="AC568" s="659"/>
      <c r="AD568" s="229">
        <v>10</v>
      </c>
      <c r="AE568" s="229">
        <v>0</v>
      </c>
      <c r="AF568" s="229">
        <v>0.02</v>
      </c>
    </row>
    <row r="569" spans="1:32" ht="17.25" x14ac:dyDescent="0.3">
      <c r="A569" s="229">
        <v>333</v>
      </c>
      <c r="B569" s="230" t="s">
        <v>5</v>
      </c>
      <c r="C569" s="229"/>
      <c r="D569" s="229">
        <v>5</v>
      </c>
      <c r="E569" s="229">
        <v>1</v>
      </c>
      <c r="F569" s="229">
        <v>12</v>
      </c>
      <c r="G569" s="229">
        <v>2112</v>
      </c>
      <c r="H569" s="229"/>
      <c r="I569" s="229"/>
      <c r="J569" s="229"/>
      <c r="K569" s="229"/>
      <c r="L569" s="229"/>
      <c r="M569" s="229"/>
      <c r="N569" s="229"/>
      <c r="O569" s="230"/>
      <c r="P569" s="490"/>
      <c r="Q569" s="229"/>
      <c r="R569" s="229"/>
      <c r="S569" s="229"/>
      <c r="T569" s="229"/>
      <c r="U569" s="229"/>
      <c r="V569" s="229"/>
      <c r="W569" s="647"/>
      <c r="X569" s="229"/>
      <c r="Y569" s="486"/>
      <c r="Z569" s="229"/>
      <c r="AA569" s="473">
        <f>SUM(W569-(W569*Z569/100))</f>
        <v>0</v>
      </c>
      <c r="AB569" s="472"/>
      <c r="AC569" s="659"/>
      <c r="AD569" s="229">
        <v>50</v>
      </c>
      <c r="AE569" s="229">
        <v>0</v>
      </c>
      <c r="AF569" s="229">
        <v>0.01</v>
      </c>
    </row>
    <row r="570" spans="1:32" ht="17.25" x14ac:dyDescent="0.3">
      <c r="A570" s="229">
        <v>334</v>
      </c>
      <c r="B570" s="230" t="s">
        <v>4</v>
      </c>
      <c r="C570" s="229">
        <v>8820</v>
      </c>
      <c r="D570" s="229">
        <v>28</v>
      </c>
      <c r="E570" s="229">
        <v>3</v>
      </c>
      <c r="F570" s="229">
        <v>49</v>
      </c>
      <c r="G570" s="229">
        <v>11549</v>
      </c>
      <c r="H570" s="229"/>
      <c r="I570" s="229"/>
      <c r="J570" s="229"/>
      <c r="K570" s="229"/>
      <c r="L570" s="229">
        <v>75</v>
      </c>
      <c r="M570" s="229">
        <f>L570*G570</f>
        <v>866175</v>
      </c>
      <c r="N570" s="229"/>
      <c r="O570" s="230"/>
      <c r="P570" s="490"/>
      <c r="Q570" s="229"/>
      <c r="R570" s="229"/>
      <c r="S570" s="229"/>
      <c r="T570" s="229"/>
      <c r="U570" s="229"/>
      <c r="V570" s="229"/>
      <c r="W570" s="647"/>
      <c r="X570" s="229"/>
      <c r="Y570" s="486"/>
      <c r="Z570" s="229"/>
      <c r="AA570" s="473">
        <f>SUM(W570-(W570*Z570/100))</f>
        <v>0</v>
      </c>
      <c r="AB570" s="472">
        <f>M570</f>
        <v>866175</v>
      </c>
      <c r="AC570" s="659"/>
      <c r="AD570" s="229">
        <v>50</v>
      </c>
      <c r="AE570" s="229">
        <v>0</v>
      </c>
      <c r="AF570" s="229">
        <v>0.01</v>
      </c>
    </row>
    <row r="571" spans="1:32" ht="17.25" x14ac:dyDescent="0.3">
      <c r="A571" s="229">
        <v>335</v>
      </c>
      <c r="B571" s="230" t="s">
        <v>4</v>
      </c>
      <c r="C571" s="229">
        <v>1821</v>
      </c>
      <c r="D571" s="229">
        <v>6</v>
      </c>
      <c r="E571" s="229">
        <v>2</v>
      </c>
      <c r="F571" s="229">
        <v>13</v>
      </c>
      <c r="G571" s="229">
        <v>2613</v>
      </c>
      <c r="H571" s="229"/>
      <c r="I571" s="229"/>
      <c r="J571" s="229"/>
      <c r="K571" s="229"/>
      <c r="L571" s="229">
        <v>75</v>
      </c>
      <c r="M571" s="229">
        <f>L571*G571</f>
        <v>195975</v>
      </c>
      <c r="N571" s="229"/>
      <c r="O571" s="230"/>
      <c r="P571" s="490"/>
      <c r="Q571" s="229"/>
      <c r="R571" s="229"/>
      <c r="S571" s="229"/>
      <c r="T571" s="229"/>
      <c r="U571" s="229"/>
      <c r="V571" s="229"/>
      <c r="W571" s="647"/>
      <c r="X571" s="229"/>
      <c r="Y571" s="486"/>
      <c r="Z571" s="229"/>
      <c r="AA571" s="473">
        <f>SUM(W571-(W571*Z571/100))</f>
        <v>0</v>
      </c>
      <c r="AB571" s="472">
        <f>M571</f>
        <v>195975</v>
      </c>
      <c r="AC571" s="659"/>
      <c r="AD571" s="229">
        <v>50</v>
      </c>
      <c r="AE571" s="229">
        <v>0</v>
      </c>
      <c r="AF571" s="229">
        <v>0.01</v>
      </c>
    </row>
    <row r="572" spans="1:32" ht="17.25" x14ac:dyDescent="0.3">
      <c r="A572" s="229">
        <v>336</v>
      </c>
      <c r="B572" s="230" t="s">
        <v>14</v>
      </c>
      <c r="C572" s="229">
        <v>242</v>
      </c>
      <c r="D572" s="229">
        <v>0</v>
      </c>
      <c r="E572" s="229">
        <v>3</v>
      </c>
      <c r="F572" s="229">
        <v>11</v>
      </c>
      <c r="G572" s="229"/>
      <c r="H572" s="229">
        <v>311</v>
      </c>
      <c r="I572" s="229"/>
      <c r="J572" s="229"/>
      <c r="K572" s="229"/>
      <c r="L572" s="229"/>
      <c r="M572" s="229"/>
      <c r="N572" s="229"/>
      <c r="O572" s="230" t="s">
        <v>44</v>
      </c>
      <c r="P572" s="490" t="s">
        <v>9</v>
      </c>
      <c r="Q572" s="229">
        <v>189.3</v>
      </c>
      <c r="R572" s="229"/>
      <c r="S572" s="229"/>
      <c r="T572" s="229"/>
      <c r="U572" s="229"/>
      <c r="V572" s="229"/>
      <c r="W572" s="647">
        <v>6500</v>
      </c>
      <c r="X572" s="229">
        <f>Q572*W572</f>
        <v>1230450</v>
      </c>
      <c r="Y572" s="486">
        <v>30</v>
      </c>
      <c r="Z572" s="229">
        <v>85</v>
      </c>
      <c r="AA572" s="473">
        <f>SUM(W572-(W572*Z572/100))</f>
        <v>975</v>
      </c>
      <c r="AB572" s="472">
        <f>AA572</f>
        <v>975</v>
      </c>
      <c r="AC572" s="659"/>
      <c r="AD572" s="229">
        <v>10</v>
      </c>
      <c r="AE572" s="229">
        <v>0</v>
      </c>
      <c r="AF572" s="229">
        <v>0.02</v>
      </c>
    </row>
    <row r="573" spans="1:32" ht="17.25" x14ac:dyDescent="0.3">
      <c r="A573" s="229"/>
      <c r="B573" s="230"/>
      <c r="C573" s="229"/>
      <c r="D573" s="229"/>
      <c r="E573" s="229"/>
      <c r="F573" s="229"/>
      <c r="G573" s="229"/>
      <c r="H573" s="229"/>
      <c r="I573" s="229"/>
      <c r="J573" s="229"/>
      <c r="K573" s="229"/>
      <c r="L573" s="229"/>
      <c r="M573" s="229"/>
      <c r="N573" s="229"/>
      <c r="O573" s="230" t="s">
        <v>317</v>
      </c>
      <c r="P573" s="490" t="s">
        <v>2</v>
      </c>
      <c r="Q573" s="229"/>
      <c r="R573" s="229"/>
      <c r="S573" s="229">
        <v>114.3</v>
      </c>
      <c r="T573" s="229"/>
      <c r="U573" s="229"/>
      <c r="V573" s="229"/>
      <c r="W573" s="647"/>
      <c r="X573" s="229"/>
      <c r="Y573" s="486"/>
      <c r="Z573" s="229"/>
      <c r="AA573" s="473">
        <f>SUM(W573-(W573*Z573/100))</f>
        <v>0</v>
      </c>
      <c r="AB573" s="472"/>
      <c r="AC573" s="659"/>
      <c r="AD573" s="229"/>
      <c r="AE573" s="229"/>
      <c r="AF573" s="229"/>
    </row>
    <row r="574" spans="1:32" ht="17.25" x14ac:dyDescent="0.3">
      <c r="A574" s="229"/>
      <c r="B574" s="230"/>
      <c r="C574" s="229"/>
      <c r="D574" s="229"/>
      <c r="E574" s="229"/>
      <c r="F574" s="229"/>
      <c r="G574" s="229"/>
      <c r="H574" s="229"/>
      <c r="I574" s="229"/>
      <c r="J574" s="229"/>
      <c r="K574" s="229"/>
      <c r="L574" s="229"/>
      <c r="M574" s="229"/>
      <c r="N574" s="229"/>
      <c r="O574" s="230" t="s">
        <v>318</v>
      </c>
      <c r="P574" s="490" t="s">
        <v>0</v>
      </c>
      <c r="Q574" s="229"/>
      <c r="R574" s="229"/>
      <c r="S574" s="229">
        <v>75</v>
      </c>
      <c r="T574" s="229"/>
      <c r="U574" s="229"/>
      <c r="V574" s="229"/>
      <c r="W574" s="647"/>
      <c r="X574" s="229"/>
      <c r="Y574" s="486"/>
      <c r="Z574" s="229"/>
      <c r="AA574" s="473">
        <f>SUM(W574-(W574*Z574/100))</f>
        <v>0</v>
      </c>
      <c r="AB574" s="472"/>
      <c r="AC574" s="659"/>
      <c r="AD574" s="229"/>
      <c r="AE574" s="229"/>
      <c r="AF574" s="229"/>
    </row>
    <row r="575" spans="1:32" ht="17.25" x14ac:dyDescent="0.3">
      <c r="A575" s="229"/>
      <c r="B575" s="230"/>
      <c r="C575" s="229"/>
      <c r="D575" s="229"/>
      <c r="E575" s="229"/>
      <c r="F575" s="229"/>
      <c r="G575" s="229"/>
      <c r="H575" s="229"/>
      <c r="I575" s="229"/>
      <c r="J575" s="229"/>
      <c r="K575" s="229"/>
      <c r="L575" s="229"/>
      <c r="M575" s="229"/>
      <c r="N575" s="229"/>
      <c r="O575" s="230" t="s">
        <v>18</v>
      </c>
      <c r="P575" s="490" t="s">
        <v>0</v>
      </c>
      <c r="Q575" s="229">
        <v>53.9</v>
      </c>
      <c r="R575" s="229"/>
      <c r="S575" s="229">
        <v>53.9</v>
      </c>
      <c r="T575" s="229"/>
      <c r="U575" s="229"/>
      <c r="V575" s="229"/>
      <c r="W575" s="647">
        <v>2400</v>
      </c>
      <c r="X575" s="229">
        <f>Q575*W575</f>
        <v>129360</v>
      </c>
      <c r="Y575" s="486">
        <v>30</v>
      </c>
      <c r="Z575" s="229">
        <v>93</v>
      </c>
      <c r="AA575" s="473">
        <f>SUM(W575-(W575*Z575/100))</f>
        <v>168</v>
      </c>
      <c r="AB575" s="472">
        <f>AA575</f>
        <v>168</v>
      </c>
      <c r="AC575" s="659"/>
      <c r="AD575" s="229">
        <v>0</v>
      </c>
      <c r="AE575" s="493">
        <f>AC575</f>
        <v>0</v>
      </c>
      <c r="AF575" s="229">
        <v>0.03</v>
      </c>
    </row>
    <row r="576" spans="1:32" ht="17.25" x14ac:dyDescent="0.3">
      <c r="A576" s="229"/>
      <c r="B576" s="230"/>
      <c r="C576" s="229"/>
      <c r="D576" s="229"/>
      <c r="E576" s="229"/>
      <c r="F576" s="229"/>
      <c r="G576" s="229"/>
      <c r="H576" s="229"/>
      <c r="I576" s="229"/>
      <c r="J576" s="229"/>
      <c r="K576" s="229"/>
      <c r="L576" s="229"/>
      <c r="M576" s="229"/>
      <c r="N576" s="229"/>
      <c r="O576" s="230" t="s">
        <v>8</v>
      </c>
      <c r="P576" s="490" t="s">
        <v>0</v>
      </c>
      <c r="Q576" s="229">
        <v>30.8</v>
      </c>
      <c r="R576" s="229">
        <v>30.8</v>
      </c>
      <c r="S576" s="229"/>
      <c r="T576" s="229"/>
      <c r="U576" s="229"/>
      <c r="V576" s="229"/>
      <c r="W576" s="647">
        <v>2050</v>
      </c>
      <c r="X576" s="229">
        <f>Q576*W576</f>
        <v>63140</v>
      </c>
      <c r="Y576" s="486">
        <v>30</v>
      </c>
      <c r="Z576" s="229">
        <v>93</v>
      </c>
      <c r="AA576" s="473">
        <f>SUM(W576-(W576*Z576/100))</f>
        <v>143.5</v>
      </c>
      <c r="AB576" s="472">
        <f>AA576</f>
        <v>143.5</v>
      </c>
      <c r="AC576" s="659"/>
      <c r="AD576" s="229">
        <v>50</v>
      </c>
      <c r="AE576" s="229">
        <v>0</v>
      </c>
      <c r="AF576" s="229">
        <v>0.01</v>
      </c>
    </row>
    <row r="577" spans="1:32" ht="17.25" x14ac:dyDescent="0.3">
      <c r="A577" s="229"/>
      <c r="B577" s="230"/>
      <c r="C577" s="229"/>
      <c r="D577" s="229"/>
      <c r="E577" s="229"/>
      <c r="F577" s="229"/>
      <c r="G577" s="229"/>
      <c r="H577" s="229"/>
      <c r="I577" s="229"/>
      <c r="J577" s="229"/>
      <c r="K577" s="229"/>
      <c r="L577" s="229"/>
      <c r="M577" s="229"/>
      <c r="N577" s="229"/>
      <c r="O577" s="230" t="s">
        <v>13</v>
      </c>
      <c r="P577" s="490" t="s">
        <v>0</v>
      </c>
      <c r="Q577" s="229">
        <v>40</v>
      </c>
      <c r="R577" s="229">
        <v>40</v>
      </c>
      <c r="S577" s="229"/>
      <c r="T577" s="229"/>
      <c r="U577" s="229"/>
      <c r="V577" s="229"/>
      <c r="W577" s="647">
        <v>2050</v>
      </c>
      <c r="X577" s="229">
        <f>Q577*W577</f>
        <v>82000</v>
      </c>
      <c r="Y577" s="486">
        <v>10</v>
      </c>
      <c r="Z577" s="229">
        <v>40</v>
      </c>
      <c r="AA577" s="473">
        <f>SUM(W577-(W577*Z577/100))</f>
        <v>1230</v>
      </c>
      <c r="AB577" s="472">
        <f>AA577</f>
        <v>1230</v>
      </c>
      <c r="AC577" s="659"/>
      <c r="AD577" s="229">
        <v>50</v>
      </c>
      <c r="AE577" s="229">
        <v>0</v>
      </c>
      <c r="AF577" s="229">
        <v>0.01</v>
      </c>
    </row>
    <row r="578" spans="1:32" ht="17.25" x14ac:dyDescent="0.3">
      <c r="A578" s="229"/>
      <c r="B578" s="230"/>
      <c r="C578" s="229"/>
      <c r="D578" s="229"/>
      <c r="E578" s="229"/>
      <c r="F578" s="229"/>
      <c r="G578" s="229"/>
      <c r="H578" s="229"/>
      <c r="I578" s="229"/>
      <c r="J578" s="229"/>
      <c r="K578" s="229"/>
      <c r="L578" s="229"/>
      <c r="M578" s="229"/>
      <c r="N578" s="229"/>
      <c r="O578" s="230" t="s">
        <v>218</v>
      </c>
      <c r="P578" s="490" t="s">
        <v>0</v>
      </c>
      <c r="Q578" s="229">
        <v>27</v>
      </c>
      <c r="R578" s="229"/>
      <c r="S578" s="229"/>
      <c r="T578" s="229"/>
      <c r="U578" s="229"/>
      <c r="V578" s="229"/>
      <c r="W578" s="647">
        <v>2050</v>
      </c>
      <c r="X578" s="229">
        <f>Q578*W578</f>
        <v>55350</v>
      </c>
      <c r="Y578" s="486">
        <v>10</v>
      </c>
      <c r="Z578" s="229">
        <v>40</v>
      </c>
      <c r="AA578" s="473">
        <f>SUM(W578-(W578*Z578/100))</f>
        <v>1230</v>
      </c>
      <c r="AB578" s="472">
        <f>AA578</f>
        <v>1230</v>
      </c>
      <c r="AC578" s="659"/>
      <c r="AD578" s="229">
        <v>50</v>
      </c>
      <c r="AE578" s="229">
        <v>0</v>
      </c>
      <c r="AF578" s="229">
        <v>0.01</v>
      </c>
    </row>
    <row r="579" spans="1:32" ht="17.25" x14ac:dyDescent="0.3">
      <c r="A579" s="229"/>
      <c r="B579" s="230"/>
      <c r="C579" s="229"/>
      <c r="D579" s="229"/>
      <c r="E579" s="229"/>
      <c r="F579" s="229"/>
      <c r="G579" s="229"/>
      <c r="H579" s="229"/>
      <c r="I579" s="229"/>
      <c r="J579" s="229"/>
      <c r="K579" s="229"/>
      <c r="L579" s="229"/>
      <c r="M579" s="229"/>
      <c r="N579" s="229"/>
      <c r="O579" s="230" t="s">
        <v>39</v>
      </c>
      <c r="P579" s="490" t="s">
        <v>2</v>
      </c>
      <c r="Q579" s="229">
        <v>147.25</v>
      </c>
      <c r="R579" s="229"/>
      <c r="S579" s="229">
        <v>147.25</v>
      </c>
      <c r="T579" s="229"/>
      <c r="U579" s="229"/>
      <c r="V579" s="229"/>
      <c r="W579" s="647">
        <v>6500</v>
      </c>
      <c r="X579" s="229">
        <f>Q579*W579</f>
        <v>957125</v>
      </c>
      <c r="Y579" s="486">
        <v>5</v>
      </c>
      <c r="Z579" s="229">
        <v>5</v>
      </c>
      <c r="AA579" s="473">
        <f>SUM(W579-(W579*Z579/100))</f>
        <v>6175</v>
      </c>
      <c r="AB579" s="472">
        <f>AA579</f>
        <v>6175</v>
      </c>
      <c r="AC579" s="659"/>
      <c r="AD579" s="229">
        <v>10</v>
      </c>
      <c r="AE579" s="229">
        <v>0</v>
      </c>
      <c r="AF579" s="229">
        <v>0.02</v>
      </c>
    </row>
    <row r="580" spans="1:32" ht="17.25" x14ac:dyDescent="0.3">
      <c r="A580" s="229">
        <v>337</v>
      </c>
      <c r="B580" s="230" t="s">
        <v>4</v>
      </c>
      <c r="C580" s="229">
        <v>15436</v>
      </c>
      <c r="D580" s="229">
        <v>0</v>
      </c>
      <c r="E580" s="229">
        <v>0</v>
      </c>
      <c r="F580" s="229">
        <v>42</v>
      </c>
      <c r="G580" s="229">
        <v>42</v>
      </c>
      <c r="H580" s="229"/>
      <c r="I580" s="229"/>
      <c r="J580" s="229"/>
      <c r="K580" s="229"/>
      <c r="L580" s="229">
        <v>75</v>
      </c>
      <c r="M580" s="229">
        <f>L580*G580</f>
        <v>3150</v>
      </c>
      <c r="N580" s="229"/>
      <c r="O580" s="230"/>
      <c r="P580" s="490"/>
      <c r="Q580" s="229"/>
      <c r="R580" s="229"/>
      <c r="S580" s="229"/>
      <c r="T580" s="229"/>
      <c r="U580" s="229"/>
      <c r="V580" s="229"/>
      <c r="W580" s="647"/>
      <c r="X580" s="229"/>
      <c r="Y580" s="486"/>
      <c r="Z580" s="229"/>
      <c r="AA580" s="473">
        <f>SUM(W580-(W580*Z580/100))</f>
        <v>0</v>
      </c>
      <c r="AB580" s="472">
        <f>M580</f>
        <v>3150</v>
      </c>
      <c r="AC580" s="659"/>
      <c r="AD580" s="229">
        <v>50</v>
      </c>
      <c r="AE580" s="229">
        <v>0</v>
      </c>
      <c r="AF580" s="229">
        <v>0.01</v>
      </c>
    </row>
    <row r="581" spans="1:32" ht="17.25" x14ac:dyDescent="0.3">
      <c r="A581" s="229">
        <v>338</v>
      </c>
      <c r="B581" s="230" t="s">
        <v>4</v>
      </c>
      <c r="C581" s="229">
        <v>12882</v>
      </c>
      <c r="D581" s="229">
        <v>0</v>
      </c>
      <c r="E581" s="229">
        <v>0</v>
      </c>
      <c r="F581" s="229">
        <v>76</v>
      </c>
      <c r="G581" s="229">
        <v>76</v>
      </c>
      <c r="H581" s="229"/>
      <c r="I581" s="229"/>
      <c r="J581" s="229"/>
      <c r="K581" s="229"/>
      <c r="L581" s="229">
        <v>75</v>
      </c>
      <c r="M581" s="229">
        <f>L581*G581</f>
        <v>5700</v>
      </c>
      <c r="N581" s="229"/>
      <c r="O581" s="230"/>
      <c r="P581" s="490"/>
      <c r="Q581" s="229"/>
      <c r="R581" s="229"/>
      <c r="S581" s="229"/>
      <c r="T581" s="229"/>
      <c r="U581" s="229"/>
      <c r="V581" s="229"/>
      <c r="W581" s="647"/>
      <c r="X581" s="229"/>
      <c r="Y581" s="486"/>
      <c r="Z581" s="229"/>
      <c r="AA581" s="473">
        <f>SUM(W581-(W581*Z581/100))</f>
        <v>0</v>
      </c>
      <c r="AB581" s="472">
        <f>M581</f>
        <v>5700</v>
      </c>
      <c r="AC581" s="659"/>
      <c r="AD581" s="229">
        <v>50</v>
      </c>
      <c r="AE581" s="229">
        <v>0</v>
      </c>
      <c r="AF581" s="229">
        <v>0.01</v>
      </c>
    </row>
    <row r="582" spans="1:32" ht="17.25" x14ac:dyDescent="0.3">
      <c r="A582" s="229">
        <v>339</v>
      </c>
      <c r="B582" s="230" t="s">
        <v>4</v>
      </c>
      <c r="C582" s="229">
        <v>13441</v>
      </c>
      <c r="D582" s="229">
        <v>0</v>
      </c>
      <c r="E582" s="229">
        <v>0</v>
      </c>
      <c r="F582" s="229">
        <v>52</v>
      </c>
      <c r="G582" s="229">
        <v>52</v>
      </c>
      <c r="H582" s="229"/>
      <c r="I582" s="229"/>
      <c r="J582" s="229"/>
      <c r="K582" s="229"/>
      <c r="L582" s="229">
        <v>75</v>
      </c>
      <c r="M582" s="229">
        <f>L582*G582</f>
        <v>3900</v>
      </c>
      <c r="N582" s="229"/>
      <c r="O582" s="230" t="s">
        <v>8</v>
      </c>
      <c r="P582" s="490" t="s">
        <v>0</v>
      </c>
      <c r="Q582" s="229">
        <v>33.75</v>
      </c>
      <c r="R582" s="229">
        <v>33.75</v>
      </c>
      <c r="S582" s="229"/>
      <c r="T582" s="229"/>
      <c r="U582" s="229"/>
      <c r="V582" s="229"/>
      <c r="W582" s="647">
        <v>6500</v>
      </c>
      <c r="X582" s="229">
        <f>Q582*W582</f>
        <v>219375</v>
      </c>
      <c r="Y582" s="486">
        <v>10</v>
      </c>
      <c r="Z582" s="229">
        <v>40</v>
      </c>
      <c r="AA582" s="473">
        <f>SUM(W582-(W582*Z582/100))</f>
        <v>3900</v>
      </c>
      <c r="AB582" s="472">
        <f>AA582+M582</f>
        <v>7800</v>
      </c>
      <c r="AC582" s="659"/>
      <c r="AD582" s="229">
        <v>50</v>
      </c>
      <c r="AE582" s="229">
        <v>0</v>
      </c>
      <c r="AF582" s="229">
        <v>0.01</v>
      </c>
    </row>
    <row r="583" spans="1:32" ht="17.25" x14ac:dyDescent="0.3">
      <c r="A583" s="229">
        <v>340</v>
      </c>
      <c r="B583" s="230" t="s">
        <v>4</v>
      </c>
      <c r="C583" s="229">
        <v>15437</v>
      </c>
      <c r="D583" s="229">
        <v>0</v>
      </c>
      <c r="E583" s="229">
        <v>1</v>
      </c>
      <c r="F583" s="229">
        <v>20</v>
      </c>
      <c r="G583" s="229">
        <v>120</v>
      </c>
      <c r="H583" s="229"/>
      <c r="I583" s="229"/>
      <c r="J583" s="229"/>
      <c r="K583" s="229"/>
      <c r="L583" s="229">
        <v>75</v>
      </c>
      <c r="M583" s="229">
        <f>L583*G583</f>
        <v>9000</v>
      </c>
      <c r="N583" s="229"/>
      <c r="O583" s="230"/>
      <c r="P583" s="490"/>
      <c r="Q583" s="229"/>
      <c r="R583" s="229"/>
      <c r="S583" s="229"/>
      <c r="T583" s="229"/>
      <c r="U583" s="229"/>
      <c r="V583" s="229"/>
      <c r="W583" s="647"/>
      <c r="X583" s="229"/>
      <c r="Y583" s="486"/>
      <c r="Z583" s="229"/>
      <c r="AA583" s="473">
        <f>SUM(W583-(W583*Z583/100))</f>
        <v>0</v>
      </c>
      <c r="AB583" s="472">
        <f>M58:M583</f>
        <v>9000</v>
      </c>
      <c r="AC583" s="659"/>
      <c r="AD583" s="229">
        <v>50</v>
      </c>
      <c r="AE583" s="229">
        <v>0</v>
      </c>
      <c r="AF583" s="229">
        <v>0.01</v>
      </c>
    </row>
    <row r="584" spans="1:32" ht="17.25" x14ac:dyDescent="0.3">
      <c r="A584" s="229">
        <v>341</v>
      </c>
      <c r="B584" s="230" t="s">
        <v>4</v>
      </c>
      <c r="C584" s="229">
        <v>8187</v>
      </c>
      <c r="D584" s="229">
        <v>0</v>
      </c>
      <c r="E584" s="229">
        <v>1</v>
      </c>
      <c r="F584" s="229">
        <v>36</v>
      </c>
      <c r="G584" s="229"/>
      <c r="H584" s="229">
        <v>136</v>
      </c>
      <c r="I584" s="229"/>
      <c r="J584" s="229"/>
      <c r="K584" s="229"/>
      <c r="L584" s="229">
        <v>75</v>
      </c>
      <c r="M584" s="229">
        <f>L584*H584</f>
        <v>10200</v>
      </c>
      <c r="N584" s="229"/>
      <c r="O584" s="230" t="s">
        <v>39</v>
      </c>
      <c r="P584" s="490" t="s">
        <v>2</v>
      </c>
      <c r="Q584" s="229">
        <v>247.5</v>
      </c>
      <c r="R584" s="229"/>
      <c r="S584" s="229">
        <v>247.5</v>
      </c>
      <c r="T584" s="229"/>
      <c r="U584" s="229"/>
      <c r="V584" s="229"/>
      <c r="W584" s="647">
        <v>6500</v>
      </c>
      <c r="X584" s="229">
        <f>Q584*W584</f>
        <v>1608750</v>
      </c>
      <c r="Y584" s="486">
        <v>6</v>
      </c>
      <c r="Z584" s="229">
        <v>6</v>
      </c>
      <c r="AA584" s="473">
        <f>SUM(W584-(W584*Z584/100))</f>
        <v>6110</v>
      </c>
      <c r="AB584" s="472">
        <f>AA584+M584</f>
        <v>16310</v>
      </c>
      <c r="AC584" s="659"/>
      <c r="AD584" s="229">
        <v>10</v>
      </c>
      <c r="AE584" s="229">
        <v>0</v>
      </c>
      <c r="AF584" s="229">
        <v>0.02</v>
      </c>
    </row>
    <row r="585" spans="1:32" ht="17.25" x14ac:dyDescent="0.3">
      <c r="A585" s="229"/>
      <c r="B585" s="230"/>
      <c r="C585" s="229"/>
      <c r="D585" s="229"/>
      <c r="E585" s="229"/>
      <c r="F585" s="229"/>
      <c r="G585" s="229"/>
      <c r="H585" s="229"/>
      <c r="I585" s="229"/>
      <c r="J585" s="229"/>
      <c r="K585" s="229"/>
      <c r="L585" s="229"/>
      <c r="M585" s="229"/>
      <c r="N585" s="229"/>
      <c r="O585" s="230" t="s">
        <v>27</v>
      </c>
      <c r="P585" s="490" t="s">
        <v>2</v>
      </c>
      <c r="Q585" s="229">
        <v>238</v>
      </c>
      <c r="R585" s="229"/>
      <c r="S585" s="229"/>
      <c r="T585" s="229">
        <v>238</v>
      </c>
      <c r="U585" s="229"/>
      <c r="V585" s="229"/>
      <c r="W585" s="647">
        <v>2400</v>
      </c>
      <c r="X585" s="229">
        <f>Q585*W585</f>
        <v>571200</v>
      </c>
      <c r="Y585" s="486">
        <v>3</v>
      </c>
      <c r="Z585" s="229">
        <v>3</v>
      </c>
      <c r="AA585" s="473">
        <f>SUM(W585-(W585*Z585/100))</f>
        <v>2328</v>
      </c>
      <c r="AB585" s="472">
        <f>AA585</f>
        <v>2328</v>
      </c>
      <c r="AC585" s="659"/>
      <c r="AD585" s="229">
        <v>10</v>
      </c>
      <c r="AE585" s="229">
        <v>0</v>
      </c>
      <c r="AF585" s="229">
        <v>0.02</v>
      </c>
    </row>
    <row r="586" spans="1:32" ht="17.25" x14ac:dyDescent="0.3">
      <c r="A586" s="229"/>
      <c r="B586" s="230"/>
      <c r="C586" s="229"/>
      <c r="D586" s="229"/>
      <c r="E586" s="229"/>
      <c r="F586" s="229"/>
      <c r="G586" s="229"/>
      <c r="H586" s="229"/>
      <c r="I586" s="229"/>
      <c r="J586" s="229"/>
      <c r="K586" s="229"/>
      <c r="L586" s="229"/>
      <c r="M586" s="229"/>
      <c r="N586" s="229"/>
      <c r="O586" s="230" t="s">
        <v>18</v>
      </c>
      <c r="P586" s="490" t="s">
        <v>2</v>
      </c>
      <c r="Q586" s="229">
        <v>42</v>
      </c>
      <c r="R586" s="229"/>
      <c r="S586" s="229">
        <v>42</v>
      </c>
      <c r="T586" s="229"/>
      <c r="U586" s="229"/>
      <c r="V586" s="229"/>
      <c r="W586" s="647">
        <v>2400</v>
      </c>
      <c r="X586" s="229">
        <f>Q586*W586</f>
        <v>100800</v>
      </c>
      <c r="Y586" s="486">
        <v>3</v>
      </c>
      <c r="Z586" s="229">
        <v>3</v>
      </c>
      <c r="AA586" s="473">
        <f>SUM(W586-(W586*Z586/100))</f>
        <v>2328</v>
      </c>
      <c r="AB586" s="472">
        <f>AA586</f>
        <v>2328</v>
      </c>
      <c r="AC586" s="659"/>
      <c r="AD586" s="229">
        <v>0</v>
      </c>
      <c r="AE586" s="493">
        <f>AC586</f>
        <v>0</v>
      </c>
      <c r="AF586" s="229">
        <v>0.03</v>
      </c>
    </row>
    <row r="587" spans="1:32" ht="17.25" x14ac:dyDescent="0.3">
      <c r="A587" s="229">
        <v>342</v>
      </c>
      <c r="B587" s="230" t="s">
        <v>4</v>
      </c>
      <c r="C587" s="229">
        <v>4650</v>
      </c>
      <c r="D587" s="229">
        <v>0</v>
      </c>
      <c r="E587" s="229">
        <v>2</v>
      </c>
      <c r="F587" s="229">
        <v>18</v>
      </c>
      <c r="G587" s="229"/>
      <c r="H587" s="229">
        <v>218</v>
      </c>
      <c r="I587" s="229"/>
      <c r="J587" s="229"/>
      <c r="K587" s="229"/>
      <c r="L587" s="229">
        <v>75</v>
      </c>
      <c r="M587" s="229">
        <f>L587*H587</f>
        <v>16350</v>
      </c>
      <c r="N587" s="229"/>
      <c r="O587" s="230" t="s">
        <v>200</v>
      </c>
      <c r="P587" s="490" t="s">
        <v>0</v>
      </c>
      <c r="Q587" s="229">
        <v>132.25</v>
      </c>
      <c r="R587" s="229"/>
      <c r="S587" s="229">
        <v>132.25</v>
      </c>
      <c r="T587" s="229"/>
      <c r="U587" s="229"/>
      <c r="V587" s="229"/>
      <c r="W587" s="647">
        <v>5900</v>
      </c>
      <c r="X587" s="229">
        <f>Q587*W587</f>
        <v>780275</v>
      </c>
      <c r="Y587" s="486">
        <v>15</v>
      </c>
      <c r="Z587" s="229">
        <v>65</v>
      </c>
      <c r="AA587" s="473">
        <f>SUM(W587-(W587*Z587/100))</f>
        <v>2065</v>
      </c>
      <c r="AB587" s="472">
        <f>AA587+M587</f>
        <v>18415</v>
      </c>
      <c r="AC587" s="659"/>
      <c r="AD587" s="229">
        <v>50</v>
      </c>
      <c r="AE587" s="229">
        <v>0</v>
      </c>
      <c r="AF587" s="229">
        <v>0.01</v>
      </c>
    </row>
    <row r="588" spans="1:32" ht="17.25" x14ac:dyDescent="0.3">
      <c r="A588" s="229">
        <v>343</v>
      </c>
      <c r="B588" s="230" t="s">
        <v>4</v>
      </c>
      <c r="C588" s="229">
        <v>4519</v>
      </c>
      <c r="D588" s="229">
        <v>5</v>
      </c>
      <c r="E588" s="229">
        <v>1</v>
      </c>
      <c r="F588" s="229">
        <v>87</v>
      </c>
      <c r="G588" s="229">
        <v>2187</v>
      </c>
      <c r="H588" s="229"/>
      <c r="I588" s="229"/>
      <c r="J588" s="229"/>
      <c r="K588" s="229"/>
      <c r="L588" s="229">
        <v>75</v>
      </c>
      <c r="M588" s="229">
        <f>L588*G588</f>
        <v>164025</v>
      </c>
      <c r="N588" s="229"/>
      <c r="O588" s="230"/>
      <c r="P588" s="490"/>
      <c r="Q588" s="229"/>
      <c r="R588" s="229"/>
      <c r="S588" s="229"/>
      <c r="T588" s="229"/>
      <c r="U588" s="229"/>
      <c r="V588" s="229"/>
      <c r="W588" s="647"/>
      <c r="X588" s="229"/>
      <c r="Y588" s="486"/>
      <c r="Z588" s="229"/>
      <c r="AA588" s="473">
        <f>SUM(W588-(W588*Z588/100))</f>
        <v>0</v>
      </c>
      <c r="AB588" s="472">
        <f>M588</f>
        <v>164025</v>
      </c>
      <c r="AC588" s="659"/>
      <c r="AD588" s="229">
        <v>50</v>
      </c>
      <c r="AE588" s="229">
        <v>0</v>
      </c>
      <c r="AF588" s="229">
        <v>0.01</v>
      </c>
    </row>
    <row r="589" spans="1:32" ht="17.25" x14ac:dyDescent="0.3">
      <c r="A589" s="229">
        <v>344</v>
      </c>
      <c r="B589" s="230" t="s">
        <v>4</v>
      </c>
      <c r="C589" s="229">
        <v>7463</v>
      </c>
      <c r="D589" s="229">
        <v>0</v>
      </c>
      <c r="E589" s="229">
        <v>2</v>
      </c>
      <c r="F589" s="229">
        <v>0</v>
      </c>
      <c r="G589" s="229"/>
      <c r="H589" s="229">
        <v>200</v>
      </c>
      <c r="I589" s="229"/>
      <c r="J589" s="229"/>
      <c r="K589" s="229"/>
      <c r="L589" s="229">
        <v>75</v>
      </c>
      <c r="M589" s="229">
        <f>L589*H589</f>
        <v>15000</v>
      </c>
      <c r="N589" s="229"/>
      <c r="O589" s="230" t="s">
        <v>44</v>
      </c>
      <c r="P589" s="490" t="s">
        <v>9</v>
      </c>
      <c r="Q589" s="229">
        <v>506.2</v>
      </c>
      <c r="R589" s="229"/>
      <c r="S589" s="229"/>
      <c r="T589" s="229"/>
      <c r="U589" s="229"/>
      <c r="V589" s="229"/>
      <c r="W589" s="647">
        <v>6500</v>
      </c>
      <c r="X589" s="229">
        <f>Q589*W589</f>
        <v>3290300</v>
      </c>
      <c r="Y589" s="486">
        <v>11</v>
      </c>
      <c r="Z589" s="229">
        <v>34</v>
      </c>
      <c r="AA589" s="473">
        <f>SUM(W589-(W589*Z589/100))</f>
        <v>4290</v>
      </c>
      <c r="AB589" s="472">
        <f>M589+AA589</f>
        <v>19290</v>
      </c>
      <c r="AC589" s="659"/>
      <c r="AD589" s="229">
        <v>10</v>
      </c>
      <c r="AE589" s="229">
        <v>0</v>
      </c>
      <c r="AF589" s="229">
        <v>0.02</v>
      </c>
    </row>
    <row r="590" spans="1:32" ht="17.25" x14ac:dyDescent="0.3">
      <c r="A590" s="229"/>
      <c r="B590" s="230"/>
      <c r="C590" s="229"/>
      <c r="D590" s="229"/>
      <c r="E590" s="229"/>
      <c r="F590" s="229"/>
      <c r="G590" s="229"/>
      <c r="H590" s="229"/>
      <c r="I590" s="229"/>
      <c r="J590" s="229"/>
      <c r="K590" s="229"/>
      <c r="L590" s="229"/>
      <c r="M590" s="229"/>
      <c r="N590" s="229"/>
      <c r="O590" s="230" t="s">
        <v>317</v>
      </c>
      <c r="P590" s="490" t="s">
        <v>2</v>
      </c>
      <c r="Q590" s="229"/>
      <c r="R590" s="229"/>
      <c r="S590" s="229">
        <v>356.2</v>
      </c>
      <c r="T590" s="229"/>
      <c r="U590" s="229"/>
      <c r="V590" s="229"/>
      <c r="W590" s="647"/>
      <c r="X590" s="229"/>
      <c r="Y590" s="486"/>
      <c r="Z590" s="229"/>
      <c r="AA590" s="473">
        <f>SUM(W590-(W590*Z590/100))</f>
        <v>0</v>
      </c>
      <c r="AB590" s="472"/>
      <c r="AC590" s="659"/>
      <c r="AD590" s="229"/>
      <c r="AE590" s="229"/>
      <c r="AF590" s="229"/>
    </row>
    <row r="591" spans="1:32" ht="17.25" x14ac:dyDescent="0.3">
      <c r="A591" s="229"/>
      <c r="B591" s="230"/>
      <c r="C591" s="229"/>
      <c r="D591" s="229"/>
      <c r="E591" s="229"/>
      <c r="F591" s="229"/>
      <c r="G591" s="229"/>
      <c r="H591" s="229"/>
      <c r="I591" s="229"/>
      <c r="J591" s="229"/>
      <c r="K591" s="229"/>
      <c r="L591" s="229"/>
      <c r="M591" s="229"/>
      <c r="N591" s="229"/>
      <c r="O591" s="230" t="s">
        <v>318</v>
      </c>
      <c r="P591" s="490" t="s">
        <v>0</v>
      </c>
      <c r="Q591" s="229"/>
      <c r="R591" s="229"/>
      <c r="S591" s="229">
        <v>150</v>
      </c>
      <c r="T591" s="229"/>
      <c r="U591" s="229"/>
      <c r="V591" s="229"/>
      <c r="W591" s="647"/>
      <c r="X591" s="229"/>
      <c r="Y591" s="486"/>
      <c r="Z591" s="229"/>
      <c r="AA591" s="473">
        <f>SUM(W591-(W591*Z591/100))</f>
        <v>0</v>
      </c>
      <c r="AB591" s="472"/>
      <c r="AC591" s="659"/>
      <c r="AD591" s="229"/>
      <c r="AE591" s="229"/>
      <c r="AF591" s="229"/>
    </row>
    <row r="592" spans="1:32" ht="17.25" x14ac:dyDescent="0.3">
      <c r="A592" s="229">
        <v>345</v>
      </c>
      <c r="B592" s="230" t="s">
        <v>4</v>
      </c>
      <c r="C592" s="229">
        <v>14103</v>
      </c>
      <c r="D592" s="229">
        <v>0</v>
      </c>
      <c r="E592" s="229">
        <v>1</v>
      </c>
      <c r="F592" s="229">
        <v>9</v>
      </c>
      <c r="G592" s="229"/>
      <c r="H592" s="229">
        <v>109</v>
      </c>
      <c r="I592" s="229"/>
      <c r="J592" s="229"/>
      <c r="K592" s="229"/>
      <c r="L592" s="229">
        <v>75</v>
      </c>
      <c r="M592" s="229">
        <f>L592*H592</f>
        <v>8175</v>
      </c>
      <c r="N592" s="229"/>
      <c r="O592" s="230" t="s">
        <v>44</v>
      </c>
      <c r="P592" s="490" t="s">
        <v>9</v>
      </c>
      <c r="Q592" s="229">
        <v>475.36</v>
      </c>
      <c r="R592" s="229"/>
      <c r="S592" s="229"/>
      <c r="T592" s="229"/>
      <c r="U592" s="229"/>
      <c r="V592" s="229"/>
      <c r="W592" s="647">
        <v>6500</v>
      </c>
      <c r="X592" s="229">
        <f>Q592*W592</f>
        <v>3089840</v>
      </c>
      <c r="Y592" s="486">
        <v>39</v>
      </c>
      <c r="Z592" s="229">
        <v>85</v>
      </c>
      <c r="AA592" s="473">
        <f>SUM(W592-(W592*Z592/100))</f>
        <v>975</v>
      </c>
      <c r="AB592" s="472">
        <f>M592+AA592</f>
        <v>9150</v>
      </c>
      <c r="AC592" s="659"/>
      <c r="AD592" s="229">
        <v>10</v>
      </c>
      <c r="AE592" s="229">
        <v>0</v>
      </c>
      <c r="AF592" s="229">
        <v>0.02</v>
      </c>
    </row>
    <row r="593" spans="1:32" ht="17.25" x14ac:dyDescent="0.3">
      <c r="A593" s="229"/>
      <c r="B593" s="230"/>
      <c r="C593" s="229"/>
      <c r="D593" s="229"/>
      <c r="E593" s="229"/>
      <c r="F593" s="229"/>
      <c r="G593" s="229"/>
      <c r="H593" s="229"/>
      <c r="I593" s="229"/>
      <c r="J593" s="229"/>
      <c r="K593" s="229"/>
      <c r="L593" s="229"/>
      <c r="M593" s="229"/>
      <c r="N593" s="229"/>
      <c r="O593" s="230" t="s">
        <v>317</v>
      </c>
      <c r="P593" s="490" t="s">
        <v>2</v>
      </c>
      <c r="Q593" s="229"/>
      <c r="R593" s="229"/>
      <c r="S593" s="229">
        <v>325.36</v>
      </c>
      <c r="T593" s="229"/>
      <c r="U593" s="229"/>
      <c r="V593" s="229"/>
      <c r="W593" s="647"/>
      <c r="X593" s="229"/>
      <c r="Y593" s="486"/>
      <c r="Z593" s="229"/>
      <c r="AA593" s="473">
        <f>SUM(W593-(W593*Z593/100))</f>
        <v>0</v>
      </c>
      <c r="AB593" s="472"/>
      <c r="AC593" s="659"/>
      <c r="AD593" s="229"/>
      <c r="AE593" s="229"/>
      <c r="AF593" s="229"/>
    </row>
    <row r="594" spans="1:32" ht="17.25" x14ac:dyDescent="0.3">
      <c r="A594" s="229"/>
      <c r="B594" s="230"/>
      <c r="C594" s="229"/>
      <c r="D594" s="229"/>
      <c r="E594" s="229"/>
      <c r="F594" s="229"/>
      <c r="G594" s="229"/>
      <c r="H594" s="229"/>
      <c r="I594" s="229"/>
      <c r="J594" s="229"/>
      <c r="K594" s="229"/>
      <c r="L594" s="229"/>
      <c r="M594" s="229"/>
      <c r="N594" s="229"/>
      <c r="O594" s="230" t="s">
        <v>318</v>
      </c>
      <c r="P594" s="490" t="s">
        <v>0</v>
      </c>
      <c r="Q594" s="229"/>
      <c r="R594" s="229"/>
      <c r="S594" s="229">
        <v>150</v>
      </c>
      <c r="T594" s="229"/>
      <c r="U594" s="229"/>
      <c r="V594" s="229"/>
      <c r="W594" s="647"/>
      <c r="X594" s="229"/>
      <c r="Y594" s="486"/>
      <c r="Z594" s="229"/>
      <c r="AA594" s="473">
        <f>SUM(W594-(W594*Z594/100))</f>
        <v>0</v>
      </c>
      <c r="AB594" s="472"/>
      <c r="AC594" s="659"/>
      <c r="AD594" s="229"/>
      <c r="AE594" s="229"/>
      <c r="AF594" s="229"/>
    </row>
    <row r="595" spans="1:32" ht="17.25" x14ac:dyDescent="0.3">
      <c r="A595" s="229"/>
      <c r="B595" s="230"/>
      <c r="C595" s="229"/>
      <c r="D595" s="229"/>
      <c r="E595" s="229"/>
      <c r="F595" s="229"/>
      <c r="G595" s="229"/>
      <c r="H595" s="229"/>
      <c r="I595" s="229"/>
      <c r="J595" s="229"/>
      <c r="K595" s="229"/>
      <c r="L595" s="229"/>
      <c r="M595" s="229"/>
      <c r="N595" s="229"/>
      <c r="O595" s="230" t="s">
        <v>16</v>
      </c>
      <c r="P595" s="490" t="s">
        <v>2</v>
      </c>
      <c r="Q595" s="229">
        <v>61.75</v>
      </c>
      <c r="R595" s="229"/>
      <c r="S595" s="229">
        <v>61.75</v>
      </c>
      <c r="T595" s="229"/>
      <c r="U595" s="229"/>
      <c r="V595" s="229"/>
      <c r="W595" s="647">
        <v>2400</v>
      </c>
      <c r="X595" s="229">
        <f>Q595*W595</f>
        <v>148200</v>
      </c>
      <c r="Y595" s="486">
        <v>2</v>
      </c>
      <c r="Z595" s="229">
        <v>2</v>
      </c>
      <c r="AA595" s="473">
        <f>SUM(W595-(W595*Z595/100))</f>
        <v>2352</v>
      </c>
      <c r="AB595" s="472">
        <f>AA595</f>
        <v>2352</v>
      </c>
      <c r="AC595" s="659"/>
      <c r="AD595" s="229">
        <v>0</v>
      </c>
      <c r="AE595" s="493">
        <f>AC595</f>
        <v>0</v>
      </c>
      <c r="AF595" s="229">
        <v>0.03</v>
      </c>
    </row>
    <row r="596" spans="1:32" ht="17.25" x14ac:dyDescent="0.3">
      <c r="A596" s="229">
        <v>346</v>
      </c>
      <c r="B596" s="230" t="s">
        <v>4</v>
      </c>
      <c r="C596" s="229">
        <v>14011</v>
      </c>
      <c r="D596" s="229">
        <v>0</v>
      </c>
      <c r="E596" s="229">
        <v>1</v>
      </c>
      <c r="F596" s="229">
        <v>78</v>
      </c>
      <c r="G596" s="229"/>
      <c r="H596" s="229">
        <v>178</v>
      </c>
      <c r="I596" s="229"/>
      <c r="J596" s="229"/>
      <c r="K596" s="229"/>
      <c r="L596" s="229">
        <v>75</v>
      </c>
      <c r="M596" s="229">
        <f>L596*H596</f>
        <v>13350</v>
      </c>
      <c r="N596" s="229"/>
      <c r="O596" s="230" t="s">
        <v>44</v>
      </c>
      <c r="P596" s="490" t="s">
        <v>9</v>
      </c>
      <c r="Q596" s="229">
        <v>238.3</v>
      </c>
      <c r="R596" s="229"/>
      <c r="S596" s="229"/>
      <c r="T596" s="229"/>
      <c r="U596" s="229"/>
      <c r="V596" s="229"/>
      <c r="W596" s="647">
        <v>6500</v>
      </c>
      <c r="X596" s="229">
        <f>Q596*W596</f>
        <v>1548950</v>
      </c>
      <c r="Y596" s="486">
        <v>22</v>
      </c>
      <c r="Z596" s="229">
        <v>85</v>
      </c>
      <c r="AA596" s="473">
        <f>SUM(W596-(W596*Z596/100))</f>
        <v>975</v>
      </c>
      <c r="AB596" s="472">
        <f>AA596+M596</f>
        <v>14325</v>
      </c>
      <c r="AC596" s="659"/>
      <c r="AD596" s="229">
        <v>10</v>
      </c>
      <c r="AE596" s="229">
        <v>0</v>
      </c>
      <c r="AF596" s="229">
        <v>0.02</v>
      </c>
    </row>
    <row r="597" spans="1:32" ht="17.25" x14ac:dyDescent="0.3">
      <c r="A597" s="229"/>
      <c r="B597" s="230"/>
      <c r="C597" s="229"/>
      <c r="D597" s="229"/>
      <c r="E597" s="229"/>
      <c r="F597" s="229"/>
      <c r="G597" s="229"/>
      <c r="H597" s="229"/>
      <c r="I597" s="229"/>
      <c r="J597" s="229"/>
      <c r="K597" s="229"/>
      <c r="L597" s="229"/>
      <c r="M597" s="229"/>
      <c r="N597" s="229"/>
      <c r="O597" s="230" t="s">
        <v>317</v>
      </c>
      <c r="P597" s="490" t="s">
        <v>2</v>
      </c>
      <c r="Q597" s="229"/>
      <c r="R597" s="229"/>
      <c r="S597" s="229">
        <v>140.30000000000001</v>
      </c>
      <c r="T597" s="229"/>
      <c r="U597" s="229"/>
      <c r="V597" s="229"/>
      <c r="W597" s="647"/>
      <c r="X597" s="229"/>
      <c r="Y597" s="486"/>
      <c r="Z597" s="229"/>
      <c r="AA597" s="473">
        <f>SUM(W597-(W597*Z597/100))</f>
        <v>0</v>
      </c>
      <c r="AB597" s="472"/>
      <c r="AC597" s="659"/>
      <c r="AD597" s="229"/>
      <c r="AE597" s="229">
        <v>0</v>
      </c>
      <c r="AF597" s="229"/>
    </row>
    <row r="598" spans="1:32" ht="17.25" x14ac:dyDescent="0.3">
      <c r="A598" s="229"/>
      <c r="B598" s="230"/>
      <c r="C598" s="229"/>
      <c r="D598" s="229"/>
      <c r="E598" s="229"/>
      <c r="F598" s="229"/>
      <c r="G598" s="229"/>
      <c r="H598" s="229"/>
      <c r="I598" s="229"/>
      <c r="J598" s="229"/>
      <c r="K598" s="229"/>
      <c r="L598" s="229"/>
      <c r="M598" s="229"/>
      <c r="N598" s="229"/>
      <c r="O598" s="230" t="s">
        <v>318</v>
      </c>
      <c r="P598" s="490" t="s">
        <v>0</v>
      </c>
      <c r="Q598" s="229"/>
      <c r="R598" s="229"/>
      <c r="S598" s="229">
        <v>98</v>
      </c>
      <c r="T598" s="229"/>
      <c r="U598" s="229"/>
      <c r="V598" s="229"/>
      <c r="W598" s="647"/>
      <c r="X598" s="229"/>
      <c r="Y598" s="486"/>
      <c r="Z598" s="229"/>
      <c r="AA598" s="473">
        <f>SUM(W598-(W598*Z598/100))</f>
        <v>0</v>
      </c>
      <c r="AB598" s="472"/>
      <c r="AC598" s="659"/>
      <c r="AD598" s="229"/>
      <c r="AE598" s="229">
        <v>0</v>
      </c>
      <c r="AF598" s="229"/>
    </row>
    <row r="599" spans="1:32" ht="17.25" x14ac:dyDescent="0.3">
      <c r="A599" s="229"/>
      <c r="B599" s="230"/>
      <c r="C599" s="229"/>
      <c r="D599" s="229"/>
      <c r="E599" s="229"/>
      <c r="F599" s="229"/>
      <c r="G599" s="229"/>
      <c r="H599" s="229"/>
      <c r="I599" s="229"/>
      <c r="J599" s="229"/>
      <c r="K599" s="229"/>
      <c r="L599" s="229"/>
      <c r="M599" s="229"/>
      <c r="N599" s="229"/>
      <c r="O599" s="230" t="s">
        <v>39</v>
      </c>
      <c r="P599" s="490" t="s">
        <v>9</v>
      </c>
      <c r="Q599" s="229">
        <v>100.87</v>
      </c>
      <c r="R599" s="229"/>
      <c r="S599" s="229">
        <v>100.87</v>
      </c>
      <c r="T599" s="229"/>
      <c r="U599" s="229"/>
      <c r="V599" s="229"/>
      <c r="W599" s="647">
        <v>6500</v>
      </c>
      <c r="X599" s="229">
        <f>Q599*W599</f>
        <v>655655</v>
      </c>
      <c r="Y599" s="486">
        <v>5</v>
      </c>
      <c r="Z599" s="229">
        <v>10</v>
      </c>
      <c r="AA599" s="473">
        <f>SUM(W599-(W599*Z599/100))</f>
        <v>5850</v>
      </c>
      <c r="AB599" s="472">
        <f>AA599</f>
        <v>5850</v>
      </c>
      <c r="AC599" s="659"/>
      <c r="AD599" s="229">
        <v>10</v>
      </c>
      <c r="AE599" s="229">
        <v>0</v>
      </c>
      <c r="AF599" s="229">
        <v>0.02</v>
      </c>
    </row>
    <row r="600" spans="1:32" ht="17.25" x14ac:dyDescent="0.3">
      <c r="A600" s="229"/>
      <c r="B600" s="230"/>
      <c r="C600" s="229"/>
      <c r="D600" s="229"/>
      <c r="E600" s="229"/>
      <c r="F600" s="229"/>
      <c r="G600" s="229"/>
      <c r="H600" s="229"/>
      <c r="I600" s="229"/>
      <c r="J600" s="229"/>
      <c r="K600" s="229"/>
      <c r="L600" s="229"/>
      <c r="M600" s="229"/>
      <c r="N600" s="229"/>
      <c r="O600" s="230" t="s">
        <v>39</v>
      </c>
      <c r="P600" s="490" t="s">
        <v>9</v>
      </c>
      <c r="Q600" s="229">
        <v>194</v>
      </c>
      <c r="R600" s="229"/>
      <c r="S600" s="229">
        <v>194</v>
      </c>
      <c r="T600" s="229"/>
      <c r="U600" s="229"/>
      <c r="V600" s="229"/>
      <c r="W600" s="647">
        <v>6500</v>
      </c>
      <c r="X600" s="229">
        <f>Q600*W600</f>
        <v>1261000</v>
      </c>
      <c r="Y600" s="486">
        <v>10</v>
      </c>
      <c r="Z600" s="229">
        <v>30</v>
      </c>
      <c r="AA600" s="473">
        <f>SUM(W600-(W600*Z600/100))</f>
        <v>4550</v>
      </c>
      <c r="AB600" s="472">
        <f>AA600</f>
        <v>4550</v>
      </c>
      <c r="AC600" s="659"/>
      <c r="AD600" s="229">
        <v>10</v>
      </c>
      <c r="AE600" s="229">
        <v>0</v>
      </c>
      <c r="AF600" s="229">
        <v>0.02</v>
      </c>
    </row>
    <row r="601" spans="1:32" ht="17.25" x14ac:dyDescent="0.3">
      <c r="A601" s="229">
        <v>347</v>
      </c>
      <c r="B601" s="230" t="s">
        <v>4</v>
      </c>
      <c r="C601" s="229">
        <v>12418</v>
      </c>
      <c r="D601" s="229">
        <v>0</v>
      </c>
      <c r="E601" s="229">
        <v>0</v>
      </c>
      <c r="F601" s="229">
        <v>35</v>
      </c>
      <c r="G601" s="229"/>
      <c r="H601" s="229">
        <v>35</v>
      </c>
      <c r="I601" s="229"/>
      <c r="J601" s="229"/>
      <c r="K601" s="229"/>
      <c r="L601" s="229">
        <v>75</v>
      </c>
      <c r="M601" s="229">
        <f>L601*H601</f>
        <v>2625</v>
      </c>
      <c r="N601" s="229"/>
      <c r="O601" s="230" t="s">
        <v>39</v>
      </c>
      <c r="P601" s="490" t="s">
        <v>9</v>
      </c>
      <c r="Q601" s="229">
        <v>129.47</v>
      </c>
      <c r="R601" s="229"/>
      <c r="S601" s="229">
        <v>129.47</v>
      </c>
      <c r="T601" s="229"/>
      <c r="U601" s="229"/>
      <c r="V601" s="229"/>
      <c r="W601" s="647">
        <v>6500</v>
      </c>
      <c r="X601" s="229">
        <f>Q601*W601</f>
        <v>841555</v>
      </c>
      <c r="Y601" s="486">
        <v>1</v>
      </c>
      <c r="Z601" s="229">
        <v>2</v>
      </c>
      <c r="AA601" s="473">
        <f>SUM(W601-(W601*Z601/100))</f>
        <v>6370</v>
      </c>
      <c r="AB601" s="472">
        <f>AA601+M601</f>
        <v>8995</v>
      </c>
      <c r="AC601" s="659"/>
      <c r="AD601" s="229">
        <v>10</v>
      </c>
      <c r="AE601" s="229">
        <v>0</v>
      </c>
      <c r="AF601" s="229">
        <v>0.02</v>
      </c>
    </row>
    <row r="602" spans="1:32" ht="17.25" x14ac:dyDescent="0.3">
      <c r="A602" s="229">
        <v>348</v>
      </c>
      <c r="B602" s="230" t="s">
        <v>4</v>
      </c>
      <c r="C602" s="229">
        <v>7189</v>
      </c>
      <c r="D602" s="229">
        <v>0</v>
      </c>
      <c r="E602" s="229">
        <v>1</v>
      </c>
      <c r="F602" s="229">
        <v>10</v>
      </c>
      <c r="G602" s="229"/>
      <c r="H602" s="229">
        <v>110</v>
      </c>
      <c r="I602" s="229"/>
      <c r="J602" s="229"/>
      <c r="K602" s="229"/>
      <c r="L602" s="229">
        <v>75</v>
      </c>
      <c r="M602" s="229">
        <f>L602*H602</f>
        <v>8250</v>
      </c>
      <c r="N602" s="229"/>
      <c r="O602" s="230" t="s">
        <v>39</v>
      </c>
      <c r="P602" s="490" t="s">
        <v>2</v>
      </c>
      <c r="Q602" s="229">
        <v>90</v>
      </c>
      <c r="R602" s="229"/>
      <c r="S602" s="229">
        <v>90</v>
      </c>
      <c r="T602" s="229"/>
      <c r="U602" s="229"/>
      <c r="V602" s="229"/>
      <c r="W602" s="647">
        <v>6500</v>
      </c>
      <c r="X602" s="229">
        <f>Q602*W602</f>
        <v>585000</v>
      </c>
      <c r="Y602" s="486">
        <v>8</v>
      </c>
      <c r="Z602" s="229">
        <v>8</v>
      </c>
      <c r="AA602" s="473">
        <f>SUM(W602-(W602*Z602/100))</f>
        <v>5980</v>
      </c>
      <c r="AB602" s="472">
        <f>AA602+M602</f>
        <v>14230</v>
      </c>
      <c r="AC602" s="659"/>
      <c r="AD602" s="229">
        <v>10</v>
      </c>
      <c r="AE602" s="229">
        <v>0</v>
      </c>
      <c r="AF602" s="229">
        <v>0.02</v>
      </c>
    </row>
    <row r="603" spans="1:32" ht="17.25" x14ac:dyDescent="0.3">
      <c r="A603" s="229">
        <v>349</v>
      </c>
      <c r="B603" s="230" t="s">
        <v>4</v>
      </c>
      <c r="C603" s="229">
        <v>7190</v>
      </c>
      <c r="D603" s="229">
        <v>0</v>
      </c>
      <c r="E603" s="229">
        <v>1</v>
      </c>
      <c r="F603" s="229">
        <v>20</v>
      </c>
      <c r="G603" s="229"/>
      <c r="H603" s="229">
        <v>120</v>
      </c>
      <c r="I603" s="229"/>
      <c r="J603" s="229"/>
      <c r="K603" s="229"/>
      <c r="L603" s="229">
        <v>75</v>
      </c>
      <c r="M603" s="229">
        <f>L603*H603</f>
        <v>9000</v>
      </c>
      <c r="N603" s="229"/>
      <c r="O603" s="230" t="s">
        <v>39</v>
      </c>
      <c r="P603" s="490" t="s">
        <v>2</v>
      </c>
      <c r="Q603" s="229">
        <v>91</v>
      </c>
      <c r="R603" s="229"/>
      <c r="S603" s="229">
        <v>91</v>
      </c>
      <c r="T603" s="229"/>
      <c r="U603" s="229"/>
      <c r="V603" s="229"/>
      <c r="W603" s="647">
        <v>6500</v>
      </c>
      <c r="X603" s="229">
        <f>Q603*W603</f>
        <v>591500</v>
      </c>
      <c r="Y603" s="486">
        <v>30</v>
      </c>
      <c r="Z603" s="229">
        <v>50</v>
      </c>
      <c r="AA603" s="473">
        <f>SUM(W603-(W603*Z603/100))</f>
        <v>3250</v>
      </c>
      <c r="AB603" s="472">
        <f>AA603+M603</f>
        <v>12250</v>
      </c>
      <c r="AC603" s="659"/>
      <c r="AD603" s="229">
        <v>10</v>
      </c>
      <c r="AE603" s="229">
        <v>0</v>
      </c>
      <c r="AF603" s="229">
        <v>0.02</v>
      </c>
    </row>
    <row r="604" spans="1:32" ht="17.25" x14ac:dyDescent="0.3">
      <c r="A604" s="229"/>
      <c r="B604" s="230"/>
      <c r="C604" s="229"/>
      <c r="D604" s="229"/>
      <c r="E604" s="229"/>
      <c r="F604" s="229"/>
      <c r="G604" s="229"/>
      <c r="H604" s="229"/>
      <c r="I604" s="229"/>
      <c r="J604" s="229"/>
      <c r="K604" s="229"/>
      <c r="L604" s="229"/>
      <c r="M604" s="229"/>
      <c r="N604" s="229"/>
      <c r="O604" s="230" t="s">
        <v>8</v>
      </c>
      <c r="P604" s="490" t="s">
        <v>0</v>
      </c>
      <c r="Q604" s="229">
        <v>22</v>
      </c>
      <c r="R604" s="229">
        <v>22</v>
      </c>
      <c r="S604" s="229"/>
      <c r="T604" s="229"/>
      <c r="U604" s="229"/>
      <c r="V604" s="229"/>
      <c r="W604" s="647">
        <v>5400</v>
      </c>
      <c r="X604" s="229">
        <f>Q604*W604</f>
        <v>118800</v>
      </c>
      <c r="Y604" s="486">
        <v>30</v>
      </c>
      <c r="Z604" s="229">
        <v>93</v>
      </c>
      <c r="AA604" s="473">
        <f>SUM(W604-(W604*Z604/100))</f>
        <v>378</v>
      </c>
      <c r="AB604" s="472">
        <f>AA604+M604</f>
        <v>378</v>
      </c>
      <c r="AC604" s="659"/>
      <c r="AD604" s="229">
        <v>50</v>
      </c>
      <c r="AE604" s="229">
        <v>0</v>
      </c>
      <c r="AF604" s="229">
        <v>0.01</v>
      </c>
    </row>
    <row r="605" spans="1:32" ht="17.25" x14ac:dyDescent="0.3">
      <c r="A605" s="229">
        <v>350</v>
      </c>
      <c r="B605" s="230" t="s">
        <v>4</v>
      </c>
      <c r="C605" s="229">
        <v>6641</v>
      </c>
      <c r="D605" s="229">
        <v>6</v>
      </c>
      <c r="E605" s="229">
        <v>1</v>
      </c>
      <c r="F605" s="229">
        <v>10</v>
      </c>
      <c r="G605" s="229">
        <v>2510</v>
      </c>
      <c r="H605" s="229"/>
      <c r="I605" s="229"/>
      <c r="J605" s="229"/>
      <c r="K605" s="229"/>
      <c r="L605" s="229">
        <v>75</v>
      </c>
      <c r="M605" s="229">
        <f>L605*G605</f>
        <v>188250</v>
      </c>
      <c r="N605" s="229"/>
      <c r="O605" s="230"/>
      <c r="P605" s="490"/>
      <c r="Q605" s="229"/>
      <c r="R605" s="229"/>
      <c r="S605" s="229"/>
      <c r="T605" s="229"/>
      <c r="U605" s="229"/>
      <c r="V605" s="229"/>
      <c r="W605" s="647"/>
      <c r="X605" s="229"/>
      <c r="Y605" s="486"/>
      <c r="Z605" s="229"/>
      <c r="AA605" s="473">
        <f>SUM(W605-(W605*Z605/100))</f>
        <v>0</v>
      </c>
      <c r="AB605" s="472">
        <f>M605</f>
        <v>188250</v>
      </c>
      <c r="AC605" s="659"/>
      <c r="AD605" s="229">
        <v>50</v>
      </c>
      <c r="AE605" s="229">
        <v>0</v>
      </c>
      <c r="AF605" s="229">
        <v>0.01</v>
      </c>
    </row>
    <row r="606" spans="1:32" ht="17.25" x14ac:dyDescent="0.3">
      <c r="A606" s="229">
        <v>351</v>
      </c>
      <c r="B606" s="230" t="s">
        <v>14</v>
      </c>
      <c r="C606" s="229">
        <v>292</v>
      </c>
      <c r="D606" s="229">
        <v>1</v>
      </c>
      <c r="E606" s="229">
        <v>1</v>
      </c>
      <c r="F606" s="229">
        <v>11</v>
      </c>
      <c r="G606" s="229">
        <v>511</v>
      </c>
      <c r="H606" s="229"/>
      <c r="I606" s="229"/>
      <c r="J606" s="229"/>
      <c r="K606" s="229"/>
      <c r="L606" s="229">
        <v>75</v>
      </c>
      <c r="M606" s="229">
        <f>L606*G606</f>
        <v>38325</v>
      </c>
      <c r="N606" s="229"/>
      <c r="O606" s="230"/>
      <c r="P606" s="490"/>
      <c r="Q606" s="229"/>
      <c r="R606" s="229"/>
      <c r="S606" s="229"/>
      <c r="T606" s="229"/>
      <c r="U606" s="229"/>
      <c r="V606" s="229"/>
      <c r="W606" s="647"/>
      <c r="X606" s="229"/>
      <c r="Y606" s="486"/>
      <c r="Z606" s="229"/>
      <c r="AA606" s="473">
        <f>SUM(W606-(W606*Z606/100))</f>
        <v>0</v>
      </c>
      <c r="AB606" s="472">
        <f>M606</f>
        <v>38325</v>
      </c>
      <c r="AC606" s="659"/>
      <c r="AD606" s="229">
        <v>50</v>
      </c>
      <c r="AE606" s="229">
        <v>0</v>
      </c>
      <c r="AF606" s="229">
        <v>0.01</v>
      </c>
    </row>
    <row r="607" spans="1:32" ht="17.25" x14ac:dyDescent="0.3">
      <c r="A607" s="229">
        <v>352</v>
      </c>
      <c r="B607" s="230" t="s">
        <v>14</v>
      </c>
      <c r="C607" s="229">
        <v>293</v>
      </c>
      <c r="D607" s="229">
        <v>0</v>
      </c>
      <c r="E607" s="229">
        <v>1</v>
      </c>
      <c r="F607" s="229">
        <v>76</v>
      </c>
      <c r="G607" s="229">
        <v>176</v>
      </c>
      <c r="H607" s="229"/>
      <c r="I607" s="229"/>
      <c r="J607" s="229"/>
      <c r="K607" s="229"/>
      <c r="L607" s="229">
        <v>75</v>
      </c>
      <c r="M607" s="229">
        <f>L607*G607</f>
        <v>13200</v>
      </c>
      <c r="N607" s="229"/>
      <c r="O607" s="230"/>
      <c r="P607" s="490"/>
      <c r="Q607" s="229"/>
      <c r="R607" s="229"/>
      <c r="S607" s="229"/>
      <c r="T607" s="229"/>
      <c r="U607" s="229"/>
      <c r="V607" s="229"/>
      <c r="W607" s="647"/>
      <c r="X607" s="229"/>
      <c r="Y607" s="486"/>
      <c r="Z607" s="229"/>
      <c r="AA607" s="473">
        <f>SUM(W607-(W607*Z607/100))</f>
        <v>0</v>
      </c>
      <c r="AB607" s="472">
        <f>M607</f>
        <v>13200</v>
      </c>
      <c r="AC607" s="659"/>
      <c r="AD607" s="229">
        <v>50</v>
      </c>
      <c r="AE607" s="229">
        <v>0</v>
      </c>
      <c r="AF607" s="229">
        <v>0.01</v>
      </c>
    </row>
    <row r="608" spans="1:32" ht="17.25" x14ac:dyDescent="0.3">
      <c r="A608" s="229">
        <v>353</v>
      </c>
      <c r="B608" s="230" t="s">
        <v>4</v>
      </c>
      <c r="C608" s="229">
        <v>171</v>
      </c>
      <c r="D608" s="229">
        <v>0</v>
      </c>
      <c r="E608" s="229">
        <v>0</v>
      </c>
      <c r="F608" s="229">
        <v>51</v>
      </c>
      <c r="G608" s="229"/>
      <c r="H608" s="229">
        <v>51</v>
      </c>
      <c r="I608" s="229"/>
      <c r="J608" s="229"/>
      <c r="K608" s="229"/>
      <c r="L608" s="229">
        <v>75</v>
      </c>
      <c r="M608" s="229">
        <f>L608*H608</f>
        <v>3825</v>
      </c>
      <c r="N608" s="229"/>
      <c r="O608" s="230" t="s">
        <v>44</v>
      </c>
      <c r="P608" s="490" t="s">
        <v>9</v>
      </c>
      <c r="Q608" s="229">
        <v>454</v>
      </c>
      <c r="R608" s="229"/>
      <c r="S608" s="229"/>
      <c r="T608" s="229"/>
      <c r="U608" s="229"/>
      <c r="V608" s="229"/>
      <c r="W608" s="647">
        <v>6500</v>
      </c>
      <c r="X608" s="229">
        <f>Q608*W608</f>
        <v>2951000</v>
      </c>
      <c r="Y608" s="486">
        <v>13</v>
      </c>
      <c r="Z608" s="229">
        <v>42</v>
      </c>
      <c r="AA608" s="473">
        <f>SUM(W608-(W608*Z608/100))</f>
        <v>3770</v>
      </c>
      <c r="AB608" s="472">
        <f>AA608+M608</f>
        <v>7595</v>
      </c>
      <c r="AC608" s="659"/>
      <c r="AD608" s="229">
        <v>10</v>
      </c>
      <c r="AE608" s="229">
        <v>0</v>
      </c>
      <c r="AF608" s="229">
        <v>0.02</v>
      </c>
    </row>
    <row r="609" spans="1:32" ht="17.25" x14ac:dyDescent="0.3">
      <c r="A609" s="229"/>
      <c r="B609" s="230"/>
      <c r="C609" s="229"/>
      <c r="D609" s="229"/>
      <c r="E609" s="229"/>
      <c r="F609" s="229"/>
      <c r="G609" s="229"/>
      <c r="H609" s="229"/>
      <c r="I609" s="229"/>
      <c r="J609" s="229"/>
      <c r="K609" s="229"/>
      <c r="L609" s="229"/>
      <c r="M609" s="229"/>
      <c r="N609" s="229"/>
      <c r="O609" s="230" t="s">
        <v>317</v>
      </c>
      <c r="P609" s="490" t="s">
        <v>2</v>
      </c>
      <c r="Q609" s="229"/>
      <c r="R609" s="229"/>
      <c r="S609" s="229">
        <v>304</v>
      </c>
      <c r="T609" s="229"/>
      <c r="U609" s="229"/>
      <c r="V609" s="229"/>
      <c r="W609" s="647"/>
      <c r="X609" s="229"/>
      <c r="Y609" s="486"/>
      <c r="Z609" s="229"/>
      <c r="AA609" s="473">
        <f>SUM(W609-(W609*Z609/100))</f>
        <v>0</v>
      </c>
      <c r="AB609" s="472"/>
      <c r="AC609" s="659"/>
      <c r="AD609" s="229"/>
      <c r="AE609" s="229">
        <v>0</v>
      </c>
      <c r="AF609" s="229"/>
    </row>
    <row r="610" spans="1:32" ht="17.25" x14ac:dyDescent="0.3">
      <c r="A610" s="229"/>
      <c r="B610" s="230"/>
      <c r="C610" s="229"/>
      <c r="D610" s="229"/>
      <c r="E610" s="229"/>
      <c r="F610" s="229"/>
      <c r="G610" s="229"/>
      <c r="H610" s="229"/>
      <c r="I610" s="229"/>
      <c r="J610" s="229"/>
      <c r="K610" s="229"/>
      <c r="L610" s="229"/>
      <c r="M610" s="229"/>
      <c r="N610" s="229"/>
      <c r="O610" s="230" t="s">
        <v>318</v>
      </c>
      <c r="P610" s="490" t="s">
        <v>0</v>
      </c>
      <c r="Q610" s="229"/>
      <c r="R610" s="229"/>
      <c r="S610" s="229">
        <v>150</v>
      </c>
      <c r="T610" s="229"/>
      <c r="U610" s="229"/>
      <c r="V610" s="229"/>
      <c r="W610" s="647"/>
      <c r="X610" s="229"/>
      <c r="Y610" s="486"/>
      <c r="Z610" s="229"/>
      <c r="AA610" s="473">
        <f>SUM(W610-(W610*Z610/100))</f>
        <v>0</v>
      </c>
      <c r="AB610" s="472"/>
      <c r="AC610" s="659"/>
      <c r="AD610" s="229"/>
      <c r="AE610" s="229">
        <v>0</v>
      </c>
      <c r="AF610" s="229"/>
    </row>
    <row r="611" spans="1:32" ht="17.25" x14ac:dyDescent="0.3">
      <c r="A611" s="229"/>
      <c r="B611" s="230"/>
      <c r="C611" s="229"/>
      <c r="D611" s="229"/>
      <c r="E611" s="229"/>
      <c r="F611" s="229"/>
      <c r="G611" s="229"/>
      <c r="H611" s="229"/>
      <c r="I611" s="229"/>
      <c r="J611" s="229"/>
      <c r="K611" s="229"/>
      <c r="L611" s="229"/>
      <c r="M611" s="229"/>
      <c r="N611" s="229"/>
      <c r="O611" s="230" t="s">
        <v>18</v>
      </c>
      <c r="P611" s="490" t="s">
        <v>2</v>
      </c>
      <c r="Q611" s="229">
        <v>36</v>
      </c>
      <c r="R611" s="229"/>
      <c r="S611" s="229">
        <v>36</v>
      </c>
      <c r="T611" s="229"/>
      <c r="U611" s="229"/>
      <c r="V611" s="229"/>
      <c r="W611" s="647">
        <v>2400</v>
      </c>
      <c r="X611" s="229">
        <f>Q611*W611</f>
        <v>86400</v>
      </c>
      <c r="Y611" s="486">
        <v>13</v>
      </c>
      <c r="Z611" s="229">
        <v>16</v>
      </c>
      <c r="AA611" s="473">
        <f>SUM(W611-(W611*Z611/100))</f>
        <v>2016</v>
      </c>
      <c r="AB611" s="472">
        <f>AA611</f>
        <v>2016</v>
      </c>
      <c r="AC611" s="659"/>
      <c r="AD611" s="229">
        <v>0</v>
      </c>
      <c r="AE611" s="493">
        <f>AC611</f>
        <v>0</v>
      </c>
      <c r="AF611" s="229">
        <v>0.03</v>
      </c>
    </row>
    <row r="612" spans="1:32" ht="17.25" x14ac:dyDescent="0.3">
      <c r="A612" s="229"/>
      <c r="B612" s="230"/>
      <c r="C612" s="229"/>
      <c r="D612" s="229"/>
      <c r="E612" s="229"/>
      <c r="F612" s="229"/>
      <c r="G612" s="229"/>
      <c r="H612" s="229"/>
      <c r="I612" s="229"/>
      <c r="J612" s="229"/>
      <c r="K612" s="229"/>
      <c r="L612" s="229"/>
      <c r="M612" s="229"/>
      <c r="N612" s="229"/>
      <c r="O612" s="230" t="s">
        <v>8</v>
      </c>
      <c r="P612" s="490" t="s">
        <v>0</v>
      </c>
      <c r="Q612" s="229">
        <v>24</v>
      </c>
      <c r="R612" s="229">
        <v>24</v>
      </c>
      <c r="S612" s="229"/>
      <c r="T612" s="229"/>
      <c r="U612" s="229"/>
      <c r="V612" s="229"/>
      <c r="W612" s="647">
        <v>5400</v>
      </c>
      <c r="X612" s="229">
        <f>Q612*W612</f>
        <v>129600</v>
      </c>
      <c r="Y612" s="486">
        <v>13</v>
      </c>
      <c r="Z612" s="229">
        <v>55</v>
      </c>
      <c r="AA612" s="473">
        <f>SUM(W612-(W612*Z612/100))</f>
        <v>2430</v>
      </c>
      <c r="AB612" s="472">
        <f>AA612</f>
        <v>2430</v>
      </c>
      <c r="AC612" s="659"/>
      <c r="AD612" s="229">
        <v>50</v>
      </c>
      <c r="AE612" s="229">
        <v>0</v>
      </c>
      <c r="AF612" s="229">
        <v>0.01</v>
      </c>
    </row>
    <row r="613" spans="1:32" ht="17.25" x14ac:dyDescent="0.3">
      <c r="A613" s="229">
        <v>354</v>
      </c>
      <c r="B613" s="230" t="s">
        <v>4</v>
      </c>
      <c r="C613" s="229">
        <v>4263</v>
      </c>
      <c r="D613" s="229">
        <v>1</v>
      </c>
      <c r="E613" s="229">
        <v>0</v>
      </c>
      <c r="F613" s="229">
        <v>0</v>
      </c>
      <c r="G613" s="229">
        <v>1</v>
      </c>
      <c r="H613" s="229"/>
      <c r="I613" s="229"/>
      <c r="J613" s="229"/>
      <c r="K613" s="229"/>
      <c r="L613" s="229">
        <v>75</v>
      </c>
      <c r="M613" s="229">
        <f>L613*G613</f>
        <v>75</v>
      </c>
      <c r="N613" s="229"/>
      <c r="O613" s="230" t="s">
        <v>39</v>
      </c>
      <c r="P613" s="490" t="s">
        <v>2</v>
      </c>
      <c r="Q613" s="229">
        <v>111.36</v>
      </c>
      <c r="R613" s="229"/>
      <c r="S613" s="229">
        <v>111.36</v>
      </c>
      <c r="T613" s="229"/>
      <c r="U613" s="229"/>
      <c r="V613" s="229"/>
      <c r="W613" s="647">
        <v>6500</v>
      </c>
      <c r="X613" s="229">
        <f>Q613*W613</f>
        <v>723840</v>
      </c>
      <c r="Y613" s="486">
        <v>20</v>
      </c>
      <c r="Z613" s="229">
        <v>30</v>
      </c>
      <c r="AA613" s="473">
        <f>SUM(W613-(W613*Z613/100))</f>
        <v>4550</v>
      </c>
      <c r="AB613" s="472">
        <f>AA613+M613</f>
        <v>4625</v>
      </c>
      <c r="AC613" s="659"/>
      <c r="AD613" s="229">
        <v>10</v>
      </c>
      <c r="AE613" s="229">
        <v>0</v>
      </c>
      <c r="AF613" s="229">
        <v>0.02</v>
      </c>
    </row>
    <row r="614" spans="1:32" ht="17.25" x14ac:dyDescent="0.3">
      <c r="A614" s="229"/>
      <c r="B614" s="230"/>
      <c r="C614" s="229"/>
      <c r="D614" s="229"/>
      <c r="E614" s="229"/>
      <c r="F614" s="229"/>
      <c r="G614" s="229"/>
      <c r="H614" s="229"/>
      <c r="I614" s="229"/>
      <c r="J614" s="229"/>
      <c r="K614" s="229"/>
      <c r="L614" s="229"/>
      <c r="M614" s="229"/>
      <c r="N614" s="229"/>
      <c r="O614" s="230" t="s">
        <v>44</v>
      </c>
      <c r="P614" s="490" t="s">
        <v>9</v>
      </c>
      <c r="Q614" s="229">
        <v>601.76</v>
      </c>
      <c r="R614" s="229"/>
      <c r="S614" s="229"/>
      <c r="T614" s="229"/>
      <c r="U614" s="229"/>
      <c r="V614" s="229"/>
      <c r="W614" s="647">
        <v>6500</v>
      </c>
      <c r="X614" s="229">
        <f>Q614*W614</f>
        <v>3911440</v>
      </c>
      <c r="Y614" s="486">
        <v>30</v>
      </c>
      <c r="Z614" s="229">
        <v>85</v>
      </c>
      <c r="AA614" s="473">
        <f>SUM(W614-(W614*Z614/100))</f>
        <v>975</v>
      </c>
      <c r="AB614" s="472">
        <f>AA614</f>
        <v>975</v>
      </c>
      <c r="AC614" s="659"/>
      <c r="AD614" s="229">
        <v>10</v>
      </c>
      <c r="AE614" s="229">
        <v>0</v>
      </c>
      <c r="AF614" s="229">
        <v>0.02</v>
      </c>
    </row>
    <row r="615" spans="1:32" ht="17.25" x14ac:dyDescent="0.3">
      <c r="A615" s="229"/>
      <c r="B615" s="230"/>
      <c r="C615" s="229"/>
      <c r="D615" s="229"/>
      <c r="E615" s="229"/>
      <c r="F615" s="229"/>
      <c r="G615" s="229"/>
      <c r="H615" s="229"/>
      <c r="I615" s="229"/>
      <c r="J615" s="229"/>
      <c r="K615" s="229"/>
      <c r="L615" s="229"/>
      <c r="M615" s="229"/>
      <c r="N615" s="229"/>
      <c r="O615" s="230" t="s">
        <v>317</v>
      </c>
      <c r="P615" s="490" t="s">
        <v>2</v>
      </c>
      <c r="Q615" s="229"/>
      <c r="R615" s="229"/>
      <c r="S615" s="229">
        <v>401.76</v>
      </c>
      <c r="T615" s="229"/>
      <c r="U615" s="229"/>
      <c r="V615" s="229"/>
      <c r="W615" s="647"/>
      <c r="X615" s="229">
        <f>Q615*W615</f>
        <v>0</v>
      </c>
      <c r="Y615" s="486"/>
      <c r="Z615" s="229"/>
      <c r="AA615" s="473">
        <f>SUM(W615-(W615*Z615/100))</f>
        <v>0</v>
      </c>
      <c r="AB615" s="472"/>
      <c r="AC615" s="659"/>
      <c r="AD615" s="229"/>
      <c r="AE615" s="229">
        <v>0</v>
      </c>
      <c r="AF615" s="229"/>
    </row>
    <row r="616" spans="1:32" ht="17.25" x14ac:dyDescent="0.3">
      <c r="A616" s="229"/>
      <c r="B616" s="230"/>
      <c r="C616" s="229"/>
      <c r="D616" s="229"/>
      <c r="E616" s="229"/>
      <c r="F616" s="229"/>
      <c r="G616" s="229"/>
      <c r="H616" s="229"/>
      <c r="I616" s="229"/>
      <c r="J616" s="229"/>
      <c r="K616" s="229"/>
      <c r="L616" s="229"/>
      <c r="M616" s="229"/>
      <c r="N616" s="229"/>
      <c r="O616" s="230" t="s">
        <v>318</v>
      </c>
      <c r="P616" s="490" t="s">
        <v>0</v>
      </c>
      <c r="Q616" s="229"/>
      <c r="R616" s="229"/>
      <c r="S616" s="229">
        <v>200</v>
      </c>
      <c r="T616" s="229"/>
      <c r="U616" s="229"/>
      <c r="V616" s="229"/>
      <c r="W616" s="647"/>
      <c r="X616" s="229">
        <f>Q616*W616</f>
        <v>0</v>
      </c>
      <c r="Y616" s="486"/>
      <c r="Z616" s="229"/>
      <c r="AA616" s="473">
        <f>SUM(W616-(W616*Z616/100))</f>
        <v>0</v>
      </c>
      <c r="AB616" s="472"/>
      <c r="AC616" s="659"/>
      <c r="AD616" s="229"/>
      <c r="AE616" s="229">
        <v>0</v>
      </c>
      <c r="AF616" s="229"/>
    </row>
    <row r="617" spans="1:32" ht="17.25" x14ac:dyDescent="0.3">
      <c r="A617" s="229"/>
      <c r="B617" s="230"/>
      <c r="C617" s="229"/>
      <c r="D617" s="229"/>
      <c r="E617" s="229"/>
      <c r="F617" s="229"/>
      <c r="G617" s="229"/>
      <c r="H617" s="229"/>
      <c r="I617" s="229"/>
      <c r="J617" s="229"/>
      <c r="K617" s="229"/>
      <c r="L617" s="229"/>
      <c r="M617" s="229"/>
      <c r="N617" s="229"/>
      <c r="O617" s="230" t="s">
        <v>39</v>
      </c>
      <c r="P617" s="490" t="s">
        <v>2</v>
      </c>
      <c r="Q617" s="229">
        <v>126.92</v>
      </c>
      <c r="R617" s="229"/>
      <c r="S617" s="229">
        <v>126.92</v>
      </c>
      <c r="T617" s="229"/>
      <c r="U617" s="229"/>
      <c r="V617" s="229"/>
      <c r="W617" s="647">
        <v>6500</v>
      </c>
      <c r="X617" s="229">
        <f>Q617*W617</f>
        <v>824980</v>
      </c>
      <c r="Y617" s="486">
        <v>7</v>
      </c>
      <c r="Z617" s="229">
        <v>7</v>
      </c>
      <c r="AA617" s="473">
        <f>SUM(W617-(W617*Z617/100))</f>
        <v>6045</v>
      </c>
      <c r="AB617" s="472">
        <f>AA617</f>
        <v>6045</v>
      </c>
      <c r="AC617" s="659"/>
      <c r="AD617" s="229">
        <v>10</v>
      </c>
      <c r="AE617" s="229">
        <v>0</v>
      </c>
      <c r="AF617" s="229">
        <v>0.02</v>
      </c>
    </row>
    <row r="618" spans="1:32" ht="17.25" x14ac:dyDescent="0.3">
      <c r="A618" s="229"/>
      <c r="B618" s="230"/>
      <c r="C618" s="229"/>
      <c r="D618" s="229"/>
      <c r="E618" s="229"/>
      <c r="F618" s="229"/>
      <c r="G618" s="229"/>
      <c r="H618" s="229"/>
      <c r="I618" s="229"/>
      <c r="J618" s="229"/>
      <c r="K618" s="229"/>
      <c r="L618" s="229"/>
      <c r="M618" s="229"/>
      <c r="N618" s="229"/>
      <c r="O618" s="230" t="s">
        <v>158</v>
      </c>
      <c r="P618" s="490" t="s">
        <v>2</v>
      </c>
      <c r="Q618" s="229">
        <v>16</v>
      </c>
      <c r="R618" s="229"/>
      <c r="S618" s="229">
        <v>16</v>
      </c>
      <c r="T618" s="229"/>
      <c r="U618" s="229"/>
      <c r="V618" s="229"/>
      <c r="W618" s="647">
        <v>2400</v>
      </c>
      <c r="X618" s="229">
        <f>Q618*W618</f>
        <v>38400</v>
      </c>
      <c r="Y618" s="486">
        <v>7</v>
      </c>
      <c r="Z618" s="229">
        <v>7</v>
      </c>
      <c r="AA618" s="473">
        <f>SUM(W618-(W618*Z618/100))</f>
        <v>2232</v>
      </c>
      <c r="AB618" s="472">
        <f>AA618</f>
        <v>2232</v>
      </c>
      <c r="AC618" s="659"/>
      <c r="AD618" s="229">
        <v>10</v>
      </c>
      <c r="AE618" s="229">
        <v>0</v>
      </c>
      <c r="AF618" s="229">
        <v>0.02</v>
      </c>
    </row>
    <row r="619" spans="1:32" ht="17.25" x14ac:dyDescent="0.3">
      <c r="A619" s="229"/>
      <c r="B619" s="230"/>
      <c r="C619" s="229"/>
      <c r="D619" s="229"/>
      <c r="E619" s="229"/>
      <c r="F619" s="229"/>
      <c r="G619" s="229"/>
      <c r="H619" s="229"/>
      <c r="I619" s="229"/>
      <c r="J619" s="229"/>
      <c r="K619" s="229"/>
      <c r="L619" s="229"/>
      <c r="M619" s="229"/>
      <c r="N619" s="229"/>
      <c r="O619" s="230" t="s">
        <v>22</v>
      </c>
      <c r="P619" s="490" t="s">
        <v>0</v>
      </c>
      <c r="Q619" s="229">
        <v>4</v>
      </c>
      <c r="R619" s="229">
        <v>4</v>
      </c>
      <c r="S619" s="229"/>
      <c r="T619" s="229"/>
      <c r="U619" s="229"/>
      <c r="V619" s="229"/>
      <c r="W619" s="647">
        <v>2050</v>
      </c>
      <c r="X619" s="229">
        <f>Q619*W619</f>
        <v>8200</v>
      </c>
      <c r="Y619" s="486">
        <v>12</v>
      </c>
      <c r="Z619" s="229">
        <v>50</v>
      </c>
      <c r="AA619" s="473">
        <f>SUM(W619-(W619*Z619/100))</f>
        <v>1025</v>
      </c>
      <c r="AB619" s="472">
        <f>AA619</f>
        <v>1025</v>
      </c>
      <c r="AC619" s="659"/>
      <c r="AD619" s="229">
        <v>50</v>
      </c>
      <c r="AE619" s="229">
        <v>0</v>
      </c>
      <c r="AF619" s="229">
        <v>0.01</v>
      </c>
    </row>
    <row r="620" spans="1:32" ht="17.25" x14ac:dyDescent="0.3">
      <c r="A620" s="229"/>
      <c r="B620" s="230"/>
      <c r="C620" s="229"/>
      <c r="D620" s="229"/>
      <c r="E620" s="229"/>
      <c r="F620" s="229"/>
      <c r="G620" s="229"/>
      <c r="H620" s="229"/>
      <c r="I620" s="229"/>
      <c r="J620" s="229"/>
      <c r="K620" s="229"/>
      <c r="L620" s="229"/>
      <c r="M620" s="229"/>
      <c r="N620" s="229"/>
      <c r="O620" s="230" t="s">
        <v>8</v>
      </c>
      <c r="P620" s="490" t="s">
        <v>0</v>
      </c>
      <c r="Q620" s="229">
        <v>20</v>
      </c>
      <c r="R620" s="229">
        <v>20</v>
      </c>
      <c r="S620" s="229"/>
      <c r="T620" s="229"/>
      <c r="U620" s="229"/>
      <c r="V620" s="229"/>
      <c r="W620" s="647">
        <v>2050</v>
      </c>
      <c r="X620" s="229">
        <f>Q620*W620</f>
        <v>41000</v>
      </c>
      <c r="Y620" s="486">
        <v>15</v>
      </c>
      <c r="Z620" s="229">
        <v>65</v>
      </c>
      <c r="AA620" s="473">
        <f>SUM(W620-(W620*Z620/100))</f>
        <v>717.5</v>
      </c>
      <c r="AB620" s="472">
        <f>AA620</f>
        <v>717.5</v>
      </c>
      <c r="AC620" s="659"/>
      <c r="AD620" s="229">
        <v>50</v>
      </c>
      <c r="AE620" s="229">
        <v>0</v>
      </c>
      <c r="AF620" s="229">
        <v>0.01</v>
      </c>
    </row>
    <row r="621" spans="1:32" ht="17.25" x14ac:dyDescent="0.3">
      <c r="A621" s="229"/>
      <c r="B621" s="230"/>
      <c r="C621" s="229"/>
      <c r="D621" s="229"/>
      <c r="E621" s="229"/>
      <c r="F621" s="229"/>
      <c r="G621" s="229"/>
      <c r="H621" s="229"/>
      <c r="I621" s="229"/>
      <c r="J621" s="229"/>
      <c r="K621" s="229"/>
      <c r="L621" s="229"/>
      <c r="M621" s="229"/>
      <c r="N621" s="229"/>
      <c r="O621" s="230" t="s">
        <v>8</v>
      </c>
      <c r="P621" s="490" t="s">
        <v>0</v>
      </c>
      <c r="Q621" s="229">
        <v>20</v>
      </c>
      <c r="R621" s="229">
        <v>20</v>
      </c>
      <c r="S621" s="229"/>
      <c r="T621" s="229"/>
      <c r="U621" s="229"/>
      <c r="V621" s="229"/>
      <c r="W621" s="647">
        <v>2050</v>
      </c>
      <c r="X621" s="229">
        <f>Q621*W621</f>
        <v>41000</v>
      </c>
      <c r="Y621" s="486">
        <v>10</v>
      </c>
      <c r="Z621" s="229">
        <v>40</v>
      </c>
      <c r="AA621" s="473">
        <f>SUM(W621-(W621*Z621/100))</f>
        <v>1230</v>
      </c>
      <c r="AB621" s="472">
        <f>AA621</f>
        <v>1230</v>
      </c>
      <c r="AC621" s="659"/>
      <c r="AD621" s="229">
        <v>50</v>
      </c>
      <c r="AE621" s="229">
        <v>0</v>
      </c>
      <c r="AF621" s="229">
        <v>0.01</v>
      </c>
    </row>
    <row r="622" spans="1:32" ht="17.25" x14ac:dyDescent="0.3">
      <c r="A622" s="229">
        <v>355</v>
      </c>
      <c r="B622" s="230" t="s">
        <v>5</v>
      </c>
      <c r="C622" s="229"/>
      <c r="D622" s="229">
        <v>13</v>
      </c>
      <c r="E622" s="229">
        <v>0</v>
      </c>
      <c r="F622" s="229">
        <v>0</v>
      </c>
      <c r="G622" s="229">
        <v>5200</v>
      </c>
      <c r="H622" s="229"/>
      <c r="I622" s="229"/>
      <c r="J622" s="229"/>
      <c r="K622" s="229"/>
      <c r="L622" s="229"/>
      <c r="M622" s="229"/>
      <c r="N622" s="229"/>
      <c r="O622" s="230"/>
      <c r="P622" s="490"/>
      <c r="Q622" s="229"/>
      <c r="R622" s="229"/>
      <c r="S622" s="229"/>
      <c r="T622" s="229"/>
      <c r="U622" s="229"/>
      <c r="V622" s="229"/>
      <c r="W622" s="647"/>
      <c r="X622" s="229"/>
      <c r="Y622" s="486"/>
      <c r="Z622" s="229"/>
      <c r="AA622" s="473">
        <f>SUM(W622-(W622*Z622/100))</f>
        <v>0</v>
      </c>
      <c r="AB622" s="472"/>
      <c r="AC622" s="659"/>
      <c r="AD622" s="229">
        <v>50</v>
      </c>
      <c r="AE622" s="229">
        <v>0</v>
      </c>
      <c r="AF622" s="229">
        <v>0.01</v>
      </c>
    </row>
    <row r="623" spans="1:32" ht="17.25" x14ac:dyDescent="0.3">
      <c r="A623" s="229">
        <v>356</v>
      </c>
      <c r="B623" s="230" t="s">
        <v>4</v>
      </c>
      <c r="C623" s="229">
        <v>15165</v>
      </c>
      <c r="D623" s="229">
        <v>14</v>
      </c>
      <c r="E623" s="229">
        <v>2</v>
      </c>
      <c r="F623" s="229">
        <v>78</v>
      </c>
      <c r="G623" s="229">
        <v>3078</v>
      </c>
      <c r="H623" s="229"/>
      <c r="I623" s="229"/>
      <c r="J623" s="229"/>
      <c r="K623" s="229"/>
      <c r="L623" s="229">
        <v>75</v>
      </c>
      <c r="M623" s="229">
        <f>L623*G623</f>
        <v>230850</v>
      </c>
      <c r="N623" s="229"/>
      <c r="O623" s="230"/>
      <c r="P623" s="490"/>
      <c r="Q623" s="229"/>
      <c r="R623" s="229"/>
      <c r="S623" s="229"/>
      <c r="T623" s="229"/>
      <c r="U623" s="229"/>
      <c r="V623" s="229"/>
      <c r="W623" s="647"/>
      <c r="X623" s="229"/>
      <c r="Y623" s="486"/>
      <c r="Z623" s="229"/>
      <c r="AA623" s="473">
        <f>SUM(W623-(W623*Z623/100))</f>
        <v>0</v>
      </c>
      <c r="AB623" s="472">
        <f>M623</f>
        <v>230850</v>
      </c>
      <c r="AC623" s="659"/>
      <c r="AD623" s="229">
        <v>50</v>
      </c>
      <c r="AE623" s="229">
        <v>0</v>
      </c>
      <c r="AF623" s="229">
        <v>0.01</v>
      </c>
    </row>
    <row r="624" spans="1:32" ht="17.25" x14ac:dyDescent="0.3">
      <c r="A624" s="229">
        <v>357</v>
      </c>
      <c r="B624" s="230" t="s">
        <v>5</v>
      </c>
      <c r="C624" s="229"/>
      <c r="D624" s="229">
        <v>18</v>
      </c>
      <c r="E624" s="229">
        <v>0</v>
      </c>
      <c r="F624" s="229">
        <v>0</v>
      </c>
      <c r="G624" s="229">
        <v>7200</v>
      </c>
      <c r="H624" s="229"/>
      <c r="I624" s="229"/>
      <c r="J624" s="229"/>
      <c r="K624" s="229"/>
      <c r="L624" s="229"/>
      <c r="M624" s="229"/>
      <c r="N624" s="229"/>
      <c r="O624" s="230"/>
      <c r="P624" s="490"/>
      <c r="Q624" s="229"/>
      <c r="R624" s="229"/>
      <c r="S624" s="229"/>
      <c r="T624" s="229"/>
      <c r="U624" s="229"/>
      <c r="V624" s="229"/>
      <c r="W624" s="647"/>
      <c r="X624" s="229"/>
      <c r="Y624" s="486"/>
      <c r="Z624" s="229"/>
      <c r="AA624" s="473">
        <f>SUM(W624-(W624*Z624/100))</f>
        <v>0</v>
      </c>
      <c r="AB624" s="472"/>
      <c r="AC624" s="659"/>
      <c r="AD624" s="229">
        <v>50</v>
      </c>
      <c r="AE624" s="229">
        <v>0</v>
      </c>
      <c r="AF624" s="229">
        <v>0.01</v>
      </c>
    </row>
    <row r="625" spans="1:32" ht="17.25" x14ac:dyDescent="0.3">
      <c r="A625" s="229">
        <v>358</v>
      </c>
      <c r="B625" s="230" t="s">
        <v>4</v>
      </c>
      <c r="C625" s="229">
        <v>18078</v>
      </c>
      <c r="D625" s="229">
        <v>5</v>
      </c>
      <c r="E625" s="229">
        <v>3</v>
      </c>
      <c r="F625" s="229">
        <v>59</v>
      </c>
      <c r="G625" s="229">
        <v>2359</v>
      </c>
      <c r="H625" s="229"/>
      <c r="I625" s="229"/>
      <c r="J625" s="229"/>
      <c r="K625" s="229"/>
      <c r="L625" s="229">
        <v>75</v>
      </c>
      <c r="M625" s="229">
        <f>L625*G625</f>
        <v>176925</v>
      </c>
      <c r="N625" s="229"/>
      <c r="O625" s="230"/>
      <c r="P625" s="490"/>
      <c r="Q625" s="229"/>
      <c r="R625" s="229"/>
      <c r="S625" s="229"/>
      <c r="T625" s="229"/>
      <c r="U625" s="229"/>
      <c r="V625" s="229"/>
      <c r="W625" s="647"/>
      <c r="X625" s="229"/>
      <c r="Y625" s="486"/>
      <c r="Z625" s="229"/>
      <c r="AA625" s="473">
        <f>SUM(W625-(W625*Z625/100))</f>
        <v>0</v>
      </c>
      <c r="AB625" s="472">
        <f>M625</f>
        <v>176925</v>
      </c>
      <c r="AC625" s="659"/>
      <c r="AD625" s="229">
        <v>10</v>
      </c>
      <c r="AE625" s="229">
        <v>0</v>
      </c>
      <c r="AF625" s="229">
        <v>0.01</v>
      </c>
    </row>
    <row r="626" spans="1:32" ht="17.25" x14ac:dyDescent="0.3">
      <c r="A626" s="229">
        <v>359</v>
      </c>
      <c r="B626" s="230" t="s">
        <v>4</v>
      </c>
      <c r="C626" s="229">
        <v>169</v>
      </c>
      <c r="D626" s="229">
        <v>0</v>
      </c>
      <c r="E626" s="229">
        <v>2</v>
      </c>
      <c r="F626" s="229">
        <v>61</v>
      </c>
      <c r="G626" s="229"/>
      <c r="H626" s="229">
        <v>261</v>
      </c>
      <c r="I626" s="229"/>
      <c r="J626" s="229"/>
      <c r="K626" s="229"/>
      <c r="L626" s="229">
        <v>75</v>
      </c>
      <c r="M626" s="229">
        <f>L626*H626</f>
        <v>19575</v>
      </c>
      <c r="N626" s="229"/>
      <c r="O626" s="230" t="s">
        <v>39</v>
      </c>
      <c r="P626" s="490" t="s">
        <v>2</v>
      </c>
      <c r="Q626" s="229">
        <v>316.2</v>
      </c>
      <c r="R626" s="229"/>
      <c r="S626" s="229">
        <v>316.2</v>
      </c>
      <c r="T626" s="229"/>
      <c r="U626" s="229"/>
      <c r="V626" s="229"/>
      <c r="W626" s="647">
        <v>6500</v>
      </c>
      <c r="X626" s="229">
        <f>Q626*W626</f>
        <v>2055300</v>
      </c>
      <c r="Y626" s="486">
        <v>7</v>
      </c>
      <c r="Z626" s="229">
        <v>7</v>
      </c>
      <c r="AA626" s="473">
        <f>SUM(W626-(W626*Z626/100))</f>
        <v>6045</v>
      </c>
      <c r="AB626" s="472">
        <f>AA626+M626</f>
        <v>25620</v>
      </c>
      <c r="AC626" s="659"/>
      <c r="AD626" s="229">
        <v>50</v>
      </c>
      <c r="AE626" s="229">
        <v>0</v>
      </c>
      <c r="AF626" s="229">
        <v>0.02</v>
      </c>
    </row>
    <row r="627" spans="1:32" ht="17.25" x14ac:dyDescent="0.3">
      <c r="A627" s="229"/>
      <c r="B627" s="230"/>
      <c r="C627" s="229"/>
      <c r="D627" s="229"/>
      <c r="E627" s="229"/>
      <c r="F627" s="229"/>
      <c r="G627" s="229"/>
      <c r="H627" s="229"/>
      <c r="I627" s="229"/>
      <c r="J627" s="229"/>
      <c r="K627" s="229"/>
      <c r="L627" s="229"/>
      <c r="M627" s="229"/>
      <c r="N627" s="229"/>
      <c r="O627" s="230" t="s">
        <v>8</v>
      </c>
      <c r="P627" s="490" t="s">
        <v>0</v>
      </c>
      <c r="Q627" s="229">
        <v>30.36</v>
      </c>
      <c r="R627" s="229">
        <v>30.36</v>
      </c>
      <c r="S627" s="229"/>
      <c r="T627" s="229"/>
      <c r="U627" s="229"/>
      <c r="V627" s="229"/>
      <c r="W627" s="647">
        <v>5400</v>
      </c>
      <c r="X627" s="229">
        <f>Q627*W627</f>
        <v>163944</v>
      </c>
      <c r="Y627" s="486">
        <v>7</v>
      </c>
      <c r="Z627" s="229">
        <v>25</v>
      </c>
      <c r="AA627" s="473">
        <f>SUM(W627-(W627*Z627/100))</f>
        <v>4050</v>
      </c>
      <c r="AB627" s="472">
        <f>AA627</f>
        <v>4050</v>
      </c>
      <c r="AC627" s="659"/>
      <c r="AD627" s="229">
        <v>50</v>
      </c>
      <c r="AE627" s="229">
        <v>0</v>
      </c>
      <c r="AF627" s="229">
        <v>0.01</v>
      </c>
    </row>
    <row r="628" spans="1:32" ht="17.25" x14ac:dyDescent="0.3">
      <c r="A628" s="229"/>
      <c r="B628" s="230"/>
      <c r="C628" s="229"/>
      <c r="D628" s="229"/>
      <c r="E628" s="229"/>
      <c r="F628" s="229"/>
      <c r="G628" s="229"/>
      <c r="H628" s="229"/>
      <c r="I628" s="229"/>
      <c r="J628" s="229"/>
      <c r="K628" s="229"/>
      <c r="L628" s="229"/>
      <c r="M628" s="229"/>
      <c r="N628" s="229"/>
      <c r="O628" s="230" t="s">
        <v>22</v>
      </c>
      <c r="P628" s="490" t="s">
        <v>0</v>
      </c>
      <c r="Q628" s="229">
        <v>141.44999999999999</v>
      </c>
      <c r="R628" s="229">
        <v>141.44999999999999</v>
      </c>
      <c r="S628" s="229"/>
      <c r="T628" s="229"/>
      <c r="U628" s="229"/>
      <c r="V628" s="229"/>
      <c r="W628" s="647">
        <v>2050</v>
      </c>
      <c r="X628" s="229">
        <f>Q628*W628</f>
        <v>289972.5</v>
      </c>
      <c r="Y628" s="486">
        <v>7</v>
      </c>
      <c r="Z628" s="229">
        <v>25</v>
      </c>
      <c r="AA628" s="473">
        <f>SUM(W628-(W628*Z628/100))</f>
        <v>1537.5</v>
      </c>
      <c r="AB628" s="472">
        <f>AA628</f>
        <v>1537.5</v>
      </c>
      <c r="AC628" s="659"/>
      <c r="AD628" s="229">
        <v>50</v>
      </c>
      <c r="AE628" s="229">
        <v>0</v>
      </c>
      <c r="AF628" s="229">
        <v>0.01</v>
      </c>
    </row>
    <row r="629" spans="1:32" ht="17.25" x14ac:dyDescent="0.3">
      <c r="A629" s="229">
        <v>360</v>
      </c>
      <c r="B629" s="230" t="s">
        <v>4</v>
      </c>
      <c r="C629" s="229">
        <v>1912</v>
      </c>
      <c r="D629" s="229">
        <v>8</v>
      </c>
      <c r="E629" s="229">
        <v>1</v>
      </c>
      <c r="F629" s="229">
        <v>25</v>
      </c>
      <c r="G629" s="229">
        <v>3325</v>
      </c>
      <c r="H629" s="229"/>
      <c r="I629" s="229"/>
      <c r="J629" s="229"/>
      <c r="K629" s="229"/>
      <c r="L629" s="229">
        <v>75</v>
      </c>
      <c r="M629" s="229">
        <f>G629*L629</f>
        <v>249375</v>
      </c>
      <c r="N629" s="229"/>
      <c r="O629" s="230"/>
      <c r="P629" s="490"/>
      <c r="Q629" s="229"/>
      <c r="R629" s="229"/>
      <c r="S629" s="229"/>
      <c r="T629" s="229"/>
      <c r="U629" s="229"/>
      <c r="V629" s="229"/>
      <c r="W629" s="647"/>
      <c r="X629" s="229"/>
      <c r="Y629" s="486"/>
      <c r="Z629" s="229"/>
      <c r="AA629" s="473">
        <f>SUM(W629-(W629*Z629/100))</f>
        <v>0</v>
      </c>
      <c r="AB629" s="472">
        <f>M629</f>
        <v>249375</v>
      </c>
      <c r="AC629" s="659"/>
      <c r="AD629" s="229">
        <v>50</v>
      </c>
      <c r="AE629" s="229">
        <v>0</v>
      </c>
      <c r="AF629" s="229">
        <v>0.01</v>
      </c>
    </row>
    <row r="630" spans="1:32" ht="17.25" x14ac:dyDescent="0.3">
      <c r="A630" s="229">
        <v>361</v>
      </c>
      <c r="B630" s="230" t="s">
        <v>4</v>
      </c>
      <c r="C630" s="229">
        <v>15177</v>
      </c>
      <c r="D630" s="229">
        <v>16</v>
      </c>
      <c r="E630" s="229">
        <v>1</v>
      </c>
      <c r="F630" s="229">
        <v>65</v>
      </c>
      <c r="G630" s="229">
        <v>6565</v>
      </c>
      <c r="H630" s="229"/>
      <c r="I630" s="229"/>
      <c r="J630" s="229"/>
      <c r="K630" s="229"/>
      <c r="L630" s="229">
        <v>75</v>
      </c>
      <c r="M630" s="229">
        <f>G630*L630</f>
        <v>492375</v>
      </c>
      <c r="N630" s="229"/>
      <c r="O630" s="230"/>
      <c r="P630" s="490"/>
      <c r="Q630" s="229"/>
      <c r="R630" s="229"/>
      <c r="S630" s="229"/>
      <c r="T630" s="229"/>
      <c r="U630" s="229"/>
      <c r="V630" s="229"/>
      <c r="W630" s="647"/>
      <c r="X630" s="229"/>
      <c r="Y630" s="486"/>
      <c r="Z630" s="229"/>
      <c r="AA630" s="473">
        <f>SUM(W630-(W630*Z630/100))</f>
        <v>0</v>
      </c>
      <c r="AB630" s="472">
        <f>M630</f>
        <v>492375</v>
      </c>
      <c r="AC630" s="659"/>
      <c r="AD630" s="229">
        <v>50</v>
      </c>
      <c r="AE630" s="229">
        <v>0</v>
      </c>
      <c r="AF630" s="229">
        <v>0.01</v>
      </c>
    </row>
    <row r="631" spans="1:32" ht="17.25" x14ac:dyDescent="0.3">
      <c r="A631" s="229">
        <v>362</v>
      </c>
      <c r="B631" s="230" t="s">
        <v>14</v>
      </c>
      <c r="C631" s="229">
        <v>261</v>
      </c>
      <c r="D631" s="229">
        <v>0</v>
      </c>
      <c r="E631" s="229">
        <v>1</v>
      </c>
      <c r="F631" s="229">
        <v>89</v>
      </c>
      <c r="G631" s="229">
        <v>189</v>
      </c>
      <c r="H631" s="229"/>
      <c r="I631" s="229"/>
      <c r="J631" s="229"/>
      <c r="K631" s="229"/>
      <c r="L631" s="229"/>
      <c r="M631" s="229"/>
      <c r="N631" s="229"/>
      <c r="O631" s="230"/>
      <c r="P631" s="490"/>
      <c r="Q631" s="229"/>
      <c r="R631" s="229"/>
      <c r="S631" s="229"/>
      <c r="T631" s="229"/>
      <c r="U631" s="229"/>
      <c r="V631" s="229"/>
      <c r="W631" s="647"/>
      <c r="X631" s="229"/>
      <c r="Y631" s="486"/>
      <c r="Z631" s="229"/>
      <c r="AA631" s="473">
        <f>SUM(W631-(W631*Z631/100))</f>
        <v>0</v>
      </c>
      <c r="AB631" s="472"/>
      <c r="AC631" s="659"/>
      <c r="AD631" s="229">
        <v>50</v>
      </c>
      <c r="AE631" s="229">
        <v>0</v>
      </c>
      <c r="AF631" s="229">
        <v>0.01</v>
      </c>
    </row>
    <row r="632" spans="1:32" ht="17.25" x14ac:dyDescent="0.3">
      <c r="A632" s="229">
        <v>363</v>
      </c>
      <c r="B632" s="230" t="s">
        <v>4</v>
      </c>
      <c r="C632" s="229">
        <v>5578</v>
      </c>
      <c r="D632" s="229">
        <v>0</v>
      </c>
      <c r="E632" s="229">
        <v>7</v>
      </c>
      <c r="F632" s="229">
        <v>17</v>
      </c>
      <c r="G632" s="229"/>
      <c r="H632" s="229">
        <v>717</v>
      </c>
      <c r="I632" s="229"/>
      <c r="J632" s="229"/>
      <c r="K632" s="229"/>
      <c r="L632" s="229">
        <v>75</v>
      </c>
      <c r="M632" s="229">
        <f>L632*H632</f>
        <v>53775</v>
      </c>
      <c r="N632" s="229"/>
      <c r="O632" s="230" t="s">
        <v>39</v>
      </c>
      <c r="P632" s="490" t="s">
        <v>2</v>
      </c>
      <c r="Q632" s="229">
        <v>142.5</v>
      </c>
      <c r="R632" s="229"/>
      <c r="S632" s="229">
        <v>142.5</v>
      </c>
      <c r="T632" s="229"/>
      <c r="U632" s="229"/>
      <c r="V632" s="229"/>
      <c r="W632" s="647">
        <v>6500</v>
      </c>
      <c r="X632" s="229">
        <f>Q632*W632</f>
        <v>926250</v>
      </c>
      <c r="Y632" s="486">
        <v>5</v>
      </c>
      <c r="Z632" s="229">
        <v>5</v>
      </c>
      <c r="AA632" s="473">
        <f>SUM(W632-(W632*Z632/100))</f>
        <v>6175</v>
      </c>
      <c r="AB632" s="472">
        <f>AA632+M632</f>
        <v>59950</v>
      </c>
      <c r="AC632" s="659"/>
      <c r="AD632" s="229">
        <v>10</v>
      </c>
      <c r="AE632" s="229">
        <v>0</v>
      </c>
      <c r="AF632" s="229">
        <v>0.02</v>
      </c>
    </row>
    <row r="633" spans="1:32" ht="17.25" x14ac:dyDescent="0.3">
      <c r="A633" s="229"/>
      <c r="B633" s="230"/>
      <c r="C633" s="229"/>
      <c r="D633" s="229"/>
      <c r="E633" s="229"/>
      <c r="F633" s="229"/>
      <c r="G633" s="229"/>
      <c r="H633" s="229"/>
      <c r="I633" s="229"/>
      <c r="J633" s="229"/>
      <c r="K633" s="229"/>
      <c r="L633" s="229"/>
      <c r="M633" s="229"/>
      <c r="N633" s="229"/>
      <c r="O633" s="230" t="s">
        <v>11</v>
      </c>
      <c r="P633" s="490" t="s">
        <v>0</v>
      </c>
      <c r="Q633" s="229">
        <v>70</v>
      </c>
      <c r="R633" s="229">
        <v>70</v>
      </c>
      <c r="S633" s="229"/>
      <c r="T633" s="229"/>
      <c r="U633" s="229"/>
      <c r="V633" s="229"/>
      <c r="W633" s="647">
        <v>2050</v>
      </c>
      <c r="X633" s="229">
        <f>Q633*W633</f>
        <v>143500</v>
      </c>
      <c r="Y633" s="486">
        <v>10</v>
      </c>
      <c r="Z633" s="229">
        <v>40</v>
      </c>
      <c r="AA633" s="473">
        <f>SUM(W633-(W633*Z633/100))</f>
        <v>1230</v>
      </c>
      <c r="AB633" s="472">
        <f>AA633</f>
        <v>1230</v>
      </c>
      <c r="AC633" s="659"/>
      <c r="AD633" s="229">
        <v>50</v>
      </c>
      <c r="AE633" s="229">
        <v>0</v>
      </c>
      <c r="AF633" s="229">
        <v>0.01</v>
      </c>
    </row>
    <row r="634" spans="1:32" ht="17.25" x14ac:dyDescent="0.3">
      <c r="A634" s="229"/>
      <c r="B634" s="230"/>
      <c r="C634" s="229"/>
      <c r="D634" s="229"/>
      <c r="E634" s="229"/>
      <c r="F634" s="229"/>
      <c r="G634" s="229"/>
      <c r="H634" s="229"/>
      <c r="I634" s="229"/>
      <c r="J634" s="229"/>
      <c r="K634" s="229"/>
      <c r="L634" s="229"/>
      <c r="M634" s="229"/>
      <c r="N634" s="229"/>
      <c r="O634" s="230" t="s">
        <v>8</v>
      </c>
      <c r="P634" s="490" t="s">
        <v>0</v>
      </c>
      <c r="Q634" s="229">
        <v>35.75</v>
      </c>
      <c r="R634" s="229">
        <v>35.75</v>
      </c>
      <c r="S634" s="229"/>
      <c r="T634" s="229"/>
      <c r="U634" s="229"/>
      <c r="V634" s="229"/>
      <c r="W634" s="647">
        <v>5400</v>
      </c>
      <c r="X634" s="229">
        <f>Q634*W634</f>
        <v>193050</v>
      </c>
      <c r="Y634" s="486">
        <v>10</v>
      </c>
      <c r="Z634" s="229">
        <v>40</v>
      </c>
      <c r="AA634" s="473">
        <f>SUM(W634-(W634*Z634/100))</f>
        <v>3240</v>
      </c>
      <c r="AB634" s="472">
        <f>AA634</f>
        <v>3240</v>
      </c>
      <c r="AC634" s="659"/>
      <c r="AD634" s="229">
        <v>50</v>
      </c>
      <c r="AE634" s="229">
        <v>0</v>
      </c>
      <c r="AF634" s="229">
        <v>0.01</v>
      </c>
    </row>
    <row r="635" spans="1:32" ht="17.25" x14ac:dyDescent="0.3">
      <c r="A635" s="229">
        <v>364</v>
      </c>
      <c r="B635" s="230" t="s">
        <v>4</v>
      </c>
      <c r="C635" s="229">
        <v>4647</v>
      </c>
      <c r="D635" s="229">
        <v>0</v>
      </c>
      <c r="E635" s="229">
        <v>0</v>
      </c>
      <c r="F635" s="229">
        <v>39</v>
      </c>
      <c r="G635" s="229"/>
      <c r="H635" s="229">
        <v>39</v>
      </c>
      <c r="I635" s="229"/>
      <c r="J635" s="229"/>
      <c r="K635" s="229"/>
      <c r="L635" s="229">
        <v>75</v>
      </c>
      <c r="M635" s="229">
        <f>L635*H635</f>
        <v>2925</v>
      </c>
      <c r="N635" s="229"/>
      <c r="O635" s="230" t="s">
        <v>39</v>
      </c>
      <c r="P635" s="490" t="s">
        <v>2</v>
      </c>
      <c r="Q635" s="229">
        <v>133</v>
      </c>
      <c r="R635" s="229"/>
      <c r="S635" s="229">
        <v>133</v>
      </c>
      <c r="T635" s="229"/>
      <c r="U635" s="229"/>
      <c r="V635" s="229"/>
      <c r="W635" s="647">
        <v>6500</v>
      </c>
      <c r="X635" s="229">
        <f>Q635*W635</f>
        <v>864500</v>
      </c>
      <c r="Y635" s="486">
        <v>10</v>
      </c>
      <c r="Z635" s="229">
        <v>10</v>
      </c>
      <c r="AA635" s="473">
        <f>SUM(W635-(W635*Z635/100))</f>
        <v>5850</v>
      </c>
      <c r="AB635" s="472">
        <f>AA635+M635</f>
        <v>8775</v>
      </c>
      <c r="AC635" s="659"/>
      <c r="AD635" s="229">
        <v>10</v>
      </c>
      <c r="AE635" s="229">
        <v>0</v>
      </c>
      <c r="AF635" s="229">
        <v>0.02</v>
      </c>
    </row>
    <row r="636" spans="1:32" ht="17.25" x14ac:dyDescent="0.3">
      <c r="A636" s="229">
        <v>365</v>
      </c>
      <c r="B636" s="230" t="s">
        <v>14</v>
      </c>
      <c r="C636" s="229">
        <v>6467</v>
      </c>
      <c r="D636" s="229">
        <v>0</v>
      </c>
      <c r="E636" s="229">
        <v>1</v>
      </c>
      <c r="F636" s="229">
        <v>66</v>
      </c>
      <c r="G636" s="229">
        <v>166</v>
      </c>
      <c r="H636" s="229"/>
      <c r="I636" s="229"/>
      <c r="J636" s="229"/>
      <c r="K636" s="229"/>
      <c r="L636" s="229"/>
      <c r="M636" s="229"/>
      <c r="N636" s="229"/>
      <c r="O636" s="230" t="s">
        <v>218</v>
      </c>
      <c r="P636" s="490" t="s">
        <v>0</v>
      </c>
      <c r="Q636" s="229">
        <v>117.18</v>
      </c>
      <c r="R636" s="229">
        <v>117.18</v>
      </c>
      <c r="S636" s="229"/>
      <c r="T636" s="229"/>
      <c r="U636" s="229"/>
      <c r="V636" s="229"/>
      <c r="W636" s="647">
        <v>2050</v>
      </c>
      <c r="X636" s="229">
        <f>Q636*W636</f>
        <v>240219</v>
      </c>
      <c r="Y636" s="486">
        <v>8</v>
      </c>
      <c r="Z636" s="229">
        <v>30</v>
      </c>
      <c r="AA636" s="473">
        <f>SUM(W636-(W636*Z636/100))</f>
        <v>1435</v>
      </c>
      <c r="AB636" s="472">
        <f>AA636</f>
        <v>1435</v>
      </c>
      <c r="AC636" s="659"/>
      <c r="AD636" s="229">
        <v>50</v>
      </c>
      <c r="AE636" s="229">
        <v>0</v>
      </c>
      <c r="AF636" s="229">
        <v>0.01</v>
      </c>
    </row>
    <row r="637" spans="1:32" ht="17.25" x14ac:dyDescent="0.3">
      <c r="A637" s="229">
        <v>366</v>
      </c>
      <c r="B637" s="230" t="s">
        <v>14</v>
      </c>
      <c r="C637" s="229">
        <v>262</v>
      </c>
      <c r="D637" s="229">
        <v>0</v>
      </c>
      <c r="E637" s="229">
        <v>1</v>
      </c>
      <c r="F637" s="229">
        <v>59</v>
      </c>
      <c r="G637" s="229">
        <v>159</v>
      </c>
      <c r="H637" s="229"/>
      <c r="I637" s="229"/>
      <c r="J637" s="229"/>
      <c r="K637" s="229"/>
      <c r="L637" s="229"/>
      <c r="M637" s="229"/>
      <c r="N637" s="229"/>
      <c r="O637" s="230" t="s">
        <v>11</v>
      </c>
      <c r="P637" s="490" t="s">
        <v>0</v>
      </c>
      <c r="Q637" s="229">
        <v>36</v>
      </c>
      <c r="R637" s="229">
        <v>36</v>
      </c>
      <c r="S637" s="229"/>
      <c r="T637" s="229"/>
      <c r="U637" s="229"/>
      <c r="V637" s="229"/>
      <c r="W637" s="647">
        <v>2050</v>
      </c>
      <c r="X637" s="229">
        <f>Q637*W637</f>
        <v>73800</v>
      </c>
      <c r="Y637" s="486">
        <v>9</v>
      </c>
      <c r="Z637" s="229">
        <v>35</v>
      </c>
      <c r="AA637" s="473">
        <f>SUM(W637-(W637*Z637/100))</f>
        <v>1332.5</v>
      </c>
      <c r="AB637" s="472">
        <f>AA637</f>
        <v>1332.5</v>
      </c>
      <c r="AC637" s="659"/>
      <c r="AD637" s="229">
        <v>50</v>
      </c>
      <c r="AE637" s="229">
        <v>0</v>
      </c>
      <c r="AF637" s="229">
        <v>0.01</v>
      </c>
    </row>
    <row r="638" spans="1:32" ht="17.25" x14ac:dyDescent="0.3">
      <c r="A638" s="229">
        <v>367</v>
      </c>
      <c r="B638" s="230" t="s">
        <v>4</v>
      </c>
      <c r="C638" s="229">
        <v>15094</v>
      </c>
      <c r="D638" s="229">
        <v>5</v>
      </c>
      <c r="E638" s="229">
        <v>2</v>
      </c>
      <c r="F638" s="229">
        <v>86</v>
      </c>
      <c r="G638" s="229">
        <v>2286</v>
      </c>
      <c r="H638" s="229"/>
      <c r="I638" s="229"/>
      <c r="J638" s="229"/>
      <c r="K638" s="229"/>
      <c r="L638" s="229">
        <v>75</v>
      </c>
      <c r="M638" s="229">
        <f>G638*L638</f>
        <v>171450</v>
      </c>
      <c r="N638" s="229"/>
      <c r="O638" s="230"/>
      <c r="P638" s="490"/>
      <c r="Q638" s="229"/>
      <c r="R638" s="229"/>
      <c r="S638" s="229"/>
      <c r="T638" s="229"/>
      <c r="U638" s="229"/>
      <c r="V638" s="229"/>
      <c r="W638" s="647"/>
      <c r="X638" s="229"/>
      <c r="Y638" s="486"/>
      <c r="Z638" s="229"/>
      <c r="AA638" s="473">
        <f>SUM(W638-(W638*Z638/100))</f>
        <v>0</v>
      </c>
      <c r="AB638" s="472">
        <f>M638</f>
        <v>171450</v>
      </c>
      <c r="AC638" s="659"/>
      <c r="AD638" s="229">
        <v>50</v>
      </c>
      <c r="AE638" s="229">
        <v>0</v>
      </c>
      <c r="AF638" s="229">
        <v>0.01</v>
      </c>
    </row>
    <row r="639" spans="1:32" ht="17.25" x14ac:dyDescent="0.3">
      <c r="A639" s="229">
        <v>368</v>
      </c>
      <c r="B639" s="230" t="s">
        <v>4</v>
      </c>
      <c r="C639" s="229">
        <v>1859</v>
      </c>
      <c r="D639" s="229">
        <v>5</v>
      </c>
      <c r="E639" s="229">
        <v>0</v>
      </c>
      <c r="F639" s="229">
        <v>61</v>
      </c>
      <c r="G639" s="229">
        <v>2061</v>
      </c>
      <c r="H639" s="229"/>
      <c r="I639" s="229"/>
      <c r="J639" s="229"/>
      <c r="K639" s="229"/>
      <c r="L639" s="229">
        <v>75</v>
      </c>
      <c r="M639" s="229">
        <f>G639*L639</f>
        <v>154575</v>
      </c>
      <c r="N639" s="229"/>
      <c r="O639" s="230"/>
      <c r="P639" s="490"/>
      <c r="Q639" s="229"/>
      <c r="R639" s="229"/>
      <c r="S639" s="229"/>
      <c r="T639" s="229"/>
      <c r="U639" s="229"/>
      <c r="V639" s="229"/>
      <c r="W639" s="647"/>
      <c r="X639" s="229"/>
      <c r="Y639" s="486"/>
      <c r="Z639" s="229"/>
      <c r="AA639" s="473">
        <f>SUM(W639-(W639*Z639/100))</f>
        <v>0</v>
      </c>
      <c r="AB639" s="472">
        <f>M639</f>
        <v>154575</v>
      </c>
      <c r="AC639" s="659"/>
      <c r="AD639" s="229">
        <v>50</v>
      </c>
      <c r="AE639" s="229">
        <v>0</v>
      </c>
      <c r="AF639" s="229">
        <v>0.01</v>
      </c>
    </row>
    <row r="640" spans="1:32" ht="17.25" x14ac:dyDescent="0.3">
      <c r="A640" s="229">
        <v>369</v>
      </c>
      <c r="B640" s="230" t="s">
        <v>4</v>
      </c>
      <c r="C640" s="229">
        <v>5580</v>
      </c>
      <c r="D640" s="229">
        <v>0</v>
      </c>
      <c r="E640" s="229">
        <v>0</v>
      </c>
      <c r="F640" s="229">
        <v>37</v>
      </c>
      <c r="G640" s="229"/>
      <c r="H640" s="229">
        <v>37</v>
      </c>
      <c r="I640" s="229"/>
      <c r="J640" s="229"/>
      <c r="K640" s="229"/>
      <c r="L640" s="229">
        <v>75</v>
      </c>
      <c r="M640" s="229">
        <f>L640*H640</f>
        <v>2775</v>
      </c>
      <c r="N640" s="229"/>
      <c r="O640" s="230" t="s">
        <v>44</v>
      </c>
      <c r="P640" s="490" t="s">
        <v>9</v>
      </c>
      <c r="Q640" s="229">
        <v>204.7</v>
      </c>
      <c r="R640" s="229"/>
      <c r="S640" s="229"/>
      <c r="T640" s="229"/>
      <c r="U640" s="229"/>
      <c r="V640" s="229"/>
      <c r="W640" s="647">
        <v>6500</v>
      </c>
      <c r="X640" s="229">
        <f>Q640*W640</f>
        <v>1330550</v>
      </c>
      <c r="Y640" s="486">
        <v>10</v>
      </c>
      <c r="Z640" s="229">
        <v>30</v>
      </c>
      <c r="AA640" s="473">
        <f>SUM(W640-(W640*Z640/100))</f>
        <v>4550</v>
      </c>
      <c r="AB640" s="472">
        <f>M640+AA640</f>
        <v>7325</v>
      </c>
      <c r="AC640" s="659"/>
      <c r="AD640" s="229">
        <v>10</v>
      </c>
      <c r="AE640" s="229">
        <v>0</v>
      </c>
      <c r="AF640" s="229">
        <v>0.02</v>
      </c>
    </row>
    <row r="641" spans="1:32" ht="17.25" x14ac:dyDescent="0.3">
      <c r="A641" s="229"/>
      <c r="B641" s="230"/>
      <c r="C641" s="229"/>
      <c r="D641" s="229"/>
      <c r="E641" s="229"/>
      <c r="F641" s="229"/>
      <c r="G641" s="229"/>
      <c r="H641" s="229"/>
      <c r="I641" s="229"/>
      <c r="J641" s="229"/>
      <c r="K641" s="229"/>
      <c r="L641" s="229"/>
      <c r="M641" s="229"/>
      <c r="N641" s="229"/>
      <c r="O641" s="230" t="s">
        <v>317</v>
      </c>
      <c r="P641" s="490" t="s">
        <v>2</v>
      </c>
      <c r="Q641" s="229"/>
      <c r="R641" s="229"/>
      <c r="S641" s="229">
        <v>119.7</v>
      </c>
      <c r="T641" s="229"/>
      <c r="U641" s="229"/>
      <c r="V641" s="229"/>
      <c r="W641" s="647"/>
      <c r="X641" s="229"/>
      <c r="Y641" s="486"/>
      <c r="Z641" s="229"/>
      <c r="AA641" s="473">
        <f>SUM(W641-(W641*Z641/100))</f>
        <v>0</v>
      </c>
      <c r="AB641" s="472"/>
      <c r="AC641" s="659"/>
      <c r="AD641" s="229"/>
      <c r="AE641" s="229">
        <v>0</v>
      </c>
      <c r="AF641" s="229"/>
    </row>
    <row r="642" spans="1:32" ht="17.25" x14ac:dyDescent="0.3">
      <c r="A642" s="229"/>
      <c r="B642" s="230"/>
      <c r="C642" s="229"/>
      <c r="D642" s="229"/>
      <c r="E642" s="229"/>
      <c r="F642" s="229"/>
      <c r="G642" s="229"/>
      <c r="H642" s="229"/>
      <c r="I642" s="229"/>
      <c r="J642" s="229"/>
      <c r="K642" s="229"/>
      <c r="L642" s="229"/>
      <c r="M642" s="229"/>
      <c r="N642" s="229"/>
      <c r="O642" s="230" t="s">
        <v>318</v>
      </c>
      <c r="P642" s="490" t="s">
        <v>0</v>
      </c>
      <c r="Q642" s="229"/>
      <c r="R642" s="229"/>
      <c r="S642" s="229">
        <v>85</v>
      </c>
      <c r="T642" s="229"/>
      <c r="U642" s="229"/>
      <c r="V642" s="229"/>
      <c r="W642" s="647"/>
      <c r="X642" s="229"/>
      <c r="Y642" s="486"/>
      <c r="Z642" s="229"/>
      <c r="AA642" s="473">
        <f>SUM(W642-(W642*Z642/100))</f>
        <v>0</v>
      </c>
      <c r="AB642" s="472"/>
      <c r="AC642" s="659"/>
      <c r="AD642" s="229"/>
      <c r="AE642" s="229">
        <v>0</v>
      </c>
      <c r="AF642" s="229"/>
    </row>
    <row r="643" spans="1:32" ht="17.25" x14ac:dyDescent="0.3">
      <c r="A643" s="229">
        <v>370</v>
      </c>
      <c r="B643" s="230" t="s">
        <v>4</v>
      </c>
      <c r="C643" s="229">
        <v>15094</v>
      </c>
      <c r="D643" s="229">
        <v>5</v>
      </c>
      <c r="E643" s="229">
        <v>2</v>
      </c>
      <c r="F643" s="229">
        <v>86</v>
      </c>
      <c r="G643" s="229">
        <v>2286</v>
      </c>
      <c r="H643" s="229"/>
      <c r="I643" s="229"/>
      <c r="J643" s="229"/>
      <c r="K643" s="229"/>
      <c r="L643" s="229">
        <v>75</v>
      </c>
      <c r="M643" s="229">
        <f>L643*G643</f>
        <v>171450</v>
      </c>
      <c r="N643" s="229"/>
      <c r="O643" s="230"/>
      <c r="P643" s="490"/>
      <c r="Q643" s="229"/>
      <c r="R643" s="229"/>
      <c r="S643" s="229"/>
      <c r="T643" s="229"/>
      <c r="U643" s="229"/>
      <c r="V643" s="229"/>
      <c r="W643" s="647"/>
      <c r="X643" s="229"/>
      <c r="Y643" s="486"/>
      <c r="Z643" s="229"/>
      <c r="AA643" s="473">
        <f>SUM(W643-(W643*Z643/100))</f>
        <v>0</v>
      </c>
      <c r="AB643" s="472">
        <f>M643</f>
        <v>171450</v>
      </c>
      <c r="AC643" s="659"/>
      <c r="AD643" s="229">
        <v>50</v>
      </c>
      <c r="AE643" s="229">
        <v>0</v>
      </c>
      <c r="AF643" s="229">
        <v>0.01</v>
      </c>
    </row>
    <row r="644" spans="1:32" ht="17.25" x14ac:dyDescent="0.3">
      <c r="A644" s="229">
        <v>371</v>
      </c>
      <c r="B644" s="230" t="s">
        <v>14</v>
      </c>
      <c r="C644" s="229">
        <v>6459</v>
      </c>
      <c r="D644" s="229">
        <v>0</v>
      </c>
      <c r="E644" s="229">
        <v>3</v>
      </c>
      <c r="F644" s="229">
        <v>20</v>
      </c>
      <c r="G644" s="229"/>
      <c r="H644" s="229">
        <v>320</v>
      </c>
      <c r="I644" s="229"/>
      <c r="J644" s="229"/>
      <c r="K644" s="229"/>
      <c r="L644" s="229"/>
      <c r="M644" s="229"/>
      <c r="N644" s="229"/>
      <c r="O644" s="230" t="s">
        <v>39</v>
      </c>
      <c r="P644" s="490" t="s">
        <v>2</v>
      </c>
      <c r="Q644" s="229">
        <v>61.11</v>
      </c>
      <c r="R644" s="229"/>
      <c r="S644" s="229"/>
      <c r="T644" s="229"/>
      <c r="U644" s="229"/>
      <c r="V644" s="229"/>
      <c r="W644" s="647">
        <v>6500</v>
      </c>
      <c r="X644" s="229">
        <f>Q644*W644</f>
        <v>397215</v>
      </c>
      <c r="Y644" s="486">
        <v>4</v>
      </c>
      <c r="Z644" s="229">
        <v>4</v>
      </c>
      <c r="AA644" s="473">
        <f>SUM(W644-(W644*Z644/100))</f>
        <v>6240</v>
      </c>
      <c r="AB644" s="472"/>
      <c r="AC644" s="659"/>
      <c r="AD644" s="229">
        <v>10</v>
      </c>
      <c r="AE644" s="229">
        <v>0</v>
      </c>
      <c r="AF644" s="229">
        <v>0.02</v>
      </c>
    </row>
    <row r="645" spans="1:32" ht="17.25" x14ac:dyDescent="0.3">
      <c r="A645" s="229"/>
      <c r="B645" s="230"/>
      <c r="C645" s="229"/>
      <c r="D645" s="229"/>
      <c r="E645" s="229"/>
      <c r="F645" s="229"/>
      <c r="G645" s="229"/>
      <c r="H645" s="229"/>
      <c r="I645" s="229"/>
      <c r="J645" s="229"/>
      <c r="K645" s="229"/>
      <c r="L645" s="229"/>
      <c r="M645" s="229"/>
      <c r="N645" s="229"/>
      <c r="O645" s="230" t="s">
        <v>1356</v>
      </c>
      <c r="P645" s="490" t="s">
        <v>2</v>
      </c>
      <c r="Q645" s="229">
        <v>420</v>
      </c>
      <c r="R645" s="229"/>
      <c r="S645" s="229"/>
      <c r="T645" s="229">
        <v>420</v>
      </c>
      <c r="U645" s="229"/>
      <c r="V645" s="229"/>
      <c r="W645" s="647">
        <v>2400</v>
      </c>
      <c r="X645" s="229">
        <f>Q645*W645</f>
        <v>1008000</v>
      </c>
      <c r="Y645" s="486">
        <v>4</v>
      </c>
      <c r="Z645" s="229">
        <v>4</v>
      </c>
      <c r="AA645" s="473">
        <f>SUM(W645-(W645*Z645/100))</f>
        <v>2304</v>
      </c>
      <c r="AB645" s="472"/>
      <c r="AC645" s="659"/>
      <c r="AD645" s="229">
        <v>10</v>
      </c>
      <c r="AE645" s="229">
        <v>0</v>
      </c>
      <c r="AF645" s="229">
        <v>0.02</v>
      </c>
    </row>
    <row r="646" spans="1:32" ht="17.25" x14ac:dyDescent="0.3">
      <c r="A646" s="229">
        <v>372</v>
      </c>
      <c r="B646" s="230" t="s">
        <v>4</v>
      </c>
      <c r="C646" s="229">
        <v>4646</v>
      </c>
      <c r="D646" s="229">
        <v>0</v>
      </c>
      <c r="E646" s="229">
        <v>0</v>
      </c>
      <c r="F646" s="229">
        <v>62</v>
      </c>
      <c r="G646" s="229"/>
      <c r="H646" s="229">
        <v>62</v>
      </c>
      <c r="I646" s="229"/>
      <c r="J646" s="229"/>
      <c r="K646" s="229"/>
      <c r="L646" s="229">
        <v>75</v>
      </c>
      <c r="M646" s="229">
        <f>L646*H646</f>
        <v>4650</v>
      </c>
      <c r="N646" s="229"/>
      <c r="O646" s="230" t="s">
        <v>39</v>
      </c>
      <c r="P646" s="490" t="s">
        <v>2</v>
      </c>
      <c r="Q646" s="229">
        <v>220.4</v>
      </c>
      <c r="R646" s="229"/>
      <c r="S646" s="229">
        <v>220.4</v>
      </c>
      <c r="T646" s="229"/>
      <c r="U646" s="229"/>
      <c r="V646" s="229"/>
      <c r="W646" s="647">
        <v>6500</v>
      </c>
      <c r="X646" s="229">
        <f>Q646*W646</f>
        <v>1432600</v>
      </c>
      <c r="Y646" s="486">
        <v>5</v>
      </c>
      <c r="Z646" s="229">
        <v>5</v>
      </c>
      <c r="AA646" s="473">
        <f>SUM(W646-(W646*Z646/100))</f>
        <v>6175</v>
      </c>
      <c r="AB646" s="472">
        <f>AA646+M646</f>
        <v>10825</v>
      </c>
      <c r="AC646" s="659"/>
      <c r="AD646" s="229">
        <v>10</v>
      </c>
      <c r="AE646" s="229">
        <v>0</v>
      </c>
      <c r="AF646" s="229">
        <v>0.02</v>
      </c>
    </row>
    <row r="647" spans="1:32" ht="17.25" x14ac:dyDescent="0.3">
      <c r="A647" s="229">
        <v>373</v>
      </c>
      <c r="B647" s="230" t="s">
        <v>4</v>
      </c>
      <c r="C647" s="229">
        <v>15083</v>
      </c>
      <c r="D647" s="229">
        <v>7</v>
      </c>
      <c r="E647" s="229">
        <v>3</v>
      </c>
      <c r="F647" s="229">
        <v>66</v>
      </c>
      <c r="G647" s="229">
        <v>3166</v>
      </c>
      <c r="H647" s="229"/>
      <c r="I647" s="229"/>
      <c r="J647" s="229"/>
      <c r="K647" s="229"/>
      <c r="L647" s="229">
        <v>75</v>
      </c>
      <c r="M647" s="229">
        <f>L647*G647</f>
        <v>237450</v>
      </c>
      <c r="N647" s="229"/>
      <c r="O647" s="230"/>
      <c r="P647" s="490"/>
      <c r="Q647" s="229"/>
      <c r="R647" s="229"/>
      <c r="S647" s="229"/>
      <c r="T647" s="229"/>
      <c r="U647" s="229"/>
      <c r="V647" s="229"/>
      <c r="W647" s="647"/>
      <c r="X647" s="229"/>
      <c r="Y647" s="486"/>
      <c r="Z647" s="229"/>
      <c r="AA647" s="473">
        <f>SUM(W647-(W647*Z647/100))</f>
        <v>0</v>
      </c>
      <c r="AB647" s="472">
        <f>M647</f>
        <v>237450</v>
      </c>
      <c r="AC647" s="659"/>
      <c r="AD647" s="229">
        <v>50</v>
      </c>
      <c r="AE647" s="229">
        <v>0</v>
      </c>
      <c r="AF647" s="229">
        <v>0.01</v>
      </c>
    </row>
    <row r="648" spans="1:32" ht="17.25" x14ac:dyDescent="0.3">
      <c r="A648" s="229">
        <v>374</v>
      </c>
      <c r="B648" s="230" t="s">
        <v>5</v>
      </c>
      <c r="C648" s="229">
        <v>84</v>
      </c>
      <c r="D648" s="229">
        <v>2</v>
      </c>
      <c r="E648" s="229">
        <v>3</v>
      </c>
      <c r="F648" s="229">
        <v>58</v>
      </c>
      <c r="G648" s="229">
        <v>1158</v>
      </c>
      <c r="H648" s="229"/>
      <c r="I648" s="229"/>
      <c r="J648" s="229"/>
      <c r="K648" s="229"/>
      <c r="L648" s="229"/>
      <c r="M648" s="229"/>
      <c r="N648" s="229"/>
      <c r="O648" s="230"/>
      <c r="P648" s="490"/>
      <c r="Q648" s="229"/>
      <c r="R648" s="229"/>
      <c r="S648" s="229"/>
      <c r="T648" s="229"/>
      <c r="U648" s="229"/>
      <c r="V648" s="229"/>
      <c r="W648" s="647"/>
      <c r="X648" s="229"/>
      <c r="Y648" s="486"/>
      <c r="Z648" s="229"/>
      <c r="AA648" s="473">
        <f>SUM(W648-(W648*Z648/100))</f>
        <v>0</v>
      </c>
      <c r="AB648" s="472"/>
      <c r="AC648" s="659"/>
      <c r="AD648" s="229">
        <v>50</v>
      </c>
      <c r="AE648" s="229">
        <v>0</v>
      </c>
      <c r="AF648" s="229">
        <v>0.01</v>
      </c>
    </row>
    <row r="649" spans="1:32" ht="17.25" x14ac:dyDescent="0.3">
      <c r="A649" s="229">
        <v>375</v>
      </c>
      <c r="B649" s="230" t="s">
        <v>4</v>
      </c>
      <c r="C649" s="229">
        <v>1908</v>
      </c>
      <c r="D649" s="229">
        <v>10</v>
      </c>
      <c r="E649" s="229">
        <v>0</v>
      </c>
      <c r="F649" s="229">
        <v>90</v>
      </c>
      <c r="G649" s="229">
        <v>4090</v>
      </c>
      <c r="H649" s="229"/>
      <c r="I649" s="229"/>
      <c r="J649" s="229"/>
      <c r="K649" s="229"/>
      <c r="L649" s="229">
        <v>75</v>
      </c>
      <c r="M649" s="229">
        <f>G649*L649</f>
        <v>306750</v>
      </c>
      <c r="N649" s="229"/>
      <c r="O649" s="230"/>
      <c r="P649" s="490"/>
      <c r="Q649" s="229"/>
      <c r="R649" s="229"/>
      <c r="S649" s="229"/>
      <c r="T649" s="229"/>
      <c r="U649" s="229"/>
      <c r="V649" s="229"/>
      <c r="W649" s="647"/>
      <c r="X649" s="229"/>
      <c r="Y649" s="486"/>
      <c r="Z649" s="229"/>
      <c r="AA649" s="473">
        <f>SUM(W649-(W649*Z649/100))</f>
        <v>0</v>
      </c>
      <c r="AB649" s="472">
        <f>M649</f>
        <v>306750</v>
      </c>
      <c r="AC649" s="659"/>
      <c r="AD649" s="229">
        <v>50</v>
      </c>
      <c r="AE649" s="229">
        <v>0</v>
      </c>
      <c r="AF649" s="229">
        <v>0.01</v>
      </c>
    </row>
    <row r="650" spans="1:32" ht="17.25" x14ac:dyDescent="0.3">
      <c r="A650" s="229">
        <v>376</v>
      </c>
      <c r="B650" s="230" t="s">
        <v>4</v>
      </c>
      <c r="C650" s="229">
        <v>4685</v>
      </c>
      <c r="D650" s="229">
        <v>11</v>
      </c>
      <c r="E650" s="229">
        <v>1</v>
      </c>
      <c r="F650" s="229">
        <v>64</v>
      </c>
      <c r="G650" s="229">
        <v>4564</v>
      </c>
      <c r="H650" s="229"/>
      <c r="I650" s="229"/>
      <c r="J650" s="229"/>
      <c r="K650" s="229"/>
      <c r="L650" s="229">
        <v>75</v>
      </c>
      <c r="M650" s="229">
        <f>L650*G650</f>
        <v>342300</v>
      </c>
      <c r="N650" s="229"/>
      <c r="O650" s="230"/>
      <c r="P650" s="490"/>
      <c r="Q650" s="229"/>
      <c r="R650" s="229"/>
      <c r="S650" s="229"/>
      <c r="T650" s="229"/>
      <c r="U650" s="229"/>
      <c r="V650" s="229"/>
      <c r="W650" s="647"/>
      <c r="X650" s="229"/>
      <c r="Y650" s="486"/>
      <c r="Z650" s="229"/>
      <c r="AA650" s="473">
        <f>SUM(W650-(W650*Z650/100))</f>
        <v>0</v>
      </c>
      <c r="AB650" s="472">
        <f>M650</f>
        <v>342300</v>
      </c>
      <c r="AC650" s="659"/>
      <c r="AD650" s="229">
        <v>50</v>
      </c>
      <c r="AE650" s="229">
        <v>0</v>
      </c>
      <c r="AF650" s="229">
        <v>0.01</v>
      </c>
    </row>
    <row r="651" spans="1:32" ht="17.25" x14ac:dyDescent="0.3">
      <c r="A651" s="229">
        <v>377</v>
      </c>
      <c r="B651" s="230" t="s">
        <v>4</v>
      </c>
      <c r="C651" s="229">
        <v>12679</v>
      </c>
      <c r="D651" s="229">
        <v>0</v>
      </c>
      <c r="E651" s="229">
        <v>3</v>
      </c>
      <c r="F651" s="229">
        <v>91</v>
      </c>
      <c r="G651" s="229"/>
      <c r="H651" s="229">
        <v>391</v>
      </c>
      <c r="I651" s="229"/>
      <c r="J651" s="229"/>
      <c r="K651" s="229"/>
      <c r="L651" s="229">
        <v>75</v>
      </c>
      <c r="M651" s="229">
        <f>H651*L651</f>
        <v>29325</v>
      </c>
      <c r="N651" s="229"/>
      <c r="O651" s="230" t="s">
        <v>44</v>
      </c>
      <c r="P651" s="490" t="s">
        <v>9</v>
      </c>
      <c r="Q651" s="229">
        <v>628</v>
      </c>
      <c r="R651" s="229"/>
      <c r="S651" s="229"/>
      <c r="T651" s="229"/>
      <c r="U651" s="229"/>
      <c r="V651" s="229"/>
      <c r="W651" s="647">
        <v>6500</v>
      </c>
      <c r="X651" s="229">
        <f>Q651*W651</f>
        <v>4082000</v>
      </c>
      <c r="Y651" s="486">
        <v>20</v>
      </c>
      <c r="Z651" s="229">
        <v>75</v>
      </c>
      <c r="AA651" s="473">
        <f>SUM(W651-(W651*Z651/100))</f>
        <v>1625</v>
      </c>
      <c r="AB651" s="472">
        <f>AA651+M651</f>
        <v>30950</v>
      </c>
      <c r="AC651" s="659"/>
      <c r="AD651" s="229">
        <v>10</v>
      </c>
      <c r="AE651" s="229">
        <v>0</v>
      </c>
      <c r="AF651" s="229">
        <v>0.02</v>
      </c>
    </row>
    <row r="652" spans="1:32" ht="17.25" x14ac:dyDescent="0.3">
      <c r="A652" s="229"/>
      <c r="B652" s="230"/>
      <c r="C652" s="229"/>
      <c r="D652" s="229"/>
      <c r="E652" s="229"/>
      <c r="F652" s="229"/>
      <c r="G652" s="229"/>
      <c r="H652" s="229"/>
      <c r="I652" s="229"/>
      <c r="J652" s="229"/>
      <c r="K652" s="229"/>
      <c r="L652" s="229"/>
      <c r="M652" s="229"/>
      <c r="N652" s="229"/>
      <c r="O652" s="230" t="s">
        <v>317</v>
      </c>
      <c r="P652" s="490" t="s">
        <v>2</v>
      </c>
      <c r="Q652" s="229"/>
      <c r="R652" s="229"/>
      <c r="S652" s="229">
        <v>418</v>
      </c>
      <c r="T652" s="229"/>
      <c r="U652" s="229"/>
      <c r="V652" s="229"/>
      <c r="W652" s="647"/>
      <c r="X652" s="229"/>
      <c r="Y652" s="486"/>
      <c r="Z652" s="229"/>
      <c r="AA652" s="473">
        <f>SUM(W652-(W652*Z652/100))</f>
        <v>0</v>
      </c>
      <c r="AB652" s="472"/>
      <c r="AC652" s="659"/>
      <c r="AD652" s="229"/>
      <c r="AE652" s="229">
        <v>0</v>
      </c>
      <c r="AF652" s="229"/>
    </row>
    <row r="653" spans="1:32" ht="17.25" x14ac:dyDescent="0.3">
      <c r="A653" s="229"/>
      <c r="B653" s="230"/>
      <c r="C653" s="229"/>
      <c r="D653" s="229"/>
      <c r="E653" s="229"/>
      <c r="F653" s="229"/>
      <c r="G653" s="229"/>
      <c r="H653" s="229"/>
      <c r="I653" s="229"/>
      <c r="J653" s="229"/>
      <c r="K653" s="229"/>
      <c r="L653" s="229"/>
      <c r="M653" s="229"/>
      <c r="N653" s="229"/>
      <c r="O653" s="230" t="s">
        <v>318</v>
      </c>
      <c r="P653" s="490" t="s">
        <v>0</v>
      </c>
      <c r="Q653" s="229"/>
      <c r="R653" s="229"/>
      <c r="S653" s="229">
        <v>210</v>
      </c>
      <c r="T653" s="229"/>
      <c r="U653" s="229"/>
      <c r="V653" s="229"/>
      <c r="W653" s="647"/>
      <c r="X653" s="229"/>
      <c r="Y653" s="486"/>
      <c r="Z653" s="229"/>
      <c r="AA653" s="473">
        <f>SUM(W653-(W653*Z653/100))</f>
        <v>0</v>
      </c>
      <c r="AB653" s="472"/>
      <c r="AC653" s="659"/>
      <c r="AD653" s="229"/>
      <c r="AE653" s="229">
        <v>0</v>
      </c>
      <c r="AF653" s="229"/>
    </row>
    <row r="654" spans="1:32" ht="17.25" x14ac:dyDescent="0.3">
      <c r="A654" s="229"/>
      <c r="B654" s="230"/>
      <c r="C654" s="229"/>
      <c r="D654" s="229"/>
      <c r="E654" s="229"/>
      <c r="F654" s="229"/>
      <c r="G654" s="229"/>
      <c r="H654" s="229"/>
      <c r="I654" s="229"/>
      <c r="J654" s="229"/>
      <c r="K654" s="229"/>
      <c r="L654" s="229"/>
      <c r="M654" s="229"/>
      <c r="N654" s="229"/>
      <c r="O654" s="230" t="s">
        <v>8</v>
      </c>
      <c r="P654" s="490" t="s">
        <v>0</v>
      </c>
      <c r="Q654" s="229">
        <v>22</v>
      </c>
      <c r="R654" s="229">
        <v>22</v>
      </c>
      <c r="S654" s="229"/>
      <c r="T654" s="229"/>
      <c r="U654" s="229"/>
      <c r="V654" s="229"/>
      <c r="W654" s="647">
        <v>5400</v>
      </c>
      <c r="X654" s="229">
        <f>Q654*W654</f>
        <v>118800</v>
      </c>
      <c r="Y654" s="486">
        <v>15</v>
      </c>
      <c r="Z654" s="229">
        <v>65</v>
      </c>
      <c r="AA654" s="473">
        <f>SUM(W654-(W654*Z654/100))</f>
        <v>1890</v>
      </c>
      <c r="AB654" s="472">
        <f>AA654</f>
        <v>1890</v>
      </c>
      <c r="AC654" s="659"/>
      <c r="AD654" s="229">
        <v>50</v>
      </c>
      <c r="AE654" s="229">
        <v>0</v>
      </c>
      <c r="AF654" s="229">
        <v>0.01</v>
      </c>
    </row>
    <row r="655" spans="1:32" ht="17.25" x14ac:dyDescent="0.3">
      <c r="A655" s="229"/>
      <c r="B655" s="230"/>
      <c r="C655" s="229"/>
      <c r="D655" s="229"/>
      <c r="E655" s="229"/>
      <c r="F655" s="229"/>
      <c r="G655" s="229"/>
      <c r="H655" s="229"/>
      <c r="I655" s="229"/>
      <c r="J655" s="229"/>
      <c r="K655" s="229"/>
      <c r="L655" s="229"/>
      <c r="M655" s="229"/>
      <c r="N655" s="229"/>
      <c r="O655" s="230" t="s">
        <v>8</v>
      </c>
      <c r="P655" s="490" t="s">
        <v>0</v>
      </c>
      <c r="Q655" s="229">
        <v>34.31</v>
      </c>
      <c r="R655" s="229">
        <v>34.31</v>
      </c>
      <c r="S655" s="229"/>
      <c r="T655" s="229"/>
      <c r="U655" s="229"/>
      <c r="V655" s="229"/>
      <c r="W655" s="647">
        <v>5400</v>
      </c>
      <c r="X655" s="229">
        <f>Q655*W655</f>
        <v>185274</v>
      </c>
      <c r="Y655" s="486">
        <v>15</v>
      </c>
      <c r="Z655" s="229">
        <v>65</v>
      </c>
      <c r="AA655" s="473">
        <f>SUM(W655-(W655*Z655/100))</f>
        <v>1890</v>
      </c>
      <c r="AB655" s="472">
        <f>AA655</f>
        <v>1890</v>
      </c>
      <c r="AC655" s="659"/>
      <c r="AD655" s="229">
        <v>50</v>
      </c>
      <c r="AE655" s="229">
        <v>0</v>
      </c>
      <c r="AF655" s="229">
        <v>0.01</v>
      </c>
    </row>
    <row r="656" spans="1:32" ht="17.25" x14ac:dyDescent="0.3">
      <c r="A656" s="229"/>
      <c r="B656" s="230"/>
      <c r="C656" s="229"/>
      <c r="D656" s="229"/>
      <c r="E656" s="229"/>
      <c r="F656" s="229"/>
      <c r="G656" s="229"/>
      <c r="H656" s="229"/>
      <c r="I656" s="229"/>
      <c r="J656" s="229"/>
      <c r="K656" s="229"/>
      <c r="L656" s="229"/>
      <c r="M656" s="229"/>
      <c r="N656" s="229"/>
      <c r="O656" s="230" t="s">
        <v>867</v>
      </c>
      <c r="P656" s="490" t="s">
        <v>0</v>
      </c>
      <c r="Q656" s="229">
        <v>13.2</v>
      </c>
      <c r="R656" s="229">
        <v>13.2</v>
      </c>
      <c r="S656" s="229"/>
      <c r="T656" s="229"/>
      <c r="U656" s="229"/>
      <c r="V656" s="229"/>
      <c r="W656" s="647">
        <v>2050</v>
      </c>
      <c r="X656" s="229">
        <f>Q656*W656</f>
        <v>27060</v>
      </c>
      <c r="Y656" s="486">
        <v>9</v>
      </c>
      <c r="Z656" s="229">
        <v>35</v>
      </c>
      <c r="AA656" s="473">
        <f>SUM(W656-(W656*Z656/100))</f>
        <v>1332.5</v>
      </c>
      <c r="AB656" s="472">
        <f>AA656</f>
        <v>1332.5</v>
      </c>
      <c r="AC656" s="659"/>
      <c r="AD656" s="229">
        <v>50</v>
      </c>
      <c r="AE656" s="229">
        <v>0</v>
      </c>
      <c r="AF656" s="229">
        <v>0.01</v>
      </c>
    </row>
    <row r="657" spans="1:32" ht="17.25" x14ac:dyDescent="0.3">
      <c r="A657" s="229"/>
      <c r="B657" s="230"/>
      <c r="C657" s="229"/>
      <c r="D657" s="229"/>
      <c r="E657" s="229"/>
      <c r="F657" s="229"/>
      <c r="G657" s="229"/>
      <c r="H657" s="229"/>
      <c r="I657" s="229"/>
      <c r="J657" s="229"/>
      <c r="K657" s="229"/>
      <c r="L657" s="229"/>
      <c r="M657" s="229"/>
      <c r="N657" s="229"/>
      <c r="O657" s="230" t="s">
        <v>11</v>
      </c>
      <c r="P657" s="490" t="s">
        <v>0</v>
      </c>
      <c r="Q657" s="229">
        <v>77</v>
      </c>
      <c r="R657" s="229">
        <v>77</v>
      </c>
      <c r="S657" s="229"/>
      <c r="T657" s="229"/>
      <c r="U657" s="229"/>
      <c r="V657" s="229"/>
      <c r="W657" s="647">
        <v>2050</v>
      </c>
      <c r="X657" s="229">
        <f>Q657*W657</f>
        <v>157850</v>
      </c>
      <c r="Y657" s="486">
        <v>9</v>
      </c>
      <c r="Z657" s="229">
        <v>35</v>
      </c>
      <c r="AA657" s="473">
        <f>SUM(W657-(W657*Z657/100))</f>
        <v>1332.5</v>
      </c>
      <c r="AB657" s="472">
        <f>AA657</f>
        <v>1332.5</v>
      </c>
      <c r="AC657" s="659"/>
      <c r="AD657" s="229">
        <v>50</v>
      </c>
      <c r="AE657" s="229">
        <v>0</v>
      </c>
      <c r="AF657" s="229">
        <v>0.01</v>
      </c>
    </row>
    <row r="658" spans="1:32" ht="17.25" x14ac:dyDescent="0.3">
      <c r="A658" s="229">
        <v>378</v>
      </c>
      <c r="B658" s="230" t="s">
        <v>4</v>
      </c>
      <c r="C658" s="229">
        <v>4128</v>
      </c>
      <c r="D658" s="229">
        <v>1</v>
      </c>
      <c r="E658" s="229">
        <v>3</v>
      </c>
      <c r="F658" s="229">
        <v>29</v>
      </c>
      <c r="G658" s="229">
        <v>429</v>
      </c>
      <c r="H658" s="229"/>
      <c r="I658" s="229"/>
      <c r="J658" s="229"/>
      <c r="K658" s="229"/>
      <c r="L658" s="229">
        <v>75</v>
      </c>
      <c r="M658" s="229">
        <f>G658*L658</f>
        <v>32175</v>
      </c>
      <c r="N658" s="229"/>
      <c r="O658" s="230"/>
      <c r="P658" s="490"/>
      <c r="Q658" s="229"/>
      <c r="R658" s="229"/>
      <c r="S658" s="229"/>
      <c r="T658" s="229"/>
      <c r="U658" s="229"/>
      <c r="V658" s="229"/>
      <c r="W658" s="647"/>
      <c r="X658" s="229"/>
      <c r="Y658" s="486"/>
      <c r="Z658" s="229"/>
      <c r="AA658" s="473">
        <f>SUM(W658-(W658*Z658/100))</f>
        <v>0</v>
      </c>
      <c r="AB658" s="472">
        <f>M658</f>
        <v>32175</v>
      </c>
      <c r="AC658" s="659"/>
      <c r="AD658" s="229">
        <v>50</v>
      </c>
      <c r="AE658" s="229">
        <v>0</v>
      </c>
      <c r="AF658" s="229">
        <v>0.01</v>
      </c>
    </row>
    <row r="659" spans="1:32" ht="17.25" x14ac:dyDescent="0.3">
      <c r="A659" s="229">
        <v>379</v>
      </c>
      <c r="B659" s="230" t="s">
        <v>5</v>
      </c>
      <c r="C659" s="229"/>
      <c r="D659" s="229">
        <v>3</v>
      </c>
      <c r="E659" s="229">
        <v>0</v>
      </c>
      <c r="F659" s="229">
        <v>62</v>
      </c>
      <c r="G659" s="229">
        <v>1262</v>
      </c>
      <c r="H659" s="229"/>
      <c r="I659" s="229"/>
      <c r="J659" s="229"/>
      <c r="K659" s="229"/>
      <c r="L659" s="229"/>
      <c r="M659" s="229"/>
      <c r="N659" s="229"/>
      <c r="O659" s="230"/>
      <c r="P659" s="490"/>
      <c r="Q659" s="229"/>
      <c r="R659" s="229"/>
      <c r="S659" s="229"/>
      <c r="T659" s="229"/>
      <c r="U659" s="229"/>
      <c r="V659" s="229"/>
      <c r="W659" s="647"/>
      <c r="X659" s="229"/>
      <c r="Y659" s="486"/>
      <c r="Z659" s="229"/>
      <c r="AA659" s="473">
        <f>SUM(W659-(W659*Z659/100))</f>
        <v>0</v>
      </c>
      <c r="AB659" s="472"/>
      <c r="AC659" s="659"/>
      <c r="AD659" s="229">
        <v>50</v>
      </c>
      <c r="AE659" s="229">
        <v>0</v>
      </c>
      <c r="AF659" s="229">
        <v>0.01</v>
      </c>
    </row>
    <row r="660" spans="1:32" ht="17.25" x14ac:dyDescent="0.3">
      <c r="A660" s="229">
        <v>380</v>
      </c>
      <c r="B660" s="230" t="s">
        <v>14</v>
      </c>
      <c r="C660" s="229">
        <v>1543</v>
      </c>
      <c r="D660" s="229">
        <v>0</v>
      </c>
      <c r="E660" s="229">
        <v>1</v>
      </c>
      <c r="F660" s="229">
        <v>53</v>
      </c>
      <c r="G660" s="229"/>
      <c r="H660" s="229">
        <v>153</v>
      </c>
      <c r="I660" s="229"/>
      <c r="J660" s="229"/>
      <c r="K660" s="229"/>
      <c r="L660" s="229"/>
      <c r="M660" s="229"/>
      <c r="N660" s="229"/>
      <c r="O660" s="230" t="s">
        <v>39</v>
      </c>
      <c r="P660" s="490" t="s">
        <v>2</v>
      </c>
      <c r="Q660" s="229">
        <v>90.25</v>
      </c>
      <c r="R660" s="229"/>
      <c r="S660" s="229">
        <v>90.25</v>
      </c>
      <c r="T660" s="229"/>
      <c r="U660" s="229"/>
      <c r="V660" s="229"/>
      <c r="W660" s="647">
        <v>6500</v>
      </c>
      <c r="X660" s="229">
        <f>Q660*W660</f>
        <v>586625</v>
      </c>
      <c r="Y660" s="486">
        <v>6</v>
      </c>
      <c r="Z660" s="229">
        <v>6</v>
      </c>
      <c r="AA660" s="473">
        <f>SUM(W660-(W660*Z660/100))</f>
        <v>6110</v>
      </c>
      <c r="AB660" s="472">
        <f>AA660</f>
        <v>6110</v>
      </c>
      <c r="AC660" s="659"/>
      <c r="AD660" s="229">
        <v>10</v>
      </c>
      <c r="AE660" s="229">
        <v>0</v>
      </c>
      <c r="AF660" s="229">
        <v>0.02</v>
      </c>
    </row>
    <row r="661" spans="1:32" ht="17.25" x14ac:dyDescent="0.3">
      <c r="A661" s="229"/>
      <c r="B661" s="230"/>
      <c r="C661" s="229"/>
      <c r="D661" s="229"/>
      <c r="E661" s="229"/>
      <c r="F661" s="229"/>
      <c r="G661" s="229"/>
      <c r="H661" s="229"/>
      <c r="I661" s="229"/>
      <c r="J661" s="229"/>
      <c r="K661" s="229"/>
      <c r="L661" s="229"/>
      <c r="M661" s="229"/>
      <c r="N661" s="229"/>
      <c r="O661" s="230" t="s">
        <v>18</v>
      </c>
      <c r="P661" s="490" t="s">
        <v>0</v>
      </c>
      <c r="Q661" s="229">
        <v>82.5</v>
      </c>
      <c r="R661" s="229"/>
      <c r="S661" s="229">
        <v>82.5</v>
      </c>
      <c r="T661" s="229"/>
      <c r="U661" s="229"/>
      <c r="V661" s="229"/>
      <c r="W661" s="647">
        <v>2400</v>
      </c>
      <c r="X661" s="229">
        <f>Q661*W661</f>
        <v>198000</v>
      </c>
      <c r="Y661" s="486">
        <v>22</v>
      </c>
      <c r="Z661" s="229">
        <v>39</v>
      </c>
      <c r="AA661" s="473">
        <f>SUM(W661-(W661*Z661/100))</f>
        <v>1464</v>
      </c>
      <c r="AB661" s="472">
        <f>AA661</f>
        <v>1464</v>
      </c>
      <c r="AC661" s="659"/>
      <c r="AD661" s="229">
        <v>0</v>
      </c>
      <c r="AE661" s="493">
        <f>AC661</f>
        <v>0</v>
      </c>
      <c r="AF661" s="229">
        <v>0.03</v>
      </c>
    </row>
    <row r="662" spans="1:32" ht="17.25" x14ac:dyDescent="0.3">
      <c r="A662" s="229"/>
      <c r="B662" s="230"/>
      <c r="C662" s="229"/>
      <c r="D662" s="229"/>
      <c r="E662" s="229"/>
      <c r="F662" s="229"/>
      <c r="G662" s="229"/>
      <c r="H662" s="229"/>
      <c r="I662" s="229"/>
      <c r="J662" s="229"/>
      <c r="K662" s="229"/>
      <c r="L662" s="229"/>
      <c r="M662" s="229"/>
      <c r="N662" s="229"/>
      <c r="O662" s="230" t="s">
        <v>8</v>
      </c>
      <c r="P662" s="490" t="s">
        <v>0</v>
      </c>
      <c r="Q662" s="229">
        <v>54.6</v>
      </c>
      <c r="R662" s="229">
        <v>57.6</v>
      </c>
      <c r="S662" s="229"/>
      <c r="T662" s="229"/>
      <c r="U662" s="229"/>
      <c r="V662" s="229"/>
      <c r="W662" s="647">
        <v>5400</v>
      </c>
      <c r="X662" s="229">
        <f>Q662*W662</f>
        <v>294840</v>
      </c>
      <c r="Y662" s="486">
        <v>22</v>
      </c>
      <c r="Z662" s="229">
        <v>39</v>
      </c>
      <c r="AA662" s="473">
        <f>SUM(W662-(W662*Z662/100))</f>
        <v>3294</v>
      </c>
      <c r="AB662" s="472">
        <f>AA662</f>
        <v>3294</v>
      </c>
      <c r="AC662" s="659"/>
      <c r="AD662" s="229">
        <v>50</v>
      </c>
      <c r="AE662" s="229">
        <v>0</v>
      </c>
      <c r="AF662" s="229">
        <v>0.01</v>
      </c>
    </row>
    <row r="663" spans="1:32" ht="17.25" x14ac:dyDescent="0.3">
      <c r="A663" s="229">
        <v>381</v>
      </c>
      <c r="B663" s="230" t="s">
        <v>14</v>
      </c>
      <c r="C663" s="229">
        <v>265</v>
      </c>
      <c r="D663" s="229">
        <v>0</v>
      </c>
      <c r="E663" s="229">
        <v>3</v>
      </c>
      <c r="F663" s="229">
        <v>78</v>
      </c>
      <c r="G663" s="229"/>
      <c r="H663" s="229">
        <v>378</v>
      </c>
      <c r="I663" s="229"/>
      <c r="J663" s="229"/>
      <c r="K663" s="229"/>
      <c r="L663" s="229"/>
      <c r="M663" s="229"/>
      <c r="N663" s="229"/>
      <c r="O663" s="230" t="s">
        <v>39</v>
      </c>
      <c r="P663" s="490" t="s">
        <v>2</v>
      </c>
      <c r="Q663" s="229">
        <v>174.6</v>
      </c>
      <c r="R663" s="229"/>
      <c r="S663" s="229">
        <v>174.6</v>
      </c>
      <c r="T663" s="229"/>
      <c r="U663" s="229"/>
      <c r="V663" s="229"/>
      <c r="W663" s="647">
        <v>6500</v>
      </c>
      <c r="X663" s="229">
        <f>Q663*W663</f>
        <v>1134900</v>
      </c>
      <c r="Y663" s="486">
        <v>10</v>
      </c>
      <c r="Z663" s="229">
        <v>10</v>
      </c>
      <c r="AA663" s="473">
        <f>SUM(W663-(W663*Z663/100))</f>
        <v>5850</v>
      </c>
      <c r="AB663" s="472">
        <f>AA663</f>
        <v>5850</v>
      </c>
      <c r="AC663" s="659"/>
      <c r="AD663" s="229">
        <v>10</v>
      </c>
      <c r="AE663" s="229">
        <v>0</v>
      </c>
      <c r="AF663" s="229">
        <v>0.02</v>
      </c>
    </row>
    <row r="664" spans="1:32" ht="17.25" x14ac:dyDescent="0.3">
      <c r="A664" s="229"/>
      <c r="B664" s="230"/>
      <c r="C664" s="229"/>
      <c r="D664" s="229"/>
      <c r="E664" s="229"/>
      <c r="F664" s="229"/>
      <c r="G664" s="229"/>
      <c r="H664" s="229"/>
      <c r="I664" s="229"/>
      <c r="J664" s="229"/>
      <c r="K664" s="229"/>
      <c r="L664" s="229"/>
      <c r="M664" s="229"/>
      <c r="N664" s="229"/>
      <c r="O664" s="230" t="s">
        <v>330</v>
      </c>
      <c r="P664" s="490" t="s">
        <v>2</v>
      </c>
      <c r="Q664" s="229">
        <v>73.8</v>
      </c>
      <c r="R664" s="229"/>
      <c r="S664" s="229">
        <v>73.8</v>
      </c>
      <c r="T664" s="229"/>
      <c r="U664" s="229"/>
      <c r="V664" s="229"/>
      <c r="W664" s="647">
        <v>2400</v>
      </c>
      <c r="X664" s="229">
        <f>Q664*W664</f>
        <v>177120</v>
      </c>
      <c r="Y664" s="486">
        <v>10</v>
      </c>
      <c r="Z664" s="229">
        <v>10</v>
      </c>
      <c r="AA664" s="473">
        <f>SUM(W664-(W664*Z664/100))</f>
        <v>2160</v>
      </c>
      <c r="AB664" s="472">
        <f>AA664</f>
        <v>2160</v>
      </c>
      <c r="AC664" s="659"/>
      <c r="AD664" s="229">
        <v>10</v>
      </c>
      <c r="AE664" s="229">
        <v>0</v>
      </c>
      <c r="AF664" s="229">
        <v>0.02</v>
      </c>
    </row>
    <row r="665" spans="1:32" ht="17.25" x14ac:dyDescent="0.3">
      <c r="A665" s="229"/>
      <c r="B665" s="230"/>
      <c r="C665" s="229"/>
      <c r="D665" s="229"/>
      <c r="E665" s="229"/>
      <c r="F665" s="229"/>
      <c r="G665" s="229"/>
      <c r="H665" s="229"/>
      <c r="I665" s="229"/>
      <c r="J665" s="229"/>
      <c r="K665" s="229"/>
      <c r="L665" s="229"/>
      <c r="M665" s="229"/>
      <c r="N665" s="229"/>
      <c r="O665" s="230" t="s">
        <v>16</v>
      </c>
      <c r="P665" s="490" t="s">
        <v>2</v>
      </c>
      <c r="Q665" s="229">
        <v>38.799999999999997</v>
      </c>
      <c r="R665" s="229"/>
      <c r="S665" s="229">
        <v>38.799999999999997</v>
      </c>
      <c r="T665" s="229"/>
      <c r="U665" s="229"/>
      <c r="V665" s="229"/>
      <c r="W665" s="647">
        <v>2400</v>
      </c>
      <c r="X665" s="229">
        <f>Q665*W665</f>
        <v>93120</v>
      </c>
      <c r="Y665" s="486">
        <v>10</v>
      </c>
      <c r="Z665" s="229">
        <v>10</v>
      </c>
      <c r="AA665" s="473">
        <f>SUM(W665-(W665*Z665/100))</f>
        <v>2160</v>
      </c>
      <c r="AB665" s="472">
        <f>AA665</f>
        <v>2160</v>
      </c>
      <c r="AC665" s="659"/>
      <c r="AD665" s="229">
        <v>0</v>
      </c>
      <c r="AE665" s="493">
        <f>AC665</f>
        <v>0</v>
      </c>
      <c r="AF665" s="229">
        <v>0.03</v>
      </c>
    </row>
    <row r="666" spans="1:32" ht="17.25" x14ac:dyDescent="0.3">
      <c r="A666" s="229"/>
      <c r="B666" s="230"/>
      <c r="C666" s="229"/>
      <c r="D666" s="229"/>
      <c r="E666" s="229"/>
      <c r="F666" s="229"/>
      <c r="G666" s="229"/>
      <c r="H666" s="229"/>
      <c r="I666" s="229"/>
      <c r="J666" s="229"/>
      <c r="K666" s="229"/>
      <c r="L666" s="229"/>
      <c r="M666" s="229"/>
      <c r="N666" s="229"/>
      <c r="O666" s="230" t="s">
        <v>22</v>
      </c>
      <c r="P666" s="490" t="s">
        <v>0</v>
      </c>
      <c r="Q666" s="229">
        <v>118.81</v>
      </c>
      <c r="R666" s="229">
        <v>118.81</v>
      </c>
      <c r="S666" s="229"/>
      <c r="T666" s="229"/>
      <c r="U666" s="229"/>
      <c r="V666" s="229"/>
      <c r="W666" s="647">
        <v>2050</v>
      </c>
      <c r="X666" s="229">
        <f>Q666*W666</f>
        <v>243560.5</v>
      </c>
      <c r="Y666" s="486">
        <v>10</v>
      </c>
      <c r="Z666" s="229">
        <v>40</v>
      </c>
      <c r="AA666" s="473">
        <f>SUM(W666-(W666*Z666/100))</f>
        <v>1230</v>
      </c>
      <c r="AB666" s="472">
        <f>AA666</f>
        <v>1230</v>
      </c>
      <c r="AC666" s="659"/>
      <c r="AD666" s="229">
        <v>50</v>
      </c>
      <c r="AE666" s="229">
        <v>0</v>
      </c>
      <c r="AF666" s="229">
        <v>0.01</v>
      </c>
    </row>
    <row r="667" spans="1:32" ht="17.25" x14ac:dyDescent="0.3">
      <c r="A667" s="229"/>
      <c r="B667" s="230"/>
      <c r="C667" s="229"/>
      <c r="D667" s="229"/>
      <c r="E667" s="229"/>
      <c r="F667" s="229"/>
      <c r="G667" s="229"/>
      <c r="H667" s="229"/>
      <c r="I667" s="229"/>
      <c r="J667" s="229"/>
      <c r="K667" s="229"/>
      <c r="L667" s="229"/>
      <c r="M667" s="229"/>
      <c r="N667" s="229"/>
      <c r="O667" s="230" t="s">
        <v>8</v>
      </c>
      <c r="P667" s="490" t="s">
        <v>0</v>
      </c>
      <c r="Q667" s="229">
        <v>20.64</v>
      </c>
      <c r="R667" s="229">
        <v>20.64</v>
      </c>
      <c r="S667" s="229"/>
      <c r="T667" s="229"/>
      <c r="U667" s="229"/>
      <c r="V667" s="229"/>
      <c r="W667" s="647">
        <v>5400</v>
      </c>
      <c r="X667" s="229">
        <f>Q667*W667</f>
        <v>111456</v>
      </c>
      <c r="Y667" s="486">
        <v>10</v>
      </c>
      <c r="Z667" s="229">
        <v>40</v>
      </c>
      <c r="AA667" s="473">
        <f>SUM(W667-(W667*Z667/100))</f>
        <v>3240</v>
      </c>
      <c r="AB667" s="472">
        <f>AA667</f>
        <v>3240</v>
      </c>
      <c r="AC667" s="659"/>
      <c r="AD667" s="229">
        <v>50</v>
      </c>
      <c r="AE667" s="229">
        <v>0</v>
      </c>
      <c r="AF667" s="229">
        <v>0.01</v>
      </c>
    </row>
    <row r="668" spans="1:32" ht="17.25" x14ac:dyDescent="0.3">
      <c r="A668" s="229">
        <v>382</v>
      </c>
      <c r="B668" s="230" t="s">
        <v>14</v>
      </c>
      <c r="C668" s="229">
        <v>265</v>
      </c>
      <c r="D668" s="229">
        <v>0</v>
      </c>
      <c r="E668" s="229">
        <v>3</v>
      </c>
      <c r="F668" s="229">
        <v>78</v>
      </c>
      <c r="G668" s="229">
        <v>378</v>
      </c>
      <c r="H668" s="229"/>
      <c r="I668" s="229"/>
      <c r="J668" s="229"/>
      <c r="K668" s="229"/>
      <c r="L668" s="229"/>
      <c r="M668" s="229"/>
      <c r="N668" s="229"/>
      <c r="O668" s="230"/>
      <c r="P668" s="490"/>
      <c r="Q668" s="229"/>
      <c r="R668" s="229"/>
      <c r="S668" s="229"/>
      <c r="T668" s="229"/>
      <c r="U668" s="229"/>
      <c r="V668" s="229"/>
      <c r="W668" s="647"/>
      <c r="X668" s="229"/>
      <c r="Y668" s="486"/>
      <c r="Z668" s="229"/>
      <c r="AA668" s="473">
        <f>SUM(W668-(W668*Z668/100))</f>
        <v>0</v>
      </c>
      <c r="AB668" s="472"/>
      <c r="AC668" s="659"/>
      <c r="AD668" s="229">
        <v>50</v>
      </c>
      <c r="AE668" s="229">
        <v>0</v>
      </c>
      <c r="AF668" s="229">
        <v>0.01</v>
      </c>
    </row>
    <row r="669" spans="1:32" ht="17.25" x14ac:dyDescent="0.3">
      <c r="A669" s="229">
        <v>383</v>
      </c>
      <c r="B669" s="230" t="s">
        <v>4</v>
      </c>
      <c r="C669" s="229">
        <v>2106</v>
      </c>
      <c r="D669" s="229">
        <v>4</v>
      </c>
      <c r="E669" s="229">
        <v>3</v>
      </c>
      <c r="F669" s="229">
        <v>15</v>
      </c>
      <c r="G669" s="229">
        <v>1515</v>
      </c>
      <c r="H669" s="229"/>
      <c r="I669" s="229"/>
      <c r="J669" s="229"/>
      <c r="K669" s="229"/>
      <c r="L669" s="229">
        <v>75</v>
      </c>
      <c r="M669" s="229">
        <f>L669*G669</f>
        <v>113625</v>
      </c>
      <c r="N669" s="229"/>
      <c r="O669" s="230"/>
      <c r="P669" s="490"/>
      <c r="Q669" s="229"/>
      <c r="R669" s="229"/>
      <c r="S669" s="229"/>
      <c r="T669" s="229"/>
      <c r="U669" s="229"/>
      <c r="V669" s="229"/>
      <c r="W669" s="647"/>
      <c r="X669" s="229"/>
      <c r="Y669" s="486"/>
      <c r="Z669" s="229"/>
      <c r="AA669" s="473">
        <f>SUM(W669-(W669*Z669/100))</f>
        <v>0</v>
      </c>
      <c r="AB669" s="472">
        <f>M669</f>
        <v>113625</v>
      </c>
      <c r="AC669" s="659"/>
      <c r="AD669" s="229">
        <v>50</v>
      </c>
      <c r="AE669" s="229">
        <v>0</v>
      </c>
      <c r="AF669" s="229">
        <v>0.01</v>
      </c>
    </row>
    <row r="670" spans="1:32" ht="17.25" x14ac:dyDescent="0.3">
      <c r="A670" s="229">
        <v>384</v>
      </c>
      <c r="B670" s="230" t="s">
        <v>4</v>
      </c>
      <c r="C670" s="229">
        <v>1875</v>
      </c>
      <c r="D670" s="229">
        <v>19</v>
      </c>
      <c r="E670" s="229">
        <v>2</v>
      </c>
      <c r="F670" s="229">
        <v>95</v>
      </c>
      <c r="G670" s="229">
        <v>7895</v>
      </c>
      <c r="H670" s="229"/>
      <c r="I670" s="229"/>
      <c r="J670" s="229"/>
      <c r="K670" s="229"/>
      <c r="L670" s="229">
        <v>75</v>
      </c>
      <c r="M670" s="229">
        <f>L670*G670</f>
        <v>592125</v>
      </c>
      <c r="N670" s="229"/>
      <c r="O670" s="230"/>
      <c r="P670" s="490"/>
      <c r="Q670" s="229"/>
      <c r="R670" s="229"/>
      <c r="S670" s="229"/>
      <c r="T670" s="229"/>
      <c r="U670" s="229"/>
      <c r="V670" s="229"/>
      <c r="W670" s="647"/>
      <c r="X670" s="229"/>
      <c r="Y670" s="486"/>
      <c r="Z670" s="229"/>
      <c r="AA670" s="473">
        <f>SUM(W670-(W670*Z670/100))</f>
        <v>0</v>
      </c>
      <c r="AB670" s="472">
        <f>M670</f>
        <v>592125</v>
      </c>
      <c r="AC670" s="659"/>
      <c r="AD670" s="229">
        <v>50</v>
      </c>
      <c r="AE670" s="229">
        <v>0</v>
      </c>
      <c r="AF670" s="229">
        <v>0.01</v>
      </c>
    </row>
    <row r="671" spans="1:32" ht="17.25" x14ac:dyDescent="0.3">
      <c r="A671" s="229">
        <v>385</v>
      </c>
      <c r="B671" s="230" t="s">
        <v>4</v>
      </c>
      <c r="C671" s="229">
        <v>6620</v>
      </c>
      <c r="D671" s="229">
        <v>0</v>
      </c>
      <c r="E671" s="229">
        <v>0</v>
      </c>
      <c r="F671" s="229">
        <v>94</v>
      </c>
      <c r="G671" s="229">
        <v>94</v>
      </c>
      <c r="H671" s="229"/>
      <c r="I671" s="229"/>
      <c r="J671" s="229"/>
      <c r="K671" s="229"/>
      <c r="L671" s="229">
        <v>75</v>
      </c>
      <c r="M671" s="229">
        <f>L671*G671</f>
        <v>7050</v>
      </c>
      <c r="N671" s="229"/>
      <c r="O671" s="230" t="s">
        <v>8</v>
      </c>
      <c r="P671" s="490" t="s">
        <v>0</v>
      </c>
      <c r="Q671" s="229">
        <v>30</v>
      </c>
      <c r="R671" s="229">
        <v>30</v>
      </c>
      <c r="S671" s="229"/>
      <c r="T671" s="229"/>
      <c r="U671" s="229"/>
      <c r="V671" s="229"/>
      <c r="W671" s="647">
        <v>5400</v>
      </c>
      <c r="X671" s="229">
        <f>Q671*W671</f>
        <v>162000</v>
      </c>
      <c r="Y671" s="486">
        <v>22</v>
      </c>
      <c r="Z671" s="229">
        <v>93</v>
      </c>
      <c r="AA671" s="473">
        <f>SUM(W671-(W671*Z671/100))</f>
        <v>378</v>
      </c>
      <c r="AB671" s="472">
        <f>M671</f>
        <v>7050</v>
      </c>
      <c r="AC671" s="659"/>
      <c r="AD671" s="229">
        <v>50</v>
      </c>
      <c r="AE671" s="229">
        <v>0</v>
      </c>
      <c r="AF671" s="229">
        <v>0.01</v>
      </c>
    </row>
    <row r="672" spans="1:32" ht="17.25" x14ac:dyDescent="0.3">
      <c r="A672" s="229">
        <v>386</v>
      </c>
      <c r="B672" s="230" t="s">
        <v>4</v>
      </c>
      <c r="C672" s="229">
        <v>6619</v>
      </c>
      <c r="D672" s="229">
        <v>0</v>
      </c>
      <c r="E672" s="229">
        <v>1</v>
      </c>
      <c r="F672" s="229">
        <v>56</v>
      </c>
      <c r="G672" s="229"/>
      <c r="H672" s="229">
        <v>156</v>
      </c>
      <c r="I672" s="229"/>
      <c r="J672" s="229"/>
      <c r="K672" s="229"/>
      <c r="L672" s="229">
        <v>75</v>
      </c>
      <c r="M672" s="229">
        <f>L672*H672</f>
        <v>11700</v>
      </c>
      <c r="N672" s="229"/>
      <c r="O672" s="230" t="s">
        <v>44</v>
      </c>
      <c r="P672" s="490" t="s">
        <v>9</v>
      </c>
      <c r="Q672" s="229">
        <v>132.08000000000001</v>
      </c>
      <c r="R672" s="229"/>
      <c r="S672" s="229"/>
      <c r="T672" s="229"/>
      <c r="U672" s="229"/>
      <c r="V672" s="229"/>
      <c r="W672" s="647">
        <v>6500</v>
      </c>
      <c r="X672" s="229">
        <f>Q672*W672</f>
        <v>858520.00000000012</v>
      </c>
      <c r="Y672" s="486">
        <v>22</v>
      </c>
      <c r="Z672" s="229">
        <v>85</v>
      </c>
      <c r="AA672" s="473">
        <f>SUM(W672-(W672*Z672/100))</f>
        <v>975</v>
      </c>
      <c r="AB672" s="472">
        <f>M672</f>
        <v>11700</v>
      </c>
      <c r="AC672" s="659"/>
      <c r="AD672" s="229">
        <v>10</v>
      </c>
      <c r="AE672" s="229">
        <v>0</v>
      </c>
      <c r="AF672" s="229">
        <v>0.02</v>
      </c>
    </row>
    <row r="673" spans="1:32" ht="17.25" x14ac:dyDescent="0.3">
      <c r="A673" s="229"/>
      <c r="B673" s="230"/>
      <c r="C673" s="229"/>
      <c r="D673" s="229"/>
      <c r="E673" s="229"/>
      <c r="F673" s="229"/>
      <c r="G673" s="229"/>
      <c r="H673" s="229"/>
      <c r="I673" s="229"/>
      <c r="J673" s="229"/>
      <c r="K673" s="229"/>
      <c r="L673" s="229"/>
      <c r="M673" s="229"/>
      <c r="N673" s="229"/>
      <c r="O673" s="230" t="s">
        <v>317</v>
      </c>
      <c r="P673" s="490" t="s">
        <v>2</v>
      </c>
      <c r="Q673" s="229"/>
      <c r="R673" s="229"/>
      <c r="S673" s="229">
        <v>72.08</v>
      </c>
      <c r="T673" s="229"/>
      <c r="U673" s="229"/>
      <c r="V673" s="229"/>
      <c r="W673" s="647"/>
      <c r="X673" s="229"/>
      <c r="Y673" s="486"/>
      <c r="Z673" s="229"/>
      <c r="AA673" s="473">
        <f>SUM(W673-(W673*Z673/100))</f>
        <v>0</v>
      </c>
      <c r="AB673" s="472"/>
      <c r="AC673" s="659"/>
      <c r="AD673" s="229"/>
      <c r="AE673" s="229">
        <v>0</v>
      </c>
      <c r="AF673" s="229"/>
    </row>
    <row r="674" spans="1:32" ht="17.25" x14ac:dyDescent="0.3">
      <c r="A674" s="229"/>
      <c r="B674" s="230"/>
      <c r="C674" s="229"/>
      <c r="D674" s="229"/>
      <c r="E674" s="229"/>
      <c r="F674" s="229"/>
      <c r="G674" s="229"/>
      <c r="H674" s="229"/>
      <c r="I674" s="229"/>
      <c r="J674" s="229"/>
      <c r="K674" s="229"/>
      <c r="L674" s="229"/>
      <c r="M674" s="229"/>
      <c r="N674" s="229"/>
      <c r="O674" s="230" t="s">
        <v>318</v>
      </c>
      <c r="P674" s="490" t="s">
        <v>0</v>
      </c>
      <c r="Q674" s="229"/>
      <c r="R674" s="229"/>
      <c r="S674" s="229">
        <v>60</v>
      </c>
      <c r="T674" s="229"/>
      <c r="U674" s="229"/>
      <c r="V674" s="229"/>
      <c r="W674" s="647"/>
      <c r="X674" s="229"/>
      <c r="Y674" s="486"/>
      <c r="Z674" s="229"/>
      <c r="AA674" s="473">
        <f>SUM(W674-(W674*Z674/100))</f>
        <v>0</v>
      </c>
      <c r="AB674" s="472"/>
      <c r="AC674" s="659"/>
      <c r="AD674" s="229"/>
      <c r="AE674" s="229">
        <v>0</v>
      </c>
      <c r="AF674" s="229"/>
    </row>
    <row r="675" spans="1:32" ht="17.25" x14ac:dyDescent="0.3">
      <c r="A675" s="229">
        <v>387</v>
      </c>
      <c r="B675" s="230" t="s">
        <v>4</v>
      </c>
      <c r="C675" s="229">
        <v>6621</v>
      </c>
      <c r="D675" s="229">
        <v>0</v>
      </c>
      <c r="E675" s="229">
        <v>0</v>
      </c>
      <c r="F675" s="229">
        <v>94</v>
      </c>
      <c r="G675" s="229">
        <v>94</v>
      </c>
      <c r="H675" s="229"/>
      <c r="I675" s="229"/>
      <c r="J675" s="229"/>
      <c r="K675" s="229"/>
      <c r="L675" s="229">
        <v>75</v>
      </c>
      <c r="M675" s="229">
        <f>G675*L675</f>
        <v>7050</v>
      </c>
      <c r="N675" s="229"/>
      <c r="O675" s="230"/>
      <c r="P675" s="490"/>
      <c r="Q675" s="229"/>
      <c r="R675" s="229"/>
      <c r="S675" s="229"/>
      <c r="T675" s="229"/>
      <c r="U675" s="229"/>
      <c r="V675" s="229"/>
      <c r="W675" s="647"/>
      <c r="X675" s="229"/>
      <c r="Y675" s="486"/>
      <c r="Z675" s="229"/>
      <c r="AA675" s="473">
        <f>SUM(W675-(W675*Z675/100))</f>
        <v>0</v>
      </c>
      <c r="AB675" s="472">
        <f>M67:M675</f>
        <v>7050</v>
      </c>
      <c r="AC675" s="659"/>
      <c r="AD675" s="229">
        <v>50</v>
      </c>
      <c r="AE675" s="229">
        <v>0</v>
      </c>
      <c r="AF675" s="229">
        <v>0.01</v>
      </c>
    </row>
    <row r="676" spans="1:32" ht="17.25" x14ac:dyDescent="0.3">
      <c r="A676" s="229">
        <v>388</v>
      </c>
      <c r="B676" s="230" t="s">
        <v>5</v>
      </c>
      <c r="C676" s="229"/>
      <c r="D676" s="229">
        <v>3</v>
      </c>
      <c r="E676" s="229">
        <v>0</v>
      </c>
      <c r="F676" s="229">
        <v>0</v>
      </c>
      <c r="G676" s="229">
        <v>1200</v>
      </c>
      <c r="H676" s="229"/>
      <c r="I676" s="229"/>
      <c r="J676" s="229"/>
      <c r="K676" s="229"/>
      <c r="L676" s="229"/>
      <c r="M676" s="229"/>
      <c r="N676" s="229"/>
      <c r="O676" s="230"/>
      <c r="P676" s="490"/>
      <c r="Q676" s="229"/>
      <c r="R676" s="229"/>
      <c r="S676" s="229"/>
      <c r="T676" s="229"/>
      <c r="U676" s="229"/>
      <c r="V676" s="229"/>
      <c r="W676" s="647"/>
      <c r="X676" s="229"/>
      <c r="Y676" s="486"/>
      <c r="Z676" s="229"/>
      <c r="AA676" s="473">
        <f>SUM(W676-(W676*Z676/100))</f>
        <v>0</v>
      </c>
      <c r="AB676" s="472"/>
      <c r="AC676" s="659"/>
      <c r="AD676" s="229">
        <v>50</v>
      </c>
      <c r="AE676" s="229">
        <v>0</v>
      </c>
      <c r="AF676" s="229">
        <v>0.01</v>
      </c>
    </row>
    <row r="677" spans="1:32" ht="17.25" x14ac:dyDescent="0.3">
      <c r="A677" s="229">
        <v>389</v>
      </c>
      <c r="B677" s="230" t="s">
        <v>14</v>
      </c>
      <c r="C677" s="229">
        <v>6476</v>
      </c>
      <c r="D677" s="229">
        <v>0</v>
      </c>
      <c r="E677" s="229">
        <v>1</v>
      </c>
      <c r="F677" s="229">
        <v>30</v>
      </c>
      <c r="G677" s="229"/>
      <c r="H677" s="229">
        <v>130</v>
      </c>
      <c r="I677" s="229"/>
      <c r="J677" s="229"/>
      <c r="K677" s="229"/>
      <c r="L677" s="229"/>
      <c r="M677" s="229"/>
      <c r="N677" s="229"/>
      <c r="O677" s="230" t="s">
        <v>44</v>
      </c>
      <c r="P677" s="490" t="s">
        <v>9</v>
      </c>
      <c r="Q677" s="229">
        <v>540</v>
      </c>
      <c r="R677" s="229"/>
      <c r="S677" s="229"/>
      <c r="T677" s="229"/>
      <c r="U677" s="229"/>
      <c r="V677" s="229"/>
      <c r="W677" s="647">
        <v>6500</v>
      </c>
      <c r="X677" s="229">
        <f>Q677*W677</f>
        <v>3510000</v>
      </c>
      <c r="Y677" s="486">
        <v>60</v>
      </c>
      <c r="Z677" s="229">
        <v>85</v>
      </c>
      <c r="AA677" s="473">
        <f>SUM(W677-(W677*Z677/100))</f>
        <v>975</v>
      </c>
      <c r="AB677" s="472"/>
      <c r="AC677" s="659"/>
      <c r="AD677" s="229">
        <v>10</v>
      </c>
      <c r="AE677" s="229">
        <v>0</v>
      </c>
      <c r="AF677" s="229">
        <v>0.02</v>
      </c>
    </row>
    <row r="678" spans="1:32" ht="17.25" x14ac:dyDescent="0.3">
      <c r="A678" s="229"/>
      <c r="B678" s="230"/>
      <c r="C678" s="229"/>
      <c r="D678" s="229"/>
      <c r="E678" s="229"/>
      <c r="F678" s="229"/>
      <c r="G678" s="229"/>
      <c r="H678" s="229"/>
      <c r="I678" s="229"/>
      <c r="J678" s="229"/>
      <c r="K678" s="229"/>
      <c r="L678" s="229"/>
      <c r="M678" s="229"/>
      <c r="N678" s="229"/>
      <c r="O678" s="230" t="s">
        <v>317</v>
      </c>
      <c r="P678" s="490" t="s">
        <v>2</v>
      </c>
      <c r="Q678" s="229"/>
      <c r="R678" s="229"/>
      <c r="S678" s="229">
        <v>330</v>
      </c>
      <c r="T678" s="229"/>
      <c r="U678" s="229"/>
      <c r="V678" s="229"/>
      <c r="W678" s="647"/>
      <c r="X678" s="229"/>
      <c r="Y678" s="486"/>
      <c r="Z678" s="229"/>
      <c r="AA678" s="473">
        <f>SUM(W678-(W678*Z678/100))</f>
        <v>0</v>
      </c>
      <c r="AB678" s="472"/>
      <c r="AC678" s="659"/>
      <c r="AD678" s="229"/>
      <c r="AE678" s="229">
        <v>0</v>
      </c>
      <c r="AF678" s="229"/>
    </row>
    <row r="679" spans="1:32" ht="17.25" x14ac:dyDescent="0.3">
      <c r="A679" s="229"/>
      <c r="B679" s="230"/>
      <c r="C679" s="229"/>
      <c r="D679" s="229"/>
      <c r="E679" s="229"/>
      <c r="F679" s="229"/>
      <c r="G679" s="229"/>
      <c r="H679" s="229"/>
      <c r="I679" s="229"/>
      <c r="J679" s="229"/>
      <c r="K679" s="229"/>
      <c r="L679" s="229"/>
      <c r="M679" s="229"/>
      <c r="N679" s="229"/>
      <c r="O679" s="230" t="s">
        <v>318</v>
      </c>
      <c r="P679" s="490" t="s">
        <v>0</v>
      </c>
      <c r="Q679" s="229"/>
      <c r="R679" s="229"/>
      <c r="S679" s="229">
        <v>210</v>
      </c>
      <c r="T679" s="229"/>
      <c r="U679" s="229"/>
      <c r="V679" s="229"/>
      <c r="W679" s="647"/>
      <c r="X679" s="229"/>
      <c r="Y679" s="486"/>
      <c r="Z679" s="229"/>
      <c r="AA679" s="473">
        <f>SUM(W679-(W679*Z679/100))</f>
        <v>0</v>
      </c>
      <c r="AB679" s="472"/>
      <c r="AC679" s="659"/>
      <c r="AD679" s="229"/>
      <c r="AE679" s="229">
        <v>0</v>
      </c>
      <c r="AF679" s="229"/>
    </row>
    <row r="680" spans="1:32" ht="17.25" x14ac:dyDescent="0.3">
      <c r="A680" s="229"/>
      <c r="B680" s="230"/>
      <c r="C680" s="229"/>
      <c r="D680" s="229"/>
      <c r="E680" s="229"/>
      <c r="F680" s="229"/>
      <c r="G680" s="229"/>
      <c r="H680" s="229"/>
      <c r="I680" s="229"/>
      <c r="J680" s="229"/>
      <c r="K680" s="229"/>
      <c r="L680" s="229"/>
      <c r="M680" s="229"/>
      <c r="N680" s="229"/>
      <c r="O680" s="230" t="s">
        <v>44</v>
      </c>
      <c r="P680" s="490" t="s">
        <v>9</v>
      </c>
      <c r="Q680" s="229">
        <v>252</v>
      </c>
      <c r="R680" s="229"/>
      <c r="S680" s="229"/>
      <c r="T680" s="229"/>
      <c r="U680" s="229"/>
      <c r="V680" s="229"/>
      <c r="W680" s="647">
        <v>6500</v>
      </c>
      <c r="X680" s="229">
        <f>Q680*W680</f>
        <v>1638000</v>
      </c>
      <c r="Y680" s="486">
        <v>60</v>
      </c>
      <c r="Z680" s="229">
        <v>85</v>
      </c>
      <c r="AA680" s="473">
        <f>SUM(W680-(W680*Z680/100))</f>
        <v>975</v>
      </c>
      <c r="AB680" s="472"/>
      <c r="AC680" s="659"/>
      <c r="AD680" s="229">
        <v>10</v>
      </c>
      <c r="AE680" s="229">
        <v>0</v>
      </c>
      <c r="AF680" s="229">
        <v>0.02</v>
      </c>
    </row>
    <row r="681" spans="1:32" ht="17.25" x14ac:dyDescent="0.3">
      <c r="A681" s="229">
        <v>390</v>
      </c>
      <c r="B681" s="230" t="s">
        <v>4</v>
      </c>
      <c r="C681" s="229">
        <v>20446</v>
      </c>
      <c r="D681" s="229">
        <v>16</v>
      </c>
      <c r="E681" s="229">
        <v>0</v>
      </c>
      <c r="F681" s="229">
        <v>37</v>
      </c>
      <c r="G681" s="229">
        <v>6437</v>
      </c>
      <c r="H681" s="229"/>
      <c r="I681" s="229"/>
      <c r="J681" s="229"/>
      <c r="K681" s="229"/>
      <c r="L681" s="229">
        <v>75</v>
      </c>
      <c r="M681" s="229">
        <f>G681*L681</f>
        <v>482775</v>
      </c>
      <c r="N681" s="229"/>
      <c r="O681" s="230"/>
      <c r="P681" s="490"/>
      <c r="Q681" s="229"/>
      <c r="R681" s="229"/>
      <c r="S681" s="229"/>
      <c r="T681" s="229"/>
      <c r="U681" s="229"/>
      <c r="V681" s="229"/>
      <c r="W681" s="647"/>
      <c r="X681" s="229"/>
      <c r="Y681" s="486"/>
      <c r="Z681" s="229"/>
      <c r="AA681" s="473">
        <f>SUM(W681-(W681*Z681/100))</f>
        <v>0</v>
      </c>
      <c r="AB681" s="472">
        <f>M681</f>
        <v>482775</v>
      </c>
      <c r="AC681" s="659"/>
      <c r="AD681" s="229">
        <v>50</v>
      </c>
      <c r="AE681" s="229">
        <v>0</v>
      </c>
      <c r="AF681" s="229">
        <v>0.01</v>
      </c>
    </row>
    <row r="682" spans="1:32" ht="17.25" x14ac:dyDescent="0.3">
      <c r="A682" s="229">
        <v>391</v>
      </c>
      <c r="B682" s="230" t="s">
        <v>5</v>
      </c>
      <c r="C682" s="229">
        <v>28</v>
      </c>
      <c r="D682" s="229">
        <v>12</v>
      </c>
      <c r="E682" s="229">
        <v>0</v>
      </c>
      <c r="F682" s="229">
        <v>0</v>
      </c>
      <c r="G682" s="229">
        <v>4800</v>
      </c>
      <c r="H682" s="229"/>
      <c r="I682" s="229"/>
      <c r="J682" s="229"/>
      <c r="K682" s="229"/>
      <c r="L682" s="229"/>
      <c r="M682" s="229"/>
      <c r="N682" s="229"/>
      <c r="O682" s="230"/>
      <c r="P682" s="490"/>
      <c r="Q682" s="229"/>
      <c r="R682" s="229"/>
      <c r="S682" s="229"/>
      <c r="T682" s="229"/>
      <c r="U682" s="229"/>
      <c r="V682" s="229"/>
      <c r="W682" s="647"/>
      <c r="X682" s="229"/>
      <c r="Y682" s="486"/>
      <c r="Z682" s="229"/>
      <c r="AA682" s="473">
        <f>SUM(W682-(W682*Z682/100))</f>
        <v>0</v>
      </c>
      <c r="AB682" s="472"/>
      <c r="AC682" s="659"/>
      <c r="AD682" s="229">
        <v>50</v>
      </c>
      <c r="AE682" s="229">
        <v>0</v>
      </c>
      <c r="AF682" s="229">
        <v>0.01</v>
      </c>
    </row>
    <row r="683" spans="1:32" ht="17.25" x14ac:dyDescent="0.3">
      <c r="A683" s="229">
        <v>392</v>
      </c>
      <c r="B683" s="230" t="s">
        <v>5</v>
      </c>
      <c r="C683" s="229"/>
      <c r="D683" s="229">
        <v>20</v>
      </c>
      <c r="E683" s="229">
        <v>0</v>
      </c>
      <c r="F683" s="229">
        <v>0</v>
      </c>
      <c r="G683" s="229">
        <v>8000</v>
      </c>
      <c r="H683" s="229"/>
      <c r="I683" s="229"/>
      <c r="J683" s="229"/>
      <c r="K683" s="229"/>
      <c r="L683" s="229"/>
      <c r="M683" s="229"/>
      <c r="N683" s="229"/>
      <c r="O683" s="230"/>
      <c r="P683" s="490"/>
      <c r="Q683" s="229"/>
      <c r="R683" s="229"/>
      <c r="S683" s="229"/>
      <c r="T683" s="229"/>
      <c r="U683" s="229"/>
      <c r="V683" s="229"/>
      <c r="W683" s="647"/>
      <c r="X683" s="229"/>
      <c r="Y683" s="486"/>
      <c r="Z683" s="229"/>
      <c r="AA683" s="473">
        <f>SUM(W683-(W683*Z683/100))</f>
        <v>0</v>
      </c>
      <c r="AB683" s="472"/>
      <c r="AC683" s="659"/>
      <c r="AD683" s="229">
        <v>50</v>
      </c>
      <c r="AE683" s="229">
        <v>0</v>
      </c>
      <c r="AF683" s="229">
        <v>0.01</v>
      </c>
    </row>
    <row r="684" spans="1:32" ht="17.25" x14ac:dyDescent="0.3">
      <c r="A684" s="229">
        <v>393</v>
      </c>
      <c r="B684" s="230" t="s">
        <v>4</v>
      </c>
      <c r="C684" s="229">
        <v>13999</v>
      </c>
      <c r="D684" s="229">
        <v>0</v>
      </c>
      <c r="E684" s="229">
        <v>0</v>
      </c>
      <c r="F684" s="229">
        <v>67</v>
      </c>
      <c r="G684" s="229"/>
      <c r="H684" s="229">
        <v>67</v>
      </c>
      <c r="I684" s="229"/>
      <c r="J684" s="229"/>
      <c r="K684" s="229"/>
      <c r="L684" s="229">
        <v>75</v>
      </c>
      <c r="M684" s="229">
        <f>L684*H684</f>
        <v>5025</v>
      </c>
      <c r="N684" s="229"/>
      <c r="O684" s="230" t="s">
        <v>39</v>
      </c>
      <c r="P684" s="490" t="s">
        <v>2</v>
      </c>
      <c r="Q684" s="229">
        <v>148.5</v>
      </c>
      <c r="R684" s="229"/>
      <c r="S684" s="229">
        <v>148.5</v>
      </c>
      <c r="T684" s="229"/>
      <c r="U684" s="229"/>
      <c r="V684" s="229"/>
      <c r="W684" s="647">
        <v>6500</v>
      </c>
      <c r="X684" s="229">
        <f>Q684*W684</f>
        <v>965250</v>
      </c>
      <c r="Y684" s="486">
        <v>12</v>
      </c>
      <c r="Z684" s="229">
        <v>14</v>
      </c>
      <c r="AA684" s="473">
        <f>SUM(W684-(W684*Z684/100))</f>
        <v>5590</v>
      </c>
      <c r="AB684" s="472">
        <f>M684+AA684</f>
        <v>10615</v>
      </c>
      <c r="AC684" s="659"/>
      <c r="AD684" s="229">
        <v>10</v>
      </c>
      <c r="AE684" s="229">
        <v>0</v>
      </c>
      <c r="AF684" s="229">
        <v>0.02</v>
      </c>
    </row>
    <row r="685" spans="1:32" ht="17.25" x14ac:dyDescent="0.3">
      <c r="A685" s="229"/>
      <c r="B685" s="230"/>
      <c r="C685" s="229"/>
      <c r="D685" s="229"/>
      <c r="E685" s="229"/>
      <c r="F685" s="229"/>
      <c r="G685" s="229"/>
      <c r="H685" s="229"/>
      <c r="I685" s="229"/>
      <c r="J685" s="229"/>
      <c r="K685" s="229"/>
      <c r="L685" s="229"/>
      <c r="M685" s="229"/>
      <c r="N685" s="229"/>
      <c r="O685" s="230" t="s">
        <v>44</v>
      </c>
      <c r="P685" s="490" t="s">
        <v>9</v>
      </c>
      <c r="Q685" s="229">
        <v>432</v>
      </c>
      <c r="R685" s="229"/>
      <c r="S685" s="229"/>
      <c r="T685" s="229"/>
      <c r="U685" s="229"/>
      <c r="V685" s="229"/>
      <c r="W685" s="647">
        <v>6500</v>
      </c>
      <c r="X685" s="229">
        <f>Q685*W685</f>
        <v>2808000</v>
      </c>
      <c r="Y685" s="486">
        <v>15</v>
      </c>
      <c r="Z685" s="229">
        <v>50</v>
      </c>
      <c r="AA685" s="473">
        <f>SUM(W685-(W685*Z685/100))</f>
        <v>3250</v>
      </c>
      <c r="AB685" s="472">
        <f>AA685</f>
        <v>3250</v>
      </c>
      <c r="AC685" s="659"/>
      <c r="AD685" s="229">
        <v>10</v>
      </c>
      <c r="AE685" s="229">
        <v>0</v>
      </c>
      <c r="AF685" s="229">
        <v>0.02</v>
      </c>
    </row>
    <row r="686" spans="1:32" ht="17.25" x14ac:dyDescent="0.3">
      <c r="A686" s="229"/>
      <c r="B686" s="230"/>
      <c r="C686" s="229"/>
      <c r="D686" s="229"/>
      <c r="E686" s="229"/>
      <c r="F686" s="229"/>
      <c r="G686" s="229"/>
      <c r="H686" s="229"/>
      <c r="I686" s="229"/>
      <c r="J686" s="229"/>
      <c r="K686" s="229"/>
      <c r="L686" s="229"/>
      <c r="M686" s="229"/>
      <c r="N686" s="229"/>
      <c r="O686" s="230" t="s">
        <v>317</v>
      </c>
      <c r="P686" s="490" t="s">
        <v>2</v>
      </c>
      <c r="Q686" s="229"/>
      <c r="R686" s="229"/>
      <c r="S686" s="229">
        <v>252</v>
      </c>
      <c r="T686" s="229"/>
      <c r="U686" s="229"/>
      <c r="V686" s="229"/>
      <c r="W686" s="647"/>
      <c r="X686" s="229"/>
      <c r="Y686" s="486"/>
      <c r="Z686" s="229"/>
      <c r="AA686" s="473">
        <f>SUM(W686-(W686*Z686/100))</f>
        <v>0</v>
      </c>
      <c r="AB686" s="472"/>
      <c r="AC686" s="659"/>
      <c r="AD686" s="229"/>
      <c r="AE686" s="229">
        <v>0</v>
      </c>
      <c r="AF686" s="229"/>
    </row>
    <row r="687" spans="1:32" ht="17.25" x14ac:dyDescent="0.3">
      <c r="A687" s="229"/>
      <c r="B687" s="230"/>
      <c r="C687" s="229"/>
      <c r="D687" s="229"/>
      <c r="E687" s="229"/>
      <c r="F687" s="229"/>
      <c r="G687" s="229"/>
      <c r="H687" s="229"/>
      <c r="I687" s="229"/>
      <c r="J687" s="229"/>
      <c r="K687" s="229"/>
      <c r="L687" s="229"/>
      <c r="M687" s="229"/>
      <c r="N687" s="229"/>
      <c r="O687" s="230" t="s">
        <v>318</v>
      </c>
      <c r="P687" s="490" t="s">
        <v>0</v>
      </c>
      <c r="Q687" s="229"/>
      <c r="R687" s="229"/>
      <c r="S687" s="229">
        <v>180</v>
      </c>
      <c r="T687" s="229"/>
      <c r="U687" s="229"/>
      <c r="V687" s="229"/>
      <c r="W687" s="647"/>
      <c r="X687" s="229"/>
      <c r="Y687" s="486"/>
      <c r="Z687" s="229"/>
      <c r="AA687" s="473">
        <f>SUM(W687-(W687*Z687/100))</f>
        <v>0</v>
      </c>
      <c r="AB687" s="472"/>
      <c r="AC687" s="659"/>
      <c r="AD687" s="229"/>
      <c r="AE687" s="229">
        <v>0</v>
      </c>
      <c r="AF687" s="229"/>
    </row>
    <row r="688" spans="1:32" ht="17.25" x14ac:dyDescent="0.3">
      <c r="A688" s="229">
        <v>394</v>
      </c>
      <c r="B688" s="230" t="s">
        <v>4</v>
      </c>
      <c r="C688" s="229">
        <v>7802</v>
      </c>
      <c r="D688" s="229">
        <v>12</v>
      </c>
      <c r="E688" s="229">
        <v>1</v>
      </c>
      <c r="F688" s="229">
        <v>0</v>
      </c>
      <c r="G688" s="229">
        <v>4900</v>
      </c>
      <c r="H688" s="229"/>
      <c r="I688" s="229"/>
      <c r="J688" s="229"/>
      <c r="K688" s="229"/>
      <c r="L688" s="229">
        <v>75</v>
      </c>
      <c r="M688" s="229">
        <f>L688*G688</f>
        <v>367500</v>
      </c>
      <c r="N688" s="229"/>
      <c r="O688" s="230"/>
      <c r="P688" s="490"/>
      <c r="Q688" s="229"/>
      <c r="R688" s="229"/>
      <c r="S688" s="229"/>
      <c r="T688" s="229"/>
      <c r="U688" s="229"/>
      <c r="V688" s="229"/>
      <c r="W688" s="647"/>
      <c r="X688" s="229"/>
      <c r="Y688" s="486"/>
      <c r="Z688" s="229"/>
      <c r="AA688" s="473">
        <f>SUM(W688-(W688*Z688/100))</f>
        <v>0</v>
      </c>
      <c r="AB688" s="472">
        <f>M688</f>
        <v>367500</v>
      </c>
      <c r="AC688" s="659"/>
      <c r="AD688" s="229"/>
      <c r="AE688" s="229">
        <v>0</v>
      </c>
      <c r="AF688" s="229">
        <v>0.01</v>
      </c>
    </row>
    <row r="689" spans="1:32" ht="17.25" x14ac:dyDescent="0.3">
      <c r="A689" s="229">
        <v>395</v>
      </c>
      <c r="B689" s="230" t="s">
        <v>14</v>
      </c>
      <c r="C689" s="229">
        <v>339</v>
      </c>
      <c r="D689" s="229">
        <v>0</v>
      </c>
      <c r="E689" s="229">
        <v>0</v>
      </c>
      <c r="F689" s="229">
        <v>97</v>
      </c>
      <c r="G689" s="229">
        <v>97</v>
      </c>
      <c r="H689" s="229"/>
      <c r="I689" s="229"/>
      <c r="J689" s="229"/>
      <c r="K689" s="229"/>
      <c r="L689" s="229"/>
      <c r="M689" s="229"/>
      <c r="N689" s="229"/>
      <c r="O689" s="230"/>
      <c r="P689" s="490"/>
      <c r="Q689" s="229"/>
      <c r="R689" s="229"/>
      <c r="S689" s="229"/>
      <c r="T689" s="229"/>
      <c r="U689" s="229"/>
      <c r="V689" s="229"/>
      <c r="W689" s="647"/>
      <c r="X689" s="229"/>
      <c r="Y689" s="486"/>
      <c r="Z689" s="229"/>
      <c r="AA689" s="473">
        <f>SUM(W689-(W689*Z689/100))</f>
        <v>0</v>
      </c>
      <c r="AB689" s="472"/>
      <c r="AC689" s="659"/>
      <c r="AD689" s="229">
        <v>50</v>
      </c>
      <c r="AE689" s="229">
        <v>0</v>
      </c>
      <c r="AF689" s="229">
        <v>0.01</v>
      </c>
    </row>
    <row r="690" spans="1:32" ht="17.25" x14ac:dyDescent="0.3">
      <c r="A690" s="229">
        <v>396</v>
      </c>
      <c r="B690" s="230" t="s">
        <v>14</v>
      </c>
      <c r="C690" s="229">
        <v>335</v>
      </c>
      <c r="D690" s="229">
        <v>0</v>
      </c>
      <c r="E690" s="229">
        <v>0</v>
      </c>
      <c r="F690" s="229">
        <v>82</v>
      </c>
      <c r="G690" s="229">
        <v>82</v>
      </c>
      <c r="H690" s="229"/>
      <c r="I690" s="229"/>
      <c r="J690" s="229"/>
      <c r="K690" s="229"/>
      <c r="L690" s="229"/>
      <c r="M690" s="229"/>
      <c r="N690" s="229"/>
      <c r="O690" s="230"/>
      <c r="P690" s="490"/>
      <c r="Q690" s="229"/>
      <c r="R690" s="229"/>
      <c r="S690" s="229"/>
      <c r="T690" s="229"/>
      <c r="U690" s="229"/>
      <c r="V690" s="229"/>
      <c r="W690" s="647"/>
      <c r="X690" s="229"/>
      <c r="Y690" s="486"/>
      <c r="Z690" s="229"/>
      <c r="AA690" s="473">
        <f>SUM(W690-(W690*Z690/100))</f>
        <v>0</v>
      </c>
      <c r="AB690" s="472"/>
      <c r="AC690" s="659"/>
      <c r="AD690" s="229">
        <v>50</v>
      </c>
      <c r="AE690" s="229">
        <v>0</v>
      </c>
      <c r="AF690" s="229">
        <v>0.01</v>
      </c>
    </row>
    <row r="691" spans="1:32" ht="17.25" x14ac:dyDescent="0.3">
      <c r="A691" s="229">
        <v>397</v>
      </c>
      <c r="B691" s="230" t="s">
        <v>14</v>
      </c>
      <c r="C691" s="229">
        <v>285</v>
      </c>
      <c r="D691" s="229">
        <v>0</v>
      </c>
      <c r="E691" s="229">
        <v>1</v>
      </c>
      <c r="F691" s="229">
        <v>66</v>
      </c>
      <c r="G691" s="229">
        <v>166</v>
      </c>
      <c r="H691" s="229"/>
      <c r="I691" s="229"/>
      <c r="J691" s="229"/>
      <c r="K691" s="229"/>
      <c r="L691" s="229"/>
      <c r="M691" s="229"/>
      <c r="N691" s="229"/>
      <c r="O691" s="230"/>
      <c r="P691" s="490"/>
      <c r="Q691" s="229"/>
      <c r="R691" s="229"/>
      <c r="S691" s="229"/>
      <c r="T691" s="229"/>
      <c r="U691" s="229"/>
      <c r="V691" s="229"/>
      <c r="W691" s="647"/>
      <c r="X691" s="229"/>
      <c r="Y691" s="486"/>
      <c r="Z691" s="229"/>
      <c r="AA691" s="473">
        <f>SUM(W691-(W691*Z691/100))</f>
        <v>0</v>
      </c>
      <c r="AB691" s="472"/>
      <c r="AC691" s="659"/>
      <c r="AD691" s="229">
        <v>50</v>
      </c>
      <c r="AE691" s="229">
        <v>0</v>
      </c>
      <c r="AF691" s="229">
        <v>0.01</v>
      </c>
    </row>
    <row r="692" spans="1:32" ht="17.25" x14ac:dyDescent="0.3">
      <c r="A692" s="229">
        <v>398</v>
      </c>
      <c r="B692" s="230" t="s">
        <v>14</v>
      </c>
      <c r="C692" s="229">
        <v>338</v>
      </c>
      <c r="D692" s="229">
        <v>0</v>
      </c>
      <c r="E692" s="229">
        <v>0</v>
      </c>
      <c r="F692" s="229">
        <v>94</v>
      </c>
      <c r="G692" s="229">
        <v>94</v>
      </c>
      <c r="H692" s="229"/>
      <c r="I692" s="229"/>
      <c r="J692" s="229"/>
      <c r="K692" s="229"/>
      <c r="L692" s="229"/>
      <c r="M692" s="229"/>
      <c r="N692" s="229"/>
      <c r="O692" s="230"/>
      <c r="P692" s="490"/>
      <c r="Q692" s="229"/>
      <c r="R692" s="229"/>
      <c r="S692" s="229"/>
      <c r="T692" s="229"/>
      <c r="U692" s="229"/>
      <c r="V692" s="229"/>
      <c r="W692" s="647"/>
      <c r="X692" s="229"/>
      <c r="Y692" s="486"/>
      <c r="Z692" s="229"/>
      <c r="AA692" s="473">
        <f>SUM(W692-(W692*Z692/100))</f>
        <v>0</v>
      </c>
      <c r="AB692" s="472"/>
      <c r="AC692" s="659"/>
      <c r="AD692" s="229">
        <v>50</v>
      </c>
      <c r="AE692" s="229">
        <v>0</v>
      </c>
      <c r="AF692" s="229">
        <v>0.01</v>
      </c>
    </row>
    <row r="693" spans="1:32" ht="17.25" x14ac:dyDescent="0.3">
      <c r="A693" s="229">
        <v>399</v>
      </c>
      <c r="B693" s="230" t="s">
        <v>5</v>
      </c>
      <c r="C693" s="229"/>
      <c r="D693" s="229">
        <v>0</v>
      </c>
      <c r="E693" s="229">
        <v>2</v>
      </c>
      <c r="F693" s="229">
        <v>28</v>
      </c>
      <c r="G693" s="229">
        <v>228</v>
      </c>
      <c r="H693" s="229"/>
      <c r="I693" s="229"/>
      <c r="J693" s="229"/>
      <c r="K693" s="229"/>
      <c r="L693" s="229"/>
      <c r="M693" s="229"/>
      <c r="N693" s="229"/>
      <c r="O693" s="230" t="s">
        <v>39</v>
      </c>
      <c r="P693" s="490" t="s">
        <v>2</v>
      </c>
      <c r="Q693" s="229">
        <v>127.4</v>
      </c>
      <c r="R693" s="229"/>
      <c r="S693" s="229">
        <v>127.4</v>
      </c>
      <c r="T693" s="229"/>
      <c r="U693" s="229"/>
      <c r="V693" s="229"/>
      <c r="W693" s="647">
        <v>6500</v>
      </c>
      <c r="X693" s="229">
        <f>Q693*W693</f>
        <v>828100</v>
      </c>
      <c r="Y693" s="486">
        <v>7</v>
      </c>
      <c r="Z693" s="229">
        <v>7</v>
      </c>
      <c r="AA693" s="473">
        <f>SUM(W693-(W693*Z693/100))</f>
        <v>6045</v>
      </c>
      <c r="AB693" s="472">
        <f>AA693</f>
        <v>6045</v>
      </c>
      <c r="AC693" s="659"/>
      <c r="AD693" s="229">
        <v>10</v>
      </c>
      <c r="AE693" s="229">
        <v>0</v>
      </c>
      <c r="AF693" s="229">
        <v>0.02</v>
      </c>
    </row>
    <row r="694" spans="1:32" ht="17.25" x14ac:dyDescent="0.3">
      <c r="A694" s="229"/>
      <c r="B694" s="230"/>
      <c r="C694" s="229"/>
      <c r="D694" s="229"/>
      <c r="E694" s="229"/>
      <c r="F694" s="229"/>
      <c r="G694" s="229"/>
      <c r="H694" s="229"/>
      <c r="I694" s="229"/>
      <c r="J694" s="229"/>
      <c r="K694" s="229"/>
      <c r="L694" s="229"/>
      <c r="M694" s="229"/>
      <c r="N694" s="229"/>
      <c r="O694" s="230" t="s">
        <v>18</v>
      </c>
      <c r="P694" s="490" t="s">
        <v>2</v>
      </c>
      <c r="Q694" s="229">
        <v>128.4</v>
      </c>
      <c r="R694" s="229"/>
      <c r="S694" s="229">
        <v>128.4</v>
      </c>
      <c r="T694" s="229"/>
      <c r="U694" s="229"/>
      <c r="V694" s="229"/>
      <c r="W694" s="647">
        <v>2400</v>
      </c>
      <c r="X694" s="229">
        <f>Q694*W694</f>
        <v>308160</v>
      </c>
      <c r="Y694" s="486">
        <v>7</v>
      </c>
      <c r="Z694" s="229">
        <v>7</v>
      </c>
      <c r="AA694" s="473">
        <f>SUM(W694-(W694*Z694/100))</f>
        <v>2232</v>
      </c>
      <c r="AB694" s="472">
        <f>AA694</f>
        <v>2232</v>
      </c>
      <c r="AC694" s="659"/>
      <c r="AD694" s="229">
        <v>0</v>
      </c>
      <c r="AE694" s="493">
        <f>AC694</f>
        <v>0</v>
      </c>
      <c r="AF694" s="229">
        <v>0.03</v>
      </c>
    </row>
    <row r="695" spans="1:32" ht="17.25" x14ac:dyDescent="0.3">
      <c r="A695" s="229"/>
      <c r="B695" s="230"/>
      <c r="C695" s="229"/>
      <c r="D695" s="229"/>
      <c r="E695" s="229"/>
      <c r="F695" s="229"/>
      <c r="G695" s="229"/>
      <c r="H695" s="229"/>
      <c r="I695" s="229"/>
      <c r="J695" s="229"/>
      <c r="K695" s="229"/>
      <c r="L695" s="229"/>
      <c r="M695" s="229"/>
      <c r="N695" s="229"/>
      <c r="O695" s="230" t="s">
        <v>18</v>
      </c>
      <c r="P695" s="490" t="s">
        <v>2</v>
      </c>
      <c r="Q695" s="229">
        <v>84.5</v>
      </c>
      <c r="R695" s="229"/>
      <c r="S695" s="229">
        <v>84.5</v>
      </c>
      <c r="T695" s="229"/>
      <c r="U695" s="229"/>
      <c r="V695" s="229"/>
      <c r="W695" s="647">
        <v>2400</v>
      </c>
      <c r="X695" s="229">
        <f>Q695*W695</f>
        <v>202800</v>
      </c>
      <c r="Y695" s="486">
        <v>1</v>
      </c>
      <c r="Z695" s="229">
        <v>1</v>
      </c>
      <c r="AA695" s="473">
        <f>SUM(W695-(W695*Z695/100))</f>
        <v>2376</v>
      </c>
      <c r="AB695" s="472">
        <f>AA695</f>
        <v>2376</v>
      </c>
      <c r="AC695" s="659"/>
      <c r="AD695" s="229">
        <v>0</v>
      </c>
      <c r="AE695" s="493">
        <f>AC695</f>
        <v>0</v>
      </c>
      <c r="AF695" s="229">
        <v>0.03</v>
      </c>
    </row>
    <row r="696" spans="1:32" ht="17.25" x14ac:dyDescent="0.3">
      <c r="A696" s="229">
        <v>400</v>
      </c>
      <c r="B696" s="230" t="s">
        <v>14</v>
      </c>
      <c r="C696" s="229">
        <v>287</v>
      </c>
      <c r="D696" s="229">
        <v>0</v>
      </c>
      <c r="E696" s="229">
        <v>1</v>
      </c>
      <c r="F696" s="229">
        <v>56</v>
      </c>
      <c r="G696" s="229">
        <v>156</v>
      </c>
      <c r="H696" s="229"/>
      <c r="I696" s="229"/>
      <c r="J696" s="229"/>
      <c r="K696" s="229"/>
      <c r="L696" s="229"/>
      <c r="M696" s="229"/>
      <c r="N696" s="229"/>
      <c r="O696" s="230"/>
      <c r="P696" s="490"/>
      <c r="Q696" s="229"/>
      <c r="R696" s="229"/>
      <c r="S696" s="229"/>
      <c r="T696" s="229"/>
      <c r="U696" s="229"/>
      <c r="V696" s="229"/>
      <c r="W696" s="647"/>
      <c r="X696" s="229"/>
      <c r="Y696" s="486"/>
      <c r="Z696" s="229"/>
      <c r="AA696" s="473">
        <f>SUM(W696-(W696*Z696/100))</f>
        <v>0</v>
      </c>
      <c r="AB696" s="472">
        <f>AA696</f>
        <v>0</v>
      </c>
      <c r="AC696" s="659"/>
      <c r="AD696" s="229">
        <v>50</v>
      </c>
      <c r="AE696" s="229">
        <v>0</v>
      </c>
      <c r="AF696" s="229">
        <v>0.01</v>
      </c>
    </row>
    <row r="697" spans="1:32" ht="17.25" x14ac:dyDescent="0.3">
      <c r="A697" s="229">
        <v>401</v>
      </c>
      <c r="B697" s="230" t="s">
        <v>14</v>
      </c>
      <c r="C697" s="229">
        <v>6474</v>
      </c>
      <c r="D697" s="229">
        <v>1</v>
      </c>
      <c r="E697" s="229">
        <v>1</v>
      </c>
      <c r="F697" s="229">
        <v>65</v>
      </c>
      <c r="G697" s="229"/>
      <c r="H697" s="229">
        <v>565</v>
      </c>
      <c r="I697" s="229"/>
      <c r="J697" s="229"/>
      <c r="K697" s="229"/>
      <c r="L697" s="229"/>
      <c r="M697" s="229"/>
      <c r="N697" s="229"/>
      <c r="O697" s="230" t="s">
        <v>39</v>
      </c>
      <c r="P697" s="490" t="s">
        <v>0</v>
      </c>
      <c r="Q697" s="229">
        <v>96</v>
      </c>
      <c r="R697" s="229"/>
      <c r="S697" s="229">
        <v>96</v>
      </c>
      <c r="T697" s="229"/>
      <c r="U697" s="229"/>
      <c r="V697" s="229"/>
      <c r="W697" s="647">
        <v>6500</v>
      </c>
      <c r="X697" s="229">
        <f>Q697*W697</f>
        <v>624000</v>
      </c>
      <c r="Y697" s="486">
        <v>20</v>
      </c>
      <c r="Z697" s="229">
        <v>93</v>
      </c>
      <c r="AA697" s="473">
        <f>SUM(W697-(W697*Z697/100))</f>
        <v>455</v>
      </c>
      <c r="AB697" s="472">
        <f>AA697</f>
        <v>455</v>
      </c>
      <c r="AC697" s="659"/>
      <c r="AD697" s="229">
        <v>10</v>
      </c>
      <c r="AE697" s="229">
        <v>0</v>
      </c>
      <c r="AF697" s="229">
        <v>0.02</v>
      </c>
    </row>
    <row r="698" spans="1:32" ht="17.25" x14ac:dyDescent="0.3">
      <c r="A698" s="229"/>
      <c r="B698" s="230"/>
      <c r="C698" s="229"/>
      <c r="D698" s="229"/>
      <c r="E698" s="229"/>
      <c r="F698" s="229"/>
      <c r="G698" s="229"/>
      <c r="H698" s="229"/>
      <c r="I698" s="229"/>
      <c r="J698" s="229"/>
      <c r="K698" s="229"/>
      <c r="L698" s="229"/>
      <c r="M698" s="229"/>
      <c r="N698" s="229"/>
      <c r="O698" s="230" t="s">
        <v>16</v>
      </c>
      <c r="P698" s="490" t="s">
        <v>0</v>
      </c>
      <c r="Q698" s="229">
        <v>32</v>
      </c>
      <c r="R698" s="229"/>
      <c r="S698" s="229">
        <v>32</v>
      </c>
      <c r="T698" s="229"/>
      <c r="U698" s="229"/>
      <c r="V698" s="229"/>
      <c r="W698" s="647">
        <v>2400</v>
      </c>
      <c r="X698" s="229">
        <f>Q698*W698</f>
        <v>76800</v>
      </c>
      <c r="Y698" s="486">
        <v>10</v>
      </c>
      <c r="Z698" s="229">
        <v>40</v>
      </c>
      <c r="AA698" s="473">
        <f>SUM(W698-(W698*Z698/100))</f>
        <v>1440</v>
      </c>
      <c r="AB698" s="472">
        <f>AA698</f>
        <v>1440</v>
      </c>
      <c r="AC698" s="659"/>
      <c r="AD698" s="229">
        <v>0</v>
      </c>
      <c r="AE698" s="493">
        <f>AC698</f>
        <v>0</v>
      </c>
      <c r="AF698" s="229">
        <v>0.03</v>
      </c>
    </row>
    <row r="699" spans="1:32" ht="17.25" x14ac:dyDescent="0.3">
      <c r="A699" s="229"/>
      <c r="B699" s="230"/>
      <c r="C699" s="229"/>
      <c r="D699" s="229"/>
      <c r="E699" s="229"/>
      <c r="F699" s="229"/>
      <c r="G699" s="229"/>
      <c r="H699" s="229"/>
      <c r="I699" s="229"/>
      <c r="J699" s="229"/>
      <c r="K699" s="229"/>
      <c r="L699" s="229"/>
      <c r="M699" s="229"/>
      <c r="N699" s="229"/>
      <c r="O699" s="230" t="s">
        <v>158</v>
      </c>
      <c r="P699" s="490" t="s">
        <v>2</v>
      </c>
      <c r="Q699" s="229">
        <v>6.76</v>
      </c>
      <c r="R699" s="229"/>
      <c r="S699" s="229">
        <v>6.76</v>
      </c>
      <c r="T699" s="229"/>
      <c r="U699" s="229"/>
      <c r="V699" s="229"/>
      <c r="W699" s="647">
        <v>2400</v>
      </c>
      <c r="X699" s="229">
        <f>Q699*W699</f>
        <v>16224</v>
      </c>
      <c r="Y699" s="486">
        <v>10</v>
      </c>
      <c r="Z699" s="229">
        <v>10</v>
      </c>
      <c r="AA699" s="473">
        <f>SUM(W699-(W699*Z699/100))</f>
        <v>2160</v>
      </c>
      <c r="AB699" s="472">
        <f>AA699</f>
        <v>2160</v>
      </c>
      <c r="AC699" s="659"/>
      <c r="AD699" s="229">
        <v>10</v>
      </c>
      <c r="AE699" s="229">
        <v>0</v>
      </c>
      <c r="AF699" s="229">
        <v>0.02</v>
      </c>
    </row>
    <row r="700" spans="1:32" ht="17.25" x14ac:dyDescent="0.3">
      <c r="A700" s="229"/>
      <c r="B700" s="230"/>
      <c r="C700" s="229"/>
      <c r="D700" s="229"/>
      <c r="E700" s="229"/>
      <c r="F700" s="229"/>
      <c r="G700" s="229"/>
      <c r="H700" s="229"/>
      <c r="I700" s="229"/>
      <c r="J700" s="229"/>
      <c r="K700" s="229"/>
      <c r="L700" s="229"/>
      <c r="M700" s="229"/>
      <c r="N700" s="229"/>
      <c r="O700" s="230" t="s">
        <v>8</v>
      </c>
      <c r="P700" s="490" t="s">
        <v>0</v>
      </c>
      <c r="Q700" s="229">
        <v>24</v>
      </c>
      <c r="R700" s="229">
        <v>24</v>
      </c>
      <c r="S700" s="229"/>
      <c r="T700" s="229"/>
      <c r="U700" s="229"/>
      <c r="V700" s="229"/>
      <c r="W700" s="647">
        <v>5400</v>
      </c>
      <c r="X700" s="229">
        <f>Q700*W700</f>
        <v>129600</v>
      </c>
      <c r="Y700" s="486">
        <v>2</v>
      </c>
      <c r="Z700" s="229">
        <v>6</v>
      </c>
      <c r="AA700" s="473">
        <f>SUM(W700-(W700*Z700/100))</f>
        <v>5076</v>
      </c>
      <c r="AB700" s="472">
        <f>AA700</f>
        <v>5076</v>
      </c>
      <c r="AC700" s="659"/>
      <c r="AD700" s="229">
        <v>50</v>
      </c>
      <c r="AE700" s="229">
        <v>0</v>
      </c>
      <c r="AF700" s="229">
        <v>0.01</v>
      </c>
    </row>
    <row r="701" spans="1:32" ht="17.25" x14ac:dyDescent="0.3">
      <c r="A701" s="229">
        <v>402</v>
      </c>
      <c r="B701" s="230" t="s">
        <v>4</v>
      </c>
      <c r="C701" s="229">
        <v>14008</v>
      </c>
      <c r="D701" s="229">
        <v>0</v>
      </c>
      <c r="E701" s="229">
        <v>1</v>
      </c>
      <c r="F701" s="229">
        <v>71</v>
      </c>
      <c r="G701" s="229"/>
      <c r="H701" s="229">
        <v>171</v>
      </c>
      <c r="I701" s="229"/>
      <c r="J701" s="229"/>
      <c r="K701" s="229"/>
      <c r="L701" s="229">
        <v>75</v>
      </c>
      <c r="M701" s="229">
        <f>H701*L701</f>
        <v>12825</v>
      </c>
      <c r="N701" s="229"/>
      <c r="O701" s="230" t="s">
        <v>39</v>
      </c>
      <c r="P701" s="490" t="s">
        <v>2</v>
      </c>
      <c r="Q701" s="229">
        <v>118.75</v>
      </c>
      <c r="R701" s="229"/>
      <c r="S701" s="229">
        <v>118.75</v>
      </c>
      <c r="T701" s="229"/>
      <c r="U701" s="229"/>
      <c r="V701" s="229"/>
      <c r="W701" s="647">
        <v>6500</v>
      </c>
      <c r="X701" s="229">
        <f>Q701*W701</f>
        <v>771875</v>
      </c>
      <c r="Y701" s="486">
        <v>32</v>
      </c>
      <c r="Z701" s="229">
        <v>54</v>
      </c>
      <c r="AA701" s="473">
        <f>SUM(W701-(W701*Z701/100))</f>
        <v>2990</v>
      </c>
      <c r="AB701" s="472">
        <f>AA701+M701</f>
        <v>15815</v>
      </c>
      <c r="AC701" s="659"/>
      <c r="AD701" s="229">
        <v>10</v>
      </c>
      <c r="AE701" s="229">
        <v>0</v>
      </c>
      <c r="AF701" s="229">
        <v>0.02</v>
      </c>
    </row>
    <row r="702" spans="1:32" ht="17.25" x14ac:dyDescent="0.3">
      <c r="A702" s="229"/>
      <c r="B702" s="230"/>
      <c r="C702" s="229"/>
      <c r="D702" s="229"/>
      <c r="E702" s="229"/>
      <c r="F702" s="229"/>
      <c r="G702" s="229"/>
      <c r="H702" s="229"/>
      <c r="I702" s="229"/>
      <c r="J702" s="229"/>
      <c r="K702" s="229"/>
      <c r="L702" s="229"/>
      <c r="M702" s="229"/>
      <c r="N702" s="229"/>
      <c r="O702" s="230" t="s">
        <v>39</v>
      </c>
      <c r="P702" s="490" t="s">
        <v>2</v>
      </c>
      <c r="Q702" s="229">
        <v>189.52</v>
      </c>
      <c r="R702" s="229"/>
      <c r="S702" s="229">
        <v>189.52</v>
      </c>
      <c r="T702" s="229"/>
      <c r="U702" s="229"/>
      <c r="V702" s="229"/>
      <c r="W702" s="647">
        <v>6500</v>
      </c>
      <c r="X702" s="229">
        <f>Q702*W702</f>
        <v>1231880</v>
      </c>
      <c r="Y702" s="486" t="s">
        <v>1355</v>
      </c>
      <c r="Z702" s="229">
        <v>1</v>
      </c>
      <c r="AA702" s="473">
        <f>SUM(W702-(W702*Z702/100))</f>
        <v>6435</v>
      </c>
      <c r="AB702" s="472">
        <f>AA702</f>
        <v>6435</v>
      </c>
      <c r="AC702" s="659"/>
      <c r="AD702" s="229">
        <v>10</v>
      </c>
      <c r="AE702" s="229">
        <v>0</v>
      </c>
      <c r="AF702" s="229">
        <v>0.02</v>
      </c>
    </row>
    <row r="703" spans="1:32" ht="17.25" x14ac:dyDescent="0.3">
      <c r="A703" s="229"/>
      <c r="B703" s="230"/>
      <c r="C703" s="229"/>
      <c r="D703" s="229"/>
      <c r="E703" s="229"/>
      <c r="F703" s="229"/>
      <c r="G703" s="229"/>
      <c r="H703" s="229"/>
      <c r="I703" s="229"/>
      <c r="J703" s="229"/>
      <c r="K703" s="229"/>
      <c r="L703" s="229"/>
      <c r="M703" s="229"/>
      <c r="N703" s="229"/>
      <c r="O703" s="230" t="s">
        <v>158</v>
      </c>
      <c r="P703" s="490" t="s">
        <v>2</v>
      </c>
      <c r="Q703" s="229">
        <v>7.7</v>
      </c>
      <c r="R703" s="229"/>
      <c r="S703" s="229">
        <v>7.7</v>
      </c>
      <c r="T703" s="229"/>
      <c r="U703" s="229"/>
      <c r="V703" s="229"/>
      <c r="W703" s="647">
        <v>2400</v>
      </c>
      <c r="X703" s="229">
        <f>Q703*W703</f>
        <v>18480</v>
      </c>
      <c r="Y703" s="486" t="s">
        <v>1355</v>
      </c>
      <c r="Z703" s="229">
        <v>1</v>
      </c>
      <c r="AA703" s="473">
        <f>SUM(W703-(W703*Z703/100))</f>
        <v>2376</v>
      </c>
      <c r="AB703" s="472">
        <f>AA703</f>
        <v>2376</v>
      </c>
      <c r="AC703" s="659"/>
      <c r="AD703" s="229">
        <v>10</v>
      </c>
      <c r="AE703" s="229">
        <v>0</v>
      </c>
      <c r="AF703" s="229">
        <v>0.02</v>
      </c>
    </row>
    <row r="704" spans="1:32" ht="17.25" x14ac:dyDescent="0.3">
      <c r="A704" s="229">
        <v>403</v>
      </c>
      <c r="B704" s="230" t="s">
        <v>5</v>
      </c>
      <c r="C704" s="229"/>
      <c r="D704" s="229">
        <v>13</v>
      </c>
      <c r="E704" s="229">
        <v>0</v>
      </c>
      <c r="F704" s="229">
        <v>0</v>
      </c>
      <c r="G704" s="229">
        <v>5200</v>
      </c>
      <c r="H704" s="229"/>
      <c r="I704" s="229"/>
      <c r="J704" s="229"/>
      <c r="K704" s="229"/>
      <c r="L704" s="229"/>
      <c r="M704" s="229"/>
      <c r="N704" s="229"/>
      <c r="O704" s="230"/>
      <c r="P704" s="490"/>
      <c r="Q704" s="229"/>
      <c r="R704" s="229"/>
      <c r="S704" s="229"/>
      <c r="T704" s="229"/>
      <c r="U704" s="229"/>
      <c r="V704" s="229"/>
      <c r="W704" s="647"/>
      <c r="X704" s="229"/>
      <c r="Y704" s="486"/>
      <c r="Z704" s="229"/>
      <c r="AA704" s="473">
        <f>SUM(W704-(W704*Z704/100))</f>
        <v>0</v>
      </c>
      <c r="AB704" s="472"/>
      <c r="AC704" s="659"/>
      <c r="AD704" s="229">
        <v>50</v>
      </c>
      <c r="AE704" s="229">
        <v>0</v>
      </c>
      <c r="AF704" s="229">
        <v>0.01</v>
      </c>
    </row>
    <row r="705" spans="1:32" ht="17.25" x14ac:dyDescent="0.3">
      <c r="A705" s="229">
        <v>404</v>
      </c>
      <c r="B705" s="230" t="s">
        <v>4</v>
      </c>
      <c r="C705" s="229">
        <v>1921</v>
      </c>
      <c r="D705" s="229">
        <v>1</v>
      </c>
      <c r="E705" s="229">
        <v>1</v>
      </c>
      <c r="F705" s="229">
        <v>56</v>
      </c>
      <c r="G705" s="229">
        <v>556</v>
      </c>
      <c r="H705" s="229"/>
      <c r="I705" s="229"/>
      <c r="J705" s="229"/>
      <c r="K705" s="229"/>
      <c r="L705" s="229">
        <v>75</v>
      </c>
      <c r="M705" s="229">
        <f>G705*L705</f>
        <v>41700</v>
      </c>
      <c r="N705" s="229"/>
      <c r="O705" s="230"/>
      <c r="P705" s="490"/>
      <c r="Q705" s="229"/>
      <c r="R705" s="229"/>
      <c r="S705" s="229"/>
      <c r="T705" s="229"/>
      <c r="U705" s="229"/>
      <c r="V705" s="229"/>
      <c r="W705" s="647"/>
      <c r="X705" s="229"/>
      <c r="Y705" s="486"/>
      <c r="Z705" s="229"/>
      <c r="AA705" s="473">
        <f>SUM(W705-(W705*Z705/100))</f>
        <v>0</v>
      </c>
      <c r="AB705" s="472">
        <f>M705</f>
        <v>41700</v>
      </c>
      <c r="AC705" s="659"/>
      <c r="AD705" s="229">
        <v>50</v>
      </c>
      <c r="AE705" s="229">
        <v>0</v>
      </c>
      <c r="AF705" s="229">
        <v>0.01</v>
      </c>
    </row>
    <row r="706" spans="1:32" ht="17.25" x14ac:dyDescent="0.3">
      <c r="A706" s="229">
        <v>405</v>
      </c>
      <c r="B706" s="230" t="s">
        <v>4</v>
      </c>
      <c r="C706" s="229">
        <v>5901</v>
      </c>
      <c r="D706" s="229">
        <v>0</v>
      </c>
      <c r="E706" s="229">
        <v>0</v>
      </c>
      <c r="F706" s="229">
        <v>94</v>
      </c>
      <c r="G706" s="229"/>
      <c r="H706" s="229">
        <v>94</v>
      </c>
      <c r="I706" s="229"/>
      <c r="J706" s="229"/>
      <c r="K706" s="229"/>
      <c r="L706" s="229">
        <v>75</v>
      </c>
      <c r="M706" s="229">
        <f>L706*H706</f>
        <v>7050</v>
      </c>
      <c r="N706" s="229"/>
      <c r="O706" s="230" t="s">
        <v>39</v>
      </c>
      <c r="P706" s="490" t="s">
        <v>2</v>
      </c>
      <c r="Q706" s="229">
        <v>152.25</v>
      </c>
      <c r="R706" s="229"/>
      <c r="S706" s="229">
        <v>152.25</v>
      </c>
      <c r="T706" s="229"/>
      <c r="U706" s="229"/>
      <c r="V706" s="229"/>
      <c r="W706" s="647">
        <v>6500</v>
      </c>
      <c r="X706" s="229">
        <f>Q706*W706</f>
        <v>989625</v>
      </c>
      <c r="Y706" s="486">
        <v>4</v>
      </c>
      <c r="Z706" s="229">
        <v>4</v>
      </c>
      <c r="AA706" s="473">
        <f>SUM(W706-(W706*Z706/100))</f>
        <v>6240</v>
      </c>
      <c r="AB706" s="472">
        <f>AA706+M706</f>
        <v>13290</v>
      </c>
      <c r="AC706" s="659"/>
      <c r="AD706" s="229">
        <v>10</v>
      </c>
      <c r="AE706" s="229">
        <v>0</v>
      </c>
      <c r="AF706" s="229">
        <v>0.02</v>
      </c>
    </row>
    <row r="707" spans="1:32" ht="17.25" x14ac:dyDescent="0.3">
      <c r="A707" s="229">
        <v>406</v>
      </c>
      <c r="B707" s="230" t="s">
        <v>5</v>
      </c>
      <c r="C707" s="229"/>
      <c r="D707" s="229">
        <v>0</v>
      </c>
      <c r="E707" s="229">
        <v>2</v>
      </c>
      <c r="F707" s="229">
        <v>91</v>
      </c>
      <c r="G707" s="229"/>
      <c r="H707" s="229">
        <v>291</v>
      </c>
      <c r="I707" s="229"/>
      <c r="J707" s="229"/>
      <c r="K707" s="229"/>
      <c r="L707" s="229"/>
      <c r="M707" s="229"/>
      <c r="N707" s="229"/>
      <c r="O707" s="230" t="s">
        <v>39</v>
      </c>
      <c r="P707" s="490" t="s">
        <v>2</v>
      </c>
      <c r="Q707" s="229">
        <v>212.18</v>
      </c>
      <c r="R707" s="229"/>
      <c r="S707" s="229">
        <v>212.18</v>
      </c>
      <c r="T707" s="229"/>
      <c r="U707" s="229"/>
      <c r="V707" s="229"/>
      <c r="W707" s="647">
        <v>6500</v>
      </c>
      <c r="X707" s="229">
        <f>Q707*W707</f>
        <v>1379170</v>
      </c>
      <c r="Y707" s="486">
        <v>10</v>
      </c>
      <c r="Z707" s="229">
        <v>10</v>
      </c>
      <c r="AA707" s="473">
        <f>SUM(W707-(W707*Z707/100))</f>
        <v>5850</v>
      </c>
      <c r="AB707" s="472"/>
      <c r="AC707" s="659"/>
      <c r="AD707" s="229">
        <v>50</v>
      </c>
      <c r="AE707" s="229">
        <v>0</v>
      </c>
      <c r="AF707" s="229">
        <v>0.02</v>
      </c>
    </row>
    <row r="708" spans="1:32" ht="17.25" x14ac:dyDescent="0.3">
      <c r="A708" s="229"/>
      <c r="B708" s="230"/>
      <c r="C708" s="229"/>
      <c r="D708" s="229"/>
      <c r="E708" s="229"/>
      <c r="F708" s="229"/>
      <c r="G708" s="229"/>
      <c r="H708" s="229"/>
      <c r="I708" s="229"/>
      <c r="J708" s="229"/>
      <c r="K708" s="229"/>
      <c r="L708" s="229"/>
      <c r="M708" s="229"/>
      <c r="N708" s="229"/>
      <c r="O708" s="230" t="s">
        <v>16</v>
      </c>
      <c r="P708" s="490" t="s">
        <v>0</v>
      </c>
      <c r="Q708" s="229">
        <v>53.13</v>
      </c>
      <c r="R708" s="229"/>
      <c r="S708" s="229">
        <v>53.13</v>
      </c>
      <c r="T708" s="229"/>
      <c r="U708" s="229"/>
      <c r="V708" s="229"/>
      <c r="W708" s="647">
        <v>2400</v>
      </c>
      <c r="X708" s="229">
        <f>Q708*W708</f>
        <v>127512</v>
      </c>
      <c r="Y708" s="486">
        <v>10</v>
      </c>
      <c r="Z708" s="229">
        <v>40</v>
      </c>
      <c r="AA708" s="473">
        <f>SUM(W708-(W708*Z708/100))</f>
        <v>1440</v>
      </c>
      <c r="AB708" s="472"/>
      <c r="AC708" s="659"/>
      <c r="AD708" s="229">
        <v>0</v>
      </c>
      <c r="AE708" s="493">
        <f>AC708</f>
        <v>0</v>
      </c>
      <c r="AF708" s="229">
        <v>0.03</v>
      </c>
    </row>
    <row r="709" spans="1:32" ht="17.25" x14ac:dyDescent="0.3">
      <c r="A709" s="229">
        <v>407</v>
      </c>
      <c r="B709" s="230" t="s">
        <v>4</v>
      </c>
      <c r="C709" s="229">
        <v>10359</v>
      </c>
      <c r="D709" s="229">
        <v>4</v>
      </c>
      <c r="E709" s="229">
        <v>3</v>
      </c>
      <c r="F709" s="229">
        <v>52</v>
      </c>
      <c r="G709" s="229">
        <v>1952</v>
      </c>
      <c r="H709" s="229"/>
      <c r="I709" s="229"/>
      <c r="J709" s="229"/>
      <c r="K709" s="229"/>
      <c r="L709" s="229">
        <v>75</v>
      </c>
      <c r="M709" s="229">
        <f>L709*G709</f>
        <v>146400</v>
      </c>
      <c r="N709" s="229"/>
      <c r="O709" s="230"/>
      <c r="P709" s="490"/>
      <c r="Q709" s="229"/>
      <c r="R709" s="229"/>
      <c r="S709" s="229"/>
      <c r="T709" s="229"/>
      <c r="U709" s="229"/>
      <c r="V709" s="229"/>
      <c r="W709" s="647"/>
      <c r="X709" s="229"/>
      <c r="Y709" s="486"/>
      <c r="Z709" s="229"/>
      <c r="AA709" s="473">
        <f>SUM(W709-(W709*Z709/100))</f>
        <v>0</v>
      </c>
      <c r="AB709" s="472">
        <f>M709</f>
        <v>146400</v>
      </c>
      <c r="AC709" s="659"/>
      <c r="AD709" s="229">
        <v>50</v>
      </c>
      <c r="AE709" s="229">
        <v>0</v>
      </c>
      <c r="AF709" s="229">
        <v>0.01</v>
      </c>
    </row>
    <row r="710" spans="1:32" ht="17.25" x14ac:dyDescent="0.3">
      <c r="A710" s="229">
        <v>408</v>
      </c>
      <c r="B710" s="230" t="s">
        <v>4</v>
      </c>
      <c r="C710" s="229">
        <v>6613</v>
      </c>
      <c r="D710" s="229">
        <v>2</v>
      </c>
      <c r="E710" s="229">
        <v>0</v>
      </c>
      <c r="F710" s="229">
        <v>14</v>
      </c>
      <c r="G710" s="229">
        <v>814</v>
      </c>
      <c r="H710" s="229"/>
      <c r="I710" s="229"/>
      <c r="J710" s="229"/>
      <c r="K710" s="229"/>
      <c r="L710" s="229">
        <v>75</v>
      </c>
      <c r="M710" s="229">
        <f>G710*L710</f>
        <v>61050</v>
      </c>
      <c r="N710" s="229"/>
      <c r="O710" s="230"/>
      <c r="P710" s="490"/>
      <c r="Q710" s="229"/>
      <c r="R710" s="229"/>
      <c r="S710" s="229"/>
      <c r="T710" s="229"/>
      <c r="U710" s="229"/>
      <c r="V710" s="229"/>
      <c r="W710" s="647"/>
      <c r="X710" s="229"/>
      <c r="Y710" s="486"/>
      <c r="Z710" s="229"/>
      <c r="AA710" s="473">
        <f>SUM(W710-(W710*Z710/100))</f>
        <v>0</v>
      </c>
      <c r="AB710" s="472">
        <f>M710</f>
        <v>61050</v>
      </c>
      <c r="AC710" s="659"/>
      <c r="AD710" s="229">
        <v>50</v>
      </c>
      <c r="AE710" s="229">
        <v>0</v>
      </c>
      <c r="AF710" s="229">
        <v>0.01</v>
      </c>
    </row>
    <row r="711" spans="1:32" ht="17.25" x14ac:dyDescent="0.3">
      <c r="A711" s="229">
        <v>409</v>
      </c>
      <c r="B711" s="230" t="s">
        <v>4</v>
      </c>
      <c r="C711" s="229">
        <v>1259</v>
      </c>
      <c r="D711" s="229">
        <v>5</v>
      </c>
      <c r="E711" s="229">
        <v>3</v>
      </c>
      <c r="F711" s="229">
        <v>27</v>
      </c>
      <c r="G711" s="229">
        <v>2327</v>
      </c>
      <c r="H711" s="229"/>
      <c r="I711" s="229"/>
      <c r="J711" s="229"/>
      <c r="K711" s="229"/>
      <c r="L711" s="229">
        <v>75</v>
      </c>
      <c r="M711" s="229">
        <f>G711*L711</f>
        <v>174525</v>
      </c>
      <c r="N711" s="229"/>
      <c r="O711" s="230"/>
      <c r="P711" s="490"/>
      <c r="Q711" s="229"/>
      <c r="R711" s="229"/>
      <c r="S711" s="229"/>
      <c r="T711" s="229"/>
      <c r="U711" s="229"/>
      <c r="V711" s="229"/>
      <c r="W711" s="647"/>
      <c r="X711" s="229"/>
      <c r="Y711" s="486"/>
      <c r="Z711" s="229"/>
      <c r="AA711" s="473">
        <f>SUM(W711-(W711*Z711/100))</f>
        <v>0</v>
      </c>
      <c r="AB711" s="472">
        <f>M711</f>
        <v>174525</v>
      </c>
      <c r="AC711" s="659"/>
      <c r="AD711" s="229">
        <v>50</v>
      </c>
      <c r="AE711" s="229">
        <v>0</v>
      </c>
      <c r="AF711" s="229">
        <v>0.01</v>
      </c>
    </row>
    <row r="712" spans="1:32" ht="17.25" x14ac:dyDescent="0.3">
      <c r="A712" s="229">
        <v>410</v>
      </c>
      <c r="B712" s="230" t="s">
        <v>5</v>
      </c>
      <c r="C712" s="229"/>
      <c r="D712" s="229"/>
      <c r="E712" s="229"/>
      <c r="F712" s="229"/>
      <c r="G712" s="229"/>
      <c r="H712" s="229"/>
      <c r="I712" s="229"/>
      <c r="J712" s="229"/>
      <c r="K712" s="229"/>
      <c r="L712" s="229"/>
      <c r="M712" s="229"/>
      <c r="N712" s="229"/>
      <c r="O712" s="230" t="s">
        <v>39</v>
      </c>
      <c r="P712" s="490" t="s">
        <v>2</v>
      </c>
      <c r="Q712" s="229">
        <v>137.5</v>
      </c>
      <c r="R712" s="229"/>
      <c r="S712" s="229">
        <v>137.5</v>
      </c>
      <c r="T712" s="229"/>
      <c r="U712" s="229"/>
      <c r="V712" s="229"/>
      <c r="W712" s="647">
        <v>6500</v>
      </c>
      <c r="X712" s="229">
        <f>Q712*W712</f>
        <v>893750</v>
      </c>
      <c r="Y712" s="486">
        <v>3</v>
      </c>
      <c r="Z712" s="229">
        <v>3</v>
      </c>
      <c r="AA712" s="473">
        <f>SUM(W712-(W712*Z712/100))</f>
        <v>6305</v>
      </c>
      <c r="AB712" s="472">
        <f>AA712</f>
        <v>6305</v>
      </c>
      <c r="AC712" s="659"/>
      <c r="AD712" s="229">
        <v>10</v>
      </c>
      <c r="AE712" s="229">
        <v>0</v>
      </c>
      <c r="AF712" s="229">
        <v>0.02</v>
      </c>
    </row>
    <row r="713" spans="1:32" ht="17.25" x14ac:dyDescent="0.3">
      <c r="A713" s="229"/>
      <c r="B713" s="230"/>
      <c r="C713" s="229"/>
      <c r="D713" s="229"/>
      <c r="E713" s="229"/>
      <c r="F713" s="229"/>
      <c r="G713" s="229"/>
      <c r="H713" s="229"/>
      <c r="I713" s="229"/>
      <c r="J713" s="229"/>
      <c r="K713" s="229"/>
      <c r="L713" s="229"/>
      <c r="M713" s="229"/>
      <c r="N713" s="229"/>
      <c r="O713" s="230" t="s">
        <v>158</v>
      </c>
      <c r="P713" s="490" t="s">
        <v>2</v>
      </c>
      <c r="Q713" s="229">
        <v>15</v>
      </c>
      <c r="R713" s="229"/>
      <c r="S713" s="229">
        <v>15</v>
      </c>
      <c r="T713" s="229"/>
      <c r="U713" s="229"/>
      <c r="V713" s="229"/>
      <c r="W713" s="647">
        <v>2400</v>
      </c>
      <c r="X713" s="229">
        <f>Q713*W713</f>
        <v>36000</v>
      </c>
      <c r="Y713" s="486">
        <v>3</v>
      </c>
      <c r="Z713" s="229">
        <v>3</v>
      </c>
      <c r="AA713" s="473">
        <f>SUM(W713-(W713*Z713/100))</f>
        <v>2328</v>
      </c>
      <c r="AB713" s="472">
        <f>AA713</f>
        <v>2328</v>
      </c>
      <c r="AC713" s="659"/>
      <c r="AD713" s="229">
        <v>10</v>
      </c>
      <c r="AE713" s="229">
        <v>0</v>
      </c>
      <c r="AF713" s="229">
        <v>0.02</v>
      </c>
    </row>
    <row r="714" spans="1:32" ht="17.25" x14ac:dyDescent="0.3">
      <c r="A714" s="229"/>
      <c r="B714" s="230"/>
      <c r="C714" s="229"/>
      <c r="D714" s="229"/>
      <c r="E714" s="229"/>
      <c r="F714" s="229"/>
      <c r="G714" s="229"/>
      <c r="H714" s="229"/>
      <c r="I714" s="229"/>
      <c r="J714" s="229"/>
      <c r="K714" s="229"/>
      <c r="L714" s="229"/>
      <c r="M714" s="229"/>
      <c r="N714" s="229"/>
      <c r="O714" s="230" t="s">
        <v>11</v>
      </c>
      <c r="P714" s="490" t="s">
        <v>0</v>
      </c>
      <c r="Q714" s="229">
        <v>102</v>
      </c>
      <c r="R714" s="229">
        <v>102</v>
      </c>
      <c r="S714" s="229"/>
      <c r="T714" s="229"/>
      <c r="U714" s="229"/>
      <c r="V714" s="229"/>
      <c r="W714" s="647">
        <v>2050</v>
      </c>
      <c r="X714" s="229">
        <f>Q714*W714</f>
        <v>209100</v>
      </c>
      <c r="Y714" s="486">
        <v>3</v>
      </c>
      <c r="Z714" s="229">
        <v>9</v>
      </c>
      <c r="AA714" s="473">
        <f>SUM(W714-(W714*Z714/100))</f>
        <v>1865.5</v>
      </c>
      <c r="AB714" s="472">
        <f>AA714</f>
        <v>1865.5</v>
      </c>
      <c r="AC714" s="659"/>
      <c r="AD714" s="229">
        <v>50</v>
      </c>
      <c r="AE714" s="229">
        <v>0</v>
      </c>
      <c r="AF714" s="229">
        <v>0.01</v>
      </c>
    </row>
    <row r="715" spans="1:32" ht="17.25" x14ac:dyDescent="0.3">
      <c r="A715" s="229"/>
      <c r="B715" s="230"/>
      <c r="C715" s="229"/>
      <c r="D715" s="229"/>
      <c r="E715" s="229"/>
      <c r="F715" s="229"/>
      <c r="G715" s="229"/>
      <c r="H715" s="229"/>
      <c r="I715" s="229"/>
      <c r="J715" s="229"/>
      <c r="K715" s="229"/>
      <c r="L715" s="229"/>
      <c r="M715" s="229"/>
      <c r="N715" s="229"/>
      <c r="O715" s="230" t="s">
        <v>8</v>
      </c>
      <c r="P715" s="490" t="s">
        <v>0</v>
      </c>
      <c r="Q715" s="229">
        <v>31.5</v>
      </c>
      <c r="R715" s="229">
        <v>31.5</v>
      </c>
      <c r="S715" s="229"/>
      <c r="T715" s="229"/>
      <c r="U715" s="229"/>
      <c r="V715" s="229"/>
      <c r="W715" s="647">
        <v>5400</v>
      </c>
      <c r="X715" s="229">
        <f>Q715*W715</f>
        <v>170100</v>
      </c>
      <c r="Y715" s="486">
        <v>3</v>
      </c>
      <c r="Z715" s="229">
        <v>9</v>
      </c>
      <c r="AA715" s="473">
        <f>SUM(W715-(W715*Z715/100))</f>
        <v>4914</v>
      </c>
      <c r="AB715" s="472">
        <f>AA715</f>
        <v>4914</v>
      </c>
      <c r="AC715" s="659"/>
      <c r="AD715" s="229">
        <v>50</v>
      </c>
      <c r="AE715" s="229">
        <v>0</v>
      </c>
      <c r="AF715" s="229">
        <v>0.01</v>
      </c>
    </row>
    <row r="716" spans="1:32" ht="17.25" x14ac:dyDescent="0.3">
      <c r="A716" s="229">
        <v>411</v>
      </c>
      <c r="B716" s="230" t="s">
        <v>4</v>
      </c>
      <c r="C716" s="229">
        <v>6617</v>
      </c>
      <c r="D716" s="229">
        <v>0</v>
      </c>
      <c r="E716" s="229">
        <v>1</v>
      </c>
      <c r="F716" s="229">
        <v>14</v>
      </c>
      <c r="G716" s="229"/>
      <c r="H716" s="229">
        <v>114</v>
      </c>
      <c r="I716" s="229"/>
      <c r="J716" s="229"/>
      <c r="K716" s="229"/>
      <c r="L716" s="229">
        <v>150</v>
      </c>
      <c r="M716" s="229">
        <f>L716*H716</f>
        <v>17100</v>
      </c>
      <c r="N716" s="229"/>
      <c r="O716" s="230" t="s">
        <v>39</v>
      </c>
      <c r="P716" s="490" t="s">
        <v>2</v>
      </c>
      <c r="Q716" s="229">
        <v>198</v>
      </c>
      <c r="R716" s="229"/>
      <c r="S716" s="229">
        <v>198</v>
      </c>
      <c r="T716" s="229"/>
      <c r="U716" s="229"/>
      <c r="V716" s="229"/>
      <c r="W716" s="647">
        <v>6500</v>
      </c>
      <c r="X716" s="229">
        <f>Q716*W716</f>
        <v>1287000</v>
      </c>
      <c r="Y716" s="486">
        <v>0</v>
      </c>
      <c r="Z716" s="229">
        <v>1</v>
      </c>
      <c r="AA716" s="473">
        <f>SUM(W716-(W716*Z716/100))</f>
        <v>6435</v>
      </c>
      <c r="AB716" s="472">
        <f>AA716+M716</f>
        <v>23535</v>
      </c>
      <c r="AC716" s="659"/>
      <c r="AD716" s="229">
        <v>10</v>
      </c>
      <c r="AE716" s="229">
        <v>0</v>
      </c>
      <c r="AF716" s="229">
        <v>0.02</v>
      </c>
    </row>
    <row r="717" spans="1:32" ht="17.25" x14ac:dyDescent="0.3">
      <c r="A717" s="229"/>
      <c r="B717" s="230"/>
      <c r="C717" s="229"/>
      <c r="D717" s="229"/>
      <c r="E717" s="229"/>
      <c r="F717" s="229"/>
      <c r="G717" s="229"/>
      <c r="H717" s="229"/>
      <c r="I717" s="229"/>
      <c r="J717" s="229"/>
      <c r="K717" s="229"/>
      <c r="L717" s="229"/>
      <c r="M717" s="229"/>
      <c r="N717" s="229"/>
      <c r="O717" s="230" t="s">
        <v>18</v>
      </c>
      <c r="P717" s="490" t="s">
        <v>2</v>
      </c>
      <c r="Q717" s="229">
        <v>54.4</v>
      </c>
      <c r="R717" s="229"/>
      <c r="S717" s="229">
        <v>54.4</v>
      </c>
      <c r="T717" s="229"/>
      <c r="U717" s="229"/>
      <c r="V717" s="229"/>
      <c r="W717" s="647">
        <v>2400</v>
      </c>
      <c r="X717" s="229">
        <f>Q717*W717</f>
        <v>130560</v>
      </c>
      <c r="Y717" s="486">
        <v>0</v>
      </c>
      <c r="Z717" s="229">
        <v>1</v>
      </c>
      <c r="AA717" s="473">
        <f>SUM(W717-(W717*Z717/100))</f>
        <v>2376</v>
      </c>
      <c r="AB717" s="472">
        <f>AA717</f>
        <v>2376</v>
      </c>
      <c r="AC717" s="659"/>
      <c r="AD717" s="229">
        <v>0</v>
      </c>
      <c r="AE717" s="493">
        <f>AC717</f>
        <v>0</v>
      </c>
      <c r="AF717" s="229">
        <v>0.03</v>
      </c>
    </row>
    <row r="718" spans="1:32" ht="17.25" x14ac:dyDescent="0.3">
      <c r="A718" s="229">
        <v>412</v>
      </c>
      <c r="B718" s="230" t="s">
        <v>4</v>
      </c>
      <c r="C718" s="229">
        <v>4287</v>
      </c>
      <c r="D718" s="229">
        <v>11</v>
      </c>
      <c r="E718" s="229">
        <v>1</v>
      </c>
      <c r="F718" s="229">
        <v>1</v>
      </c>
      <c r="G718" s="229"/>
      <c r="H718" s="229"/>
      <c r="I718" s="229"/>
      <c r="J718" s="229">
        <v>4501</v>
      </c>
      <c r="K718" s="229"/>
      <c r="L718" s="229">
        <v>75</v>
      </c>
      <c r="M718" s="229">
        <f>L718*J718</f>
        <v>337575</v>
      </c>
      <c r="N718" s="229"/>
      <c r="O718" s="230"/>
      <c r="P718" s="490"/>
      <c r="Q718" s="229"/>
      <c r="R718" s="229"/>
      <c r="S718" s="229"/>
      <c r="T718" s="229"/>
      <c r="U718" s="229"/>
      <c r="V718" s="229"/>
      <c r="W718" s="647"/>
      <c r="X718" s="229"/>
      <c r="Y718" s="486"/>
      <c r="Z718" s="229"/>
      <c r="AA718" s="473">
        <f>SUM(W718-(W718*Z718/100))</f>
        <v>0</v>
      </c>
      <c r="AB718" s="472">
        <f>M718</f>
        <v>337575</v>
      </c>
      <c r="AC718" s="659"/>
      <c r="AD718" s="229">
        <v>50</v>
      </c>
      <c r="AE718" s="229">
        <v>0</v>
      </c>
      <c r="AF718" s="229">
        <v>0.01</v>
      </c>
    </row>
    <row r="719" spans="1:32" ht="17.25" x14ac:dyDescent="0.3">
      <c r="A719" s="229">
        <v>413</v>
      </c>
      <c r="B719" s="230" t="s">
        <v>4</v>
      </c>
      <c r="C719" s="229">
        <v>173</v>
      </c>
      <c r="D719" s="229">
        <v>0</v>
      </c>
      <c r="E719" s="229">
        <v>0</v>
      </c>
      <c r="F719" s="229">
        <v>48</v>
      </c>
      <c r="G719" s="229"/>
      <c r="H719" s="229">
        <v>48</v>
      </c>
      <c r="I719" s="229"/>
      <c r="J719" s="229"/>
      <c r="K719" s="229"/>
      <c r="L719" s="229">
        <v>75</v>
      </c>
      <c r="M719" s="229">
        <f>L719*H719</f>
        <v>3600</v>
      </c>
      <c r="N719" s="229"/>
      <c r="O719" s="230" t="s">
        <v>39</v>
      </c>
      <c r="P719" s="490" t="s">
        <v>2</v>
      </c>
      <c r="Q719" s="229">
        <v>287.18</v>
      </c>
      <c r="R719" s="229"/>
      <c r="S719" s="229">
        <v>287.18</v>
      </c>
      <c r="T719" s="229"/>
      <c r="U719" s="229"/>
      <c r="V719" s="229"/>
      <c r="W719" s="647">
        <v>6500</v>
      </c>
      <c r="X719" s="229">
        <f>Q719*W719</f>
        <v>1866670</v>
      </c>
      <c r="Y719" s="486">
        <v>2</v>
      </c>
      <c r="Z719" s="229">
        <v>2</v>
      </c>
      <c r="AA719" s="473">
        <f>SUM(W719-(W719*Z719/100))</f>
        <v>6370</v>
      </c>
      <c r="AB719" s="472">
        <f>AA719+M719</f>
        <v>9970</v>
      </c>
      <c r="AC719" s="659"/>
      <c r="AD719" s="229">
        <v>10</v>
      </c>
      <c r="AE719" s="229">
        <v>0</v>
      </c>
      <c r="AF719" s="229">
        <v>0.02</v>
      </c>
    </row>
    <row r="720" spans="1:32" ht="17.25" x14ac:dyDescent="0.3">
      <c r="A720" s="229">
        <v>414</v>
      </c>
      <c r="B720" s="230" t="s">
        <v>14</v>
      </c>
      <c r="C720" s="229">
        <v>286</v>
      </c>
      <c r="D720" s="229">
        <v>0</v>
      </c>
      <c r="E720" s="229">
        <v>1</v>
      </c>
      <c r="F720" s="229">
        <v>55</v>
      </c>
      <c r="G720" s="229">
        <v>155</v>
      </c>
      <c r="H720" s="229"/>
      <c r="I720" s="229"/>
      <c r="J720" s="229"/>
      <c r="K720" s="229"/>
      <c r="L720" s="229"/>
      <c r="M720" s="229"/>
      <c r="N720" s="229"/>
      <c r="O720" s="230"/>
      <c r="P720" s="490"/>
      <c r="Q720" s="229"/>
      <c r="R720" s="229"/>
      <c r="S720" s="229"/>
      <c r="T720" s="229"/>
      <c r="U720" s="229"/>
      <c r="V720" s="229"/>
      <c r="W720" s="647"/>
      <c r="X720" s="229"/>
      <c r="Y720" s="486"/>
      <c r="Z720" s="229"/>
      <c r="AA720" s="473">
        <f>SUM(W720-(W720*Z720/100))</f>
        <v>0</v>
      </c>
      <c r="AB720" s="472"/>
      <c r="AC720" s="659"/>
      <c r="AD720" s="229">
        <v>50</v>
      </c>
      <c r="AE720" s="229">
        <v>0</v>
      </c>
      <c r="AF720" s="229">
        <v>0.01</v>
      </c>
    </row>
    <row r="721" spans="1:32" ht="17.25" x14ac:dyDescent="0.3">
      <c r="A721" s="229">
        <v>415</v>
      </c>
      <c r="B721" s="230" t="s">
        <v>4</v>
      </c>
      <c r="C721" s="229">
        <v>8958</v>
      </c>
      <c r="D721" s="229">
        <v>0</v>
      </c>
      <c r="E721" s="229">
        <v>1</v>
      </c>
      <c r="F721" s="229">
        <v>0</v>
      </c>
      <c r="G721" s="229"/>
      <c r="H721" s="229">
        <v>100</v>
      </c>
      <c r="I721" s="229"/>
      <c r="J721" s="229"/>
      <c r="K721" s="229"/>
      <c r="L721" s="229">
        <v>75</v>
      </c>
      <c r="M721" s="229">
        <f>L721*H721</f>
        <v>7500</v>
      </c>
      <c r="N721" s="229"/>
      <c r="O721" s="230" t="s">
        <v>8</v>
      </c>
      <c r="P721" s="490" t="s">
        <v>0</v>
      </c>
      <c r="Q721" s="229">
        <v>31.5</v>
      </c>
      <c r="R721" s="229">
        <v>31.5</v>
      </c>
      <c r="S721" s="229"/>
      <c r="T721" s="229"/>
      <c r="U721" s="229"/>
      <c r="V721" s="229"/>
      <c r="W721" s="647">
        <v>5400</v>
      </c>
      <c r="X721" s="229">
        <f>Q721*W721</f>
        <v>170100</v>
      </c>
      <c r="Y721" s="486">
        <v>25</v>
      </c>
      <c r="Z721" s="229">
        <v>93</v>
      </c>
      <c r="AA721" s="473">
        <f>SUM(W721-(W721*Z721/100))</f>
        <v>378</v>
      </c>
      <c r="AB721" s="472">
        <f>M721</f>
        <v>7500</v>
      </c>
      <c r="AC721" s="659"/>
      <c r="AD721" s="229">
        <v>50</v>
      </c>
      <c r="AE721" s="229">
        <v>0</v>
      </c>
      <c r="AF721" s="229">
        <v>0.01</v>
      </c>
    </row>
    <row r="722" spans="1:32" ht="17.25" x14ac:dyDescent="0.3">
      <c r="A722" s="229"/>
      <c r="B722" s="230"/>
      <c r="C722" s="229"/>
      <c r="D722" s="229"/>
      <c r="E722" s="229"/>
      <c r="F722" s="229"/>
      <c r="G722" s="229"/>
      <c r="H722" s="229"/>
      <c r="I722" s="229"/>
      <c r="J722" s="229"/>
      <c r="K722" s="229"/>
      <c r="L722" s="229"/>
      <c r="M722" s="229"/>
      <c r="N722" s="229"/>
      <c r="O722" s="230" t="s">
        <v>18</v>
      </c>
      <c r="P722" s="490" t="s">
        <v>2</v>
      </c>
      <c r="Q722" s="229">
        <v>59.85</v>
      </c>
      <c r="R722" s="229"/>
      <c r="S722" s="229">
        <v>59.85</v>
      </c>
      <c r="T722" s="229"/>
      <c r="U722" s="229"/>
      <c r="V722" s="229"/>
      <c r="W722" s="647">
        <v>2400</v>
      </c>
      <c r="X722" s="229">
        <f>Q722*W722</f>
        <v>143640</v>
      </c>
      <c r="Y722" s="486">
        <v>2</v>
      </c>
      <c r="Z722" s="229">
        <v>2</v>
      </c>
      <c r="AA722" s="473">
        <f>SUM(W722-(W722*Z722/100))</f>
        <v>2352</v>
      </c>
      <c r="AB722" s="472">
        <f>AA722</f>
        <v>2352</v>
      </c>
      <c r="AC722" s="659"/>
      <c r="AD722" s="229">
        <v>0</v>
      </c>
      <c r="AE722" s="493">
        <f>AC722</f>
        <v>0</v>
      </c>
      <c r="AF722" s="229">
        <v>0.03</v>
      </c>
    </row>
    <row r="723" spans="1:32" ht="17.25" x14ac:dyDescent="0.3">
      <c r="A723" s="229">
        <v>416</v>
      </c>
      <c r="B723" s="230" t="s">
        <v>4</v>
      </c>
      <c r="C723" s="229">
        <v>29108</v>
      </c>
      <c r="D723" s="229">
        <v>5</v>
      </c>
      <c r="E723" s="229">
        <v>1</v>
      </c>
      <c r="F723" s="229">
        <v>1</v>
      </c>
      <c r="G723" s="229">
        <v>2101</v>
      </c>
      <c r="H723" s="229"/>
      <c r="I723" s="229"/>
      <c r="J723" s="229"/>
      <c r="K723" s="229"/>
      <c r="L723" s="229">
        <v>75</v>
      </c>
      <c r="M723" s="229">
        <f>L723*G723</f>
        <v>157575</v>
      </c>
      <c r="N723" s="229"/>
      <c r="O723" s="230"/>
      <c r="P723" s="490"/>
      <c r="Q723" s="229"/>
      <c r="R723" s="229"/>
      <c r="S723" s="229"/>
      <c r="T723" s="229"/>
      <c r="U723" s="229"/>
      <c r="V723" s="229"/>
      <c r="W723" s="647"/>
      <c r="X723" s="229"/>
      <c r="Y723" s="486"/>
      <c r="Z723" s="229"/>
      <c r="AA723" s="473">
        <f>SUM(W723-(W723*Z723/100))</f>
        <v>0</v>
      </c>
      <c r="AB723" s="472">
        <f>M723</f>
        <v>157575</v>
      </c>
      <c r="AC723" s="659"/>
      <c r="AD723" s="229">
        <v>50</v>
      </c>
      <c r="AE723" s="229">
        <v>0</v>
      </c>
      <c r="AF723" s="229">
        <v>0.01</v>
      </c>
    </row>
    <row r="724" spans="1:32" ht="17.25" x14ac:dyDescent="0.3">
      <c r="A724" s="229">
        <v>417</v>
      </c>
      <c r="B724" s="230" t="s">
        <v>4</v>
      </c>
      <c r="C724" s="229">
        <v>9222</v>
      </c>
      <c r="D724" s="229">
        <v>12</v>
      </c>
      <c r="E724" s="229">
        <v>1</v>
      </c>
      <c r="F724" s="229">
        <v>75</v>
      </c>
      <c r="G724" s="229">
        <v>4975</v>
      </c>
      <c r="H724" s="229"/>
      <c r="I724" s="229"/>
      <c r="J724" s="229"/>
      <c r="K724" s="229"/>
      <c r="L724" s="229">
        <v>75</v>
      </c>
      <c r="M724" s="229">
        <f>L724*G724</f>
        <v>373125</v>
      </c>
      <c r="N724" s="229"/>
      <c r="O724" s="230"/>
      <c r="P724" s="490"/>
      <c r="Q724" s="229"/>
      <c r="R724" s="229"/>
      <c r="S724" s="229"/>
      <c r="T724" s="229"/>
      <c r="U724" s="229"/>
      <c r="V724" s="229"/>
      <c r="W724" s="647"/>
      <c r="X724" s="229"/>
      <c r="Y724" s="486"/>
      <c r="Z724" s="229"/>
      <c r="AA724" s="473">
        <f>SUM(W724-(W724*Z724/100))</f>
        <v>0</v>
      </c>
      <c r="AB724" s="472">
        <f>M724</f>
        <v>373125</v>
      </c>
      <c r="AC724" s="659"/>
      <c r="AD724" s="229">
        <v>50</v>
      </c>
      <c r="AE724" s="229">
        <v>0</v>
      </c>
      <c r="AF724" s="229">
        <v>0.01</v>
      </c>
    </row>
    <row r="725" spans="1:32" ht="17.25" x14ac:dyDescent="0.3">
      <c r="A725" s="229">
        <v>418</v>
      </c>
      <c r="B725" s="230" t="s">
        <v>4</v>
      </c>
      <c r="C725" s="229">
        <v>13652</v>
      </c>
      <c r="D725" s="229">
        <v>6</v>
      </c>
      <c r="E725" s="229">
        <v>1</v>
      </c>
      <c r="F725" s="229">
        <v>7</v>
      </c>
      <c r="G725" s="229">
        <v>2507</v>
      </c>
      <c r="H725" s="229"/>
      <c r="I725" s="229"/>
      <c r="J725" s="229"/>
      <c r="K725" s="229"/>
      <c r="L725" s="229">
        <v>75</v>
      </c>
      <c r="M725" s="229">
        <f>L725*G725</f>
        <v>188025</v>
      </c>
      <c r="N725" s="229"/>
      <c r="O725" s="230"/>
      <c r="P725" s="490"/>
      <c r="Q725" s="229"/>
      <c r="R725" s="229"/>
      <c r="S725" s="229"/>
      <c r="T725" s="229"/>
      <c r="U725" s="229"/>
      <c r="V725" s="229"/>
      <c r="W725" s="647"/>
      <c r="X725" s="229"/>
      <c r="Y725" s="486"/>
      <c r="Z725" s="229"/>
      <c r="AA725" s="473">
        <f>SUM(W725-(W725*Z725/100))</f>
        <v>0</v>
      </c>
      <c r="AB725" s="472">
        <f>M725</f>
        <v>188025</v>
      </c>
      <c r="AC725" s="659"/>
      <c r="AD725" s="229">
        <v>50</v>
      </c>
      <c r="AE725" s="229">
        <v>0</v>
      </c>
      <c r="AF725" s="229">
        <v>0.01</v>
      </c>
    </row>
    <row r="726" spans="1:32" ht="17.25" x14ac:dyDescent="0.3">
      <c r="A726" s="229">
        <v>419</v>
      </c>
      <c r="B726" s="230" t="s">
        <v>4</v>
      </c>
      <c r="C726" s="229">
        <v>15301</v>
      </c>
      <c r="D726" s="229">
        <v>3</v>
      </c>
      <c r="E726" s="229">
        <v>1</v>
      </c>
      <c r="F726" s="229">
        <v>44</v>
      </c>
      <c r="G726" s="229">
        <v>1344</v>
      </c>
      <c r="H726" s="229"/>
      <c r="I726" s="229"/>
      <c r="J726" s="229"/>
      <c r="K726" s="229"/>
      <c r="L726" s="229">
        <v>75</v>
      </c>
      <c r="M726" s="229">
        <f>L726*G726</f>
        <v>100800</v>
      </c>
      <c r="N726" s="229"/>
      <c r="O726" s="230"/>
      <c r="P726" s="490"/>
      <c r="Q726" s="229"/>
      <c r="R726" s="229"/>
      <c r="S726" s="229"/>
      <c r="T726" s="229"/>
      <c r="U726" s="229"/>
      <c r="V726" s="229"/>
      <c r="W726" s="647"/>
      <c r="X726" s="229"/>
      <c r="Y726" s="486"/>
      <c r="Z726" s="229"/>
      <c r="AA726" s="473">
        <f>SUM(W726-(W726*Z726/100))</f>
        <v>0</v>
      </c>
      <c r="AB726" s="472">
        <f>M726</f>
        <v>100800</v>
      </c>
      <c r="AC726" s="659"/>
      <c r="AD726" s="229">
        <v>50</v>
      </c>
      <c r="AE726" s="229">
        <v>0</v>
      </c>
      <c r="AF726" s="229">
        <v>0.01</v>
      </c>
    </row>
    <row r="727" spans="1:32" ht="17.25" x14ac:dyDescent="0.3">
      <c r="A727" s="229">
        <v>420</v>
      </c>
      <c r="B727" s="230" t="s">
        <v>4</v>
      </c>
      <c r="C727" s="229">
        <v>15304</v>
      </c>
      <c r="D727" s="229">
        <v>6</v>
      </c>
      <c r="E727" s="229">
        <v>1</v>
      </c>
      <c r="F727" s="229">
        <v>72</v>
      </c>
      <c r="G727" s="229">
        <v>2572</v>
      </c>
      <c r="H727" s="229"/>
      <c r="I727" s="229"/>
      <c r="J727" s="229"/>
      <c r="K727" s="229"/>
      <c r="L727" s="229">
        <v>75</v>
      </c>
      <c r="M727" s="229">
        <f>L727*G727</f>
        <v>192900</v>
      </c>
      <c r="N727" s="229"/>
      <c r="O727" s="230"/>
      <c r="P727" s="490"/>
      <c r="Q727" s="229"/>
      <c r="R727" s="229"/>
      <c r="S727" s="229"/>
      <c r="T727" s="229"/>
      <c r="U727" s="229"/>
      <c r="V727" s="229"/>
      <c r="W727" s="647"/>
      <c r="X727" s="229"/>
      <c r="Y727" s="486"/>
      <c r="Z727" s="229"/>
      <c r="AA727" s="473">
        <f>SUM(W727-(W727*Z727/100))</f>
        <v>0</v>
      </c>
      <c r="AB727" s="472">
        <f>M727</f>
        <v>192900</v>
      </c>
      <c r="AC727" s="659"/>
      <c r="AD727" s="229">
        <v>50</v>
      </c>
      <c r="AE727" s="229">
        <v>0</v>
      </c>
      <c r="AF727" s="229">
        <v>0.01</v>
      </c>
    </row>
    <row r="728" spans="1:32" ht="17.25" x14ac:dyDescent="0.3">
      <c r="A728" s="229">
        <v>421</v>
      </c>
      <c r="B728" s="230" t="s">
        <v>4</v>
      </c>
      <c r="C728" s="229">
        <v>15302</v>
      </c>
      <c r="D728" s="229">
        <v>2</v>
      </c>
      <c r="E728" s="229">
        <v>1</v>
      </c>
      <c r="F728" s="229">
        <v>18</v>
      </c>
      <c r="G728" s="229">
        <v>918</v>
      </c>
      <c r="H728" s="229"/>
      <c r="I728" s="229"/>
      <c r="J728" s="229"/>
      <c r="K728" s="229"/>
      <c r="L728" s="229">
        <v>75</v>
      </c>
      <c r="M728" s="229">
        <f>G728*L728</f>
        <v>68850</v>
      </c>
      <c r="N728" s="229"/>
      <c r="O728" s="230"/>
      <c r="P728" s="490"/>
      <c r="Q728" s="229"/>
      <c r="R728" s="229"/>
      <c r="S728" s="229"/>
      <c r="T728" s="229"/>
      <c r="U728" s="229"/>
      <c r="V728" s="229"/>
      <c r="W728" s="647"/>
      <c r="X728" s="229"/>
      <c r="Y728" s="486"/>
      <c r="Z728" s="229"/>
      <c r="AA728" s="473">
        <f>SUM(W728-(W728*Z728/100))</f>
        <v>0</v>
      </c>
      <c r="AB728" s="472">
        <f>M728</f>
        <v>68850</v>
      </c>
      <c r="AC728" s="659"/>
      <c r="AD728" s="229">
        <v>50</v>
      </c>
      <c r="AE728" s="229">
        <v>0</v>
      </c>
      <c r="AF728" s="229">
        <v>0.01</v>
      </c>
    </row>
    <row r="729" spans="1:32" ht="17.25" x14ac:dyDescent="0.3">
      <c r="A729" s="229">
        <v>422</v>
      </c>
      <c r="B729" s="230" t="s">
        <v>4</v>
      </c>
      <c r="C729" s="229">
        <v>4288</v>
      </c>
      <c r="D729" s="229">
        <v>0</v>
      </c>
      <c r="E729" s="229">
        <v>2</v>
      </c>
      <c r="F729" s="229">
        <v>90</v>
      </c>
      <c r="G729" s="229"/>
      <c r="H729" s="229">
        <v>290</v>
      </c>
      <c r="I729" s="229"/>
      <c r="J729" s="229"/>
      <c r="K729" s="229"/>
      <c r="L729" s="229">
        <v>180</v>
      </c>
      <c r="M729" s="229">
        <f>H729*L729</f>
        <v>52200</v>
      </c>
      <c r="N729" s="229"/>
      <c r="O729" s="230" t="s">
        <v>39</v>
      </c>
      <c r="P729" s="490" t="s">
        <v>2</v>
      </c>
      <c r="Q729" s="229">
        <v>121.36</v>
      </c>
      <c r="R729" s="229"/>
      <c r="S729" s="229">
        <v>121.36</v>
      </c>
      <c r="T729" s="229"/>
      <c r="U729" s="229"/>
      <c r="V729" s="229"/>
      <c r="W729" s="647">
        <v>6500</v>
      </c>
      <c r="X729" s="229">
        <f>Q729*W729</f>
        <v>788840</v>
      </c>
      <c r="Y729" s="486">
        <v>10</v>
      </c>
      <c r="Z729" s="229">
        <v>10</v>
      </c>
      <c r="AA729" s="473">
        <f>SUM(W729-(W729*Z729/100))</f>
        <v>5850</v>
      </c>
      <c r="AB729" s="472">
        <f>M729+AA729</f>
        <v>58050</v>
      </c>
      <c r="AC729" s="659"/>
      <c r="AD729" s="229">
        <v>10</v>
      </c>
      <c r="AE729" s="229">
        <v>0</v>
      </c>
      <c r="AF729" s="229">
        <v>0.02</v>
      </c>
    </row>
    <row r="730" spans="1:32" ht="17.25" x14ac:dyDescent="0.3">
      <c r="A730" s="229"/>
      <c r="B730" s="230"/>
      <c r="C730" s="229"/>
      <c r="D730" s="229"/>
      <c r="E730" s="229"/>
      <c r="F730" s="229"/>
      <c r="G730" s="229"/>
      <c r="H730" s="229"/>
      <c r="I730" s="229"/>
      <c r="J730" s="229"/>
      <c r="K730" s="229"/>
      <c r="L730" s="229"/>
      <c r="M730" s="229"/>
      <c r="N730" s="229"/>
      <c r="O730" s="230" t="s">
        <v>158</v>
      </c>
      <c r="P730" s="490" t="s">
        <v>2</v>
      </c>
      <c r="Q730" s="229">
        <v>6</v>
      </c>
      <c r="R730" s="229"/>
      <c r="S730" s="229">
        <v>6</v>
      </c>
      <c r="T730" s="229"/>
      <c r="U730" s="229"/>
      <c r="V730" s="229"/>
      <c r="W730" s="647">
        <v>2400</v>
      </c>
      <c r="X730" s="229">
        <f>Q730*W730</f>
        <v>14400</v>
      </c>
      <c r="Y730" s="486">
        <v>10</v>
      </c>
      <c r="Z730" s="229">
        <v>10</v>
      </c>
      <c r="AA730" s="473">
        <f>SUM(W730-(W730*Z730/100))</f>
        <v>2160</v>
      </c>
      <c r="AB730" s="472">
        <f>AA730</f>
        <v>2160</v>
      </c>
      <c r="AC730" s="659"/>
      <c r="AD730" s="229">
        <v>10</v>
      </c>
      <c r="AE730" s="229">
        <v>0</v>
      </c>
      <c r="AF730" s="229">
        <v>0.02</v>
      </c>
    </row>
    <row r="731" spans="1:32" ht="17.25" x14ac:dyDescent="0.3">
      <c r="A731" s="229"/>
      <c r="B731" s="230"/>
      <c r="C731" s="229"/>
      <c r="D731" s="229"/>
      <c r="E731" s="229"/>
      <c r="F731" s="229"/>
      <c r="G731" s="229"/>
      <c r="H731" s="229"/>
      <c r="I731" s="229"/>
      <c r="J731" s="229"/>
      <c r="K731" s="229"/>
      <c r="L731" s="229"/>
      <c r="M731" s="229"/>
      <c r="N731" s="229"/>
      <c r="O731" s="230" t="s">
        <v>42</v>
      </c>
      <c r="P731" s="490" t="s">
        <v>2</v>
      </c>
      <c r="Q731" s="229">
        <v>6</v>
      </c>
      <c r="R731" s="229"/>
      <c r="S731" s="229"/>
      <c r="T731" s="229">
        <v>6</v>
      </c>
      <c r="U731" s="229"/>
      <c r="V731" s="229"/>
      <c r="W731" s="647">
        <v>2400</v>
      </c>
      <c r="X731" s="229">
        <f>Q731*W731</f>
        <v>14400</v>
      </c>
      <c r="Y731" s="486">
        <v>10</v>
      </c>
      <c r="Z731" s="229">
        <v>10</v>
      </c>
      <c r="AA731" s="473">
        <f>SUM(W731-(W731*Z731/100))</f>
        <v>2160</v>
      </c>
      <c r="AB731" s="472">
        <f>AA731</f>
        <v>2160</v>
      </c>
      <c r="AC731" s="659"/>
      <c r="AD731" s="229">
        <v>10</v>
      </c>
      <c r="AE731" s="229">
        <v>0</v>
      </c>
      <c r="AF731" s="229">
        <v>0.02</v>
      </c>
    </row>
    <row r="732" spans="1:32" ht="17.25" x14ac:dyDescent="0.3">
      <c r="A732" s="229">
        <v>423</v>
      </c>
      <c r="B732" s="230" t="s">
        <v>4</v>
      </c>
      <c r="C732" s="229">
        <v>12070</v>
      </c>
      <c r="D732" s="229">
        <v>4</v>
      </c>
      <c r="E732" s="229">
        <v>0</v>
      </c>
      <c r="F732" s="229">
        <v>0</v>
      </c>
      <c r="G732" s="229">
        <v>1600</v>
      </c>
      <c r="H732" s="229"/>
      <c r="I732" s="229"/>
      <c r="J732" s="229"/>
      <c r="K732" s="229"/>
      <c r="L732" s="229">
        <v>75</v>
      </c>
      <c r="M732" s="229">
        <f>G732*L732</f>
        <v>120000</v>
      </c>
      <c r="N732" s="229"/>
      <c r="O732" s="230"/>
      <c r="P732" s="490"/>
      <c r="Q732" s="229"/>
      <c r="R732" s="229"/>
      <c r="S732" s="229"/>
      <c r="T732" s="229"/>
      <c r="U732" s="229"/>
      <c r="V732" s="229"/>
      <c r="W732" s="647"/>
      <c r="X732" s="229"/>
      <c r="Y732" s="486"/>
      <c r="Z732" s="229"/>
      <c r="AA732" s="473">
        <f>SUM(W732-(W732*Z732/100))</f>
        <v>0</v>
      </c>
      <c r="AB732" s="472">
        <f>M732</f>
        <v>120000</v>
      </c>
      <c r="AC732" s="659"/>
      <c r="AD732" s="229">
        <v>50</v>
      </c>
      <c r="AE732" s="229">
        <v>0</v>
      </c>
      <c r="AF732" s="229">
        <v>0.01</v>
      </c>
    </row>
    <row r="733" spans="1:32" ht="17.25" x14ac:dyDescent="0.3">
      <c r="A733" s="229">
        <v>424</v>
      </c>
      <c r="B733" s="230" t="s">
        <v>5</v>
      </c>
      <c r="C733" s="229">
        <v>68</v>
      </c>
      <c r="D733" s="229">
        <v>8</v>
      </c>
      <c r="E733" s="229">
        <v>3</v>
      </c>
      <c r="F733" s="229">
        <v>38</v>
      </c>
      <c r="G733" s="229">
        <v>3538</v>
      </c>
      <c r="H733" s="229"/>
      <c r="I733" s="229"/>
      <c r="J733" s="229"/>
      <c r="K733" s="229"/>
      <c r="L733" s="229"/>
      <c r="M733" s="229"/>
      <c r="N733" s="229"/>
      <c r="O733" s="230"/>
      <c r="P733" s="490"/>
      <c r="Q733" s="229"/>
      <c r="R733" s="229"/>
      <c r="S733" s="229"/>
      <c r="T733" s="229"/>
      <c r="U733" s="229"/>
      <c r="V733" s="229"/>
      <c r="W733" s="647"/>
      <c r="X733" s="229"/>
      <c r="Y733" s="486"/>
      <c r="Z733" s="229"/>
      <c r="AA733" s="473">
        <f>SUM(W733-(W733*Z733/100))</f>
        <v>0</v>
      </c>
      <c r="AB733" s="472"/>
      <c r="AC733" s="659"/>
      <c r="AD733" s="229">
        <v>50</v>
      </c>
      <c r="AE733" s="229">
        <v>0</v>
      </c>
      <c r="AF733" s="229">
        <v>0.01</v>
      </c>
    </row>
    <row r="734" spans="1:32" ht="17.25" x14ac:dyDescent="0.3">
      <c r="A734" s="229">
        <v>425</v>
      </c>
      <c r="B734" s="230" t="s">
        <v>14</v>
      </c>
      <c r="C734" s="229">
        <v>6565</v>
      </c>
      <c r="D734" s="229">
        <v>1</v>
      </c>
      <c r="E734" s="229">
        <v>3</v>
      </c>
      <c r="F734" s="229">
        <v>35</v>
      </c>
      <c r="G734" s="229"/>
      <c r="H734" s="229">
        <v>735</v>
      </c>
      <c r="I734" s="229"/>
      <c r="J734" s="229"/>
      <c r="K734" s="229"/>
      <c r="L734" s="229"/>
      <c r="M734" s="229"/>
      <c r="N734" s="229"/>
      <c r="O734" s="230" t="s">
        <v>39</v>
      </c>
      <c r="P734" s="490" t="s">
        <v>2</v>
      </c>
      <c r="Q734" s="229">
        <v>144.5</v>
      </c>
      <c r="R734" s="229"/>
      <c r="S734" s="229">
        <v>144.5</v>
      </c>
      <c r="T734" s="229"/>
      <c r="U734" s="229"/>
      <c r="V734" s="229"/>
      <c r="W734" s="647">
        <v>6500</v>
      </c>
      <c r="X734" s="229">
        <f>Q734*W734</f>
        <v>939250</v>
      </c>
      <c r="Y734" s="486">
        <v>30</v>
      </c>
      <c r="Z734" s="229">
        <v>50</v>
      </c>
      <c r="AA734" s="473">
        <f>SUM(W734-(W734*Z734/100))</f>
        <v>3250</v>
      </c>
      <c r="AB734" s="472">
        <f>AA734</f>
        <v>3250</v>
      </c>
      <c r="AC734" s="659"/>
      <c r="AD734" s="229">
        <v>10</v>
      </c>
      <c r="AE734" s="229">
        <v>0</v>
      </c>
      <c r="AF734" s="229">
        <v>0.02</v>
      </c>
    </row>
    <row r="735" spans="1:32" ht="17.25" x14ac:dyDescent="0.3">
      <c r="A735" s="229"/>
      <c r="B735" s="230"/>
      <c r="C735" s="229"/>
      <c r="D735" s="229"/>
      <c r="E735" s="229"/>
      <c r="F735" s="229"/>
      <c r="G735" s="229"/>
      <c r="H735" s="229"/>
      <c r="I735" s="229"/>
      <c r="J735" s="229"/>
      <c r="K735" s="229"/>
      <c r="L735" s="229"/>
      <c r="M735" s="229"/>
      <c r="N735" s="229"/>
      <c r="O735" s="230" t="s">
        <v>8</v>
      </c>
      <c r="P735" s="490" t="s">
        <v>0</v>
      </c>
      <c r="Q735" s="229">
        <v>23.22</v>
      </c>
      <c r="R735" s="229">
        <v>23.22</v>
      </c>
      <c r="S735" s="229"/>
      <c r="T735" s="229"/>
      <c r="U735" s="229"/>
      <c r="V735" s="229"/>
      <c r="W735" s="647">
        <v>5400</v>
      </c>
      <c r="X735" s="229">
        <f>Q735*W735</f>
        <v>125388</v>
      </c>
      <c r="Y735" s="486">
        <v>30</v>
      </c>
      <c r="Z735" s="229">
        <v>93</v>
      </c>
      <c r="AA735" s="473">
        <f>SUM(W735-(W735*Z735/100))</f>
        <v>378</v>
      </c>
      <c r="AB735" s="472">
        <f>AA735</f>
        <v>378</v>
      </c>
      <c r="AC735" s="659"/>
      <c r="AD735" s="229">
        <v>50</v>
      </c>
      <c r="AE735" s="229">
        <v>0</v>
      </c>
      <c r="AF735" s="229">
        <v>0.01</v>
      </c>
    </row>
    <row r="736" spans="1:32" ht="17.25" x14ac:dyDescent="0.3">
      <c r="A736" s="229"/>
      <c r="B736" s="230"/>
      <c r="C736" s="229"/>
      <c r="D736" s="229"/>
      <c r="E736" s="229"/>
      <c r="F736" s="229"/>
      <c r="G736" s="229"/>
      <c r="H736" s="229"/>
      <c r="I736" s="229"/>
      <c r="J736" s="229"/>
      <c r="K736" s="229"/>
      <c r="L736" s="229"/>
      <c r="M736" s="229"/>
      <c r="N736" s="229"/>
      <c r="O736" s="230" t="s">
        <v>18</v>
      </c>
      <c r="P736" s="490" t="s">
        <v>2</v>
      </c>
      <c r="Q736" s="229">
        <v>18.899999999999999</v>
      </c>
      <c r="R736" s="229"/>
      <c r="S736" s="229">
        <v>18.899999999999999</v>
      </c>
      <c r="T736" s="229"/>
      <c r="U736" s="229"/>
      <c r="V736" s="229"/>
      <c r="W736" s="647">
        <v>2400</v>
      </c>
      <c r="X736" s="229">
        <f>Q736*W736</f>
        <v>45360</v>
      </c>
      <c r="Y736" s="486">
        <v>30</v>
      </c>
      <c r="Z736" s="229">
        <v>50</v>
      </c>
      <c r="AA736" s="473">
        <f>SUM(W736-(W736*Z736/100))</f>
        <v>1200</v>
      </c>
      <c r="AB736" s="472">
        <f>AA736</f>
        <v>1200</v>
      </c>
      <c r="AC736" s="659"/>
      <c r="AD736" s="229">
        <v>0</v>
      </c>
      <c r="AE736" s="493">
        <f>AC736</f>
        <v>0</v>
      </c>
      <c r="AF736" s="229">
        <v>0.03</v>
      </c>
    </row>
    <row r="737" spans="1:32" ht="17.25" x14ac:dyDescent="0.3">
      <c r="A737" s="229">
        <v>426</v>
      </c>
      <c r="B737" s="230" t="s">
        <v>4</v>
      </c>
      <c r="C737" s="229">
        <v>4520</v>
      </c>
      <c r="D737" s="229">
        <v>5</v>
      </c>
      <c r="E737" s="229">
        <v>2</v>
      </c>
      <c r="F737" s="229">
        <v>76</v>
      </c>
      <c r="G737" s="229">
        <v>2276</v>
      </c>
      <c r="H737" s="229"/>
      <c r="I737" s="229"/>
      <c r="J737" s="229"/>
      <c r="K737" s="229"/>
      <c r="L737" s="229">
        <v>100</v>
      </c>
      <c r="M737" s="229">
        <f>L737*G737</f>
        <v>227600</v>
      </c>
      <c r="N737" s="229"/>
      <c r="O737" s="230"/>
      <c r="P737" s="490"/>
      <c r="Q737" s="229"/>
      <c r="R737" s="229"/>
      <c r="S737" s="229"/>
      <c r="T737" s="229"/>
      <c r="U737" s="229"/>
      <c r="V737" s="229"/>
      <c r="W737" s="647"/>
      <c r="X737" s="229"/>
      <c r="Y737" s="486"/>
      <c r="Z737" s="229"/>
      <c r="AA737" s="473">
        <f>SUM(W737-(W737*Z737/100))</f>
        <v>0</v>
      </c>
      <c r="AB737" s="472">
        <f>M737</f>
        <v>227600</v>
      </c>
      <c r="AC737" s="659"/>
      <c r="AD737" s="229">
        <v>50</v>
      </c>
      <c r="AE737" s="229">
        <v>0</v>
      </c>
      <c r="AF737" s="229">
        <v>0.01</v>
      </c>
    </row>
    <row r="738" spans="1:32" ht="17.25" x14ac:dyDescent="0.3">
      <c r="A738" s="229">
        <v>427</v>
      </c>
      <c r="B738" s="230" t="s">
        <v>4</v>
      </c>
      <c r="C738" s="229">
        <v>14295</v>
      </c>
      <c r="D738" s="229">
        <v>0</v>
      </c>
      <c r="E738" s="229">
        <v>1</v>
      </c>
      <c r="F738" s="229">
        <v>75</v>
      </c>
      <c r="G738" s="229">
        <v>175</v>
      </c>
      <c r="H738" s="229"/>
      <c r="I738" s="229"/>
      <c r="J738" s="229"/>
      <c r="K738" s="229"/>
      <c r="L738" s="229">
        <v>75</v>
      </c>
      <c r="M738" s="229">
        <f>G738*L738</f>
        <v>13125</v>
      </c>
      <c r="N738" s="229"/>
      <c r="O738" s="230"/>
      <c r="P738" s="490"/>
      <c r="Q738" s="229"/>
      <c r="R738" s="229"/>
      <c r="S738" s="229"/>
      <c r="T738" s="229"/>
      <c r="U738" s="229"/>
      <c r="V738" s="229"/>
      <c r="W738" s="647"/>
      <c r="X738" s="229"/>
      <c r="Y738" s="486"/>
      <c r="Z738" s="229"/>
      <c r="AA738" s="473">
        <f>SUM(W738-(W738*Z738/100))</f>
        <v>0</v>
      </c>
      <c r="AB738" s="472">
        <f>M738</f>
        <v>13125</v>
      </c>
      <c r="AC738" s="659"/>
      <c r="AD738" s="229">
        <v>50</v>
      </c>
      <c r="AE738" s="229">
        <v>0</v>
      </c>
      <c r="AF738" s="229">
        <v>0.01</v>
      </c>
    </row>
    <row r="739" spans="1:32" ht="17.25" x14ac:dyDescent="0.3">
      <c r="A739" s="229">
        <v>428</v>
      </c>
      <c r="B739" s="230" t="s">
        <v>4</v>
      </c>
      <c r="C739" s="229">
        <v>4649</v>
      </c>
      <c r="D739" s="229">
        <v>0</v>
      </c>
      <c r="E739" s="229">
        <v>0</v>
      </c>
      <c r="F739" s="229">
        <v>11.05</v>
      </c>
      <c r="G739" s="229"/>
      <c r="H739" s="229">
        <v>11.05</v>
      </c>
      <c r="I739" s="229"/>
      <c r="J739" s="229"/>
      <c r="K739" s="229"/>
      <c r="L739" s="229">
        <v>75</v>
      </c>
      <c r="M739" s="229">
        <f>H739*L739</f>
        <v>828.75</v>
      </c>
      <c r="N739" s="229"/>
      <c r="O739" s="230" t="s">
        <v>39</v>
      </c>
      <c r="P739" s="490" t="s">
        <v>2</v>
      </c>
      <c r="Q739" s="229">
        <v>155.25</v>
      </c>
      <c r="R739" s="229"/>
      <c r="S739" s="229">
        <v>155.25</v>
      </c>
      <c r="T739" s="229"/>
      <c r="U739" s="229"/>
      <c r="V739" s="229"/>
      <c r="W739" s="647">
        <v>6500</v>
      </c>
      <c r="X739" s="229">
        <f>Q739*W739</f>
        <v>1009125</v>
      </c>
      <c r="Y739" s="486">
        <v>12</v>
      </c>
      <c r="Z739" s="229">
        <v>14</v>
      </c>
      <c r="AA739" s="473">
        <f>SUM(W739-(W739*Z739/100))</f>
        <v>5590</v>
      </c>
      <c r="AB739" s="472">
        <f>M739</f>
        <v>828.75</v>
      </c>
      <c r="AC739" s="659"/>
      <c r="AD739" s="229">
        <v>10</v>
      </c>
      <c r="AE739" s="229">
        <v>0</v>
      </c>
      <c r="AF739" s="229">
        <v>0.02</v>
      </c>
    </row>
    <row r="740" spans="1:32" ht="17.25" x14ac:dyDescent="0.3">
      <c r="A740" s="229"/>
      <c r="B740" s="230"/>
      <c r="C740" s="229"/>
      <c r="D740" s="229"/>
      <c r="E740" s="229"/>
      <c r="F740" s="229"/>
      <c r="G740" s="229"/>
      <c r="H740" s="229"/>
      <c r="I740" s="229"/>
      <c r="J740" s="229"/>
      <c r="K740" s="229"/>
      <c r="L740" s="229"/>
      <c r="M740" s="229"/>
      <c r="N740" s="229"/>
      <c r="O740" s="230" t="s">
        <v>8</v>
      </c>
      <c r="P740" s="490" t="s">
        <v>0</v>
      </c>
      <c r="Q740" s="229">
        <v>15.05</v>
      </c>
      <c r="R740" s="229">
        <v>15.05</v>
      </c>
      <c r="S740" s="229"/>
      <c r="T740" s="229"/>
      <c r="U740" s="229"/>
      <c r="V740" s="229"/>
      <c r="W740" s="647">
        <v>5400</v>
      </c>
      <c r="X740" s="229">
        <f>Q740*W740</f>
        <v>81270</v>
      </c>
      <c r="Y740" s="486">
        <v>12</v>
      </c>
      <c r="Z740" s="229">
        <v>50</v>
      </c>
      <c r="AA740" s="473">
        <f>SUM(W740-(W740*Z740/100))</f>
        <v>2700</v>
      </c>
      <c r="AB740" s="472">
        <f>AA740</f>
        <v>2700</v>
      </c>
      <c r="AC740" s="659"/>
      <c r="AD740" s="229">
        <v>50</v>
      </c>
      <c r="AE740" s="229">
        <v>0</v>
      </c>
      <c r="AF740" s="229">
        <v>0.01</v>
      </c>
    </row>
    <row r="741" spans="1:32" ht="17.25" x14ac:dyDescent="0.3">
      <c r="A741" s="229">
        <v>429</v>
      </c>
      <c r="B741" s="230" t="s">
        <v>14</v>
      </c>
      <c r="C741" s="229">
        <v>6478</v>
      </c>
      <c r="D741" s="229">
        <v>0</v>
      </c>
      <c r="E741" s="229">
        <v>1</v>
      </c>
      <c r="F741" s="229">
        <v>0</v>
      </c>
      <c r="G741" s="229"/>
      <c r="H741" s="229">
        <v>100</v>
      </c>
      <c r="I741" s="229"/>
      <c r="J741" s="229"/>
      <c r="K741" s="229"/>
      <c r="L741" s="229"/>
      <c r="M741" s="229"/>
      <c r="N741" s="229"/>
      <c r="O741" s="230"/>
      <c r="P741" s="490"/>
      <c r="Q741" s="229"/>
      <c r="R741" s="229"/>
      <c r="S741" s="229"/>
      <c r="T741" s="229"/>
      <c r="U741" s="229"/>
      <c r="V741" s="229"/>
      <c r="W741" s="229"/>
      <c r="X741" s="229"/>
      <c r="Y741" s="486"/>
      <c r="Z741" s="229"/>
      <c r="AA741" s="473">
        <f>SUM(W741-(W741*Z741/100))</f>
        <v>0</v>
      </c>
      <c r="AB741" s="472">
        <f>SUM(M741+AA741)</f>
        <v>0</v>
      </c>
      <c r="AC741" s="231">
        <f>AB741</f>
        <v>0</v>
      </c>
      <c r="AD741" s="229">
        <v>50</v>
      </c>
      <c r="AE741" s="229">
        <v>0</v>
      </c>
      <c r="AF741" s="229">
        <v>0.01</v>
      </c>
    </row>
    <row r="742" spans="1:32" ht="17.25" x14ac:dyDescent="0.3">
      <c r="A742" s="229"/>
      <c r="B742" s="230"/>
      <c r="C742" s="229"/>
      <c r="D742" s="229"/>
      <c r="E742" s="229"/>
      <c r="F742" s="229"/>
      <c r="G742" s="229"/>
      <c r="H742" s="229"/>
      <c r="I742" s="229"/>
      <c r="J742" s="229"/>
      <c r="K742" s="229"/>
      <c r="L742" s="229"/>
      <c r="M742" s="229"/>
      <c r="N742" s="229"/>
      <c r="O742" s="230"/>
      <c r="P742" s="490"/>
      <c r="Q742" s="229"/>
      <c r="R742" s="229"/>
      <c r="S742" s="229"/>
      <c r="T742" s="229"/>
      <c r="U742" s="229"/>
      <c r="V742" s="229"/>
      <c r="W742" s="229"/>
      <c r="X742" s="229"/>
      <c r="Y742" s="486"/>
      <c r="Z742" s="229"/>
      <c r="AA742" s="229"/>
      <c r="AB742" s="229"/>
      <c r="AC742" s="229"/>
      <c r="AD742" s="229"/>
      <c r="AE742" s="229"/>
      <c r="AF742" s="229"/>
    </row>
    <row r="743" spans="1:32" ht="17.25" x14ac:dyDescent="0.3">
      <c r="AE743" s="229"/>
    </row>
  </sheetData>
  <mergeCells count="35">
    <mergeCell ref="V5:V8"/>
    <mergeCell ref="W5:W8"/>
    <mergeCell ref="U6:U8"/>
    <mergeCell ref="C5:C8"/>
    <mergeCell ref="D5:F5"/>
    <mergeCell ref="G5:K5"/>
    <mergeCell ref="A1:Y1"/>
    <mergeCell ref="A2:AF2"/>
    <mergeCell ref="A4:K4"/>
    <mergeCell ref="N4:AA4"/>
    <mergeCell ref="AB4:AB8"/>
    <mergeCell ref="AC4:AC8"/>
    <mergeCell ref="AD4:AD8"/>
    <mergeCell ref="AE4:AE8"/>
    <mergeCell ref="AF4:AF8"/>
    <mergeCell ref="A5:A8"/>
    <mergeCell ref="L5:L8"/>
    <mergeCell ref="M5:M8"/>
    <mergeCell ref="N5:N8"/>
    <mergeCell ref="J6:J8"/>
    <mergeCell ref="T6:T8"/>
    <mergeCell ref="O5:O8"/>
    <mergeCell ref="P5:P8"/>
    <mergeCell ref="Q5:Q8"/>
    <mergeCell ref="R5:U5"/>
    <mergeCell ref="Y6:Y8"/>
    <mergeCell ref="Z6:Z8"/>
    <mergeCell ref="X5:X8"/>
    <mergeCell ref="Y5:Z5"/>
    <mergeCell ref="AA5:AA8"/>
    <mergeCell ref="D6:D8"/>
    <mergeCell ref="E6:E8"/>
    <mergeCell ref="F6:F8"/>
    <mergeCell ref="G6:G8"/>
    <mergeCell ref="I6:I8"/>
  </mergeCells>
  <pageMargins left="0.16" right="0.42" top="0.31" bottom="0.05" header="0.31496062992125984" footer="0.31496062992125984"/>
  <pageSetup paperSize="9" scale="50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E1042"/>
  <sheetViews>
    <sheetView zoomScale="80" zoomScaleNormal="80" workbookViewId="0">
      <pane ySplit="8" topLeftCell="A355" activePane="bottomLeft" state="frozen"/>
      <selection pane="bottomLeft" activeCell="F377" sqref="F377"/>
    </sheetView>
  </sheetViews>
  <sheetFormatPr defaultColWidth="9" defaultRowHeight="17.25" x14ac:dyDescent="0.3"/>
  <cols>
    <col min="1" max="1" width="3.625" style="232" customWidth="1"/>
    <col min="2" max="2" width="5.375" style="232" customWidth="1"/>
    <col min="3" max="3" width="5.75" style="232" customWidth="1"/>
    <col min="4" max="4" width="3.125" style="232" customWidth="1"/>
    <col min="5" max="5" width="3.75" style="232" customWidth="1"/>
    <col min="6" max="6" width="4.125" style="232" customWidth="1"/>
    <col min="7" max="10" width="9" style="232" customWidth="1"/>
    <col min="11" max="11" width="3.25" style="232" customWidth="1"/>
    <col min="12" max="12" width="3.875" style="232" customWidth="1"/>
    <col min="13" max="13" width="10.75" style="232" customWidth="1"/>
    <col min="14" max="14" width="9" style="232"/>
    <col min="15" max="16" width="7.875" style="232" customWidth="1"/>
    <col min="17" max="17" width="8.5" style="232" customWidth="1"/>
    <col min="18" max="18" width="8" style="232" customWidth="1"/>
    <col min="19" max="19" width="10.125" style="232" customWidth="1"/>
    <col min="20" max="22" width="8.875" style="232" customWidth="1"/>
    <col min="23" max="23" width="9.75" style="232" customWidth="1"/>
    <col min="24" max="24" width="10.5" style="232" customWidth="1"/>
    <col min="25" max="25" width="9.125" style="232" customWidth="1"/>
    <col min="26" max="26" width="12.125" style="232" customWidth="1"/>
    <col min="27" max="27" width="8.375" style="232" customWidth="1"/>
    <col min="28" max="28" width="16.25" customWidth="1"/>
    <col min="29" max="16384" width="9" style="232"/>
  </cols>
  <sheetData>
    <row r="1" spans="1:31" ht="21" x14ac:dyDescent="0.35">
      <c r="A1" s="153" t="s">
        <v>1380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61"/>
      <c r="X1" s="161"/>
      <c r="Y1" s="161" t="s">
        <v>295</v>
      </c>
      <c r="Z1" s="161"/>
      <c r="AA1" s="161"/>
      <c r="AB1" s="161"/>
      <c r="AC1" s="161"/>
      <c r="AD1" s="161"/>
      <c r="AE1" s="161"/>
    </row>
    <row r="2" spans="1:31" ht="21" x14ac:dyDescent="0.35">
      <c r="A2" s="153" t="s">
        <v>293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</row>
    <row r="3" spans="1:31" x14ac:dyDescent="0.3">
      <c r="A3" s="162"/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  <c r="AA3" s="162"/>
    </row>
    <row r="4" spans="1:31" x14ac:dyDescent="0.3">
      <c r="A4" s="163" t="s">
        <v>292</v>
      </c>
      <c r="B4" s="164"/>
      <c r="C4" s="164"/>
      <c r="D4" s="164"/>
      <c r="E4" s="164"/>
      <c r="F4" s="164"/>
      <c r="G4" s="164"/>
      <c r="H4" s="164"/>
      <c r="I4" s="164"/>
      <c r="J4" s="462"/>
      <c r="K4" s="166" t="s">
        <v>291</v>
      </c>
      <c r="L4" s="167"/>
      <c r="M4" s="167"/>
      <c r="N4" s="167"/>
      <c r="O4" s="167"/>
      <c r="P4" s="167"/>
      <c r="Q4" s="167"/>
      <c r="R4" s="167"/>
      <c r="S4" s="167"/>
      <c r="T4" s="167"/>
      <c r="U4" s="167"/>
      <c r="V4" s="168"/>
      <c r="W4" s="169" t="s">
        <v>298</v>
      </c>
      <c r="X4" s="169" t="s">
        <v>299</v>
      </c>
      <c r="Y4" s="169" t="s">
        <v>300</v>
      </c>
      <c r="Z4" s="169" t="s">
        <v>301</v>
      </c>
      <c r="AA4" s="169" t="s">
        <v>302</v>
      </c>
    </row>
    <row r="5" spans="1:31" ht="17.25" customHeight="1" x14ac:dyDescent="0.3">
      <c r="A5" s="170" t="s">
        <v>284</v>
      </c>
      <c r="B5" s="553"/>
      <c r="C5" s="172" t="s">
        <v>286</v>
      </c>
      <c r="D5" s="173" t="s">
        <v>285</v>
      </c>
      <c r="E5" s="174"/>
      <c r="F5" s="175"/>
      <c r="G5" s="170" t="s">
        <v>309</v>
      </c>
      <c r="H5" s="170" t="s">
        <v>1279</v>
      </c>
      <c r="I5" s="170" t="s">
        <v>305</v>
      </c>
      <c r="J5" s="170" t="s">
        <v>306</v>
      </c>
      <c r="K5" s="188" t="s">
        <v>284</v>
      </c>
      <c r="L5" s="176" t="s">
        <v>1278</v>
      </c>
      <c r="M5" s="188" t="s">
        <v>307</v>
      </c>
      <c r="N5" s="188" t="s">
        <v>308</v>
      </c>
      <c r="O5" s="188" t="s">
        <v>283</v>
      </c>
      <c r="P5" s="176" t="s">
        <v>309</v>
      </c>
      <c r="Q5" s="178" t="s">
        <v>310</v>
      </c>
      <c r="R5" s="179" t="s">
        <v>311</v>
      </c>
      <c r="S5" s="179" t="s">
        <v>312</v>
      </c>
      <c r="T5" s="180" t="s">
        <v>232</v>
      </c>
      <c r="U5" s="181"/>
      <c r="V5" s="179" t="s">
        <v>313</v>
      </c>
      <c r="W5" s="182"/>
      <c r="X5" s="182"/>
      <c r="Y5" s="182"/>
      <c r="Z5" s="182"/>
      <c r="AA5" s="182"/>
    </row>
    <row r="6" spans="1:31" ht="17.25" customHeight="1" x14ac:dyDescent="0.3">
      <c r="A6" s="183"/>
      <c r="B6" s="551" t="s">
        <v>278</v>
      </c>
      <c r="C6" s="185"/>
      <c r="D6" s="186" t="s">
        <v>277</v>
      </c>
      <c r="E6" s="186" t="s">
        <v>276</v>
      </c>
      <c r="F6" s="186" t="s">
        <v>238</v>
      </c>
      <c r="G6" s="187"/>
      <c r="H6" s="183"/>
      <c r="I6" s="187"/>
      <c r="J6" s="187"/>
      <c r="K6" s="188"/>
      <c r="L6" s="188"/>
      <c r="M6" s="188"/>
      <c r="N6" s="188"/>
      <c r="O6" s="188"/>
      <c r="P6" s="188"/>
      <c r="Q6" s="190"/>
      <c r="R6" s="191"/>
      <c r="S6" s="191"/>
      <c r="T6" s="176" t="s">
        <v>315</v>
      </c>
      <c r="U6" s="176" t="s">
        <v>316</v>
      </c>
      <c r="V6" s="191"/>
      <c r="W6" s="182"/>
      <c r="X6" s="182"/>
      <c r="Y6" s="182"/>
      <c r="Z6" s="182"/>
      <c r="AA6" s="182"/>
    </row>
    <row r="7" spans="1:31" x14ac:dyDescent="0.3">
      <c r="A7" s="183"/>
      <c r="B7" s="551" t="s">
        <v>237</v>
      </c>
      <c r="C7" s="185"/>
      <c r="D7" s="187"/>
      <c r="E7" s="187"/>
      <c r="F7" s="187"/>
      <c r="G7" s="187"/>
      <c r="H7" s="183"/>
      <c r="I7" s="187"/>
      <c r="J7" s="187"/>
      <c r="K7" s="188"/>
      <c r="L7" s="188"/>
      <c r="M7" s="188"/>
      <c r="N7" s="188"/>
      <c r="O7" s="188"/>
      <c r="P7" s="188"/>
      <c r="Q7" s="190"/>
      <c r="R7" s="191"/>
      <c r="S7" s="191"/>
      <c r="T7" s="188"/>
      <c r="U7" s="188"/>
      <c r="V7" s="191"/>
      <c r="W7" s="182"/>
      <c r="X7" s="182"/>
      <c r="Y7" s="182"/>
      <c r="Z7" s="182"/>
      <c r="AA7" s="182"/>
    </row>
    <row r="8" spans="1:31" ht="30" customHeight="1" x14ac:dyDescent="0.3">
      <c r="A8" s="192"/>
      <c r="B8" s="549"/>
      <c r="C8" s="194"/>
      <c r="D8" s="195"/>
      <c r="E8" s="195"/>
      <c r="F8" s="195"/>
      <c r="G8" s="195"/>
      <c r="H8" s="192"/>
      <c r="I8" s="195"/>
      <c r="J8" s="195"/>
      <c r="K8" s="196"/>
      <c r="L8" s="196"/>
      <c r="M8" s="196"/>
      <c r="N8" s="196"/>
      <c r="O8" s="196"/>
      <c r="P8" s="196"/>
      <c r="Q8" s="198"/>
      <c r="R8" s="199"/>
      <c r="S8" s="199"/>
      <c r="T8" s="196"/>
      <c r="U8" s="196"/>
      <c r="V8" s="199"/>
      <c r="W8" s="200"/>
      <c r="X8" s="200"/>
      <c r="Y8" s="200"/>
      <c r="Z8" s="200"/>
      <c r="AA8" s="200"/>
    </row>
    <row r="9" spans="1:31" x14ac:dyDescent="0.3">
      <c r="A9" s="201">
        <v>1</v>
      </c>
      <c r="B9" s="202" t="s">
        <v>4</v>
      </c>
      <c r="C9" s="201">
        <v>16265</v>
      </c>
      <c r="D9" s="201">
        <v>0</v>
      </c>
      <c r="E9" s="201">
        <v>2</v>
      </c>
      <c r="F9" s="201">
        <v>50</v>
      </c>
      <c r="G9" s="201">
        <v>2</v>
      </c>
      <c r="H9" s="201">
        <f>SUM((D9*400)+(E9*100)+F9)</f>
        <v>250</v>
      </c>
      <c r="I9" s="201">
        <v>75</v>
      </c>
      <c r="J9" s="683">
        <f>SUM(H9*I9)</f>
        <v>18750</v>
      </c>
      <c r="K9" s="201"/>
      <c r="L9" s="201">
        <v>9</v>
      </c>
      <c r="M9" s="202" t="s">
        <v>1250</v>
      </c>
      <c r="N9" s="202" t="s">
        <v>2</v>
      </c>
      <c r="O9" s="204">
        <v>180</v>
      </c>
      <c r="P9" s="656"/>
      <c r="Q9" s="656"/>
      <c r="R9" s="682">
        <v>6500</v>
      </c>
      <c r="S9" s="473">
        <f>SUM(O9*R9)</f>
        <v>1170000</v>
      </c>
      <c r="T9" s="423">
        <v>20</v>
      </c>
      <c r="U9" s="423">
        <v>30</v>
      </c>
      <c r="V9" s="473">
        <f>SUM(S9-(S9*U9/100))</f>
        <v>819000</v>
      </c>
      <c r="W9" s="473">
        <f>SUM(J9+V9)</f>
        <v>837750</v>
      </c>
      <c r="X9" s="231">
        <f>W9</f>
        <v>837750</v>
      </c>
      <c r="Y9" s="423">
        <v>10</v>
      </c>
      <c r="Z9" s="423">
        <v>0</v>
      </c>
      <c r="AA9" s="423">
        <v>0.02</v>
      </c>
      <c r="AB9" s="423"/>
    </row>
    <row r="10" spans="1:31" x14ac:dyDescent="0.3">
      <c r="A10" s="209"/>
      <c r="B10" s="210"/>
      <c r="C10" s="209"/>
      <c r="D10" s="209"/>
      <c r="E10" s="209"/>
      <c r="F10" s="209"/>
      <c r="G10" s="209"/>
      <c r="H10" s="209"/>
      <c r="I10" s="209"/>
      <c r="J10" s="209"/>
      <c r="K10" s="209"/>
      <c r="L10" s="209"/>
      <c r="M10" s="210" t="s">
        <v>71</v>
      </c>
      <c r="N10" s="210" t="s">
        <v>0</v>
      </c>
      <c r="O10" s="211">
        <v>30</v>
      </c>
      <c r="P10" s="513"/>
      <c r="Q10" s="513"/>
      <c r="R10" s="647">
        <v>5400</v>
      </c>
      <c r="S10" s="473">
        <f>SUM(O10*R10)</f>
        <v>162000</v>
      </c>
      <c r="T10" s="484">
        <v>20</v>
      </c>
      <c r="U10" s="484">
        <v>93</v>
      </c>
      <c r="V10" s="473">
        <f>SUM(S10-(S10*U10/100))</f>
        <v>11340</v>
      </c>
      <c r="W10" s="473">
        <f>SUM(J10+V10)</f>
        <v>11340</v>
      </c>
      <c r="X10" s="231">
        <f>W10</f>
        <v>11340</v>
      </c>
      <c r="Y10" s="484">
        <v>50</v>
      </c>
      <c r="Z10" s="423">
        <v>0</v>
      </c>
      <c r="AA10" s="484">
        <v>0.01</v>
      </c>
      <c r="AB10" s="484"/>
    </row>
    <row r="11" spans="1:31" x14ac:dyDescent="0.3">
      <c r="A11" s="209">
        <v>2</v>
      </c>
      <c r="B11" s="210" t="s">
        <v>4</v>
      </c>
      <c r="C11" s="209">
        <v>15111</v>
      </c>
      <c r="D11" s="209">
        <v>0</v>
      </c>
      <c r="E11" s="209">
        <v>2</v>
      </c>
      <c r="F11" s="209">
        <v>0</v>
      </c>
      <c r="G11" s="209">
        <v>1</v>
      </c>
      <c r="H11" s="209">
        <f>SUM((D11*400)+(E11*100)+F11)</f>
        <v>200</v>
      </c>
      <c r="I11" s="209">
        <v>75</v>
      </c>
      <c r="J11" s="213">
        <f>SUM(H11*I11)</f>
        <v>15000</v>
      </c>
      <c r="K11" s="209"/>
      <c r="L11" s="209"/>
      <c r="M11" s="210"/>
      <c r="N11" s="210"/>
      <c r="O11" s="212"/>
      <c r="P11" s="513"/>
      <c r="Q11" s="513"/>
      <c r="R11" s="513"/>
      <c r="S11" s="473">
        <f>SUM(O11*R11)</f>
        <v>0</v>
      </c>
      <c r="T11" s="484"/>
      <c r="U11" s="484"/>
      <c r="V11" s="473">
        <f>SUM(S11-(S11*U11/100))</f>
        <v>0</v>
      </c>
      <c r="W11" s="473">
        <f>SUM(J11+V11)</f>
        <v>15000</v>
      </c>
      <c r="X11" s="231">
        <f>W11</f>
        <v>15000</v>
      </c>
      <c r="Y11" s="484">
        <v>50</v>
      </c>
      <c r="Z11" s="423">
        <v>0</v>
      </c>
      <c r="AA11" s="484">
        <v>0.01</v>
      </c>
      <c r="AB11" s="484"/>
    </row>
    <row r="12" spans="1:31" x14ac:dyDescent="0.3">
      <c r="A12" s="209">
        <v>3</v>
      </c>
      <c r="B12" s="210" t="s">
        <v>4</v>
      </c>
      <c r="C12" s="209">
        <v>15110</v>
      </c>
      <c r="D12" s="209">
        <v>0</v>
      </c>
      <c r="E12" s="209">
        <v>2</v>
      </c>
      <c r="F12" s="209">
        <v>0</v>
      </c>
      <c r="G12" s="209">
        <v>1</v>
      </c>
      <c r="H12" s="209">
        <f>SUM((D12*400)+(E12*100)+F12)</f>
        <v>200</v>
      </c>
      <c r="I12" s="209">
        <v>75</v>
      </c>
      <c r="J12" s="213">
        <f>SUM(H12*I12)</f>
        <v>15000</v>
      </c>
      <c r="K12" s="209"/>
      <c r="L12" s="209"/>
      <c r="M12" s="210"/>
      <c r="N12" s="210"/>
      <c r="O12" s="212"/>
      <c r="P12" s="513"/>
      <c r="Q12" s="513"/>
      <c r="R12" s="513"/>
      <c r="S12" s="473">
        <f>SUM(O12*R12)</f>
        <v>0</v>
      </c>
      <c r="T12" s="484"/>
      <c r="U12" s="484"/>
      <c r="V12" s="473">
        <f>SUM(S12-(S12*U12/100))</f>
        <v>0</v>
      </c>
      <c r="W12" s="473">
        <f>SUM(J12+V12)</f>
        <v>15000</v>
      </c>
      <c r="X12" s="231">
        <f>W12</f>
        <v>15000</v>
      </c>
      <c r="Y12" s="484">
        <v>50</v>
      </c>
      <c r="Z12" s="423">
        <v>0</v>
      </c>
      <c r="AA12" s="484">
        <v>0.01</v>
      </c>
      <c r="AB12" s="484"/>
    </row>
    <row r="13" spans="1:31" x14ac:dyDescent="0.3">
      <c r="A13" s="209">
        <v>4</v>
      </c>
      <c r="B13" s="210" t="s">
        <v>4</v>
      </c>
      <c r="C13" s="209">
        <v>14203</v>
      </c>
      <c r="D13" s="209">
        <v>10</v>
      </c>
      <c r="E13" s="209">
        <v>0</v>
      </c>
      <c r="F13" s="209">
        <v>0</v>
      </c>
      <c r="G13" s="209">
        <v>1</v>
      </c>
      <c r="H13" s="209">
        <f>SUM((D13*400)+(E13*100)+F13)</f>
        <v>4000</v>
      </c>
      <c r="I13" s="209">
        <v>75</v>
      </c>
      <c r="J13" s="213">
        <f>SUM(H13*I13)</f>
        <v>300000</v>
      </c>
      <c r="K13" s="209"/>
      <c r="L13" s="209"/>
      <c r="M13" s="210"/>
      <c r="N13" s="210"/>
      <c r="O13" s="212"/>
      <c r="P13" s="513"/>
      <c r="Q13" s="513"/>
      <c r="R13" s="513"/>
      <c r="S13" s="473">
        <f>SUM(O13*R13)</f>
        <v>0</v>
      </c>
      <c r="T13" s="484"/>
      <c r="U13" s="484"/>
      <c r="V13" s="473">
        <f>SUM(S13-(S13*U13/100))</f>
        <v>0</v>
      </c>
      <c r="W13" s="473">
        <f>SUM(J13+V13)</f>
        <v>300000</v>
      </c>
      <c r="X13" s="231">
        <f>W13</f>
        <v>300000</v>
      </c>
      <c r="Y13" s="484">
        <v>50</v>
      </c>
      <c r="Z13" s="423">
        <v>0</v>
      </c>
      <c r="AA13" s="484">
        <v>0.01</v>
      </c>
      <c r="AB13" s="484"/>
    </row>
    <row r="14" spans="1:31" x14ac:dyDescent="0.3">
      <c r="A14" s="215">
        <v>5</v>
      </c>
      <c r="B14" s="210" t="s">
        <v>4</v>
      </c>
      <c r="C14" s="209">
        <v>14819</v>
      </c>
      <c r="D14" s="209">
        <v>3</v>
      </c>
      <c r="E14" s="209">
        <v>0</v>
      </c>
      <c r="F14" s="209">
        <v>49.1</v>
      </c>
      <c r="G14" s="209">
        <v>1</v>
      </c>
      <c r="H14" s="209">
        <f>SUM((D14*400)+(E14*100)+F14)</f>
        <v>1249.0999999999999</v>
      </c>
      <c r="I14" s="209">
        <v>75</v>
      </c>
      <c r="J14" s="213">
        <f>SUM(H14*I14)</f>
        <v>93682.5</v>
      </c>
      <c r="K14" s="215"/>
      <c r="L14" s="215"/>
      <c r="M14" s="217"/>
      <c r="N14" s="217"/>
      <c r="O14" s="218"/>
      <c r="P14" s="507"/>
      <c r="Q14" s="507"/>
      <c r="R14" s="507"/>
      <c r="S14" s="473">
        <f>SUM(O14*R14)</f>
        <v>0</v>
      </c>
      <c r="T14" s="229"/>
      <c r="U14" s="229"/>
      <c r="V14" s="473">
        <f>SUM(S14-(S14*U14/100))</f>
        <v>0</v>
      </c>
      <c r="W14" s="473">
        <f>SUM(J14+V14)</f>
        <v>93682.5</v>
      </c>
      <c r="X14" s="231">
        <f>W14</f>
        <v>93682.5</v>
      </c>
      <c r="Y14" s="484">
        <v>50</v>
      </c>
      <c r="Z14" s="423">
        <v>0</v>
      </c>
      <c r="AA14" s="484">
        <v>0.01</v>
      </c>
      <c r="AB14" s="229"/>
    </row>
    <row r="15" spans="1:31" x14ac:dyDescent="0.3">
      <c r="A15" s="215">
        <v>6</v>
      </c>
      <c r="B15" s="217" t="s">
        <v>4</v>
      </c>
      <c r="C15" s="215">
        <v>15977</v>
      </c>
      <c r="D15" s="215">
        <v>3</v>
      </c>
      <c r="E15" s="215">
        <v>0</v>
      </c>
      <c r="F15" s="215">
        <v>50.5</v>
      </c>
      <c r="G15" s="209">
        <v>1</v>
      </c>
      <c r="H15" s="209">
        <f>SUM((D15*400)+(E15*100)+F15)</f>
        <v>1250.5</v>
      </c>
      <c r="I15" s="209">
        <v>75</v>
      </c>
      <c r="J15" s="213">
        <f>SUM(H15*I15)</f>
        <v>93787.5</v>
      </c>
      <c r="K15" s="215"/>
      <c r="L15" s="215"/>
      <c r="M15" s="217"/>
      <c r="N15" s="217"/>
      <c r="O15" s="218"/>
      <c r="P15" s="507"/>
      <c r="Q15" s="507"/>
      <c r="R15" s="507"/>
      <c r="S15" s="473">
        <f>SUM(O15*R15)</f>
        <v>0</v>
      </c>
      <c r="T15" s="229"/>
      <c r="U15" s="229"/>
      <c r="V15" s="473">
        <f>SUM(S15-(S15*U15/100))</f>
        <v>0</v>
      </c>
      <c r="W15" s="473">
        <f>SUM(J15+V15)</f>
        <v>93787.5</v>
      </c>
      <c r="X15" s="231">
        <f>W15</f>
        <v>93787.5</v>
      </c>
      <c r="Y15" s="484">
        <v>50</v>
      </c>
      <c r="Z15" s="423">
        <v>0</v>
      </c>
      <c r="AA15" s="484">
        <v>0.01</v>
      </c>
      <c r="AB15" s="229"/>
    </row>
    <row r="16" spans="1:31" x14ac:dyDescent="0.3">
      <c r="A16" s="215">
        <v>7</v>
      </c>
      <c r="B16" s="217" t="s">
        <v>4</v>
      </c>
      <c r="C16" s="215">
        <v>15975</v>
      </c>
      <c r="D16" s="215">
        <v>1</v>
      </c>
      <c r="E16" s="215">
        <v>0</v>
      </c>
      <c r="F16" s="215">
        <v>0.1</v>
      </c>
      <c r="G16" s="209">
        <v>1</v>
      </c>
      <c r="H16" s="209">
        <f>SUM((D16*400)+(E16*100)+F16)</f>
        <v>400.1</v>
      </c>
      <c r="I16" s="209">
        <v>75</v>
      </c>
      <c r="J16" s="213">
        <f>SUM(H16*I16)</f>
        <v>30007.5</v>
      </c>
      <c r="K16" s="215"/>
      <c r="L16" s="215"/>
      <c r="M16" s="217"/>
      <c r="N16" s="217"/>
      <c r="O16" s="218"/>
      <c r="P16" s="507"/>
      <c r="Q16" s="507"/>
      <c r="R16" s="507"/>
      <c r="S16" s="473">
        <f>SUM(O16*R16)</f>
        <v>0</v>
      </c>
      <c r="T16" s="229"/>
      <c r="U16" s="229"/>
      <c r="V16" s="473">
        <f>SUM(S16-(S16*U16/100))</f>
        <v>0</v>
      </c>
      <c r="W16" s="473">
        <f>SUM(J16+V16)</f>
        <v>30007.5</v>
      </c>
      <c r="X16" s="231">
        <f>W16</f>
        <v>30007.5</v>
      </c>
      <c r="Y16" s="484">
        <v>50</v>
      </c>
      <c r="Z16" s="423">
        <v>0</v>
      </c>
      <c r="AA16" s="484">
        <v>0.01</v>
      </c>
      <c r="AB16" s="229"/>
    </row>
    <row r="17" spans="1:31" x14ac:dyDescent="0.3">
      <c r="A17" s="215">
        <v>8</v>
      </c>
      <c r="B17" s="217" t="s">
        <v>4</v>
      </c>
      <c r="C17" s="215">
        <v>15974</v>
      </c>
      <c r="D17" s="215">
        <v>1</v>
      </c>
      <c r="E17" s="215">
        <v>0</v>
      </c>
      <c r="F17" s="215">
        <v>0.1</v>
      </c>
      <c r="G17" s="209">
        <v>1</v>
      </c>
      <c r="H17" s="209">
        <f>SUM((D17*400)+(E17*100)+F17)</f>
        <v>400.1</v>
      </c>
      <c r="I17" s="209">
        <v>75</v>
      </c>
      <c r="J17" s="213">
        <f>SUM(H17*I17)</f>
        <v>30007.5</v>
      </c>
      <c r="K17" s="215"/>
      <c r="L17" s="215"/>
      <c r="M17" s="217"/>
      <c r="N17" s="217"/>
      <c r="O17" s="218"/>
      <c r="P17" s="507"/>
      <c r="Q17" s="507"/>
      <c r="R17" s="507"/>
      <c r="S17" s="473">
        <f>SUM(O17*R17)</f>
        <v>0</v>
      </c>
      <c r="T17" s="229"/>
      <c r="U17" s="229"/>
      <c r="V17" s="473">
        <f>SUM(S17-(S17*U17/100))</f>
        <v>0</v>
      </c>
      <c r="W17" s="473">
        <f>SUM(J17+V17)</f>
        <v>30007.5</v>
      </c>
      <c r="X17" s="231">
        <f>W17</f>
        <v>30007.5</v>
      </c>
      <c r="Y17" s="484">
        <v>50</v>
      </c>
      <c r="Z17" s="423">
        <v>0</v>
      </c>
      <c r="AA17" s="484">
        <v>0.01</v>
      </c>
      <c r="AB17" s="229"/>
    </row>
    <row r="18" spans="1:31" x14ac:dyDescent="0.3">
      <c r="A18" s="215">
        <v>9</v>
      </c>
      <c r="B18" s="681" t="s">
        <v>4</v>
      </c>
      <c r="C18" s="679">
        <v>15976</v>
      </c>
      <c r="D18" s="679">
        <v>3</v>
      </c>
      <c r="E18" s="679">
        <v>0</v>
      </c>
      <c r="F18" s="679">
        <v>50.5</v>
      </c>
      <c r="G18" s="209">
        <v>1</v>
      </c>
      <c r="H18" s="209">
        <f>SUM((D18*400)+(E18*100)+F18)</f>
        <v>1250.5</v>
      </c>
      <c r="I18" s="209">
        <v>75</v>
      </c>
      <c r="J18" s="213">
        <f>SUM(H18*I18)</f>
        <v>93787.5</v>
      </c>
      <c r="K18" s="215"/>
      <c r="L18" s="215"/>
      <c r="M18" s="217"/>
      <c r="N18" s="217"/>
      <c r="O18" s="218"/>
      <c r="P18" s="507"/>
      <c r="Q18" s="507"/>
      <c r="R18" s="507"/>
      <c r="S18" s="473">
        <f>SUM(O18*R18)</f>
        <v>0</v>
      </c>
      <c r="T18" s="229"/>
      <c r="U18" s="229"/>
      <c r="V18" s="473">
        <f>SUM(S18-(S18*U18/100))</f>
        <v>0</v>
      </c>
      <c r="W18" s="473">
        <f>SUM(J18+V18)</f>
        <v>93787.5</v>
      </c>
      <c r="X18" s="231">
        <f>W18</f>
        <v>93787.5</v>
      </c>
      <c r="Y18" s="484">
        <v>50</v>
      </c>
      <c r="Z18" s="423">
        <v>0</v>
      </c>
      <c r="AA18" s="484">
        <v>0.01</v>
      </c>
      <c r="AB18" s="229"/>
    </row>
    <row r="19" spans="1:31" x14ac:dyDescent="0.3">
      <c r="A19" s="215">
        <v>10</v>
      </c>
      <c r="B19" s="217" t="s">
        <v>4</v>
      </c>
      <c r="C19" s="215">
        <v>15973</v>
      </c>
      <c r="D19" s="215">
        <v>1</v>
      </c>
      <c r="E19" s="215">
        <v>0</v>
      </c>
      <c r="F19" s="215">
        <v>0</v>
      </c>
      <c r="G19" s="209">
        <v>1</v>
      </c>
      <c r="H19" s="209">
        <f>SUM((D19*400)+(E19*100)+F19)</f>
        <v>400</v>
      </c>
      <c r="I19" s="209">
        <v>75</v>
      </c>
      <c r="J19" s="213">
        <f>SUM(H19*I19)</f>
        <v>30000</v>
      </c>
      <c r="K19" s="215"/>
      <c r="L19" s="215"/>
      <c r="M19" s="217"/>
      <c r="N19" s="217"/>
      <c r="O19" s="218"/>
      <c r="P19" s="507"/>
      <c r="Q19" s="507"/>
      <c r="R19" s="507"/>
      <c r="S19" s="473">
        <f>SUM(O19*R19)</f>
        <v>0</v>
      </c>
      <c r="T19" s="229"/>
      <c r="U19" s="229"/>
      <c r="V19" s="473">
        <f>SUM(S19-(S19*U19/100))</f>
        <v>0</v>
      </c>
      <c r="W19" s="473">
        <f>SUM(J19+V19)</f>
        <v>30000</v>
      </c>
      <c r="X19" s="231">
        <f>W19</f>
        <v>30000</v>
      </c>
      <c r="Y19" s="484">
        <v>50</v>
      </c>
      <c r="Z19" s="423">
        <v>0</v>
      </c>
      <c r="AA19" s="484">
        <v>0.01</v>
      </c>
      <c r="AB19" s="229"/>
    </row>
    <row r="20" spans="1:31" x14ac:dyDescent="0.3">
      <c r="A20" s="215">
        <v>11</v>
      </c>
      <c r="B20" s="217" t="s">
        <v>4</v>
      </c>
      <c r="C20" s="215">
        <v>15971</v>
      </c>
      <c r="D20" s="215">
        <v>1</v>
      </c>
      <c r="E20" s="215">
        <v>0</v>
      </c>
      <c r="F20" s="215">
        <v>0</v>
      </c>
      <c r="G20" s="209">
        <v>1</v>
      </c>
      <c r="H20" s="209">
        <f>SUM((D20*400)+(E20*100)+F20)</f>
        <v>400</v>
      </c>
      <c r="I20" s="209">
        <v>75</v>
      </c>
      <c r="J20" s="213">
        <f>SUM(H20*I20)</f>
        <v>30000</v>
      </c>
      <c r="K20" s="215"/>
      <c r="L20" s="215"/>
      <c r="M20" s="217"/>
      <c r="N20" s="217"/>
      <c r="O20" s="218"/>
      <c r="P20" s="507"/>
      <c r="Q20" s="507"/>
      <c r="R20" s="507"/>
      <c r="S20" s="473">
        <f>SUM(O20*R20)</f>
        <v>0</v>
      </c>
      <c r="T20" s="229"/>
      <c r="U20" s="229"/>
      <c r="V20" s="473">
        <f>SUM(S20-(S20*U20/100))</f>
        <v>0</v>
      </c>
      <c r="W20" s="473">
        <f>SUM(J20+V20)</f>
        <v>30000</v>
      </c>
      <c r="X20" s="231">
        <f>W20</f>
        <v>30000</v>
      </c>
      <c r="Y20" s="484">
        <v>50</v>
      </c>
      <c r="Z20" s="423">
        <v>0</v>
      </c>
      <c r="AA20" s="484">
        <v>0.01</v>
      </c>
      <c r="AB20" s="229"/>
      <c r="AC20" s="680"/>
      <c r="AE20"/>
    </row>
    <row r="21" spans="1:31" x14ac:dyDescent="0.3">
      <c r="A21" s="215">
        <v>12</v>
      </c>
      <c r="B21" s="217" t="s">
        <v>4</v>
      </c>
      <c r="C21" s="215">
        <v>15972</v>
      </c>
      <c r="D21" s="215">
        <v>1</v>
      </c>
      <c r="E21" s="215">
        <v>0</v>
      </c>
      <c r="F21" s="215">
        <v>0</v>
      </c>
      <c r="G21" s="209">
        <v>1</v>
      </c>
      <c r="H21" s="209">
        <f>SUM((D21*400)+(E21*100)+F21)</f>
        <v>400</v>
      </c>
      <c r="I21" s="209">
        <v>75</v>
      </c>
      <c r="J21" s="213">
        <f>SUM(H21*I21)</f>
        <v>30000</v>
      </c>
      <c r="K21" s="215"/>
      <c r="L21" s="215"/>
      <c r="M21" s="217"/>
      <c r="N21" s="217"/>
      <c r="O21" s="218"/>
      <c r="P21" s="507"/>
      <c r="Q21" s="507"/>
      <c r="R21" s="507"/>
      <c r="S21" s="473">
        <f>SUM(O21*R21)</f>
        <v>0</v>
      </c>
      <c r="T21" s="229"/>
      <c r="U21" s="229"/>
      <c r="V21" s="473">
        <f>SUM(S21-(S21*U21/100))</f>
        <v>0</v>
      </c>
      <c r="W21" s="473">
        <f>SUM(J21+V21)</f>
        <v>30000</v>
      </c>
      <c r="X21" s="231">
        <f>W21</f>
        <v>30000</v>
      </c>
      <c r="Y21" s="484">
        <v>50</v>
      </c>
      <c r="Z21" s="423">
        <v>0</v>
      </c>
      <c r="AA21" s="484">
        <v>0.01</v>
      </c>
      <c r="AB21" s="229"/>
      <c r="AE21"/>
    </row>
    <row r="22" spans="1:31" x14ac:dyDescent="0.3">
      <c r="A22" s="215">
        <v>13</v>
      </c>
      <c r="B22" s="217" t="s">
        <v>4</v>
      </c>
      <c r="C22" s="215">
        <v>132</v>
      </c>
      <c r="D22" s="215">
        <v>12</v>
      </c>
      <c r="E22" s="215">
        <v>3</v>
      </c>
      <c r="F22" s="215">
        <v>33</v>
      </c>
      <c r="G22" s="209">
        <v>1</v>
      </c>
      <c r="H22" s="209">
        <f>SUM((D22*400)+(E22*100)+F22)</f>
        <v>5133</v>
      </c>
      <c r="I22" s="209">
        <v>75</v>
      </c>
      <c r="J22" s="213">
        <f>SUM(H22*I22)</f>
        <v>384975</v>
      </c>
      <c r="K22" s="215"/>
      <c r="L22" s="215"/>
      <c r="M22" s="217"/>
      <c r="N22" s="217"/>
      <c r="O22" s="218"/>
      <c r="P22" s="507"/>
      <c r="Q22" s="507"/>
      <c r="R22" s="507"/>
      <c r="S22" s="473">
        <f>SUM(O22*R22)</f>
        <v>0</v>
      </c>
      <c r="T22" s="229"/>
      <c r="U22" s="229"/>
      <c r="V22" s="473">
        <f>SUM(S22-(S22*U22/100))</f>
        <v>0</v>
      </c>
      <c r="W22" s="473">
        <f>SUM(J22+V22)</f>
        <v>384975</v>
      </c>
      <c r="X22" s="231">
        <f>W22</f>
        <v>384975</v>
      </c>
      <c r="Y22" s="484">
        <v>50</v>
      </c>
      <c r="Z22" s="423">
        <v>0</v>
      </c>
      <c r="AA22" s="484">
        <v>0.01</v>
      </c>
      <c r="AB22" s="229"/>
    </row>
    <row r="23" spans="1:31" x14ac:dyDescent="0.3">
      <c r="A23" s="215">
        <v>14</v>
      </c>
      <c r="B23" s="217" t="s">
        <v>4</v>
      </c>
      <c r="C23" s="215">
        <v>243</v>
      </c>
      <c r="D23" s="215">
        <v>0</v>
      </c>
      <c r="E23" s="215">
        <v>2</v>
      </c>
      <c r="F23" s="215">
        <v>0</v>
      </c>
      <c r="G23" s="209">
        <v>1</v>
      </c>
      <c r="H23" s="209">
        <f>SUM((D23*400)+(E23*100)+F23)</f>
        <v>200</v>
      </c>
      <c r="I23" s="209">
        <v>75</v>
      </c>
      <c r="J23" s="213">
        <f>SUM(H23*I23)</f>
        <v>15000</v>
      </c>
      <c r="K23" s="215"/>
      <c r="L23" s="215"/>
      <c r="M23" s="217"/>
      <c r="N23" s="217"/>
      <c r="O23" s="218"/>
      <c r="P23" s="507"/>
      <c r="Q23" s="507"/>
      <c r="R23" s="507"/>
      <c r="S23" s="473">
        <f>SUM(O23*R23)</f>
        <v>0</v>
      </c>
      <c r="T23" s="229"/>
      <c r="U23" s="229"/>
      <c r="V23" s="473">
        <f>SUM(S23-(S23*U23/100))</f>
        <v>0</v>
      </c>
      <c r="W23" s="473">
        <f>SUM(J23+V23)</f>
        <v>15000</v>
      </c>
      <c r="X23" s="231">
        <f>W23</f>
        <v>15000</v>
      </c>
      <c r="Y23" s="484">
        <v>50</v>
      </c>
      <c r="Z23" s="423">
        <v>0</v>
      </c>
      <c r="AA23" s="484">
        <v>0.01</v>
      </c>
      <c r="AB23" s="229"/>
    </row>
    <row r="24" spans="1:31" x14ac:dyDescent="0.3">
      <c r="A24" s="215">
        <v>15</v>
      </c>
      <c r="B24" s="217" t="s">
        <v>4</v>
      </c>
      <c r="C24" s="215">
        <v>143</v>
      </c>
      <c r="D24" s="215">
        <v>1</v>
      </c>
      <c r="E24" s="215">
        <v>0</v>
      </c>
      <c r="F24" s="215">
        <v>0</v>
      </c>
      <c r="G24" s="215">
        <v>2</v>
      </c>
      <c r="H24" s="209">
        <f>SUM((D24*400)+(E24*100)+F24)</f>
        <v>400</v>
      </c>
      <c r="I24" s="209">
        <v>75</v>
      </c>
      <c r="J24" s="213">
        <f>SUM(H24*I24)</f>
        <v>30000</v>
      </c>
      <c r="K24" s="215"/>
      <c r="L24" s="215">
        <v>75</v>
      </c>
      <c r="M24" s="217" t="s">
        <v>3</v>
      </c>
      <c r="N24" s="217" t="s">
        <v>2</v>
      </c>
      <c r="O24" s="218"/>
      <c r="P24" s="218"/>
      <c r="Q24" s="218"/>
      <c r="R24" s="218"/>
      <c r="S24" s="213">
        <f>SUM(O24*R24)</f>
        <v>0</v>
      </c>
      <c r="T24" s="215"/>
      <c r="U24" s="215"/>
      <c r="V24" s="213">
        <f>SUM(S24-(S24*U24/100))</f>
        <v>0</v>
      </c>
      <c r="W24" s="213">
        <f>SUM(J24+V24)</f>
        <v>30000</v>
      </c>
      <c r="X24" s="208">
        <f>W24</f>
        <v>30000</v>
      </c>
      <c r="Y24" s="215">
        <v>10</v>
      </c>
      <c r="Z24" s="201">
        <v>0</v>
      </c>
      <c r="AA24" s="215">
        <v>0.02</v>
      </c>
      <c r="AB24" s="215"/>
    </row>
    <row r="25" spans="1:31" x14ac:dyDescent="0.3">
      <c r="A25" s="215"/>
      <c r="B25" s="217"/>
      <c r="C25" s="215"/>
      <c r="D25" s="215"/>
      <c r="E25" s="215"/>
      <c r="F25" s="215"/>
      <c r="G25" s="215"/>
      <c r="H25" s="209">
        <f>SUM((D25*400)+(E25*100)+F25)</f>
        <v>0</v>
      </c>
      <c r="I25" s="209"/>
      <c r="J25" s="213">
        <f>SUM(H25*I25)</f>
        <v>0</v>
      </c>
      <c r="K25" s="215"/>
      <c r="L25" s="215"/>
      <c r="M25" s="217" t="s">
        <v>71</v>
      </c>
      <c r="N25" s="217" t="s">
        <v>0</v>
      </c>
      <c r="O25" s="218"/>
      <c r="P25" s="218"/>
      <c r="Q25" s="218"/>
      <c r="R25" s="218"/>
      <c r="S25" s="213">
        <f>SUM(O25*R25)</f>
        <v>0</v>
      </c>
      <c r="T25" s="215"/>
      <c r="U25" s="215"/>
      <c r="V25" s="213">
        <f>SUM(S25-(S25*U25/100))</f>
        <v>0</v>
      </c>
      <c r="W25" s="213">
        <f>SUM(J25+V25)</f>
        <v>0</v>
      </c>
      <c r="X25" s="208">
        <f>W25</f>
        <v>0</v>
      </c>
      <c r="Y25" s="215">
        <v>50</v>
      </c>
      <c r="Z25" s="201">
        <v>0</v>
      </c>
      <c r="AA25" s="215">
        <v>0.01</v>
      </c>
      <c r="AB25" s="215"/>
    </row>
    <row r="26" spans="1:31" x14ac:dyDescent="0.3">
      <c r="A26" s="215">
        <v>16</v>
      </c>
      <c r="B26" s="217" t="s">
        <v>4</v>
      </c>
      <c r="C26" s="215">
        <v>164</v>
      </c>
      <c r="D26" s="215">
        <v>8</v>
      </c>
      <c r="E26" s="215">
        <v>0</v>
      </c>
      <c r="F26" s="215">
        <v>0</v>
      </c>
      <c r="G26" s="215">
        <v>2</v>
      </c>
      <c r="H26" s="209">
        <f>SUM((D26*400)+(E26*100)+F26)</f>
        <v>3200</v>
      </c>
      <c r="I26" s="209">
        <v>75</v>
      </c>
      <c r="J26" s="213">
        <f>SUM(H26*I26)</f>
        <v>240000</v>
      </c>
      <c r="K26" s="215"/>
      <c r="L26" s="215">
        <v>13</v>
      </c>
      <c r="M26" s="217" t="s">
        <v>327</v>
      </c>
      <c r="N26" s="217"/>
      <c r="O26" s="218"/>
      <c r="P26" s="507"/>
      <c r="Q26" s="507"/>
      <c r="R26" s="507"/>
      <c r="S26" s="473">
        <f>SUM(O26*R26)</f>
        <v>0</v>
      </c>
      <c r="T26" s="229"/>
      <c r="U26" s="229"/>
      <c r="V26" s="473">
        <f>SUM(S26-(S26*U26/100))</f>
        <v>0</v>
      </c>
      <c r="W26" s="473">
        <f>SUM(J26+V26)</f>
        <v>240000</v>
      </c>
      <c r="X26" s="231">
        <f>W26</f>
        <v>240000</v>
      </c>
      <c r="Y26" s="229">
        <v>10</v>
      </c>
      <c r="Z26" s="423">
        <v>0</v>
      </c>
      <c r="AA26" s="229"/>
      <c r="AB26" s="229"/>
    </row>
    <row r="27" spans="1:31" x14ac:dyDescent="0.3">
      <c r="A27" s="215">
        <v>17</v>
      </c>
      <c r="B27" s="217" t="s">
        <v>4</v>
      </c>
      <c r="C27" s="215">
        <v>13683</v>
      </c>
      <c r="D27" s="215">
        <v>0</v>
      </c>
      <c r="E27" s="215">
        <v>2</v>
      </c>
      <c r="F27" s="215">
        <v>11</v>
      </c>
      <c r="G27" s="215">
        <v>2</v>
      </c>
      <c r="H27" s="209">
        <f>SUM((D27*400)+(E27*100)+F27)</f>
        <v>211</v>
      </c>
      <c r="I27" s="215">
        <v>200</v>
      </c>
      <c r="J27" s="213">
        <f>SUM(H27*I27)</f>
        <v>42200</v>
      </c>
      <c r="K27" s="215"/>
      <c r="L27" s="215">
        <v>68</v>
      </c>
      <c r="M27" s="217" t="s">
        <v>3</v>
      </c>
      <c r="N27" s="217" t="s">
        <v>2</v>
      </c>
      <c r="O27" s="216">
        <v>180</v>
      </c>
      <c r="P27" s="508"/>
      <c r="Q27" s="507"/>
      <c r="R27" s="507">
        <v>6500</v>
      </c>
      <c r="S27" s="473">
        <f>SUM(O27*R27)</f>
        <v>1170000</v>
      </c>
      <c r="T27" s="229">
        <v>20</v>
      </c>
      <c r="U27" s="229">
        <v>30</v>
      </c>
      <c r="V27" s="473">
        <f>SUM(S27-(S27*U27/100))</f>
        <v>819000</v>
      </c>
      <c r="W27" s="473">
        <f>SUM(J27+V27)</f>
        <v>861200</v>
      </c>
      <c r="X27" s="231">
        <f>W27</f>
        <v>861200</v>
      </c>
      <c r="Y27" s="229">
        <v>10</v>
      </c>
      <c r="Z27" s="423">
        <v>0</v>
      </c>
      <c r="AA27" s="229">
        <v>0.02</v>
      </c>
      <c r="AB27" s="229"/>
    </row>
    <row r="28" spans="1:31" x14ac:dyDescent="0.3">
      <c r="A28" s="215">
        <v>18</v>
      </c>
      <c r="B28" s="217" t="s">
        <v>4</v>
      </c>
      <c r="C28" s="215">
        <v>538</v>
      </c>
      <c r="D28" s="215">
        <v>9</v>
      </c>
      <c r="E28" s="215">
        <v>0</v>
      </c>
      <c r="F28" s="215">
        <v>26</v>
      </c>
      <c r="G28" s="215">
        <v>1</v>
      </c>
      <c r="H28" s="209">
        <f>SUM((D28*400)+(E28*100)+F28)</f>
        <v>3626</v>
      </c>
      <c r="I28" s="215">
        <v>75</v>
      </c>
      <c r="J28" s="213">
        <f>SUM(H28*I28)</f>
        <v>271950</v>
      </c>
      <c r="K28" s="215"/>
      <c r="L28" s="215"/>
      <c r="M28" s="217"/>
      <c r="N28" s="217"/>
      <c r="O28" s="218"/>
      <c r="P28" s="507"/>
      <c r="Q28" s="507"/>
      <c r="R28" s="507"/>
      <c r="S28" s="473">
        <f>SUM(O28*R28)</f>
        <v>0</v>
      </c>
      <c r="T28" s="229"/>
      <c r="U28" s="229"/>
      <c r="V28" s="473">
        <f>SUM(S28-(S28*U28/100))</f>
        <v>0</v>
      </c>
      <c r="W28" s="473">
        <f>SUM(J28+V28)</f>
        <v>271950</v>
      </c>
      <c r="X28" s="231">
        <f>W28</f>
        <v>271950</v>
      </c>
      <c r="Y28" s="229">
        <v>50</v>
      </c>
      <c r="Z28" s="423">
        <v>0</v>
      </c>
      <c r="AA28" s="229">
        <v>0.01</v>
      </c>
      <c r="AB28" s="229"/>
    </row>
    <row r="29" spans="1:31" x14ac:dyDescent="0.3">
      <c r="A29" s="215">
        <v>19</v>
      </c>
      <c r="B29" s="217" t="s">
        <v>4</v>
      </c>
      <c r="C29" s="215">
        <v>16246</v>
      </c>
      <c r="D29" s="215">
        <v>0</v>
      </c>
      <c r="E29" s="215">
        <v>0</v>
      </c>
      <c r="F29" s="215">
        <v>24</v>
      </c>
      <c r="G29" s="215">
        <v>1</v>
      </c>
      <c r="H29" s="209">
        <f>SUM((D29*400)+(E29*100)+F29)</f>
        <v>24</v>
      </c>
      <c r="I29" s="215">
        <v>75</v>
      </c>
      <c r="J29" s="213">
        <f>SUM(H29*I29)</f>
        <v>1800</v>
      </c>
      <c r="K29" s="215"/>
      <c r="L29" s="215">
        <v>68</v>
      </c>
      <c r="M29" s="217"/>
      <c r="N29" s="217"/>
      <c r="O29" s="218"/>
      <c r="P29" s="507"/>
      <c r="Q29" s="507"/>
      <c r="R29" s="507"/>
      <c r="S29" s="473">
        <f>SUM(O29*R29)</f>
        <v>0</v>
      </c>
      <c r="T29" s="229"/>
      <c r="U29" s="229"/>
      <c r="V29" s="473">
        <f>SUM(S29-(S29*U29/100))</f>
        <v>0</v>
      </c>
      <c r="W29" s="473">
        <f>SUM(J29+V29)</f>
        <v>1800</v>
      </c>
      <c r="X29" s="231">
        <f>W29</f>
        <v>1800</v>
      </c>
      <c r="Y29" s="229">
        <v>50</v>
      </c>
      <c r="Z29" s="423">
        <v>0</v>
      </c>
      <c r="AA29" s="229">
        <v>0.01</v>
      </c>
      <c r="AB29" s="229"/>
    </row>
    <row r="30" spans="1:31" x14ac:dyDescent="0.3">
      <c r="A30" s="215">
        <v>20</v>
      </c>
      <c r="B30" s="217" t="s">
        <v>4</v>
      </c>
      <c r="C30" s="215">
        <v>2090</v>
      </c>
      <c r="D30" s="215">
        <v>0</v>
      </c>
      <c r="E30" s="215">
        <v>1</v>
      </c>
      <c r="F30" s="225" t="s">
        <v>1379</v>
      </c>
      <c r="G30" s="215">
        <v>1</v>
      </c>
      <c r="H30" s="209">
        <f>SUM((D30*400)+(E30*100)+F30)</f>
        <v>177</v>
      </c>
      <c r="I30" s="215">
        <v>75</v>
      </c>
      <c r="J30" s="213">
        <f>SUM(H30*I30)</f>
        <v>13275</v>
      </c>
      <c r="K30" s="215"/>
      <c r="L30" s="221"/>
      <c r="M30" s="217"/>
      <c r="N30" s="217"/>
      <c r="O30" s="218"/>
      <c r="P30" s="507"/>
      <c r="Q30" s="507"/>
      <c r="R30" s="507"/>
      <c r="S30" s="473">
        <f>SUM(O30*R30)</f>
        <v>0</v>
      </c>
      <c r="T30" s="229"/>
      <c r="U30" s="229"/>
      <c r="V30" s="473">
        <f>SUM(S30-(S30*U30/100))</f>
        <v>0</v>
      </c>
      <c r="W30" s="473">
        <f>SUM(J30+V30)</f>
        <v>13275</v>
      </c>
      <c r="X30" s="231">
        <f>W30</f>
        <v>13275</v>
      </c>
      <c r="Y30" s="229">
        <v>50</v>
      </c>
      <c r="Z30" s="423">
        <v>0</v>
      </c>
      <c r="AA30" s="229">
        <v>0.01</v>
      </c>
      <c r="AB30" s="229"/>
    </row>
    <row r="31" spans="1:31" x14ac:dyDescent="0.3">
      <c r="A31" s="215">
        <v>21</v>
      </c>
      <c r="B31" s="217" t="s">
        <v>4</v>
      </c>
      <c r="C31" s="215">
        <v>2</v>
      </c>
      <c r="D31" s="215">
        <v>0</v>
      </c>
      <c r="E31" s="215">
        <v>0</v>
      </c>
      <c r="F31" s="215">
        <v>62</v>
      </c>
      <c r="G31" s="215">
        <v>2</v>
      </c>
      <c r="H31" s="209">
        <f>SUM((D31*400)+(E31*100)+F31)</f>
        <v>62</v>
      </c>
      <c r="I31" s="215">
        <v>75</v>
      </c>
      <c r="J31" s="213">
        <f>SUM(H31*I31)</f>
        <v>4650</v>
      </c>
      <c r="K31" s="215"/>
      <c r="L31" s="215">
        <v>34</v>
      </c>
      <c r="M31" s="217" t="s">
        <v>10</v>
      </c>
      <c r="N31" s="217" t="s">
        <v>9</v>
      </c>
      <c r="O31" s="216">
        <v>285</v>
      </c>
      <c r="P31" s="507"/>
      <c r="Q31" s="507"/>
      <c r="R31" s="507">
        <v>6500</v>
      </c>
      <c r="S31" s="473">
        <f>SUM(O31*R31)</f>
        <v>1852500</v>
      </c>
      <c r="T31" s="229">
        <v>20</v>
      </c>
      <c r="U31" s="229">
        <v>75</v>
      </c>
      <c r="V31" s="473">
        <f>SUM(S31-(S31*U31/100))</f>
        <v>463125</v>
      </c>
      <c r="W31" s="473">
        <f>SUM(J31+V31)</f>
        <v>467775</v>
      </c>
      <c r="X31" s="231">
        <f>W31</f>
        <v>467775</v>
      </c>
      <c r="Y31" s="229">
        <v>10</v>
      </c>
      <c r="Z31" s="423">
        <v>0</v>
      </c>
      <c r="AA31" s="229">
        <v>0.02</v>
      </c>
      <c r="AB31" s="229"/>
    </row>
    <row r="32" spans="1:31" x14ac:dyDescent="0.3">
      <c r="A32" s="215"/>
      <c r="B32" s="217"/>
      <c r="C32" s="215"/>
      <c r="D32" s="215"/>
      <c r="E32" s="215"/>
      <c r="F32" s="215"/>
      <c r="G32" s="215"/>
      <c r="H32" s="209">
        <f>SUM((D32*400)+(E32*100)+F32)</f>
        <v>0</v>
      </c>
      <c r="I32" s="215">
        <v>75</v>
      </c>
      <c r="J32" s="213">
        <f>SUM(H32*I32)</f>
        <v>0</v>
      </c>
      <c r="K32" s="215"/>
      <c r="L32" s="215"/>
      <c r="M32" s="217" t="s">
        <v>16</v>
      </c>
      <c r="N32" s="217" t="s">
        <v>0</v>
      </c>
      <c r="O32" s="216">
        <v>30</v>
      </c>
      <c r="P32" s="507"/>
      <c r="Q32" s="507"/>
      <c r="R32" s="507">
        <v>2400</v>
      </c>
      <c r="S32" s="473">
        <f>SUM(O32*R32)</f>
        <v>72000</v>
      </c>
      <c r="T32" s="229">
        <v>20</v>
      </c>
      <c r="U32" s="229">
        <v>93</v>
      </c>
      <c r="V32" s="473">
        <f>SUM(S32-(S32*U32/100))</f>
        <v>5040</v>
      </c>
      <c r="W32" s="473">
        <f>SUM(J32+V32)</f>
        <v>5040</v>
      </c>
      <c r="X32" s="231">
        <f>W32</f>
        <v>5040</v>
      </c>
      <c r="Y32" s="229">
        <v>0</v>
      </c>
      <c r="Z32" s="231">
        <f>X32</f>
        <v>5040</v>
      </c>
      <c r="AA32" s="229">
        <v>0.03</v>
      </c>
      <c r="AB32" s="229"/>
    </row>
    <row r="33" spans="1:28" x14ac:dyDescent="0.3">
      <c r="A33" s="215">
        <v>22</v>
      </c>
      <c r="B33" s="217" t="s">
        <v>4</v>
      </c>
      <c r="C33" s="215">
        <v>193</v>
      </c>
      <c r="D33" s="215">
        <v>10</v>
      </c>
      <c r="E33" s="215">
        <v>0</v>
      </c>
      <c r="F33" s="215">
        <v>0</v>
      </c>
      <c r="G33" s="215">
        <v>1</v>
      </c>
      <c r="H33" s="209">
        <f>SUM((D33*400)+(E33*100)+F33)</f>
        <v>4000</v>
      </c>
      <c r="I33" s="215">
        <v>75</v>
      </c>
      <c r="J33" s="213">
        <f>SUM(H33*I33)</f>
        <v>300000</v>
      </c>
      <c r="K33" s="215"/>
      <c r="L33" s="215"/>
      <c r="M33" s="217"/>
      <c r="N33" s="217"/>
      <c r="O33" s="218"/>
      <c r="P33" s="507"/>
      <c r="Q33" s="507"/>
      <c r="R33" s="507"/>
      <c r="S33" s="473">
        <f>SUM(O33*R33)</f>
        <v>0</v>
      </c>
      <c r="T33" s="229"/>
      <c r="U33" s="229"/>
      <c r="V33" s="473">
        <f>SUM(S33-(S33*U33/100))</f>
        <v>0</v>
      </c>
      <c r="W33" s="473">
        <f>SUM(J33+V33)</f>
        <v>300000</v>
      </c>
      <c r="X33" s="231">
        <f>W33</f>
        <v>300000</v>
      </c>
      <c r="Y33" s="229">
        <v>50</v>
      </c>
      <c r="Z33" s="423">
        <v>0</v>
      </c>
      <c r="AA33" s="229">
        <v>0.01</v>
      </c>
      <c r="AB33" s="229"/>
    </row>
    <row r="34" spans="1:28" x14ac:dyDescent="0.3">
      <c r="A34" s="215">
        <v>23</v>
      </c>
      <c r="B34" s="217" t="s">
        <v>4</v>
      </c>
      <c r="C34" s="215">
        <v>113</v>
      </c>
      <c r="D34" s="215">
        <v>0</v>
      </c>
      <c r="E34" s="215">
        <v>2</v>
      </c>
      <c r="F34" s="215">
        <v>4</v>
      </c>
      <c r="G34" s="215">
        <v>1</v>
      </c>
      <c r="H34" s="209">
        <f>SUM((D34*400)+(E34*100)+F34)</f>
        <v>204</v>
      </c>
      <c r="I34" s="215">
        <v>75</v>
      </c>
      <c r="J34" s="213">
        <f>SUM(H34*I34)</f>
        <v>15300</v>
      </c>
      <c r="K34" s="215"/>
      <c r="L34" s="215"/>
      <c r="M34" s="217"/>
      <c r="N34" s="217"/>
      <c r="O34" s="218"/>
      <c r="P34" s="507"/>
      <c r="Q34" s="507"/>
      <c r="R34" s="507"/>
      <c r="S34" s="473">
        <f>SUM(O34*R34)</f>
        <v>0</v>
      </c>
      <c r="T34" s="229"/>
      <c r="U34" s="229"/>
      <c r="V34" s="473">
        <f>SUM(S34-(S34*U34/100))</f>
        <v>0</v>
      </c>
      <c r="W34" s="473">
        <f>SUM(J34+V34)</f>
        <v>15300</v>
      </c>
      <c r="X34" s="231">
        <f>W34</f>
        <v>15300</v>
      </c>
      <c r="Y34" s="229">
        <v>50</v>
      </c>
      <c r="Z34" s="423">
        <v>0</v>
      </c>
      <c r="AA34" s="229">
        <v>0.01</v>
      </c>
      <c r="AB34" s="229"/>
    </row>
    <row r="35" spans="1:28" x14ac:dyDescent="0.3">
      <c r="A35" s="215">
        <v>24</v>
      </c>
      <c r="B35" s="217" t="s">
        <v>4</v>
      </c>
      <c r="C35" s="215">
        <v>1696</v>
      </c>
      <c r="D35" s="215">
        <v>9</v>
      </c>
      <c r="E35" s="215">
        <v>3</v>
      </c>
      <c r="F35" s="215">
        <v>9</v>
      </c>
      <c r="G35" s="215">
        <v>1</v>
      </c>
      <c r="H35" s="209">
        <f>SUM((D35*400)+(E35*100)+F35)</f>
        <v>3909</v>
      </c>
      <c r="I35" s="215">
        <v>130</v>
      </c>
      <c r="J35" s="213">
        <f>SUM(H35*I35)</f>
        <v>508170</v>
      </c>
      <c r="K35" s="215"/>
      <c r="L35" s="215"/>
      <c r="M35" s="217"/>
      <c r="N35" s="217"/>
      <c r="O35" s="218"/>
      <c r="P35" s="507"/>
      <c r="Q35" s="507"/>
      <c r="R35" s="507"/>
      <c r="S35" s="473">
        <f>SUM(O35*R35)</f>
        <v>0</v>
      </c>
      <c r="T35" s="229"/>
      <c r="U35" s="229"/>
      <c r="V35" s="473">
        <f>SUM(S35-(S35*U35/100))</f>
        <v>0</v>
      </c>
      <c r="W35" s="473">
        <f>SUM(J35+V35)</f>
        <v>508170</v>
      </c>
      <c r="X35" s="231">
        <f>W35</f>
        <v>508170</v>
      </c>
      <c r="Y35" s="229">
        <v>50</v>
      </c>
      <c r="Z35" s="423">
        <v>0</v>
      </c>
      <c r="AA35" s="229">
        <v>0.01</v>
      </c>
      <c r="AB35" s="229"/>
    </row>
    <row r="36" spans="1:28" x14ac:dyDescent="0.3">
      <c r="A36" s="215">
        <v>25</v>
      </c>
      <c r="B36" s="217" t="s">
        <v>4</v>
      </c>
      <c r="C36" s="215">
        <v>112</v>
      </c>
      <c r="D36" s="215">
        <v>0</v>
      </c>
      <c r="E36" s="215">
        <v>1</v>
      </c>
      <c r="F36" s="215">
        <v>46</v>
      </c>
      <c r="G36" s="215">
        <v>2</v>
      </c>
      <c r="H36" s="209">
        <f>SUM((D36*400)+(E36*100)+F36)</f>
        <v>146</v>
      </c>
      <c r="I36" s="215">
        <v>75</v>
      </c>
      <c r="J36" s="213">
        <f>SUM(H36*I36)</f>
        <v>10950</v>
      </c>
      <c r="K36" s="215"/>
      <c r="L36" s="215">
        <v>61</v>
      </c>
      <c r="M36" s="217" t="s">
        <v>3</v>
      </c>
      <c r="N36" s="217" t="s">
        <v>2</v>
      </c>
      <c r="O36" s="216">
        <v>180</v>
      </c>
      <c r="P36" s="507"/>
      <c r="Q36" s="507"/>
      <c r="R36" s="507">
        <v>6500</v>
      </c>
      <c r="S36" s="473">
        <f>SUM(O36*R36)</f>
        <v>1170000</v>
      </c>
      <c r="T36" s="229">
        <v>20</v>
      </c>
      <c r="U36" s="229">
        <v>30</v>
      </c>
      <c r="V36" s="473">
        <f>SUM(S36-(S36*U36/100))</f>
        <v>819000</v>
      </c>
      <c r="W36" s="473">
        <f>SUM(J36+V36)</f>
        <v>829950</v>
      </c>
      <c r="X36" s="231">
        <f>W36</f>
        <v>829950</v>
      </c>
      <c r="Y36" s="229">
        <v>10</v>
      </c>
      <c r="Z36" s="423">
        <v>0</v>
      </c>
      <c r="AA36" s="229">
        <v>0.02</v>
      </c>
      <c r="AB36" s="229"/>
    </row>
    <row r="37" spans="1:28" x14ac:dyDescent="0.3">
      <c r="A37" s="215">
        <v>26</v>
      </c>
      <c r="B37" s="217" t="s">
        <v>4</v>
      </c>
      <c r="C37" s="215">
        <v>15270</v>
      </c>
      <c r="D37" s="215">
        <v>13</v>
      </c>
      <c r="E37" s="215">
        <v>0</v>
      </c>
      <c r="F37" s="215">
        <v>97</v>
      </c>
      <c r="G37" s="215">
        <v>1</v>
      </c>
      <c r="H37" s="209">
        <f>SUM((D37*400)+(E37*100)+F37)</f>
        <v>5297</v>
      </c>
      <c r="I37" s="215">
        <v>75</v>
      </c>
      <c r="J37" s="213">
        <f>SUM(H37*I37)</f>
        <v>397275</v>
      </c>
      <c r="K37" s="215"/>
      <c r="L37" s="215"/>
      <c r="M37" s="217"/>
      <c r="N37" s="217"/>
      <c r="O37" s="215"/>
      <c r="P37" s="229"/>
      <c r="Q37" s="229"/>
      <c r="R37" s="229"/>
      <c r="S37" s="473">
        <f>SUM(O37*R37)</f>
        <v>0</v>
      </c>
      <c r="T37" s="229"/>
      <c r="U37" s="229"/>
      <c r="V37" s="473">
        <f>SUM(S37-(S37*U37/100))</f>
        <v>0</v>
      </c>
      <c r="W37" s="473">
        <f>SUM(J37+V37)</f>
        <v>397275</v>
      </c>
      <c r="X37" s="231">
        <f>W37</f>
        <v>397275</v>
      </c>
      <c r="Y37" s="229">
        <v>50</v>
      </c>
      <c r="Z37" s="423">
        <v>0</v>
      </c>
      <c r="AA37" s="229">
        <v>0.01</v>
      </c>
      <c r="AB37" s="229"/>
    </row>
    <row r="38" spans="1:28" x14ac:dyDescent="0.3">
      <c r="A38" s="215">
        <v>27</v>
      </c>
      <c r="B38" s="217" t="s">
        <v>4</v>
      </c>
      <c r="C38" s="215">
        <v>7</v>
      </c>
      <c r="D38" s="215">
        <v>0</v>
      </c>
      <c r="E38" s="215">
        <v>3</v>
      </c>
      <c r="F38" s="215">
        <v>74</v>
      </c>
      <c r="G38" s="215">
        <v>2</v>
      </c>
      <c r="H38" s="209">
        <f>SUM((D38*400)+(E38*100)+F38)</f>
        <v>374</v>
      </c>
      <c r="I38" s="215">
        <v>75</v>
      </c>
      <c r="J38" s="213">
        <f>SUM(H38*I38)</f>
        <v>28050</v>
      </c>
      <c r="K38" s="215"/>
      <c r="L38" s="215">
        <v>59</v>
      </c>
      <c r="M38" s="217" t="s">
        <v>3</v>
      </c>
      <c r="N38" s="217" t="s">
        <v>2</v>
      </c>
      <c r="O38" s="215">
        <v>180</v>
      </c>
      <c r="P38" s="229"/>
      <c r="Q38" s="229"/>
      <c r="R38" s="229">
        <v>6500</v>
      </c>
      <c r="S38" s="473">
        <f>SUM(O38*R38)</f>
        <v>1170000</v>
      </c>
      <c r="T38" s="229">
        <v>20</v>
      </c>
      <c r="U38" s="229">
        <v>30</v>
      </c>
      <c r="V38" s="473">
        <f>SUM(S38-(S38*U38/100))</f>
        <v>819000</v>
      </c>
      <c r="W38" s="473">
        <f>SUM(J38+V38)</f>
        <v>847050</v>
      </c>
      <c r="X38" s="231">
        <f>W38</f>
        <v>847050</v>
      </c>
      <c r="Y38" s="229">
        <v>10</v>
      </c>
      <c r="Z38" s="423">
        <v>0</v>
      </c>
      <c r="AA38" s="229">
        <v>0.02</v>
      </c>
      <c r="AB38" s="229"/>
    </row>
    <row r="39" spans="1:28" x14ac:dyDescent="0.3">
      <c r="A39" s="215">
        <v>28</v>
      </c>
      <c r="B39" s="217" t="s">
        <v>4</v>
      </c>
      <c r="C39" s="215">
        <v>5721</v>
      </c>
      <c r="D39" s="215">
        <v>0</v>
      </c>
      <c r="E39" s="215">
        <v>1</v>
      </c>
      <c r="F39" s="215">
        <v>15</v>
      </c>
      <c r="G39" s="215">
        <v>2</v>
      </c>
      <c r="H39" s="209">
        <f>SUM((D39*400)+(E39*100)+F39)</f>
        <v>115</v>
      </c>
      <c r="I39" s="215">
        <v>75</v>
      </c>
      <c r="J39" s="213">
        <f>SUM(H39*I39)</f>
        <v>8625</v>
      </c>
      <c r="K39" s="215"/>
      <c r="L39" s="215">
        <v>7</v>
      </c>
      <c r="M39" s="217" t="s">
        <v>3</v>
      </c>
      <c r="N39" s="217" t="s">
        <v>2</v>
      </c>
      <c r="O39" s="215">
        <v>180</v>
      </c>
      <c r="P39" s="229"/>
      <c r="Q39" s="229"/>
      <c r="R39" s="229">
        <v>6500</v>
      </c>
      <c r="S39" s="473">
        <f>SUM(O39*R39)</f>
        <v>1170000</v>
      </c>
      <c r="T39" s="229">
        <v>20</v>
      </c>
      <c r="U39" s="229">
        <v>30</v>
      </c>
      <c r="V39" s="473">
        <f>SUM(S39-(S39*U39/100))</f>
        <v>819000</v>
      </c>
      <c r="W39" s="473">
        <f>SUM(J39+V39)</f>
        <v>827625</v>
      </c>
      <c r="X39" s="231">
        <f>W39</f>
        <v>827625</v>
      </c>
      <c r="Y39" s="229">
        <v>10</v>
      </c>
      <c r="Z39" s="423">
        <v>0</v>
      </c>
      <c r="AA39" s="229">
        <v>0.02</v>
      </c>
      <c r="AB39" s="229"/>
    </row>
    <row r="40" spans="1:28" x14ac:dyDescent="0.3">
      <c r="A40" s="215">
        <v>29</v>
      </c>
      <c r="B40" s="217" t="s">
        <v>4</v>
      </c>
      <c r="C40" s="215">
        <v>143</v>
      </c>
      <c r="D40" s="215">
        <v>1</v>
      </c>
      <c r="E40" s="215">
        <v>0</v>
      </c>
      <c r="F40" s="215">
        <v>0</v>
      </c>
      <c r="G40" s="215">
        <v>2</v>
      </c>
      <c r="H40" s="209">
        <f>SUM((D40*400)+(E40*100)+F40)</f>
        <v>400</v>
      </c>
      <c r="I40" s="215">
        <v>75</v>
      </c>
      <c r="J40" s="213">
        <f>SUM(H40*I40)</f>
        <v>30000</v>
      </c>
      <c r="K40" s="215"/>
      <c r="L40" s="215">
        <v>75</v>
      </c>
      <c r="M40" s="217" t="s">
        <v>50</v>
      </c>
      <c r="N40" s="217" t="s">
        <v>9</v>
      </c>
      <c r="O40" s="215">
        <v>285</v>
      </c>
      <c r="P40" s="229"/>
      <c r="Q40" s="229"/>
      <c r="R40" s="229">
        <v>6500</v>
      </c>
      <c r="S40" s="473">
        <f>SUM(O40*R40)</f>
        <v>1852500</v>
      </c>
      <c r="T40" s="229">
        <v>20</v>
      </c>
      <c r="U40" s="229">
        <v>75</v>
      </c>
      <c r="V40" s="473">
        <f>SUM(S40-(S40*U40/100))</f>
        <v>463125</v>
      </c>
      <c r="W40" s="473">
        <f>SUM(J40+V40)</f>
        <v>493125</v>
      </c>
      <c r="X40" s="231">
        <f>W40</f>
        <v>493125</v>
      </c>
      <c r="Y40" s="229">
        <v>10</v>
      </c>
      <c r="Z40" s="423">
        <v>0</v>
      </c>
      <c r="AA40" s="229">
        <v>0.02</v>
      </c>
      <c r="AB40" s="229"/>
    </row>
    <row r="41" spans="1:28" x14ac:dyDescent="0.3">
      <c r="A41" s="215">
        <v>30</v>
      </c>
      <c r="B41" s="217" t="s">
        <v>4</v>
      </c>
      <c r="C41" s="215">
        <v>3677</v>
      </c>
      <c r="D41" s="215">
        <v>8</v>
      </c>
      <c r="E41" s="215">
        <v>0</v>
      </c>
      <c r="F41" s="215">
        <v>0</v>
      </c>
      <c r="G41" s="215">
        <v>1</v>
      </c>
      <c r="H41" s="209">
        <f>SUM((D41*400)+(E41*100)+F41)</f>
        <v>3200</v>
      </c>
      <c r="I41" s="215">
        <v>75</v>
      </c>
      <c r="J41" s="213">
        <f>SUM(H41*I41)</f>
        <v>240000</v>
      </c>
      <c r="K41" s="215"/>
      <c r="L41" s="215"/>
      <c r="M41" s="217"/>
      <c r="N41" s="217"/>
      <c r="O41" s="215"/>
      <c r="P41" s="229"/>
      <c r="Q41" s="229"/>
      <c r="R41" s="229"/>
      <c r="S41" s="473">
        <f>SUM(O41*R41)</f>
        <v>0</v>
      </c>
      <c r="T41" s="229"/>
      <c r="U41" s="229"/>
      <c r="V41" s="473">
        <f>SUM(S41-(S41*U41/100))</f>
        <v>0</v>
      </c>
      <c r="W41" s="473">
        <f>SUM(J41+V41)</f>
        <v>240000</v>
      </c>
      <c r="X41" s="231">
        <f>W41</f>
        <v>240000</v>
      </c>
      <c r="Y41" s="229">
        <v>50</v>
      </c>
      <c r="Z41" s="423">
        <v>0</v>
      </c>
      <c r="AA41" s="229">
        <v>0.01</v>
      </c>
      <c r="AB41" s="229"/>
    </row>
    <row r="42" spans="1:28" x14ac:dyDescent="0.3">
      <c r="A42" s="215">
        <v>31</v>
      </c>
      <c r="B42" s="217" t="s">
        <v>4</v>
      </c>
      <c r="C42" s="215">
        <v>1549</v>
      </c>
      <c r="D42" s="215">
        <v>7</v>
      </c>
      <c r="E42" s="215">
        <v>2</v>
      </c>
      <c r="F42" s="215">
        <v>63</v>
      </c>
      <c r="G42" s="215">
        <v>1</v>
      </c>
      <c r="H42" s="209">
        <f>SUM((D42*400)+(E42*100)+F42)</f>
        <v>3063</v>
      </c>
      <c r="I42" s="215">
        <v>75</v>
      </c>
      <c r="J42" s="213">
        <f>SUM(H42*I42)</f>
        <v>229725</v>
      </c>
      <c r="K42" s="215"/>
      <c r="L42" s="215"/>
      <c r="M42" s="217"/>
      <c r="N42" s="217"/>
      <c r="O42" s="215"/>
      <c r="P42" s="229"/>
      <c r="Q42" s="229"/>
      <c r="R42" s="229"/>
      <c r="S42" s="473">
        <f>SUM(O42*R42)</f>
        <v>0</v>
      </c>
      <c r="T42" s="229"/>
      <c r="U42" s="229"/>
      <c r="V42" s="473">
        <f>SUM(S42-(S42*U42/100))</f>
        <v>0</v>
      </c>
      <c r="W42" s="473">
        <f>SUM(J42+V42)</f>
        <v>229725</v>
      </c>
      <c r="X42" s="231">
        <f>W42</f>
        <v>229725</v>
      </c>
      <c r="Y42" s="229">
        <v>50</v>
      </c>
      <c r="Z42" s="423">
        <v>0</v>
      </c>
      <c r="AA42" s="229">
        <v>0.01</v>
      </c>
      <c r="AB42" s="229"/>
    </row>
    <row r="43" spans="1:28" x14ac:dyDescent="0.3">
      <c r="A43" s="215">
        <v>32</v>
      </c>
      <c r="B43" s="217" t="s">
        <v>4</v>
      </c>
      <c r="C43" s="215">
        <v>14897</v>
      </c>
      <c r="D43" s="215">
        <v>0</v>
      </c>
      <c r="E43" s="215">
        <v>2</v>
      </c>
      <c r="F43" s="215">
        <v>46</v>
      </c>
      <c r="G43" s="215">
        <v>2</v>
      </c>
      <c r="H43" s="209">
        <f>SUM((D43*400)+(E43*100)+F43)</f>
        <v>246</v>
      </c>
      <c r="I43" s="215">
        <v>75</v>
      </c>
      <c r="J43" s="213">
        <f>SUM(H43*I43)</f>
        <v>18450</v>
      </c>
      <c r="K43" s="215"/>
      <c r="L43" s="215">
        <v>49</v>
      </c>
      <c r="M43" s="217" t="s">
        <v>3</v>
      </c>
      <c r="N43" s="217" t="s">
        <v>2</v>
      </c>
      <c r="O43" s="215">
        <v>180</v>
      </c>
      <c r="P43" s="229"/>
      <c r="Q43" s="229"/>
      <c r="R43" s="229">
        <v>6500</v>
      </c>
      <c r="S43" s="473">
        <f>SUM(O43*R43)</f>
        <v>1170000</v>
      </c>
      <c r="T43" s="229">
        <v>20</v>
      </c>
      <c r="U43" s="229">
        <v>30</v>
      </c>
      <c r="V43" s="473">
        <f>SUM(S43-(S43*U43/100))</f>
        <v>819000</v>
      </c>
      <c r="W43" s="473">
        <f>SUM(J43+V43)</f>
        <v>837450</v>
      </c>
      <c r="X43" s="231">
        <f>W43</f>
        <v>837450</v>
      </c>
      <c r="Y43" s="229">
        <v>10</v>
      </c>
      <c r="Z43" s="423">
        <v>0</v>
      </c>
      <c r="AA43" s="229">
        <v>0.02</v>
      </c>
      <c r="AB43" s="229"/>
    </row>
    <row r="44" spans="1:28" x14ac:dyDescent="0.3">
      <c r="A44" s="215">
        <v>33</v>
      </c>
      <c r="B44" s="217" t="s">
        <v>4</v>
      </c>
      <c r="C44" s="215">
        <v>14899</v>
      </c>
      <c r="D44" s="215">
        <v>0</v>
      </c>
      <c r="E44" s="215">
        <v>2</v>
      </c>
      <c r="F44" s="215">
        <v>15</v>
      </c>
      <c r="G44" s="215">
        <v>1</v>
      </c>
      <c r="H44" s="209">
        <f>SUM((D44*400)+(E44*100)+F44)</f>
        <v>215</v>
      </c>
      <c r="I44" s="215">
        <v>75</v>
      </c>
      <c r="J44" s="213">
        <f>SUM(H44*I44)</f>
        <v>16125</v>
      </c>
      <c r="K44" s="215"/>
      <c r="L44" s="215"/>
      <c r="M44" s="217"/>
      <c r="N44" s="217"/>
      <c r="O44" s="215"/>
      <c r="P44" s="229"/>
      <c r="Q44" s="229"/>
      <c r="R44" s="229"/>
      <c r="S44" s="473">
        <f>SUM(O44*R44)</f>
        <v>0</v>
      </c>
      <c r="T44" s="229"/>
      <c r="U44" s="229"/>
      <c r="V44" s="473">
        <f>SUM(S44-(S44*U44/100))</f>
        <v>0</v>
      </c>
      <c r="W44" s="473">
        <f>SUM(J44+V44)</f>
        <v>16125</v>
      </c>
      <c r="X44" s="231">
        <f>W44</f>
        <v>16125</v>
      </c>
      <c r="Y44" s="229">
        <v>50</v>
      </c>
      <c r="Z44" s="423">
        <v>0</v>
      </c>
      <c r="AA44" s="229">
        <v>0.01</v>
      </c>
      <c r="AB44" s="229"/>
    </row>
    <row r="45" spans="1:28" x14ac:dyDescent="0.3">
      <c r="A45" s="215">
        <v>34</v>
      </c>
      <c r="B45" s="217" t="s">
        <v>4</v>
      </c>
      <c r="C45" s="215">
        <v>14245</v>
      </c>
      <c r="D45" s="215">
        <v>30</v>
      </c>
      <c r="E45" s="215">
        <v>1</v>
      </c>
      <c r="F45" s="215">
        <v>13</v>
      </c>
      <c r="G45" s="215">
        <v>1</v>
      </c>
      <c r="H45" s="209">
        <f>SUM((D45*400)+(E45*100)+F45)</f>
        <v>12113</v>
      </c>
      <c r="I45" s="215">
        <v>110</v>
      </c>
      <c r="J45" s="213">
        <f>SUM(H45*I45)</f>
        <v>1332430</v>
      </c>
      <c r="K45" s="215"/>
      <c r="L45" s="215"/>
      <c r="M45" s="217"/>
      <c r="N45" s="217"/>
      <c r="O45" s="215"/>
      <c r="P45" s="229"/>
      <c r="Q45" s="229"/>
      <c r="R45" s="229"/>
      <c r="S45" s="473">
        <f>SUM(O45*R45)</f>
        <v>0</v>
      </c>
      <c r="T45" s="229"/>
      <c r="U45" s="229"/>
      <c r="V45" s="473">
        <f>SUM(S45-(S45*U45/100))</f>
        <v>0</v>
      </c>
      <c r="W45" s="473">
        <f>SUM(J45+V45)</f>
        <v>1332430</v>
      </c>
      <c r="X45" s="231">
        <f>W45</f>
        <v>1332430</v>
      </c>
      <c r="Y45" s="229">
        <v>50</v>
      </c>
      <c r="Z45" s="423">
        <v>0</v>
      </c>
      <c r="AA45" s="229">
        <v>0.01</v>
      </c>
      <c r="AB45" s="229"/>
    </row>
    <row r="46" spans="1:28" x14ac:dyDescent="0.3">
      <c r="A46" s="215">
        <v>35</v>
      </c>
      <c r="B46" s="217" t="s">
        <v>4</v>
      </c>
      <c r="C46" s="215">
        <v>14900</v>
      </c>
      <c r="D46" s="215">
        <v>0</v>
      </c>
      <c r="E46" s="215">
        <v>1</v>
      </c>
      <c r="F46" s="215">
        <v>13</v>
      </c>
      <c r="G46" s="215">
        <v>1</v>
      </c>
      <c r="H46" s="209">
        <f>SUM((D46*400)+(E46*100)+F46)</f>
        <v>113</v>
      </c>
      <c r="I46" s="215">
        <v>75</v>
      </c>
      <c r="J46" s="213">
        <f>SUM(H46*I46)</f>
        <v>8475</v>
      </c>
      <c r="K46" s="215"/>
      <c r="L46" s="215"/>
      <c r="M46" s="217"/>
      <c r="N46" s="217"/>
      <c r="O46" s="215"/>
      <c r="P46" s="229"/>
      <c r="Q46" s="229"/>
      <c r="R46" s="229"/>
      <c r="S46" s="473">
        <f>SUM(O46*R46)</f>
        <v>0</v>
      </c>
      <c r="T46" s="229"/>
      <c r="U46" s="229"/>
      <c r="V46" s="473">
        <f>SUM(S46-(S46*U46/100))</f>
        <v>0</v>
      </c>
      <c r="W46" s="473">
        <f>SUM(J46+V46)</f>
        <v>8475</v>
      </c>
      <c r="X46" s="231">
        <f>W46</f>
        <v>8475</v>
      </c>
      <c r="Y46" s="229">
        <v>50</v>
      </c>
      <c r="Z46" s="423">
        <v>0</v>
      </c>
      <c r="AA46" s="229">
        <v>0.01</v>
      </c>
      <c r="AB46" s="229"/>
    </row>
    <row r="47" spans="1:28" x14ac:dyDescent="0.3">
      <c r="A47" s="215">
        <v>36</v>
      </c>
      <c r="B47" s="217" t="s">
        <v>4</v>
      </c>
      <c r="C47" s="215">
        <v>10855</v>
      </c>
      <c r="D47" s="215">
        <v>0</v>
      </c>
      <c r="E47" s="215">
        <v>0</v>
      </c>
      <c r="F47" s="215">
        <v>42</v>
      </c>
      <c r="G47" s="215">
        <v>1</v>
      </c>
      <c r="H47" s="209">
        <f>SUM((D47*400)+(E47*100)+F47)</f>
        <v>42</v>
      </c>
      <c r="I47" s="215">
        <v>75</v>
      </c>
      <c r="J47" s="213">
        <f>SUM(H47*I47)</f>
        <v>3150</v>
      </c>
      <c r="K47" s="215"/>
      <c r="L47" s="215"/>
      <c r="M47" s="217"/>
      <c r="N47" s="217"/>
      <c r="O47" s="215"/>
      <c r="P47" s="229"/>
      <c r="Q47" s="229"/>
      <c r="R47" s="229"/>
      <c r="S47" s="473">
        <f>SUM(O47*R47)</f>
        <v>0</v>
      </c>
      <c r="T47" s="229"/>
      <c r="U47" s="229"/>
      <c r="V47" s="473">
        <f>SUM(S47-(S47*U47/100))</f>
        <v>0</v>
      </c>
      <c r="W47" s="473">
        <f>SUM(J47+V47)</f>
        <v>3150</v>
      </c>
      <c r="X47" s="231">
        <f>W47</f>
        <v>3150</v>
      </c>
      <c r="Y47" s="229">
        <v>50</v>
      </c>
      <c r="Z47" s="423">
        <v>0</v>
      </c>
      <c r="AA47" s="229">
        <v>0.01</v>
      </c>
      <c r="AB47" s="229"/>
    </row>
    <row r="48" spans="1:28" x14ac:dyDescent="0.3">
      <c r="A48" s="215">
        <v>37</v>
      </c>
      <c r="B48" s="217" t="s">
        <v>4</v>
      </c>
      <c r="C48" s="215">
        <v>10757</v>
      </c>
      <c r="D48" s="215">
        <v>0</v>
      </c>
      <c r="E48" s="215">
        <v>0</v>
      </c>
      <c r="F48" s="225" t="s">
        <v>69</v>
      </c>
      <c r="G48" s="215">
        <v>1</v>
      </c>
      <c r="H48" s="209">
        <f>SUM((D48*400)+(E48*100)+F48)</f>
        <v>30</v>
      </c>
      <c r="I48" s="215">
        <v>75</v>
      </c>
      <c r="J48" s="213">
        <f>SUM(H48*I48)</f>
        <v>2250</v>
      </c>
      <c r="K48" s="215"/>
      <c r="L48" s="215"/>
      <c r="M48" s="217"/>
      <c r="N48" s="217"/>
      <c r="O48" s="215"/>
      <c r="P48" s="229"/>
      <c r="Q48" s="229"/>
      <c r="R48" s="229"/>
      <c r="S48" s="473">
        <f>SUM(O48*R48)</f>
        <v>0</v>
      </c>
      <c r="T48" s="229"/>
      <c r="U48" s="229"/>
      <c r="V48" s="473">
        <f>SUM(S48-(S48*U48/100))</f>
        <v>0</v>
      </c>
      <c r="W48" s="473">
        <f>SUM(J48+V48)</f>
        <v>2250</v>
      </c>
      <c r="X48" s="231">
        <f>W48</f>
        <v>2250</v>
      </c>
      <c r="Y48" s="229">
        <v>50</v>
      </c>
      <c r="Z48" s="423">
        <v>0</v>
      </c>
      <c r="AA48" s="229">
        <v>0.01</v>
      </c>
      <c r="AB48" s="229"/>
    </row>
    <row r="49" spans="1:28" x14ac:dyDescent="0.3">
      <c r="A49" s="215">
        <v>38</v>
      </c>
      <c r="B49" s="217" t="s">
        <v>4</v>
      </c>
      <c r="C49" s="215">
        <v>9487</v>
      </c>
      <c r="D49" s="215">
        <v>0</v>
      </c>
      <c r="E49" s="215">
        <v>2</v>
      </c>
      <c r="F49" s="215">
        <v>86</v>
      </c>
      <c r="G49" s="215">
        <v>1</v>
      </c>
      <c r="H49" s="209">
        <f>SUM((D49*400)+(E49*100)+F49)</f>
        <v>286</v>
      </c>
      <c r="I49" s="215">
        <v>75</v>
      </c>
      <c r="J49" s="213">
        <f>SUM(H49*I49)</f>
        <v>21450</v>
      </c>
      <c r="K49" s="215"/>
      <c r="L49" s="215"/>
      <c r="M49" s="217"/>
      <c r="N49" s="217"/>
      <c r="O49" s="215"/>
      <c r="P49" s="229"/>
      <c r="Q49" s="229"/>
      <c r="R49" s="229"/>
      <c r="S49" s="473">
        <f>SUM(O49*R49)</f>
        <v>0</v>
      </c>
      <c r="T49" s="229"/>
      <c r="U49" s="229"/>
      <c r="V49" s="473">
        <f>SUM(S49-(S49*U49/100))</f>
        <v>0</v>
      </c>
      <c r="W49" s="473">
        <f>SUM(J49+V49)</f>
        <v>21450</v>
      </c>
      <c r="X49" s="231">
        <f>W49</f>
        <v>21450</v>
      </c>
      <c r="Y49" s="229">
        <v>50</v>
      </c>
      <c r="Z49" s="423">
        <v>0</v>
      </c>
      <c r="AA49" s="229">
        <v>0.01</v>
      </c>
      <c r="AB49" s="229"/>
    </row>
    <row r="50" spans="1:28" x14ac:dyDescent="0.3">
      <c r="A50" s="215">
        <v>39</v>
      </c>
      <c r="B50" s="217" t="s">
        <v>4</v>
      </c>
      <c r="C50" s="215">
        <v>10759</v>
      </c>
      <c r="D50" s="215">
        <v>6</v>
      </c>
      <c r="E50" s="215">
        <v>0</v>
      </c>
      <c r="F50" s="215">
        <v>0</v>
      </c>
      <c r="G50" s="215">
        <v>1</v>
      </c>
      <c r="H50" s="209">
        <f>SUM((D50*400)+(E50*100)+F50)</f>
        <v>2400</v>
      </c>
      <c r="I50" s="215">
        <v>75</v>
      </c>
      <c r="J50" s="213">
        <f>SUM(H50*I50)</f>
        <v>180000</v>
      </c>
      <c r="K50" s="215"/>
      <c r="L50" s="215"/>
      <c r="M50" s="217"/>
      <c r="N50" s="217"/>
      <c r="O50" s="215"/>
      <c r="P50" s="229"/>
      <c r="Q50" s="229"/>
      <c r="R50" s="229"/>
      <c r="S50" s="473">
        <f>SUM(O50*R50)</f>
        <v>0</v>
      </c>
      <c r="T50" s="229"/>
      <c r="U50" s="229"/>
      <c r="V50" s="473">
        <f>SUM(S50-(S50*U50/100))</f>
        <v>0</v>
      </c>
      <c r="W50" s="473">
        <f>SUM(J50+V50)</f>
        <v>180000</v>
      </c>
      <c r="X50" s="231">
        <f>W50</f>
        <v>180000</v>
      </c>
      <c r="Y50" s="229">
        <v>50</v>
      </c>
      <c r="Z50" s="423">
        <v>0</v>
      </c>
      <c r="AA50" s="229">
        <v>0.01</v>
      </c>
      <c r="AB50" s="229"/>
    </row>
    <row r="51" spans="1:28" x14ac:dyDescent="0.3">
      <c r="A51" s="215">
        <v>40</v>
      </c>
      <c r="B51" s="217" t="s">
        <v>4</v>
      </c>
      <c r="C51" s="215">
        <v>4326</v>
      </c>
      <c r="D51" s="215">
        <v>2</v>
      </c>
      <c r="E51" s="215">
        <v>3</v>
      </c>
      <c r="F51" s="225" t="s">
        <v>97</v>
      </c>
      <c r="G51" s="215">
        <v>1</v>
      </c>
      <c r="H51" s="209">
        <f>SUM((D51*400)+(E51*100)+F51)</f>
        <v>1128</v>
      </c>
      <c r="I51" s="215">
        <v>75</v>
      </c>
      <c r="J51" s="213">
        <f>SUM(H51*I51)</f>
        <v>84600</v>
      </c>
      <c r="K51" s="215"/>
      <c r="L51" s="215"/>
      <c r="M51" s="217"/>
      <c r="N51" s="217"/>
      <c r="O51" s="215"/>
      <c r="P51" s="229"/>
      <c r="Q51" s="229"/>
      <c r="R51" s="229"/>
      <c r="S51" s="473">
        <f>SUM(O51*R51)</f>
        <v>0</v>
      </c>
      <c r="T51" s="229"/>
      <c r="U51" s="229"/>
      <c r="V51" s="473">
        <f>SUM(S51-(S51*U51/100))</f>
        <v>0</v>
      </c>
      <c r="W51" s="473">
        <f>SUM(J51+V51)</f>
        <v>84600</v>
      </c>
      <c r="X51" s="231">
        <f>W51</f>
        <v>84600</v>
      </c>
      <c r="Y51" s="229">
        <v>50</v>
      </c>
      <c r="Z51" s="423">
        <v>0</v>
      </c>
      <c r="AA51" s="229">
        <v>0.01</v>
      </c>
      <c r="AB51" s="229"/>
    </row>
    <row r="52" spans="1:28" x14ac:dyDescent="0.3">
      <c r="A52" s="215">
        <v>41</v>
      </c>
      <c r="B52" s="217" t="s">
        <v>4</v>
      </c>
      <c r="C52" s="215">
        <v>1577</v>
      </c>
      <c r="D52" s="215">
        <v>2</v>
      </c>
      <c r="E52" s="215">
        <v>3</v>
      </c>
      <c r="F52" s="215">
        <v>97</v>
      </c>
      <c r="G52" s="215">
        <v>1</v>
      </c>
      <c r="H52" s="209">
        <f>SUM((D52*400)+(E52*100)+F52)</f>
        <v>1197</v>
      </c>
      <c r="I52" s="215">
        <v>150</v>
      </c>
      <c r="J52" s="213">
        <f>SUM(H52*I52)</f>
        <v>179550</v>
      </c>
      <c r="K52" s="215"/>
      <c r="L52" s="215"/>
      <c r="M52" s="217"/>
      <c r="N52" s="217"/>
      <c r="O52" s="215"/>
      <c r="P52" s="229"/>
      <c r="Q52" s="229"/>
      <c r="R52" s="229"/>
      <c r="S52" s="473">
        <f>SUM(O52*R52)</f>
        <v>0</v>
      </c>
      <c r="T52" s="229"/>
      <c r="U52" s="229"/>
      <c r="V52" s="473">
        <f>SUM(S52-(S52*U52/100))</f>
        <v>0</v>
      </c>
      <c r="W52" s="473">
        <f>SUM(J52+V52)</f>
        <v>179550</v>
      </c>
      <c r="X52" s="231">
        <f>W52</f>
        <v>179550</v>
      </c>
      <c r="Y52" s="229">
        <v>50</v>
      </c>
      <c r="Z52" s="423">
        <v>0</v>
      </c>
      <c r="AA52" s="229">
        <v>0.01</v>
      </c>
      <c r="AB52" s="229"/>
    </row>
    <row r="53" spans="1:28" x14ac:dyDescent="0.3">
      <c r="A53" s="215">
        <v>42</v>
      </c>
      <c r="B53" s="217" t="s">
        <v>4</v>
      </c>
      <c r="C53" s="215">
        <v>12278</v>
      </c>
      <c r="D53" s="215">
        <v>16</v>
      </c>
      <c r="E53" s="215">
        <v>0</v>
      </c>
      <c r="F53" s="215">
        <v>14</v>
      </c>
      <c r="G53" s="215">
        <v>1</v>
      </c>
      <c r="H53" s="209">
        <f>SUM((D53*400)+(E53*100)+F53)</f>
        <v>6414</v>
      </c>
      <c r="I53" s="215">
        <v>75</v>
      </c>
      <c r="J53" s="213">
        <f>SUM(H53*I53)</f>
        <v>481050</v>
      </c>
      <c r="K53" s="215"/>
      <c r="L53" s="215"/>
      <c r="M53" s="217"/>
      <c r="N53" s="217"/>
      <c r="O53" s="215"/>
      <c r="P53" s="229"/>
      <c r="Q53" s="229"/>
      <c r="R53" s="229"/>
      <c r="S53" s="473">
        <f>SUM(O53*R53)</f>
        <v>0</v>
      </c>
      <c r="T53" s="229"/>
      <c r="U53" s="229"/>
      <c r="V53" s="473">
        <f>SUM(S53-(S53*U53/100))</f>
        <v>0</v>
      </c>
      <c r="W53" s="473">
        <f>SUM(J53+V53)</f>
        <v>481050</v>
      </c>
      <c r="X53" s="231">
        <f>W53</f>
        <v>481050</v>
      </c>
      <c r="Y53" s="229">
        <v>50</v>
      </c>
      <c r="Z53" s="423">
        <v>0</v>
      </c>
      <c r="AA53" s="229">
        <v>0.01</v>
      </c>
      <c r="AB53" s="229"/>
    </row>
    <row r="54" spans="1:28" x14ac:dyDescent="0.3">
      <c r="A54" s="215">
        <v>43</v>
      </c>
      <c r="B54" s="217" t="s">
        <v>4</v>
      </c>
      <c r="C54" s="215">
        <v>13677</v>
      </c>
      <c r="D54" s="215">
        <v>0</v>
      </c>
      <c r="E54" s="215">
        <v>0</v>
      </c>
      <c r="F54" s="215">
        <v>66</v>
      </c>
      <c r="G54" s="215">
        <v>2</v>
      </c>
      <c r="H54" s="209">
        <f>SUM((D54*400)+(E54*100)+F54)</f>
        <v>66</v>
      </c>
      <c r="I54" s="215">
        <v>75</v>
      </c>
      <c r="J54" s="213">
        <f>SUM(H54*I54)</f>
        <v>4950</v>
      </c>
      <c r="K54" s="215"/>
      <c r="L54" s="215">
        <v>25</v>
      </c>
      <c r="M54" s="217" t="s">
        <v>1378</v>
      </c>
      <c r="N54" s="217" t="s">
        <v>0</v>
      </c>
      <c r="O54" s="215">
        <v>285</v>
      </c>
      <c r="P54" s="229"/>
      <c r="Q54" s="229"/>
      <c r="R54" s="229">
        <v>6500</v>
      </c>
      <c r="S54" s="473">
        <f>SUM(O54*R54)</f>
        <v>1852500</v>
      </c>
      <c r="T54" s="229">
        <v>20</v>
      </c>
      <c r="U54" s="229">
        <v>93</v>
      </c>
      <c r="V54" s="473">
        <f>SUM(S54-(S54*U54/100))</f>
        <v>129675</v>
      </c>
      <c r="W54" s="473">
        <f>SUM(J54+V54)</f>
        <v>134625</v>
      </c>
      <c r="X54" s="231">
        <f>W54</f>
        <v>134625</v>
      </c>
      <c r="Y54" s="229">
        <v>10</v>
      </c>
      <c r="Z54" s="423">
        <v>0</v>
      </c>
      <c r="AA54" s="229">
        <v>0.02</v>
      </c>
      <c r="AB54" s="229"/>
    </row>
    <row r="55" spans="1:28" x14ac:dyDescent="0.3">
      <c r="A55" s="215"/>
      <c r="B55" s="217"/>
      <c r="C55" s="215"/>
      <c r="D55" s="215"/>
      <c r="E55" s="215"/>
      <c r="F55" s="215"/>
      <c r="G55" s="215"/>
      <c r="H55" s="209">
        <f>SUM((D55*400)+(E55*100)+F55)</f>
        <v>0</v>
      </c>
      <c r="I55" s="215"/>
      <c r="J55" s="213">
        <f>SUM(H55*I55)</f>
        <v>0</v>
      </c>
      <c r="K55" s="215"/>
      <c r="L55" s="215"/>
      <c r="M55" s="217" t="s">
        <v>71</v>
      </c>
      <c r="N55" s="217" t="s">
        <v>0</v>
      </c>
      <c r="O55" s="215">
        <v>30</v>
      </c>
      <c r="P55" s="229"/>
      <c r="Q55" s="229"/>
      <c r="R55" s="229">
        <v>5400</v>
      </c>
      <c r="S55" s="473">
        <f>SUM(O55*R55)</f>
        <v>162000</v>
      </c>
      <c r="T55" s="229">
        <v>20</v>
      </c>
      <c r="U55" s="229">
        <v>93</v>
      </c>
      <c r="V55" s="473">
        <f>SUM(S55-(S55*U55/100))</f>
        <v>11340</v>
      </c>
      <c r="W55" s="473">
        <f>SUM(J55+V55)</f>
        <v>11340</v>
      </c>
      <c r="X55" s="231">
        <f>W55</f>
        <v>11340</v>
      </c>
      <c r="Y55" s="229">
        <v>50</v>
      </c>
      <c r="Z55" s="423">
        <v>0</v>
      </c>
      <c r="AA55" s="229">
        <v>0.01</v>
      </c>
      <c r="AB55" s="229"/>
    </row>
    <row r="56" spans="1:28" x14ac:dyDescent="0.3">
      <c r="A56" s="215">
        <v>44</v>
      </c>
      <c r="B56" s="217" t="s">
        <v>4</v>
      </c>
      <c r="C56" s="215">
        <v>13675</v>
      </c>
      <c r="D56" s="215">
        <v>0</v>
      </c>
      <c r="E56" s="215">
        <v>0</v>
      </c>
      <c r="F56" s="215">
        <v>90</v>
      </c>
      <c r="G56" s="215">
        <v>1</v>
      </c>
      <c r="H56" s="209">
        <f>SUM((D56*400)+(E56*100)+F56)</f>
        <v>90</v>
      </c>
      <c r="I56" s="215">
        <v>75</v>
      </c>
      <c r="J56" s="213">
        <f>SUM(H56*I56)</f>
        <v>6750</v>
      </c>
      <c r="K56" s="215"/>
      <c r="L56" s="215"/>
      <c r="M56" s="217"/>
      <c r="N56" s="217"/>
      <c r="O56" s="215"/>
      <c r="P56" s="229"/>
      <c r="Q56" s="229"/>
      <c r="R56" s="229"/>
      <c r="S56" s="473">
        <f>SUM(O56*R56)</f>
        <v>0</v>
      </c>
      <c r="T56" s="229"/>
      <c r="U56" s="229"/>
      <c r="V56" s="473">
        <f>SUM(S56-(S56*U56/100))</f>
        <v>0</v>
      </c>
      <c r="W56" s="473">
        <f>SUM(J56+V56)</f>
        <v>6750</v>
      </c>
      <c r="X56" s="231">
        <f>W56</f>
        <v>6750</v>
      </c>
      <c r="Y56" s="229">
        <v>50</v>
      </c>
      <c r="Z56" s="423">
        <v>0</v>
      </c>
      <c r="AA56" s="229">
        <v>0.01</v>
      </c>
      <c r="AB56" s="229"/>
    </row>
    <row r="57" spans="1:28" x14ac:dyDescent="0.3">
      <c r="A57" s="215">
        <v>45</v>
      </c>
      <c r="B57" s="217" t="s">
        <v>4</v>
      </c>
      <c r="C57" s="215">
        <v>24452</v>
      </c>
      <c r="D57" s="215">
        <v>34</v>
      </c>
      <c r="E57" s="215">
        <v>3</v>
      </c>
      <c r="F57" s="215">
        <v>41</v>
      </c>
      <c r="G57" s="215">
        <v>1</v>
      </c>
      <c r="H57" s="209">
        <f>SUM((D57*400)+(E57*100)+F57)</f>
        <v>13941</v>
      </c>
      <c r="I57" s="215">
        <v>75</v>
      </c>
      <c r="J57" s="213">
        <f>SUM(H57*I57)</f>
        <v>1045575</v>
      </c>
      <c r="K57" s="215"/>
      <c r="L57" s="215"/>
      <c r="M57" s="217"/>
      <c r="N57" s="217"/>
      <c r="O57" s="215"/>
      <c r="P57" s="229"/>
      <c r="Q57" s="229"/>
      <c r="R57" s="229"/>
      <c r="S57" s="473">
        <f>SUM(O57*R57)</f>
        <v>0</v>
      </c>
      <c r="T57" s="229"/>
      <c r="U57" s="229"/>
      <c r="V57" s="473">
        <f>SUM(S57-(S57*U57/100))</f>
        <v>0</v>
      </c>
      <c r="W57" s="473">
        <f>SUM(J57+V57)</f>
        <v>1045575</v>
      </c>
      <c r="X57" s="231">
        <f>W57</f>
        <v>1045575</v>
      </c>
      <c r="Y57" s="229">
        <v>50</v>
      </c>
      <c r="Z57" s="423">
        <v>0</v>
      </c>
      <c r="AA57" s="229">
        <v>0.01</v>
      </c>
      <c r="AB57" s="229"/>
    </row>
    <row r="58" spans="1:28" x14ac:dyDescent="0.3">
      <c r="A58" s="215">
        <v>46</v>
      </c>
      <c r="B58" s="217" t="s">
        <v>4</v>
      </c>
      <c r="C58" s="215">
        <v>5541</v>
      </c>
      <c r="D58" s="215">
        <v>25</v>
      </c>
      <c r="E58" s="215">
        <v>3</v>
      </c>
      <c r="F58" s="215">
        <v>3</v>
      </c>
      <c r="G58" s="215">
        <v>1</v>
      </c>
      <c r="H58" s="209">
        <f>SUM((D58*400)+(E58*100)+F58)</f>
        <v>10303</v>
      </c>
      <c r="I58" s="215">
        <v>75</v>
      </c>
      <c r="J58" s="213">
        <f>SUM(H58*I58)</f>
        <v>772725</v>
      </c>
      <c r="K58" s="215"/>
      <c r="L58" s="215"/>
      <c r="M58" s="217"/>
      <c r="N58" s="217"/>
      <c r="O58" s="215"/>
      <c r="P58" s="229"/>
      <c r="Q58" s="229"/>
      <c r="R58" s="229"/>
      <c r="S58" s="473">
        <f>SUM(O58*R58)</f>
        <v>0</v>
      </c>
      <c r="T58" s="229"/>
      <c r="U58" s="229"/>
      <c r="V58" s="473">
        <f>SUM(S58-(S58*U58/100))</f>
        <v>0</v>
      </c>
      <c r="W58" s="473">
        <f>SUM(J58+V58)</f>
        <v>772725</v>
      </c>
      <c r="X58" s="231">
        <f>W58</f>
        <v>772725</v>
      </c>
      <c r="Y58" s="229">
        <v>50</v>
      </c>
      <c r="Z58" s="423">
        <v>0</v>
      </c>
      <c r="AA58" s="229">
        <v>0.01</v>
      </c>
      <c r="AB58" s="229"/>
    </row>
    <row r="59" spans="1:28" x14ac:dyDescent="0.3">
      <c r="A59" s="215">
        <v>47</v>
      </c>
      <c r="B59" s="217" t="s">
        <v>4</v>
      </c>
      <c r="C59" s="215">
        <v>13682</v>
      </c>
      <c r="D59" s="215">
        <v>0</v>
      </c>
      <c r="E59" s="215">
        <v>1</v>
      </c>
      <c r="F59" s="215">
        <v>39</v>
      </c>
      <c r="G59" s="215">
        <v>1</v>
      </c>
      <c r="H59" s="209">
        <f>SUM((D59*400)+(E59*100)+F59)</f>
        <v>139</v>
      </c>
      <c r="I59" s="215">
        <v>75</v>
      </c>
      <c r="J59" s="213">
        <f>SUM(H59*I59)</f>
        <v>10425</v>
      </c>
      <c r="K59" s="215"/>
      <c r="L59" s="215">
        <v>25</v>
      </c>
      <c r="M59" s="217" t="s">
        <v>8</v>
      </c>
      <c r="N59" s="217" t="s">
        <v>0</v>
      </c>
      <c r="O59" s="215">
        <v>30</v>
      </c>
      <c r="P59" s="229"/>
      <c r="Q59" s="229"/>
      <c r="R59" s="229">
        <v>5400</v>
      </c>
      <c r="S59" s="473">
        <f>SUM(O59*R59)</f>
        <v>162000</v>
      </c>
      <c r="T59" s="229">
        <v>20</v>
      </c>
      <c r="U59" s="229">
        <v>93</v>
      </c>
      <c r="V59" s="473">
        <f>SUM(S59-(S59*U59/100))</f>
        <v>11340</v>
      </c>
      <c r="W59" s="473">
        <f>SUM(J59+V59)</f>
        <v>21765</v>
      </c>
      <c r="X59" s="231">
        <f>W59</f>
        <v>21765</v>
      </c>
      <c r="Y59" s="229">
        <v>50</v>
      </c>
      <c r="Z59" s="423">
        <v>0</v>
      </c>
      <c r="AA59" s="229">
        <v>0.01</v>
      </c>
      <c r="AB59" s="229"/>
    </row>
    <row r="60" spans="1:28" x14ac:dyDescent="0.3">
      <c r="A60" s="215">
        <v>48</v>
      </c>
      <c r="B60" s="217" t="s">
        <v>4</v>
      </c>
      <c r="C60" s="215">
        <v>7454</v>
      </c>
      <c r="D60" s="215">
        <v>0</v>
      </c>
      <c r="E60" s="215">
        <v>0</v>
      </c>
      <c r="F60" s="215">
        <v>73</v>
      </c>
      <c r="G60" s="215">
        <v>3</v>
      </c>
      <c r="H60" s="209">
        <f>SUM((D60*400)+(E60*100)+F60)</f>
        <v>73</v>
      </c>
      <c r="I60" s="215">
        <v>200</v>
      </c>
      <c r="J60" s="213">
        <f>SUM(H60*I60)</f>
        <v>14600</v>
      </c>
      <c r="K60" s="215"/>
      <c r="L60" s="215">
        <v>67</v>
      </c>
      <c r="M60" s="217" t="s">
        <v>16</v>
      </c>
      <c r="N60" s="217" t="s">
        <v>0</v>
      </c>
      <c r="O60" s="215">
        <v>12</v>
      </c>
      <c r="P60" s="229"/>
      <c r="Q60" s="229"/>
      <c r="R60" s="511">
        <v>2400</v>
      </c>
      <c r="S60" s="473">
        <f>SUM(O60*R60)</f>
        <v>28800</v>
      </c>
      <c r="T60" s="229">
        <v>20</v>
      </c>
      <c r="U60" s="229">
        <v>93</v>
      </c>
      <c r="V60" s="473">
        <f>SUM(S60-(S60*U60/100))</f>
        <v>2016</v>
      </c>
      <c r="W60" s="473">
        <f>SUM(J60+V60)</f>
        <v>16616</v>
      </c>
      <c r="X60" s="231">
        <f>W60</f>
        <v>16616</v>
      </c>
      <c r="Y60" s="229">
        <v>0</v>
      </c>
      <c r="Z60" s="231">
        <f>X60</f>
        <v>16616</v>
      </c>
      <c r="AA60" s="229">
        <v>0.03</v>
      </c>
      <c r="AB60" s="229"/>
    </row>
    <row r="61" spans="1:28" x14ac:dyDescent="0.3">
      <c r="A61" s="215">
        <v>49</v>
      </c>
      <c r="B61" s="217" t="s">
        <v>4</v>
      </c>
      <c r="C61" s="215">
        <v>13694</v>
      </c>
      <c r="D61" s="215">
        <v>0</v>
      </c>
      <c r="E61" s="215">
        <v>1</v>
      </c>
      <c r="F61" s="215">
        <v>18</v>
      </c>
      <c r="G61" s="215">
        <v>2</v>
      </c>
      <c r="H61" s="209">
        <f>SUM((D61*400)+(E61*100)+F61)</f>
        <v>118</v>
      </c>
      <c r="I61" s="215">
        <v>75</v>
      </c>
      <c r="J61" s="213">
        <f>SUM(H61*I61)</f>
        <v>8850</v>
      </c>
      <c r="K61" s="215"/>
      <c r="L61" s="215">
        <v>46</v>
      </c>
      <c r="M61" s="217" t="s">
        <v>1376</v>
      </c>
      <c r="N61" s="217" t="s">
        <v>9</v>
      </c>
      <c r="O61" s="215">
        <v>9</v>
      </c>
      <c r="P61" s="229"/>
      <c r="Q61" s="229"/>
      <c r="R61" s="511">
        <v>6500</v>
      </c>
      <c r="S61" s="473">
        <f>SUM(O61*R61)</f>
        <v>58500</v>
      </c>
      <c r="T61" s="229">
        <v>20</v>
      </c>
      <c r="U61" s="229">
        <v>75</v>
      </c>
      <c r="V61" s="473">
        <f>SUM(S61-(S61*U61/100))</f>
        <v>14625</v>
      </c>
      <c r="W61" s="473">
        <f>SUM(J61+V61)</f>
        <v>23475</v>
      </c>
      <c r="X61" s="231">
        <f>W61</f>
        <v>23475</v>
      </c>
      <c r="Y61" s="229">
        <v>10</v>
      </c>
      <c r="Z61" s="423">
        <v>0</v>
      </c>
      <c r="AA61" s="229">
        <v>0.02</v>
      </c>
      <c r="AB61" s="229"/>
    </row>
    <row r="62" spans="1:28" x14ac:dyDescent="0.3">
      <c r="A62" s="215">
        <v>50</v>
      </c>
      <c r="B62" s="217" t="s">
        <v>4</v>
      </c>
      <c r="C62" s="215">
        <v>54332</v>
      </c>
      <c r="D62" s="215">
        <v>0</v>
      </c>
      <c r="E62" s="215">
        <v>1</v>
      </c>
      <c r="F62" s="215">
        <v>77</v>
      </c>
      <c r="G62" s="215">
        <v>1</v>
      </c>
      <c r="H62" s="209">
        <f>SUM((D62*400)+(E62*100)+F62)</f>
        <v>177</v>
      </c>
      <c r="I62" s="215">
        <v>75</v>
      </c>
      <c r="J62" s="213">
        <f>SUM(H62*I62)</f>
        <v>13275</v>
      </c>
      <c r="K62" s="215"/>
      <c r="L62" s="215"/>
      <c r="M62" s="217"/>
      <c r="N62" s="217"/>
      <c r="O62" s="215"/>
      <c r="P62" s="229"/>
      <c r="Q62" s="229"/>
      <c r="R62" s="511"/>
      <c r="S62" s="473">
        <f>SUM(O62*R62)</f>
        <v>0</v>
      </c>
      <c r="T62" s="229"/>
      <c r="U62" s="229"/>
      <c r="V62" s="473">
        <f>SUM(S62-(S62*U62/100))</f>
        <v>0</v>
      </c>
      <c r="W62" s="473">
        <f>SUM(J62+V62)</f>
        <v>13275</v>
      </c>
      <c r="X62" s="231">
        <f>W62</f>
        <v>13275</v>
      </c>
      <c r="Y62" s="229">
        <v>50</v>
      </c>
      <c r="Z62" s="423">
        <v>0</v>
      </c>
      <c r="AA62" s="229">
        <v>0.01</v>
      </c>
      <c r="AB62" s="229"/>
    </row>
    <row r="63" spans="1:28" x14ac:dyDescent="0.3">
      <c r="A63" s="215"/>
      <c r="B63" s="217"/>
      <c r="C63" s="215"/>
      <c r="D63" s="215"/>
      <c r="E63" s="215"/>
      <c r="F63" s="215"/>
      <c r="G63" s="215"/>
      <c r="H63" s="209"/>
      <c r="I63" s="215"/>
      <c r="J63" s="213">
        <f>SUM(H63*I63)</f>
        <v>0</v>
      </c>
      <c r="K63" s="215"/>
      <c r="L63" s="215">
        <v>79</v>
      </c>
      <c r="M63" s="217" t="s">
        <v>1377</v>
      </c>
      <c r="N63" s="217" t="s">
        <v>2</v>
      </c>
      <c r="O63" s="215">
        <v>15</v>
      </c>
      <c r="P63" s="229"/>
      <c r="Q63" s="229"/>
      <c r="R63" s="511">
        <v>6500</v>
      </c>
      <c r="S63" s="473">
        <f>SUM(O63*R63)</f>
        <v>97500</v>
      </c>
      <c r="T63" s="229">
        <v>20</v>
      </c>
      <c r="U63" s="229">
        <v>30</v>
      </c>
      <c r="V63" s="473">
        <f>SUM(S63-(S63*U63/100))</f>
        <v>68250</v>
      </c>
      <c r="W63" s="473">
        <f>SUM(J63+V63)</f>
        <v>68250</v>
      </c>
      <c r="X63" s="231">
        <f>W63</f>
        <v>68250</v>
      </c>
      <c r="Y63" s="229">
        <v>10</v>
      </c>
      <c r="Z63" s="423">
        <v>0</v>
      </c>
      <c r="AA63" s="229">
        <v>0.02</v>
      </c>
      <c r="AB63" s="229"/>
    </row>
    <row r="64" spans="1:28" x14ac:dyDescent="0.3">
      <c r="A64" s="215"/>
      <c r="B64" s="217"/>
      <c r="C64" s="215"/>
      <c r="D64" s="215"/>
      <c r="E64" s="215"/>
      <c r="F64" s="215"/>
      <c r="G64" s="215"/>
      <c r="H64" s="209"/>
      <c r="I64" s="215"/>
      <c r="J64" s="213">
        <f>SUM(H64*I64)</f>
        <v>0</v>
      </c>
      <c r="K64" s="215"/>
      <c r="L64" s="215">
        <v>17</v>
      </c>
      <c r="M64" s="217" t="s">
        <v>1238</v>
      </c>
      <c r="N64" s="217" t="s">
        <v>9</v>
      </c>
      <c r="O64" s="215">
        <v>131</v>
      </c>
      <c r="P64" s="229"/>
      <c r="Q64" s="229"/>
      <c r="R64" s="511">
        <v>6500</v>
      </c>
      <c r="S64" s="473">
        <f>SUM(O64*R64)</f>
        <v>851500</v>
      </c>
      <c r="T64" s="229">
        <v>20</v>
      </c>
      <c r="U64" s="229">
        <v>75</v>
      </c>
      <c r="V64" s="473">
        <f>SUM(S64-(S64*U64/100))</f>
        <v>212875</v>
      </c>
      <c r="W64" s="473">
        <f>SUM(J64+V64)</f>
        <v>212875</v>
      </c>
      <c r="X64" s="231">
        <f>W64</f>
        <v>212875</v>
      </c>
      <c r="Y64" s="229">
        <v>10</v>
      </c>
      <c r="Z64" s="423">
        <v>0</v>
      </c>
      <c r="AA64" s="229">
        <v>0.02</v>
      </c>
      <c r="AB64" s="229"/>
    </row>
    <row r="65" spans="1:28" x14ac:dyDescent="0.3">
      <c r="A65" s="215">
        <v>51</v>
      </c>
      <c r="B65" s="217" t="s">
        <v>4</v>
      </c>
      <c r="C65" s="215">
        <v>2259</v>
      </c>
      <c r="D65" s="215">
        <v>0</v>
      </c>
      <c r="E65" s="215">
        <v>1</v>
      </c>
      <c r="F65" s="215">
        <v>31</v>
      </c>
      <c r="G65" s="215">
        <v>2</v>
      </c>
      <c r="H65" s="209">
        <f>SUM((D65*400)+(E65*100)+F65)</f>
        <v>131</v>
      </c>
      <c r="I65" s="215">
        <v>200</v>
      </c>
      <c r="J65" s="213">
        <f>SUM(H65*I65)</f>
        <v>26200</v>
      </c>
      <c r="K65" s="215"/>
      <c r="L65" s="215">
        <v>63</v>
      </c>
      <c r="M65" s="217" t="s">
        <v>3</v>
      </c>
      <c r="N65" s="217" t="s">
        <v>2</v>
      </c>
      <c r="O65" s="215">
        <v>159</v>
      </c>
      <c r="P65" s="229"/>
      <c r="Q65" s="229"/>
      <c r="R65" s="511">
        <v>6500</v>
      </c>
      <c r="S65" s="473">
        <f>SUM(O65*R65)</f>
        <v>1033500</v>
      </c>
      <c r="T65" s="229">
        <v>20</v>
      </c>
      <c r="U65" s="229">
        <v>30</v>
      </c>
      <c r="V65" s="473">
        <f>SUM(S65-(S65*U65/100))</f>
        <v>723450</v>
      </c>
      <c r="W65" s="473">
        <f>SUM(J65+V65)</f>
        <v>749650</v>
      </c>
      <c r="X65" s="231">
        <f>W65</f>
        <v>749650</v>
      </c>
      <c r="Y65" s="229">
        <v>10</v>
      </c>
      <c r="Z65" s="423">
        <v>0</v>
      </c>
      <c r="AA65" s="229">
        <v>0.02</v>
      </c>
      <c r="AB65" s="229"/>
    </row>
    <row r="66" spans="1:28" x14ac:dyDescent="0.3">
      <c r="A66" s="215"/>
      <c r="B66" s="217"/>
      <c r="C66" s="215"/>
      <c r="D66" s="215"/>
      <c r="E66" s="215"/>
      <c r="F66" s="215"/>
      <c r="G66" s="215"/>
      <c r="H66" s="209">
        <f>SUM((D66*400)+(E66*100)+F66)</f>
        <v>0</v>
      </c>
      <c r="I66" s="215"/>
      <c r="J66" s="213">
        <f>SUM(H66*I66)</f>
        <v>0</v>
      </c>
      <c r="K66" s="215"/>
      <c r="L66" s="215"/>
      <c r="M66" s="217" t="s">
        <v>71</v>
      </c>
      <c r="N66" s="217" t="s">
        <v>0</v>
      </c>
      <c r="O66" s="215">
        <v>7</v>
      </c>
      <c r="P66" s="229"/>
      <c r="Q66" s="229"/>
      <c r="R66" s="511">
        <v>5400</v>
      </c>
      <c r="S66" s="473">
        <f>SUM(O66*R66)</f>
        <v>37800</v>
      </c>
      <c r="T66" s="229">
        <v>20</v>
      </c>
      <c r="U66" s="229">
        <v>93</v>
      </c>
      <c r="V66" s="473">
        <f>SUM(S66-(S66*U66/100))</f>
        <v>2646</v>
      </c>
      <c r="W66" s="473">
        <f>SUM(J66+V66)</f>
        <v>2646</v>
      </c>
      <c r="X66" s="231">
        <f>W66</f>
        <v>2646</v>
      </c>
      <c r="Y66" s="229">
        <v>50</v>
      </c>
      <c r="Z66" s="423">
        <v>0</v>
      </c>
      <c r="AA66" s="229">
        <v>0.01</v>
      </c>
      <c r="AB66" s="229"/>
    </row>
    <row r="67" spans="1:28" x14ac:dyDescent="0.3">
      <c r="A67" s="215">
        <v>52</v>
      </c>
      <c r="B67" s="217" t="s">
        <v>4</v>
      </c>
      <c r="C67" s="215">
        <v>20841</v>
      </c>
      <c r="D67" s="215">
        <v>10</v>
      </c>
      <c r="E67" s="215">
        <v>2</v>
      </c>
      <c r="F67" s="215">
        <v>72</v>
      </c>
      <c r="G67" s="215">
        <v>1</v>
      </c>
      <c r="H67" s="209">
        <f>SUM((D67*400)+(E67*100)+F67)</f>
        <v>4272</v>
      </c>
      <c r="I67" s="215">
        <v>100</v>
      </c>
      <c r="J67" s="213">
        <f>SUM(H67*I67)</f>
        <v>427200</v>
      </c>
      <c r="K67" s="215"/>
      <c r="L67" s="215"/>
      <c r="M67" s="679"/>
      <c r="N67" s="282"/>
      <c r="O67" s="215"/>
      <c r="P67" s="229"/>
      <c r="Q67" s="229"/>
      <c r="R67" s="511"/>
      <c r="S67" s="473">
        <f>SUM(O67*R67)</f>
        <v>0</v>
      </c>
      <c r="T67" s="229"/>
      <c r="U67" s="229"/>
      <c r="V67" s="473">
        <f>SUM(S67-(S67*U67/100))</f>
        <v>0</v>
      </c>
      <c r="W67" s="473">
        <f>SUM(J67+V67)</f>
        <v>427200</v>
      </c>
      <c r="X67" s="231">
        <f>W67</f>
        <v>427200</v>
      </c>
      <c r="Y67" s="229">
        <v>50</v>
      </c>
      <c r="Z67" s="423">
        <v>0</v>
      </c>
      <c r="AA67" s="229">
        <v>0.01</v>
      </c>
      <c r="AB67" s="229"/>
    </row>
    <row r="68" spans="1:28" x14ac:dyDescent="0.3">
      <c r="A68" s="215">
        <v>53</v>
      </c>
      <c r="B68" s="217" t="s">
        <v>4</v>
      </c>
      <c r="C68" s="215">
        <v>24519</v>
      </c>
      <c r="D68" s="215">
        <v>5</v>
      </c>
      <c r="E68" s="215">
        <v>0</v>
      </c>
      <c r="F68" s="215">
        <v>42</v>
      </c>
      <c r="G68" s="215">
        <v>1</v>
      </c>
      <c r="H68" s="209">
        <f>SUM((D68*400)+(E68*100)+F68)</f>
        <v>2042</v>
      </c>
      <c r="I68" s="215">
        <v>150</v>
      </c>
      <c r="J68" s="213">
        <f>SUM(H68*I68)</f>
        <v>306300</v>
      </c>
      <c r="K68" s="215"/>
      <c r="L68" s="215"/>
      <c r="M68" s="217" t="s">
        <v>11</v>
      </c>
      <c r="N68" s="217" t="s">
        <v>0</v>
      </c>
      <c r="O68" s="215">
        <v>15</v>
      </c>
      <c r="P68" s="229"/>
      <c r="Q68" s="229"/>
      <c r="R68" s="511">
        <v>2050</v>
      </c>
      <c r="S68" s="473">
        <f>SUM(O68*R68)</f>
        <v>30750</v>
      </c>
      <c r="T68" s="229">
        <v>20</v>
      </c>
      <c r="U68" s="229">
        <v>93</v>
      </c>
      <c r="V68" s="473">
        <f>SUM(S68-(S68*U68/100))</f>
        <v>2152.5</v>
      </c>
      <c r="W68" s="473">
        <f>SUM(J68+V68)</f>
        <v>308452.5</v>
      </c>
      <c r="X68" s="231">
        <f>W68</f>
        <v>308452.5</v>
      </c>
      <c r="Y68" s="229">
        <v>50</v>
      </c>
      <c r="Z68" s="423">
        <v>0</v>
      </c>
      <c r="AA68" s="229">
        <v>0.01</v>
      </c>
      <c r="AB68" s="229"/>
    </row>
    <row r="69" spans="1:28" x14ac:dyDescent="0.3">
      <c r="A69" s="215">
        <v>54</v>
      </c>
      <c r="B69" s="217" t="s">
        <v>14</v>
      </c>
      <c r="C69" s="215">
        <v>5723</v>
      </c>
      <c r="D69" s="215">
        <v>0</v>
      </c>
      <c r="E69" s="215">
        <v>2</v>
      </c>
      <c r="F69" s="215">
        <v>15</v>
      </c>
      <c r="G69" s="215">
        <v>2</v>
      </c>
      <c r="H69" s="209">
        <f>SUM((D69*400)+(E69*100)+F69)</f>
        <v>215</v>
      </c>
      <c r="I69" s="215">
        <v>75</v>
      </c>
      <c r="J69" s="213">
        <f>SUM(H69*I69)</f>
        <v>16125</v>
      </c>
      <c r="K69" s="215"/>
      <c r="L69" s="215">
        <v>5</v>
      </c>
      <c r="M69" s="217" t="s">
        <v>1376</v>
      </c>
      <c r="N69" s="217" t="s">
        <v>9</v>
      </c>
      <c r="O69" s="215">
        <v>165</v>
      </c>
      <c r="P69" s="215"/>
      <c r="Q69" s="215"/>
      <c r="R69" s="205">
        <v>6500</v>
      </c>
      <c r="S69" s="213">
        <f>SUM(O69*R69)</f>
        <v>1072500</v>
      </c>
      <c r="T69" s="215">
        <v>20</v>
      </c>
      <c r="U69" s="215">
        <v>75</v>
      </c>
      <c r="V69" s="213">
        <f>SUM(S69-(S69*U69/100))</f>
        <v>268125</v>
      </c>
      <c r="W69" s="213">
        <f>SUM(J69+V69)</f>
        <v>284250</v>
      </c>
      <c r="X69" s="208">
        <f>W69</f>
        <v>284250</v>
      </c>
      <c r="Y69" s="215">
        <v>10</v>
      </c>
      <c r="Z69" s="201">
        <v>0</v>
      </c>
      <c r="AA69" s="229">
        <v>0.02</v>
      </c>
      <c r="AB69" s="494"/>
    </row>
    <row r="70" spans="1:28" x14ac:dyDescent="0.3">
      <c r="A70" s="215"/>
      <c r="B70" s="217"/>
      <c r="C70" s="215"/>
      <c r="D70" s="215"/>
      <c r="E70" s="215"/>
      <c r="F70" s="215"/>
      <c r="G70" s="215"/>
      <c r="H70" s="209">
        <f>SUM((D70*400)+(E70*100)+F70)</f>
        <v>0</v>
      </c>
      <c r="I70" s="215"/>
      <c r="J70" s="213">
        <f>SUM(H70*I70)</f>
        <v>0</v>
      </c>
      <c r="K70" s="215"/>
      <c r="L70" s="215"/>
      <c r="M70" s="217" t="s">
        <v>71</v>
      </c>
      <c r="N70" s="217" t="s">
        <v>0</v>
      </c>
      <c r="O70" s="215">
        <v>9.5</v>
      </c>
      <c r="P70" s="215"/>
      <c r="Q70" s="215"/>
      <c r="R70" s="205">
        <v>5400</v>
      </c>
      <c r="S70" s="213">
        <f>SUM(O70*R70)</f>
        <v>51300</v>
      </c>
      <c r="T70" s="215">
        <v>20</v>
      </c>
      <c r="U70" s="215">
        <v>93</v>
      </c>
      <c r="V70" s="213">
        <f>SUM(S70-(S70*U70/100))</f>
        <v>3591</v>
      </c>
      <c r="W70" s="213">
        <f>SUM(J70+V70)</f>
        <v>3591</v>
      </c>
      <c r="X70" s="208">
        <f>W70</f>
        <v>3591</v>
      </c>
      <c r="Y70" s="215">
        <v>50</v>
      </c>
      <c r="Z70" s="201">
        <v>0</v>
      </c>
      <c r="AA70" s="229">
        <v>0.01</v>
      </c>
      <c r="AB70" s="229"/>
    </row>
    <row r="71" spans="1:28" x14ac:dyDescent="0.3">
      <c r="A71" s="215"/>
      <c r="B71" s="217"/>
      <c r="C71" s="215"/>
      <c r="D71" s="215"/>
      <c r="E71" s="215"/>
      <c r="F71" s="215"/>
      <c r="G71" s="215"/>
      <c r="H71" s="209">
        <f>SUM((D71*400)+(E71*100)+F71)</f>
        <v>0</v>
      </c>
      <c r="I71" s="215"/>
      <c r="J71" s="213">
        <f>SUM(H71*I71)</f>
        <v>0</v>
      </c>
      <c r="K71" s="215"/>
      <c r="L71" s="215"/>
      <c r="M71" s="217" t="s">
        <v>200</v>
      </c>
      <c r="N71" s="217" t="s">
        <v>0</v>
      </c>
      <c r="O71" s="215">
        <v>15</v>
      </c>
      <c r="P71" s="215"/>
      <c r="Q71" s="215"/>
      <c r="R71" s="205">
        <v>5900</v>
      </c>
      <c r="S71" s="213">
        <f>SUM(O71*R71)</f>
        <v>88500</v>
      </c>
      <c r="T71" s="215">
        <v>20</v>
      </c>
      <c r="U71" s="215">
        <v>93</v>
      </c>
      <c r="V71" s="213">
        <f>SUM(S71-(S71*U71/100))</f>
        <v>6195</v>
      </c>
      <c r="W71" s="213">
        <f>SUM(J71+V71)</f>
        <v>6195</v>
      </c>
      <c r="X71" s="208">
        <f>W71</f>
        <v>6195</v>
      </c>
      <c r="Y71" s="215">
        <v>50</v>
      </c>
      <c r="Z71" s="201">
        <v>0</v>
      </c>
      <c r="AA71" s="229">
        <v>0.01</v>
      </c>
      <c r="AB71" s="229"/>
    </row>
    <row r="72" spans="1:28" x14ac:dyDescent="0.3">
      <c r="A72" s="215">
        <v>55</v>
      </c>
      <c r="B72" s="217" t="s">
        <v>4</v>
      </c>
      <c r="C72" s="215">
        <v>8996</v>
      </c>
      <c r="D72" s="215">
        <v>7</v>
      </c>
      <c r="E72" s="215">
        <v>2</v>
      </c>
      <c r="F72" s="215">
        <v>63</v>
      </c>
      <c r="G72" s="215">
        <v>1</v>
      </c>
      <c r="H72" s="209">
        <f>SUM((D72*400)+(E72*100)+F72)</f>
        <v>3063</v>
      </c>
      <c r="I72" s="215">
        <v>75</v>
      </c>
      <c r="J72" s="213">
        <f>SUM(H72*I72)</f>
        <v>229725</v>
      </c>
      <c r="K72" s="215"/>
      <c r="L72" s="215"/>
      <c r="M72" s="217"/>
      <c r="N72" s="217"/>
      <c r="O72" s="215"/>
      <c r="P72" s="215"/>
      <c r="Q72" s="215"/>
      <c r="R72" s="205"/>
      <c r="S72" s="213">
        <f>SUM(O72*R72)</f>
        <v>0</v>
      </c>
      <c r="T72" s="215"/>
      <c r="U72" s="215"/>
      <c r="V72" s="213">
        <f>SUM(S72-(S72*U72/100))</f>
        <v>0</v>
      </c>
      <c r="W72" s="213">
        <f>SUM(J72+V72)</f>
        <v>229725</v>
      </c>
      <c r="X72" s="208">
        <f>W72</f>
        <v>229725</v>
      </c>
      <c r="Y72" s="215">
        <v>50</v>
      </c>
      <c r="Z72" s="201">
        <v>0</v>
      </c>
      <c r="AA72" s="229">
        <v>0.01</v>
      </c>
      <c r="AB72" s="229"/>
    </row>
    <row r="73" spans="1:28" x14ac:dyDescent="0.3">
      <c r="A73" s="215">
        <v>56</v>
      </c>
      <c r="B73" s="217" t="s">
        <v>4</v>
      </c>
      <c r="C73" s="215">
        <v>1606</v>
      </c>
      <c r="D73" s="215">
        <v>0</v>
      </c>
      <c r="E73" s="215">
        <v>2</v>
      </c>
      <c r="F73" s="215">
        <v>63</v>
      </c>
      <c r="G73" s="215">
        <v>2</v>
      </c>
      <c r="H73" s="209">
        <f>SUM((D73*400)+(E73*100)+F73)</f>
        <v>263</v>
      </c>
      <c r="I73" s="215">
        <v>75</v>
      </c>
      <c r="J73" s="213">
        <f>SUM(H73*I73)</f>
        <v>19725</v>
      </c>
      <c r="K73" s="215"/>
      <c r="L73" s="678"/>
      <c r="M73" s="217" t="s">
        <v>1375</v>
      </c>
      <c r="N73" s="217" t="s">
        <v>2</v>
      </c>
      <c r="O73" s="215">
        <v>15</v>
      </c>
      <c r="P73" s="215"/>
      <c r="Q73" s="215"/>
      <c r="R73" s="205">
        <v>6500</v>
      </c>
      <c r="S73" s="213">
        <f>SUM(O73*R73)</f>
        <v>97500</v>
      </c>
      <c r="T73" s="215">
        <v>20</v>
      </c>
      <c r="U73" s="215">
        <v>30</v>
      </c>
      <c r="V73" s="213">
        <f>SUM(S73-(S73*U73/100))</f>
        <v>68250</v>
      </c>
      <c r="W73" s="213">
        <f>SUM(J73+V73)</f>
        <v>87975</v>
      </c>
      <c r="X73" s="208">
        <f>W73</f>
        <v>87975</v>
      </c>
      <c r="Y73" s="215">
        <v>10</v>
      </c>
      <c r="Z73" s="201">
        <v>0</v>
      </c>
      <c r="AA73" s="229">
        <v>0.02</v>
      </c>
      <c r="AB73" s="229"/>
    </row>
    <row r="74" spans="1:28" x14ac:dyDescent="0.3">
      <c r="A74" s="215">
        <v>57</v>
      </c>
      <c r="B74" s="217" t="s">
        <v>4</v>
      </c>
      <c r="C74" s="215">
        <v>20486</v>
      </c>
      <c r="D74" s="215">
        <v>21</v>
      </c>
      <c r="E74" s="215">
        <v>0</v>
      </c>
      <c r="F74" s="215">
        <v>31</v>
      </c>
      <c r="G74" s="215">
        <v>1</v>
      </c>
      <c r="H74" s="209">
        <f>SUM((D74*400)+(E74*100)+F74)</f>
        <v>8431</v>
      </c>
      <c r="I74" s="215">
        <v>100</v>
      </c>
      <c r="J74" s="213">
        <f>SUM(H74*I74)</f>
        <v>843100</v>
      </c>
      <c r="K74" s="215"/>
      <c r="L74" s="215">
        <v>67</v>
      </c>
      <c r="M74" s="217"/>
      <c r="N74" s="217"/>
      <c r="O74" s="215"/>
      <c r="P74" s="215"/>
      <c r="Q74" s="215"/>
      <c r="R74" s="205"/>
      <c r="S74" s="213">
        <f>SUM(O74*R74)</f>
        <v>0</v>
      </c>
      <c r="T74" s="215"/>
      <c r="U74" s="215"/>
      <c r="V74" s="213">
        <f>SUM(S74-(S74*U74/100))</f>
        <v>0</v>
      </c>
      <c r="W74" s="213">
        <f>SUM(J74+V74)</f>
        <v>843100</v>
      </c>
      <c r="X74" s="208">
        <f>W74</f>
        <v>843100</v>
      </c>
      <c r="Y74" s="215">
        <v>10</v>
      </c>
      <c r="Z74" s="201">
        <v>0</v>
      </c>
      <c r="AA74" s="229">
        <v>0.02</v>
      </c>
      <c r="AB74" s="229"/>
    </row>
    <row r="75" spans="1:28" x14ac:dyDescent="0.3">
      <c r="A75" s="215">
        <v>58</v>
      </c>
      <c r="B75" s="217" t="s">
        <v>4</v>
      </c>
      <c r="C75" s="215">
        <v>20485</v>
      </c>
      <c r="D75" s="215">
        <v>19</v>
      </c>
      <c r="E75" s="215">
        <v>3</v>
      </c>
      <c r="F75" s="215">
        <v>52</v>
      </c>
      <c r="G75" s="215">
        <v>1</v>
      </c>
      <c r="H75" s="209">
        <f>SUM((D75*400)+(E75*100)+F75)</f>
        <v>7952</v>
      </c>
      <c r="I75" s="215">
        <v>100</v>
      </c>
      <c r="J75" s="213">
        <f>SUM(H75*I75)</f>
        <v>795200</v>
      </c>
      <c r="K75" s="215"/>
      <c r="L75" s="215"/>
      <c r="M75" s="217"/>
      <c r="N75" s="217"/>
      <c r="O75" s="215"/>
      <c r="P75" s="215"/>
      <c r="Q75" s="215"/>
      <c r="R75" s="205"/>
      <c r="S75" s="213">
        <f>SUM(O75*R75)</f>
        <v>0</v>
      </c>
      <c r="T75" s="215"/>
      <c r="U75" s="215"/>
      <c r="V75" s="213">
        <f>SUM(S75-(S75*U75/100))</f>
        <v>0</v>
      </c>
      <c r="W75" s="213">
        <f>SUM(J75+V75)</f>
        <v>795200</v>
      </c>
      <c r="X75" s="208">
        <f>W75</f>
        <v>795200</v>
      </c>
      <c r="Y75" s="215">
        <v>50</v>
      </c>
      <c r="Z75" s="201">
        <v>0</v>
      </c>
      <c r="AA75" s="229">
        <v>0.01</v>
      </c>
      <c r="AB75" s="229"/>
    </row>
    <row r="76" spans="1:28" x14ac:dyDescent="0.3">
      <c r="A76" s="215">
        <v>59</v>
      </c>
      <c r="B76" s="217" t="s">
        <v>4</v>
      </c>
      <c r="C76" s="215">
        <v>24337</v>
      </c>
      <c r="D76" s="215">
        <v>8</v>
      </c>
      <c r="E76" s="215">
        <v>1</v>
      </c>
      <c r="F76" s="215">
        <v>70</v>
      </c>
      <c r="G76" s="215">
        <v>1</v>
      </c>
      <c r="H76" s="209">
        <f>SUM((D76*400)+(E76*100)+F76)</f>
        <v>3370</v>
      </c>
      <c r="I76" s="215">
        <v>75</v>
      </c>
      <c r="J76" s="213">
        <f>SUM(H76*I76)</f>
        <v>252750</v>
      </c>
      <c r="K76" s="215"/>
      <c r="L76" s="215">
        <v>45</v>
      </c>
      <c r="M76" s="217"/>
      <c r="N76" s="217"/>
      <c r="O76" s="215"/>
      <c r="P76" s="215"/>
      <c r="Q76" s="215"/>
      <c r="R76" s="205"/>
      <c r="S76" s="213">
        <f>SUM(O76*R76)</f>
        <v>0</v>
      </c>
      <c r="T76" s="215"/>
      <c r="U76" s="215"/>
      <c r="V76" s="213">
        <f>SUM(S76-(S76*U76/100))</f>
        <v>0</v>
      </c>
      <c r="W76" s="213">
        <f>SUM(J76+V76)</f>
        <v>252750</v>
      </c>
      <c r="X76" s="208">
        <f>W76</f>
        <v>252750</v>
      </c>
      <c r="Y76" s="215">
        <v>50</v>
      </c>
      <c r="Z76" s="201">
        <v>0</v>
      </c>
      <c r="AA76" s="229">
        <v>0.01</v>
      </c>
      <c r="AB76" s="229"/>
    </row>
    <row r="77" spans="1:28" x14ac:dyDescent="0.3">
      <c r="A77" s="215">
        <v>60</v>
      </c>
      <c r="B77" s="217" t="s">
        <v>4</v>
      </c>
      <c r="C77" s="215">
        <v>4904</v>
      </c>
      <c r="D77" s="215">
        <v>6</v>
      </c>
      <c r="E77" s="215">
        <v>3</v>
      </c>
      <c r="F77" s="215">
        <v>9</v>
      </c>
      <c r="G77" s="215">
        <v>1</v>
      </c>
      <c r="H77" s="209">
        <f>SUM((D77*400)+(E77*100)+F77)</f>
        <v>2709</v>
      </c>
      <c r="I77" s="215">
        <v>75</v>
      </c>
      <c r="J77" s="213">
        <f>SUM(H77*I77)</f>
        <v>203175</v>
      </c>
      <c r="K77" s="215"/>
      <c r="L77" s="215"/>
      <c r="M77" s="217"/>
      <c r="N77" s="217"/>
      <c r="O77" s="215"/>
      <c r="P77" s="215"/>
      <c r="Q77" s="215"/>
      <c r="R77" s="205"/>
      <c r="S77" s="213">
        <f>SUM(O77*R77)</f>
        <v>0</v>
      </c>
      <c r="T77" s="215"/>
      <c r="U77" s="215"/>
      <c r="V77" s="213">
        <f>SUM(S77-(S77*U77/100))</f>
        <v>0</v>
      </c>
      <c r="W77" s="213">
        <f>SUM(J77+V77)</f>
        <v>203175</v>
      </c>
      <c r="X77" s="208">
        <f>W77</f>
        <v>203175</v>
      </c>
      <c r="Y77" s="215">
        <v>50</v>
      </c>
      <c r="Z77" s="201">
        <v>0</v>
      </c>
      <c r="AA77" s="229">
        <v>0.01</v>
      </c>
      <c r="AB77" s="229"/>
    </row>
    <row r="78" spans="1:28" x14ac:dyDescent="0.3">
      <c r="A78" s="215">
        <v>61</v>
      </c>
      <c r="B78" s="217" t="s">
        <v>4</v>
      </c>
      <c r="C78" s="215">
        <v>4745</v>
      </c>
      <c r="D78" s="215">
        <v>0</v>
      </c>
      <c r="E78" s="215">
        <v>1</v>
      </c>
      <c r="F78" s="225" t="s">
        <v>160</v>
      </c>
      <c r="G78" s="215">
        <v>2</v>
      </c>
      <c r="H78" s="209">
        <f>SUM((D78*400)+(E78*100)+F78)</f>
        <v>102</v>
      </c>
      <c r="I78" s="215">
        <v>130</v>
      </c>
      <c r="J78" s="213">
        <f>SUM(H78*I78)</f>
        <v>13260</v>
      </c>
      <c r="K78" s="215"/>
      <c r="L78" s="215">
        <v>33</v>
      </c>
      <c r="M78" s="217" t="s">
        <v>10</v>
      </c>
      <c r="N78" s="217" t="s">
        <v>9</v>
      </c>
      <c r="O78" s="215">
        <v>78</v>
      </c>
      <c r="P78" s="215"/>
      <c r="Q78" s="215"/>
      <c r="R78" s="205">
        <v>6500</v>
      </c>
      <c r="S78" s="213">
        <f>SUM(O78*R78)</f>
        <v>507000</v>
      </c>
      <c r="T78" s="215">
        <v>20</v>
      </c>
      <c r="U78" s="215">
        <v>75</v>
      </c>
      <c r="V78" s="213">
        <f>SUM(S78-(S78*U78/100))</f>
        <v>126750</v>
      </c>
      <c r="W78" s="213">
        <f>SUM(J78+V78)</f>
        <v>140010</v>
      </c>
      <c r="X78" s="208">
        <f>W78</f>
        <v>140010</v>
      </c>
      <c r="Y78" s="215">
        <v>10</v>
      </c>
      <c r="Z78" s="201">
        <v>0</v>
      </c>
      <c r="AA78" s="229">
        <v>0.02</v>
      </c>
      <c r="AB78" s="229"/>
    </row>
    <row r="79" spans="1:28" ht="19.5" customHeight="1" x14ac:dyDescent="0.3">
      <c r="A79" s="215"/>
      <c r="B79" s="217"/>
      <c r="C79" s="215"/>
      <c r="D79" s="215"/>
      <c r="E79" s="215"/>
      <c r="F79" s="215"/>
      <c r="G79" s="215"/>
      <c r="H79" s="209">
        <f>SUM((D79*400)+(E79*100)+F79)</f>
        <v>0</v>
      </c>
      <c r="I79" s="215"/>
      <c r="J79" s="213">
        <f>SUM(H79*I79)</f>
        <v>0</v>
      </c>
      <c r="K79" s="215"/>
      <c r="L79" s="215"/>
      <c r="M79" s="217" t="s">
        <v>71</v>
      </c>
      <c r="N79" s="217" t="s">
        <v>0</v>
      </c>
      <c r="O79" s="215">
        <v>24</v>
      </c>
      <c r="P79" s="215"/>
      <c r="Q79" s="215"/>
      <c r="R79" s="205">
        <v>5400</v>
      </c>
      <c r="S79" s="213">
        <f>SUM(O79*R79)</f>
        <v>129600</v>
      </c>
      <c r="T79" s="215">
        <v>20</v>
      </c>
      <c r="U79" s="215">
        <v>93</v>
      </c>
      <c r="V79" s="213">
        <f>SUM(S79-(S79*U79/100))</f>
        <v>9072</v>
      </c>
      <c r="W79" s="213">
        <f>SUM(J79+V79)</f>
        <v>9072</v>
      </c>
      <c r="X79" s="208">
        <f>W79</f>
        <v>9072</v>
      </c>
      <c r="Y79" s="215">
        <v>50</v>
      </c>
      <c r="Z79" s="201">
        <v>0</v>
      </c>
      <c r="AA79" s="229">
        <v>0.01</v>
      </c>
      <c r="AB79" s="229"/>
    </row>
    <row r="80" spans="1:28" ht="19.5" customHeight="1" x14ac:dyDescent="0.3">
      <c r="A80" s="215">
        <v>62</v>
      </c>
      <c r="B80" s="217" t="s">
        <v>4</v>
      </c>
      <c r="C80" s="215">
        <v>12542</v>
      </c>
      <c r="D80" s="215">
        <v>1</v>
      </c>
      <c r="E80" s="215">
        <v>1</v>
      </c>
      <c r="F80" s="215">
        <v>6</v>
      </c>
      <c r="G80" s="215">
        <v>1</v>
      </c>
      <c r="H80" s="209">
        <f>SUM((D80*400)+(E80*100)+F80)</f>
        <v>506</v>
      </c>
      <c r="I80" s="215">
        <v>75</v>
      </c>
      <c r="J80" s="213">
        <f>SUM(H80*I80)</f>
        <v>37950</v>
      </c>
      <c r="K80" s="215"/>
      <c r="L80" s="215"/>
      <c r="M80" s="217"/>
      <c r="N80" s="217"/>
      <c r="O80" s="215"/>
      <c r="P80" s="215"/>
      <c r="Q80" s="215"/>
      <c r="R80" s="205"/>
      <c r="S80" s="213">
        <f>SUM(O80*R80)</f>
        <v>0</v>
      </c>
      <c r="T80" s="215"/>
      <c r="U80" s="215"/>
      <c r="V80" s="213">
        <f>SUM(S80-(S80*U80/100))</f>
        <v>0</v>
      </c>
      <c r="W80" s="213">
        <f>SUM(J80+V80)</f>
        <v>37950</v>
      </c>
      <c r="X80" s="208">
        <f>W80</f>
        <v>37950</v>
      </c>
      <c r="Y80" s="215">
        <v>50</v>
      </c>
      <c r="Z80" s="201">
        <v>0</v>
      </c>
      <c r="AA80" s="229">
        <v>0.01</v>
      </c>
      <c r="AB80" s="229"/>
    </row>
    <row r="81" spans="1:28" x14ac:dyDescent="0.3">
      <c r="A81" s="215">
        <v>63</v>
      </c>
      <c r="B81" s="217" t="s">
        <v>4</v>
      </c>
      <c r="C81" s="215"/>
      <c r="D81" s="215">
        <v>6</v>
      </c>
      <c r="E81" s="215">
        <v>3</v>
      </c>
      <c r="F81" s="215">
        <v>36</v>
      </c>
      <c r="G81" s="215">
        <v>1</v>
      </c>
      <c r="H81" s="209">
        <f>SUM((D81*400)+(E81*100)+F81)</f>
        <v>2736</v>
      </c>
      <c r="I81" s="215">
        <v>75</v>
      </c>
      <c r="J81" s="213">
        <f>SUM(H81*I81)</f>
        <v>205200</v>
      </c>
      <c r="K81" s="215"/>
      <c r="L81" s="215"/>
      <c r="M81" s="217"/>
      <c r="N81" s="217"/>
      <c r="O81" s="215"/>
      <c r="P81" s="215"/>
      <c r="Q81" s="215"/>
      <c r="R81" s="205"/>
      <c r="S81" s="213">
        <f>SUM(O81*R81)</f>
        <v>0</v>
      </c>
      <c r="T81" s="215"/>
      <c r="U81" s="215"/>
      <c r="V81" s="213">
        <f>SUM(S81-(S81*U81/100))</f>
        <v>0</v>
      </c>
      <c r="W81" s="213">
        <f>SUM(J81+V81)</f>
        <v>205200</v>
      </c>
      <c r="X81" s="208">
        <f>W81</f>
        <v>205200</v>
      </c>
      <c r="Y81" s="215">
        <v>50</v>
      </c>
      <c r="Z81" s="201">
        <v>0</v>
      </c>
      <c r="AA81" s="229">
        <v>0.01</v>
      </c>
      <c r="AB81" s="229"/>
    </row>
    <row r="82" spans="1:28" x14ac:dyDescent="0.3">
      <c r="A82" s="215">
        <v>64</v>
      </c>
      <c r="B82" s="217" t="s">
        <v>4</v>
      </c>
      <c r="C82" s="215"/>
      <c r="D82" s="215">
        <v>0</v>
      </c>
      <c r="E82" s="215">
        <v>1</v>
      </c>
      <c r="F82" s="215">
        <v>14</v>
      </c>
      <c r="G82" s="215">
        <v>1</v>
      </c>
      <c r="H82" s="209">
        <f>SUM((D82*400)+(E82*100)+F82)</f>
        <v>114</v>
      </c>
      <c r="I82" s="215">
        <v>75</v>
      </c>
      <c r="J82" s="213">
        <f>SUM(H82*I82)</f>
        <v>8550</v>
      </c>
      <c r="K82" s="215"/>
      <c r="L82" s="215">
        <v>43</v>
      </c>
      <c r="M82" s="217" t="s">
        <v>71</v>
      </c>
      <c r="N82" s="217" t="s">
        <v>0</v>
      </c>
      <c r="O82" s="215">
        <v>7.5</v>
      </c>
      <c r="P82" s="215"/>
      <c r="Q82" s="215"/>
      <c r="R82" s="205">
        <v>5400</v>
      </c>
      <c r="S82" s="213">
        <f>SUM(O82*R82)</f>
        <v>40500</v>
      </c>
      <c r="T82" s="215">
        <v>20</v>
      </c>
      <c r="U82" s="215">
        <v>93</v>
      </c>
      <c r="V82" s="213">
        <f>SUM(S82-(S82*U82/100))</f>
        <v>2835</v>
      </c>
      <c r="W82" s="213">
        <f>SUM(J82+V82)</f>
        <v>11385</v>
      </c>
      <c r="X82" s="208">
        <f>W82</f>
        <v>11385</v>
      </c>
      <c r="Y82" s="215">
        <v>50</v>
      </c>
      <c r="Z82" s="215">
        <v>0</v>
      </c>
      <c r="AA82" s="229">
        <v>0.01</v>
      </c>
      <c r="AB82" s="229"/>
    </row>
    <row r="83" spans="1:28" x14ac:dyDescent="0.3">
      <c r="A83" s="215">
        <v>65</v>
      </c>
      <c r="B83" s="217" t="s">
        <v>4</v>
      </c>
      <c r="C83" s="215">
        <v>1541</v>
      </c>
      <c r="D83" s="215">
        <v>10</v>
      </c>
      <c r="E83" s="215">
        <v>2</v>
      </c>
      <c r="F83" s="215">
        <v>69</v>
      </c>
      <c r="G83" s="215">
        <v>1</v>
      </c>
      <c r="H83" s="209">
        <f>SUM((D83*400)+(E83*100)+F83)</f>
        <v>4269</v>
      </c>
      <c r="I83" s="215">
        <v>75</v>
      </c>
      <c r="J83" s="213">
        <f>SUM(H83*I83)</f>
        <v>320175</v>
      </c>
      <c r="K83" s="215"/>
      <c r="L83" s="215"/>
      <c r="M83" s="217"/>
      <c r="N83" s="217"/>
      <c r="O83" s="215"/>
      <c r="P83" s="215"/>
      <c r="Q83" s="215"/>
      <c r="R83" s="205"/>
      <c r="S83" s="213">
        <f>SUM(O83*R83)</f>
        <v>0</v>
      </c>
      <c r="T83" s="215"/>
      <c r="U83" s="215"/>
      <c r="V83" s="213">
        <f>SUM(S83-(S83*U83/100))</f>
        <v>0</v>
      </c>
      <c r="W83" s="213">
        <f>SUM(J83+V83)</f>
        <v>320175</v>
      </c>
      <c r="X83" s="208">
        <f>W83</f>
        <v>320175</v>
      </c>
      <c r="Y83" s="215">
        <v>50</v>
      </c>
      <c r="Z83" s="215">
        <v>0</v>
      </c>
      <c r="AA83" s="229">
        <v>0.01</v>
      </c>
      <c r="AB83" s="229"/>
    </row>
    <row r="84" spans="1:28" x14ac:dyDescent="0.3">
      <c r="A84" s="215">
        <v>66</v>
      </c>
      <c r="B84" s="217" t="s">
        <v>4</v>
      </c>
      <c r="C84" s="215">
        <v>1540</v>
      </c>
      <c r="D84" s="215">
        <v>0</v>
      </c>
      <c r="E84" s="215">
        <v>1</v>
      </c>
      <c r="F84" s="215">
        <v>94</v>
      </c>
      <c r="G84" s="215">
        <v>1</v>
      </c>
      <c r="H84" s="209">
        <f>SUM((D84*400)+(E84*100)+F84)</f>
        <v>194</v>
      </c>
      <c r="I84" s="215">
        <v>75</v>
      </c>
      <c r="J84" s="213">
        <f>SUM(H84*I84)</f>
        <v>14550</v>
      </c>
      <c r="K84" s="215"/>
      <c r="L84" s="215"/>
      <c r="M84" s="217"/>
      <c r="N84" s="217"/>
      <c r="O84" s="215"/>
      <c r="P84" s="215"/>
      <c r="Q84" s="215"/>
      <c r="R84" s="205"/>
      <c r="S84" s="213">
        <f>SUM(O84*R84)</f>
        <v>0</v>
      </c>
      <c r="T84" s="215"/>
      <c r="U84" s="215"/>
      <c r="V84" s="213">
        <f>SUM(S84-(S84*U84/100))</f>
        <v>0</v>
      </c>
      <c r="W84" s="213">
        <f>SUM(J84+V84)</f>
        <v>14550</v>
      </c>
      <c r="X84" s="208">
        <f>W84</f>
        <v>14550</v>
      </c>
      <c r="Y84" s="215">
        <v>50</v>
      </c>
      <c r="Z84" s="215">
        <v>0</v>
      </c>
      <c r="AA84" s="229">
        <v>0.01</v>
      </c>
      <c r="AB84" s="229"/>
    </row>
    <row r="85" spans="1:28" x14ac:dyDescent="0.3">
      <c r="A85" s="215">
        <v>67</v>
      </c>
      <c r="B85" s="217" t="s">
        <v>4</v>
      </c>
      <c r="C85" s="215">
        <v>1562</v>
      </c>
      <c r="D85" s="215">
        <v>13</v>
      </c>
      <c r="E85" s="215">
        <v>0</v>
      </c>
      <c r="F85" s="215">
        <v>37</v>
      </c>
      <c r="G85" s="215">
        <v>1</v>
      </c>
      <c r="H85" s="209">
        <f>SUM((D85*400)+(E85*100)+F85)</f>
        <v>5237</v>
      </c>
      <c r="I85" s="215">
        <v>75</v>
      </c>
      <c r="J85" s="213">
        <f>SUM(H85*I85)</f>
        <v>392775</v>
      </c>
      <c r="K85" s="215"/>
      <c r="L85" s="215"/>
      <c r="M85" s="217"/>
      <c r="N85" s="217"/>
      <c r="O85" s="215"/>
      <c r="P85" s="215"/>
      <c r="Q85" s="215"/>
      <c r="R85" s="205"/>
      <c r="S85" s="213">
        <f>SUM(O85*R85)</f>
        <v>0</v>
      </c>
      <c r="T85" s="215"/>
      <c r="U85" s="215"/>
      <c r="V85" s="213">
        <f>SUM(S85-(S85*U85/100))</f>
        <v>0</v>
      </c>
      <c r="W85" s="213">
        <f>SUM(J85+V85)</f>
        <v>392775</v>
      </c>
      <c r="X85" s="208">
        <f>W85</f>
        <v>392775</v>
      </c>
      <c r="Y85" s="215">
        <v>50</v>
      </c>
      <c r="Z85" s="215">
        <v>0</v>
      </c>
      <c r="AA85" s="229">
        <v>0.01</v>
      </c>
      <c r="AB85" s="229"/>
    </row>
    <row r="86" spans="1:28" x14ac:dyDescent="0.3">
      <c r="A86" s="215">
        <v>68</v>
      </c>
      <c r="B86" s="217" t="s">
        <v>4</v>
      </c>
      <c r="C86" s="215">
        <v>24349</v>
      </c>
      <c r="D86" s="215">
        <v>21</v>
      </c>
      <c r="E86" s="215">
        <v>3</v>
      </c>
      <c r="F86" s="215">
        <v>8</v>
      </c>
      <c r="G86" s="215">
        <v>1</v>
      </c>
      <c r="H86" s="209">
        <f>SUM((D86*400)+(E86*100)+F86)</f>
        <v>8708</v>
      </c>
      <c r="I86" s="215">
        <v>75</v>
      </c>
      <c r="J86" s="213">
        <f>SUM(H86*I86)</f>
        <v>653100</v>
      </c>
      <c r="K86" s="215"/>
      <c r="L86" s="215"/>
      <c r="M86" s="217"/>
      <c r="N86" s="217"/>
      <c r="O86" s="215"/>
      <c r="P86" s="215"/>
      <c r="Q86" s="215"/>
      <c r="R86" s="205"/>
      <c r="S86" s="213">
        <f>SUM(O86*R86)</f>
        <v>0</v>
      </c>
      <c r="T86" s="215"/>
      <c r="U86" s="215"/>
      <c r="V86" s="213">
        <f>SUM(S86-(S86*U86/100))</f>
        <v>0</v>
      </c>
      <c r="W86" s="213">
        <f>SUM(J86+V86)</f>
        <v>653100</v>
      </c>
      <c r="X86" s="208">
        <f>W86</f>
        <v>653100</v>
      </c>
      <c r="Y86" s="215">
        <v>50</v>
      </c>
      <c r="Z86" s="215">
        <v>0</v>
      </c>
      <c r="AA86" s="229">
        <v>0.01</v>
      </c>
      <c r="AB86" s="229"/>
    </row>
    <row r="87" spans="1:28" x14ac:dyDescent="0.3">
      <c r="A87" s="215">
        <v>69</v>
      </c>
      <c r="B87" s="217" t="s">
        <v>4</v>
      </c>
      <c r="C87" s="215">
        <v>19267</v>
      </c>
      <c r="D87" s="215">
        <v>0</v>
      </c>
      <c r="E87" s="215">
        <v>0</v>
      </c>
      <c r="F87" s="215">
        <v>70</v>
      </c>
      <c r="G87" s="215">
        <v>2</v>
      </c>
      <c r="H87" s="209">
        <f>SUM((D87*400)+(E87*100)+F87)</f>
        <v>70</v>
      </c>
      <c r="I87" s="215">
        <v>100</v>
      </c>
      <c r="J87" s="213">
        <f>SUM(H87*I87)</f>
        <v>7000</v>
      </c>
      <c r="K87" s="215"/>
      <c r="L87" s="215">
        <v>43</v>
      </c>
      <c r="M87" s="217" t="s">
        <v>3</v>
      </c>
      <c r="N87" s="217" t="s">
        <v>9</v>
      </c>
      <c r="O87" s="215"/>
      <c r="P87" s="215"/>
      <c r="Q87" s="215"/>
      <c r="R87" s="205"/>
      <c r="S87" s="213">
        <f>SUM(O87*R87)</f>
        <v>0</v>
      </c>
      <c r="T87" s="215"/>
      <c r="U87" s="215"/>
      <c r="V87" s="213">
        <f>SUM(S87-(S87*U87/100))</f>
        <v>0</v>
      </c>
      <c r="W87" s="213">
        <f>SUM(J87+V87)</f>
        <v>7000</v>
      </c>
      <c r="X87" s="208">
        <f>W87</f>
        <v>7000</v>
      </c>
      <c r="Y87" s="215">
        <v>10</v>
      </c>
      <c r="Z87" s="215">
        <v>0</v>
      </c>
      <c r="AA87" s="229">
        <v>0.02</v>
      </c>
      <c r="AB87" s="500"/>
    </row>
    <row r="88" spans="1:28" x14ac:dyDescent="0.3">
      <c r="A88" s="215">
        <v>70</v>
      </c>
      <c r="B88" s="217" t="s">
        <v>4</v>
      </c>
      <c r="C88" s="215">
        <v>20808</v>
      </c>
      <c r="D88" s="215">
        <v>0</v>
      </c>
      <c r="E88" s="215">
        <v>3</v>
      </c>
      <c r="F88" s="215">
        <v>86</v>
      </c>
      <c r="G88" s="215">
        <v>1</v>
      </c>
      <c r="H88" s="209">
        <f>SUM((D88*400)+(E88*100)+F88)</f>
        <v>386</v>
      </c>
      <c r="I88" s="215">
        <v>75</v>
      </c>
      <c r="J88" s="213">
        <f>SUM(H88*I88)</f>
        <v>28950</v>
      </c>
      <c r="K88" s="215"/>
      <c r="L88" s="215"/>
      <c r="M88" s="217"/>
      <c r="N88" s="217"/>
      <c r="O88" s="215"/>
      <c r="P88" s="215"/>
      <c r="Q88" s="215"/>
      <c r="R88" s="205"/>
      <c r="S88" s="213">
        <f>SUM(O88*R88)</f>
        <v>0</v>
      </c>
      <c r="T88" s="215"/>
      <c r="U88" s="215"/>
      <c r="V88" s="213">
        <f>SUM(S88-(S88*U88/100))</f>
        <v>0</v>
      </c>
      <c r="W88" s="213">
        <f>SUM(J88+V88)</f>
        <v>28950</v>
      </c>
      <c r="X88" s="208">
        <f>W88</f>
        <v>28950</v>
      </c>
      <c r="Y88" s="215">
        <v>50</v>
      </c>
      <c r="Z88" s="215">
        <v>0</v>
      </c>
      <c r="AA88" s="229">
        <v>0.01</v>
      </c>
      <c r="AB88" s="229"/>
    </row>
    <row r="89" spans="1:28" x14ac:dyDescent="0.3">
      <c r="A89" s="215">
        <v>71</v>
      </c>
      <c r="B89" s="217" t="s">
        <v>4</v>
      </c>
      <c r="C89" s="215">
        <v>229</v>
      </c>
      <c r="D89" s="215">
        <v>8</v>
      </c>
      <c r="E89" s="215">
        <v>1</v>
      </c>
      <c r="F89" s="215">
        <v>9</v>
      </c>
      <c r="G89" s="215">
        <v>1</v>
      </c>
      <c r="H89" s="209">
        <f>SUM((D89*400)+(E89*100)+F89)</f>
        <v>3309</v>
      </c>
      <c r="I89" s="215">
        <v>75</v>
      </c>
      <c r="J89" s="213">
        <f>SUM(H89*I89)</f>
        <v>248175</v>
      </c>
      <c r="K89" s="215"/>
      <c r="L89" s="215"/>
      <c r="M89" s="217"/>
      <c r="N89" s="217"/>
      <c r="O89" s="215"/>
      <c r="P89" s="215"/>
      <c r="Q89" s="215"/>
      <c r="R89" s="205"/>
      <c r="S89" s="213">
        <f>SUM(O89*R89)</f>
        <v>0</v>
      </c>
      <c r="T89" s="215"/>
      <c r="U89" s="215"/>
      <c r="V89" s="213">
        <f>SUM(S89-(S89*U89/100))</f>
        <v>0</v>
      </c>
      <c r="W89" s="213">
        <f>SUM(J89+V89)</f>
        <v>248175</v>
      </c>
      <c r="X89" s="208">
        <f>W89</f>
        <v>248175</v>
      </c>
      <c r="Y89" s="215">
        <v>50</v>
      </c>
      <c r="Z89" s="215">
        <v>0</v>
      </c>
      <c r="AA89" s="229">
        <v>0.01</v>
      </c>
      <c r="AB89" s="229"/>
    </row>
    <row r="90" spans="1:28" x14ac:dyDescent="0.3">
      <c r="A90" s="215">
        <v>72</v>
      </c>
      <c r="B90" s="217" t="s">
        <v>4</v>
      </c>
      <c r="C90" s="215">
        <v>20831</v>
      </c>
      <c r="D90" s="215">
        <v>2</v>
      </c>
      <c r="E90" s="215">
        <v>0</v>
      </c>
      <c r="F90" s="215">
        <v>68</v>
      </c>
      <c r="G90" s="215">
        <v>1</v>
      </c>
      <c r="H90" s="209">
        <f>SUM((D90*400)+(E90*100)+F90)</f>
        <v>868</v>
      </c>
      <c r="I90" s="215">
        <v>75</v>
      </c>
      <c r="J90" s="213">
        <f>SUM(H90*I90)</f>
        <v>65100</v>
      </c>
      <c r="K90" s="215"/>
      <c r="L90" s="215"/>
      <c r="M90" s="217"/>
      <c r="N90" s="217"/>
      <c r="O90" s="215"/>
      <c r="P90" s="215"/>
      <c r="Q90" s="215"/>
      <c r="R90" s="205"/>
      <c r="S90" s="213">
        <f>SUM(O90*R90)</f>
        <v>0</v>
      </c>
      <c r="T90" s="215"/>
      <c r="U90" s="215"/>
      <c r="V90" s="213">
        <f>SUM(S90-(S90*U90/100))</f>
        <v>0</v>
      </c>
      <c r="W90" s="213">
        <f>SUM(J90+V90)</f>
        <v>65100</v>
      </c>
      <c r="X90" s="208">
        <f>W90</f>
        <v>65100</v>
      </c>
      <c r="Y90" s="215">
        <v>50</v>
      </c>
      <c r="Z90" s="215">
        <v>0</v>
      </c>
      <c r="AA90" s="229">
        <v>0.01</v>
      </c>
      <c r="AB90" s="229"/>
    </row>
    <row r="91" spans="1:28" x14ac:dyDescent="0.3">
      <c r="A91" s="215">
        <v>73</v>
      </c>
      <c r="B91" s="217" t="s">
        <v>1373</v>
      </c>
      <c r="C91" s="215">
        <v>187</v>
      </c>
      <c r="D91" s="215">
        <v>0</v>
      </c>
      <c r="E91" s="215">
        <v>1</v>
      </c>
      <c r="F91" s="215">
        <v>14</v>
      </c>
      <c r="G91" s="215">
        <v>1</v>
      </c>
      <c r="H91" s="209">
        <f>SUM((D91*400)+(E91*100)+F91)</f>
        <v>114</v>
      </c>
      <c r="I91" s="215">
        <v>75</v>
      </c>
      <c r="J91" s="213">
        <f>SUM(H91*I91)</f>
        <v>8550</v>
      </c>
      <c r="K91" s="215"/>
      <c r="L91" s="221"/>
      <c r="M91" s="217"/>
      <c r="N91" s="217"/>
      <c r="O91" s="215"/>
      <c r="P91" s="215"/>
      <c r="Q91" s="215"/>
      <c r="R91" s="205"/>
      <c r="S91" s="213">
        <f>SUM(O91*R91)</f>
        <v>0</v>
      </c>
      <c r="T91" s="215"/>
      <c r="U91" s="215"/>
      <c r="V91" s="213">
        <f>SUM(S91-(S91*U91/100))</f>
        <v>0</v>
      </c>
      <c r="W91" s="213">
        <f>SUM(J91+V91)</f>
        <v>8550</v>
      </c>
      <c r="X91" s="208">
        <f>W91</f>
        <v>8550</v>
      </c>
      <c r="Y91" s="215">
        <v>50</v>
      </c>
      <c r="Z91" s="215">
        <v>0</v>
      </c>
      <c r="AA91" s="229">
        <v>0.01</v>
      </c>
      <c r="AB91" s="494"/>
    </row>
    <row r="92" spans="1:28" x14ac:dyDescent="0.3">
      <c r="A92" s="215">
        <v>74</v>
      </c>
      <c r="B92" s="217" t="s">
        <v>4</v>
      </c>
      <c r="C92" s="215"/>
      <c r="D92" s="215">
        <v>0</v>
      </c>
      <c r="E92" s="215">
        <v>0</v>
      </c>
      <c r="F92" s="215">
        <v>52</v>
      </c>
      <c r="G92" s="215">
        <v>2</v>
      </c>
      <c r="H92" s="209">
        <f>SUM((D92*400)+(E92*100)+F92)</f>
        <v>52</v>
      </c>
      <c r="I92" s="215">
        <v>75</v>
      </c>
      <c r="J92" s="213">
        <f>SUM(H92*I92)</f>
        <v>3900</v>
      </c>
      <c r="K92" s="215"/>
      <c r="L92" s="221">
        <v>52</v>
      </c>
      <c r="M92" s="217" t="s">
        <v>3</v>
      </c>
      <c r="N92" s="217" t="s">
        <v>2</v>
      </c>
      <c r="O92" s="215">
        <v>11</v>
      </c>
      <c r="P92" s="215"/>
      <c r="Q92" s="215"/>
      <c r="R92" s="205">
        <v>6500</v>
      </c>
      <c r="S92" s="213">
        <f>SUM(O92*R92)</f>
        <v>71500</v>
      </c>
      <c r="T92" s="215">
        <v>10</v>
      </c>
      <c r="U92" s="215">
        <v>10</v>
      </c>
      <c r="V92" s="213">
        <f>SUM(S92-(S92*U92/100))</f>
        <v>64350</v>
      </c>
      <c r="W92" s="213">
        <f>SUM(J92+V92)</f>
        <v>68250</v>
      </c>
      <c r="X92" s="208">
        <f>W92</f>
        <v>68250</v>
      </c>
      <c r="Y92" s="215">
        <v>10</v>
      </c>
      <c r="Z92" s="215">
        <v>0</v>
      </c>
      <c r="AA92" s="229">
        <v>0.02</v>
      </c>
      <c r="AB92" s="229"/>
    </row>
    <row r="93" spans="1:28" x14ac:dyDescent="0.3">
      <c r="A93" s="215">
        <v>75</v>
      </c>
      <c r="B93" s="217" t="s">
        <v>4</v>
      </c>
      <c r="C93" s="215">
        <v>13673</v>
      </c>
      <c r="D93" s="215">
        <v>0</v>
      </c>
      <c r="E93" s="215">
        <v>3</v>
      </c>
      <c r="F93" s="215">
        <v>18</v>
      </c>
      <c r="G93" s="215">
        <v>2</v>
      </c>
      <c r="H93" s="209">
        <f>SUM((D93*400)+(E93*100)+F93)</f>
        <v>318</v>
      </c>
      <c r="I93" s="215">
        <v>75</v>
      </c>
      <c r="J93" s="213">
        <f>SUM(H93*I93)</f>
        <v>23850</v>
      </c>
      <c r="K93" s="215"/>
      <c r="L93" s="215">
        <v>30</v>
      </c>
      <c r="M93" s="217" t="s">
        <v>50</v>
      </c>
      <c r="N93" s="217" t="s">
        <v>9</v>
      </c>
      <c r="O93" s="215">
        <v>218</v>
      </c>
      <c r="P93" s="215"/>
      <c r="Q93" s="215"/>
      <c r="R93" s="205">
        <v>6500</v>
      </c>
      <c r="S93" s="213">
        <f>SUM(O93*R93)</f>
        <v>1417000</v>
      </c>
      <c r="T93" s="215">
        <v>27</v>
      </c>
      <c r="U93" s="215">
        <v>85</v>
      </c>
      <c r="V93" s="213">
        <f>SUM(S93-(S93*U93/100))</f>
        <v>212550</v>
      </c>
      <c r="W93" s="213">
        <f>SUM(J93+V93)</f>
        <v>236400</v>
      </c>
      <c r="X93" s="208">
        <f>W93</f>
        <v>236400</v>
      </c>
      <c r="Y93" s="215">
        <v>10</v>
      </c>
      <c r="Z93" s="215">
        <v>0</v>
      </c>
      <c r="AA93" s="229">
        <v>0.02</v>
      </c>
      <c r="AB93" s="229"/>
    </row>
    <row r="94" spans="1:28" x14ac:dyDescent="0.3">
      <c r="A94" s="215">
        <v>76</v>
      </c>
      <c r="B94" s="217" t="s">
        <v>4</v>
      </c>
      <c r="C94" s="215">
        <v>4916</v>
      </c>
      <c r="D94" s="215">
        <v>0</v>
      </c>
      <c r="E94" s="215">
        <v>0</v>
      </c>
      <c r="F94" s="215">
        <v>85</v>
      </c>
      <c r="G94" s="215">
        <v>2</v>
      </c>
      <c r="H94" s="209">
        <f>SUM((D94*400)+(E94*100)+F94)</f>
        <v>85</v>
      </c>
      <c r="I94" s="215">
        <v>75</v>
      </c>
      <c r="J94" s="213">
        <f>SUM(H94*I94)</f>
        <v>6375</v>
      </c>
      <c r="K94" s="215"/>
      <c r="L94" s="215">
        <v>60</v>
      </c>
      <c r="M94" s="217" t="s">
        <v>3</v>
      </c>
      <c r="N94" s="217" t="s">
        <v>2</v>
      </c>
      <c r="O94" s="215">
        <v>19</v>
      </c>
      <c r="P94" s="215"/>
      <c r="Q94" s="215"/>
      <c r="R94" s="205">
        <v>6500</v>
      </c>
      <c r="S94" s="213">
        <f>SUM(O94*R94)</f>
        <v>123500</v>
      </c>
      <c r="T94" s="215">
        <v>12</v>
      </c>
      <c r="U94" s="215">
        <v>14</v>
      </c>
      <c r="V94" s="213">
        <f>SUM(S94-(S94*U94/100))</f>
        <v>106210</v>
      </c>
      <c r="W94" s="213">
        <f>SUM(J94+V94)</f>
        <v>112585</v>
      </c>
      <c r="X94" s="208">
        <f>W94</f>
        <v>112585</v>
      </c>
      <c r="Y94" s="215">
        <v>10</v>
      </c>
      <c r="Z94" s="215">
        <v>0</v>
      </c>
      <c r="AA94" s="229">
        <v>0.02</v>
      </c>
      <c r="AB94" s="229"/>
    </row>
    <row r="95" spans="1:28" x14ac:dyDescent="0.3">
      <c r="A95" s="215">
        <v>77</v>
      </c>
      <c r="B95" s="217" t="s">
        <v>4</v>
      </c>
      <c r="C95" s="215">
        <v>13665</v>
      </c>
      <c r="D95" s="215">
        <v>0</v>
      </c>
      <c r="E95" s="215">
        <v>1</v>
      </c>
      <c r="F95" s="215">
        <v>90</v>
      </c>
      <c r="G95" s="215">
        <v>2</v>
      </c>
      <c r="H95" s="209">
        <f>SUM((D95*400)+(E95*100)+F95)</f>
        <v>190</v>
      </c>
      <c r="I95" s="215">
        <v>200</v>
      </c>
      <c r="J95" s="213">
        <f>SUM(H95*I95)</f>
        <v>38000</v>
      </c>
      <c r="K95" s="215"/>
      <c r="L95" s="215">
        <v>16</v>
      </c>
      <c r="M95" s="217" t="s">
        <v>3</v>
      </c>
      <c r="N95" s="217" t="s">
        <v>2</v>
      </c>
      <c r="O95" s="215">
        <v>108</v>
      </c>
      <c r="P95" s="215"/>
      <c r="Q95" s="215"/>
      <c r="R95" s="205">
        <v>6500</v>
      </c>
      <c r="S95" s="213">
        <f>SUM(O95*R95)</f>
        <v>702000</v>
      </c>
      <c r="T95" s="215">
        <v>10</v>
      </c>
      <c r="U95" s="215">
        <v>10</v>
      </c>
      <c r="V95" s="213">
        <f>SUM(S95-(S95*U95/100))</f>
        <v>631800</v>
      </c>
      <c r="W95" s="213">
        <f>SUM(J95+V95)</f>
        <v>669800</v>
      </c>
      <c r="X95" s="208">
        <f>W95</f>
        <v>669800</v>
      </c>
      <c r="Y95" s="215">
        <v>10</v>
      </c>
      <c r="Z95" s="215">
        <v>0</v>
      </c>
      <c r="AA95" s="229">
        <v>0.02</v>
      </c>
      <c r="AB95" s="229"/>
    </row>
    <row r="96" spans="1:28" x14ac:dyDescent="0.3">
      <c r="A96" s="215"/>
      <c r="B96" s="217"/>
      <c r="C96" s="215"/>
      <c r="D96" s="215"/>
      <c r="E96" s="215"/>
      <c r="F96" s="215"/>
      <c r="G96" s="215"/>
      <c r="H96" s="209">
        <f>SUM((D96*400)+(E96*100)+F96)</f>
        <v>0</v>
      </c>
      <c r="I96" s="215"/>
      <c r="J96" s="213">
        <f>SUM(H96*I96)</f>
        <v>0</v>
      </c>
      <c r="K96" s="215"/>
      <c r="L96" s="215"/>
      <c r="M96" s="217" t="s">
        <v>71</v>
      </c>
      <c r="N96" s="217" t="s">
        <v>0</v>
      </c>
      <c r="O96" s="215">
        <v>6</v>
      </c>
      <c r="P96" s="215"/>
      <c r="Q96" s="215"/>
      <c r="R96" s="205">
        <v>5400</v>
      </c>
      <c r="S96" s="213">
        <f>SUM(O96*R96)</f>
        <v>32400</v>
      </c>
      <c r="T96" s="215">
        <v>10</v>
      </c>
      <c r="U96" s="215">
        <v>40</v>
      </c>
      <c r="V96" s="213">
        <f>SUM(S96-(S96*U96/100))</f>
        <v>19440</v>
      </c>
      <c r="W96" s="213">
        <f>SUM(J96+V96)</f>
        <v>19440</v>
      </c>
      <c r="X96" s="208">
        <f>W96</f>
        <v>19440</v>
      </c>
      <c r="Y96" s="215">
        <v>50</v>
      </c>
      <c r="Z96" s="215">
        <v>0</v>
      </c>
      <c r="AA96" s="229">
        <v>0.01</v>
      </c>
      <c r="AB96" s="229"/>
    </row>
    <row r="97" spans="1:28" x14ac:dyDescent="0.3">
      <c r="A97" s="215">
        <v>78</v>
      </c>
      <c r="B97" s="217" t="s">
        <v>4</v>
      </c>
      <c r="C97" s="215">
        <v>16265</v>
      </c>
      <c r="D97" s="215">
        <v>0</v>
      </c>
      <c r="E97" s="215">
        <v>1</v>
      </c>
      <c r="F97" s="215">
        <v>84</v>
      </c>
      <c r="G97" s="215">
        <v>2</v>
      </c>
      <c r="H97" s="209">
        <f>SUM((D97*400)+(E97*100)+F97)</f>
        <v>184</v>
      </c>
      <c r="I97" s="215">
        <v>75</v>
      </c>
      <c r="J97" s="213">
        <f>SUM(H97*I97)</f>
        <v>13800</v>
      </c>
      <c r="K97" s="215"/>
      <c r="L97" s="215">
        <v>10</v>
      </c>
      <c r="M97" s="217" t="s">
        <v>3</v>
      </c>
      <c r="N97" s="217" t="s">
        <v>9</v>
      </c>
      <c r="O97" s="215">
        <v>15</v>
      </c>
      <c r="P97" s="215"/>
      <c r="Q97" s="215"/>
      <c r="R97" s="205">
        <v>6500</v>
      </c>
      <c r="S97" s="213">
        <f>SUM(O97*R97)</f>
        <v>97500</v>
      </c>
      <c r="T97" s="215">
        <v>3</v>
      </c>
      <c r="U97" s="215">
        <v>6</v>
      </c>
      <c r="V97" s="213">
        <f>SUM(S97-(S97*U97/100))</f>
        <v>91650</v>
      </c>
      <c r="W97" s="213">
        <f>SUM(J97+V97)</f>
        <v>105450</v>
      </c>
      <c r="X97" s="208">
        <f>W97</f>
        <v>105450</v>
      </c>
      <c r="Y97" s="215">
        <v>10</v>
      </c>
      <c r="Z97" s="215">
        <v>0</v>
      </c>
      <c r="AA97" s="229">
        <v>0.02</v>
      </c>
      <c r="AB97" s="229"/>
    </row>
    <row r="98" spans="1:28" x14ac:dyDescent="0.3">
      <c r="A98" s="215"/>
      <c r="B98" s="217"/>
      <c r="C98" s="215"/>
      <c r="D98" s="215"/>
      <c r="E98" s="215"/>
      <c r="F98" s="215"/>
      <c r="G98" s="215"/>
      <c r="H98" s="209">
        <f>SUM((D98*400)+(E98*100)+F98)</f>
        <v>0</v>
      </c>
      <c r="I98" s="215"/>
      <c r="J98" s="213">
        <f>SUM(H98*I98)</f>
        <v>0</v>
      </c>
      <c r="K98" s="215"/>
      <c r="L98" s="215"/>
      <c r="M98" s="217" t="s">
        <v>71</v>
      </c>
      <c r="N98" s="217" t="s">
        <v>0</v>
      </c>
      <c r="O98" s="215">
        <v>56</v>
      </c>
      <c r="P98" s="215"/>
      <c r="Q98" s="215"/>
      <c r="R98" s="205">
        <v>5400</v>
      </c>
      <c r="S98" s="213">
        <f>SUM(O98*R98)</f>
        <v>302400</v>
      </c>
      <c r="T98" s="215">
        <v>5</v>
      </c>
      <c r="U98" s="215">
        <v>15</v>
      </c>
      <c r="V98" s="213">
        <f>SUM(S98-(S98*U98/100))</f>
        <v>257040</v>
      </c>
      <c r="W98" s="213">
        <f>SUM(J98+V98)</f>
        <v>257040</v>
      </c>
      <c r="X98" s="208">
        <f>W98</f>
        <v>257040</v>
      </c>
      <c r="Y98" s="215">
        <v>50</v>
      </c>
      <c r="Z98" s="215">
        <v>0</v>
      </c>
      <c r="AA98" s="229">
        <v>0.01</v>
      </c>
      <c r="AB98" s="229"/>
    </row>
    <row r="99" spans="1:28" x14ac:dyDescent="0.3">
      <c r="A99" s="215">
        <v>79</v>
      </c>
      <c r="B99" s="217" t="s">
        <v>4</v>
      </c>
      <c r="C99" s="215">
        <v>18776</v>
      </c>
      <c r="D99" s="215">
        <v>12</v>
      </c>
      <c r="E99" s="215">
        <v>3</v>
      </c>
      <c r="F99" s="215">
        <v>94</v>
      </c>
      <c r="G99" s="215">
        <v>1</v>
      </c>
      <c r="H99" s="209">
        <f>SUM((D99*400)+(E99*100)+F99)</f>
        <v>5194</v>
      </c>
      <c r="I99" s="215">
        <v>75</v>
      </c>
      <c r="J99" s="213">
        <f>SUM(H99*I99)</f>
        <v>389550</v>
      </c>
      <c r="K99" s="215"/>
      <c r="L99" s="215">
        <v>45</v>
      </c>
      <c r="M99" s="217"/>
      <c r="N99" s="217"/>
      <c r="O99" s="215"/>
      <c r="P99" s="215"/>
      <c r="Q99" s="215"/>
      <c r="R99" s="205"/>
      <c r="S99" s="213">
        <f>SUM(O99*R99)</f>
        <v>0</v>
      </c>
      <c r="T99" s="215"/>
      <c r="U99" s="215"/>
      <c r="V99" s="213">
        <f>SUM(S99-(S99*U99/100))</f>
        <v>0</v>
      </c>
      <c r="W99" s="213">
        <f>SUM(J99+V99)</f>
        <v>389550</v>
      </c>
      <c r="X99" s="208">
        <f>W99</f>
        <v>389550</v>
      </c>
      <c r="Y99" s="215">
        <v>50</v>
      </c>
      <c r="Z99" s="215">
        <v>0</v>
      </c>
      <c r="AA99" s="229">
        <v>0.01</v>
      </c>
      <c r="AB99" s="229"/>
    </row>
    <row r="100" spans="1:28" x14ac:dyDescent="0.3">
      <c r="A100" s="215">
        <v>80</v>
      </c>
      <c r="B100" s="217" t="s">
        <v>4</v>
      </c>
      <c r="C100" s="215">
        <v>4830</v>
      </c>
      <c r="D100" s="215">
        <v>0</v>
      </c>
      <c r="E100" s="215">
        <v>1</v>
      </c>
      <c r="F100" s="215">
        <v>37</v>
      </c>
      <c r="G100" s="215">
        <v>2</v>
      </c>
      <c r="H100" s="209">
        <f>SUM((D100*400)+(E100*100)+F100)</f>
        <v>137</v>
      </c>
      <c r="I100" s="215">
        <v>200</v>
      </c>
      <c r="J100" s="213">
        <f>SUM(H100*I100)</f>
        <v>27400</v>
      </c>
      <c r="K100" s="215"/>
      <c r="L100" s="215">
        <v>11</v>
      </c>
      <c r="M100" s="217" t="s">
        <v>50</v>
      </c>
      <c r="N100" s="217" t="s">
        <v>9</v>
      </c>
      <c r="O100" s="215">
        <v>13</v>
      </c>
      <c r="P100" s="215"/>
      <c r="Q100" s="215"/>
      <c r="R100" s="205">
        <v>6500</v>
      </c>
      <c r="S100" s="213">
        <f>SUM(O100*R100)</f>
        <v>84500</v>
      </c>
      <c r="T100" s="215">
        <v>9</v>
      </c>
      <c r="U100" s="215">
        <v>26</v>
      </c>
      <c r="V100" s="213">
        <f>SUM(S100-(S100*U100/100))</f>
        <v>62530</v>
      </c>
      <c r="W100" s="213">
        <f>SUM(J100+V100)</f>
        <v>89930</v>
      </c>
      <c r="X100" s="208">
        <f>W100</f>
        <v>89930</v>
      </c>
      <c r="Y100" s="215">
        <v>10</v>
      </c>
      <c r="Z100" s="215">
        <v>0</v>
      </c>
      <c r="AA100" s="229">
        <v>0.02</v>
      </c>
      <c r="AB100" s="229"/>
    </row>
    <row r="101" spans="1:28" x14ac:dyDescent="0.3">
      <c r="A101" s="215"/>
      <c r="B101" s="217"/>
      <c r="C101" s="215"/>
      <c r="D101" s="215"/>
      <c r="E101" s="215"/>
      <c r="F101" s="215"/>
      <c r="G101" s="215"/>
      <c r="H101" s="209">
        <f>SUM((D101*400)+(E101*100)+F101)</f>
        <v>0</v>
      </c>
      <c r="I101" s="215"/>
      <c r="J101" s="213">
        <f>SUM(H101*I101)</f>
        <v>0</v>
      </c>
      <c r="K101" s="215"/>
      <c r="L101" s="215"/>
      <c r="M101" s="217" t="s">
        <v>71</v>
      </c>
      <c r="N101" s="217" t="s">
        <v>0</v>
      </c>
      <c r="O101" s="215">
        <v>7</v>
      </c>
      <c r="P101" s="215"/>
      <c r="Q101" s="215"/>
      <c r="R101" s="205">
        <v>5400</v>
      </c>
      <c r="S101" s="213">
        <f>SUM(O101*R101)</f>
        <v>37800</v>
      </c>
      <c r="T101" s="215">
        <v>9</v>
      </c>
      <c r="U101" s="215">
        <v>35</v>
      </c>
      <c r="V101" s="213">
        <f>SUM(S101-(S101*U101/100))</f>
        <v>24570</v>
      </c>
      <c r="W101" s="213">
        <f>SUM(J101+V101)</f>
        <v>24570</v>
      </c>
      <c r="X101" s="208">
        <f>W101</f>
        <v>24570</v>
      </c>
      <c r="Y101" s="215">
        <v>50</v>
      </c>
      <c r="Z101" s="215">
        <v>0</v>
      </c>
      <c r="AA101" s="229">
        <v>0.01</v>
      </c>
      <c r="AB101" s="229"/>
    </row>
    <row r="102" spans="1:28" x14ac:dyDescent="0.3">
      <c r="A102" s="215"/>
      <c r="B102" s="217"/>
      <c r="C102" s="215"/>
      <c r="D102" s="215"/>
      <c r="E102" s="215"/>
      <c r="F102" s="215"/>
      <c r="G102" s="215"/>
      <c r="H102" s="209">
        <f>SUM((D102*400)+(E102*100)+F102)</f>
        <v>0</v>
      </c>
      <c r="I102" s="215"/>
      <c r="J102" s="213">
        <f>SUM(H102*I102)</f>
        <v>0</v>
      </c>
      <c r="K102" s="215"/>
      <c r="L102" s="215"/>
      <c r="M102" s="217" t="s">
        <v>19</v>
      </c>
      <c r="N102" s="217" t="s">
        <v>0</v>
      </c>
      <c r="O102" s="215">
        <v>18</v>
      </c>
      <c r="P102" s="215"/>
      <c r="Q102" s="215"/>
      <c r="R102" s="205">
        <v>2050</v>
      </c>
      <c r="S102" s="213">
        <f>SUM(O102*R102)</f>
        <v>36900</v>
      </c>
      <c r="T102" s="215">
        <v>1</v>
      </c>
      <c r="U102" s="215">
        <v>3</v>
      </c>
      <c r="V102" s="213">
        <f>SUM(S102-(S102*U102/100))</f>
        <v>35793</v>
      </c>
      <c r="W102" s="213">
        <f>SUM(J102+V102)</f>
        <v>35793</v>
      </c>
      <c r="X102" s="208">
        <f>W102</f>
        <v>35793</v>
      </c>
      <c r="Y102" s="215">
        <v>50</v>
      </c>
      <c r="Z102" s="215">
        <v>0</v>
      </c>
      <c r="AA102" s="229">
        <v>0.01</v>
      </c>
      <c r="AB102" s="229"/>
    </row>
    <row r="103" spans="1:28" x14ac:dyDescent="0.3">
      <c r="A103" s="215">
        <v>81</v>
      </c>
      <c r="B103" s="217" t="s">
        <v>4</v>
      </c>
      <c r="C103" s="215">
        <v>9555</v>
      </c>
      <c r="D103" s="215">
        <v>20</v>
      </c>
      <c r="E103" s="215">
        <v>3</v>
      </c>
      <c r="F103" s="215">
        <v>81</v>
      </c>
      <c r="G103" s="215">
        <v>1</v>
      </c>
      <c r="H103" s="209">
        <f>SUM((D103*400)+(E103*100)+F103)</f>
        <v>8381</v>
      </c>
      <c r="I103" s="215">
        <v>150</v>
      </c>
      <c r="J103" s="213">
        <f>SUM(H103*I103)</f>
        <v>1257150</v>
      </c>
      <c r="K103" s="215"/>
      <c r="L103" s="215"/>
      <c r="M103" s="217"/>
      <c r="N103" s="217"/>
      <c r="O103" s="215"/>
      <c r="P103" s="215"/>
      <c r="Q103" s="215"/>
      <c r="R103" s="205"/>
      <c r="S103" s="213">
        <f>SUM(O103*R103)</f>
        <v>0</v>
      </c>
      <c r="T103" s="215"/>
      <c r="U103" s="215"/>
      <c r="V103" s="213">
        <f>SUM(S103-(S103*U103/100))</f>
        <v>0</v>
      </c>
      <c r="W103" s="213">
        <f>SUM(J103+V103)</f>
        <v>1257150</v>
      </c>
      <c r="X103" s="208">
        <f>W103</f>
        <v>1257150</v>
      </c>
      <c r="Y103" s="215">
        <v>50</v>
      </c>
      <c r="Z103" s="215">
        <v>0</v>
      </c>
      <c r="AA103" s="229">
        <v>0.01</v>
      </c>
      <c r="AB103" s="229"/>
    </row>
    <row r="104" spans="1:28" x14ac:dyDescent="0.3">
      <c r="A104" s="215">
        <v>82</v>
      </c>
      <c r="B104" s="217" t="s">
        <v>4</v>
      </c>
      <c r="C104" s="215">
        <v>6869</v>
      </c>
      <c r="D104" s="215">
        <v>3</v>
      </c>
      <c r="E104" s="215">
        <v>0</v>
      </c>
      <c r="F104" s="215">
        <v>0</v>
      </c>
      <c r="G104" s="215">
        <v>1</v>
      </c>
      <c r="H104" s="209">
        <f>SUM((D104*400)+(E104*100)+F104)</f>
        <v>1200</v>
      </c>
      <c r="I104" s="215">
        <v>75</v>
      </c>
      <c r="J104" s="213">
        <f>SUM(H104*I104)</f>
        <v>90000</v>
      </c>
      <c r="K104" s="215"/>
      <c r="L104" s="215"/>
      <c r="M104" s="217"/>
      <c r="N104" s="217"/>
      <c r="O104" s="215"/>
      <c r="P104" s="215"/>
      <c r="Q104" s="215"/>
      <c r="R104" s="205"/>
      <c r="S104" s="213">
        <f>SUM(O104*R104)</f>
        <v>0</v>
      </c>
      <c r="T104" s="215"/>
      <c r="U104" s="215"/>
      <c r="V104" s="213">
        <f>SUM(S104-(S104*U104/100))</f>
        <v>0</v>
      </c>
      <c r="W104" s="213">
        <f>SUM(J104+V104)</f>
        <v>90000</v>
      </c>
      <c r="X104" s="208">
        <f>W104</f>
        <v>90000</v>
      </c>
      <c r="Y104" s="215">
        <v>50</v>
      </c>
      <c r="Z104" s="215">
        <v>0</v>
      </c>
      <c r="AA104" s="229">
        <v>0.01</v>
      </c>
      <c r="AB104" s="229"/>
    </row>
    <row r="105" spans="1:28" x14ac:dyDescent="0.3">
      <c r="A105" s="215">
        <v>83</v>
      </c>
      <c r="B105" s="217" t="s">
        <v>4</v>
      </c>
      <c r="C105" s="215"/>
      <c r="D105" s="215">
        <v>3</v>
      </c>
      <c r="E105" s="215">
        <v>0</v>
      </c>
      <c r="F105" s="215">
        <v>0</v>
      </c>
      <c r="G105" s="215">
        <v>2</v>
      </c>
      <c r="H105" s="209">
        <f>SUM((D105*400)+(E105*100)+F105)</f>
        <v>1200</v>
      </c>
      <c r="I105" s="215">
        <v>75</v>
      </c>
      <c r="J105" s="213">
        <f>SUM(H105*I105)</f>
        <v>90000</v>
      </c>
      <c r="K105" s="215"/>
      <c r="L105" s="215">
        <v>73</v>
      </c>
      <c r="M105" s="217" t="s">
        <v>50</v>
      </c>
      <c r="N105" s="217" t="s">
        <v>9</v>
      </c>
      <c r="O105" s="215">
        <v>150</v>
      </c>
      <c r="P105" s="215"/>
      <c r="Q105" s="215"/>
      <c r="R105" s="205">
        <v>6500</v>
      </c>
      <c r="S105" s="213">
        <f>SUM(O105*R105)</f>
        <v>975000</v>
      </c>
      <c r="T105" s="215">
        <v>17</v>
      </c>
      <c r="U105" s="215">
        <v>60</v>
      </c>
      <c r="V105" s="213">
        <f>SUM(S105-(S105*U105/100))</f>
        <v>390000</v>
      </c>
      <c r="W105" s="213">
        <f>SUM(J105+V105)</f>
        <v>480000</v>
      </c>
      <c r="X105" s="208">
        <f>W105</f>
        <v>480000</v>
      </c>
      <c r="Y105" s="215">
        <v>10</v>
      </c>
      <c r="Z105" s="215">
        <v>0</v>
      </c>
      <c r="AA105" s="229">
        <v>0.02</v>
      </c>
      <c r="AB105" s="229"/>
    </row>
    <row r="106" spans="1:28" x14ac:dyDescent="0.3">
      <c r="A106" s="215"/>
      <c r="B106" s="217"/>
      <c r="C106" s="215"/>
      <c r="D106" s="215"/>
      <c r="E106" s="215"/>
      <c r="F106" s="215"/>
      <c r="G106" s="215"/>
      <c r="H106" s="209">
        <f>SUM((D106*400)+(E106*100)+F106)</f>
        <v>0</v>
      </c>
      <c r="I106" s="215"/>
      <c r="J106" s="213">
        <f>SUM(H106*I106)</f>
        <v>0</v>
      </c>
      <c r="K106" s="215"/>
      <c r="L106" s="215"/>
      <c r="M106" s="217" t="s">
        <v>71</v>
      </c>
      <c r="N106" s="217" t="s">
        <v>0</v>
      </c>
      <c r="O106" s="215">
        <v>7.7</v>
      </c>
      <c r="P106" s="215"/>
      <c r="Q106" s="215"/>
      <c r="R106" s="205">
        <v>5400</v>
      </c>
      <c r="S106" s="213">
        <f>SUM(O106*R106)</f>
        <v>41580</v>
      </c>
      <c r="T106" s="215">
        <v>10</v>
      </c>
      <c r="U106" s="215">
        <v>40</v>
      </c>
      <c r="V106" s="213">
        <f>SUM(S106-(S106*U106/100))</f>
        <v>24948</v>
      </c>
      <c r="W106" s="213">
        <f>SUM(J106+V106)</f>
        <v>24948</v>
      </c>
      <c r="X106" s="208">
        <f>W106</f>
        <v>24948</v>
      </c>
      <c r="Y106" s="215">
        <v>50</v>
      </c>
      <c r="Z106" s="215">
        <v>0</v>
      </c>
      <c r="AA106" s="229">
        <v>0.01</v>
      </c>
      <c r="AB106" s="229"/>
    </row>
    <row r="107" spans="1:28" x14ac:dyDescent="0.3">
      <c r="A107" s="215"/>
      <c r="B107" s="217"/>
      <c r="C107" s="215"/>
      <c r="D107" s="215"/>
      <c r="E107" s="215"/>
      <c r="F107" s="215"/>
      <c r="G107" s="215"/>
      <c r="H107" s="209">
        <f>SUM((D107*400)+(E107*100)+F107)</f>
        <v>0</v>
      </c>
      <c r="I107" s="215"/>
      <c r="J107" s="213">
        <f>SUM(H107*I107)</f>
        <v>0</v>
      </c>
      <c r="K107" s="215"/>
      <c r="L107" s="215"/>
      <c r="M107" s="217" t="s">
        <v>200</v>
      </c>
      <c r="N107" s="217" t="s">
        <v>0</v>
      </c>
      <c r="O107" s="215">
        <v>9.9</v>
      </c>
      <c r="P107" s="215"/>
      <c r="Q107" s="215"/>
      <c r="R107" s="205">
        <v>5900</v>
      </c>
      <c r="S107" s="213">
        <f>SUM(O107*R107)</f>
        <v>58410</v>
      </c>
      <c r="T107" s="215">
        <v>7</v>
      </c>
      <c r="U107" s="215">
        <v>25</v>
      </c>
      <c r="V107" s="213">
        <f>SUM(S107-(S107*U107/100))</f>
        <v>43807.5</v>
      </c>
      <c r="W107" s="213">
        <f>SUM(J107+V107)</f>
        <v>43807.5</v>
      </c>
      <c r="X107" s="208">
        <f>W107</f>
        <v>43807.5</v>
      </c>
      <c r="Y107" s="215">
        <v>50</v>
      </c>
      <c r="Z107" s="215">
        <v>0</v>
      </c>
      <c r="AA107" s="229">
        <v>0.01</v>
      </c>
      <c r="AB107" s="229"/>
    </row>
    <row r="108" spans="1:28" x14ac:dyDescent="0.3">
      <c r="A108" s="215"/>
      <c r="B108" s="217"/>
      <c r="C108" s="215"/>
      <c r="D108" s="215"/>
      <c r="E108" s="215"/>
      <c r="F108" s="215"/>
      <c r="G108" s="215"/>
      <c r="H108" s="209">
        <f>SUM((D108*400)+(E108*100)+F108)</f>
        <v>0</v>
      </c>
      <c r="I108" s="215"/>
      <c r="J108" s="213">
        <f>SUM(H108*I108)</f>
        <v>0</v>
      </c>
      <c r="K108" s="215"/>
      <c r="L108" s="215"/>
      <c r="M108" s="217" t="s">
        <v>13</v>
      </c>
      <c r="N108" s="217" t="s">
        <v>0</v>
      </c>
      <c r="O108" s="215">
        <v>15</v>
      </c>
      <c r="P108" s="215"/>
      <c r="Q108" s="215"/>
      <c r="R108" s="205">
        <v>2050</v>
      </c>
      <c r="S108" s="213">
        <f>SUM(O108*R108)</f>
        <v>30750</v>
      </c>
      <c r="T108" s="215">
        <v>7</v>
      </c>
      <c r="U108" s="215">
        <v>25</v>
      </c>
      <c r="V108" s="213">
        <f>SUM(S108-(S108*U108/100))</f>
        <v>23062.5</v>
      </c>
      <c r="W108" s="213">
        <f>SUM(J108+V108)</f>
        <v>23062.5</v>
      </c>
      <c r="X108" s="208">
        <f>W108</f>
        <v>23062.5</v>
      </c>
      <c r="Y108" s="215">
        <v>50</v>
      </c>
      <c r="Z108" s="215">
        <v>0</v>
      </c>
      <c r="AA108" s="229">
        <v>0.01</v>
      </c>
      <c r="AB108" s="229"/>
    </row>
    <row r="109" spans="1:28" x14ac:dyDescent="0.3">
      <c r="A109" s="215"/>
      <c r="B109" s="217"/>
      <c r="C109" s="215"/>
      <c r="D109" s="215"/>
      <c r="E109" s="215"/>
      <c r="F109" s="215"/>
      <c r="G109" s="215"/>
      <c r="H109" s="209">
        <f>SUM((D109*400)+(E109*100)+F109)</f>
        <v>0</v>
      </c>
      <c r="I109" s="215"/>
      <c r="J109" s="213">
        <f>SUM(H109*I109)</f>
        <v>0</v>
      </c>
      <c r="K109" s="215"/>
      <c r="L109" s="215"/>
      <c r="M109" s="217" t="s">
        <v>11</v>
      </c>
      <c r="N109" s="217" t="s">
        <v>0</v>
      </c>
      <c r="O109" s="215">
        <v>15</v>
      </c>
      <c r="P109" s="215"/>
      <c r="Q109" s="215"/>
      <c r="R109" s="205">
        <v>2050</v>
      </c>
      <c r="S109" s="213">
        <f>SUM(O109*R109)</f>
        <v>30750</v>
      </c>
      <c r="T109" s="215">
        <v>7</v>
      </c>
      <c r="U109" s="215">
        <v>25</v>
      </c>
      <c r="V109" s="213">
        <f>SUM(S109-(S109*U109/100))</f>
        <v>23062.5</v>
      </c>
      <c r="W109" s="213">
        <f>SUM(J109+V109)</f>
        <v>23062.5</v>
      </c>
      <c r="X109" s="208">
        <f>W109</f>
        <v>23062.5</v>
      </c>
      <c r="Y109" s="215">
        <v>50</v>
      </c>
      <c r="Z109" s="215">
        <v>0</v>
      </c>
      <c r="AA109" s="229">
        <v>0.01</v>
      </c>
      <c r="AB109" s="229"/>
    </row>
    <row r="110" spans="1:28" x14ac:dyDescent="0.3">
      <c r="A110" s="215">
        <v>84</v>
      </c>
      <c r="B110" s="217" t="s">
        <v>4</v>
      </c>
      <c r="C110" s="215"/>
      <c r="D110" s="215">
        <v>6</v>
      </c>
      <c r="E110" s="215">
        <v>0</v>
      </c>
      <c r="F110" s="215">
        <v>0</v>
      </c>
      <c r="G110" s="215">
        <v>1</v>
      </c>
      <c r="H110" s="209">
        <f>SUM((D110*400)+(E110*100)+F110)</f>
        <v>2400</v>
      </c>
      <c r="I110" s="215">
        <v>75</v>
      </c>
      <c r="J110" s="213">
        <f>SUM(H110*I110)</f>
        <v>180000</v>
      </c>
      <c r="K110" s="215"/>
      <c r="L110" s="215"/>
      <c r="M110" s="217"/>
      <c r="N110" s="217"/>
      <c r="O110" s="215"/>
      <c r="P110" s="215"/>
      <c r="Q110" s="215"/>
      <c r="R110" s="205"/>
      <c r="S110" s="213">
        <f>SUM(O110*R110)</f>
        <v>0</v>
      </c>
      <c r="T110" s="215"/>
      <c r="U110" s="215"/>
      <c r="V110" s="213">
        <f>SUM(S110-(S110*U110/100))</f>
        <v>0</v>
      </c>
      <c r="W110" s="213">
        <f>SUM(J110+V110)</f>
        <v>180000</v>
      </c>
      <c r="X110" s="208">
        <f>W110</f>
        <v>180000</v>
      </c>
      <c r="Y110" s="215">
        <v>50</v>
      </c>
      <c r="Z110" s="215">
        <v>0</v>
      </c>
      <c r="AA110" s="229">
        <v>0.01</v>
      </c>
      <c r="AB110" s="229"/>
    </row>
    <row r="111" spans="1:28" x14ac:dyDescent="0.3">
      <c r="A111" s="215">
        <v>85</v>
      </c>
      <c r="B111" s="217" t="s">
        <v>4</v>
      </c>
      <c r="C111" s="215">
        <v>19266</v>
      </c>
      <c r="D111" s="215">
        <v>0</v>
      </c>
      <c r="E111" s="215">
        <v>0</v>
      </c>
      <c r="F111" s="215">
        <v>75</v>
      </c>
      <c r="G111" s="215">
        <v>1</v>
      </c>
      <c r="H111" s="209">
        <f>SUM((D111*400)+(E111*100)+F111)</f>
        <v>75</v>
      </c>
      <c r="I111" s="215">
        <v>75</v>
      </c>
      <c r="J111" s="213">
        <f>SUM(H111*I111)</f>
        <v>5625</v>
      </c>
      <c r="K111" s="215"/>
      <c r="L111" s="215"/>
      <c r="M111" s="217"/>
      <c r="N111" s="217"/>
      <c r="O111" s="215"/>
      <c r="P111" s="215"/>
      <c r="Q111" s="215"/>
      <c r="R111" s="205"/>
      <c r="S111" s="213">
        <f>SUM(O111*R111)</f>
        <v>0</v>
      </c>
      <c r="T111" s="215"/>
      <c r="U111" s="215"/>
      <c r="V111" s="213">
        <f>SUM(S111-(S111*U111/100))</f>
        <v>0</v>
      </c>
      <c r="W111" s="213">
        <f>SUM(J111+V111)</f>
        <v>5625</v>
      </c>
      <c r="X111" s="208">
        <f>W111</f>
        <v>5625</v>
      </c>
      <c r="Y111" s="215">
        <v>50</v>
      </c>
      <c r="Z111" s="215">
        <v>0</v>
      </c>
      <c r="AA111" s="229">
        <v>0.01</v>
      </c>
      <c r="AB111" s="229"/>
    </row>
    <row r="112" spans="1:28" x14ac:dyDescent="0.3">
      <c r="A112" s="215">
        <v>86</v>
      </c>
      <c r="B112" s="217" t="s">
        <v>4</v>
      </c>
      <c r="C112" s="215">
        <v>11231</v>
      </c>
      <c r="D112" s="215">
        <v>35</v>
      </c>
      <c r="E112" s="215">
        <v>0</v>
      </c>
      <c r="F112" s="215">
        <v>20</v>
      </c>
      <c r="G112" s="215">
        <v>1</v>
      </c>
      <c r="H112" s="209">
        <f>SUM((D112*400)+(E112*100)+F112)</f>
        <v>14020</v>
      </c>
      <c r="I112" s="215">
        <v>75</v>
      </c>
      <c r="J112" s="213">
        <f>SUM(H112*I112)</f>
        <v>1051500</v>
      </c>
      <c r="K112" s="215"/>
      <c r="L112" s="215"/>
      <c r="M112" s="217"/>
      <c r="N112" s="217"/>
      <c r="O112" s="215"/>
      <c r="P112" s="215"/>
      <c r="Q112" s="215"/>
      <c r="R112" s="205"/>
      <c r="S112" s="213">
        <f>SUM(O112*R112)</f>
        <v>0</v>
      </c>
      <c r="T112" s="215"/>
      <c r="U112" s="215"/>
      <c r="V112" s="213">
        <f>SUM(S112-(S112*U112/100))</f>
        <v>0</v>
      </c>
      <c r="W112" s="213">
        <f>SUM(J112+V112)</f>
        <v>1051500</v>
      </c>
      <c r="X112" s="208">
        <f>W112</f>
        <v>1051500</v>
      </c>
      <c r="Y112" s="215">
        <v>50</v>
      </c>
      <c r="Z112" s="215">
        <v>0</v>
      </c>
      <c r="AA112" s="229">
        <v>0.01</v>
      </c>
      <c r="AB112" s="229"/>
    </row>
    <row r="113" spans="1:28" x14ac:dyDescent="0.3">
      <c r="A113" s="215">
        <v>87</v>
      </c>
      <c r="B113" s="217" t="s">
        <v>4</v>
      </c>
      <c r="C113" s="215">
        <v>16750</v>
      </c>
      <c r="D113" s="215">
        <v>10</v>
      </c>
      <c r="E113" s="215">
        <v>3</v>
      </c>
      <c r="F113" s="215">
        <v>18</v>
      </c>
      <c r="G113" s="215">
        <v>1</v>
      </c>
      <c r="H113" s="209">
        <f>SUM((D113*400)+(E113*100)+F113)</f>
        <v>4318</v>
      </c>
      <c r="I113" s="215">
        <v>75</v>
      </c>
      <c r="J113" s="213">
        <f>SUM(H113*I113)</f>
        <v>323850</v>
      </c>
      <c r="K113" s="215"/>
      <c r="L113" s="215"/>
      <c r="M113" s="217"/>
      <c r="N113" s="217"/>
      <c r="O113" s="215"/>
      <c r="P113" s="215"/>
      <c r="Q113" s="215"/>
      <c r="R113" s="205"/>
      <c r="S113" s="213">
        <f>SUM(O113*R113)</f>
        <v>0</v>
      </c>
      <c r="T113" s="215"/>
      <c r="U113" s="215"/>
      <c r="V113" s="213">
        <f>SUM(S113-(S113*U113/100))</f>
        <v>0</v>
      </c>
      <c r="W113" s="213">
        <f>SUM(J113+V113)</f>
        <v>323850</v>
      </c>
      <c r="X113" s="208">
        <f>W113</f>
        <v>323850</v>
      </c>
      <c r="Y113" s="215">
        <v>50</v>
      </c>
      <c r="Z113" s="215">
        <v>0</v>
      </c>
      <c r="AA113" s="229">
        <v>0.01</v>
      </c>
      <c r="AB113" s="229"/>
    </row>
    <row r="114" spans="1:28" x14ac:dyDescent="0.3">
      <c r="A114" s="215">
        <v>88</v>
      </c>
      <c r="B114" s="217" t="s">
        <v>4</v>
      </c>
      <c r="C114" s="215">
        <v>2907</v>
      </c>
      <c r="D114" s="215">
        <v>4</v>
      </c>
      <c r="E114" s="215">
        <v>0</v>
      </c>
      <c r="F114" s="215">
        <v>0</v>
      </c>
      <c r="G114" s="215">
        <v>1</v>
      </c>
      <c r="H114" s="209">
        <f>SUM((D114*400)+(E114*100)+F114)</f>
        <v>1600</v>
      </c>
      <c r="I114" s="215">
        <v>75</v>
      </c>
      <c r="J114" s="213">
        <f>SUM(H114*I114)</f>
        <v>120000</v>
      </c>
      <c r="K114" s="215"/>
      <c r="L114" s="215"/>
      <c r="M114" s="217"/>
      <c r="N114" s="217"/>
      <c r="O114" s="215"/>
      <c r="P114" s="215"/>
      <c r="Q114" s="215"/>
      <c r="R114" s="205"/>
      <c r="S114" s="213">
        <f>SUM(O114*R114)</f>
        <v>0</v>
      </c>
      <c r="T114" s="215"/>
      <c r="U114" s="215"/>
      <c r="V114" s="213">
        <f>SUM(S114-(S114*U114/100))</f>
        <v>0</v>
      </c>
      <c r="W114" s="213">
        <f>SUM(J114+V114)</f>
        <v>120000</v>
      </c>
      <c r="X114" s="208">
        <f>W114</f>
        <v>120000</v>
      </c>
      <c r="Y114" s="215">
        <v>50</v>
      </c>
      <c r="Z114" s="215">
        <v>0</v>
      </c>
      <c r="AA114" s="229">
        <v>0.01</v>
      </c>
      <c r="AB114" s="229"/>
    </row>
    <row r="115" spans="1:28" x14ac:dyDescent="0.3">
      <c r="A115" s="215">
        <v>89</v>
      </c>
      <c r="B115" s="217" t="s">
        <v>4</v>
      </c>
      <c r="C115" s="215">
        <v>1601</v>
      </c>
      <c r="D115" s="215">
        <v>24</v>
      </c>
      <c r="E115" s="215">
        <v>2</v>
      </c>
      <c r="F115" s="215">
        <v>1</v>
      </c>
      <c r="G115" s="215">
        <v>1</v>
      </c>
      <c r="H115" s="209">
        <f>SUM((D115*400)+(E115*100)+F115)</f>
        <v>9801</v>
      </c>
      <c r="I115" s="215">
        <v>100</v>
      </c>
      <c r="J115" s="213">
        <f>SUM(H115*I115)</f>
        <v>980100</v>
      </c>
      <c r="K115" s="215"/>
      <c r="L115" s="215"/>
      <c r="M115" s="217"/>
      <c r="N115" s="217"/>
      <c r="O115" s="215"/>
      <c r="P115" s="215"/>
      <c r="Q115" s="215"/>
      <c r="R115" s="205"/>
      <c r="S115" s="213">
        <f>SUM(O115*R115)</f>
        <v>0</v>
      </c>
      <c r="T115" s="215"/>
      <c r="U115" s="215"/>
      <c r="V115" s="213">
        <f>SUM(S115-(S115*U115/100))</f>
        <v>0</v>
      </c>
      <c r="W115" s="213">
        <f>SUM(J115+V115)</f>
        <v>980100</v>
      </c>
      <c r="X115" s="208">
        <f>W115</f>
        <v>980100</v>
      </c>
      <c r="Y115" s="215">
        <v>50</v>
      </c>
      <c r="Z115" s="215">
        <v>0</v>
      </c>
      <c r="AA115" s="229">
        <v>0.01</v>
      </c>
      <c r="AB115" s="229"/>
    </row>
    <row r="116" spans="1:28" x14ac:dyDescent="0.3">
      <c r="A116" s="215">
        <v>90</v>
      </c>
      <c r="B116" s="217" t="s">
        <v>4</v>
      </c>
      <c r="C116" s="215">
        <v>8783</v>
      </c>
      <c r="D116" s="215">
        <v>33</v>
      </c>
      <c r="E116" s="215">
        <v>0</v>
      </c>
      <c r="F116" s="215">
        <v>65</v>
      </c>
      <c r="G116" s="215">
        <v>1</v>
      </c>
      <c r="H116" s="209">
        <f>SUM((D116*400)+(E116*100)+F116)</f>
        <v>13265</v>
      </c>
      <c r="I116" s="215">
        <v>75</v>
      </c>
      <c r="J116" s="213">
        <f>SUM(H116*I116)</f>
        <v>994875</v>
      </c>
      <c r="K116" s="215"/>
      <c r="L116" s="215"/>
      <c r="M116" s="217"/>
      <c r="N116" s="217"/>
      <c r="O116" s="215"/>
      <c r="P116" s="215"/>
      <c r="Q116" s="215"/>
      <c r="R116" s="205"/>
      <c r="S116" s="213">
        <f>SUM(O116*R116)</f>
        <v>0</v>
      </c>
      <c r="T116" s="215"/>
      <c r="U116" s="215"/>
      <c r="V116" s="213">
        <f>SUM(S116-(S116*U116/100))</f>
        <v>0</v>
      </c>
      <c r="W116" s="213">
        <f>SUM(J116+V116)</f>
        <v>994875</v>
      </c>
      <c r="X116" s="208">
        <f>W116</f>
        <v>994875</v>
      </c>
      <c r="Y116" s="215">
        <v>50</v>
      </c>
      <c r="Z116" s="215">
        <v>0</v>
      </c>
      <c r="AA116" s="229">
        <v>0.01</v>
      </c>
      <c r="AB116" s="229"/>
    </row>
    <row r="117" spans="1:28" x14ac:dyDescent="0.3">
      <c r="A117" s="215">
        <v>91</v>
      </c>
      <c r="B117" s="217" t="s">
        <v>4</v>
      </c>
      <c r="C117" s="215">
        <v>9051</v>
      </c>
      <c r="D117" s="215">
        <v>10</v>
      </c>
      <c r="E117" s="215">
        <v>0</v>
      </c>
      <c r="F117" s="215">
        <v>4</v>
      </c>
      <c r="G117" s="215">
        <v>1</v>
      </c>
      <c r="H117" s="209">
        <f>SUM((D117*400)+(E117*100)+F117)</f>
        <v>4004</v>
      </c>
      <c r="I117" s="215">
        <v>75</v>
      </c>
      <c r="J117" s="213">
        <f>SUM(H117*I117)</f>
        <v>300300</v>
      </c>
      <c r="K117" s="215"/>
      <c r="L117" s="215"/>
      <c r="M117" s="217"/>
      <c r="N117" s="217"/>
      <c r="O117" s="215"/>
      <c r="P117" s="215"/>
      <c r="Q117" s="215"/>
      <c r="R117" s="205"/>
      <c r="S117" s="213">
        <f>SUM(O117*R117)</f>
        <v>0</v>
      </c>
      <c r="T117" s="215"/>
      <c r="U117" s="215"/>
      <c r="V117" s="213">
        <f>SUM(S117-(S117*U117/100))</f>
        <v>0</v>
      </c>
      <c r="W117" s="213">
        <f>SUM(J117+V117)</f>
        <v>300300</v>
      </c>
      <c r="X117" s="208">
        <f>W117</f>
        <v>300300</v>
      </c>
      <c r="Y117" s="215">
        <v>50</v>
      </c>
      <c r="Z117" s="215">
        <v>0</v>
      </c>
      <c r="AA117" s="229">
        <v>0.01</v>
      </c>
      <c r="AB117" s="229"/>
    </row>
    <row r="118" spans="1:28" x14ac:dyDescent="0.3">
      <c r="A118" s="215">
        <v>92</v>
      </c>
      <c r="B118" s="217" t="s">
        <v>4</v>
      </c>
      <c r="C118" s="215">
        <v>9052</v>
      </c>
      <c r="D118" s="215">
        <v>10</v>
      </c>
      <c r="E118" s="215">
        <v>3</v>
      </c>
      <c r="F118" s="215">
        <v>69</v>
      </c>
      <c r="G118" s="215">
        <v>1</v>
      </c>
      <c r="H118" s="209">
        <f>SUM((D118*400)+(E118*100)+F118)</f>
        <v>4369</v>
      </c>
      <c r="I118" s="215">
        <v>75</v>
      </c>
      <c r="J118" s="213">
        <f>SUM(H118*I118)</f>
        <v>327675</v>
      </c>
      <c r="K118" s="215"/>
      <c r="L118" s="215"/>
      <c r="M118" s="217"/>
      <c r="N118" s="217"/>
      <c r="O118" s="215"/>
      <c r="P118" s="215"/>
      <c r="Q118" s="215"/>
      <c r="R118" s="205"/>
      <c r="S118" s="213">
        <f>SUM(O118*R118)</f>
        <v>0</v>
      </c>
      <c r="T118" s="215"/>
      <c r="U118" s="215"/>
      <c r="V118" s="213">
        <f>SUM(S118-(S118*U118/100))</f>
        <v>0</v>
      </c>
      <c r="W118" s="213">
        <f>SUM(J118+V118)</f>
        <v>327675</v>
      </c>
      <c r="X118" s="208">
        <f>W118</f>
        <v>327675</v>
      </c>
      <c r="Y118" s="215">
        <v>50</v>
      </c>
      <c r="Z118" s="215">
        <v>0</v>
      </c>
      <c r="AA118" s="229">
        <v>0.01</v>
      </c>
      <c r="AB118" s="229"/>
    </row>
    <row r="119" spans="1:28" x14ac:dyDescent="0.3">
      <c r="A119" s="215">
        <v>93</v>
      </c>
      <c r="B119" s="217" t="s">
        <v>4</v>
      </c>
      <c r="C119" s="215">
        <v>24347</v>
      </c>
      <c r="D119" s="215">
        <v>19</v>
      </c>
      <c r="E119" s="215">
        <v>0</v>
      </c>
      <c r="F119" s="215">
        <v>34</v>
      </c>
      <c r="G119" s="215">
        <v>1</v>
      </c>
      <c r="H119" s="209">
        <f>SUM((D119*400)+(E119*100)+F119)</f>
        <v>7634</v>
      </c>
      <c r="I119" s="215">
        <v>75</v>
      </c>
      <c r="J119" s="213">
        <f>SUM(H119*I119)</f>
        <v>572550</v>
      </c>
      <c r="K119" s="215"/>
      <c r="L119" s="215"/>
      <c r="M119" s="217"/>
      <c r="N119" s="217"/>
      <c r="O119" s="215"/>
      <c r="P119" s="215"/>
      <c r="Q119" s="215"/>
      <c r="R119" s="205"/>
      <c r="S119" s="213">
        <f>SUM(O119*R119)</f>
        <v>0</v>
      </c>
      <c r="T119" s="215"/>
      <c r="U119" s="215"/>
      <c r="V119" s="213">
        <f>SUM(S119-(S119*U119/100))</f>
        <v>0</v>
      </c>
      <c r="W119" s="213">
        <f>SUM(J119+V119)</f>
        <v>572550</v>
      </c>
      <c r="X119" s="208">
        <f>W119</f>
        <v>572550</v>
      </c>
      <c r="Y119" s="215">
        <v>50</v>
      </c>
      <c r="Z119" s="215">
        <v>0</v>
      </c>
      <c r="AA119" s="229">
        <v>0.01</v>
      </c>
      <c r="AB119" s="229"/>
    </row>
    <row r="120" spans="1:28" x14ac:dyDescent="0.3">
      <c r="A120" s="215">
        <v>94</v>
      </c>
      <c r="B120" s="217" t="s">
        <v>4</v>
      </c>
      <c r="C120" s="215">
        <v>1545</v>
      </c>
      <c r="D120" s="215">
        <v>23</v>
      </c>
      <c r="E120" s="215">
        <v>0</v>
      </c>
      <c r="F120" s="215">
        <v>28</v>
      </c>
      <c r="G120" s="215">
        <v>1</v>
      </c>
      <c r="H120" s="209">
        <f>SUM((D120*400)+(E120*100)+F120)</f>
        <v>9228</v>
      </c>
      <c r="I120" s="215">
        <v>75</v>
      </c>
      <c r="J120" s="213">
        <f>SUM(H120*I120)</f>
        <v>692100</v>
      </c>
      <c r="K120" s="215"/>
      <c r="L120" s="215"/>
      <c r="M120" s="217"/>
      <c r="N120" s="217"/>
      <c r="O120" s="215"/>
      <c r="P120" s="215"/>
      <c r="Q120" s="215"/>
      <c r="R120" s="205"/>
      <c r="S120" s="213">
        <f>SUM(O120*R120)</f>
        <v>0</v>
      </c>
      <c r="T120" s="215"/>
      <c r="U120" s="215"/>
      <c r="V120" s="213">
        <f>SUM(S120-(S120*U120/100))</f>
        <v>0</v>
      </c>
      <c r="W120" s="213">
        <f>SUM(J120+V120)</f>
        <v>692100</v>
      </c>
      <c r="X120" s="208">
        <f>W120</f>
        <v>692100</v>
      </c>
      <c r="Y120" s="215">
        <v>50</v>
      </c>
      <c r="Z120" s="215">
        <v>0</v>
      </c>
      <c r="AA120" s="229">
        <v>0.01</v>
      </c>
      <c r="AB120" s="229"/>
    </row>
    <row r="121" spans="1:28" x14ac:dyDescent="0.3">
      <c r="A121" s="215">
        <v>95</v>
      </c>
      <c r="B121" s="217" t="s">
        <v>4</v>
      </c>
      <c r="C121" s="215">
        <v>4040</v>
      </c>
      <c r="D121" s="215">
        <v>19</v>
      </c>
      <c r="E121" s="215">
        <v>3</v>
      </c>
      <c r="F121" s="215">
        <v>27</v>
      </c>
      <c r="G121" s="215">
        <v>1</v>
      </c>
      <c r="H121" s="209">
        <f>SUM((D121*400)+(E121*100)+F121)</f>
        <v>7927</v>
      </c>
      <c r="I121" s="215">
        <v>75</v>
      </c>
      <c r="J121" s="213">
        <f>SUM(H121*I121)</f>
        <v>594525</v>
      </c>
      <c r="K121" s="215"/>
      <c r="L121" s="215"/>
      <c r="M121" s="217"/>
      <c r="N121" s="217"/>
      <c r="O121" s="215"/>
      <c r="P121" s="215"/>
      <c r="Q121" s="215"/>
      <c r="R121" s="205"/>
      <c r="S121" s="213">
        <f>SUM(O121*R121)</f>
        <v>0</v>
      </c>
      <c r="T121" s="215"/>
      <c r="U121" s="215"/>
      <c r="V121" s="213">
        <f>SUM(S121-(S121*U121/100))</f>
        <v>0</v>
      </c>
      <c r="W121" s="213">
        <f>SUM(J121+V121)</f>
        <v>594525</v>
      </c>
      <c r="X121" s="208">
        <f>W121</f>
        <v>594525</v>
      </c>
      <c r="Y121" s="215">
        <v>50</v>
      </c>
      <c r="Z121" s="215">
        <v>0</v>
      </c>
      <c r="AA121" s="229">
        <v>0.01</v>
      </c>
      <c r="AB121" s="229"/>
    </row>
    <row r="122" spans="1:28" x14ac:dyDescent="0.3">
      <c r="A122" s="215">
        <v>96</v>
      </c>
      <c r="B122" s="217" t="s">
        <v>4</v>
      </c>
      <c r="C122" s="215">
        <v>1511</v>
      </c>
      <c r="D122" s="215">
        <v>11</v>
      </c>
      <c r="E122" s="215">
        <v>0</v>
      </c>
      <c r="F122" s="215">
        <v>5</v>
      </c>
      <c r="G122" s="215">
        <v>1</v>
      </c>
      <c r="H122" s="209">
        <f>SUM((D122*400)+(E122*100)+F122)</f>
        <v>4405</v>
      </c>
      <c r="I122" s="215">
        <v>75</v>
      </c>
      <c r="J122" s="213">
        <f>SUM(H122*I122)</f>
        <v>330375</v>
      </c>
      <c r="K122" s="215"/>
      <c r="L122" s="215"/>
      <c r="M122" s="217"/>
      <c r="N122" s="217"/>
      <c r="O122" s="215"/>
      <c r="P122" s="215"/>
      <c r="Q122" s="215"/>
      <c r="R122" s="205"/>
      <c r="S122" s="213">
        <f>SUM(O122*R122)</f>
        <v>0</v>
      </c>
      <c r="T122" s="215"/>
      <c r="U122" s="215"/>
      <c r="V122" s="213">
        <f>SUM(S122-(S122*U122/100))</f>
        <v>0</v>
      </c>
      <c r="W122" s="213">
        <f>SUM(J122+V122)</f>
        <v>330375</v>
      </c>
      <c r="X122" s="208">
        <f>W122</f>
        <v>330375</v>
      </c>
      <c r="Y122" s="215">
        <v>50</v>
      </c>
      <c r="Z122" s="215">
        <v>0</v>
      </c>
      <c r="AA122" s="229">
        <v>0.01</v>
      </c>
      <c r="AB122" s="229"/>
    </row>
    <row r="123" spans="1:28" x14ac:dyDescent="0.3">
      <c r="A123" s="215">
        <v>97</v>
      </c>
      <c r="B123" s="217" t="s">
        <v>4</v>
      </c>
      <c r="C123" s="215">
        <v>8539</v>
      </c>
      <c r="D123" s="215">
        <v>6</v>
      </c>
      <c r="E123" s="215">
        <v>1</v>
      </c>
      <c r="F123" s="215">
        <v>35</v>
      </c>
      <c r="G123" s="215">
        <v>1</v>
      </c>
      <c r="H123" s="209">
        <f>SUM((D123*400)+(E123*100)+F123)</f>
        <v>2535</v>
      </c>
      <c r="I123" s="215">
        <v>75</v>
      </c>
      <c r="J123" s="213">
        <f>SUM(H123*I123)</f>
        <v>190125</v>
      </c>
      <c r="K123" s="215"/>
      <c r="L123" s="215"/>
      <c r="M123" s="217"/>
      <c r="N123" s="217"/>
      <c r="O123" s="215"/>
      <c r="P123" s="215"/>
      <c r="Q123" s="215"/>
      <c r="R123" s="205"/>
      <c r="S123" s="213">
        <f>SUM(O123*R123)</f>
        <v>0</v>
      </c>
      <c r="T123" s="215"/>
      <c r="U123" s="215"/>
      <c r="V123" s="213">
        <f>SUM(S123-(S123*U123/100))</f>
        <v>0</v>
      </c>
      <c r="W123" s="213">
        <f>SUM(J123+V123)</f>
        <v>190125</v>
      </c>
      <c r="X123" s="208">
        <f>W123</f>
        <v>190125</v>
      </c>
      <c r="Y123" s="215">
        <v>50</v>
      </c>
      <c r="Z123" s="215">
        <v>0</v>
      </c>
      <c r="AA123" s="229">
        <v>0.01</v>
      </c>
      <c r="AB123" s="229"/>
    </row>
    <row r="124" spans="1:28" x14ac:dyDescent="0.3">
      <c r="A124" s="215">
        <v>98</v>
      </c>
      <c r="B124" s="217" t="s">
        <v>4</v>
      </c>
      <c r="C124" s="215">
        <v>11234</v>
      </c>
      <c r="D124" s="215">
        <v>26</v>
      </c>
      <c r="E124" s="215">
        <v>0</v>
      </c>
      <c r="F124" s="215">
        <v>16</v>
      </c>
      <c r="G124" s="215">
        <v>1</v>
      </c>
      <c r="H124" s="209">
        <f>SUM((D124*400)+(E124*100)+F124)</f>
        <v>10416</v>
      </c>
      <c r="I124" s="215">
        <v>100</v>
      </c>
      <c r="J124" s="213">
        <f>SUM(H124*I124)</f>
        <v>1041600</v>
      </c>
      <c r="K124" s="215"/>
      <c r="L124" s="215"/>
      <c r="M124" s="217"/>
      <c r="N124" s="217"/>
      <c r="O124" s="215"/>
      <c r="P124" s="215"/>
      <c r="Q124" s="215"/>
      <c r="R124" s="205"/>
      <c r="S124" s="213">
        <f>SUM(O124*R124)</f>
        <v>0</v>
      </c>
      <c r="T124" s="215"/>
      <c r="U124" s="215"/>
      <c r="V124" s="213">
        <f>SUM(S124-(S124*U124/100))</f>
        <v>0</v>
      </c>
      <c r="W124" s="213">
        <f>SUM(J124+V124)</f>
        <v>1041600</v>
      </c>
      <c r="X124" s="208">
        <f>W124</f>
        <v>1041600</v>
      </c>
      <c r="Y124" s="215">
        <v>50</v>
      </c>
      <c r="Z124" s="215">
        <v>0</v>
      </c>
      <c r="AA124" s="229">
        <v>0.01</v>
      </c>
      <c r="AB124" s="229"/>
    </row>
    <row r="125" spans="1:28" x14ac:dyDescent="0.3">
      <c r="A125" s="215">
        <v>99</v>
      </c>
      <c r="B125" s="217" t="s">
        <v>4</v>
      </c>
      <c r="C125" s="215">
        <v>8323</v>
      </c>
      <c r="D125" s="215">
        <v>16</v>
      </c>
      <c r="E125" s="215">
        <v>3</v>
      </c>
      <c r="F125" s="215">
        <v>78</v>
      </c>
      <c r="G125" s="215">
        <v>1</v>
      </c>
      <c r="H125" s="209">
        <f>SUM((D125*400)+(E125*100)+F125)</f>
        <v>6778</v>
      </c>
      <c r="I125" s="215">
        <v>75</v>
      </c>
      <c r="J125" s="213">
        <f>SUM(H125*I125)</f>
        <v>508350</v>
      </c>
      <c r="K125" s="215"/>
      <c r="L125" s="215"/>
      <c r="M125" s="217"/>
      <c r="N125" s="217"/>
      <c r="O125" s="215"/>
      <c r="P125" s="215"/>
      <c r="Q125" s="215"/>
      <c r="R125" s="205"/>
      <c r="S125" s="213">
        <f>SUM(O125*R125)</f>
        <v>0</v>
      </c>
      <c r="T125" s="215"/>
      <c r="U125" s="215"/>
      <c r="V125" s="213">
        <f>SUM(S125-(S125*U125/100))</f>
        <v>0</v>
      </c>
      <c r="W125" s="213">
        <f>SUM(J125+V125)</f>
        <v>508350</v>
      </c>
      <c r="X125" s="208">
        <f>W125</f>
        <v>508350</v>
      </c>
      <c r="Y125" s="215">
        <v>50</v>
      </c>
      <c r="Z125" s="215">
        <v>0</v>
      </c>
      <c r="AA125" s="229">
        <v>0.01</v>
      </c>
      <c r="AB125" s="229"/>
    </row>
    <row r="126" spans="1:28" x14ac:dyDescent="0.3">
      <c r="A126" s="215">
        <v>100</v>
      </c>
      <c r="B126" s="217" t="s">
        <v>4</v>
      </c>
      <c r="C126" s="215">
        <v>11233</v>
      </c>
      <c r="D126" s="215">
        <v>17</v>
      </c>
      <c r="E126" s="215">
        <v>1</v>
      </c>
      <c r="F126" s="215">
        <v>70</v>
      </c>
      <c r="G126" s="215">
        <v>1</v>
      </c>
      <c r="H126" s="209">
        <f>SUM((D126*400)+(E126*100)+F126)</f>
        <v>6970</v>
      </c>
      <c r="I126" s="215">
        <v>75</v>
      </c>
      <c r="J126" s="213">
        <f>SUM(H126*I126)</f>
        <v>522750</v>
      </c>
      <c r="K126" s="215"/>
      <c r="L126" s="215"/>
      <c r="M126" s="217"/>
      <c r="N126" s="217"/>
      <c r="O126" s="215"/>
      <c r="P126" s="215"/>
      <c r="Q126" s="215"/>
      <c r="R126" s="205"/>
      <c r="S126" s="213">
        <f>SUM(O126*R126)</f>
        <v>0</v>
      </c>
      <c r="T126" s="215"/>
      <c r="U126" s="215"/>
      <c r="V126" s="213">
        <f>SUM(S126-(S126*U126/100))</f>
        <v>0</v>
      </c>
      <c r="W126" s="213">
        <f>SUM(J126+V126)</f>
        <v>522750</v>
      </c>
      <c r="X126" s="208">
        <f>W126</f>
        <v>522750</v>
      </c>
      <c r="Y126" s="215">
        <v>50</v>
      </c>
      <c r="Z126" s="215">
        <v>0</v>
      </c>
      <c r="AA126" s="229">
        <v>0.01</v>
      </c>
      <c r="AB126" s="229"/>
    </row>
    <row r="127" spans="1:28" x14ac:dyDescent="0.3">
      <c r="A127" s="215">
        <v>101</v>
      </c>
      <c r="B127" s="217" t="s">
        <v>4</v>
      </c>
      <c r="C127" s="215">
        <v>2932</v>
      </c>
      <c r="D127" s="215">
        <v>8</v>
      </c>
      <c r="E127" s="215">
        <v>0</v>
      </c>
      <c r="F127" s="215">
        <v>0</v>
      </c>
      <c r="G127" s="215">
        <v>1</v>
      </c>
      <c r="H127" s="209">
        <f>SUM((D127*400)+(E127*100)+F127)</f>
        <v>3200</v>
      </c>
      <c r="I127" s="215">
        <v>75</v>
      </c>
      <c r="J127" s="213">
        <f>SUM(H127*I127)</f>
        <v>240000</v>
      </c>
      <c r="K127" s="215"/>
      <c r="L127" s="215"/>
      <c r="M127" s="217"/>
      <c r="N127" s="217"/>
      <c r="O127" s="215"/>
      <c r="P127" s="215"/>
      <c r="Q127" s="215"/>
      <c r="R127" s="205"/>
      <c r="S127" s="213">
        <f>SUM(O127*R127)</f>
        <v>0</v>
      </c>
      <c r="T127" s="215"/>
      <c r="U127" s="215"/>
      <c r="V127" s="213">
        <f>SUM(S127-(S127*U127/100))</f>
        <v>0</v>
      </c>
      <c r="W127" s="213">
        <f>SUM(J127+V127)</f>
        <v>240000</v>
      </c>
      <c r="X127" s="208">
        <f>W127</f>
        <v>240000</v>
      </c>
      <c r="Y127" s="215">
        <v>50</v>
      </c>
      <c r="Z127" s="215">
        <v>0</v>
      </c>
      <c r="AA127" s="229">
        <v>0.01</v>
      </c>
      <c r="AB127" s="229"/>
    </row>
    <row r="128" spans="1:28" x14ac:dyDescent="0.3">
      <c r="A128" s="215">
        <v>102</v>
      </c>
      <c r="B128" s="217" t="s">
        <v>4</v>
      </c>
      <c r="C128" s="215">
        <v>1661</v>
      </c>
      <c r="D128" s="215">
        <v>23</v>
      </c>
      <c r="E128" s="215">
        <v>1</v>
      </c>
      <c r="F128" s="215">
        <v>41</v>
      </c>
      <c r="G128" s="215">
        <v>1</v>
      </c>
      <c r="H128" s="209">
        <f>SUM((D128*400)+(E128*100)+F128)</f>
        <v>9341</v>
      </c>
      <c r="I128" s="215">
        <v>100</v>
      </c>
      <c r="J128" s="213">
        <f>SUM(H128*I128)</f>
        <v>934100</v>
      </c>
      <c r="K128" s="215"/>
      <c r="L128" s="215"/>
      <c r="M128" s="217"/>
      <c r="N128" s="217"/>
      <c r="O128" s="224"/>
      <c r="P128" s="224"/>
      <c r="Q128" s="215"/>
      <c r="R128" s="205"/>
      <c r="S128" s="213">
        <f>SUM(O128*R128)</f>
        <v>0</v>
      </c>
      <c r="T128" s="215"/>
      <c r="U128" s="215"/>
      <c r="V128" s="213">
        <f>SUM(S128-(S128*U128/100))</f>
        <v>0</v>
      </c>
      <c r="W128" s="213">
        <f>SUM(J128+V128)</f>
        <v>934100</v>
      </c>
      <c r="X128" s="208">
        <f>W128</f>
        <v>934100</v>
      </c>
      <c r="Y128" s="215">
        <v>50</v>
      </c>
      <c r="Z128" s="215">
        <v>0</v>
      </c>
      <c r="AA128" s="229">
        <v>0.01</v>
      </c>
      <c r="AB128" s="215"/>
    </row>
    <row r="129" spans="1:28" ht="19.5" customHeight="1" x14ac:dyDescent="0.3">
      <c r="A129" s="215">
        <v>103</v>
      </c>
      <c r="B129" s="217" t="s">
        <v>4</v>
      </c>
      <c r="C129" s="215">
        <v>12069</v>
      </c>
      <c r="D129" s="215">
        <v>5</v>
      </c>
      <c r="E129" s="215">
        <v>0</v>
      </c>
      <c r="F129" s="215">
        <v>0</v>
      </c>
      <c r="G129" s="215">
        <v>1</v>
      </c>
      <c r="H129" s="209">
        <f>SUM((D129*400)+(E129*100)+F129)</f>
        <v>2000</v>
      </c>
      <c r="I129" s="215">
        <v>75</v>
      </c>
      <c r="J129" s="213">
        <f>SUM(H129*I129)</f>
        <v>150000</v>
      </c>
      <c r="K129" s="215"/>
      <c r="L129" s="215"/>
      <c r="M129" s="217"/>
      <c r="N129" s="217"/>
      <c r="O129" s="224"/>
      <c r="P129" s="224"/>
      <c r="Q129" s="215"/>
      <c r="R129" s="205"/>
      <c r="S129" s="213">
        <f>SUM(O129*R129)</f>
        <v>0</v>
      </c>
      <c r="T129" s="215"/>
      <c r="U129" s="215"/>
      <c r="V129" s="213">
        <f>SUM(S129-(S129*U129/100))</f>
        <v>0</v>
      </c>
      <c r="W129" s="213">
        <f>SUM(J129+V129)</f>
        <v>150000</v>
      </c>
      <c r="X129" s="208">
        <f>W129</f>
        <v>150000</v>
      </c>
      <c r="Y129" s="215">
        <v>50</v>
      </c>
      <c r="Z129" s="215">
        <v>0</v>
      </c>
      <c r="AA129" s="229">
        <v>0.01</v>
      </c>
      <c r="AB129" s="215"/>
    </row>
    <row r="130" spans="1:28" ht="19.5" customHeight="1" x14ac:dyDescent="0.3">
      <c r="A130" s="215">
        <v>104</v>
      </c>
      <c r="B130" s="217" t="s">
        <v>4</v>
      </c>
      <c r="C130" s="215">
        <v>11232</v>
      </c>
      <c r="D130" s="215">
        <v>15</v>
      </c>
      <c r="E130" s="215">
        <v>0</v>
      </c>
      <c r="F130" s="215">
        <v>0</v>
      </c>
      <c r="G130" s="215">
        <v>1</v>
      </c>
      <c r="H130" s="209">
        <f>SUM((D130*400)+(E130*100)+F130)</f>
        <v>6000</v>
      </c>
      <c r="I130" s="215">
        <v>75</v>
      </c>
      <c r="J130" s="213">
        <f>SUM(H130*I130)</f>
        <v>450000</v>
      </c>
      <c r="K130" s="215"/>
      <c r="L130" s="215"/>
      <c r="M130" s="217"/>
      <c r="N130" s="217"/>
      <c r="O130" s="215"/>
      <c r="P130" s="215"/>
      <c r="Q130" s="215"/>
      <c r="R130" s="205"/>
      <c r="S130" s="213">
        <f>SUM(O130*R130)</f>
        <v>0</v>
      </c>
      <c r="T130" s="215"/>
      <c r="U130" s="215"/>
      <c r="V130" s="213">
        <f>SUM(S130-(S130*U130/100))</f>
        <v>0</v>
      </c>
      <c r="W130" s="213">
        <f>SUM(J130+V130)</f>
        <v>450000</v>
      </c>
      <c r="X130" s="208">
        <f>W130</f>
        <v>450000</v>
      </c>
      <c r="Y130" s="215">
        <v>50</v>
      </c>
      <c r="Z130" s="215">
        <v>0</v>
      </c>
      <c r="AA130" s="229">
        <v>0.01</v>
      </c>
      <c r="AB130" s="229"/>
    </row>
    <row r="131" spans="1:28" x14ac:dyDescent="0.3">
      <c r="A131" s="215">
        <v>105</v>
      </c>
      <c r="B131" s="217" t="s">
        <v>4</v>
      </c>
      <c r="C131" s="215"/>
      <c r="D131" s="215">
        <v>0</v>
      </c>
      <c r="E131" s="215">
        <v>0</v>
      </c>
      <c r="F131" s="215">
        <v>97</v>
      </c>
      <c r="G131" s="215">
        <v>2</v>
      </c>
      <c r="H131" s="209">
        <f>SUM((D131*400)+(E131*100)+F131)</f>
        <v>97</v>
      </c>
      <c r="I131" s="215">
        <v>75</v>
      </c>
      <c r="J131" s="213">
        <f>SUM(H131*I131)</f>
        <v>7275</v>
      </c>
      <c r="K131" s="215"/>
      <c r="L131" s="215">
        <v>56</v>
      </c>
      <c r="M131" s="217" t="s">
        <v>3</v>
      </c>
      <c r="N131" s="217" t="s">
        <v>2</v>
      </c>
      <c r="O131" s="215">
        <v>64</v>
      </c>
      <c r="P131" s="215"/>
      <c r="Q131" s="215"/>
      <c r="R131" s="205">
        <v>6500</v>
      </c>
      <c r="S131" s="213">
        <f>SUM(O131*R131)</f>
        <v>416000</v>
      </c>
      <c r="T131" s="215">
        <v>30</v>
      </c>
      <c r="U131" s="215">
        <v>50</v>
      </c>
      <c r="V131" s="213">
        <f>SUM(S131-(S131*U131/100))</f>
        <v>208000</v>
      </c>
      <c r="W131" s="213">
        <f>SUM(J131+V131)</f>
        <v>215275</v>
      </c>
      <c r="X131" s="208">
        <f>W131</f>
        <v>215275</v>
      </c>
      <c r="Y131" s="215">
        <v>10</v>
      </c>
      <c r="Z131" s="215">
        <v>0</v>
      </c>
      <c r="AA131" s="229">
        <v>0.02</v>
      </c>
      <c r="AB131" s="229"/>
    </row>
    <row r="132" spans="1:28" ht="19.5" customHeight="1" x14ac:dyDescent="0.3">
      <c r="A132" s="215">
        <v>106</v>
      </c>
      <c r="B132" s="217" t="s">
        <v>4</v>
      </c>
      <c r="C132" s="215">
        <v>6716</v>
      </c>
      <c r="D132" s="215">
        <v>0</v>
      </c>
      <c r="E132" s="215">
        <v>3</v>
      </c>
      <c r="F132" s="215">
        <v>15</v>
      </c>
      <c r="G132" s="215">
        <v>2</v>
      </c>
      <c r="H132" s="209">
        <f>SUM((D132*400)+(E132*100)+F132)</f>
        <v>315</v>
      </c>
      <c r="I132" s="215">
        <v>100</v>
      </c>
      <c r="J132" s="213">
        <f>SUM(H132*I132)</f>
        <v>31500</v>
      </c>
      <c r="K132" s="215"/>
      <c r="L132" s="215">
        <v>65</v>
      </c>
      <c r="M132" s="217" t="s">
        <v>10</v>
      </c>
      <c r="N132" s="217" t="s">
        <v>9</v>
      </c>
      <c r="O132" s="215">
        <v>37</v>
      </c>
      <c r="P132" s="215"/>
      <c r="Q132" s="215"/>
      <c r="R132" s="205">
        <v>6500</v>
      </c>
      <c r="S132" s="213">
        <f>SUM(O132*R132)</f>
        <v>240500</v>
      </c>
      <c r="T132" s="215">
        <v>16</v>
      </c>
      <c r="U132" s="215">
        <v>55</v>
      </c>
      <c r="V132" s="213">
        <f>SUM(S132-(S132*U132/100))</f>
        <v>108225</v>
      </c>
      <c r="W132" s="213">
        <f>SUM(J132+V132)</f>
        <v>139725</v>
      </c>
      <c r="X132" s="208">
        <f>W132</f>
        <v>139725</v>
      </c>
      <c r="Y132" s="215">
        <v>10</v>
      </c>
      <c r="Z132" s="215">
        <v>0</v>
      </c>
      <c r="AA132" s="229">
        <v>0.02</v>
      </c>
      <c r="AB132" s="229"/>
    </row>
    <row r="133" spans="1:28" x14ac:dyDescent="0.3">
      <c r="A133" s="215">
        <v>107</v>
      </c>
      <c r="B133" s="217" t="s">
        <v>4</v>
      </c>
      <c r="C133" s="215">
        <v>6868</v>
      </c>
      <c r="D133" s="215">
        <v>1</v>
      </c>
      <c r="E133" s="215">
        <v>3</v>
      </c>
      <c r="F133" s="215">
        <v>11</v>
      </c>
      <c r="G133" s="215">
        <v>1</v>
      </c>
      <c r="H133" s="209">
        <f>SUM((D133*400)+(E133*100)+F133)</f>
        <v>711</v>
      </c>
      <c r="I133" s="215">
        <v>75</v>
      </c>
      <c r="J133" s="213">
        <f>SUM(H133*I133)</f>
        <v>53325</v>
      </c>
      <c r="K133" s="215"/>
      <c r="L133" s="215"/>
      <c r="M133" s="217" t="s">
        <v>71</v>
      </c>
      <c r="N133" s="217" t="s">
        <v>0</v>
      </c>
      <c r="O133" s="215">
        <v>7</v>
      </c>
      <c r="P133" s="215"/>
      <c r="Q133" s="215"/>
      <c r="R133" s="205">
        <v>5400</v>
      </c>
      <c r="S133" s="213">
        <f>SUM(O133*R133)</f>
        <v>37800</v>
      </c>
      <c r="T133" s="215">
        <v>16</v>
      </c>
      <c r="U133" s="215">
        <v>72</v>
      </c>
      <c r="V133" s="213">
        <f>SUM(S133-(S133*U133/100))</f>
        <v>10584</v>
      </c>
      <c r="W133" s="213">
        <f>SUM(J133+V133)</f>
        <v>63909</v>
      </c>
      <c r="X133" s="208">
        <f>W133</f>
        <v>63909</v>
      </c>
      <c r="Y133" s="215">
        <v>50</v>
      </c>
      <c r="Z133" s="215">
        <v>0</v>
      </c>
      <c r="AA133" s="229">
        <v>0.01</v>
      </c>
      <c r="AB133" s="229"/>
    </row>
    <row r="134" spans="1:28" x14ac:dyDescent="0.3">
      <c r="A134" s="215">
        <v>108</v>
      </c>
      <c r="B134" s="217" t="s">
        <v>4</v>
      </c>
      <c r="C134" s="215">
        <v>6868</v>
      </c>
      <c r="D134" s="215">
        <v>1</v>
      </c>
      <c r="E134" s="215">
        <v>3</v>
      </c>
      <c r="F134" s="215">
        <v>11</v>
      </c>
      <c r="G134" s="215">
        <v>1</v>
      </c>
      <c r="H134" s="209">
        <f>SUM((D134*400)+(E134*100)+F134)</f>
        <v>711</v>
      </c>
      <c r="I134" s="215">
        <v>130</v>
      </c>
      <c r="J134" s="213">
        <f>SUM(H134*I134)</f>
        <v>92430</v>
      </c>
      <c r="K134" s="215"/>
      <c r="L134" s="215"/>
      <c r="M134" s="217" t="s">
        <v>11</v>
      </c>
      <c r="N134" s="217" t="s">
        <v>0</v>
      </c>
      <c r="O134" s="215">
        <v>12</v>
      </c>
      <c r="P134" s="215"/>
      <c r="Q134" s="215"/>
      <c r="R134" s="205">
        <v>2050</v>
      </c>
      <c r="S134" s="213">
        <f>SUM(O134*R134)</f>
        <v>24600</v>
      </c>
      <c r="T134" s="215">
        <v>1</v>
      </c>
      <c r="U134" s="215">
        <v>3</v>
      </c>
      <c r="V134" s="213">
        <f>SUM(S134-(S134*U134/100))</f>
        <v>23862</v>
      </c>
      <c r="W134" s="213">
        <f>SUM(J134+V134)</f>
        <v>116292</v>
      </c>
      <c r="X134" s="208">
        <f>W134</f>
        <v>116292</v>
      </c>
      <c r="Y134" s="215">
        <v>50</v>
      </c>
      <c r="Z134" s="215">
        <v>0</v>
      </c>
      <c r="AA134" s="229">
        <v>0.01</v>
      </c>
      <c r="AB134" s="229"/>
    </row>
    <row r="135" spans="1:28" x14ac:dyDescent="0.3">
      <c r="A135" s="215">
        <v>109</v>
      </c>
      <c r="B135" s="217" t="s">
        <v>4</v>
      </c>
      <c r="C135" s="215">
        <v>1575</v>
      </c>
      <c r="D135" s="215">
        <v>4</v>
      </c>
      <c r="E135" s="215">
        <v>3</v>
      </c>
      <c r="F135" s="215">
        <v>1</v>
      </c>
      <c r="G135" s="215">
        <v>1</v>
      </c>
      <c r="H135" s="209">
        <f>SUM((D135*400)+(E135*100)+F135)</f>
        <v>1901</v>
      </c>
      <c r="I135" s="215">
        <v>75</v>
      </c>
      <c r="J135" s="213">
        <f>SUM(H135*I135)</f>
        <v>142575</v>
      </c>
      <c r="K135" s="215"/>
      <c r="L135" s="215"/>
      <c r="M135" s="217"/>
      <c r="N135" s="217"/>
      <c r="O135" s="215"/>
      <c r="P135" s="215"/>
      <c r="Q135" s="215"/>
      <c r="R135" s="205"/>
      <c r="S135" s="213">
        <f>SUM(O135*R135)</f>
        <v>0</v>
      </c>
      <c r="T135" s="215"/>
      <c r="U135" s="215"/>
      <c r="V135" s="213">
        <f>SUM(S135-(S135*U135/100))</f>
        <v>0</v>
      </c>
      <c r="W135" s="213">
        <f>SUM(J135+V135)</f>
        <v>142575</v>
      </c>
      <c r="X135" s="208">
        <f>W135</f>
        <v>142575</v>
      </c>
      <c r="Y135" s="215">
        <v>50</v>
      </c>
      <c r="Z135" s="215">
        <v>0</v>
      </c>
      <c r="AA135" s="229">
        <v>0.01</v>
      </c>
      <c r="AB135" s="229"/>
    </row>
    <row r="136" spans="1:28" ht="19.5" customHeight="1" x14ac:dyDescent="0.3">
      <c r="A136" s="215">
        <v>110</v>
      </c>
      <c r="B136" s="217" t="s">
        <v>4</v>
      </c>
      <c r="C136" s="215"/>
      <c r="D136" s="215">
        <v>12</v>
      </c>
      <c r="E136" s="215">
        <v>1</v>
      </c>
      <c r="F136" s="215">
        <v>13</v>
      </c>
      <c r="G136" s="215">
        <v>1</v>
      </c>
      <c r="H136" s="209">
        <f>SUM((D136*400)+(E136*100)+F136)</f>
        <v>4913</v>
      </c>
      <c r="I136" s="215">
        <v>75</v>
      </c>
      <c r="J136" s="213">
        <f>SUM(H136*I136)</f>
        <v>368475</v>
      </c>
      <c r="K136" s="215"/>
      <c r="L136" s="215"/>
      <c r="M136" s="217"/>
      <c r="N136" s="217"/>
      <c r="O136" s="215"/>
      <c r="P136" s="215"/>
      <c r="Q136" s="215"/>
      <c r="R136" s="205"/>
      <c r="S136" s="213">
        <f>SUM(O136*R136)</f>
        <v>0</v>
      </c>
      <c r="T136" s="215"/>
      <c r="U136" s="215"/>
      <c r="V136" s="213">
        <f>SUM(S136-(S136*U136/100))</f>
        <v>0</v>
      </c>
      <c r="W136" s="213">
        <f>SUM(J136+V136)</f>
        <v>368475</v>
      </c>
      <c r="X136" s="208">
        <f>W136</f>
        <v>368475</v>
      </c>
      <c r="Y136" s="215">
        <v>50</v>
      </c>
      <c r="Z136" s="215">
        <v>0</v>
      </c>
      <c r="AA136" s="229">
        <v>0.01</v>
      </c>
      <c r="AB136" s="229"/>
    </row>
    <row r="137" spans="1:28" x14ac:dyDescent="0.3">
      <c r="A137" s="215">
        <v>111</v>
      </c>
      <c r="B137" s="217" t="s">
        <v>4</v>
      </c>
      <c r="C137" s="215"/>
      <c r="D137" s="215">
        <v>4</v>
      </c>
      <c r="E137" s="215">
        <v>0</v>
      </c>
      <c r="F137" s="215">
        <v>0</v>
      </c>
      <c r="G137" s="215">
        <v>1</v>
      </c>
      <c r="H137" s="209">
        <f>SUM((D137*400)+(E137*100)+F137)</f>
        <v>1600</v>
      </c>
      <c r="I137" s="215">
        <v>75</v>
      </c>
      <c r="J137" s="213">
        <f>SUM(H137*I137)</f>
        <v>120000</v>
      </c>
      <c r="K137" s="215"/>
      <c r="L137" s="215"/>
      <c r="M137" s="217"/>
      <c r="N137" s="217"/>
      <c r="O137" s="215"/>
      <c r="P137" s="215"/>
      <c r="Q137" s="215"/>
      <c r="R137" s="205"/>
      <c r="S137" s="213">
        <f>SUM(O137*R137)</f>
        <v>0</v>
      </c>
      <c r="T137" s="215"/>
      <c r="U137" s="215"/>
      <c r="V137" s="213">
        <f>SUM(S137-(S137*U137/100))</f>
        <v>0</v>
      </c>
      <c r="W137" s="213">
        <f>SUM(J137+V137)</f>
        <v>120000</v>
      </c>
      <c r="X137" s="208">
        <f>W137</f>
        <v>120000</v>
      </c>
      <c r="Y137" s="215">
        <v>50</v>
      </c>
      <c r="Z137" s="215">
        <v>0</v>
      </c>
      <c r="AA137" s="229">
        <v>0.01</v>
      </c>
      <c r="AB137" s="229"/>
    </row>
    <row r="138" spans="1:28" x14ac:dyDescent="0.3">
      <c r="A138" s="215">
        <v>112</v>
      </c>
      <c r="B138" s="217" t="s">
        <v>4</v>
      </c>
      <c r="C138" s="215">
        <v>20792</v>
      </c>
      <c r="D138" s="215">
        <v>8</v>
      </c>
      <c r="E138" s="215">
        <v>0</v>
      </c>
      <c r="F138" s="215">
        <v>74</v>
      </c>
      <c r="G138" s="215">
        <v>1</v>
      </c>
      <c r="H138" s="209">
        <f>SUM((D138*400)+(E138*100)+F138)</f>
        <v>3274</v>
      </c>
      <c r="I138" s="215">
        <v>100</v>
      </c>
      <c r="J138" s="213">
        <f>SUM(H138*I138)</f>
        <v>327400</v>
      </c>
      <c r="K138" s="215"/>
      <c r="L138" s="215"/>
      <c r="M138" s="217"/>
      <c r="N138" s="217"/>
      <c r="O138" s="215"/>
      <c r="P138" s="215"/>
      <c r="Q138" s="215"/>
      <c r="R138" s="205"/>
      <c r="S138" s="213">
        <f>SUM(O138*R138)</f>
        <v>0</v>
      </c>
      <c r="T138" s="215"/>
      <c r="U138" s="215"/>
      <c r="V138" s="213">
        <f>SUM(S138-(S138*U138/100))</f>
        <v>0</v>
      </c>
      <c r="W138" s="213">
        <f>SUM(J138+V138)</f>
        <v>327400</v>
      </c>
      <c r="X138" s="208">
        <f>W138</f>
        <v>327400</v>
      </c>
      <c r="Y138" s="215">
        <v>50</v>
      </c>
      <c r="Z138" s="215">
        <v>0</v>
      </c>
      <c r="AA138" s="229">
        <v>0.01</v>
      </c>
      <c r="AB138" s="229"/>
    </row>
    <row r="139" spans="1:28" ht="19.5" customHeight="1" x14ac:dyDescent="0.3">
      <c r="A139" s="215">
        <v>113</v>
      </c>
      <c r="B139" s="217" t="s">
        <v>4</v>
      </c>
      <c r="C139" s="215">
        <v>1763</v>
      </c>
      <c r="D139" s="215">
        <v>3</v>
      </c>
      <c r="E139" s="215">
        <v>0</v>
      </c>
      <c r="F139" s="215">
        <v>14</v>
      </c>
      <c r="G139" s="215">
        <v>1</v>
      </c>
      <c r="H139" s="209">
        <f>SUM((D139*400)+(E139*100)+F139)</f>
        <v>1214</v>
      </c>
      <c r="I139" s="215">
        <v>75</v>
      </c>
      <c r="J139" s="213">
        <f>SUM(H139*I139)</f>
        <v>91050</v>
      </c>
      <c r="K139" s="215"/>
      <c r="L139" s="215"/>
      <c r="M139" s="217"/>
      <c r="N139" s="217"/>
      <c r="O139" s="215"/>
      <c r="P139" s="215"/>
      <c r="Q139" s="215"/>
      <c r="R139" s="205"/>
      <c r="S139" s="213">
        <f>SUM(O139*R139)</f>
        <v>0</v>
      </c>
      <c r="T139" s="215"/>
      <c r="U139" s="215"/>
      <c r="V139" s="213">
        <f>SUM(S139-(S139*U139/100))</f>
        <v>0</v>
      </c>
      <c r="W139" s="213">
        <f>SUM(J139+V139)</f>
        <v>91050</v>
      </c>
      <c r="X139" s="208">
        <f>W139</f>
        <v>91050</v>
      </c>
      <c r="Y139" s="215">
        <v>50</v>
      </c>
      <c r="Z139" s="215">
        <v>0</v>
      </c>
      <c r="AA139" s="229">
        <v>0.01</v>
      </c>
      <c r="AB139" s="500"/>
    </row>
    <row r="140" spans="1:28" x14ac:dyDescent="0.3">
      <c r="A140" s="215">
        <v>114</v>
      </c>
      <c r="B140" s="217" t="s">
        <v>4</v>
      </c>
      <c r="C140" s="215">
        <v>13390</v>
      </c>
      <c r="D140" s="215">
        <v>5</v>
      </c>
      <c r="E140" s="215">
        <v>0</v>
      </c>
      <c r="F140" s="215">
        <v>0</v>
      </c>
      <c r="G140" s="215">
        <v>1</v>
      </c>
      <c r="H140" s="209">
        <f>SUM((D140*400)+(E140*100)+F140)</f>
        <v>2000</v>
      </c>
      <c r="I140" s="215">
        <v>75</v>
      </c>
      <c r="J140" s="213">
        <f>SUM(H140*I140)</f>
        <v>150000</v>
      </c>
      <c r="K140" s="215"/>
      <c r="L140" s="215"/>
      <c r="M140" s="217"/>
      <c r="N140" s="217"/>
      <c r="O140" s="215"/>
      <c r="P140" s="215"/>
      <c r="Q140" s="215"/>
      <c r="R140" s="205"/>
      <c r="S140" s="213">
        <f>SUM(O140*R140)</f>
        <v>0</v>
      </c>
      <c r="T140" s="215"/>
      <c r="U140" s="215"/>
      <c r="V140" s="213">
        <f>SUM(S140-(S140*U140/100))</f>
        <v>0</v>
      </c>
      <c r="W140" s="213">
        <f>SUM(J140+V140)</f>
        <v>150000</v>
      </c>
      <c r="X140" s="208">
        <f>W140</f>
        <v>150000</v>
      </c>
      <c r="Y140" s="215">
        <v>50</v>
      </c>
      <c r="Z140" s="215">
        <v>0</v>
      </c>
      <c r="AA140" s="229">
        <v>0.01</v>
      </c>
      <c r="AB140" s="229"/>
    </row>
    <row r="141" spans="1:28" x14ac:dyDescent="0.3">
      <c r="A141" s="215">
        <v>115</v>
      </c>
      <c r="B141" s="217" t="s">
        <v>4</v>
      </c>
      <c r="C141" s="215">
        <v>25336</v>
      </c>
      <c r="D141" s="215">
        <v>25</v>
      </c>
      <c r="E141" s="215">
        <v>0</v>
      </c>
      <c r="F141" s="215">
        <v>77</v>
      </c>
      <c r="G141" s="215">
        <v>1</v>
      </c>
      <c r="H141" s="209">
        <f>SUM((D141*400)+(E141*100)+F141)</f>
        <v>10077</v>
      </c>
      <c r="I141" s="215">
        <v>75</v>
      </c>
      <c r="J141" s="213">
        <f>SUM(H141*I141)</f>
        <v>755775</v>
      </c>
      <c r="K141" s="215"/>
      <c r="L141" s="215"/>
      <c r="M141" s="217"/>
      <c r="N141" s="217"/>
      <c r="O141" s="215"/>
      <c r="P141" s="215"/>
      <c r="Q141" s="215"/>
      <c r="R141" s="205"/>
      <c r="S141" s="213">
        <f>SUM(O141*R141)</f>
        <v>0</v>
      </c>
      <c r="T141" s="215"/>
      <c r="U141" s="215"/>
      <c r="V141" s="213">
        <f>SUM(S141-(S141*U141/100))</f>
        <v>0</v>
      </c>
      <c r="W141" s="213">
        <f>SUM(J141+V141)</f>
        <v>755775</v>
      </c>
      <c r="X141" s="208">
        <f>W141</f>
        <v>755775</v>
      </c>
      <c r="Y141" s="215">
        <v>50</v>
      </c>
      <c r="Z141" s="215">
        <v>0</v>
      </c>
      <c r="AA141" s="229">
        <v>0.01</v>
      </c>
      <c r="AB141" s="229"/>
    </row>
    <row r="142" spans="1:28" x14ac:dyDescent="0.3">
      <c r="A142" s="215">
        <v>116</v>
      </c>
      <c r="B142" s="217" t="s">
        <v>4</v>
      </c>
      <c r="C142" s="215">
        <v>16864</v>
      </c>
      <c r="D142" s="215">
        <v>11</v>
      </c>
      <c r="E142" s="215">
        <v>1</v>
      </c>
      <c r="F142" s="215">
        <v>1</v>
      </c>
      <c r="G142" s="215">
        <v>1</v>
      </c>
      <c r="H142" s="209">
        <f>SUM((D142*400)+(E142*100)+F142)</f>
        <v>4501</v>
      </c>
      <c r="I142" s="215">
        <v>75</v>
      </c>
      <c r="J142" s="213">
        <f>SUM(H142*I142)</f>
        <v>337575</v>
      </c>
      <c r="K142" s="215"/>
      <c r="L142" s="215"/>
      <c r="M142" s="217"/>
      <c r="N142" s="217"/>
      <c r="O142" s="215"/>
      <c r="P142" s="215"/>
      <c r="Q142" s="215"/>
      <c r="R142" s="205"/>
      <c r="S142" s="213">
        <f>SUM(O142*R142)</f>
        <v>0</v>
      </c>
      <c r="T142" s="215"/>
      <c r="U142" s="215"/>
      <c r="V142" s="213">
        <f>SUM(S142-(S142*U142/100))</f>
        <v>0</v>
      </c>
      <c r="W142" s="213">
        <f>SUM(J142+V142)</f>
        <v>337575</v>
      </c>
      <c r="X142" s="208">
        <f>W142</f>
        <v>337575</v>
      </c>
      <c r="Y142" s="215">
        <v>50</v>
      </c>
      <c r="Z142" s="215">
        <v>0</v>
      </c>
      <c r="AA142" s="229">
        <v>0.01</v>
      </c>
      <c r="AB142" s="229"/>
    </row>
    <row r="143" spans="1:28" ht="19.5" customHeight="1" x14ac:dyDescent="0.3">
      <c r="A143" s="215">
        <v>117</v>
      </c>
      <c r="B143" s="217" t="s">
        <v>4</v>
      </c>
      <c r="C143" s="215">
        <v>24348</v>
      </c>
      <c r="D143" s="215">
        <v>20</v>
      </c>
      <c r="E143" s="215">
        <v>1</v>
      </c>
      <c r="F143" s="215">
        <v>89</v>
      </c>
      <c r="G143" s="215">
        <v>1</v>
      </c>
      <c r="H143" s="209">
        <f>SUM((D143*400)+(E143*100)+F143)</f>
        <v>8189</v>
      </c>
      <c r="I143" s="215">
        <v>75</v>
      </c>
      <c r="J143" s="213">
        <f>SUM(H143*I143)</f>
        <v>614175</v>
      </c>
      <c r="K143" s="215"/>
      <c r="L143" s="215"/>
      <c r="M143" s="217"/>
      <c r="N143" s="217"/>
      <c r="O143" s="215"/>
      <c r="P143" s="215"/>
      <c r="Q143" s="215"/>
      <c r="R143" s="205"/>
      <c r="S143" s="213">
        <f>SUM(O143*R143)</f>
        <v>0</v>
      </c>
      <c r="T143" s="215"/>
      <c r="U143" s="215"/>
      <c r="V143" s="213">
        <f>SUM(S143-(S143*U143/100))</f>
        <v>0</v>
      </c>
      <c r="W143" s="213">
        <f>SUM(J143+V143)</f>
        <v>614175</v>
      </c>
      <c r="X143" s="208">
        <f>W143</f>
        <v>614175</v>
      </c>
      <c r="Y143" s="215">
        <v>50</v>
      </c>
      <c r="Z143" s="215">
        <v>0</v>
      </c>
      <c r="AA143" s="229">
        <v>0.01</v>
      </c>
      <c r="AB143" s="229"/>
    </row>
    <row r="144" spans="1:28" ht="19.5" customHeight="1" x14ac:dyDescent="0.3">
      <c r="A144" s="215">
        <v>118</v>
      </c>
      <c r="B144" s="217" t="s">
        <v>4</v>
      </c>
      <c r="C144" s="215">
        <v>13465</v>
      </c>
      <c r="D144" s="215">
        <v>0</v>
      </c>
      <c r="E144" s="215">
        <v>2</v>
      </c>
      <c r="F144" s="215">
        <v>0</v>
      </c>
      <c r="G144" s="215">
        <v>1</v>
      </c>
      <c r="H144" s="209">
        <f>SUM((D144*400)+(E144*100)+F144)</f>
        <v>200</v>
      </c>
      <c r="I144" s="215">
        <v>75</v>
      </c>
      <c r="J144" s="213">
        <f>SUM(H144*I144)</f>
        <v>15000</v>
      </c>
      <c r="K144" s="215"/>
      <c r="L144" s="215"/>
      <c r="M144" s="217"/>
      <c r="N144" s="217"/>
      <c r="O144" s="215"/>
      <c r="P144" s="215"/>
      <c r="Q144" s="215"/>
      <c r="R144" s="205"/>
      <c r="S144" s="213">
        <f>SUM(O144*R144)</f>
        <v>0</v>
      </c>
      <c r="T144" s="215"/>
      <c r="U144" s="215"/>
      <c r="V144" s="213">
        <f>SUM(S144-(S144*U144/100))</f>
        <v>0</v>
      </c>
      <c r="W144" s="213">
        <f>SUM(J144+V144)</f>
        <v>15000</v>
      </c>
      <c r="X144" s="208">
        <f>W144</f>
        <v>15000</v>
      </c>
      <c r="Y144" s="215">
        <v>50</v>
      </c>
      <c r="Z144" s="215">
        <v>0</v>
      </c>
      <c r="AA144" s="229">
        <v>0.01</v>
      </c>
      <c r="AB144" s="229"/>
    </row>
    <row r="145" spans="1:28" ht="19.5" customHeight="1" x14ac:dyDescent="0.3">
      <c r="A145" s="215">
        <v>119</v>
      </c>
      <c r="B145" s="217" t="s">
        <v>4</v>
      </c>
      <c r="C145" s="215">
        <v>14014</v>
      </c>
      <c r="D145" s="215">
        <v>0</v>
      </c>
      <c r="E145" s="215">
        <v>2</v>
      </c>
      <c r="F145" s="215">
        <v>0</v>
      </c>
      <c r="G145" s="215">
        <v>1</v>
      </c>
      <c r="H145" s="209">
        <f>SUM((D145*400)+(E145*100)+F145)</f>
        <v>200</v>
      </c>
      <c r="I145" s="215">
        <v>75</v>
      </c>
      <c r="J145" s="213">
        <f>SUM(H145*I145)</f>
        <v>15000</v>
      </c>
      <c r="K145" s="215"/>
      <c r="L145" s="215"/>
      <c r="M145" s="217"/>
      <c r="N145" s="217"/>
      <c r="O145" s="215"/>
      <c r="P145" s="215"/>
      <c r="Q145" s="215"/>
      <c r="R145" s="205"/>
      <c r="S145" s="213">
        <f>SUM(O145*R145)</f>
        <v>0</v>
      </c>
      <c r="T145" s="215"/>
      <c r="U145" s="215"/>
      <c r="V145" s="213">
        <f>SUM(S145-(S145*U145/100))</f>
        <v>0</v>
      </c>
      <c r="W145" s="213">
        <f>SUM(J145+V145)</f>
        <v>15000</v>
      </c>
      <c r="X145" s="208">
        <f>W145</f>
        <v>15000</v>
      </c>
      <c r="Y145" s="215">
        <v>50</v>
      </c>
      <c r="Z145" s="215">
        <v>0</v>
      </c>
      <c r="AA145" s="229">
        <v>0.01</v>
      </c>
      <c r="AB145" s="229"/>
    </row>
    <row r="146" spans="1:28" x14ac:dyDescent="0.3">
      <c r="A146" s="215">
        <v>120</v>
      </c>
      <c r="B146" s="217" t="s">
        <v>4</v>
      </c>
      <c r="C146" s="215">
        <v>14015</v>
      </c>
      <c r="D146" s="215">
        <v>0</v>
      </c>
      <c r="E146" s="215">
        <v>2</v>
      </c>
      <c r="F146" s="215">
        <v>0</v>
      </c>
      <c r="G146" s="215">
        <v>1</v>
      </c>
      <c r="H146" s="209">
        <f>SUM((D146*400)+(E146*100)+F146)</f>
        <v>200</v>
      </c>
      <c r="I146" s="215">
        <v>75</v>
      </c>
      <c r="J146" s="213">
        <f>SUM(H146*I146)</f>
        <v>15000</v>
      </c>
      <c r="K146" s="215"/>
      <c r="L146" s="215"/>
      <c r="M146" s="217"/>
      <c r="N146" s="217"/>
      <c r="O146" s="215"/>
      <c r="P146" s="215"/>
      <c r="Q146" s="215"/>
      <c r="R146" s="205"/>
      <c r="S146" s="213">
        <f>SUM(O146*R146)</f>
        <v>0</v>
      </c>
      <c r="T146" s="215"/>
      <c r="U146" s="215"/>
      <c r="V146" s="213">
        <f>SUM(S146-(S146*U146/100))</f>
        <v>0</v>
      </c>
      <c r="W146" s="213">
        <f>SUM(J146+V146)</f>
        <v>15000</v>
      </c>
      <c r="X146" s="208">
        <f>W146</f>
        <v>15000</v>
      </c>
      <c r="Y146" s="215">
        <v>50</v>
      </c>
      <c r="Z146" s="215">
        <v>0</v>
      </c>
      <c r="AA146" s="229">
        <v>0.01</v>
      </c>
      <c r="AB146" s="229"/>
    </row>
    <row r="147" spans="1:28" x14ac:dyDescent="0.3">
      <c r="A147" s="215">
        <v>121</v>
      </c>
      <c r="B147" s="217" t="s">
        <v>4</v>
      </c>
      <c r="C147" s="215">
        <v>28758</v>
      </c>
      <c r="D147" s="215">
        <v>11</v>
      </c>
      <c r="E147" s="215">
        <v>2</v>
      </c>
      <c r="F147" s="215">
        <v>55</v>
      </c>
      <c r="G147" s="215">
        <v>1</v>
      </c>
      <c r="H147" s="209">
        <f>SUM((D147*400)+(E147*100)+F147)</f>
        <v>4655</v>
      </c>
      <c r="I147" s="215">
        <v>75</v>
      </c>
      <c r="J147" s="213">
        <f>SUM(H147*I147)</f>
        <v>349125</v>
      </c>
      <c r="K147" s="215"/>
      <c r="L147" s="215"/>
      <c r="M147" s="217"/>
      <c r="N147" s="217"/>
      <c r="O147" s="215"/>
      <c r="P147" s="215"/>
      <c r="Q147" s="215"/>
      <c r="R147" s="205"/>
      <c r="S147" s="213">
        <f>SUM(O147*R147)</f>
        <v>0</v>
      </c>
      <c r="T147" s="215"/>
      <c r="U147" s="215"/>
      <c r="V147" s="213">
        <f>SUM(S147-(S147*U147/100))</f>
        <v>0</v>
      </c>
      <c r="W147" s="213">
        <f>SUM(J147+V147)</f>
        <v>349125</v>
      </c>
      <c r="X147" s="208">
        <f>W147</f>
        <v>349125</v>
      </c>
      <c r="Y147" s="215">
        <v>50</v>
      </c>
      <c r="Z147" s="215">
        <v>0</v>
      </c>
      <c r="AA147" s="229">
        <v>0.01</v>
      </c>
      <c r="AB147" s="229"/>
    </row>
    <row r="148" spans="1:28" x14ac:dyDescent="0.3">
      <c r="A148" s="215">
        <v>122</v>
      </c>
      <c r="B148" s="217" t="s">
        <v>4</v>
      </c>
      <c r="C148" s="215">
        <v>12784</v>
      </c>
      <c r="D148" s="215">
        <v>20</v>
      </c>
      <c r="E148" s="215">
        <v>0</v>
      </c>
      <c r="F148" s="215">
        <v>0</v>
      </c>
      <c r="G148" s="215">
        <v>1</v>
      </c>
      <c r="H148" s="209">
        <f>SUM((D148*400)+(E148*100)+F148)</f>
        <v>8000</v>
      </c>
      <c r="I148" s="215">
        <v>75</v>
      </c>
      <c r="J148" s="213">
        <f>SUM(H148*I148)</f>
        <v>600000</v>
      </c>
      <c r="K148" s="215"/>
      <c r="L148" s="215"/>
      <c r="M148" s="217"/>
      <c r="N148" s="217"/>
      <c r="O148" s="215"/>
      <c r="P148" s="215"/>
      <c r="Q148" s="215"/>
      <c r="R148" s="205"/>
      <c r="S148" s="213">
        <f>SUM(O148*R148)</f>
        <v>0</v>
      </c>
      <c r="T148" s="215"/>
      <c r="U148" s="215"/>
      <c r="V148" s="213">
        <f>SUM(S148-(S148*U148/100))</f>
        <v>0</v>
      </c>
      <c r="W148" s="213">
        <f>SUM(J148+V148)</f>
        <v>600000</v>
      </c>
      <c r="X148" s="208">
        <f>W148</f>
        <v>600000</v>
      </c>
      <c r="Y148" s="215">
        <v>50</v>
      </c>
      <c r="Z148" s="215">
        <v>0</v>
      </c>
      <c r="AA148" s="229">
        <v>0.01</v>
      </c>
      <c r="AB148" s="229"/>
    </row>
    <row r="149" spans="1:28" ht="19.5" customHeight="1" x14ac:dyDescent="0.3">
      <c r="A149" s="215">
        <v>123</v>
      </c>
      <c r="B149" s="217" t="s">
        <v>4</v>
      </c>
      <c r="C149" s="215">
        <v>7532</v>
      </c>
      <c r="D149" s="215">
        <v>0</v>
      </c>
      <c r="E149" s="215">
        <v>0</v>
      </c>
      <c r="F149" s="215">
        <v>71</v>
      </c>
      <c r="G149" s="215">
        <v>2</v>
      </c>
      <c r="H149" s="209">
        <f>SUM((D149*400)+(E149*100)+F149)</f>
        <v>71</v>
      </c>
      <c r="I149" s="215">
        <v>75</v>
      </c>
      <c r="J149" s="213">
        <f>SUM(H149*I149)</f>
        <v>5325</v>
      </c>
      <c r="K149" s="215"/>
      <c r="L149" s="215">
        <v>40</v>
      </c>
      <c r="M149" s="217" t="s">
        <v>6</v>
      </c>
      <c r="N149" s="217" t="s">
        <v>2</v>
      </c>
      <c r="O149" s="215">
        <v>24.5</v>
      </c>
      <c r="P149" s="215"/>
      <c r="Q149" s="215"/>
      <c r="R149" s="205">
        <v>6500</v>
      </c>
      <c r="S149" s="213">
        <f>SUM(O149*R149)</f>
        <v>159250</v>
      </c>
      <c r="T149" s="215">
        <v>3</v>
      </c>
      <c r="U149" s="215">
        <v>3</v>
      </c>
      <c r="V149" s="213">
        <f>SUM(S149-(S149*U149/100))</f>
        <v>154472.5</v>
      </c>
      <c r="W149" s="213">
        <f>SUM(J149+V149)</f>
        <v>159797.5</v>
      </c>
      <c r="X149" s="208">
        <f>W149</f>
        <v>159797.5</v>
      </c>
      <c r="Y149" s="215">
        <v>10</v>
      </c>
      <c r="Z149" s="215">
        <v>0</v>
      </c>
      <c r="AA149" s="229">
        <v>0.02</v>
      </c>
      <c r="AB149" s="229"/>
    </row>
    <row r="150" spans="1:28" ht="19.5" customHeight="1" x14ac:dyDescent="0.3">
      <c r="A150" s="215">
        <v>124</v>
      </c>
      <c r="B150" s="217" t="s">
        <v>4</v>
      </c>
      <c r="C150" s="215">
        <v>20833</v>
      </c>
      <c r="D150" s="215">
        <v>37</v>
      </c>
      <c r="E150" s="215">
        <v>2</v>
      </c>
      <c r="F150" s="215">
        <v>76</v>
      </c>
      <c r="G150" s="215">
        <v>1</v>
      </c>
      <c r="H150" s="209">
        <f>SUM((D150*400)+(E150*100)+F150)</f>
        <v>15076</v>
      </c>
      <c r="I150" s="215">
        <v>100</v>
      </c>
      <c r="J150" s="213">
        <f>SUM(H150*I150)</f>
        <v>1507600</v>
      </c>
      <c r="K150" s="215"/>
      <c r="L150" s="215"/>
      <c r="M150" s="217"/>
      <c r="N150" s="217"/>
      <c r="O150" s="215"/>
      <c r="P150" s="215"/>
      <c r="Q150" s="215"/>
      <c r="R150" s="205"/>
      <c r="S150" s="213">
        <f>SUM(O150*R150)</f>
        <v>0</v>
      </c>
      <c r="T150" s="215"/>
      <c r="U150" s="215"/>
      <c r="V150" s="213">
        <f>SUM(S150-(S150*U150/100))</f>
        <v>0</v>
      </c>
      <c r="W150" s="213">
        <f>SUM(J150+V150)</f>
        <v>1507600</v>
      </c>
      <c r="X150" s="208">
        <f>W150</f>
        <v>1507600</v>
      </c>
      <c r="Y150" s="215">
        <v>50</v>
      </c>
      <c r="Z150" s="215">
        <v>0</v>
      </c>
      <c r="AA150" s="229">
        <v>0.01</v>
      </c>
      <c r="AB150" s="229"/>
    </row>
    <row r="151" spans="1:28" ht="19.5" customHeight="1" x14ac:dyDescent="0.3">
      <c r="A151" s="215">
        <v>125</v>
      </c>
      <c r="B151" s="217" t="s">
        <v>4</v>
      </c>
      <c r="C151" s="215">
        <v>18771</v>
      </c>
      <c r="D151" s="215">
        <v>22</v>
      </c>
      <c r="E151" s="215">
        <v>45</v>
      </c>
      <c r="F151" s="215">
        <v>0</v>
      </c>
      <c r="G151" s="215">
        <v>1</v>
      </c>
      <c r="H151" s="209">
        <f>SUM((D151*400)+(E151*100)+F151)</f>
        <v>13300</v>
      </c>
      <c r="I151" s="215">
        <v>75</v>
      </c>
      <c r="J151" s="213">
        <f>SUM(H151*I151)</f>
        <v>997500</v>
      </c>
      <c r="K151" s="215"/>
      <c r="L151" s="215"/>
      <c r="M151" s="217"/>
      <c r="N151" s="217"/>
      <c r="O151" s="215"/>
      <c r="P151" s="215"/>
      <c r="Q151" s="215"/>
      <c r="R151" s="205"/>
      <c r="S151" s="213">
        <f>SUM(O151*R151)</f>
        <v>0</v>
      </c>
      <c r="T151" s="215"/>
      <c r="U151" s="215"/>
      <c r="V151" s="213">
        <f>SUM(S151-(S151*U151/100))</f>
        <v>0</v>
      </c>
      <c r="W151" s="213">
        <f>SUM(J151+V151)</f>
        <v>997500</v>
      </c>
      <c r="X151" s="208">
        <f>W151</f>
        <v>997500</v>
      </c>
      <c r="Y151" s="215">
        <v>50</v>
      </c>
      <c r="Z151" s="215">
        <v>0</v>
      </c>
      <c r="AA151" s="229">
        <v>0.01</v>
      </c>
      <c r="AB151" s="229"/>
    </row>
    <row r="152" spans="1:28" x14ac:dyDescent="0.3">
      <c r="A152" s="215">
        <v>126</v>
      </c>
      <c r="B152" s="217" t="s">
        <v>4</v>
      </c>
      <c r="C152" s="215">
        <v>11792</v>
      </c>
      <c r="D152" s="215">
        <v>13</v>
      </c>
      <c r="E152" s="215">
        <v>2</v>
      </c>
      <c r="F152" s="215">
        <v>31</v>
      </c>
      <c r="G152" s="215">
        <v>1</v>
      </c>
      <c r="H152" s="209">
        <f>SUM((D152*400)+(E152*100)+F152)</f>
        <v>5431</v>
      </c>
      <c r="I152" s="215">
        <v>75</v>
      </c>
      <c r="J152" s="213">
        <f>SUM(H152*I152)</f>
        <v>407325</v>
      </c>
      <c r="K152" s="215"/>
      <c r="L152" s="215"/>
      <c r="M152" s="217"/>
      <c r="N152" s="217"/>
      <c r="O152" s="215"/>
      <c r="P152" s="215"/>
      <c r="Q152" s="215"/>
      <c r="R152" s="205"/>
      <c r="S152" s="213">
        <f>SUM(O152*R152)</f>
        <v>0</v>
      </c>
      <c r="T152" s="215"/>
      <c r="U152" s="215"/>
      <c r="V152" s="213">
        <f>SUM(S152-(S152*U152/100))</f>
        <v>0</v>
      </c>
      <c r="W152" s="213">
        <f>SUM(J152+V152)</f>
        <v>407325</v>
      </c>
      <c r="X152" s="208">
        <f>W152</f>
        <v>407325</v>
      </c>
      <c r="Y152" s="215">
        <v>50</v>
      </c>
      <c r="Z152" s="215">
        <v>0</v>
      </c>
      <c r="AA152" s="229">
        <v>0.01</v>
      </c>
      <c r="AB152" s="229"/>
    </row>
    <row r="153" spans="1:28" x14ac:dyDescent="0.3">
      <c r="A153" s="215">
        <v>127</v>
      </c>
      <c r="B153" s="217" t="s">
        <v>4</v>
      </c>
      <c r="C153" s="215">
        <v>1514</v>
      </c>
      <c r="D153" s="215">
        <v>5</v>
      </c>
      <c r="E153" s="215">
        <v>2</v>
      </c>
      <c r="F153" s="215">
        <v>48</v>
      </c>
      <c r="G153" s="215">
        <v>1</v>
      </c>
      <c r="H153" s="209">
        <f>SUM((D153*400)+(E153*100)+F153)</f>
        <v>2248</v>
      </c>
      <c r="I153" s="215">
        <v>75</v>
      </c>
      <c r="J153" s="213">
        <f>SUM(H153*I153)</f>
        <v>168600</v>
      </c>
      <c r="K153" s="215"/>
      <c r="L153" s="215"/>
      <c r="M153" s="217"/>
      <c r="N153" s="217"/>
      <c r="O153" s="215"/>
      <c r="P153" s="215"/>
      <c r="Q153" s="215"/>
      <c r="R153" s="205"/>
      <c r="S153" s="213">
        <f>SUM(O153*R153)</f>
        <v>0</v>
      </c>
      <c r="T153" s="215"/>
      <c r="U153" s="215"/>
      <c r="V153" s="213">
        <f>SUM(S153-(S153*U153/100))</f>
        <v>0</v>
      </c>
      <c r="W153" s="213">
        <f>SUM(J153+V153)</f>
        <v>168600</v>
      </c>
      <c r="X153" s="208">
        <f>W153</f>
        <v>168600</v>
      </c>
      <c r="Y153" s="215">
        <v>50</v>
      </c>
      <c r="Z153" s="215">
        <v>0</v>
      </c>
      <c r="AA153" s="229">
        <v>0.01</v>
      </c>
      <c r="AB153" s="500"/>
    </row>
    <row r="154" spans="1:28" x14ac:dyDescent="0.3">
      <c r="A154" s="215">
        <v>128</v>
      </c>
      <c r="B154" s="217" t="s">
        <v>4</v>
      </c>
      <c r="C154" s="215">
        <v>5603</v>
      </c>
      <c r="D154" s="215">
        <v>0</v>
      </c>
      <c r="E154" s="215">
        <v>2</v>
      </c>
      <c r="F154" s="215">
        <v>0</v>
      </c>
      <c r="G154" s="215">
        <v>2</v>
      </c>
      <c r="H154" s="209">
        <f>SUM((D154*400)+(E154*100)+F154)</f>
        <v>200</v>
      </c>
      <c r="I154" s="215">
        <v>200</v>
      </c>
      <c r="J154" s="213">
        <f>SUM(H154*I154)</f>
        <v>40000</v>
      </c>
      <c r="K154" s="215"/>
      <c r="L154" s="215">
        <v>64</v>
      </c>
      <c r="M154" s="217" t="s">
        <v>3</v>
      </c>
      <c r="N154" s="217" t="s">
        <v>2</v>
      </c>
      <c r="O154" s="215">
        <v>27.55</v>
      </c>
      <c r="P154" s="215"/>
      <c r="Q154" s="215"/>
      <c r="R154" s="205">
        <v>6500</v>
      </c>
      <c r="S154" s="213">
        <f>SUM(O154*R154)</f>
        <v>179075</v>
      </c>
      <c r="T154" s="215">
        <v>14</v>
      </c>
      <c r="U154" s="215">
        <v>18</v>
      </c>
      <c r="V154" s="213">
        <f>SUM(S154-(S154*U154/100))</f>
        <v>146841.5</v>
      </c>
      <c r="W154" s="213">
        <f>SUM(J154+V154)</f>
        <v>186841.5</v>
      </c>
      <c r="X154" s="208">
        <f>W154</f>
        <v>186841.5</v>
      </c>
      <c r="Y154" s="215">
        <v>10</v>
      </c>
      <c r="Z154" s="215">
        <v>0</v>
      </c>
      <c r="AA154" s="229">
        <v>0.02</v>
      </c>
      <c r="AB154" s="229"/>
    </row>
    <row r="155" spans="1:28" x14ac:dyDescent="0.3">
      <c r="A155" s="215"/>
      <c r="B155" s="217"/>
      <c r="C155" s="215"/>
      <c r="D155" s="215"/>
      <c r="E155" s="215"/>
      <c r="F155" s="215"/>
      <c r="G155" s="215"/>
      <c r="H155" s="209">
        <f>SUM((D155*400)+(E155*100)+F155)</f>
        <v>0</v>
      </c>
      <c r="I155" s="215"/>
      <c r="J155" s="213">
        <f>SUM(H155*I155)</f>
        <v>0</v>
      </c>
      <c r="K155" s="215"/>
      <c r="L155" s="215"/>
      <c r="M155" s="217" t="s">
        <v>11</v>
      </c>
      <c r="N155" s="217" t="s">
        <v>0</v>
      </c>
      <c r="O155" s="215">
        <v>13</v>
      </c>
      <c r="P155" s="215"/>
      <c r="Q155" s="215"/>
      <c r="R155" s="205">
        <v>2050</v>
      </c>
      <c r="S155" s="213">
        <f>SUM(O155*R155)</f>
        <v>26650</v>
      </c>
      <c r="T155" s="215">
        <v>5</v>
      </c>
      <c r="U155" s="215">
        <v>15</v>
      </c>
      <c r="V155" s="213">
        <f>SUM(S155-(S155*U155/100))</f>
        <v>22652.5</v>
      </c>
      <c r="W155" s="213">
        <f>SUM(J155+V155)</f>
        <v>22652.5</v>
      </c>
      <c r="X155" s="208">
        <f>W155</f>
        <v>22652.5</v>
      </c>
      <c r="Y155" s="215">
        <v>50</v>
      </c>
      <c r="Z155" s="215">
        <v>0</v>
      </c>
      <c r="AA155" s="229">
        <v>0.01</v>
      </c>
      <c r="AB155" s="229"/>
    </row>
    <row r="156" spans="1:28" x14ac:dyDescent="0.3">
      <c r="A156" s="215"/>
      <c r="B156" s="217"/>
      <c r="C156" s="215"/>
      <c r="D156" s="215"/>
      <c r="E156" s="215"/>
      <c r="F156" s="215"/>
      <c r="G156" s="215"/>
      <c r="H156" s="209">
        <f>SUM((D156*400)+(E156*100)+F156)</f>
        <v>0</v>
      </c>
      <c r="I156" s="215"/>
      <c r="J156" s="213">
        <f>SUM(H156*I156)</f>
        <v>0</v>
      </c>
      <c r="K156" s="215"/>
      <c r="L156" s="215"/>
      <c r="M156" s="217" t="s">
        <v>13</v>
      </c>
      <c r="N156" s="217" t="s">
        <v>0</v>
      </c>
      <c r="O156" s="215">
        <v>8</v>
      </c>
      <c r="P156" s="215"/>
      <c r="Q156" s="215"/>
      <c r="R156" s="205">
        <v>2050</v>
      </c>
      <c r="S156" s="213">
        <f>SUM(O156*R156)</f>
        <v>16400</v>
      </c>
      <c r="T156" s="215">
        <v>5</v>
      </c>
      <c r="U156" s="215">
        <v>15</v>
      </c>
      <c r="V156" s="213">
        <f>SUM(S156-(S156*U156/100))</f>
        <v>13940</v>
      </c>
      <c r="W156" s="213">
        <f>SUM(J156+V156)</f>
        <v>13940</v>
      </c>
      <c r="X156" s="208">
        <f>W156</f>
        <v>13940</v>
      </c>
      <c r="Y156" s="215">
        <v>50</v>
      </c>
      <c r="Z156" s="215">
        <v>0</v>
      </c>
      <c r="AA156" s="229">
        <v>0.01</v>
      </c>
      <c r="AB156" s="229"/>
    </row>
    <row r="157" spans="1:28" x14ac:dyDescent="0.3">
      <c r="A157" s="215">
        <v>129</v>
      </c>
      <c r="B157" s="217" t="s">
        <v>4</v>
      </c>
      <c r="C157" s="215">
        <v>14035</v>
      </c>
      <c r="D157" s="215">
        <v>5</v>
      </c>
      <c r="E157" s="215">
        <v>0</v>
      </c>
      <c r="F157" s="215">
        <v>63</v>
      </c>
      <c r="G157" s="215">
        <v>1</v>
      </c>
      <c r="H157" s="209">
        <f>SUM((D157*400)+(E157*100)+F157)</f>
        <v>2063</v>
      </c>
      <c r="I157" s="215">
        <v>75</v>
      </c>
      <c r="J157" s="213">
        <f>SUM(H157*I157)</f>
        <v>154725</v>
      </c>
      <c r="K157" s="215"/>
      <c r="L157" s="215"/>
      <c r="M157" s="217"/>
      <c r="N157" s="217"/>
      <c r="O157" s="215"/>
      <c r="P157" s="215"/>
      <c r="Q157" s="215"/>
      <c r="R157" s="205"/>
      <c r="S157" s="213">
        <f>SUM(O157*R157)</f>
        <v>0</v>
      </c>
      <c r="T157" s="215"/>
      <c r="U157" s="215"/>
      <c r="V157" s="213">
        <f>SUM(S157-(S157*U157/100))</f>
        <v>0</v>
      </c>
      <c r="W157" s="213">
        <f>SUM(J157+V157)</f>
        <v>154725</v>
      </c>
      <c r="X157" s="208">
        <f>W157</f>
        <v>154725</v>
      </c>
      <c r="Y157" s="215">
        <v>50</v>
      </c>
      <c r="Z157" s="215">
        <v>0</v>
      </c>
      <c r="AA157" s="229">
        <v>0.01</v>
      </c>
      <c r="AB157" s="229"/>
    </row>
    <row r="158" spans="1:28" x14ac:dyDescent="0.3">
      <c r="A158" s="215">
        <v>130</v>
      </c>
      <c r="B158" s="217" t="s">
        <v>4</v>
      </c>
      <c r="C158" s="215">
        <v>6526</v>
      </c>
      <c r="D158" s="215">
        <v>0</v>
      </c>
      <c r="E158" s="215">
        <v>0</v>
      </c>
      <c r="F158" s="215">
        <v>51</v>
      </c>
      <c r="G158" s="215">
        <v>2</v>
      </c>
      <c r="H158" s="209">
        <f>SUM((D158*400)+(E158*100)+F158)</f>
        <v>51</v>
      </c>
      <c r="I158" s="215">
        <v>150</v>
      </c>
      <c r="J158" s="213">
        <f>SUM(H158*I158)</f>
        <v>7650</v>
      </c>
      <c r="K158" s="215"/>
      <c r="L158" s="215">
        <v>47</v>
      </c>
      <c r="M158" s="217" t="s">
        <v>10</v>
      </c>
      <c r="N158" s="217" t="s">
        <v>9</v>
      </c>
      <c r="O158" s="215">
        <v>18.399999999999999</v>
      </c>
      <c r="P158" s="215"/>
      <c r="Q158" s="215"/>
      <c r="R158" s="205">
        <v>6500</v>
      </c>
      <c r="S158" s="213">
        <f>SUM(O158*R158)</f>
        <v>119599.99999999999</v>
      </c>
      <c r="T158" s="215">
        <v>20</v>
      </c>
      <c r="U158" s="215">
        <v>30</v>
      </c>
      <c r="V158" s="213">
        <f>SUM(S158-(S158*U158/100))</f>
        <v>83720</v>
      </c>
      <c r="W158" s="213">
        <f>SUM(J158+V158)</f>
        <v>91370</v>
      </c>
      <c r="X158" s="208">
        <f>W158</f>
        <v>91370</v>
      </c>
      <c r="Y158" s="215">
        <v>10</v>
      </c>
      <c r="Z158" s="215">
        <v>0</v>
      </c>
      <c r="AA158" s="229">
        <v>0.02</v>
      </c>
      <c r="AB158" s="229"/>
    </row>
    <row r="159" spans="1:28" x14ac:dyDescent="0.3">
      <c r="A159" s="215"/>
      <c r="B159" s="217"/>
      <c r="C159" s="215"/>
      <c r="D159" s="215"/>
      <c r="E159" s="215"/>
      <c r="F159" s="215"/>
      <c r="G159" s="215"/>
      <c r="H159" s="209"/>
      <c r="I159" s="215"/>
      <c r="J159" s="213">
        <f>SUM(H159*I159)</f>
        <v>0</v>
      </c>
      <c r="K159" s="215"/>
      <c r="L159" s="215"/>
      <c r="M159" s="217" t="s">
        <v>71</v>
      </c>
      <c r="N159" s="217" t="s">
        <v>0</v>
      </c>
      <c r="O159" s="215">
        <v>6.5</v>
      </c>
      <c r="P159" s="215"/>
      <c r="Q159" s="215"/>
      <c r="R159" s="205">
        <v>5400</v>
      </c>
      <c r="S159" s="213">
        <f>SUM(O159*R159)</f>
        <v>35100</v>
      </c>
      <c r="T159" s="215">
        <v>10</v>
      </c>
      <c r="U159" s="215">
        <v>40</v>
      </c>
      <c r="V159" s="213">
        <f>SUM(S159-(S159*U159/100))</f>
        <v>21060</v>
      </c>
      <c r="W159" s="213">
        <f>SUM(J159+V159)</f>
        <v>21060</v>
      </c>
      <c r="X159" s="208">
        <f>W159</f>
        <v>21060</v>
      </c>
      <c r="Y159" s="215">
        <v>50</v>
      </c>
      <c r="Z159" s="215">
        <v>0</v>
      </c>
      <c r="AA159" s="229">
        <v>0.01</v>
      </c>
      <c r="AB159" s="229"/>
    </row>
    <row r="160" spans="1:28" x14ac:dyDescent="0.3">
      <c r="A160" s="215">
        <v>131</v>
      </c>
      <c r="B160" s="217" t="s">
        <v>4</v>
      </c>
      <c r="C160" s="215">
        <v>14013</v>
      </c>
      <c r="D160" s="215">
        <v>0</v>
      </c>
      <c r="E160" s="215">
        <v>2</v>
      </c>
      <c r="F160" s="215">
        <v>0</v>
      </c>
      <c r="G160" s="215">
        <v>1</v>
      </c>
      <c r="H160" s="209">
        <f>SUM((D160*400)+(E160*100)+F160)</f>
        <v>200</v>
      </c>
      <c r="I160" s="215">
        <v>75</v>
      </c>
      <c r="J160" s="213">
        <f>SUM(H160*I160)</f>
        <v>15000</v>
      </c>
      <c r="K160" s="215"/>
      <c r="L160" s="215"/>
      <c r="M160" s="217"/>
      <c r="N160" s="217"/>
      <c r="O160" s="215"/>
      <c r="P160" s="215"/>
      <c r="Q160" s="215"/>
      <c r="R160" s="205"/>
      <c r="S160" s="213">
        <f>SUM(O160*R160)</f>
        <v>0</v>
      </c>
      <c r="T160" s="215"/>
      <c r="U160" s="215"/>
      <c r="V160" s="213">
        <f>SUM(S160-(S160*U160/100))</f>
        <v>0</v>
      </c>
      <c r="W160" s="213">
        <f>SUM(J160+V160)</f>
        <v>15000</v>
      </c>
      <c r="X160" s="208">
        <f>W160</f>
        <v>15000</v>
      </c>
      <c r="Y160" s="215">
        <v>50</v>
      </c>
      <c r="Z160" s="215">
        <v>0</v>
      </c>
      <c r="AA160" s="229">
        <v>0.01</v>
      </c>
      <c r="AB160" s="229"/>
    </row>
    <row r="161" spans="1:28" x14ac:dyDescent="0.3">
      <c r="A161" s="215">
        <v>132</v>
      </c>
      <c r="B161" s="217" t="s">
        <v>4</v>
      </c>
      <c r="C161" s="215">
        <v>7487</v>
      </c>
      <c r="D161" s="215">
        <v>5</v>
      </c>
      <c r="E161" s="215">
        <v>0</v>
      </c>
      <c r="F161" s="215">
        <v>94</v>
      </c>
      <c r="G161" s="215">
        <v>1</v>
      </c>
      <c r="H161" s="209">
        <f>SUM((D161*400)+(E161*100)+F161)</f>
        <v>2094</v>
      </c>
      <c r="I161" s="215">
        <v>75</v>
      </c>
      <c r="J161" s="213">
        <f>SUM(H161*I161)</f>
        <v>157050</v>
      </c>
      <c r="K161" s="215"/>
      <c r="L161" s="215"/>
      <c r="M161" s="217"/>
      <c r="N161" s="217"/>
      <c r="O161" s="215"/>
      <c r="P161" s="215"/>
      <c r="Q161" s="215"/>
      <c r="R161" s="205"/>
      <c r="S161" s="213">
        <f>SUM(O161*R161)</f>
        <v>0</v>
      </c>
      <c r="T161" s="215"/>
      <c r="U161" s="215"/>
      <c r="V161" s="213">
        <f>SUM(S161-(S161*U161/100))</f>
        <v>0</v>
      </c>
      <c r="W161" s="213">
        <f>SUM(J161+V161)</f>
        <v>157050</v>
      </c>
      <c r="X161" s="208">
        <f>W161</f>
        <v>157050</v>
      </c>
      <c r="Y161" s="215">
        <v>50</v>
      </c>
      <c r="Z161" s="215">
        <v>0</v>
      </c>
      <c r="AA161" s="229">
        <v>0.01</v>
      </c>
      <c r="AB161" s="229"/>
    </row>
    <row r="162" spans="1:28" x14ac:dyDescent="0.3">
      <c r="A162" s="215">
        <v>133</v>
      </c>
      <c r="B162" s="217" t="s">
        <v>4</v>
      </c>
      <c r="C162" s="215">
        <v>105</v>
      </c>
      <c r="D162" s="215">
        <v>1</v>
      </c>
      <c r="E162" s="215">
        <v>1</v>
      </c>
      <c r="F162" s="215">
        <v>91</v>
      </c>
      <c r="G162" s="215">
        <v>1</v>
      </c>
      <c r="H162" s="209">
        <f>SUM((D162*400)+(E162*100)+F162)</f>
        <v>591</v>
      </c>
      <c r="I162" s="215">
        <v>75</v>
      </c>
      <c r="J162" s="213">
        <f>SUM(H162*I162)</f>
        <v>44325</v>
      </c>
      <c r="K162" s="215"/>
      <c r="L162" s="215"/>
      <c r="M162" s="217"/>
      <c r="N162" s="217"/>
      <c r="O162" s="215"/>
      <c r="P162" s="215"/>
      <c r="Q162" s="215"/>
      <c r="R162" s="205"/>
      <c r="S162" s="213">
        <f>SUM(O162*R162)</f>
        <v>0</v>
      </c>
      <c r="T162" s="215"/>
      <c r="U162" s="215"/>
      <c r="V162" s="213">
        <f>SUM(S162-(S162*U162/100))</f>
        <v>0</v>
      </c>
      <c r="W162" s="213">
        <f>SUM(J162+V162)</f>
        <v>44325</v>
      </c>
      <c r="X162" s="208">
        <f>W162</f>
        <v>44325</v>
      </c>
      <c r="Y162" s="215">
        <v>50</v>
      </c>
      <c r="Z162" s="215">
        <v>0</v>
      </c>
      <c r="AA162" s="229">
        <v>0.01</v>
      </c>
      <c r="AB162" s="229"/>
    </row>
    <row r="163" spans="1:28" x14ac:dyDescent="0.3">
      <c r="A163" s="215">
        <v>134</v>
      </c>
      <c r="B163" s="217" t="s">
        <v>4</v>
      </c>
      <c r="C163" s="215">
        <v>4914</v>
      </c>
      <c r="D163" s="215">
        <v>0</v>
      </c>
      <c r="E163" s="215">
        <v>0</v>
      </c>
      <c r="F163" s="215">
        <v>35</v>
      </c>
      <c r="G163" s="215">
        <v>2</v>
      </c>
      <c r="H163" s="209">
        <f>SUM((D163*400)+(E163*100)+F163)</f>
        <v>35</v>
      </c>
      <c r="I163" s="215">
        <v>200</v>
      </c>
      <c r="J163" s="213">
        <f>SUM(H163*I163)</f>
        <v>7000</v>
      </c>
      <c r="K163" s="215"/>
      <c r="L163" s="215">
        <v>32</v>
      </c>
      <c r="M163" s="217" t="s">
        <v>10</v>
      </c>
      <c r="N163" s="217" t="s">
        <v>9</v>
      </c>
      <c r="O163" s="215">
        <v>285</v>
      </c>
      <c r="P163" s="215"/>
      <c r="Q163" s="215"/>
      <c r="R163" s="205">
        <v>6500</v>
      </c>
      <c r="S163" s="213">
        <f>SUM(O163*R163)</f>
        <v>1852500</v>
      </c>
      <c r="T163" s="215">
        <v>23</v>
      </c>
      <c r="U163" s="215">
        <v>85</v>
      </c>
      <c r="V163" s="213">
        <f>SUM(S163-(S163*U163/100))</f>
        <v>277875</v>
      </c>
      <c r="W163" s="213">
        <f>SUM(J163+V163)</f>
        <v>284875</v>
      </c>
      <c r="X163" s="208">
        <f>W163</f>
        <v>284875</v>
      </c>
      <c r="Y163" s="215">
        <v>10</v>
      </c>
      <c r="Z163" s="215">
        <v>0</v>
      </c>
      <c r="AA163" s="229">
        <v>0.02</v>
      </c>
      <c r="AB163" s="229"/>
    </row>
    <row r="164" spans="1:28" x14ac:dyDescent="0.3">
      <c r="A164" s="215">
        <v>135</v>
      </c>
      <c r="B164" s="217" t="s">
        <v>4</v>
      </c>
      <c r="C164" s="215">
        <v>4917</v>
      </c>
      <c r="D164" s="215">
        <v>0</v>
      </c>
      <c r="E164" s="215">
        <v>0</v>
      </c>
      <c r="F164" s="215">
        <v>88</v>
      </c>
      <c r="G164" s="215">
        <v>2</v>
      </c>
      <c r="H164" s="209">
        <f>SUM((D164*400)+(E164*100)+F164)</f>
        <v>88</v>
      </c>
      <c r="I164" s="215">
        <v>75</v>
      </c>
      <c r="J164" s="213">
        <f>SUM(H164*I164)</f>
        <v>6600</v>
      </c>
      <c r="K164" s="215"/>
      <c r="L164" s="215">
        <v>29</v>
      </c>
      <c r="M164" s="217" t="s">
        <v>3</v>
      </c>
      <c r="N164" s="217" t="s">
        <v>2</v>
      </c>
      <c r="O164" s="215">
        <v>180</v>
      </c>
      <c r="P164" s="215"/>
      <c r="Q164" s="215"/>
      <c r="R164" s="205">
        <v>6500</v>
      </c>
      <c r="S164" s="213">
        <f>SUM(O164*R164)</f>
        <v>1170000</v>
      </c>
      <c r="T164" s="215">
        <v>23</v>
      </c>
      <c r="U164" s="215">
        <v>36</v>
      </c>
      <c r="V164" s="213">
        <f>SUM(S164-(S164*U164/100))</f>
        <v>748800</v>
      </c>
      <c r="W164" s="213">
        <f>SUM(J164+V164)</f>
        <v>755400</v>
      </c>
      <c r="X164" s="208">
        <f>W164</f>
        <v>755400</v>
      </c>
      <c r="Y164" s="215">
        <v>10</v>
      </c>
      <c r="Z164" s="215">
        <v>0</v>
      </c>
      <c r="AA164" s="229">
        <v>0.02</v>
      </c>
      <c r="AB164" s="229"/>
    </row>
    <row r="165" spans="1:28" x14ac:dyDescent="0.3">
      <c r="A165" s="215">
        <v>136</v>
      </c>
      <c r="B165" s="217" t="s">
        <v>4</v>
      </c>
      <c r="C165" s="215">
        <v>20789</v>
      </c>
      <c r="D165" s="215">
        <v>22</v>
      </c>
      <c r="E165" s="215">
        <v>0</v>
      </c>
      <c r="F165" s="215">
        <v>56</v>
      </c>
      <c r="G165" s="215">
        <v>1</v>
      </c>
      <c r="H165" s="209">
        <f>SUM((D165*400)+(E165*100)+F165)</f>
        <v>8856</v>
      </c>
      <c r="I165" s="215">
        <v>75</v>
      </c>
      <c r="J165" s="213">
        <f>SUM(H165*I165)</f>
        <v>664200</v>
      </c>
      <c r="K165" s="215"/>
      <c r="L165" s="215"/>
      <c r="M165" s="217"/>
      <c r="N165" s="217"/>
      <c r="O165" s="215"/>
      <c r="P165" s="215"/>
      <c r="Q165" s="215"/>
      <c r="R165" s="205"/>
      <c r="S165" s="213">
        <f>SUM(O165*R165)</f>
        <v>0</v>
      </c>
      <c r="T165" s="215"/>
      <c r="U165" s="215"/>
      <c r="V165" s="213">
        <f>SUM(S165-(S165*U165/100))</f>
        <v>0</v>
      </c>
      <c r="W165" s="213">
        <f>SUM(J165+V165)</f>
        <v>664200</v>
      </c>
      <c r="X165" s="208">
        <f>W165</f>
        <v>664200</v>
      </c>
      <c r="Y165" s="215">
        <v>50</v>
      </c>
      <c r="Z165" s="215">
        <v>0</v>
      </c>
      <c r="AA165" s="229">
        <v>0.01</v>
      </c>
      <c r="AB165" s="229"/>
    </row>
    <row r="166" spans="1:28" x14ac:dyDescent="0.3">
      <c r="A166" s="215">
        <v>137</v>
      </c>
      <c r="B166" s="217" t="s">
        <v>4</v>
      </c>
      <c r="C166" s="215">
        <v>1829</v>
      </c>
      <c r="D166" s="215">
        <v>1</v>
      </c>
      <c r="E166" s="215">
        <v>3</v>
      </c>
      <c r="F166" s="215">
        <v>96</v>
      </c>
      <c r="G166" s="215">
        <v>1</v>
      </c>
      <c r="H166" s="209">
        <f>SUM((D166*400)+(E166*100)+F166)</f>
        <v>796</v>
      </c>
      <c r="I166" s="215">
        <v>75</v>
      </c>
      <c r="J166" s="213">
        <f>SUM(H166*I166)</f>
        <v>59700</v>
      </c>
      <c r="K166" s="215"/>
      <c r="L166" s="215"/>
      <c r="M166" s="217"/>
      <c r="N166" s="217"/>
      <c r="O166" s="215"/>
      <c r="P166" s="215"/>
      <c r="Q166" s="215"/>
      <c r="R166" s="205"/>
      <c r="S166" s="213">
        <f>SUM(O166*R166)</f>
        <v>0</v>
      </c>
      <c r="T166" s="215"/>
      <c r="U166" s="215"/>
      <c r="V166" s="213">
        <f>SUM(S166-(S166*U166/100))</f>
        <v>0</v>
      </c>
      <c r="W166" s="213">
        <f>SUM(J166+V166)</f>
        <v>59700</v>
      </c>
      <c r="X166" s="208">
        <f>W166</f>
        <v>59700</v>
      </c>
      <c r="Y166" s="215">
        <v>50</v>
      </c>
      <c r="Z166" s="215">
        <v>0</v>
      </c>
      <c r="AA166" s="229">
        <v>0.01</v>
      </c>
      <c r="AB166" s="500"/>
    </row>
    <row r="167" spans="1:28" x14ac:dyDescent="0.3">
      <c r="A167" s="215">
        <v>138</v>
      </c>
      <c r="B167" s="217" t="s">
        <v>4</v>
      </c>
      <c r="C167" s="215">
        <v>2095</v>
      </c>
      <c r="D167" s="215">
        <v>10</v>
      </c>
      <c r="E167" s="215">
        <v>2</v>
      </c>
      <c r="F167" s="215">
        <v>55</v>
      </c>
      <c r="G167" s="215">
        <v>1</v>
      </c>
      <c r="H167" s="209">
        <f>SUM((D167*400)+(E167*100)+F167)</f>
        <v>4255</v>
      </c>
      <c r="I167" s="215">
        <v>75</v>
      </c>
      <c r="J167" s="213">
        <f>SUM(H167*I167)</f>
        <v>319125</v>
      </c>
      <c r="K167" s="215"/>
      <c r="L167" s="215"/>
      <c r="M167" s="217"/>
      <c r="N167" s="217"/>
      <c r="O167" s="215"/>
      <c r="P167" s="215"/>
      <c r="Q167" s="215"/>
      <c r="R167" s="205"/>
      <c r="S167" s="213">
        <f>SUM(O167*R167)</f>
        <v>0</v>
      </c>
      <c r="T167" s="215"/>
      <c r="U167" s="215"/>
      <c r="V167" s="213">
        <f>SUM(S167-(S167*U167/100))</f>
        <v>0</v>
      </c>
      <c r="W167" s="213">
        <f>SUM(J167+V167)</f>
        <v>319125</v>
      </c>
      <c r="X167" s="208">
        <f>W167</f>
        <v>319125</v>
      </c>
      <c r="Y167" s="215">
        <v>50</v>
      </c>
      <c r="Z167" s="215">
        <v>0</v>
      </c>
      <c r="AA167" s="229">
        <v>0.01</v>
      </c>
      <c r="AB167" s="229"/>
    </row>
    <row r="168" spans="1:28" x14ac:dyDescent="0.3">
      <c r="A168" s="215">
        <v>139</v>
      </c>
      <c r="B168" s="217" t="s">
        <v>4</v>
      </c>
      <c r="C168" s="215">
        <v>1671</v>
      </c>
      <c r="D168" s="215">
        <v>8</v>
      </c>
      <c r="E168" s="215">
        <v>0</v>
      </c>
      <c r="F168" s="215">
        <v>55</v>
      </c>
      <c r="G168" s="215">
        <v>1</v>
      </c>
      <c r="H168" s="209">
        <f>SUM((D168*400)+(E168*100)+F168)</f>
        <v>3255</v>
      </c>
      <c r="I168" s="215">
        <v>75</v>
      </c>
      <c r="J168" s="213">
        <f>SUM(H168*I168)</f>
        <v>244125</v>
      </c>
      <c r="K168" s="215"/>
      <c r="L168" s="215"/>
      <c r="M168" s="217"/>
      <c r="N168" s="217"/>
      <c r="O168" s="215"/>
      <c r="P168" s="215"/>
      <c r="Q168" s="215"/>
      <c r="R168" s="205"/>
      <c r="S168" s="213">
        <f>SUM(O168*R168)</f>
        <v>0</v>
      </c>
      <c r="T168" s="215"/>
      <c r="U168" s="215"/>
      <c r="V168" s="213">
        <f>SUM(S168-(S168*U168/100))</f>
        <v>0</v>
      </c>
      <c r="W168" s="213">
        <f>SUM(J168+V168)</f>
        <v>244125</v>
      </c>
      <c r="X168" s="208">
        <f>W168</f>
        <v>244125</v>
      </c>
      <c r="Y168" s="215">
        <v>50</v>
      </c>
      <c r="Z168" s="215">
        <v>0</v>
      </c>
      <c r="AA168" s="229">
        <v>0.01</v>
      </c>
      <c r="AB168" s="229"/>
    </row>
    <row r="169" spans="1:28" x14ac:dyDescent="0.3">
      <c r="A169" s="215">
        <v>140</v>
      </c>
      <c r="B169" s="217" t="s">
        <v>23</v>
      </c>
      <c r="C169" s="215"/>
      <c r="D169" s="215">
        <v>5</v>
      </c>
      <c r="E169" s="215">
        <v>0</v>
      </c>
      <c r="F169" s="215">
        <v>0</v>
      </c>
      <c r="G169" s="215">
        <v>1</v>
      </c>
      <c r="H169" s="209">
        <f>SUM((D169*400)+(E169*100)+F169)</f>
        <v>2000</v>
      </c>
      <c r="I169" s="215">
        <v>75</v>
      </c>
      <c r="J169" s="213">
        <f>SUM(H169*I169)</f>
        <v>150000</v>
      </c>
      <c r="K169" s="215"/>
      <c r="L169" s="221"/>
      <c r="M169" s="217"/>
      <c r="N169" s="217"/>
      <c r="O169" s="215"/>
      <c r="P169" s="215"/>
      <c r="Q169" s="215"/>
      <c r="R169" s="205"/>
      <c r="S169" s="213">
        <f>SUM(O169*R169)</f>
        <v>0</v>
      </c>
      <c r="T169" s="215"/>
      <c r="U169" s="215"/>
      <c r="V169" s="213">
        <f>SUM(S169-(S169*U169/100))</f>
        <v>0</v>
      </c>
      <c r="W169" s="213">
        <f>SUM(J169+V169)</f>
        <v>150000</v>
      </c>
      <c r="X169" s="208">
        <f>W169</f>
        <v>150000</v>
      </c>
      <c r="Y169" s="215">
        <v>50</v>
      </c>
      <c r="Z169" s="215">
        <v>0</v>
      </c>
      <c r="AA169" s="229">
        <v>0.01</v>
      </c>
      <c r="AB169" s="494"/>
    </row>
    <row r="170" spans="1:28" x14ac:dyDescent="0.3">
      <c r="A170" s="215">
        <v>141</v>
      </c>
      <c r="B170" s="217" t="s">
        <v>4</v>
      </c>
      <c r="C170" s="215">
        <v>1618</v>
      </c>
      <c r="D170" s="215">
        <v>10</v>
      </c>
      <c r="E170" s="215">
        <v>2</v>
      </c>
      <c r="F170" s="215">
        <v>3</v>
      </c>
      <c r="G170" s="215">
        <v>1</v>
      </c>
      <c r="H170" s="209">
        <f>SUM((D170*400)+(E170*100)+F170)</f>
        <v>4203</v>
      </c>
      <c r="I170" s="215">
        <v>75</v>
      </c>
      <c r="J170" s="213">
        <f>SUM(H170*I170)</f>
        <v>315225</v>
      </c>
      <c r="K170" s="215"/>
      <c r="L170" s="215"/>
      <c r="M170" s="217"/>
      <c r="N170" s="217"/>
      <c r="O170" s="215"/>
      <c r="P170" s="215"/>
      <c r="Q170" s="215"/>
      <c r="R170" s="205"/>
      <c r="S170" s="213">
        <f>SUM(O170*R170)</f>
        <v>0</v>
      </c>
      <c r="T170" s="215"/>
      <c r="U170" s="215"/>
      <c r="V170" s="213">
        <f>SUM(S170-(S170*U170/100))</f>
        <v>0</v>
      </c>
      <c r="W170" s="213">
        <f>SUM(J170+V170)</f>
        <v>315225</v>
      </c>
      <c r="X170" s="208">
        <f>W170</f>
        <v>315225</v>
      </c>
      <c r="Y170" s="215">
        <v>50</v>
      </c>
      <c r="Z170" s="215">
        <v>0</v>
      </c>
      <c r="AA170" s="229">
        <v>0.01</v>
      </c>
      <c r="AB170" s="229"/>
    </row>
    <row r="171" spans="1:28" x14ac:dyDescent="0.3">
      <c r="A171" s="215">
        <v>142</v>
      </c>
      <c r="B171" s="217" t="s">
        <v>4</v>
      </c>
      <c r="C171" s="215">
        <v>1552</v>
      </c>
      <c r="D171" s="215">
        <v>21</v>
      </c>
      <c r="E171" s="215">
        <v>3</v>
      </c>
      <c r="F171" s="215">
        <v>23</v>
      </c>
      <c r="G171" s="215">
        <v>2</v>
      </c>
      <c r="H171" s="209">
        <f>SUM((D171*400)+(E171*100)+F171)</f>
        <v>8723</v>
      </c>
      <c r="I171" s="215">
        <v>100</v>
      </c>
      <c r="J171" s="213">
        <f>SUM(H171*I171)</f>
        <v>872300</v>
      </c>
      <c r="K171" s="215"/>
      <c r="L171" s="215">
        <v>44</v>
      </c>
      <c r="M171" s="217" t="s">
        <v>3</v>
      </c>
      <c r="N171" s="217" t="s">
        <v>9</v>
      </c>
      <c r="O171" s="215">
        <v>152</v>
      </c>
      <c r="P171" s="215"/>
      <c r="Q171" s="215"/>
      <c r="R171" s="205">
        <v>6500</v>
      </c>
      <c r="S171" s="213">
        <f>SUM(O171*R171)</f>
        <v>988000</v>
      </c>
      <c r="T171" s="215">
        <v>14</v>
      </c>
      <c r="U171" s="215">
        <v>46</v>
      </c>
      <c r="V171" s="213">
        <f>SUM(S171-(S171*U171/100))</f>
        <v>533520</v>
      </c>
      <c r="W171" s="213">
        <f>SUM(J171+V171)</f>
        <v>1405820</v>
      </c>
      <c r="X171" s="208">
        <f>W171</f>
        <v>1405820</v>
      </c>
      <c r="Y171" s="215">
        <v>10</v>
      </c>
      <c r="Z171" s="215">
        <v>0</v>
      </c>
      <c r="AA171" s="229">
        <v>0.02</v>
      </c>
      <c r="AB171" s="229" t="s">
        <v>1374</v>
      </c>
    </row>
    <row r="172" spans="1:28" x14ac:dyDescent="0.3">
      <c r="A172" s="215"/>
      <c r="B172" s="217"/>
      <c r="C172" s="215"/>
      <c r="D172" s="215"/>
      <c r="E172" s="215"/>
      <c r="F172" s="215"/>
      <c r="G172" s="215"/>
      <c r="H172" s="209">
        <f>SUM((D172*400)+(E172*100)+F172)</f>
        <v>0</v>
      </c>
      <c r="I172" s="215"/>
      <c r="J172" s="213">
        <f>SUM(H172*I172)</f>
        <v>0</v>
      </c>
      <c r="K172" s="215"/>
      <c r="L172" s="215"/>
      <c r="M172" s="217" t="s">
        <v>71</v>
      </c>
      <c r="N172" s="217" t="s">
        <v>0</v>
      </c>
      <c r="O172" s="215">
        <v>14</v>
      </c>
      <c r="P172" s="215"/>
      <c r="Q172" s="215"/>
      <c r="R172" s="205">
        <v>5400</v>
      </c>
      <c r="S172" s="213">
        <f>SUM(O172*R172)</f>
        <v>75600</v>
      </c>
      <c r="T172" s="215">
        <v>13</v>
      </c>
      <c r="U172" s="215">
        <v>55</v>
      </c>
      <c r="V172" s="213">
        <f>SUM(S172-(S172*U172/100))</f>
        <v>34020</v>
      </c>
      <c r="W172" s="213">
        <f>SUM(J172+V172)</f>
        <v>34020</v>
      </c>
      <c r="X172" s="208">
        <f>W172</f>
        <v>34020</v>
      </c>
      <c r="Y172" s="215">
        <v>50</v>
      </c>
      <c r="Z172" s="215">
        <v>0</v>
      </c>
      <c r="AA172" s="229">
        <v>0.01</v>
      </c>
      <c r="AB172" s="229"/>
    </row>
    <row r="173" spans="1:28" x14ac:dyDescent="0.3">
      <c r="A173" s="215">
        <v>143</v>
      </c>
      <c r="B173" s="217" t="s">
        <v>4</v>
      </c>
      <c r="C173" s="215">
        <v>9183</v>
      </c>
      <c r="D173" s="215">
        <v>13</v>
      </c>
      <c r="E173" s="215">
        <v>0</v>
      </c>
      <c r="F173" s="215">
        <v>41</v>
      </c>
      <c r="G173" s="215">
        <v>1</v>
      </c>
      <c r="H173" s="209">
        <f>SUM((D173*400)+(E173*100)+F173)</f>
        <v>5241</v>
      </c>
      <c r="I173" s="215">
        <v>75</v>
      </c>
      <c r="J173" s="213">
        <f>SUM(H173*I173)</f>
        <v>393075</v>
      </c>
      <c r="K173" s="215"/>
      <c r="L173" s="215"/>
      <c r="M173" s="217"/>
      <c r="N173" s="217"/>
      <c r="O173" s="215"/>
      <c r="P173" s="215"/>
      <c r="Q173" s="215"/>
      <c r="R173" s="205"/>
      <c r="S173" s="213">
        <f>SUM(O173*R173)</f>
        <v>0</v>
      </c>
      <c r="T173" s="215"/>
      <c r="U173" s="215"/>
      <c r="V173" s="213">
        <f>SUM(S173-(S173*U173/100))</f>
        <v>0</v>
      </c>
      <c r="W173" s="213">
        <f>SUM(J173+V173)</f>
        <v>393075</v>
      </c>
      <c r="X173" s="208">
        <f>W173</f>
        <v>393075</v>
      </c>
      <c r="Y173" s="215">
        <v>50</v>
      </c>
      <c r="Z173" s="215">
        <v>0</v>
      </c>
      <c r="AA173" s="229">
        <v>0.01</v>
      </c>
      <c r="AB173" s="229"/>
    </row>
    <row r="174" spans="1:28" x14ac:dyDescent="0.3">
      <c r="A174" s="215">
        <v>144</v>
      </c>
      <c r="B174" s="217" t="s">
        <v>4</v>
      </c>
      <c r="C174" s="215">
        <v>24343</v>
      </c>
      <c r="D174" s="215">
        <v>14</v>
      </c>
      <c r="E174" s="215">
        <v>0</v>
      </c>
      <c r="F174" s="215">
        <v>84</v>
      </c>
      <c r="G174" s="215">
        <v>1</v>
      </c>
      <c r="H174" s="209">
        <f>SUM((D174*400)+(E174*100)+F174)</f>
        <v>5684</v>
      </c>
      <c r="I174" s="215">
        <v>75</v>
      </c>
      <c r="J174" s="213">
        <f>SUM(H174*I174)</f>
        <v>426300</v>
      </c>
      <c r="K174" s="215"/>
      <c r="L174" s="215"/>
      <c r="M174" s="217"/>
      <c r="N174" s="217"/>
      <c r="O174" s="215"/>
      <c r="P174" s="215"/>
      <c r="Q174" s="215"/>
      <c r="R174" s="205"/>
      <c r="S174" s="213">
        <f>SUM(O174*R174)</f>
        <v>0</v>
      </c>
      <c r="T174" s="215"/>
      <c r="U174" s="215"/>
      <c r="V174" s="213">
        <f>SUM(S174-(S174*U174/100))</f>
        <v>0</v>
      </c>
      <c r="W174" s="213">
        <f>SUM(J174+V174)</f>
        <v>426300</v>
      </c>
      <c r="X174" s="208">
        <f>W174</f>
        <v>426300</v>
      </c>
      <c r="Y174" s="215">
        <v>50</v>
      </c>
      <c r="Z174" s="215">
        <v>0</v>
      </c>
      <c r="AA174" s="229">
        <v>0.01</v>
      </c>
      <c r="AB174" s="229"/>
    </row>
    <row r="175" spans="1:28" x14ac:dyDescent="0.3">
      <c r="A175" s="215">
        <v>145</v>
      </c>
      <c r="B175" s="217" t="s">
        <v>4</v>
      </c>
      <c r="C175" s="215">
        <v>11834</v>
      </c>
      <c r="D175" s="215">
        <v>10</v>
      </c>
      <c r="E175" s="215">
        <v>0</v>
      </c>
      <c r="F175" s="215">
        <v>0</v>
      </c>
      <c r="G175" s="215">
        <v>1</v>
      </c>
      <c r="H175" s="209">
        <f>SUM((D175*400)+(E175*100)+F175)</f>
        <v>4000</v>
      </c>
      <c r="I175" s="215">
        <v>75</v>
      </c>
      <c r="J175" s="213">
        <f>SUM(H175*I175)</f>
        <v>300000</v>
      </c>
      <c r="K175" s="215"/>
      <c r="L175" s="215"/>
      <c r="M175" s="217"/>
      <c r="N175" s="217"/>
      <c r="O175" s="215"/>
      <c r="P175" s="215"/>
      <c r="Q175" s="215"/>
      <c r="R175" s="205"/>
      <c r="S175" s="213">
        <f>SUM(O175*R175)</f>
        <v>0</v>
      </c>
      <c r="T175" s="215"/>
      <c r="U175" s="215"/>
      <c r="V175" s="213">
        <f>SUM(S175-(S175*U175/100))</f>
        <v>0</v>
      </c>
      <c r="W175" s="213">
        <f>SUM(J175+V175)</f>
        <v>300000</v>
      </c>
      <c r="X175" s="208">
        <f>W175</f>
        <v>300000</v>
      </c>
      <c r="Y175" s="215">
        <v>50</v>
      </c>
      <c r="Z175" s="215">
        <v>0</v>
      </c>
      <c r="AA175" s="229">
        <v>0.01</v>
      </c>
      <c r="AB175" s="229"/>
    </row>
    <row r="176" spans="1:28" x14ac:dyDescent="0.3">
      <c r="A176" s="215">
        <v>146</v>
      </c>
      <c r="B176" s="217" t="s">
        <v>4</v>
      </c>
      <c r="C176" s="215">
        <v>2489</v>
      </c>
      <c r="D176" s="215">
        <v>6</v>
      </c>
      <c r="E176" s="215">
        <v>0</v>
      </c>
      <c r="F176" s="215">
        <v>5</v>
      </c>
      <c r="G176" s="215">
        <v>1</v>
      </c>
      <c r="H176" s="209">
        <f>SUM((D176*400)+(E176*100)+F176)</f>
        <v>2405</v>
      </c>
      <c r="I176" s="215">
        <v>75</v>
      </c>
      <c r="J176" s="213">
        <f>SUM(H176*I176)</f>
        <v>180375</v>
      </c>
      <c r="K176" s="215"/>
      <c r="L176" s="215"/>
      <c r="M176" s="217"/>
      <c r="N176" s="217"/>
      <c r="O176" s="215"/>
      <c r="P176" s="215"/>
      <c r="Q176" s="215"/>
      <c r="R176" s="205"/>
      <c r="S176" s="213">
        <f>SUM(O176*R176)</f>
        <v>0</v>
      </c>
      <c r="T176" s="215"/>
      <c r="U176" s="215"/>
      <c r="V176" s="213">
        <f>SUM(S176-(S176*U176/100))</f>
        <v>0</v>
      </c>
      <c r="W176" s="213">
        <f>SUM(J176+V176)</f>
        <v>180375</v>
      </c>
      <c r="X176" s="208">
        <f>W176</f>
        <v>180375</v>
      </c>
      <c r="Y176" s="215">
        <v>50</v>
      </c>
      <c r="Z176" s="215">
        <v>0</v>
      </c>
      <c r="AA176" s="229">
        <v>0.01</v>
      </c>
      <c r="AB176" s="229"/>
    </row>
    <row r="177" spans="1:28" x14ac:dyDescent="0.3">
      <c r="A177" s="215">
        <v>147</v>
      </c>
      <c r="B177" s="217" t="s">
        <v>4</v>
      </c>
      <c r="C177" s="215">
        <v>2715</v>
      </c>
      <c r="D177" s="215">
        <v>0</v>
      </c>
      <c r="E177" s="215">
        <v>1</v>
      </c>
      <c r="F177" s="215">
        <v>74</v>
      </c>
      <c r="G177" s="215">
        <v>2</v>
      </c>
      <c r="H177" s="209">
        <f>SUM((D177*400)+(E177*100)+F177)</f>
        <v>174</v>
      </c>
      <c r="I177" s="215">
        <v>75</v>
      </c>
      <c r="J177" s="213">
        <f>SUM(H177*I177)</f>
        <v>13050</v>
      </c>
      <c r="K177" s="215"/>
      <c r="L177" s="215">
        <v>70</v>
      </c>
      <c r="M177" s="217" t="s">
        <v>3</v>
      </c>
      <c r="N177" s="217" t="s">
        <v>2</v>
      </c>
      <c r="O177" s="215">
        <v>14</v>
      </c>
      <c r="P177" s="215"/>
      <c r="Q177" s="215"/>
      <c r="R177" s="205">
        <v>6500</v>
      </c>
      <c r="S177" s="213">
        <f>SUM(O177*R177)</f>
        <v>91000</v>
      </c>
      <c r="T177" s="215">
        <v>7</v>
      </c>
      <c r="U177" s="215">
        <v>7</v>
      </c>
      <c r="V177" s="213">
        <f>SUM(S177-(S177*U177/100))</f>
        <v>84630</v>
      </c>
      <c r="W177" s="213">
        <f>SUM(J177+V177)</f>
        <v>97680</v>
      </c>
      <c r="X177" s="208">
        <f>W177</f>
        <v>97680</v>
      </c>
      <c r="Y177" s="215">
        <v>10</v>
      </c>
      <c r="Z177" s="215">
        <v>0</v>
      </c>
      <c r="AA177" s="229">
        <v>0.02</v>
      </c>
      <c r="AB177" s="229"/>
    </row>
    <row r="178" spans="1:28" x14ac:dyDescent="0.3">
      <c r="A178" s="215"/>
      <c r="B178" s="217"/>
      <c r="C178" s="215"/>
      <c r="D178" s="215"/>
      <c r="E178" s="215"/>
      <c r="F178" s="215"/>
      <c r="G178" s="215"/>
      <c r="H178" s="209">
        <f>SUM((D178*400)+(E178*100)+F178)</f>
        <v>0</v>
      </c>
      <c r="I178" s="215"/>
      <c r="J178" s="213">
        <f>SUM(H178*I178)</f>
        <v>0</v>
      </c>
      <c r="K178" s="215"/>
      <c r="L178" s="215"/>
      <c r="M178" s="217" t="s">
        <v>3</v>
      </c>
      <c r="N178" s="217" t="s">
        <v>2</v>
      </c>
      <c r="O178" s="215">
        <v>12</v>
      </c>
      <c r="P178" s="215"/>
      <c r="Q178" s="215"/>
      <c r="R178" s="205">
        <v>6500</v>
      </c>
      <c r="S178" s="213">
        <f>SUM(O178*R178)</f>
        <v>78000</v>
      </c>
      <c r="T178" s="215">
        <v>15</v>
      </c>
      <c r="U178" s="215">
        <v>20</v>
      </c>
      <c r="V178" s="213">
        <f>SUM(S178-(S178*U178/100))</f>
        <v>62400</v>
      </c>
      <c r="W178" s="213">
        <f>SUM(J178+V178)</f>
        <v>62400</v>
      </c>
      <c r="X178" s="208">
        <f>W178</f>
        <v>62400</v>
      </c>
      <c r="Y178" s="215">
        <v>10</v>
      </c>
      <c r="Z178" s="215">
        <v>0</v>
      </c>
      <c r="AA178" s="229">
        <v>0.02</v>
      </c>
      <c r="AB178" s="229"/>
    </row>
    <row r="179" spans="1:28" x14ac:dyDescent="0.3">
      <c r="A179" s="215">
        <v>148</v>
      </c>
      <c r="B179" s="217" t="s">
        <v>4</v>
      </c>
      <c r="C179" s="215">
        <v>2719</v>
      </c>
      <c r="D179" s="215">
        <v>2</v>
      </c>
      <c r="E179" s="215">
        <v>1</v>
      </c>
      <c r="F179" s="215">
        <v>93</v>
      </c>
      <c r="G179" s="215">
        <v>1</v>
      </c>
      <c r="H179" s="209">
        <f>SUM((D179*400)+(E179*100)+F179)</f>
        <v>993</v>
      </c>
      <c r="I179" s="215">
        <v>75</v>
      </c>
      <c r="J179" s="213">
        <f>SUM(H179*I179)</f>
        <v>74475</v>
      </c>
      <c r="K179" s="215"/>
      <c r="L179" s="215"/>
      <c r="M179" s="217"/>
      <c r="N179" s="217"/>
      <c r="O179" s="215"/>
      <c r="P179" s="215"/>
      <c r="Q179" s="215"/>
      <c r="R179" s="205"/>
      <c r="S179" s="213">
        <f>SUM(O179*R179)</f>
        <v>0</v>
      </c>
      <c r="T179" s="215"/>
      <c r="U179" s="215"/>
      <c r="V179" s="213">
        <f>SUM(S179-(S179*U179/100))</f>
        <v>0</v>
      </c>
      <c r="W179" s="213">
        <f>SUM(J179+V179)</f>
        <v>74475</v>
      </c>
      <c r="X179" s="208">
        <f>W179</f>
        <v>74475</v>
      </c>
      <c r="Y179" s="215">
        <v>50</v>
      </c>
      <c r="Z179" s="215">
        <v>0</v>
      </c>
      <c r="AA179" s="229">
        <v>0.01</v>
      </c>
      <c r="AB179" s="229"/>
    </row>
    <row r="180" spans="1:28" x14ac:dyDescent="0.3">
      <c r="A180" s="215">
        <v>149</v>
      </c>
      <c r="B180" s="217" t="s">
        <v>4</v>
      </c>
      <c r="C180" s="215">
        <v>16013</v>
      </c>
      <c r="D180" s="215">
        <v>14</v>
      </c>
      <c r="E180" s="215">
        <v>1</v>
      </c>
      <c r="F180" s="215">
        <v>23</v>
      </c>
      <c r="G180" s="215">
        <v>1</v>
      </c>
      <c r="H180" s="209">
        <f>SUM((D180*400)+(E180*100)+F180)</f>
        <v>5723</v>
      </c>
      <c r="I180" s="215">
        <v>75</v>
      </c>
      <c r="J180" s="213">
        <f>SUM(H180*I180)</f>
        <v>429225</v>
      </c>
      <c r="K180" s="215"/>
      <c r="L180" s="215"/>
      <c r="M180" s="217"/>
      <c r="N180" s="217"/>
      <c r="O180" s="215"/>
      <c r="P180" s="215"/>
      <c r="Q180" s="215"/>
      <c r="R180" s="205"/>
      <c r="S180" s="213">
        <f>SUM(O180*R180)</f>
        <v>0</v>
      </c>
      <c r="T180" s="215"/>
      <c r="U180" s="215"/>
      <c r="V180" s="213">
        <f>SUM(S180-(S180*U180/100))</f>
        <v>0</v>
      </c>
      <c r="W180" s="213">
        <f>SUM(J180+V180)</f>
        <v>429225</v>
      </c>
      <c r="X180" s="208">
        <f>W180</f>
        <v>429225</v>
      </c>
      <c r="Y180" s="215">
        <v>50</v>
      </c>
      <c r="Z180" s="215">
        <v>0</v>
      </c>
      <c r="AA180" s="229">
        <v>0.01</v>
      </c>
      <c r="AB180" s="229"/>
    </row>
    <row r="181" spans="1:28" x14ac:dyDescent="0.3">
      <c r="A181" s="215">
        <v>150</v>
      </c>
      <c r="B181" s="217" t="s">
        <v>4</v>
      </c>
      <c r="C181" s="215">
        <v>14036</v>
      </c>
      <c r="D181" s="215">
        <v>4</v>
      </c>
      <c r="E181" s="215">
        <v>0</v>
      </c>
      <c r="F181" s="215">
        <v>0</v>
      </c>
      <c r="G181" s="215">
        <v>1</v>
      </c>
      <c r="H181" s="209">
        <f>SUM((D181*400)+(E181*100)+F181)</f>
        <v>1600</v>
      </c>
      <c r="I181" s="215">
        <v>75</v>
      </c>
      <c r="J181" s="213">
        <f>SUM(H181*I181)</f>
        <v>120000</v>
      </c>
      <c r="K181" s="215"/>
      <c r="L181" s="215"/>
      <c r="M181" s="217"/>
      <c r="N181" s="217"/>
      <c r="O181" s="215"/>
      <c r="P181" s="215"/>
      <c r="Q181" s="215"/>
      <c r="R181" s="205"/>
      <c r="S181" s="213">
        <f>SUM(O181*R181)</f>
        <v>0</v>
      </c>
      <c r="T181" s="215"/>
      <c r="U181" s="215"/>
      <c r="V181" s="213">
        <f>SUM(S181-(S181*U181/100))</f>
        <v>0</v>
      </c>
      <c r="W181" s="213">
        <f>SUM(J181+V181)</f>
        <v>120000</v>
      </c>
      <c r="X181" s="208">
        <f>W181</f>
        <v>120000</v>
      </c>
      <c r="Y181" s="215">
        <v>50</v>
      </c>
      <c r="Z181" s="215">
        <v>0</v>
      </c>
      <c r="AA181" s="229">
        <v>0.01</v>
      </c>
      <c r="AB181" s="229"/>
    </row>
    <row r="182" spans="1:28" x14ac:dyDescent="0.3">
      <c r="A182" s="215">
        <v>151</v>
      </c>
      <c r="B182" s="217" t="s">
        <v>4</v>
      </c>
      <c r="C182" s="215">
        <v>14011</v>
      </c>
      <c r="D182" s="215">
        <v>1</v>
      </c>
      <c r="E182" s="215">
        <v>0</v>
      </c>
      <c r="F182" s="215">
        <v>0</v>
      </c>
      <c r="G182" s="215">
        <v>1</v>
      </c>
      <c r="H182" s="209">
        <f>SUM((D182*400)+(E182*100)+F182)</f>
        <v>400</v>
      </c>
      <c r="I182" s="215">
        <v>75</v>
      </c>
      <c r="J182" s="213">
        <f>SUM(H182*I182)</f>
        <v>30000</v>
      </c>
      <c r="K182" s="215"/>
      <c r="L182" s="215"/>
      <c r="M182" s="217"/>
      <c r="N182" s="217"/>
      <c r="O182" s="215"/>
      <c r="P182" s="215"/>
      <c r="Q182" s="215"/>
      <c r="R182" s="205"/>
      <c r="S182" s="213">
        <f>SUM(O182*R182)</f>
        <v>0</v>
      </c>
      <c r="T182" s="215"/>
      <c r="U182" s="215"/>
      <c r="V182" s="213">
        <f>SUM(S182-(S182*U182/100))</f>
        <v>0</v>
      </c>
      <c r="W182" s="213">
        <f>SUM(J182+V182)</f>
        <v>30000</v>
      </c>
      <c r="X182" s="208">
        <f>W182</f>
        <v>30000</v>
      </c>
      <c r="Y182" s="215">
        <v>50</v>
      </c>
      <c r="Z182" s="215">
        <v>0</v>
      </c>
      <c r="AA182" s="229">
        <v>0.01</v>
      </c>
      <c r="AB182" s="229"/>
    </row>
    <row r="183" spans="1:28" x14ac:dyDescent="0.3">
      <c r="A183" s="215">
        <v>152</v>
      </c>
      <c r="B183" s="217" t="s">
        <v>1373</v>
      </c>
      <c r="C183" s="215">
        <v>6352</v>
      </c>
      <c r="D183" s="215">
        <v>1</v>
      </c>
      <c r="E183" s="215">
        <v>2</v>
      </c>
      <c r="F183" s="215">
        <v>63</v>
      </c>
      <c r="G183" s="215">
        <v>1</v>
      </c>
      <c r="H183" s="209">
        <f>SUM((D183*400)+(E183*100)+F183)</f>
        <v>663</v>
      </c>
      <c r="I183" s="215">
        <v>75</v>
      </c>
      <c r="J183" s="213">
        <f>SUM(H183*I183)</f>
        <v>49725</v>
      </c>
      <c r="K183" s="215"/>
      <c r="L183" s="215"/>
      <c r="M183" s="217"/>
      <c r="N183" s="217"/>
      <c r="O183" s="215"/>
      <c r="P183" s="215"/>
      <c r="Q183" s="215"/>
      <c r="R183" s="205"/>
      <c r="S183" s="213">
        <f>SUM(O183*R183)</f>
        <v>0</v>
      </c>
      <c r="T183" s="215"/>
      <c r="U183" s="215"/>
      <c r="V183" s="213">
        <f>SUM(S183-(S183*U183/100))</f>
        <v>0</v>
      </c>
      <c r="W183" s="213">
        <f>SUM(J183+V183)</f>
        <v>49725</v>
      </c>
      <c r="X183" s="208">
        <f>W183</f>
        <v>49725</v>
      </c>
      <c r="Y183" s="215">
        <v>50</v>
      </c>
      <c r="Z183" s="215">
        <v>0</v>
      </c>
      <c r="AA183" s="229">
        <v>0.01</v>
      </c>
      <c r="AB183" s="494"/>
    </row>
    <row r="184" spans="1:28" x14ac:dyDescent="0.3">
      <c r="A184" s="215">
        <v>153</v>
      </c>
      <c r="B184" s="217" t="s">
        <v>4</v>
      </c>
      <c r="C184" s="215"/>
      <c r="D184" s="215">
        <v>0</v>
      </c>
      <c r="E184" s="215">
        <v>2</v>
      </c>
      <c r="F184" s="215">
        <v>11</v>
      </c>
      <c r="G184" s="215">
        <v>2</v>
      </c>
      <c r="H184" s="209">
        <f>SUM((D184*400)+(E184*100)+F184)</f>
        <v>211</v>
      </c>
      <c r="I184" s="215">
        <v>75</v>
      </c>
      <c r="J184" s="213">
        <f>SUM(H184*I184)</f>
        <v>15825</v>
      </c>
      <c r="K184" s="215"/>
      <c r="L184" s="215">
        <v>37</v>
      </c>
      <c r="M184" s="217" t="s">
        <v>10</v>
      </c>
      <c r="N184" s="217" t="s">
        <v>9</v>
      </c>
      <c r="O184" s="215">
        <v>20.5</v>
      </c>
      <c r="P184" s="215"/>
      <c r="Q184" s="215"/>
      <c r="R184" s="205">
        <v>6500</v>
      </c>
      <c r="S184" s="213">
        <f>SUM(O184*R184)</f>
        <v>133250</v>
      </c>
      <c r="T184" s="215">
        <v>34</v>
      </c>
      <c r="U184" s="215">
        <v>85</v>
      </c>
      <c r="V184" s="213">
        <f>SUM(S184-(S184*U184/100))</f>
        <v>19987.5</v>
      </c>
      <c r="W184" s="213">
        <f>SUM(J184+V184)</f>
        <v>35812.5</v>
      </c>
      <c r="X184" s="208">
        <f>W184</f>
        <v>35812.5</v>
      </c>
      <c r="Y184" s="215">
        <v>10</v>
      </c>
      <c r="Z184" s="215">
        <v>0</v>
      </c>
      <c r="AA184" s="229">
        <v>0.02</v>
      </c>
      <c r="AB184" s="229" t="s">
        <v>1372</v>
      </c>
    </row>
    <row r="185" spans="1:28" x14ac:dyDescent="0.3">
      <c r="A185" s="215">
        <v>154</v>
      </c>
      <c r="B185" s="217" t="s">
        <v>4</v>
      </c>
      <c r="C185" s="215">
        <v>10854</v>
      </c>
      <c r="D185" s="215">
        <v>1</v>
      </c>
      <c r="E185" s="215">
        <v>2</v>
      </c>
      <c r="F185" s="215">
        <v>4</v>
      </c>
      <c r="G185" s="215">
        <v>2</v>
      </c>
      <c r="H185" s="209">
        <f>SUM((D185*400)+(E185*100)+F185)</f>
        <v>604</v>
      </c>
      <c r="I185" s="215">
        <v>180</v>
      </c>
      <c r="J185" s="213">
        <f>SUM(H185*I185)</f>
        <v>108720</v>
      </c>
      <c r="K185" s="215"/>
      <c r="L185" s="215">
        <v>74</v>
      </c>
      <c r="M185" s="217" t="s">
        <v>3</v>
      </c>
      <c r="N185" s="217" t="s">
        <v>2</v>
      </c>
      <c r="O185" s="215">
        <v>26</v>
      </c>
      <c r="P185" s="215"/>
      <c r="Q185" s="215"/>
      <c r="R185" s="205">
        <v>6500</v>
      </c>
      <c r="S185" s="213">
        <f>SUM(O185*R185)</f>
        <v>169000</v>
      </c>
      <c r="T185" s="215">
        <v>9</v>
      </c>
      <c r="U185" s="215">
        <v>9</v>
      </c>
      <c r="V185" s="213">
        <f>SUM(S185-(S185*U185/100))</f>
        <v>153790</v>
      </c>
      <c r="W185" s="213">
        <f>SUM(J185+V185)</f>
        <v>262510</v>
      </c>
      <c r="X185" s="208">
        <f>W185</f>
        <v>262510</v>
      </c>
      <c r="Y185" s="215">
        <v>10</v>
      </c>
      <c r="Z185" s="215">
        <v>0</v>
      </c>
      <c r="AA185" s="229">
        <v>0.02</v>
      </c>
      <c r="AB185" s="229"/>
    </row>
    <row r="186" spans="1:28" x14ac:dyDescent="0.3">
      <c r="A186" s="215"/>
      <c r="B186" s="217"/>
      <c r="C186" s="215"/>
      <c r="D186" s="215"/>
      <c r="E186" s="215"/>
      <c r="F186" s="215"/>
      <c r="G186" s="215"/>
      <c r="H186" s="209">
        <f>SUM((D186*400)+(E186*100)+F186)</f>
        <v>0</v>
      </c>
      <c r="I186" s="215"/>
      <c r="J186" s="213">
        <f>SUM(H186*I186)</f>
        <v>0</v>
      </c>
      <c r="K186" s="215"/>
      <c r="L186" s="215"/>
      <c r="M186" s="217" t="s">
        <v>27</v>
      </c>
      <c r="N186" s="217" t="s">
        <v>2</v>
      </c>
      <c r="O186" s="215">
        <v>28</v>
      </c>
      <c r="P186" s="215"/>
      <c r="Q186" s="215"/>
      <c r="R186" s="205">
        <v>7600</v>
      </c>
      <c r="S186" s="213">
        <f>SUM(O186*R186)</f>
        <v>212800</v>
      </c>
      <c r="T186" s="215">
        <v>2</v>
      </c>
      <c r="U186" s="215">
        <v>2</v>
      </c>
      <c r="V186" s="213">
        <f>SUM(S186-(S186*U186/100))</f>
        <v>208544</v>
      </c>
      <c r="W186" s="213">
        <f>SUM(J186+V186)</f>
        <v>208544</v>
      </c>
      <c r="X186" s="208">
        <f>W186</f>
        <v>208544</v>
      </c>
      <c r="Y186" s="215">
        <v>10</v>
      </c>
      <c r="Z186" s="215">
        <v>0</v>
      </c>
      <c r="AA186" s="229">
        <v>0.02</v>
      </c>
      <c r="AB186" s="229"/>
    </row>
    <row r="187" spans="1:28" x14ac:dyDescent="0.3">
      <c r="A187" s="215"/>
      <c r="B187" s="217"/>
      <c r="C187" s="215"/>
      <c r="D187" s="215"/>
      <c r="E187" s="215"/>
      <c r="F187" s="215"/>
      <c r="G187" s="215"/>
      <c r="H187" s="209">
        <f>SUM((D187*400)+(E187*100)+F187)</f>
        <v>0</v>
      </c>
      <c r="I187" s="215"/>
      <c r="J187" s="213">
        <f>SUM(H187*I187)</f>
        <v>0</v>
      </c>
      <c r="K187" s="215"/>
      <c r="L187" s="215"/>
      <c r="M187" s="217" t="s">
        <v>71</v>
      </c>
      <c r="N187" s="217" t="s">
        <v>0</v>
      </c>
      <c r="O187" s="215">
        <v>13</v>
      </c>
      <c r="P187" s="215"/>
      <c r="Q187" s="215"/>
      <c r="R187" s="205">
        <v>5400</v>
      </c>
      <c r="S187" s="213">
        <f>SUM(O187*R187)</f>
        <v>70200</v>
      </c>
      <c r="T187" s="215">
        <v>22</v>
      </c>
      <c r="U187" s="215">
        <v>93</v>
      </c>
      <c r="V187" s="213">
        <f>SUM(S187-(S187*U187/100))</f>
        <v>4914</v>
      </c>
      <c r="W187" s="213">
        <f>SUM(J187+V187)</f>
        <v>4914</v>
      </c>
      <c r="X187" s="208">
        <f>W187</f>
        <v>4914</v>
      </c>
      <c r="Y187" s="215">
        <v>50</v>
      </c>
      <c r="Z187" s="215">
        <v>0</v>
      </c>
      <c r="AA187" s="229">
        <v>0.01</v>
      </c>
      <c r="AB187" s="229"/>
    </row>
    <row r="188" spans="1:28" x14ac:dyDescent="0.3">
      <c r="A188" s="215">
        <v>155</v>
      </c>
      <c r="B188" s="217" t="s">
        <v>4</v>
      </c>
      <c r="C188" s="215">
        <v>14640</v>
      </c>
      <c r="D188" s="215">
        <v>20</v>
      </c>
      <c r="E188" s="215">
        <v>2</v>
      </c>
      <c r="F188" s="215">
        <v>80</v>
      </c>
      <c r="G188" s="215">
        <v>1</v>
      </c>
      <c r="H188" s="209">
        <f>SUM((D188*400)+(E188*100)+F188)</f>
        <v>8280</v>
      </c>
      <c r="I188" s="215">
        <v>75</v>
      </c>
      <c r="J188" s="213">
        <f>SUM(H188*I188)</f>
        <v>621000</v>
      </c>
      <c r="K188" s="215"/>
      <c r="L188" s="215"/>
      <c r="M188" s="217"/>
      <c r="N188" s="217"/>
      <c r="O188" s="215"/>
      <c r="P188" s="215"/>
      <c r="Q188" s="215"/>
      <c r="R188" s="205"/>
      <c r="S188" s="213">
        <f>SUM(O188*R188)</f>
        <v>0</v>
      </c>
      <c r="T188" s="215"/>
      <c r="U188" s="215"/>
      <c r="V188" s="213">
        <f>SUM(S188-(S188*U188/100))</f>
        <v>0</v>
      </c>
      <c r="W188" s="213">
        <f>SUM(J188+V188)</f>
        <v>621000</v>
      </c>
      <c r="X188" s="208">
        <f>W188</f>
        <v>621000</v>
      </c>
      <c r="Y188" s="215">
        <v>50</v>
      </c>
      <c r="Z188" s="215">
        <v>0</v>
      </c>
      <c r="AA188" s="229">
        <v>0.01</v>
      </c>
      <c r="AB188" s="229"/>
    </row>
    <row r="189" spans="1:28" x14ac:dyDescent="0.3">
      <c r="A189" s="215">
        <v>156</v>
      </c>
      <c r="B189" s="217" t="s">
        <v>4</v>
      </c>
      <c r="C189" s="215">
        <v>12861</v>
      </c>
      <c r="D189" s="215">
        <v>3</v>
      </c>
      <c r="E189" s="215">
        <v>2</v>
      </c>
      <c r="F189" s="215">
        <v>92</v>
      </c>
      <c r="G189" s="215">
        <v>1</v>
      </c>
      <c r="H189" s="209">
        <f>SUM((D189*400)+(E189*100)+F189)</f>
        <v>1492</v>
      </c>
      <c r="I189" s="215">
        <v>75</v>
      </c>
      <c r="J189" s="213">
        <f>SUM(H189*I189)</f>
        <v>111900</v>
      </c>
      <c r="K189" s="215"/>
      <c r="L189" s="215"/>
      <c r="M189" s="217"/>
      <c r="N189" s="217"/>
      <c r="O189" s="215"/>
      <c r="P189" s="215"/>
      <c r="Q189" s="215"/>
      <c r="R189" s="205"/>
      <c r="S189" s="213">
        <f>SUM(O189*R189)</f>
        <v>0</v>
      </c>
      <c r="T189" s="215"/>
      <c r="U189" s="215"/>
      <c r="V189" s="213">
        <f>SUM(S189-(S189*U189/100))</f>
        <v>0</v>
      </c>
      <c r="W189" s="213">
        <f>SUM(J189+V189)</f>
        <v>111900</v>
      </c>
      <c r="X189" s="208">
        <f>W189</f>
        <v>111900</v>
      </c>
      <c r="Y189" s="215">
        <v>50</v>
      </c>
      <c r="Z189" s="215">
        <v>0</v>
      </c>
      <c r="AA189" s="500">
        <v>0.01</v>
      </c>
      <c r="AB189" s="500"/>
    </row>
    <row r="190" spans="1:28" x14ac:dyDescent="0.3">
      <c r="A190" s="215">
        <v>157</v>
      </c>
      <c r="B190" s="217" t="s">
        <v>4</v>
      </c>
      <c r="C190" s="215">
        <v>7434</v>
      </c>
      <c r="D190" s="215">
        <v>0</v>
      </c>
      <c r="E190" s="215">
        <v>0</v>
      </c>
      <c r="F190" s="215">
        <v>51</v>
      </c>
      <c r="G190" s="215">
        <v>1</v>
      </c>
      <c r="H190" s="209">
        <f>SUM((D190*400)+(E190*100)+F190)</f>
        <v>51</v>
      </c>
      <c r="I190" s="215">
        <v>200</v>
      </c>
      <c r="J190" s="213">
        <f>SUM(H190*I190)</f>
        <v>10200</v>
      </c>
      <c r="K190" s="215"/>
      <c r="L190" s="215">
        <v>57</v>
      </c>
      <c r="M190" s="217" t="s">
        <v>10</v>
      </c>
      <c r="N190" s="217" t="s">
        <v>0</v>
      </c>
      <c r="O190" s="215">
        <v>6</v>
      </c>
      <c r="P190" s="215"/>
      <c r="Q190" s="215"/>
      <c r="R190" s="205">
        <v>6500</v>
      </c>
      <c r="S190" s="213">
        <f>SUM(O190*R190)</f>
        <v>39000</v>
      </c>
      <c r="T190" s="215">
        <v>27</v>
      </c>
      <c r="U190" s="215">
        <v>93</v>
      </c>
      <c r="V190" s="213">
        <f>SUM(S190-(S190*U190/100))</f>
        <v>2730</v>
      </c>
      <c r="W190" s="213">
        <f>SUM(J190+V190)</f>
        <v>12930</v>
      </c>
      <c r="X190" s="208">
        <f>W190</f>
        <v>12930</v>
      </c>
      <c r="Y190" s="215">
        <v>10</v>
      </c>
      <c r="Z190" s="215">
        <v>0</v>
      </c>
      <c r="AA190" s="229">
        <v>0.02</v>
      </c>
      <c r="AB190" s="229"/>
    </row>
    <row r="191" spans="1:28" x14ac:dyDescent="0.3">
      <c r="A191" s="215"/>
      <c r="B191" s="217"/>
      <c r="C191" s="215"/>
      <c r="D191" s="215"/>
      <c r="E191" s="215"/>
      <c r="F191" s="215"/>
      <c r="G191" s="215"/>
      <c r="H191" s="209">
        <f>SUM((D191*400)+(E191*100)+F191)</f>
        <v>0</v>
      </c>
      <c r="I191" s="215"/>
      <c r="J191" s="213">
        <f>SUM(H191*I191)</f>
        <v>0</v>
      </c>
      <c r="K191" s="215"/>
      <c r="L191" s="215"/>
      <c r="M191" s="217" t="s">
        <v>71</v>
      </c>
      <c r="N191" s="217" t="s">
        <v>0</v>
      </c>
      <c r="O191" s="215">
        <v>7</v>
      </c>
      <c r="P191" s="215"/>
      <c r="Q191" s="215"/>
      <c r="R191" s="205">
        <v>5400</v>
      </c>
      <c r="S191" s="213">
        <f>SUM(O191*R191)</f>
        <v>37800</v>
      </c>
      <c r="T191" s="215">
        <v>10</v>
      </c>
      <c r="U191" s="215">
        <v>40</v>
      </c>
      <c r="V191" s="213">
        <f>SUM(S191-(S191*U191/100))</f>
        <v>22680</v>
      </c>
      <c r="W191" s="213">
        <f>SUM(J191+V191)</f>
        <v>22680</v>
      </c>
      <c r="X191" s="208">
        <f>W191</f>
        <v>22680</v>
      </c>
      <c r="Y191" s="215">
        <v>50</v>
      </c>
      <c r="Z191" s="215">
        <v>0</v>
      </c>
      <c r="AA191" s="229">
        <v>0.01</v>
      </c>
      <c r="AB191" s="229"/>
    </row>
    <row r="192" spans="1:28" x14ac:dyDescent="0.3">
      <c r="A192" s="215">
        <v>158</v>
      </c>
      <c r="B192" s="217" t="s">
        <v>4</v>
      </c>
      <c r="C192" s="215"/>
      <c r="D192" s="215">
        <v>14</v>
      </c>
      <c r="E192" s="215">
        <v>3</v>
      </c>
      <c r="F192" s="215">
        <v>97</v>
      </c>
      <c r="G192" s="215">
        <v>1</v>
      </c>
      <c r="H192" s="209">
        <f>SUM((D192*400)+(E192*100)+F192)</f>
        <v>5997</v>
      </c>
      <c r="I192" s="215">
        <v>75</v>
      </c>
      <c r="J192" s="213">
        <f>SUM(H192*I192)</f>
        <v>449775</v>
      </c>
      <c r="K192" s="215"/>
      <c r="L192" s="215"/>
      <c r="M192" s="217"/>
      <c r="N192" s="217"/>
      <c r="O192" s="215"/>
      <c r="P192" s="215"/>
      <c r="Q192" s="215"/>
      <c r="R192" s="205"/>
      <c r="S192" s="213">
        <f>SUM(O192*R192)</f>
        <v>0</v>
      </c>
      <c r="T192" s="215"/>
      <c r="U192" s="215"/>
      <c r="V192" s="213">
        <f>SUM(S192-(S192*U192/100))</f>
        <v>0</v>
      </c>
      <c r="W192" s="213">
        <f>SUM(J192+V192)</f>
        <v>449775</v>
      </c>
      <c r="X192" s="208">
        <f>W192</f>
        <v>449775</v>
      </c>
      <c r="Y192" s="215">
        <v>50</v>
      </c>
      <c r="Z192" s="215">
        <v>0</v>
      </c>
      <c r="AA192" s="229">
        <v>0.01</v>
      </c>
      <c r="AB192" s="229"/>
    </row>
    <row r="193" spans="1:28" x14ac:dyDescent="0.3">
      <c r="A193" s="215">
        <v>159</v>
      </c>
      <c r="B193" s="217" t="s">
        <v>4</v>
      </c>
      <c r="C193" s="215"/>
      <c r="D193" s="215">
        <v>14</v>
      </c>
      <c r="E193" s="215">
        <v>3</v>
      </c>
      <c r="F193" s="215">
        <v>0</v>
      </c>
      <c r="G193" s="215">
        <v>1</v>
      </c>
      <c r="H193" s="209">
        <f>SUM((D193*400)+(E193*100)+F193)</f>
        <v>5900</v>
      </c>
      <c r="I193" s="215">
        <v>75</v>
      </c>
      <c r="J193" s="213">
        <f>SUM(H193*I193)</f>
        <v>442500</v>
      </c>
      <c r="K193" s="215"/>
      <c r="L193" s="215"/>
      <c r="M193" s="217"/>
      <c r="N193" s="217"/>
      <c r="O193" s="215"/>
      <c r="P193" s="215"/>
      <c r="Q193" s="215"/>
      <c r="R193" s="205"/>
      <c r="S193" s="213">
        <f>SUM(O193*R193)</f>
        <v>0</v>
      </c>
      <c r="T193" s="215"/>
      <c r="U193" s="215"/>
      <c r="V193" s="213">
        <f>SUM(S193-(S193*U193/100))</f>
        <v>0</v>
      </c>
      <c r="W193" s="213">
        <f>SUM(J193+V193)</f>
        <v>442500</v>
      </c>
      <c r="X193" s="208">
        <f>W193</f>
        <v>442500</v>
      </c>
      <c r="Y193" s="215">
        <v>50</v>
      </c>
      <c r="Z193" s="215">
        <v>0</v>
      </c>
      <c r="AA193" s="229">
        <v>0.01</v>
      </c>
      <c r="AB193" s="229"/>
    </row>
    <row r="194" spans="1:28" x14ac:dyDescent="0.3">
      <c r="A194" s="215">
        <v>160</v>
      </c>
      <c r="B194" s="217" t="s">
        <v>4</v>
      </c>
      <c r="C194" s="215">
        <v>13670</v>
      </c>
      <c r="D194" s="215">
        <v>0</v>
      </c>
      <c r="E194" s="215">
        <v>0</v>
      </c>
      <c r="F194" s="215">
        <v>78</v>
      </c>
      <c r="G194" s="215">
        <v>2</v>
      </c>
      <c r="H194" s="209">
        <f>SUM((D194*400)+(E194*100)+F194)</f>
        <v>78</v>
      </c>
      <c r="I194" s="215">
        <v>200</v>
      </c>
      <c r="J194" s="213">
        <f>SUM(H194*I194)</f>
        <v>15600</v>
      </c>
      <c r="K194" s="215"/>
      <c r="L194" s="215">
        <v>20</v>
      </c>
      <c r="M194" s="217" t="s">
        <v>3</v>
      </c>
      <c r="N194" s="217" t="s">
        <v>2</v>
      </c>
      <c r="O194" s="215">
        <v>14.5</v>
      </c>
      <c r="P194" s="215"/>
      <c r="Q194" s="215"/>
      <c r="R194" s="205">
        <v>6500</v>
      </c>
      <c r="S194" s="213">
        <f>SUM(O194*R194)</f>
        <v>94250</v>
      </c>
      <c r="T194" s="215">
        <v>14</v>
      </c>
      <c r="U194" s="215">
        <v>18</v>
      </c>
      <c r="V194" s="213">
        <f>SUM(S194-(S194*U194/100))</f>
        <v>77285</v>
      </c>
      <c r="W194" s="213">
        <f>SUM(J194+V194)</f>
        <v>92885</v>
      </c>
      <c r="X194" s="208">
        <f>W194</f>
        <v>92885</v>
      </c>
      <c r="Y194" s="215">
        <v>10</v>
      </c>
      <c r="Z194" s="215">
        <v>0</v>
      </c>
      <c r="AA194" s="229">
        <v>0.02</v>
      </c>
      <c r="AB194" s="229"/>
    </row>
    <row r="195" spans="1:28" x14ac:dyDescent="0.3">
      <c r="A195" s="215">
        <v>161</v>
      </c>
      <c r="B195" s="217" t="s">
        <v>4</v>
      </c>
      <c r="C195" s="215"/>
      <c r="D195" s="215">
        <v>4</v>
      </c>
      <c r="E195" s="215">
        <v>2</v>
      </c>
      <c r="F195" s="215">
        <v>30</v>
      </c>
      <c r="G195" s="215">
        <v>1</v>
      </c>
      <c r="H195" s="209">
        <f>SUM((D195*400)+(E195*100)+F195)</f>
        <v>1830</v>
      </c>
      <c r="I195" s="215"/>
      <c r="J195" s="213">
        <f>SUM(H195*I195)</f>
        <v>0</v>
      </c>
      <c r="K195" s="215"/>
      <c r="L195" s="215"/>
      <c r="M195" s="217"/>
      <c r="N195" s="217"/>
      <c r="O195" s="215"/>
      <c r="P195" s="215"/>
      <c r="Q195" s="215"/>
      <c r="R195" s="205"/>
      <c r="S195" s="213">
        <f>SUM(O195*R195)</f>
        <v>0</v>
      </c>
      <c r="T195" s="215"/>
      <c r="U195" s="215"/>
      <c r="V195" s="213">
        <f>SUM(S195-(S195*U195/100))</f>
        <v>0</v>
      </c>
      <c r="W195" s="213">
        <f>SUM(J195+V195)</f>
        <v>0</v>
      </c>
      <c r="X195" s="208">
        <f>W195</f>
        <v>0</v>
      </c>
      <c r="Y195" s="215">
        <v>50</v>
      </c>
      <c r="Z195" s="215">
        <v>0</v>
      </c>
      <c r="AA195" s="229">
        <v>0.01</v>
      </c>
      <c r="AB195" s="500"/>
    </row>
    <row r="196" spans="1:28" x14ac:dyDescent="0.3">
      <c r="A196" s="215">
        <v>162</v>
      </c>
      <c r="B196" s="217" t="s">
        <v>4</v>
      </c>
      <c r="C196" s="215">
        <v>4595</v>
      </c>
      <c r="D196" s="215">
        <v>0</v>
      </c>
      <c r="E196" s="215">
        <v>1</v>
      </c>
      <c r="F196" s="215">
        <v>89</v>
      </c>
      <c r="G196" s="215">
        <v>1</v>
      </c>
      <c r="H196" s="209">
        <f>SUM((D196*400)+(E196*100)+F196)</f>
        <v>189</v>
      </c>
      <c r="I196" s="215">
        <v>200</v>
      </c>
      <c r="J196" s="213">
        <f>SUM(H196*I196)</f>
        <v>37800</v>
      </c>
      <c r="K196" s="215"/>
      <c r="L196" s="215">
        <v>50</v>
      </c>
      <c r="M196" s="217" t="s">
        <v>10</v>
      </c>
      <c r="N196" s="217" t="s">
        <v>9</v>
      </c>
      <c r="O196" s="215">
        <v>18.7</v>
      </c>
      <c r="P196" s="215"/>
      <c r="Q196" s="215"/>
      <c r="R196" s="205">
        <v>6500</v>
      </c>
      <c r="S196" s="213">
        <f>SUM(O196*R196)</f>
        <v>121550</v>
      </c>
      <c r="T196" s="215">
        <v>22</v>
      </c>
      <c r="U196" s="215">
        <v>85</v>
      </c>
      <c r="V196" s="213">
        <f>SUM(S196-(S196*U196/100))</f>
        <v>18232.5</v>
      </c>
      <c r="W196" s="213">
        <f>SUM(J196+V196)</f>
        <v>56032.5</v>
      </c>
      <c r="X196" s="208">
        <f>W196</f>
        <v>56032.5</v>
      </c>
      <c r="Y196" s="215">
        <v>10</v>
      </c>
      <c r="Z196" s="215">
        <v>0</v>
      </c>
      <c r="AA196" s="229">
        <v>0.02</v>
      </c>
      <c r="AB196" s="229"/>
    </row>
    <row r="197" spans="1:28" x14ac:dyDescent="0.3">
      <c r="A197" s="215"/>
      <c r="B197" s="217"/>
      <c r="C197" s="215"/>
      <c r="D197" s="215"/>
      <c r="E197" s="215"/>
      <c r="F197" s="215"/>
      <c r="G197" s="215"/>
      <c r="H197" s="209">
        <f>SUM((D197*400)+(E197*100)+F197)</f>
        <v>0</v>
      </c>
      <c r="I197" s="215"/>
      <c r="J197" s="213">
        <f>SUM(H197*I197)</f>
        <v>0</v>
      </c>
      <c r="K197" s="215"/>
      <c r="L197" s="215"/>
      <c r="M197" s="217" t="s">
        <v>71</v>
      </c>
      <c r="N197" s="217" t="s">
        <v>0</v>
      </c>
      <c r="O197" s="215">
        <v>6.8</v>
      </c>
      <c r="P197" s="215"/>
      <c r="Q197" s="215"/>
      <c r="R197" s="205">
        <v>5400</v>
      </c>
      <c r="S197" s="213">
        <f>SUM(O197*R197)</f>
        <v>36720</v>
      </c>
      <c r="T197" s="215">
        <v>16</v>
      </c>
      <c r="U197" s="215">
        <v>72</v>
      </c>
      <c r="V197" s="213">
        <f>SUM(S197-(S197*U197/100))</f>
        <v>10281.599999999999</v>
      </c>
      <c r="W197" s="213">
        <f>SUM(J197+V197)</f>
        <v>10281.599999999999</v>
      </c>
      <c r="X197" s="208">
        <f>W197</f>
        <v>10281.599999999999</v>
      </c>
      <c r="Y197" s="215">
        <v>50</v>
      </c>
      <c r="Z197" s="215">
        <v>0</v>
      </c>
      <c r="AA197" s="229">
        <v>0.01</v>
      </c>
      <c r="AB197" s="229"/>
    </row>
    <row r="198" spans="1:28" x14ac:dyDescent="0.3">
      <c r="A198" s="215">
        <v>163</v>
      </c>
      <c r="B198" s="217" t="s">
        <v>4</v>
      </c>
      <c r="C198" s="215"/>
      <c r="D198" s="215">
        <v>14</v>
      </c>
      <c r="E198" s="215">
        <v>0</v>
      </c>
      <c r="F198" s="215">
        <v>0</v>
      </c>
      <c r="G198" s="215">
        <v>1</v>
      </c>
      <c r="H198" s="209">
        <f>SUM((D198*400)+(E198*100)+F198)</f>
        <v>5600</v>
      </c>
      <c r="I198" s="215">
        <v>75</v>
      </c>
      <c r="J198" s="213">
        <f>SUM(H198*I198)</f>
        <v>420000</v>
      </c>
      <c r="K198" s="215"/>
      <c r="L198" s="215"/>
      <c r="M198" s="217"/>
      <c r="N198" s="217"/>
      <c r="O198" s="215"/>
      <c r="P198" s="215"/>
      <c r="Q198" s="215"/>
      <c r="R198" s="205"/>
      <c r="S198" s="213">
        <f>SUM(O198*R198)</f>
        <v>0</v>
      </c>
      <c r="T198" s="215"/>
      <c r="U198" s="215"/>
      <c r="V198" s="213">
        <f>SUM(S198-(S198*U198/100))</f>
        <v>0</v>
      </c>
      <c r="W198" s="213">
        <f>SUM(J198+V198)</f>
        <v>420000</v>
      </c>
      <c r="X198" s="208">
        <f>W198</f>
        <v>420000</v>
      </c>
      <c r="Y198" s="215">
        <v>50</v>
      </c>
      <c r="Z198" s="215">
        <v>0</v>
      </c>
      <c r="AA198" s="229">
        <v>0.01</v>
      </c>
      <c r="AB198" s="229"/>
    </row>
    <row r="199" spans="1:28" x14ac:dyDescent="0.3">
      <c r="A199" s="215">
        <v>164</v>
      </c>
      <c r="B199" s="217" t="s">
        <v>4</v>
      </c>
      <c r="C199" s="215"/>
      <c r="D199" s="215">
        <v>10</v>
      </c>
      <c r="E199" s="215">
        <v>0</v>
      </c>
      <c r="F199" s="215">
        <v>0</v>
      </c>
      <c r="G199" s="215">
        <v>1</v>
      </c>
      <c r="H199" s="209">
        <f>SUM((D199*400)+(E199*100)+F199)</f>
        <v>4000</v>
      </c>
      <c r="I199" s="215">
        <v>75</v>
      </c>
      <c r="J199" s="213">
        <f>SUM(H199*I199)</f>
        <v>300000</v>
      </c>
      <c r="K199" s="215"/>
      <c r="L199" s="215"/>
      <c r="M199" s="217"/>
      <c r="N199" s="217"/>
      <c r="O199" s="215"/>
      <c r="P199" s="215"/>
      <c r="Q199" s="215"/>
      <c r="R199" s="205"/>
      <c r="S199" s="213">
        <f>SUM(O199*R199)</f>
        <v>0</v>
      </c>
      <c r="T199" s="215"/>
      <c r="U199" s="215"/>
      <c r="V199" s="213">
        <f>SUM(S199-(S199*U199/100))</f>
        <v>0</v>
      </c>
      <c r="W199" s="213">
        <f>SUM(J199+V199)</f>
        <v>300000</v>
      </c>
      <c r="X199" s="208">
        <f>W199</f>
        <v>300000</v>
      </c>
      <c r="Y199" s="215">
        <v>50</v>
      </c>
      <c r="Z199" s="215">
        <v>0</v>
      </c>
      <c r="AA199" s="229">
        <v>0.01</v>
      </c>
      <c r="AB199" s="229"/>
    </row>
    <row r="200" spans="1:28" x14ac:dyDescent="0.3">
      <c r="A200" s="215">
        <v>165</v>
      </c>
      <c r="B200" s="217" t="s">
        <v>4</v>
      </c>
      <c r="C200" s="215"/>
      <c r="D200" s="215">
        <v>2</v>
      </c>
      <c r="E200" s="215">
        <v>3</v>
      </c>
      <c r="F200" s="215">
        <v>36</v>
      </c>
      <c r="G200" s="215">
        <v>1</v>
      </c>
      <c r="H200" s="209">
        <f>SUM((D200*400)+(E200*100)+F200)</f>
        <v>1136</v>
      </c>
      <c r="I200" s="215">
        <v>75</v>
      </c>
      <c r="J200" s="213">
        <f>SUM(H200*I200)</f>
        <v>85200</v>
      </c>
      <c r="K200" s="215"/>
      <c r="L200" s="215"/>
      <c r="M200" s="217"/>
      <c r="N200" s="217"/>
      <c r="O200" s="215"/>
      <c r="P200" s="215"/>
      <c r="Q200" s="215"/>
      <c r="R200" s="205"/>
      <c r="S200" s="213">
        <f>SUM(O200*R200)</f>
        <v>0</v>
      </c>
      <c r="T200" s="215"/>
      <c r="U200" s="215"/>
      <c r="V200" s="213">
        <f>SUM(S200-(S200*U200/100))</f>
        <v>0</v>
      </c>
      <c r="W200" s="213">
        <f>SUM(J200+V200)</f>
        <v>85200</v>
      </c>
      <c r="X200" s="208">
        <f>W200</f>
        <v>85200</v>
      </c>
      <c r="Y200" s="215">
        <v>50</v>
      </c>
      <c r="Z200" s="215">
        <v>0</v>
      </c>
      <c r="AA200" s="229">
        <v>0.01</v>
      </c>
      <c r="AB200" s="229"/>
    </row>
    <row r="201" spans="1:28" x14ac:dyDescent="0.3">
      <c r="A201" s="215">
        <v>166</v>
      </c>
      <c r="B201" s="217" t="s">
        <v>4</v>
      </c>
      <c r="C201" s="215"/>
      <c r="D201" s="215">
        <v>0</v>
      </c>
      <c r="E201" s="215">
        <v>2</v>
      </c>
      <c r="F201" s="215">
        <v>0</v>
      </c>
      <c r="G201" s="215">
        <v>1</v>
      </c>
      <c r="H201" s="209">
        <f>SUM((D201*400)+(E201*100)+F201)</f>
        <v>200</v>
      </c>
      <c r="I201" s="215">
        <v>75</v>
      </c>
      <c r="J201" s="213">
        <f>SUM(H201*I201)</f>
        <v>15000</v>
      </c>
      <c r="K201" s="215"/>
      <c r="L201" s="215"/>
      <c r="M201" s="217"/>
      <c r="N201" s="217"/>
      <c r="O201" s="215"/>
      <c r="P201" s="215"/>
      <c r="Q201" s="215"/>
      <c r="R201" s="205"/>
      <c r="S201" s="213">
        <f>SUM(O201*R201)</f>
        <v>0</v>
      </c>
      <c r="T201" s="215"/>
      <c r="U201" s="215"/>
      <c r="V201" s="213">
        <f>SUM(S201-(S201*U201/100))</f>
        <v>0</v>
      </c>
      <c r="W201" s="213">
        <f>SUM(J201+V201)</f>
        <v>15000</v>
      </c>
      <c r="X201" s="208">
        <f>W201</f>
        <v>15000</v>
      </c>
      <c r="Y201" s="215">
        <v>50</v>
      </c>
      <c r="Z201" s="215">
        <v>0</v>
      </c>
      <c r="AA201" s="229">
        <v>0.01</v>
      </c>
      <c r="AB201" s="229"/>
    </row>
    <row r="202" spans="1:28" x14ac:dyDescent="0.3">
      <c r="A202" s="215">
        <v>167</v>
      </c>
      <c r="B202" s="217" t="s">
        <v>4</v>
      </c>
      <c r="C202" s="215">
        <v>13669</v>
      </c>
      <c r="D202" s="215">
        <v>0</v>
      </c>
      <c r="E202" s="215">
        <v>1</v>
      </c>
      <c r="F202" s="215">
        <v>62</v>
      </c>
      <c r="G202" s="215">
        <v>2</v>
      </c>
      <c r="H202" s="209">
        <f>SUM((D202*400)+(E202*100)+F202)</f>
        <v>162</v>
      </c>
      <c r="I202" s="215">
        <v>75</v>
      </c>
      <c r="J202" s="213">
        <f>SUM(H202*I202)</f>
        <v>12150</v>
      </c>
      <c r="K202" s="215"/>
      <c r="L202" s="215">
        <v>19</v>
      </c>
      <c r="M202" s="217" t="s">
        <v>10</v>
      </c>
      <c r="N202" s="217" t="s">
        <v>9</v>
      </c>
      <c r="O202" s="215">
        <v>20.5</v>
      </c>
      <c r="P202" s="215"/>
      <c r="Q202" s="215"/>
      <c r="R202" s="205">
        <v>6500</v>
      </c>
      <c r="S202" s="213">
        <f>SUM(O202*R202)</f>
        <v>133250</v>
      </c>
      <c r="T202" s="215">
        <v>17</v>
      </c>
      <c r="U202" s="215">
        <v>60</v>
      </c>
      <c r="V202" s="213">
        <f>SUM(S202-(S202*U202/100))</f>
        <v>53300</v>
      </c>
      <c r="W202" s="213">
        <f>SUM(J202+V202)</f>
        <v>65450</v>
      </c>
      <c r="X202" s="208">
        <f>W202</f>
        <v>65450</v>
      </c>
      <c r="Y202" s="215">
        <v>10</v>
      </c>
      <c r="Z202" s="215">
        <v>0</v>
      </c>
      <c r="AA202" s="229">
        <v>0.02</v>
      </c>
      <c r="AB202" s="229"/>
    </row>
    <row r="203" spans="1:28" x14ac:dyDescent="0.3">
      <c r="A203" s="215">
        <v>168</v>
      </c>
      <c r="B203" s="217" t="s">
        <v>4</v>
      </c>
      <c r="C203" s="215">
        <v>13684</v>
      </c>
      <c r="D203" s="215">
        <v>0</v>
      </c>
      <c r="E203" s="215">
        <v>1</v>
      </c>
      <c r="F203" s="215">
        <v>98</v>
      </c>
      <c r="G203" s="215">
        <v>2</v>
      </c>
      <c r="H203" s="209">
        <f>SUM((D203*400)+(E203*100)+F203)</f>
        <v>198</v>
      </c>
      <c r="I203" s="215">
        <v>200</v>
      </c>
      <c r="J203" s="213">
        <f>SUM(H203*I203)</f>
        <v>39600</v>
      </c>
      <c r="K203" s="215"/>
      <c r="L203" s="215">
        <v>39</v>
      </c>
      <c r="M203" s="217" t="s">
        <v>10</v>
      </c>
      <c r="N203" s="217" t="s">
        <v>9</v>
      </c>
      <c r="O203" s="215">
        <v>6.2</v>
      </c>
      <c r="P203" s="215"/>
      <c r="Q203" s="215"/>
      <c r="R203" s="205">
        <v>6500</v>
      </c>
      <c r="S203" s="213">
        <f>SUM(O203*R203)</f>
        <v>40300</v>
      </c>
      <c r="T203" s="215">
        <v>24</v>
      </c>
      <c r="U203" s="215">
        <v>85</v>
      </c>
      <c r="V203" s="213">
        <f>SUM(S203-(S203*U203/100))</f>
        <v>6045</v>
      </c>
      <c r="W203" s="213">
        <f>SUM(J203+V203)</f>
        <v>45645</v>
      </c>
      <c r="X203" s="208">
        <f>W203</f>
        <v>45645</v>
      </c>
      <c r="Y203" s="215">
        <v>10</v>
      </c>
      <c r="Z203" s="215">
        <v>0</v>
      </c>
      <c r="AA203" s="229">
        <v>0.02</v>
      </c>
      <c r="AB203" s="229"/>
    </row>
    <row r="204" spans="1:28" x14ac:dyDescent="0.3">
      <c r="A204" s="215">
        <v>169</v>
      </c>
      <c r="B204" s="217" t="s">
        <v>4</v>
      </c>
      <c r="C204" s="215"/>
      <c r="D204" s="215">
        <v>8</v>
      </c>
      <c r="E204" s="215">
        <v>0</v>
      </c>
      <c r="F204" s="215">
        <v>55</v>
      </c>
      <c r="G204" s="215">
        <v>1</v>
      </c>
      <c r="H204" s="209">
        <f>SUM((D204*400)+(E204*100)+F204)</f>
        <v>3255</v>
      </c>
      <c r="I204" s="215">
        <v>75</v>
      </c>
      <c r="J204" s="213">
        <f>SUM(H204*I204)</f>
        <v>244125</v>
      </c>
      <c r="K204" s="215"/>
      <c r="L204" s="215"/>
      <c r="M204" s="217"/>
      <c r="N204" s="217"/>
      <c r="O204" s="215"/>
      <c r="P204" s="215"/>
      <c r="Q204" s="215"/>
      <c r="R204" s="205"/>
      <c r="S204" s="213">
        <f>SUM(O204*R204)</f>
        <v>0</v>
      </c>
      <c r="T204" s="215"/>
      <c r="U204" s="215"/>
      <c r="V204" s="213">
        <f>SUM(S204-(S204*U204/100))</f>
        <v>0</v>
      </c>
      <c r="W204" s="213">
        <f>SUM(J204+V204)</f>
        <v>244125</v>
      </c>
      <c r="X204" s="208">
        <f>W204</f>
        <v>244125</v>
      </c>
      <c r="Y204" s="215">
        <v>50</v>
      </c>
      <c r="Z204" s="215">
        <v>0</v>
      </c>
      <c r="AA204" s="229">
        <v>0.01</v>
      </c>
      <c r="AB204" s="229"/>
    </row>
    <row r="205" spans="1:28" x14ac:dyDescent="0.3">
      <c r="A205" s="215">
        <v>170</v>
      </c>
      <c r="B205" s="217" t="s">
        <v>4</v>
      </c>
      <c r="C205" s="215"/>
      <c r="D205" s="215">
        <v>10</v>
      </c>
      <c r="E205" s="215">
        <v>3</v>
      </c>
      <c r="F205" s="215">
        <v>45</v>
      </c>
      <c r="G205" s="215">
        <v>1</v>
      </c>
      <c r="H205" s="209">
        <f>SUM((D205*400)+(E205*100)+F205)</f>
        <v>4345</v>
      </c>
      <c r="I205" s="215">
        <v>75</v>
      </c>
      <c r="J205" s="213">
        <f>SUM(H205*I205)</f>
        <v>325875</v>
      </c>
      <c r="K205" s="215"/>
      <c r="L205" s="215"/>
      <c r="M205" s="217"/>
      <c r="N205" s="217"/>
      <c r="O205" s="215"/>
      <c r="P205" s="215"/>
      <c r="Q205" s="215"/>
      <c r="R205" s="205"/>
      <c r="S205" s="213">
        <f>SUM(O205*R205)</f>
        <v>0</v>
      </c>
      <c r="T205" s="215"/>
      <c r="U205" s="215"/>
      <c r="V205" s="213">
        <f>SUM(S205-(S205*U205/100))</f>
        <v>0</v>
      </c>
      <c r="W205" s="213">
        <f>SUM(J205+V205)</f>
        <v>325875</v>
      </c>
      <c r="X205" s="208">
        <f>W205</f>
        <v>325875</v>
      </c>
      <c r="Y205" s="215">
        <v>50</v>
      </c>
      <c r="Z205" s="215">
        <v>0</v>
      </c>
      <c r="AA205" s="229">
        <v>0.01</v>
      </c>
      <c r="AB205" s="229"/>
    </row>
    <row r="206" spans="1:28" x14ac:dyDescent="0.3">
      <c r="A206" s="215">
        <v>171</v>
      </c>
      <c r="B206" s="217" t="s">
        <v>4</v>
      </c>
      <c r="C206" s="215">
        <v>12564</v>
      </c>
      <c r="D206" s="215">
        <v>7</v>
      </c>
      <c r="E206" s="215">
        <v>0</v>
      </c>
      <c r="F206" s="215">
        <v>66</v>
      </c>
      <c r="G206" s="215">
        <v>1</v>
      </c>
      <c r="H206" s="209">
        <f>SUM((D206*400)+(E206*100)+F206)</f>
        <v>2866</v>
      </c>
      <c r="I206" s="215">
        <v>100</v>
      </c>
      <c r="J206" s="213">
        <f>SUM(H206*I206)</f>
        <v>286600</v>
      </c>
      <c r="K206" s="215"/>
      <c r="L206" s="215"/>
      <c r="M206" s="217"/>
      <c r="N206" s="217"/>
      <c r="O206" s="215"/>
      <c r="P206" s="215"/>
      <c r="Q206" s="215"/>
      <c r="R206" s="205"/>
      <c r="S206" s="213">
        <f>SUM(O206*R206)</f>
        <v>0</v>
      </c>
      <c r="T206" s="215"/>
      <c r="U206" s="215"/>
      <c r="V206" s="213">
        <f>SUM(S206-(S206*U206/100))</f>
        <v>0</v>
      </c>
      <c r="W206" s="213">
        <f>SUM(J206+V206)</f>
        <v>286600</v>
      </c>
      <c r="X206" s="208">
        <f>W206</f>
        <v>286600</v>
      </c>
      <c r="Y206" s="215">
        <v>50</v>
      </c>
      <c r="Z206" s="215">
        <v>0</v>
      </c>
      <c r="AA206" s="229">
        <v>0.01</v>
      </c>
      <c r="AB206" s="229"/>
    </row>
    <row r="207" spans="1:28" x14ac:dyDescent="0.3">
      <c r="A207" s="215">
        <v>172</v>
      </c>
      <c r="B207" s="217" t="s">
        <v>4</v>
      </c>
      <c r="C207" s="215">
        <v>28781</v>
      </c>
      <c r="D207" s="215">
        <v>11</v>
      </c>
      <c r="E207" s="215">
        <v>2</v>
      </c>
      <c r="F207" s="215">
        <v>11</v>
      </c>
      <c r="G207" s="215">
        <v>1</v>
      </c>
      <c r="H207" s="209">
        <f>SUM((D207*400)+(E207*100)+F207)</f>
        <v>4611</v>
      </c>
      <c r="I207" s="215">
        <v>75</v>
      </c>
      <c r="J207" s="213">
        <f>SUM(H207*I207)</f>
        <v>345825</v>
      </c>
      <c r="K207" s="215"/>
      <c r="L207" s="215"/>
      <c r="M207" s="217"/>
      <c r="N207" s="217"/>
      <c r="O207" s="215"/>
      <c r="P207" s="215"/>
      <c r="Q207" s="215"/>
      <c r="R207" s="205"/>
      <c r="S207" s="213">
        <f>SUM(O207*R207)</f>
        <v>0</v>
      </c>
      <c r="T207" s="215"/>
      <c r="U207" s="215"/>
      <c r="V207" s="213">
        <f>SUM(S207-(S207*U207/100))</f>
        <v>0</v>
      </c>
      <c r="W207" s="213">
        <f>SUM(J207+V207)</f>
        <v>345825</v>
      </c>
      <c r="X207" s="208">
        <f>W207</f>
        <v>345825</v>
      </c>
      <c r="Y207" s="215">
        <v>50</v>
      </c>
      <c r="Z207" s="215">
        <v>0</v>
      </c>
      <c r="AA207" s="229">
        <v>0.01</v>
      </c>
      <c r="AB207" s="229"/>
    </row>
    <row r="208" spans="1:28" x14ac:dyDescent="0.3">
      <c r="A208" s="215">
        <v>173</v>
      </c>
      <c r="B208" s="217" t="s">
        <v>4</v>
      </c>
      <c r="C208" s="215">
        <v>1638</v>
      </c>
      <c r="D208" s="215">
        <v>25</v>
      </c>
      <c r="E208" s="215">
        <v>3</v>
      </c>
      <c r="F208" s="215">
        <v>42</v>
      </c>
      <c r="G208" s="215">
        <v>1</v>
      </c>
      <c r="H208" s="209">
        <f>SUM((D208*400)+(E208*100)+F208)</f>
        <v>10342</v>
      </c>
      <c r="I208" s="215">
        <v>100</v>
      </c>
      <c r="J208" s="213">
        <f>SUM(H208*I208)</f>
        <v>1034200</v>
      </c>
      <c r="K208" s="215"/>
      <c r="L208" s="215"/>
      <c r="M208" s="217"/>
      <c r="N208" s="217"/>
      <c r="O208" s="215"/>
      <c r="P208" s="215"/>
      <c r="Q208" s="215"/>
      <c r="R208" s="205"/>
      <c r="S208" s="213">
        <f>SUM(O208*R208)</f>
        <v>0</v>
      </c>
      <c r="T208" s="215"/>
      <c r="U208" s="215"/>
      <c r="V208" s="213">
        <f>SUM(S208-(S208*U208/100))</f>
        <v>0</v>
      </c>
      <c r="W208" s="213">
        <f>SUM(J208+V208)</f>
        <v>1034200</v>
      </c>
      <c r="X208" s="208">
        <f>W208</f>
        <v>1034200</v>
      </c>
      <c r="Y208" s="215">
        <v>50</v>
      </c>
      <c r="Z208" s="215">
        <v>0</v>
      </c>
      <c r="AA208" s="229">
        <v>0.01</v>
      </c>
      <c r="AB208" s="229"/>
    </row>
    <row r="209" spans="1:28" x14ac:dyDescent="0.3">
      <c r="A209" s="215">
        <v>174</v>
      </c>
      <c r="B209" s="217" t="s">
        <v>4</v>
      </c>
      <c r="C209" s="215">
        <v>20840</v>
      </c>
      <c r="D209" s="215">
        <v>2</v>
      </c>
      <c r="E209" s="215">
        <v>0</v>
      </c>
      <c r="F209" s="215">
        <v>56</v>
      </c>
      <c r="G209" s="215">
        <v>1</v>
      </c>
      <c r="H209" s="209">
        <f>SUM((D209*400)+(E209*100)+F209)</f>
        <v>856</v>
      </c>
      <c r="I209" s="215">
        <v>130</v>
      </c>
      <c r="J209" s="213">
        <f>SUM(H209*I209)</f>
        <v>111280</v>
      </c>
      <c r="K209" s="215"/>
      <c r="L209" s="215"/>
      <c r="M209" s="217"/>
      <c r="N209" s="217"/>
      <c r="O209" s="215"/>
      <c r="P209" s="215"/>
      <c r="Q209" s="215"/>
      <c r="R209" s="205"/>
      <c r="S209" s="213">
        <f>SUM(O209*R209)</f>
        <v>0</v>
      </c>
      <c r="T209" s="215"/>
      <c r="U209" s="215"/>
      <c r="V209" s="213">
        <f>SUM(S209-(S209*U209/100))</f>
        <v>0</v>
      </c>
      <c r="W209" s="213">
        <f>SUM(J209+V209)</f>
        <v>111280</v>
      </c>
      <c r="X209" s="208">
        <f>W209</f>
        <v>111280</v>
      </c>
      <c r="Y209" s="215">
        <v>50</v>
      </c>
      <c r="Z209" s="215">
        <v>0</v>
      </c>
      <c r="AA209" s="229">
        <v>0.01</v>
      </c>
      <c r="AB209" s="229"/>
    </row>
    <row r="210" spans="1:28" x14ac:dyDescent="0.3">
      <c r="A210" s="215">
        <v>175</v>
      </c>
      <c r="B210" s="217" t="s">
        <v>1236</v>
      </c>
      <c r="C210" s="215">
        <v>94</v>
      </c>
      <c r="D210" s="215">
        <v>14</v>
      </c>
      <c r="E210" s="215">
        <v>3</v>
      </c>
      <c r="F210" s="215">
        <v>70</v>
      </c>
      <c r="G210" s="215">
        <v>1</v>
      </c>
      <c r="H210" s="209">
        <f>SUM((D210*400)+(E210*100)+F210)</f>
        <v>5970</v>
      </c>
      <c r="I210" s="215">
        <v>75</v>
      </c>
      <c r="J210" s="213">
        <f>SUM(H210*I210)</f>
        <v>447750</v>
      </c>
      <c r="K210" s="215"/>
      <c r="L210" s="215"/>
      <c r="M210" s="217"/>
      <c r="N210" s="217"/>
      <c r="O210" s="215"/>
      <c r="P210" s="215"/>
      <c r="Q210" s="215"/>
      <c r="R210" s="205"/>
      <c r="S210" s="213">
        <f>SUM(O210*R210)</f>
        <v>0</v>
      </c>
      <c r="T210" s="215"/>
      <c r="U210" s="215"/>
      <c r="V210" s="213">
        <f>SUM(S210-(S210*U210/100))</f>
        <v>0</v>
      </c>
      <c r="W210" s="213">
        <f>SUM(J210+V210)</f>
        <v>447750</v>
      </c>
      <c r="X210" s="208">
        <f>W210</f>
        <v>447750</v>
      </c>
      <c r="Y210" s="215">
        <v>50</v>
      </c>
      <c r="Z210" s="215">
        <v>0</v>
      </c>
      <c r="AA210" s="229">
        <v>0.01</v>
      </c>
      <c r="AB210" s="494"/>
    </row>
    <row r="211" spans="1:28" x14ac:dyDescent="0.3">
      <c r="A211" s="215">
        <v>176</v>
      </c>
      <c r="B211" s="217" t="s">
        <v>4</v>
      </c>
      <c r="C211" s="215">
        <v>20821</v>
      </c>
      <c r="D211" s="215"/>
      <c r="E211" s="215">
        <v>2</v>
      </c>
      <c r="F211" s="215">
        <v>30</v>
      </c>
      <c r="G211" s="215">
        <v>1</v>
      </c>
      <c r="H211" s="209">
        <f>SUM((D211*400)+(E211*100)+F211)</f>
        <v>230</v>
      </c>
      <c r="I211" s="215">
        <v>75</v>
      </c>
      <c r="J211" s="213">
        <f>SUM(H211*I211)</f>
        <v>17250</v>
      </c>
      <c r="K211" s="215"/>
      <c r="L211" s="215"/>
      <c r="M211" s="217"/>
      <c r="N211" s="217"/>
      <c r="O211" s="215"/>
      <c r="P211" s="215"/>
      <c r="Q211" s="215"/>
      <c r="R211" s="205"/>
      <c r="S211" s="213">
        <f>SUM(O211*R211)</f>
        <v>0</v>
      </c>
      <c r="T211" s="215"/>
      <c r="U211" s="215"/>
      <c r="V211" s="213">
        <f>SUM(S211-(S211*U211/100))</f>
        <v>0</v>
      </c>
      <c r="W211" s="213">
        <f>SUM(J211+V211)</f>
        <v>17250</v>
      </c>
      <c r="X211" s="208">
        <f>W211</f>
        <v>17250</v>
      </c>
      <c r="Y211" s="215">
        <v>50</v>
      </c>
      <c r="Z211" s="215">
        <v>0</v>
      </c>
      <c r="AA211" s="229">
        <v>0.01</v>
      </c>
      <c r="AB211" s="229"/>
    </row>
    <row r="212" spans="1:28" x14ac:dyDescent="0.3">
      <c r="A212" s="215">
        <v>177</v>
      </c>
      <c r="B212" s="217" t="s">
        <v>4</v>
      </c>
      <c r="C212" s="215"/>
      <c r="D212" s="215">
        <v>10</v>
      </c>
      <c r="E212" s="215">
        <v>0</v>
      </c>
      <c r="F212" s="215">
        <v>96</v>
      </c>
      <c r="G212" s="215">
        <v>1</v>
      </c>
      <c r="H212" s="209">
        <f>SUM((D212*400)+(E212*100)+F212)</f>
        <v>4096</v>
      </c>
      <c r="I212" s="215">
        <v>75</v>
      </c>
      <c r="J212" s="213">
        <f>SUM(H212*I212)</f>
        <v>307200</v>
      </c>
      <c r="K212" s="215"/>
      <c r="L212" s="215"/>
      <c r="M212" s="217"/>
      <c r="N212" s="217"/>
      <c r="O212" s="215"/>
      <c r="P212" s="215"/>
      <c r="Q212" s="215"/>
      <c r="R212" s="205"/>
      <c r="S212" s="213">
        <f>SUM(O212*R212)</f>
        <v>0</v>
      </c>
      <c r="T212" s="215"/>
      <c r="U212" s="215"/>
      <c r="V212" s="213">
        <f>SUM(S212-(S212*U212/100))</f>
        <v>0</v>
      </c>
      <c r="W212" s="213">
        <f>SUM(J212+V212)</f>
        <v>307200</v>
      </c>
      <c r="X212" s="208">
        <f>W212</f>
        <v>307200</v>
      </c>
      <c r="Y212" s="215">
        <v>50</v>
      </c>
      <c r="Z212" s="215">
        <v>0</v>
      </c>
      <c r="AA212" s="229">
        <v>0.01</v>
      </c>
      <c r="AB212" s="229"/>
    </row>
    <row r="213" spans="1:28" x14ac:dyDescent="0.3">
      <c r="A213" s="215">
        <v>178</v>
      </c>
      <c r="B213" s="217" t="s">
        <v>4</v>
      </c>
      <c r="C213" s="215"/>
      <c r="D213" s="215">
        <v>29</v>
      </c>
      <c r="E213" s="215">
        <v>2</v>
      </c>
      <c r="F213" s="215">
        <v>24</v>
      </c>
      <c r="G213" s="215">
        <v>1</v>
      </c>
      <c r="H213" s="209">
        <f>SUM((D213*400)+(E213*100)+F213)</f>
        <v>11824</v>
      </c>
      <c r="I213" s="215">
        <v>75</v>
      </c>
      <c r="J213" s="213">
        <f>SUM(H213*I213)</f>
        <v>886800</v>
      </c>
      <c r="K213" s="215"/>
      <c r="L213" s="215"/>
      <c r="M213" s="217"/>
      <c r="N213" s="217"/>
      <c r="O213" s="215"/>
      <c r="P213" s="215"/>
      <c r="Q213" s="215"/>
      <c r="R213" s="205"/>
      <c r="S213" s="213">
        <f>SUM(O213*R213)</f>
        <v>0</v>
      </c>
      <c r="T213" s="215"/>
      <c r="U213" s="215"/>
      <c r="V213" s="213">
        <f>SUM(S213-(S213*U213/100))</f>
        <v>0</v>
      </c>
      <c r="W213" s="213">
        <f>SUM(J213+V213)</f>
        <v>886800</v>
      </c>
      <c r="X213" s="208">
        <f>W213</f>
        <v>886800</v>
      </c>
      <c r="Y213" s="215">
        <v>50</v>
      </c>
      <c r="Z213" s="215">
        <v>0</v>
      </c>
      <c r="AA213" s="229">
        <v>0.01</v>
      </c>
      <c r="AB213" s="229"/>
    </row>
    <row r="214" spans="1:28" x14ac:dyDescent="0.3">
      <c r="A214" s="215">
        <v>179</v>
      </c>
      <c r="B214" s="217" t="s">
        <v>4</v>
      </c>
      <c r="C214" s="215"/>
      <c r="D214" s="215">
        <v>0</v>
      </c>
      <c r="E214" s="215">
        <v>3</v>
      </c>
      <c r="F214" s="215">
        <v>27</v>
      </c>
      <c r="G214" s="215">
        <v>2</v>
      </c>
      <c r="H214" s="209">
        <f>SUM((D214*400)+(E214*100)+F214)</f>
        <v>327</v>
      </c>
      <c r="I214" s="215">
        <v>75</v>
      </c>
      <c r="J214" s="213">
        <f>SUM(H214*I214)</f>
        <v>24525</v>
      </c>
      <c r="K214" s="215"/>
      <c r="L214" s="215">
        <v>28</v>
      </c>
      <c r="M214" s="217" t="s">
        <v>10</v>
      </c>
      <c r="N214" s="217" t="s">
        <v>9</v>
      </c>
      <c r="O214" s="215">
        <v>24</v>
      </c>
      <c r="P214" s="215"/>
      <c r="Q214" s="215"/>
      <c r="R214" s="205">
        <v>6500</v>
      </c>
      <c r="S214" s="213">
        <f>SUM(O214*R214)</f>
        <v>156000</v>
      </c>
      <c r="T214" s="215">
        <v>1</v>
      </c>
      <c r="U214" s="215">
        <v>2</v>
      </c>
      <c r="V214" s="213">
        <f>SUM(S214-(S214*U214/100))</f>
        <v>152880</v>
      </c>
      <c r="W214" s="213">
        <f>SUM(J214+V214)</f>
        <v>177405</v>
      </c>
      <c r="X214" s="208">
        <f>W214</f>
        <v>177405</v>
      </c>
      <c r="Y214" s="215">
        <v>10</v>
      </c>
      <c r="Z214" s="215">
        <v>0</v>
      </c>
      <c r="AA214" s="229">
        <v>0.02</v>
      </c>
      <c r="AB214" s="229"/>
    </row>
    <row r="215" spans="1:28" x14ac:dyDescent="0.3">
      <c r="A215" s="215"/>
      <c r="B215" s="217"/>
      <c r="C215" s="215"/>
      <c r="D215" s="215"/>
      <c r="E215" s="215"/>
      <c r="F215" s="215"/>
      <c r="G215" s="215"/>
      <c r="H215" s="209"/>
      <c r="I215" s="215"/>
      <c r="J215" s="213"/>
      <c r="K215" s="215"/>
      <c r="L215" s="215"/>
      <c r="M215" s="217" t="s">
        <v>200</v>
      </c>
      <c r="N215" s="217" t="s">
        <v>0</v>
      </c>
      <c r="O215" s="215">
        <v>12</v>
      </c>
      <c r="P215" s="215"/>
      <c r="Q215" s="215"/>
      <c r="R215" s="205">
        <v>5900</v>
      </c>
      <c r="S215" s="213">
        <f>SUM(O215*R215)</f>
        <v>70800</v>
      </c>
      <c r="T215" s="215">
        <v>1</v>
      </c>
      <c r="U215" s="215">
        <v>3</v>
      </c>
      <c r="V215" s="213">
        <f>SUM(S215-(S215*U215/100))</f>
        <v>68676</v>
      </c>
      <c r="W215" s="213">
        <f>SUM(J215+V215)</f>
        <v>68676</v>
      </c>
      <c r="X215" s="208">
        <f>W215</f>
        <v>68676</v>
      </c>
      <c r="Y215" s="215">
        <v>50</v>
      </c>
      <c r="Z215" s="215">
        <v>0</v>
      </c>
      <c r="AA215" s="229">
        <v>0.01</v>
      </c>
      <c r="AB215" s="229"/>
    </row>
    <row r="216" spans="1:28" x14ac:dyDescent="0.3">
      <c r="A216" s="215"/>
      <c r="B216" s="217"/>
      <c r="C216" s="215"/>
      <c r="D216" s="215"/>
      <c r="E216" s="215"/>
      <c r="F216" s="215"/>
      <c r="G216" s="215"/>
      <c r="H216" s="209">
        <f>SUM((D216*400)+(E216*100)+F216)</f>
        <v>0</v>
      </c>
      <c r="I216" s="215"/>
      <c r="J216" s="213">
        <f>SUM(H216*I216)</f>
        <v>0</v>
      </c>
      <c r="K216" s="215"/>
      <c r="L216" s="215"/>
      <c r="M216" s="217" t="s">
        <v>71</v>
      </c>
      <c r="N216" s="217" t="s">
        <v>0</v>
      </c>
      <c r="O216" s="215">
        <v>14.5</v>
      </c>
      <c r="P216" s="215"/>
      <c r="Q216" s="215"/>
      <c r="R216" s="205">
        <v>5400</v>
      </c>
      <c r="S216" s="213">
        <f>SUM(O216*R216)</f>
        <v>78300</v>
      </c>
      <c r="T216" s="215">
        <v>18</v>
      </c>
      <c r="U216" s="215">
        <v>86</v>
      </c>
      <c r="V216" s="213">
        <f>SUM(S216-(S216*U216/100))</f>
        <v>10962</v>
      </c>
      <c r="W216" s="213">
        <f>SUM(J216+V216)</f>
        <v>10962</v>
      </c>
      <c r="X216" s="208">
        <f>W216</f>
        <v>10962</v>
      </c>
      <c r="Y216" s="215">
        <v>50</v>
      </c>
      <c r="Z216" s="215">
        <v>0</v>
      </c>
      <c r="AA216" s="229">
        <v>0.01</v>
      </c>
      <c r="AB216" s="229"/>
    </row>
    <row r="217" spans="1:28" x14ac:dyDescent="0.3">
      <c r="A217" s="215">
        <v>180</v>
      </c>
      <c r="B217" s="217" t="s">
        <v>4</v>
      </c>
      <c r="C217" s="215">
        <v>5709</v>
      </c>
      <c r="D217" s="215">
        <v>0</v>
      </c>
      <c r="E217" s="215">
        <v>2</v>
      </c>
      <c r="F217" s="215">
        <v>15</v>
      </c>
      <c r="G217" s="215">
        <v>2</v>
      </c>
      <c r="H217" s="209">
        <f>SUM((D217*400)+(E217*100)+F217)</f>
        <v>215</v>
      </c>
      <c r="I217" s="215">
        <v>75</v>
      </c>
      <c r="J217" s="213">
        <f>SUM(H217*I217)</f>
        <v>16125</v>
      </c>
      <c r="K217" s="215"/>
      <c r="L217" s="215">
        <v>15</v>
      </c>
      <c r="M217" s="217" t="s">
        <v>3</v>
      </c>
      <c r="N217" s="217" t="s">
        <v>2</v>
      </c>
      <c r="O217" s="215">
        <v>32</v>
      </c>
      <c r="P217" s="215"/>
      <c r="Q217" s="215"/>
      <c r="R217" s="205">
        <v>6500</v>
      </c>
      <c r="S217" s="213">
        <f>SUM(O217*R217)</f>
        <v>208000</v>
      </c>
      <c r="T217" s="215">
        <v>16</v>
      </c>
      <c r="U217" s="215">
        <v>22</v>
      </c>
      <c r="V217" s="213">
        <f>SUM(S217-(S217*U217/100))</f>
        <v>162240</v>
      </c>
      <c r="W217" s="213">
        <f>SUM(J217+V217)</f>
        <v>178365</v>
      </c>
      <c r="X217" s="208">
        <f>W217</f>
        <v>178365</v>
      </c>
      <c r="Y217" s="215">
        <v>10</v>
      </c>
      <c r="Z217" s="215">
        <v>0</v>
      </c>
      <c r="AA217" s="229">
        <v>0.02</v>
      </c>
      <c r="AB217" s="229"/>
    </row>
    <row r="218" spans="1:28" x14ac:dyDescent="0.3">
      <c r="A218" s="215"/>
      <c r="B218" s="217"/>
      <c r="C218" s="215"/>
      <c r="D218" s="215"/>
      <c r="E218" s="215"/>
      <c r="F218" s="215"/>
      <c r="G218" s="215"/>
      <c r="H218" s="209">
        <f>SUM((D218*400)+(E218*100)+F218)</f>
        <v>0</v>
      </c>
      <c r="I218" s="215"/>
      <c r="J218" s="213">
        <f>SUM(H218*I218)</f>
        <v>0</v>
      </c>
      <c r="K218" s="215"/>
      <c r="L218" s="215"/>
      <c r="M218" s="217" t="s">
        <v>19</v>
      </c>
      <c r="N218" s="217" t="s">
        <v>0</v>
      </c>
      <c r="O218" s="215">
        <v>9</v>
      </c>
      <c r="P218" s="215"/>
      <c r="Q218" s="215"/>
      <c r="R218" s="205">
        <v>2050</v>
      </c>
      <c r="S218" s="213">
        <f>SUM(O218*R218)</f>
        <v>18450</v>
      </c>
      <c r="T218" s="215">
        <v>1</v>
      </c>
      <c r="U218" s="215">
        <v>3</v>
      </c>
      <c r="V218" s="213">
        <f>SUM(S218-(S218*U218/100))</f>
        <v>17896.5</v>
      </c>
      <c r="W218" s="213">
        <f>SUM(J218+V218)</f>
        <v>17896.5</v>
      </c>
      <c r="X218" s="208">
        <f>W218</f>
        <v>17896.5</v>
      </c>
      <c r="Y218" s="215">
        <v>50</v>
      </c>
      <c r="Z218" s="215">
        <v>0</v>
      </c>
      <c r="AA218" s="229">
        <v>0.01</v>
      </c>
      <c r="AB218" s="229"/>
    </row>
    <row r="219" spans="1:28" x14ac:dyDescent="0.3">
      <c r="A219" s="215">
        <v>181</v>
      </c>
      <c r="B219" s="217" t="s">
        <v>4</v>
      </c>
      <c r="C219" s="215">
        <v>24340</v>
      </c>
      <c r="D219" s="215">
        <v>8</v>
      </c>
      <c r="E219" s="215">
        <v>1</v>
      </c>
      <c r="F219" s="215">
        <v>67</v>
      </c>
      <c r="G219" s="215">
        <v>1</v>
      </c>
      <c r="H219" s="209">
        <f>SUM((D219*400)+(E219*100)+F219)</f>
        <v>3367</v>
      </c>
      <c r="I219" s="215">
        <v>75</v>
      </c>
      <c r="J219" s="213">
        <f>SUM(H219*I219)</f>
        <v>252525</v>
      </c>
      <c r="K219" s="215"/>
      <c r="L219" s="215"/>
      <c r="M219" s="217"/>
      <c r="N219" s="217"/>
      <c r="O219" s="215"/>
      <c r="P219" s="215"/>
      <c r="Q219" s="215"/>
      <c r="R219" s="205"/>
      <c r="S219" s="213">
        <f>SUM(O219*R219)</f>
        <v>0</v>
      </c>
      <c r="T219" s="215"/>
      <c r="U219" s="215"/>
      <c r="V219" s="213">
        <f>SUM(S219-(S219*U219/100))</f>
        <v>0</v>
      </c>
      <c r="W219" s="213">
        <f>SUM(J219+V219)</f>
        <v>252525</v>
      </c>
      <c r="X219" s="208">
        <f>W219</f>
        <v>252525</v>
      </c>
      <c r="Y219" s="215">
        <v>50</v>
      </c>
      <c r="Z219" s="215">
        <v>0</v>
      </c>
      <c r="AA219" s="229">
        <v>0.01</v>
      </c>
      <c r="AB219" s="229"/>
    </row>
    <row r="220" spans="1:28" x14ac:dyDescent="0.3">
      <c r="A220" s="215">
        <v>182</v>
      </c>
      <c r="B220" s="217" t="s">
        <v>4</v>
      </c>
      <c r="C220" s="215"/>
      <c r="D220" s="215">
        <v>0</v>
      </c>
      <c r="E220" s="215">
        <v>0</v>
      </c>
      <c r="F220" s="215">
        <v>83</v>
      </c>
      <c r="G220" s="215">
        <v>2</v>
      </c>
      <c r="H220" s="209">
        <f>SUM((D220*400)+(E220*100)+F220)</f>
        <v>83</v>
      </c>
      <c r="I220" s="215">
        <v>75</v>
      </c>
      <c r="J220" s="213">
        <f>SUM(H220*I220)</f>
        <v>6225</v>
      </c>
      <c r="K220" s="215"/>
      <c r="L220" s="215">
        <v>18</v>
      </c>
      <c r="M220" s="217" t="s">
        <v>3</v>
      </c>
      <c r="N220" s="217" t="s">
        <v>2</v>
      </c>
      <c r="O220" s="215">
        <v>22</v>
      </c>
      <c r="P220" s="215"/>
      <c r="Q220" s="215"/>
      <c r="R220" s="205">
        <v>6500</v>
      </c>
      <c r="S220" s="213">
        <f>SUM(O220*R220)</f>
        <v>143000</v>
      </c>
      <c r="T220" s="215">
        <v>37</v>
      </c>
      <c r="U220" s="215">
        <v>64</v>
      </c>
      <c r="V220" s="213">
        <f>SUM(S220-(S220*U220/100))</f>
        <v>51480</v>
      </c>
      <c r="W220" s="213">
        <f>SUM(J220+V220)</f>
        <v>57705</v>
      </c>
      <c r="X220" s="208">
        <f>W220</f>
        <v>57705</v>
      </c>
      <c r="Y220" s="215">
        <v>10</v>
      </c>
      <c r="Z220" s="215">
        <v>0</v>
      </c>
      <c r="AA220" s="229">
        <v>0.02</v>
      </c>
      <c r="AB220" s="229"/>
    </row>
    <row r="221" spans="1:28" x14ac:dyDescent="0.3">
      <c r="A221" s="215">
        <v>183</v>
      </c>
      <c r="B221" s="217" t="s">
        <v>4</v>
      </c>
      <c r="C221" s="215">
        <v>10856</v>
      </c>
      <c r="D221" s="215">
        <v>1</v>
      </c>
      <c r="E221" s="215">
        <v>3</v>
      </c>
      <c r="F221" s="215">
        <v>82</v>
      </c>
      <c r="G221" s="215">
        <v>2</v>
      </c>
      <c r="H221" s="209">
        <f>SUM((D221*400)+(E221*100)+F221)</f>
        <v>782</v>
      </c>
      <c r="I221" s="215">
        <v>200</v>
      </c>
      <c r="J221" s="213">
        <f>SUM(H221*I221)</f>
        <v>156400</v>
      </c>
      <c r="K221" s="215"/>
      <c r="L221" s="215"/>
      <c r="M221" s="217" t="s">
        <v>11</v>
      </c>
      <c r="N221" s="217" t="s">
        <v>0</v>
      </c>
      <c r="O221" s="215">
        <v>15</v>
      </c>
      <c r="P221" s="215"/>
      <c r="Q221" s="215"/>
      <c r="R221" s="205">
        <v>2050</v>
      </c>
      <c r="S221" s="213">
        <f>SUM(O221*R221)</f>
        <v>30750</v>
      </c>
      <c r="T221" s="215">
        <v>3</v>
      </c>
      <c r="U221" s="215">
        <v>9</v>
      </c>
      <c r="V221" s="213">
        <f>SUM(S221-(S221*U221/100))</f>
        <v>27982.5</v>
      </c>
      <c r="W221" s="213">
        <f>SUM(J221+V221)</f>
        <v>184382.5</v>
      </c>
      <c r="X221" s="208">
        <f>W221</f>
        <v>184382.5</v>
      </c>
      <c r="Y221" s="215">
        <v>50</v>
      </c>
      <c r="Z221" s="215">
        <v>0</v>
      </c>
      <c r="AA221" s="229">
        <v>0.01</v>
      </c>
      <c r="AB221" s="229"/>
    </row>
    <row r="222" spans="1:28" x14ac:dyDescent="0.3">
      <c r="A222" s="215"/>
      <c r="B222" s="217"/>
      <c r="C222" s="215"/>
      <c r="D222" s="215"/>
      <c r="E222" s="215"/>
      <c r="F222" s="215"/>
      <c r="G222" s="215"/>
      <c r="H222" s="209">
        <f>SUM((D222*400)+(E222*100)+F222)</f>
        <v>0</v>
      </c>
      <c r="I222" s="215"/>
      <c r="J222" s="213">
        <f>SUM(H222*I222)</f>
        <v>0</v>
      </c>
      <c r="K222" s="215"/>
      <c r="L222" s="215"/>
      <c r="M222" s="217" t="s">
        <v>1371</v>
      </c>
      <c r="N222" s="217" t="s">
        <v>2</v>
      </c>
      <c r="O222" s="215">
        <v>19</v>
      </c>
      <c r="P222" s="215"/>
      <c r="Q222" s="215"/>
      <c r="R222" s="205">
        <v>5900</v>
      </c>
      <c r="S222" s="213">
        <f>SUM(O222*R222)</f>
        <v>112100</v>
      </c>
      <c r="T222" s="215">
        <v>2</v>
      </c>
      <c r="U222" s="215">
        <v>2</v>
      </c>
      <c r="V222" s="213">
        <f>SUM(S222-(S222*U222/100))</f>
        <v>109858</v>
      </c>
      <c r="W222" s="213">
        <f>SUM(J222+V222)</f>
        <v>109858</v>
      </c>
      <c r="X222" s="208">
        <f>W222</f>
        <v>109858</v>
      </c>
      <c r="Y222" s="215">
        <v>10</v>
      </c>
      <c r="Z222" s="215">
        <v>0</v>
      </c>
      <c r="AA222" s="229">
        <v>0.02</v>
      </c>
      <c r="AB222" s="229"/>
    </row>
    <row r="223" spans="1:28" x14ac:dyDescent="0.3">
      <c r="A223" s="215"/>
      <c r="B223" s="217"/>
      <c r="C223" s="215"/>
      <c r="D223" s="215"/>
      <c r="E223" s="215"/>
      <c r="F223" s="215"/>
      <c r="G223" s="215"/>
      <c r="H223" s="209">
        <f>SUM((D223*400)+(E223*100)+F223)</f>
        <v>0</v>
      </c>
      <c r="I223" s="215"/>
      <c r="J223" s="213">
        <f>SUM(H223*I223)</f>
        <v>0</v>
      </c>
      <c r="K223" s="215"/>
      <c r="L223" s="215"/>
      <c r="M223" s="217" t="s">
        <v>71</v>
      </c>
      <c r="N223" s="217" t="s">
        <v>0</v>
      </c>
      <c r="O223" s="215">
        <v>10.5</v>
      </c>
      <c r="P223" s="215"/>
      <c r="Q223" s="215"/>
      <c r="R223" s="205">
        <v>5400</v>
      </c>
      <c r="S223" s="213">
        <f>SUM(O223*R223)</f>
        <v>56700</v>
      </c>
      <c r="T223" s="215">
        <v>7</v>
      </c>
      <c r="U223" s="215">
        <v>25</v>
      </c>
      <c r="V223" s="213">
        <f>SUM(S223-(S223*U223/100))</f>
        <v>42525</v>
      </c>
      <c r="W223" s="213">
        <f>SUM(J223+V223)</f>
        <v>42525</v>
      </c>
      <c r="X223" s="208">
        <f>W223</f>
        <v>42525</v>
      </c>
      <c r="Y223" s="215">
        <v>50</v>
      </c>
      <c r="Z223" s="215">
        <v>0</v>
      </c>
      <c r="AA223" s="229">
        <v>0.01</v>
      </c>
      <c r="AB223" s="229"/>
    </row>
    <row r="224" spans="1:28" x14ac:dyDescent="0.3">
      <c r="A224" s="215">
        <v>184</v>
      </c>
      <c r="B224" s="217" t="s">
        <v>4</v>
      </c>
      <c r="C224" s="215"/>
      <c r="D224" s="215">
        <v>0</v>
      </c>
      <c r="E224" s="215">
        <v>0</v>
      </c>
      <c r="F224" s="215">
        <v>41</v>
      </c>
      <c r="G224" s="215">
        <v>3</v>
      </c>
      <c r="H224" s="209">
        <f>SUM((D224*400)+(E224*100)+F224)</f>
        <v>41</v>
      </c>
      <c r="I224" s="215">
        <v>75</v>
      </c>
      <c r="J224" s="213">
        <f>SUM(H224*I224)</f>
        <v>3075</v>
      </c>
      <c r="K224" s="215"/>
      <c r="L224" s="215"/>
      <c r="M224" s="217" t="s">
        <v>16</v>
      </c>
      <c r="N224" s="217"/>
      <c r="O224" s="215">
        <v>10</v>
      </c>
      <c r="P224" s="215"/>
      <c r="Q224" s="215"/>
      <c r="R224" s="205">
        <v>2400</v>
      </c>
      <c r="S224" s="213">
        <f>SUM(O224*R224)</f>
        <v>24000</v>
      </c>
      <c r="T224" s="215">
        <v>12</v>
      </c>
      <c r="U224" s="215"/>
      <c r="V224" s="213">
        <f>SUM(S224-(S224*U224/100))</f>
        <v>24000</v>
      </c>
      <c r="W224" s="213">
        <f>SUM(J224+V224)</f>
        <v>27075</v>
      </c>
      <c r="X224" s="208">
        <f>W224</f>
        <v>27075</v>
      </c>
      <c r="Y224" s="215">
        <v>0</v>
      </c>
      <c r="Z224" s="219">
        <f>X224</f>
        <v>27075</v>
      </c>
      <c r="AA224" s="229">
        <v>0.03</v>
      </c>
      <c r="AB224" s="229"/>
    </row>
    <row r="225" spans="1:28" x14ac:dyDescent="0.3">
      <c r="A225" s="215">
        <v>185</v>
      </c>
      <c r="B225" s="217" t="s">
        <v>4</v>
      </c>
      <c r="C225" s="215"/>
      <c r="D225" s="215">
        <v>12</v>
      </c>
      <c r="E225" s="215">
        <v>1</v>
      </c>
      <c r="F225" s="215">
        <v>6</v>
      </c>
      <c r="G225" s="215">
        <v>1</v>
      </c>
      <c r="H225" s="209">
        <f>SUM((D225*400)+(E225*100)+F225)</f>
        <v>4906</v>
      </c>
      <c r="I225" s="215">
        <v>75</v>
      </c>
      <c r="J225" s="213">
        <f>SUM(H225*I225)</f>
        <v>367950</v>
      </c>
      <c r="K225" s="215"/>
      <c r="L225" s="215"/>
      <c r="M225" s="217"/>
      <c r="N225" s="217"/>
      <c r="O225" s="215"/>
      <c r="P225" s="215"/>
      <c r="Q225" s="215"/>
      <c r="R225" s="205"/>
      <c r="S225" s="213">
        <f>SUM(O225*R225)</f>
        <v>0</v>
      </c>
      <c r="T225" s="215"/>
      <c r="U225" s="215"/>
      <c r="V225" s="213">
        <f>SUM(S225-(S225*U225/100))</f>
        <v>0</v>
      </c>
      <c r="W225" s="213">
        <f>SUM(J225+V225)</f>
        <v>367950</v>
      </c>
      <c r="X225" s="208">
        <f>W225</f>
        <v>367950</v>
      </c>
      <c r="Y225" s="215">
        <v>50</v>
      </c>
      <c r="Z225" s="215">
        <v>0</v>
      </c>
      <c r="AA225" s="229">
        <v>0.01</v>
      </c>
      <c r="AB225" s="229"/>
    </row>
    <row r="226" spans="1:28" x14ac:dyDescent="0.3">
      <c r="A226" s="215">
        <v>186</v>
      </c>
      <c r="B226" s="217" t="s">
        <v>4</v>
      </c>
      <c r="C226" s="215">
        <v>16</v>
      </c>
      <c r="D226" s="215">
        <v>9</v>
      </c>
      <c r="E226" s="215">
        <v>3</v>
      </c>
      <c r="F226" s="215">
        <v>53</v>
      </c>
      <c r="G226" s="215">
        <v>1</v>
      </c>
      <c r="H226" s="209">
        <f>SUM((D226*400)+(E226*100)+F226)</f>
        <v>3953</v>
      </c>
      <c r="I226" s="215">
        <v>75</v>
      </c>
      <c r="J226" s="213">
        <f>SUM(H226*I226)</f>
        <v>296475</v>
      </c>
      <c r="K226" s="215"/>
      <c r="L226" s="215"/>
      <c r="M226" s="217"/>
      <c r="N226" s="217"/>
      <c r="O226" s="215"/>
      <c r="P226" s="215"/>
      <c r="Q226" s="215"/>
      <c r="R226" s="205"/>
      <c r="S226" s="213">
        <f>SUM(O226*R226)</f>
        <v>0</v>
      </c>
      <c r="T226" s="215"/>
      <c r="U226" s="215"/>
      <c r="V226" s="213">
        <f>SUM(S226-(S226*U226/100))</f>
        <v>0</v>
      </c>
      <c r="W226" s="213">
        <f>SUM(J226+V226)</f>
        <v>296475</v>
      </c>
      <c r="X226" s="208">
        <f>W226</f>
        <v>296475</v>
      </c>
      <c r="Y226" s="215">
        <v>50</v>
      </c>
      <c r="Z226" s="215">
        <v>0</v>
      </c>
      <c r="AA226" s="229">
        <v>0.01</v>
      </c>
      <c r="AB226" s="229"/>
    </row>
    <row r="227" spans="1:28" x14ac:dyDescent="0.3">
      <c r="A227" s="215">
        <v>187</v>
      </c>
      <c r="B227" s="217" t="s">
        <v>4</v>
      </c>
      <c r="C227" s="215">
        <v>696</v>
      </c>
      <c r="D227" s="215">
        <v>7</v>
      </c>
      <c r="E227" s="215">
        <v>2</v>
      </c>
      <c r="F227" s="215">
        <v>77</v>
      </c>
      <c r="G227" s="215">
        <v>1</v>
      </c>
      <c r="H227" s="209">
        <f>SUM((D227*400)+(E227*100)+F227)</f>
        <v>3077</v>
      </c>
      <c r="I227" s="215">
        <v>75</v>
      </c>
      <c r="J227" s="213">
        <f>SUM(H227*I227)</f>
        <v>230775</v>
      </c>
      <c r="K227" s="215"/>
      <c r="L227" s="215"/>
      <c r="M227" s="217"/>
      <c r="N227" s="217"/>
      <c r="O227" s="215"/>
      <c r="P227" s="215"/>
      <c r="Q227" s="215"/>
      <c r="R227" s="205"/>
      <c r="S227" s="213">
        <f>SUM(O227*R227)</f>
        <v>0</v>
      </c>
      <c r="T227" s="215"/>
      <c r="U227" s="215"/>
      <c r="V227" s="213">
        <f>SUM(S227-(S227*U227/100))</f>
        <v>0</v>
      </c>
      <c r="W227" s="213">
        <f>SUM(J227+V227)</f>
        <v>230775</v>
      </c>
      <c r="X227" s="208">
        <f>W227</f>
        <v>230775</v>
      </c>
      <c r="Y227" s="215">
        <v>50</v>
      </c>
      <c r="Z227" s="215">
        <v>0</v>
      </c>
      <c r="AA227" s="229">
        <v>0.01</v>
      </c>
      <c r="AB227" s="229"/>
    </row>
    <row r="228" spans="1:28" x14ac:dyDescent="0.3">
      <c r="A228" s="215">
        <v>188</v>
      </c>
      <c r="B228" s="217" t="s">
        <v>4</v>
      </c>
      <c r="C228" s="215">
        <v>130</v>
      </c>
      <c r="D228" s="215">
        <v>20</v>
      </c>
      <c r="E228" s="215">
        <v>0</v>
      </c>
      <c r="F228" s="215">
        <v>34</v>
      </c>
      <c r="G228" s="215">
        <v>1</v>
      </c>
      <c r="H228" s="209">
        <f>SUM((D228*400)+(E228*100)+F228)</f>
        <v>8034</v>
      </c>
      <c r="I228" s="215">
        <v>75</v>
      </c>
      <c r="J228" s="213">
        <f>SUM(H228*I228)</f>
        <v>602550</v>
      </c>
      <c r="K228" s="215"/>
      <c r="L228" s="215"/>
      <c r="M228" s="217"/>
      <c r="N228" s="217"/>
      <c r="O228" s="215"/>
      <c r="P228" s="215"/>
      <c r="Q228" s="215"/>
      <c r="R228" s="205"/>
      <c r="S228" s="213">
        <f>SUM(O228*R228)</f>
        <v>0</v>
      </c>
      <c r="T228" s="215"/>
      <c r="U228" s="215"/>
      <c r="V228" s="213">
        <f>SUM(S228-(S228*U228/100))</f>
        <v>0</v>
      </c>
      <c r="W228" s="213">
        <f>SUM(J228+V228)</f>
        <v>602550</v>
      </c>
      <c r="X228" s="208">
        <f>W228</f>
        <v>602550</v>
      </c>
      <c r="Y228" s="215">
        <v>50</v>
      </c>
      <c r="Z228" s="215">
        <v>0</v>
      </c>
      <c r="AA228" s="229">
        <v>0.01</v>
      </c>
      <c r="AB228" s="229"/>
    </row>
    <row r="229" spans="1:28" x14ac:dyDescent="0.3">
      <c r="A229" s="215">
        <v>189</v>
      </c>
      <c r="B229" s="217" t="s">
        <v>4</v>
      </c>
      <c r="C229" s="215">
        <v>147</v>
      </c>
      <c r="D229" s="215">
        <v>7</v>
      </c>
      <c r="E229" s="215">
        <v>2</v>
      </c>
      <c r="F229" s="215">
        <v>77</v>
      </c>
      <c r="G229" s="215">
        <v>1</v>
      </c>
      <c r="H229" s="209">
        <f>SUM((D229*400)+(E229*100)+F229)</f>
        <v>3077</v>
      </c>
      <c r="I229" s="215">
        <v>75</v>
      </c>
      <c r="J229" s="213">
        <f>SUM(H229*I229)</f>
        <v>230775</v>
      </c>
      <c r="K229" s="215"/>
      <c r="L229" s="215"/>
      <c r="M229" s="217"/>
      <c r="N229" s="217"/>
      <c r="O229" s="215"/>
      <c r="P229" s="215"/>
      <c r="Q229" s="215"/>
      <c r="R229" s="205"/>
      <c r="S229" s="213">
        <f>SUM(O229*R229)</f>
        <v>0</v>
      </c>
      <c r="T229" s="215"/>
      <c r="U229" s="215"/>
      <c r="V229" s="213">
        <f>SUM(S229-(S229*U229/100))</f>
        <v>0</v>
      </c>
      <c r="W229" s="213">
        <f>SUM(J229+V229)</f>
        <v>230775</v>
      </c>
      <c r="X229" s="208">
        <f>W229</f>
        <v>230775</v>
      </c>
      <c r="Y229" s="215">
        <v>50</v>
      </c>
      <c r="Z229" s="215">
        <v>0</v>
      </c>
      <c r="AA229" s="229">
        <v>0.01</v>
      </c>
      <c r="AB229" s="229"/>
    </row>
    <row r="230" spans="1:28" x14ac:dyDescent="0.3">
      <c r="A230" s="215">
        <v>190</v>
      </c>
      <c r="B230" s="217" t="s">
        <v>4</v>
      </c>
      <c r="C230" s="215">
        <v>170</v>
      </c>
      <c r="D230" s="215">
        <v>19</v>
      </c>
      <c r="E230" s="215">
        <v>3</v>
      </c>
      <c r="F230" s="215">
        <v>91</v>
      </c>
      <c r="G230" s="215">
        <v>1</v>
      </c>
      <c r="H230" s="209">
        <f>SUM((D230*400)+(E230*100)+F230)</f>
        <v>7991</v>
      </c>
      <c r="I230" s="215">
        <v>75</v>
      </c>
      <c r="J230" s="213">
        <f>SUM(H230*I230)</f>
        <v>599325</v>
      </c>
      <c r="K230" s="215"/>
      <c r="L230" s="215"/>
      <c r="M230" s="217"/>
      <c r="N230" s="217"/>
      <c r="O230" s="215"/>
      <c r="P230" s="215"/>
      <c r="Q230" s="215"/>
      <c r="R230" s="205"/>
      <c r="S230" s="213">
        <f>SUM(O230*R230)</f>
        <v>0</v>
      </c>
      <c r="T230" s="215"/>
      <c r="U230" s="215"/>
      <c r="V230" s="213">
        <f>SUM(S230-(S230*U230/100))</f>
        <v>0</v>
      </c>
      <c r="W230" s="213">
        <f>SUM(J230+V230)</f>
        <v>599325</v>
      </c>
      <c r="X230" s="208">
        <f>W230</f>
        <v>599325</v>
      </c>
      <c r="Y230" s="215">
        <v>50</v>
      </c>
      <c r="Z230" s="215">
        <v>0</v>
      </c>
      <c r="AA230" s="229">
        <v>0.01</v>
      </c>
      <c r="AB230" s="229"/>
    </row>
    <row r="231" spans="1:28" x14ac:dyDescent="0.3">
      <c r="A231" s="215">
        <v>191</v>
      </c>
      <c r="B231" s="217" t="s">
        <v>4</v>
      </c>
      <c r="C231" s="215">
        <v>18</v>
      </c>
      <c r="D231" s="215">
        <v>0</v>
      </c>
      <c r="E231" s="215">
        <v>0</v>
      </c>
      <c r="F231" s="215">
        <v>60</v>
      </c>
      <c r="G231" s="215">
        <v>2</v>
      </c>
      <c r="H231" s="209">
        <f>SUM((D231*400)+(E231*100)+F231)</f>
        <v>60</v>
      </c>
      <c r="I231" s="215">
        <v>75</v>
      </c>
      <c r="J231" s="213">
        <f>SUM(H231*I231)</f>
        <v>4500</v>
      </c>
      <c r="K231" s="215"/>
      <c r="L231" s="215"/>
      <c r="M231" s="217" t="s">
        <v>10</v>
      </c>
      <c r="N231" s="217" t="s">
        <v>9</v>
      </c>
      <c r="O231" s="215">
        <v>23.6</v>
      </c>
      <c r="P231" s="215"/>
      <c r="Q231" s="215"/>
      <c r="R231" s="205">
        <v>6500</v>
      </c>
      <c r="S231" s="213">
        <f>SUM(O231*R231)</f>
        <v>153400</v>
      </c>
      <c r="T231" s="215">
        <v>20</v>
      </c>
      <c r="U231" s="215">
        <v>75</v>
      </c>
      <c r="V231" s="213">
        <f>SUM(S231-(S231*U231/100))</f>
        <v>38350</v>
      </c>
      <c r="W231" s="213">
        <f>SUM(J231+V231)</f>
        <v>42850</v>
      </c>
      <c r="X231" s="208">
        <f>W231</f>
        <v>42850</v>
      </c>
      <c r="Y231" s="215">
        <v>10</v>
      </c>
      <c r="Z231" s="215">
        <v>0</v>
      </c>
      <c r="AA231" s="229">
        <v>0.02</v>
      </c>
      <c r="AB231" s="229"/>
    </row>
    <row r="232" spans="1:28" x14ac:dyDescent="0.3">
      <c r="A232" s="215">
        <v>192</v>
      </c>
      <c r="B232" s="217" t="s">
        <v>4</v>
      </c>
      <c r="C232" s="215">
        <v>15</v>
      </c>
      <c r="D232" s="215">
        <v>0</v>
      </c>
      <c r="E232" s="215">
        <v>0</v>
      </c>
      <c r="F232" s="215">
        <v>62</v>
      </c>
      <c r="G232" s="215">
        <v>2</v>
      </c>
      <c r="H232" s="209">
        <f>SUM((D232*400)+(E232*100)+F232)</f>
        <v>62</v>
      </c>
      <c r="I232" s="215">
        <v>75</v>
      </c>
      <c r="J232" s="213">
        <f>SUM(H232*I232)</f>
        <v>4650</v>
      </c>
      <c r="K232" s="215"/>
      <c r="L232" s="215"/>
      <c r="M232" s="217" t="s">
        <v>10</v>
      </c>
      <c r="N232" s="217" t="s">
        <v>9</v>
      </c>
      <c r="O232" s="215">
        <v>23.6</v>
      </c>
      <c r="P232" s="215"/>
      <c r="Q232" s="215"/>
      <c r="R232" s="205">
        <v>6500</v>
      </c>
      <c r="S232" s="213">
        <f>SUM(O232*R232)</f>
        <v>153400</v>
      </c>
      <c r="T232" s="215">
        <v>20</v>
      </c>
      <c r="U232" s="215">
        <v>75</v>
      </c>
      <c r="V232" s="213">
        <f>SUM(S232-(S232*U232/100))</f>
        <v>38350</v>
      </c>
      <c r="W232" s="213">
        <f>SUM(J232+V232)</f>
        <v>43000</v>
      </c>
      <c r="X232" s="208">
        <f>W232</f>
        <v>43000</v>
      </c>
      <c r="Y232" s="215">
        <v>10</v>
      </c>
      <c r="Z232" s="215">
        <v>0</v>
      </c>
      <c r="AA232" s="229">
        <v>0.02</v>
      </c>
      <c r="AB232" s="229"/>
    </row>
    <row r="233" spans="1:28" x14ac:dyDescent="0.3">
      <c r="A233" s="215">
        <v>193</v>
      </c>
      <c r="B233" s="217" t="s">
        <v>4</v>
      </c>
      <c r="C233" s="215">
        <v>1554</v>
      </c>
      <c r="D233" s="215">
        <v>10</v>
      </c>
      <c r="E233" s="215">
        <v>0</v>
      </c>
      <c r="F233" s="215">
        <v>70</v>
      </c>
      <c r="G233" s="215">
        <v>1</v>
      </c>
      <c r="H233" s="209">
        <f>SUM((D233*400)+(E233*100)+F233)</f>
        <v>4070</v>
      </c>
      <c r="I233" s="215">
        <v>75</v>
      </c>
      <c r="J233" s="213">
        <f>SUM(H233*I233)</f>
        <v>305250</v>
      </c>
      <c r="K233" s="215"/>
      <c r="L233" s="215"/>
      <c r="M233" s="217"/>
      <c r="N233" s="217"/>
      <c r="O233" s="215"/>
      <c r="P233" s="215"/>
      <c r="Q233" s="215"/>
      <c r="R233" s="205"/>
      <c r="S233" s="213">
        <f>SUM(O233*R233)</f>
        <v>0</v>
      </c>
      <c r="T233" s="215"/>
      <c r="U233" s="215"/>
      <c r="V233" s="213">
        <f>SUM(S233-(S233*U233/100))</f>
        <v>0</v>
      </c>
      <c r="W233" s="213">
        <f>SUM(J233+V233)</f>
        <v>305250</v>
      </c>
      <c r="X233" s="208">
        <f>W233</f>
        <v>305250</v>
      </c>
      <c r="Y233" s="215">
        <v>50</v>
      </c>
      <c r="Z233" s="215">
        <v>0</v>
      </c>
      <c r="AA233" s="229">
        <v>0.01</v>
      </c>
      <c r="AB233" s="229"/>
    </row>
    <row r="234" spans="1:28" x14ac:dyDescent="0.3">
      <c r="A234" s="215">
        <v>194</v>
      </c>
      <c r="B234" s="217" t="s">
        <v>4</v>
      </c>
      <c r="C234" s="215">
        <v>12297</v>
      </c>
      <c r="D234" s="215">
        <v>7</v>
      </c>
      <c r="E234" s="215">
        <v>0</v>
      </c>
      <c r="F234" s="215">
        <v>0</v>
      </c>
      <c r="G234" s="215">
        <v>1</v>
      </c>
      <c r="H234" s="209">
        <f>SUM((D234*400)+(E234*100)+F234)</f>
        <v>2800</v>
      </c>
      <c r="I234" s="215">
        <v>75</v>
      </c>
      <c r="J234" s="213">
        <f>SUM(H234*I234)</f>
        <v>210000</v>
      </c>
      <c r="K234" s="215"/>
      <c r="L234" s="215"/>
      <c r="M234" s="217"/>
      <c r="N234" s="217"/>
      <c r="O234" s="215"/>
      <c r="P234" s="215"/>
      <c r="Q234" s="215"/>
      <c r="R234" s="205"/>
      <c r="S234" s="213">
        <f>SUM(O234*R234)</f>
        <v>0</v>
      </c>
      <c r="T234" s="215"/>
      <c r="U234" s="215"/>
      <c r="V234" s="213">
        <f>SUM(S234-(S234*U234/100))</f>
        <v>0</v>
      </c>
      <c r="W234" s="213">
        <f>SUM(J234+V234)</f>
        <v>210000</v>
      </c>
      <c r="X234" s="208">
        <f>W234</f>
        <v>210000</v>
      </c>
      <c r="Y234" s="215">
        <v>50</v>
      </c>
      <c r="Z234" s="215">
        <v>0</v>
      </c>
      <c r="AA234" s="229">
        <v>0.01</v>
      </c>
      <c r="AB234" s="229"/>
    </row>
    <row r="235" spans="1:28" x14ac:dyDescent="0.3">
      <c r="A235" s="215">
        <v>195</v>
      </c>
      <c r="B235" s="217" t="s">
        <v>4</v>
      </c>
      <c r="C235" s="215">
        <v>10579</v>
      </c>
      <c r="D235" s="215">
        <v>7</v>
      </c>
      <c r="E235" s="215">
        <v>0</v>
      </c>
      <c r="F235" s="215">
        <v>1.2</v>
      </c>
      <c r="G235" s="215">
        <v>1</v>
      </c>
      <c r="H235" s="209">
        <f>SUM((D235*400)+(E235*100)+F235)</f>
        <v>2801.2</v>
      </c>
      <c r="I235" s="215">
        <v>75</v>
      </c>
      <c r="J235" s="213">
        <f>SUM(H235*I235)</f>
        <v>210090</v>
      </c>
      <c r="K235" s="215"/>
      <c r="L235" s="215"/>
      <c r="M235" s="217"/>
      <c r="N235" s="217"/>
      <c r="O235" s="215"/>
      <c r="P235" s="215"/>
      <c r="Q235" s="215"/>
      <c r="R235" s="205"/>
      <c r="S235" s="213">
        <f>SUM(O235*R235)</f>
        <v>0</v>
      </c>
      <c r="T235" s="215"/>
      <c r="U235" s="215"/>
      <c r="V235" s="213">
        <f>SUM(S235-(S235*U235/100))</f>
        <v>0</v>
      </c>
      <c r="W235" s="213">
        <f>SUM(J235+V235)</f>
        <v>210090</v>
      </c>
      <c r="X235" s="208">
        <f>W235</f>
        <v>210090</v>
      </c>
      <c r="Y235" s="215">
        <v>50</v>
      </c>
      <c r="Z235" s="215">
        <v>0</v>
      </c>
      <c r="AA235" s="229">
        <v>0.01</v>
      </c>
      <c r="AB235" s="229"/>
    </row>
    <row r="236" spans="1:28" x14ac:dyDescent="0.3">
      <c r="A236" s="215">
        <v>196</v>
      </c>
      <c r="B236" s="217" t="s">
        <v>4</v>
      </c>
      <c r="C236" s="215">
        <v>15989</v>
      </c>
      <c r="D236" s="215">
        <v>6</v>
      </c>
      <c r="E236" s="215">
        <v>3</v>
      </c>
      <c r="F236" s="215">
        <v>98.7</v>
      </c>
      <c r="G236" s="215">
        <v>1</v>
      </c>
      <c r="H236" s="209">
        <f>SUM((D236*400)+(E236*100)+F236)</f>
        <v>2798.7</v>
      </c>
      <c r="I236" s="215">
        <v>75</v>
      </c>
      <c r="J236" s="213">
        <f>SUM(H236*I236)</f>
        <v>209902.5</v>
      </c>
      <c r="K236" s="215"/>
      <c r="L236" s="215"/>
      <c r="M236" s="217"/>
      <c r="N236" s="217"/>
      <c r="O236" s="215"/>
      <c r="P236" s="215"/>
      <c r="Q236" s="215"/>
      <c r="R236" s="205"/>
      <c r="S236" s="213">
        <f>SUM(O236*R236)</f>
        <v>0</v>
      </c>
      <c r="T236" s="215"/>
      <c r="U236" s="215"/>
      <c r="V236" s="213">
        <f>SUM(S236-(S236*U236/100))</f>
        <v>0</v>
      </c>
      <c r="W236" s="213">
        <f>SUM(J236+V236)</f>
        <v>209902.5</v>
      </c>
      <c r="X236" s="208">
        <f>W236</f>
        <v>209902.5</v>
      </c>
      <c r="Y236" s="215">
        <v>50</v>
      </c>
      <c r="Z236" s="215">
        <v>0</v>
      </c>
      <c r="AA236" s="229">
        <v>0.01</v>
      </c>
      <c r="AB236" s="229"/>
    </row>
    <row r="237" spans="1:28" x14ac:dyDescent="0.3">
      <c r="A237" s="215">
        <v>197</v>
      </c>
      <c r="B237" s="217" t="s">
        <v>4</v>
      </c>
      <c r="C237" s="215">
        <v>1551</v>
      </c>
      <c r="D237" s="215">
        <v>15</v>
      </c>
      <c r="E237" s="215">
        <v>1</v>
      </c>
      <c r="F237" s="215">
        <v>78</v>
      </c>
      <c r="G237" s="215">
        <v>1</v>
      </c>
      <c r="H237" s="209">
        <f>SUM((D237*400)+(E237*100)+F237)</f>
        <v>6178</v>
      </c>
      <c r="I237" s="215">
        <v>100</v>
      </c>
      <c r="J237" s="213">
        <f>SUM(H237*I237)</f>
        <v>617800</v>
      </c>
      <c r="K237" s="215"/>
      <c r="L237" s="215"/>
      <c r="M237" s="217"/>
      <c r="N237" s="217"/>
      <c r="O237" s="215"/>
      <c r="P237" s="215"/>
      <c r="Q237" s="215"/>
      <c r="R237" s="205"/>
      <c r="S237" s="213">
        <f>SUM(O237*R237)</f>
        <v>0</v>
      </c>
      <c r="T237" s="215"/>
      <c r="U237" s="215"/>
      <c r="V237" s="213">
        <f>SUM(S237-(S237*U237/100))</f>
        <v>0</v>
      </c>
      <c r="W237" s="213">
        <f>SUM(J237+V237)</f>
        <v>617800</v>
      </c>
      <c r="X237" s="208">
        <f>W237</f>
        <v>617800</v>
      </c>
      <c r="Y237" s="215">
        <v>50</v>
      </c>
      <c r="Z237" s="215">
        <v>0</v>
      </c>
      <c r="AA237" s="229">
        <v>0.01</v>
      </c>
      <c r="AB237" s="229"/>
    </row>
    <row r="238" spans="1:28" x14ac:dyDescent="0.3">
      <c r="A238" s="215">
        <v>198</v>
      </c>
      <c r="B238" s="217" t="s">
        <v>4</v>
      </c>
      <c r="C238" s="215">
        <v>13666</v>
      </c>
      <c r="D238" s="215">
        <v>2</v>
      </c>
      <c r="E238" s="215">
        <v>0</v>
      </c>
      <c r="F238" s="215">
        <v>4</v>
      </c>
      <c r="G238" s="215">
        <v>2</v>
      </c>
      <c r="H238" s="209">
        <f>SUM((D238*400)+(E238*100)+F238)</f>
        <v>804</v>
      </c>
      <c r="I238" s="215">
        <v>75</v>
      </c>
      <c r="J238" s="213">
        <f>SUM(H238*I238)</f>
        <v>60300</v>
      </c>
      <c r="K238" s="215"/>
      <c r="L238" s="215">
        <v>53</v>
      </c>
      <c r="M238" s="217" t="s">
        <v>10</v>
      </c>
      <c r="N238" s="217" t="s">
        <v>9</v>
      </c>
      <c r="O238" s="215">
        <v>27.8</v>
      </c>
      <c r="P238" s="215"/>
      <c r="Q238" s="215"/>
      <c r="R238" s="205">
        <v>6500</v>
      </c>
      <c r="S238" s="213">
        <f>SUM(O238*R238)</f>
        <v>180700</v>
      </c>
      <c r="T238" s="215">
        <v>26</v>
      </c>
      <c r="U238" s="215">
        <v>85</v>
      </c>
      <c r="V238" s="213">
        <f>SUM(S238-(S238*U238/100))</f>
        <v>27105</v>
      </c>
      <c r="W238" s="213">
        <f>SUM(J238+V238)</f>
        <v>87405</v>
      </c>
      <c r="X238" s="208">
        <f>W238</f>
        <v>87405</v>
      </c>
      <c r="Y238" s="215">
        <v>10</v>
      </c>
      <c r="Z238" s="215">
        <v>0</v>
      </c>
      <c r="AA238" s="229">
        <v>0.02</v>
      </c>
      <c r="AB238" s="229"/>
    </row>
    <row r="239" spans="1:28" x14ac:dyDescent="0.3">
      <c r="A239" s="215">
        <v>199</v>
      </c>
      <c r="B239" s="217" t="s">
        <v>4</v>
      </c>
      <c r="C239" s="215">
        <v>20811</v>
      </c>
      <c r="D239" s="215">
        <v>0</v>
      </c>
      <c r="E239" s="215">
        <v>2</v>
      </c>
      <c r="F239" s="215">
        <v>44</v>
      </c>
      <c r="G239" s="215">
        <v>1</v>
      </c>
      <c r="H239" s="209">
        <f>SUM((D239*400)+(E239*100)+F239)</f>
        <v>244</v>
      </c>
      <c r="I239" s="215">
        <v>200</v>
      </c>
      <c r="J239" s="213">
        <f>SUM(H239*I239)</f>
        <v>48800</v>
      </c>
      <c r="K239" s="215"/>
      <c r="L239" s="215"/>
      <c r="M239" s="217" t="s">
        <v>11</v>
      </c>
      <c r="N239" s="217" t="s">
        <v>0</v>
      </c>
      <c r="O239" s="215">
        <v>15.3</v>
      </c>
      <c r="P239" s="215"/>
      <c r="Q239" s="215"/>
      <c r="R239" s="205">
        <v>2050</v>
      </c>
      <c r="S239" s="213">
        <f>SUM(O239*R239)</f>
        <v>31365</v>
      </c>
      <c r="T239" s="215">
        <v>1</v>
      </c>
      <c r="U239" s="215">
        <v>3</v>
      </c>
      <c r="V239" s="213">
        <f>SUM(S239-(S239*U239/100))</f>
        <v>30424.05</v>
      </c>
      <c r="W239" s="213">
        <f>SUM(J239+V239)</f>
        <v>79224.05</v>
      </c>
      <c r="X239" s="208">
        <f>W239</f>
        <v>79224.05</v>
      </c>
      <c r="Y239" s="215">
        <v>50</v>
      </c>
      <c r="Z239" s="215">
        <v>0</v>
      </c>
      <c r="AA239" s="229">
        <v>0.01</v>
      </c>
      <c r="AB239" s="229"/>
    </row>
    <row r="240" spans="1:28" x14ac:dyDescent="0.3">
      <c r="A240" s="215"/>
      <c r="B240" s="217"/>
      <c r="C240" s="215"/>
      <c r="D240" s="215"/>
      <c r="E240" s="215"/>
      <c r="F240" s="215"/>
      <c r="G240" s="215"/>
      <c r="H240" s="209">
        <f>SUM((D240*400)+(E240*100)+F240)</f>
        <v>0</v>
      </c>
      <c r="I240" s="215"/>
      <c r="J240" s="213">
        <f>SUM(H240*I240)</f>
        <v>0</v>
      </c>
      <c r="K240" s="215"/>
      <c r="L240" s="215"/>
      <c r="M240" s="217" t="s">
        <v>13</v>
      </c>
      <c r="N240" s="217" t="s">
        <v>0</v>
      </c>
      <c r="O240" s="215">
        <v>14.1</v>
      </c>
      <c r="P240" s="215"/>
      <c r="Q240" s="215"/>
      <c r="R240" s="205">
        <v>2050</v>
      </c>
      <c r="S240" s="213">
        <f>SUM(O240*R240)</f>
        <v>28905</v>
      </c>
      <c r="T240" s="215">
        <v>6</v>
      </c>
      <c r="U240" s="215">
        <v>20</v>
      </c>
      <c r="V240" s="213">
        <f>SUM(S240-(S240*U240/100))</f>
        <v>23124</v>
      </c>
      <c r="W240" s="213">
        <f>SUM(J240+V240)</f>
        <v>23124</v>
      </c>
      <c r="X240" s="208">
        <f>W240</f>
        <v>23124</v>
      </c>
      <c r="Y240" s="215">
        <v>50</v>
      </c>
      <c r="Z240" s="215">
        <v>0</v>
      </c>
      <c r="AA240" s="229">
        <v>0.01</v>
      </c>
      <c r="AB240" s="229"/>
    </row>
    <row r="241" spans="1:28" x14ac:dyDescent="0.3">
      <c r="A241" s="215">
        <v>200</v>
      </c>
      <c r="B241" s="217" t="s">
        <v>4</v>
      </c>
      <c r="C241" s="215">
        <v>6372</v>
      </c>
      <c r="D241" s="215">
        <v>1</v>
      </c>
      <c r="E241" s="215">
        <v>0</v>
      </c>
      <c r="F241" s="215">
        <v>0</v>
      </c>
      <c r="G241" s="215">
        <v>1</v>
      </c>
      <c r="H241" s="209">
        <f>SUM((D241*400)+(E241*100)+F241)</f>
        <v>400</v>
      </c>
      <c r="I241" s="215">
        <v>130</v>
      </c>
      <c r="J241" s="213">
        <f>SUM(H241*I241)</f>
        <v>52000</v>
      </c>
      <c r="K241" s="215"/>
      <c r="L241" s="215"/>
      <c r="M241" s="217" t="s">
        <v>19</v>
      </c>
      <c r="N241" s="217" t="s">
        <v>0</v>
      </c>
      <c r="O241" s="215">
        <v>14.9</v>
      </c>
      <c r="P241" s="215"/>
      <c r="Q241" s="215"/>
      <c r="R241" s="205">
        <v>2050</v>
      </c>
      <c r="S241" s="213">
        <f>SUM(O241*R241)</f>
        <v>30545</v>
      </c>
      <c r="T241" s="215">
        <v>2</v>
      </c>
      <c r="U241" s="215">
        <v>6</v>
      </c>
      <c r="V241" s="213">
        <f>SUM(S241-(S241*U241/100))</f>
        <v>28712.3</v>
      </c>
      <c r="W241" s="213">
        <f>SUM(J241+V241)</f>
        <v>80712.3</v>
      </c>
      <c r="X241" s="208">
        <f>W241</f>
        <v>80712.3</v>
      </c>
      <c r="Y241" s="215">
        <v>50</v>
      </c>
      <c r="Z241" s="215">
        <v>0</v>
      </c>
      <c r="AA241" s="229">
        <v>0.01</v>
      </c>
      <c r="AB241" s="229"/>
    </row>
    <row r="242" spans="1:28" x14ac:dyDescent="0.3">
      <c r="A242" s="215"/>
      <c r="B242" s="217"/>
      <c r="C242" s="215"/>
      <c r="D242" s="215"/>
      <c r="E242" s="215"/>
      <c r="F242" s="215"/>
      <c r="G242" s="215"/>
      <c r="H242" s="209">
        <f>SUM((D242*400)+(E242*100)+F242)</f>
        <v>0</v>
      </c>
      <c r="I242" s="215"/>
      <c r="J242" s="213">
        <f>SUM(H242*I242)</f>
        <v>0</v>
      </c>
      <c r="K242" s="215"/>
      <c r="L242" s="215"/>
      <c r="M242" s="217" t="s">
        <v>71</v>
      </c>
      <c r="N242" s="217" t="s">
        <v>0</v>
      </c>
      <c r="O242" s="215">
        <v>17</v>
      </c>
      <c r="P242" s="215"/>
      <c r="Q242" s="215"/>
      <c r="R242" s="205">
        <v>5400</v>
      </c>
      <c r="S242" s="213">
        <f>SUM(O242*R242)</f>
        <v>91800</v>
      </c>
      <c r="T242" s="215">
        <v>7</v>
      </c>
      <c r="U242" s="215">
        <v>25</v>
      </c>
      <c r="V242" s="213">
        <f>SUM(S242-(S242*U242/100))</f>
        <v>68850</v>
      </c>
      <c r="W242" s="213">
        <f>SUM(J242+V242)</f>
        <v>68850</v>
      </c>
      <c r="X242" s="208">
        <f>W242</f>
        <v>68850</v>
      </c>
      <c r="Y242" s="215">
        <v>50</v>
      </c>
      <c r="Z242" s="215">
        <v>0</v>
      </c>
      <c r="AA242" s="229">
        <v>0.01</v>
      </c>
      <c r="AB242" s="229"/>
    </row>
    <row r="243" spans="1:28" x14ac:dyDescent="0.3">
      <c r="A243" s="215">
        <v>201</v>
      </c>
      <c r="B243" s="217" t="s">
        <v>4</v>
      </c>
      <c r="C243" s="215">
        <v>16264</v>
      </c>
      <c r="D243" s="215">
        <v>0</v>
      </c>
      <c r="E243" s="215">
        <v>1</v>
      </c>
      <c r="F243" s="215">
        <v>18</v>
      </c>
      <c r="G243" s="215">
        <v>1</v>
      </c>
      <c r="H243" s="209">
        <f>SUM((D243*400)+(E243*100)+F243)</f>
        <v>118</v>
      </c>
      <c r="I243" s="215">
        <v>75</v>
      </c>
      <c r="J243" s="213">
        <f>SUM(H243*I243)</f>
        <v>8850</v>
      </c>
      <c r="K243" s="215"/>
      <c r="L243" s="215"/>
      <c r="M243" s="217" t="s">
        <v>71</v>
      </c>
      <c r="N243" s="217" t="s">
        <v>0</v>
      </c>
      <c r="O243" s="215">
        <v>8.5</v>
      </c>
      <c r="P243" s="215"/>
      <c r="Q243" s="215"/>
      <c r="R243" s="205">
        <v>5400</v>
      </c>
      <c r="S243" s="213">
        <f>SUM(O243*R243)</f>
        <v>45900</v>
      </c>
      <c r="T243" s="215">
        <v>12</v>
      </c>
      <c r="U243" s="215">
        <v>50</v>
      </c>
      <c r="V243" s="213">
        <f>SUM(S243-(S243*U243/100))</f>
        <v>22950</v>
      </c>
      <c r="W243" s="213">
        <f>SUM(J243+V243)</f>
        <v>31800</v>
      </c>
      <c r="X243" s="208">
        <f>W243</f>
        <v>31800</v>
      </c>
      <c r="Y243" s="215">
        <v>50</v>
      </c>
      <c r="Z243" s="215">
        <v>0</v>
      </c>
      <c r="AA243" s="229">
        <v>0.01</v>
      </c>
      <c r="AB243" s="229"/>
    </row>
    <row r="244" spans="1:28" x14ac:dyDescent="0.3">
      <c r="A244" s="215">
        <v>202</v>
      </c>
      <c r="B244" s="217" t="s">
        <v>4</v>
      </c>
      <c r="C244" s="215">
        <v>191</v>
      </c>
      <c r="D244" s="215">
        <v>3</v>
      </c>
      <c r="E244" s="215">
        <v>2</v>
      </c>
      <c r="F244" s="215">
        <v>90</v>
      </c>
      <c r="G244" s="215">
        <v>1</v>
      </c>
      <c r="H244" s="209">
        <f>SUM((D244*400)+(E244*100)+F244)</f>
        <v>1490</v>
      </c>
      <c r="I244" s="215">
        <v>75</v>
      </c>
      <c r="J244" s="213">
        <f>SUM(H244*I244)</f>
        <v>111750</v>
      </c>
      <c r="K244" s="215"/>
      <c r="L244" s="215"/>
      <c r="M244" s="217"/>
      <c r="N244" s="217"/>
      <c r="O244" s="215"/>
      <c r="P244" s="215"/>
      <c r="Q244" s="215"/>
      <c r="R244" s="205"/>
      <c r="S244" s="213">
        <f>SUM(O244*R244)</f>
        <v>0</v>
      </c>
      <c r="T244" s="215"/>
      <c r="U244" s="215"/>
      <c r="V244" s="213">
        <f>SUM(S244-(S244*U244/100))</f>
        <v>0</v>
      </c>
      <c r="W244" s="213">
        <f>SUM(J244+V244)</f>
        <v>111750</v>
      </c>
      <c r="X244" s="208">
        <f>W244</f>
        <v>111750</v>
      </c>
      <c r="Y244" s="215">
        <v>50</v>
      </c>
      <c r="Z244" s="215">
        <v>0</v>
      </c>
      <c r="AA244" s="229">
        <v>0.01</v>
      </c>
      <c r="AB244" s="229"/>
    </row>
    <row r="245" spans="1:28" x14ac:dyDescent="0.3">
      <c r="A245" s="215">
        <v>203</v>
      </c>
      <c r="B245" s="217" t="s">
        <v>4</v>
      </c>
      <c r="C245" s="215">
        <v>195</v>
      </c>
      <c r="D245" s="215">
        <v>0</v>
      </c>
      <c r="E245" s="215">
        <v>1</v>
      </c>
      <c r="F245" s="215">
        <v>10</v>
      </c>
      <c r="G245" s="215">
        <v>1</v>
      </c>
      <c r="H245" s="209">
        <f>SUM((D245*400)+(E245*100)+F245)</f>
        <v>110</v>
      </c>
      <c r="I245" s="215">
        <v>75</v>
      </c>
      <c r="J245" s="213">
        <f>SUM(H245*I245)</f>
        <v>8250</v>
      </c>
      <c r="K245" s="215"/>
      <c r="L245" s="215"/>
      <c r="M245" s="217"/>
      <c r="N245" s="217"/>
      <c r="O245" s="215"/>
      <c r="P245" s="215"/>
      <c r="Q245" s="215"/>
      <c r="R245" s="205"/>
      <c r="S245" s="213">
        <f>SUM(O245*R245)</f>
        <v>0</v>
      </c>
      <c r="T245" s="215"/>
      <c r="U245" s="215"/>
      <c r="V245" s="213">
        <f>SUM(S245-(S245*U245/100))</f>
        <v>0</v>
      </c>
      <c r="W245" s="213">
        <f>SUM(J245+V245)</f>
        <v>8250</v>
      </c>
      <c r="X245" s="208">
        <f>W245</f>
        <v>8250</v>
      </c>
      <c r="Y245" s="215">
        <v>50</v>
      </c>
      <c r="Z245" s="215">
        <v>0</v>
      </c>
      <c r="AA245" s="229">
        <v>0.01</v>
      </c>
      <c r="AB245" s="229"/>
    </row>
    <row r="246" spans="1:28" x14ac:dyDescent="0.3">
      <c r="A246" s="215">
        <v>204</v>
      </c>
      <c r="B246" s="217" t="s">
        <v>4</v>
      </c>
      <c r="C246" s="215">
        <v>7791</v>
      </c>
      <c r="D246" s="215">
        <v>3</v>
      </c>
      <c r="E246" s="215">
        <v>2</v>
      </c>
      <c r="F246" s="215">
        <v>91</v>
      </c>
      <c r="G246" s="215">
        <v>1</v>
      </c>
      <c r="H246" s="209">
        <f>SUM((D246*400)+(E246*100)+F246)</f>
        <v>1491</v>
      </c>
      <c r="I246" s="215">
        <v>75</v>
      </c>
      <c r="J246" s="213">
        <f>SUM(H246*I246)</f>
        <v>111825</v>
      </c>
      <c r="K246" s="215"/>
      <c r="L246" s="215"/>
      <c r="M246" s="217"/>
      <c r="N246" s="217"/>
      <c r="O246" s="215"/>
      <c r="P246" s="215"/>
      <c r="Q246" s="215"/>
      <c r="R246" s="205"/>
      <c r="S246" s="213">
        <f>SUM(O246*R246)</f>
        <v>0</v>
      </c>
      <c r="T246" s="215"/>
      <c r="U246" s="215"/>
      <c r="V246" s="213">
        <f>SUM(S246-(S246*U246/100))</f>
        <v>0</v>
      </c>
      <c r="W246" s="213">
        <f>SUM(J246+V246)</f>
        <v>111825</v>
      </c>
      <c r="X246" s="208">
        <f>W246</f>
        <v>111825</v>
      </c>
      <c r="Y246" s="215">
        <v>50</v>
      </c>
      <c r="Z246" s="215">
        <v>0</v>
      </c>
      <c r="AA246" s="229">
        <v>0.01</v>
      </c>
      <c r="AB246" s="229"/>
    </row>
    <row r="247" spans="1:28" x14ac:dyDescent="0.3">
      <c r="A247" s="215">
        <v>205</v>
      </c>
      <c r="B247" s="217" t="s">
        <v>4</v>
      </c>
      <c r="C247" s="215">
        <v>7796</v>
      </c>
      <c r="D247" s="215">
        <v>0</v>
      </c>
      <c r="E247" s="215">
        <v>2</v>
      </c>
      <c r="F247" s="215">
        <v>18</v>
      </c>
      <c r="G247" s="215">
        <v>2</v>
      </c>
      <c r="H247" s="209">
        <f>SUM((D247*400)+(E247*100)+F247)</f>
        <v>218</v>
      </c>
      <c r="I247" s="215">
        <v>75</v>
      </c>
      <c r="J247" s="213">
        <f>SUM(H247*I247)</f>
        <v>16350</v>
      </c>
      <c r="K247" s="215"/>
      <c r="L247" s="215">
        <v>77</v>
      </c>
      <c r="M247" s="217" t="s">
        <v>10</v>
      </c>
      <c r="N247" s="217" t="s">
        <v>9</v>
      </c>
      <c r="O247" s="215">
        <v>29.4</v>
      </c>
      <c r="P247" s="215"/>
      <c r="Q247" s="215"/>
      <c r="R247" s="205">
        <v>6500</v>
      </c>
      <c r="S247" s="213">
        <f>SUM(O247*R247)</f>
        <v>191100</v>
      </c>
      <c r="T247" s="215">
        <v>16</v>
      </c>
      <c r="U247" s="215">
        <v>55</v>
      </c>
      <c r="V247" s="213">
        <f>SUM(S247-(S247*U247/100))</f>
        <v>85995</v>
      </c>
      <c r="W247" s="213">
        <f>SUM(J247+V247)</f>
        <v>102345</v>
      </c>
      <c r="X247" s="208">
        <f>W247</f>
        <v>102345</v>
      </c>
      <c r="Y247" s="215">
        <v>10</v>
      </c>
      <c r="Z247" s="215">
        <v>0</v>
      </c>
      <c r="AA247" s="229">
        <v>0.02</v>
      </c>
      <c r="AB247" s="229"/>
    </row>
    <row r="248" spans="1:28" x14ac:dyDescent="0.3">
      <c r="A248" s="215"/>
      <c r="B248" s="217"/>
      <c r="C248" s="215"/>
      <c r="D248" s="215"/>
      <c r="E248" s="215"/>
      <c r="F248" s="215"/>
      <c r="G248" s="215"/>
      <c r="H248" s="209">
        <f>SUM((D248*400)+(E248*100)+F248)</f>
        <v>0</v>
      </c>
      <c r="I248" s="215"/>
      <c r="J248" s="213">
        <f>SUM(H248*I248)</f>
        <v>0</v>
      </c>
      <c r="K248" s="215"/>
      <c r="L248" s="215"/>
      <c r="M248" s="217" t="s">
        <v>71</v>
      </c>
      <c r="N248" s="217" t="s">
        <v>0</v>
      </c>
      <c r="O248" s="215">
        <v>7.1</v>
      </c>
      <c r="P248" s="215"/>
      <c r="Q248" s="215"/>
      <c r="R248" s="205">
        <v>5400</v>
      </c>
      <c r="S248" s="213">
        <f>SUM(O248*R248)</f>
        <v>38340</v>
      </c>
      <c r="T248" s="215">
        <v>4</v>
      </c>
      <c r="U248" s="215">
        <v>12</v>
      </c>
      <c r="V248" s="213">
        <f>SUM(S248-(S248*U248/100))</f>
        <v>33739.199999999997</v>
      </c>
      <c r="W248" s="213">
        <f>SUM(J248+V248)</f>
        <v>33739.199999999997</v>
      </c>
      <c r="X248" s="208">
        <f>W248</f>
        <v>33739.199999999997</v>
      </c>
      <c r="Y248" s="215">
        <v>50</v>
      </c>
      <c r="Z248" s="215">
        <v>0</v>
      </c>
      <c r="AA248" s="229">
        <v>0.01</v>
      </c>
      <c r="AB248" s="229"/>
    </row>
    <row r="249" spans="1:28" x14ac:dyDescent="0.3">
      <c r="A249" s="215">
        <v>206</v>
      </c>
      <c r="B249" s="217" t="s">
        <v>4</v>
      </c>
      <c r="C249" s="215">
        <v>7792</v>
      </c>
      <c r="D249" s="215">
        <v>11</v>
      </c>
      <c r="E249" s="215">
        <v>1</v>
      </c>
      <c r="F249" s="215">
        <v>33</v>
      </c>
      <c r="G249" s="215">
        <v>1</v>
      </c>
      <c r="H249" s="209">
        <f>SUM((D249*400)+(E249*100)+F249)</f>
        <v>4533</v>
      </c>
      <c r="I249" s="215">
        <v>75</v>
      </c>
      <c r="J249" s="213">
        <f>SUM(H249*I249)</f>
        <v>339975</v>
      </c>
      <c r="K249" s="215"/>
      <c r="L249" s="215"/>
      <c r="M249" s="217"/>
      <c r="N249" s="217"/>
      <c r="O249" s="215"/>
      <c r="P249" s="215"/>
      <c r="Q249" s="215"/>
      <c r="R249" s="205"/>
      <c r="S249" s="213">
        <f>SUM(O249*R249)</f>
        <v>0</v>
      </c>
      <c r="T249" s="215"/>
      <c r="U249" s="215"/>
      <c r="V249" s="213">
        <f>SUM(S249-(S249*U249/100))</f>
        <v>0</v>
      </c>
      <c r="W249" s="213">
        <f>SUM(J249+V249)</f>
        <v>339975</v>
      </c>
      <c r="X249" s="208">
        <f>W249</f>
        <v>339975</v>
      </c>
      <c r="Y249" s="215">
        <v>50</v>
      </c>
      <c r="Z249" s="215">
        <v>0</v>
      </c>
      <c r="AA249" s="229">
        <v>0.01</v>
      </c>
      <c r="AB249" s="229"/>
    </row>
    <row r="250" spans="1:28" x14ac:dyDescent="0.3">
      <c r="A250" s="215">
        <v>207</v>
      </c>
      <c r="B250" s="217" t="s">
        <v>4</v>
      </c>
      <c r="C250" s="215">
        <v>13667</v>
      </c>
      <c r="D250" s="215">
        <v>0</v>
      </c>
      <c r="E250" s="215">
        <v>0</v>
      </c>
      <c r="F250" s="215">
        <v>70</v>
      </c>
      <c r="G250" s="215">
        <v>1</v>
      </c>
      <c r="H250" s="209">
        <f>SUM((D250*400)+(E250*100)+F250)</f>
        <v>70</v>
      </c>
      <c r="I250" s="215">
        <v>150</v>
      </c>
      <c r="J250" s="213">
        <f>SUM(H250*I250)</f>
        <v>10500</v>
      </c>
      <c r="K250" s="215"/>
      <c r="L250" s="215">
        <v>12</v>
      </c>
      <c r="M250" s="217"/>
      <c r="N250" s="217"/>
      <c r="O250" s="215"/>
      <c r="P250" s="215"/>
      <c r="Q250" s="215"/>
      <c r="R250" s="205"/>
      <c r="S250" s="213">
        <f>SUM(O250*R250)</f>
        <v>0</v>
      </c>
      <c r="T250" s="215"/>
      <c r="U250" s="215"/>
      <c r="V250" s="213">
        <f>SUM(S250-(S250*U250/100))</f>
        <v>0</v>
      </c>
      <c r="W250" s="213">
        <f>SUM(J250+V250)</f>
        <v>10500</v>
      </c>
      <c r="X250" s="208">
        <f>W250</f>
        <v>10500</v>
      </c>
      <c r="Y250" s="215">
        <v>50</v>
      </c>
      <c r="Z250" s="215">
        <v>0</v>
      </c>
      <c r="AA250" s="229">
        <v>0.01</v>
      </c>
      <c r="AB250" s="229"/>
    </row>
    <row r="251" spans="1:28" x14ac:dyDescent="0.3">
      <c r="A251" s="215">
        <v>208</v>
      </c>
      <c r="B251" s="217" t="s">
        <v>4</v>
      </c>
      <c r="C251" s="215">
        <v>7793</v>
      </c>
      <c r="D251" s="215">
        <v>0</v>
      </c>
      <c r="E251" s="215">
        <v>1</v>
      </c>
      <c r="F251" s="215">
        <v>9</v>
      </c>
      <c r="G251" s="215">
        <v>1</v>
      </c>
      <c r="H251" s="209">
        <f>SUM((D251*400)+(E251*100)+F251)</f>
        <v>109</v>
      </c>
      <c r="I251" s="215">
        <v>75</v>
      </c>
      <c r="J251" s="213">
        <f>SUM(H251*I251)</f>
        <v>8175</v>
      </c>
      <c r="K251" s="215"/>
      <c r="L251" s="215"/>
      <c r="M251" s="217"/>
      <c r="N251" s="217"/>
      <c r="O251" s="215"/>
      <c r="P251" s="215"/>
      <c r="Q251" s="215"/>
      <c r="R251" s="205"/>
      <c r="S251" s="213">
        <f>SUM(O251*R251)</f>
        <v>0</v>
      </c>
      <c r="T251" s="215"/>
      <c r="U251" s="215"/>
      <c r="V251" s="213">
        <f>SUM(S251-(S251*U251/100))</f>
        <v>0</v>
      </c>
      <c r="W251" s="213">
        <f>SUM(J251+V251)</f>
        <v>8175</v>
      </c>
      <c r="X251" s="208">
        <f>W251</f>
        <v>8175</v>
      </c>
      <c r="Y251" s="215">
        <v>50</v>
      </c>
      <c r="Z251" s="215">
        <v>0</v>
      </c>
      <c r="AA251" s="229">
        <v>0.01</v>
      </c>
      <c r="AB251" s="229"/>
    </row>
    <row r="252" spans="1:28" x14ac:dyDescent="0.3">
      <c r="A252" s="215">
        <v>209</v>
      </c>
      <c r="B252" s="217" t="s">
        <v>4</v>
      </c>
      <c r="C252" s="215">
        <v>7795</v>
      </c>
      <c r="D252" s="215">
        <v>5</v>
      </c>
      <c r="E252" s="215">
        <v>0</v>
      </c>
      <c r="F252" s="215">
        <v>0</v>
      </c>
      <c r="G252" s="215">
        <v>1</v>
      </c>
      <c r="H252" s="209">
        <f>SUM((D252*400)+(E252*100)+F252)</f>
        <v>2000</v>
      </c>
      <c r="I252" s="215">
        <v>75</v>
      </c>
      <c r="J252" s="213">
        <f>SUM(H252*I252)</f>
        <v>150000</v>
      </c>
      <c r="K252" s="215"/>
      <c r="L252" s="215"/>
      <c r="M252" s="217"/>
      <c r="N252" s="217"/>
      <c r="O252" s="215"/>
      <c r="P252" s="215"/>
      <c r="Q252" s="215"/>
      <c r="R252" s="205"/>
      <c r="S252" s="213">
        <f>SUM(O252*R252)</f>
        <v>0</v>
      </c>
      <c r="T252" s="215"/>
      <c r="U252" s="215"/>
      <c r="V252" s="213">
        <f>SUM(S252-(S252*U252/100))</f>
        <v>0</v>
      </c>
      <c r="W252" s="213">
        <f>SUM(J252+V252)</f>
        <v>150000</v>
      </c>
      <c r="X252" s="208">
        <f>W252</f>
        <v>150000</v>
      </c>
      <c r="Y252" s="215">
        <v>50</v>
      </c>
      <c r="Z252" s="215">
        <v>0</v>
      </c>
      <c r="AA252" s="229">
        <v>0.01</v>
      </c>
      <c r="AB252" s="229"/>
    </row>
    <row r="253" spans="1:28" x14ac:dyDescent="0.3">
      <c r="A253" s="215">
        <v>210</v>
      </c>
      <c r="B253" s="217" t="s">
        <v>4</v>
      </c>
      <c r="C253" s="215">
        <v>115</v>
      </c>
      <c r="D253" s="215">
        <v>4</v>
      </c>
      <c r="E253" s="215">
        <v>1</v>
      </c>
      <c r="F253" s="215">
        <v>10</v>
      </c>
      <c r="G253" s="215">
        <v>2</v>
      </c>
      <c r="H253" s="209">
        <f>SUM((D253*400)+(E253*100)+F253)</f>
        <v>1710</v>
      </c>
      <c r="I253" s="215">
        <v>75</v>
      </c>
      <c r="J253" s="213">
        <f>SUM(H253*I253)</f>
        <v>128250</v>
      </c>
      <c r="K253" s="215"/>
      <c r="L253" s="215">
        <v>76</v>
      </c>
      <c r="M253" s="217" t="s">
        <v>3</v>
      </c>
      <c r="N253" s="217" t="s">
        <v>2</v>
      </c>
      <c r="O253" s="215">
        <v>18</v>
      </c>
      <c r="P253" s="215"/>
      <c r="Q253" s="215"/>
      <c r="R253" s="205">
        <v>6500</v>
      </c>
      <c r="S253" s="213">
        <f>SUM(O253*R253)</f>
        <v>117000</v>
      </c>
      <c r="T253" s="215">
        <v>30</v>
      </c>
      <c r="U253" s="215">
        <v>50</v>
      </c>
      <c r="V253" s="213">
        <f>SUM(S253-(S253*U253/100))</f>
        <v>58500</v>
      </c>
      <c r="W253" s="213">
        <f>SUM(J253+V253)</f>
        <v>186750</v>
      </c>
      <c r="X253" s="208">
        <f>W253</f>
        <v>186750</v>
      </c>
      <c r="Y253" s="215">
        <v>10</v>
      </c>
      <c r="Z253" s="215">
        <v>0</v>
      </c>
      <c r="AA253" s="229">
        <v>0.02</v>
      </c>
      <c r="AB253" s="229"/>
    </row>
    <row r="254" spans="1:28" x14ac:dyDescent="0.3">
      <c r="A254" s="215"/>
      <c r="B254" s="217"/>
      <c r="C254" s="215"/>
      <c r="D254" s="215"/>
      <c r="E254" s="215"/>
      <c r="F254" s="215"/>
      <c r="G254" s="215"/>
      <c r="H254" s="209">
        <f>SUM((D254*400)+(E254*100)+F254)</f>
        <v>0</v>
      </c>
      <c r="I254" s="215"/>
      <c r="J254" s="213">
        <f>SUM(H254*I254)</f>
        <v>0</v>
      </c>
      <c r="K254" s="215"/>
      <c r="L254" s="215"/>
      <c r="M254" s="217" t="s">
        <v>71</v>
      </c>
      <c r="N254" s="217" t="s">
        <v>0</v>
      </c>
      <c r="O254" s="215">
        <v>5</v>
      </c>
      <c r="P254" s="215"/>
      <c r="Q254" s="215"/>
      <c r="R254" s="205">
        <v>5400</v>
      </c>
      <c r="S254" s="213">
        <f>SUM(O254*R254)</f>
        <v>27000</v>
      </c>
      <c r="T254" s="215">
        <v>3</v>
      </c>
      <c r="U254" s="215">
        <v>9</v>
      </c>
      <c r="V254" s="213">
        <f>SUM(S254-(S254*U254/100))</f>
        <v>24570</v>
      </c>
      <c r="W254" s="213">
        <f>SUM(J254+V254)</f>
        <v>24570</v>
      </c>
      <c r="X254" s="208">
        <f>W254</f>
        <v>24570</v>
      </c>
      <c r="Y254" s="215">
        <v>50</v>
      </c>
      <c r="Z254" s="215">
        <v>0</v>
      </c>
      <c r="AA254" s="229">
        <v>0.01</v>
      </c>
      <c r="AB254" s="229"/>
    </row>
    <row r="255" spans="1:28" x14ac:dyDescent="0.3">
      <c r="A255" s="215">
        <v>211</v>
      </c>
      <c r="B255" s="217" t="s">
        <v>4</v>
      </c>
      <c r="C255" s="215">
        <v>13668</v>
      </c>
      <c r="D255" s="215">
        <v>0</v>
      </c>
      <c r="E255" s="215">
        <v>2</v>
      </c>
      <c r="F255" s="215">
        <v>49</v>
      </c>
      <c r="G255" s="215">
        <v>2</v>
      </c>
      <c r="H255" s="209">
        <f>SUM((D255*400)+(E255*100)+F255)</f>
        <v>249</v>
      </c>
      <c r="I255" s="215">
        <v>200</v>
      </c>
      <c r="J255" s="213">
        <f>SUM(H255*I255)</f>
        <v>49800</v>
      </c>
      <c r="K255" s="215"/>
      <c r="L255" s="215">
        <v>21</v>
      </c>
      <c r="M255" s="217" t="s">
        <v>10</v>
      </c>
      <c r="N255" s="217" t="s">
        <v>9</v>
      </c>
      <c r="O255" s="215">
        <v>17.5</v>
      </c>
      <c r="P255" s="215"/>
      <c r="Q255" s="215"/>
      <c r="R255" s="205">
        <v>6500</v>
      </c>
      <c r="S255" s="213">
        <f>SUM(O255*R255)</f>
        <v>113750</v>
      </c>
      <c r="T255" s="215">
        <v>10</v>
      </c>
      <c r="U255" s="215">
        <v>30</v>
      </c>
      <c r="V255" s="213">
        <f>SUM(S255-(S255*U255/100))</f>
        <v>79625</v>
      </c>
      <c r="W255" s="213">
        <f>SUM(J255+V255)</f>
        <v>129425</v>
      </c>
      <c r="X255" s="208">
        <f>W255</f>
        <v>129425</v>
      </c>
      <c r="Y255" s="215">
        <v>10</v>
      </c>
      <c r="Z255" s="215">
        <v>0</v>
      </c>
      <c r="AA255" s="229">
        <v>0.02</v>
      </c>
      <c r="AB255" s="229"/>
    </row>
    <row r="256" spans="1:28" x14ac:dyDescent="0.3">
      <c r="A256" s="215"/>
      <c r="B256" s="217"/>
      <c r="C256" s="215"/>
      <c r="D256" s="215"/>
      <c r="E256" s="215"/>
      <c r="F256" s="215"/>
      <c r="G256" s="215"/>
      <c r="H256" s="209">
        <f>SUM((D256*400)+(E256*100)+F256)</f>
        <v>0</v>
      </c>
      <c r="I256" s="215"/>
      <c r="J256" s="213">
        <f>SUM(H256*I256)</f>
        <v>0</v>
      </c>
      <c r="K256" s="215"/>
      <c r="L256" s="215"/>
      <c r="M256" s="217" t="s">
        <v>71</v>
      </c>
      <c r="N256" s="217" t="s">
        <v>0</v>
      </c>
      <c r="O256" s="215">
        <v>8</v>
      </c>
      <c r="P256" s="215"/>
      <c r="Q256" s="215"/>
      <c r="R256" s="205">
        <v>5400</v>
      </c>
      <c r="S256" s="213">
        <f>SUM(O256*R256)</f>
        <v>43200</v>
      </c>
      <c r="T256" s="215">
        <v>10</v>
      </c>
      <c r="U256" s="215">
        <v>40</v>
      </c>
      <c r="V256" s="213">
        <f>SUM(S256-(S256*U256/100))</f>
        <v>25920</v>
      </c>
      <c r="W256" s="213">
        <f>SUM(J256+V256)</f>
        <v>25920</v>
      </c>
      <c r="X256" s="208">
        <f>W256</f>
        <v>25920</v>
      </c>
      <c r="Y256" s="215">
        <v>50</v>
      </c>
      <c r="Z256" s="215">
        <v>0</v>
      </c>
      <c r="AA256" s="229">
        <v>0.01</v>
      </c>
      <c r="AB256" s="229"/>
    </row>
    <row r="257" spans="1:28" x14ac:dyDescent="0.3">
      <c r="A257" s="215">
        <v>212</v>
      </c>
      <c r="B257" s="217" t="s">
        <v>4</v>
      </c>
      <c r="C257" s="215">
        <v>17203</v>
      </c>
      <c r="D257" s="215">
        <v>14</v>
      </c>
      <c r="E257" s="215">
        <v>2</v>
      </c>
      <c r="F257" s="215">
        <v>62</v>
      </c>
      <c r="G257" s="215">
        <v>1</v>
      </c>
      <c r="H257" s="209">
        <f>SUM((D257*400)+(E257*100)+F257)</f>
        <v>5862</v>
      </c>
      <c r="I257" s="215">
        <v>75</v>
      </c>
      <c r="J257" s="213">
        <f>SUM(H257*I257)</f>
        <v>439650</v>
      </c>
      <c r="K257" s="215"/>
      <c r="L257" s="215"/>
      <c r="M257" s="217"/>
      <c r="N257" s="217"/>
      <c r="O257" s="215"/>
      <c r="P257" s="215"/>
      <c r="Q257" s="215"/>
      <c r="R257" s="205"/>
      <c r="S257" s="213">
        <f>SUM(O257*R257)</f>
        <v>0</v>
      </c>
      <c r="T257" s="215"/>
      <c r="U257" s="215"/>
      <c r="V257" s="213">
        <f>SUM(S257-(S257*U257/100))</f>
        <v>0</v>
      </c>
      <c r="W257" s="213">
        <f>SUM(J257+V257)</f>
        <v>439650</v>
      </c>
      <c r="X257" s="208">
        <f>W257</f>
        <v>439650</v>
      </c>
      <c r="Y257" s="215">
        <v>50</v>
      </c>
      <c r="Z257" s="215">
        <v>0</v>
      </c>
      <c r="AA257" s="229">
        <v>0.01</v>
      </c>
      <c r="AB257" s="229"/>
    </row>
    <row r="258" spans="1:28" x14ac:dyDescent="0.3">
      <c r="A258" s="215">
        <v>213</v>
      </c>
      <c r="B258" s="217" t="s">
        <v>4</v>
      </c>
      <c r="C258" s="215">
        <v>12301</v>
      </c>
      <c r="D258" s="215">
        <v>3</v>
      </c>
      <c r="E258" s="215">
        <v>0</v>
      </c>
      <c r="F258" s="215">
        <v>0</v>
      </c>
      <c r="G258" s="215">
        <v>1</v>
      </c>
      <c r="H258" s="209">
        <f>SUM((D258*400)+(E258*100)+F258)</f>
        <v>1200</v>
      </c>
      <c r="I258" s="215">
        <v>75</v>
      </c>
      <c r="J258" s="213">
        <f>SUM(H258*I258)</f>
        <v>90000</v>
      </c>
      <c r="K258" s="215"/>
      <c r="L258" s="215"/>
      <c r="M258" s="217"/>
      <c r="N258" s="217"/>
      <c r="O258" s="215"/>
      <c r="P258" s="215"/>
      <c r="Q258" s="215"/>
      <c r="R258" s="205"/>
      <c r="S258" s="213">
        <f>SUM(O258*R258)</f>
        <v>0</v>
      </c>
      <c r="T258" s="215"/>
      <c r="U258" s="215"/>
      <c r="V258" s="213">
        <f>SUM(S258-(S258*U258/100))</f>
        <v>0</v>
      </c>
      <c r="W258" s="213">
        <f>SUM(J258+V258)</f>
        <v>90000</v>
      </c>
      <c r="X258" s="208">
        <f>W258</f>
        <v>90000</v>
      </c>
      <c r="Y258" s="215">
        <v>50</v>
      </c>
      <c r="Z258" s="215">
        <v>0</v>
      </c>
      <c r="AA258" s="229">
        <v>0.01</v>
      </c>
      <c r="AB258" s="229"/>
    </row>
    <row r="259" spans="1:28" x14ac:dyDescent="0.3">
      <c r="A259" s="215">
        <v>214</v>
      </c>
      <c r="B259" s="217" t="s">
        <v>4</v>
      </c>
      <c r="C259" s="215">
        <v>1543</v>
      </c>
      <c r="D259" s="215">
        <v>19</v>
      </c>
      <c r="E259" s="215">
        <v>2</v>
      </c>
      <c r="F259" s="215">
        <v>56</v>
      </c>
      <c r="G259" s="215">
        <v>1</v>
      </c>
      <c r="H259" s="209">
        <f>SUM((D259*400)+(E259*100)+F259)</f>
        <v>7856</v>
      </c>
      <c r="I259" s="215">
        <v>75</v>
      </c>
      <c r="J259" s="213">
        <f>SUM(H259*I259)</f>
        <v>589200</v>
      </c>
      <c r="K259" s="215"/>
      <c r="L259" s="215"/>
      <c r="M259" s="217"/>
      <c r="N259" s="217"/>
      <c r="O259" s="215"/>
      <c r="P259" s="215"/>
      <c r="Q259" s="215"/>
      <c r="R259" s="205"/>
      <c r="S259" s="213">
        <f>SUM(O259*R259)</f>
        <v>0</v>
      </c>
      <c r="T259" s="215"/>
      <c r="U259" s="215"/>
      <c r="V259" s="213">
        <f>SUM(S259-(S259*U259/100))</f>
        <v>0</v>
      </c>
      <c r="W259" s="213">
        <f>SUM(J259+V259)</f>
        <v>589200</v>
      </c>
      <c r="X259" s="208">
        <f>W259</f>
        <v>589200</v>
      </c>
      <c r="Y259" s="215">
        <v>50</v>
      </c>
      <c r="Z259" s="215">
        <v>0</v>
      </c>
      <c r="AA259" s="229">
        <v>0.01</v>
      </c>
      <c r="AB259" s="229"/>
    </row>
    <row r="260" spans="1:28" x14ac:dyDescent="0.3">
      <c r="A260" s="215">
        <v>215</v>
      </c>
      <c r="B260" s="217" t="s">
        <v>4</v>
      </c>
      <c r="C260" s="215">
        <v>2728</v>
      </c>
      <c r="D260" s="215">
        <v>0</v>
      </c>
      <c r="E260" s="215">
        <v>1</v>
      </c>
      <c r="F260" s="215">
        <v>80</v>
      </c>
      <c r="G260" s="215">
        <v>2</v>
      </c>
      <c r="H260" s="209">
        <f>SUM((D260*400)+(E260*100)+F260)</f>
        <v>180</v>
      </c>
      <c r="I260" s="215">
        <v>200</v>
      </c>
      <c r="J260" s="213">
        <f>SUM(H260*I260)</f>
        <v>36000</v>
      </c>
      <c r="K260" s="215"/>
      <c r="L260" s="215">
        <v>55</v>
      </c>
      <c r="M260" s="217" t="s">
        <v>3</v>
      </c>
      <c r="N260" s="217" t="s">
        <v>2</v>
      </c>
      <c r="O260" s="215">
        <v>80</v>
      </c>
      <c r="P260" s="215"/>
      <c r="Q260" s="215"/>
      <c r="R260" s="205">
        <v>6500</v>
      </c>
      <c r="S260" s="213">
        <f>SUM(O260*R260)</f>
        <v>520000</v>
      </c>
      <c r="T260" s="215">
        <v>10</v>
      </c>
      <c r="U260" s="215">
        <v>10</v>
      </c>
      <c r="V260" s="213">
        <f>SUM(S260-(S260*U260/100))</f>
        <v>468000</v>
      </c>
      <c r="W260" s="213">
        <f>SUM(J260+V260)</f>
        <v>504000</v>
      </c>
      <c r="X260" s="208">
        <f>W260</f>
        <v>504000</v>
      </c>
      <c r="Y260" s="215">
        <v>10</v>
      </c>
      <c r="Z260" s="215">
        <v>0</v>
      </c>
      <c r="AA260" s="229">
        <v>0.02</v>
      </c>
      <c r="AB260" s="229"/>
    </row>
    <row r="261" spans="1:28" x14ac:dyDescent="0.3">
      <c r="A261" s="215"/>
      <c r="B261" s="217"/>
      <c r="C261" s="215"/>
      <c r="D261" s="215"/>
      <c r="E261" s="215"/>
      <c r="F261" s="215"/>
      <c r="G261" s="215"/>
      <c r="H261" s="209"/>
      <c r="I261" s="215"/>
      <c r="J261" s="213"/>
      <c r="K261" s="215"/>
      <c r="L261" s="215"/>
      <c r="M261" s="217" t="s">
        <v>27</v>
      </c>
      <c r="N261" s="217" t="s">
        <v>2</v>
      </c>
      <c r="O261" s="215">
        <v>18</v>
      </c>
      <c r="P261" s="215"/>
      <c r="Q261" s="215"/>
      <c r="R261" s="205">
        <v>6500</v>
      </c>
      <c r="S261" s="213">
        <f>SUM(O261*R261)</f>
        <v>117000</v>
      </c>
      <c r="T261" s="215">
        <v>10</v>
      </c>
      <c r="U261" s="215">
        <v>10</v>
      </c>
      <c r="V261" s="213">
        <f>SUM(S261-(S261*U261/100))</f>
        <v>105300</v>
      </c>
      <c r="W261" s="213">
        <f>SUM(J261+V261)</f>
        <v>105300</v>
      </c>
      <c r="X261" s="208">
        <f>W261</f>
        <v>105300</v>
      </c>
      <c r="Y261" s="215">
        <v>10</v>
      </c>
      <c r="Z261" s="215">
        <v>0</v>
      </c>
      <c r="AA261" s="229">
        <v>0.02</v>
      </c>
      <c r="AB261" s="229"/>
    </row>
    <row r="262" spans="1:28" x14ac:dyDescent="0.3">
      <c r="A262" s="215">
        <v>216</v>
      </c>
      <c r="B262" s="217" t="s">
        <v>4</v>
      </c>
      <c r="C262" s="215">
        <v>13678</v>
      </c>
      <c r="D262" s="215">
        <v>0</v>
      </c>
      <c r="E262" s="215">
        <v>0</v>
      </c>
      <c r="F262" s="215">
        <v>69</v>
      </c>
      <c r="G262" s="215">
        <v>2</v>
      </c>
      <c r="H262" s="209">
        <f>SUM((D262*400)+(E262*100)+F262)</f>
        <v>69</v>
      </c>
      <c r="I262" s="215"/>
      <c r="J262" s="213">
        <f>SUM(H262*I262)</f>
        <v>0</v>
      </c>
      <c r="K262" s="215"/>
      <c r="L262" s="215">
        <v>26</v>
      </c>
      <c r="M262" s="217" t="s">
        <v>10</v>
      </c>
      <c r="N262" s="217" t="s">
        <v>9</v>
      </c>
      <c r="O262" s="215">
        <v>21.7</v>
      </c>
      <c r="P262" s="215"/>
      <c r="Q262" s="215"/>
      <c r="R262" s="205">
        <v>5400</v>
      </c>
      <c r="S262" s="213">
        <f>SUM(O262*R262)</f>
        <v>117180</v>
      </c>
      <c r="T262" s="215">
        <v>10</v>
      </c>
      <c r="U262" s="215">
        <v>30</v>
      </c>
      <c r="V262" s="213">
        <f>SUM(S262-(S262*U262/100))</f>
        <v>82026</v>
      </c>
      <c r="W262" s="213">
        <f>SUM(J262+V262)</f>
        <v>82026</v>
      </c>
      <c r="X262" s="208">
        <f>W262</f>
        <v>82026</v>
      </c>
      <c r="Y262" s="215">
        <v>10</v>
      </c>
      <c r="Z262" s="215">
        <v>0</v>
      </c>
      <c r="AA262" s="229">
        <v>0.02</v>
      </c>
      <c r="AB262" s="229"/>
    </row>
    <row r="263" spans="1:28" x14ac:dyDescent="0.3">
      <c r="A263" s="215">
        <v>217</v>
      </c>
      <c r="B263" s="217" t="s">
        <v>4</v>
      </c>
      <c r="C263" s="215">
        <v>10182</v>
      </c>
      <c r="D263" s="215">
        <v>21</v>
      </c>
      <c r="E263" s="215">
        <v>2</v>
      </c>
      <c r="F263" s="215">
        <v>24</v>
      </c>
      <c r="G263" s="215">
        <v>1</v>
      </c>
      <c r="H263" s="209">
        <f>SUM((D263*400)+(E263*100)+F263)</f>
        <v>8624</v>
      </c>
      <c r="I263" s="215">
        <v>100</v>
      </c>
      <c r="J263" s="213">
        <f>SUM(H263*I263)</f>
        <v>862400</v>
      </c>
      <c r="K263" s="215"/>
      <c r="L263" s="215"/>
      <c r="M263" s="217"/>
      <c r="N263" s="217"/>
      <c r="O263" s="215"/>
      <c r="P263" s="215"/>
      <c r="Q263" s="215"/>
      <c r="R263" s="205"/>
      <c r="S263" s="213">
        <f>SUM(O263*R263)</f>
        <v>0</v>
      </c>
      <c r="T263" s="215"/>
      <c r="U263" s="215"/>
      <c r="V263" s="213">
        <f>SUM(S263-(S263*U263/100))</f>
        <v>0</v>
      </c>
      <c r="W263" s="213">
        <f>SUM(J263+V263)</f>
        <v>862400</v>
      </c>
      <c r="X263" s="208">
        <f>W263</f>
        <v>862400</v>
      </c>
      <c r="Y263" s="215">
        <v>50</v>
      </c>
      <c r="Z263" s="215">
        <v>0</v>
      </c>
      <c r="AA263" s="229">
        <v>0.01</v>
      </c>
      <c r="AB263" s="229"/>
    </row>
    <row r="264" spans="1:28" x14ac:dyDescent="0.3">
      <c r="A264" s="215">
        <v>218</v>
      </c>
      <c r="B264" s="217" t="s">
        <v>23</v>
      </c>
      <c r="C264" s="215">
        <v>75</v>
      </c>
      <c r="D264" s="215">
        <v>10</v>
      </c>
      <c r="E264" s="215">
        <v>0</v>
      </c>
      <c r="F264" s="215">
        <v>0</v>
      </c>
      <c r="G264" s="215">
        <v>1</v>
      </c>
      <c r="H264" s="209">
        <f>SUM((D264*400)+(E264*100)+F264)</f>
        <v>4000</v>
      </c>
      <c r="I264" s="215">
        <v>75</v>
      </c>
      <c r="J264" s="213">
        <f>SUM(H264*I264)</f>
        <v>300000</v>
      </c>
      <c r="K264" s="215"/>
      <c r="L264" s="215"/>
      <c r="M264" s="217"/>
      <c r="N264" s="217"/>
      <c r="O264" s="215"/>
      <c r="P264" s="215"/>
      <c r="Q264" s="215"/>
      <c r="R264" s="205"/>
      <c r="S264" s="213">
        <f>SUM(O264*R264)</f>
        <v>0</v>
      </c>
      <c r="T264" s="215"/>
      <c r="U264" s="215"/>
      <c r="V264" s="213">
        <f>SUM(S264-(S264*U264/100))</f>
        <v>0</v>
      </c>
      <c r="W264" s="213">
        <f>SUM(J264+V264)</f>
        <v>300000</v>
      </c>
      <c r="X264" s="208">
        <f>W264</f>
        <v>300000</v>
      </c>
      <c r="Y264" s="215">
        <v>50</v>
      </c>
      <c r="Z264" s="215">
        <v>0</v>
      </c>
      <c r="AA264" s="229">
        <v>0.01</v>
      </c>
      <c r="AB264" s="494"/>
    </row>
    <row r="265" spans="1:28" x14ac:dyDescent="0.3">
      <c r="A265" s="215">
        <v>219</v>
      </c>
      <c r="B265" s="217" t="s">
        <v>4</v>
      </c>
      <c r="C265" s="215">
        <v>4757</v>
      </c>
      <c r="D265" s="215">
        <v>5</v>
      </c>
      <c r="E265" s="215">
        <v>0</v>
      </c>
      <c r="F265" s="215">
        <v>0</v>
      </c>
      <c r="G265" s="215">
        <v>2</v>
      </c>
      <c r="H265" s="209">
        <f>SUM((D265*400)+(E265*100)+F265)</f>
        <v>2000</v>
      </c>
      <c r="I265" s="215">
        <v>75</v>
      </c>
      <c r="J265" s="213">
        <f>SUM(H265*I265)</f>
        <v>150000</v>
      </c>
      <c r="K265" s="215"/>
      <c r="L265" s="215">
        <v>51</v>
      </c>
      <c r="M265" s="217" t="s">
        <v>3</v>
      </c>
      <c r="N265" s="217" t="s">
        <v>2</v>
      </c>
      <c r="O265" s="215">
        <v>25.3</v>
      </c>
      <c r="P265" s="215"/>
      <c r="Q265" s="215"/>
      <c r="R265" s="205">
        <v>6500</v>
      </c>
      <c r="S265" s="213">
        <f>SUM(O265*R265)</f>
        <v>164450</v>
      </c>
      <c r="T265" s="215">
        <v>10</v>
      </c>
      <c r="U265" s="215">
        <v>10</v>
      </c>
      <c r="V265" s="213">
        <f>SUM(S265-(S265*U265/100))</f>
        <v>148005</v>
      </c>
      <c r="W265" s="213">
        <f>SUM(J265+V265)</f>
        <v>298005</v>
      </c>
      <c r="X265" s="208">
        <f>W265</f>
        <v>298005</v>
      </c>
      <c r="Y265" s="215">
        <v>10</v>
      </c>
      <c r="Z265" s="215">
        <v>0</v>
      </c>
      <c r="AA265" s="229">
        <v>0.02</v>
      </c>
      <c r="AB265" s="229"/>
    </row>
    <row r="266" spans="1:28" x14ac:dyDescent="0.3">
      <c r="A266" s="215"/>
      <c r="B266" s="217"/>
      <c r="C266" s="215"/>
      <c r="D266" s="215"/>
      <c r="E266" s="215"/>
      <c r="F266" s="215"/>
      <c r="G266" s="215"/>
      <c r="H266" s="209">
        <f>SUM((D266*400)+(E266*100)+F266)</f>
        <v>0</v>
      </c>
      <c r="I266" s="215"/>
      <c r="J266" s="213">
        <f>SUM(H266*I266)</f>
        <v>0</v>
      </c>
      <c r="K266" s="215"/>
      <c r="L266" s="215"/>
      <c r="M266" s="217" t="s">
        <v>71</v>
      </c>
      <c r="N266" s="217" t="s">
        <v>0</v>
      </c>
      <c r="O266" s="215">
        <v>6.5</v>
      </c>
      <c r="P266" s="215"/>
      <c r="Q266" s="215"/>
      <c r="R266" s="205">
        <v>5400</v>
      </c>
      <c r="S266" s="213">
        <f>SUM(O266*R266)</f>
        <v>35100</v>
      </c>
      <c r="T266" s="215">
        <v>10</v>
      </c>
      <c r="U266" s="215">
        <v>40</v>
      </c>
      <c r="V266" s="213">
        <f>SUM(S266-(S266*U266/100))</f>
        <v>21060</v>
      </c>
      <c r="W266" s="213">
        <f>SUM(J266+V266)</f>
        <v>21060</v>
      </c>
      <c r="X266" s="208">
        <f>W266</f>
        <v>21060</v>
      </c>
      <c r="Y266" s="215">
        <v>50</v>
      </c>
      <c r="Z266" s="215">
        <v>0</v>
      </c>
      <c r="AA266" s="229">
        <v>0.01</v>
      </c>
      <c r="AB266" s="229"/>
    </row>
    <row r="267" spans="1:28" x14ac:dyDescent="0.3">
      <c r="A267" s="215">
        <v>220</v>
      </c>
      <c r="B267" s="217" t="s">
        <v>4</v>
      </c>
      <c r="C267" s="215">
        <v>4756</v>
      </c>
      <c r="D267" s="215">
        <v>5</v>
      </c>
      <c r="E267" s="215">
        <v>0</v>
      </c>
      <c r="F267" s="215">
        <v>0</v>
      </c>
      <c r="G267" s="215">
        <v>1</v>
      </c>
      <c r="H267" s="209">
        <f>SUM((D267*400)+(E267*100)+F267)</f>
        <v>2000</v>
      </c>
      <c r="I267" s="215">
        <v>130</v>
      </c>
      <c r="J267" s="213">
        <f>SUM(H267*I267)</f>
        <v>260000</v>
      </c>
      <c r="K267" s="215"/>
      <c r="L267" s="215"/>
      <c r="M267" s="217"/>
      <c r="N267" s="217"/>
      <c r="O267" s="215"/>
      <c r="P267" s="215"/>
      <c r="Q267" s="215"/>
      <c r="R267" s="205"/>
      <c r="S267" s="213">
        <f>SUM(O267*R267)</f>
        <v>0</v>
      </c>
      <c r="T267" s="215"/>
      <c r="U267" s="215"/>
      <c r="V267" s="213">
        <f>SUM(S267-(S267*U267/100))</f>
        <v>0</v>
      </c>
      <c r="W267" s="213">
        <f>SUM(J267+V267)</f>
        <v>260000</v>
      </c>
      <c r="X267" s="208">
        <f>W267</f>
        <v>260000</v>
      </c>
      <c r="Y267" s="215">
        <v>50</v>
      </c>
      <c r="Z267" s="215">
        <v>0</v>
      </c>
      <c r="AA267" s="229">
        <v>0.01</v>
      </c>
      <c r="AB267" s="229"/>
    </row>
    <row r="268" spans="1:28" x14ac:dyDescent="0.3">
      <c r="A268" s="215">
        <v>221</v>
      </c>
      <c r="B268" s="217" t="s">
        <v>4</v>
      </c>
      <c r="C268" s="215">
        <v>20300</v>
      </c>
      <c r="D268" s="215">
        <v>4</v>
      </c>
      <c r="E268" s="215">
        <v>1</v>
      </c>
      <c r="F268" s="215">
        <v>97</v>
      </c>
      <c r="G268" s="215">
        <v>1</v>
      </c>
      <c r="H268" s="209">
        <f>SUM((D268*400)+(E268*100)+F268)</f>
        <v>1797</v>
      </c>
      <c r="I268" s="215">
        <v>75</v>
      </c>
      <c r="J268" s="213">
        <f>SUM(H268*I268)</f>
        <v>134775</v>
      </c>
      <c r="K268" s="215"/>
      <c r="L268" s="215"/>
      <c r="M268" s="217"/>
      <c r="N268" s="217"/>
      <c r="O268" s="215"/>
      <c r="P268" s="215"/>
      <c r="Q268" s="215"/>
      <c r="R268" s="205"/>
      <c r="S268" s="213">
        <f>SUM(O268*R268)</f>
        <v>0</v>
      </c>
      <c r="T268" s="215"/>
      <c r="U268" s="215"/>
      <c r="V268" s="213">
        <f>SUM(S268-(S268*U268/100))</f>
        <v>0</v>
      </c>
      <c r="W268" s="213">
        <f>SUM(J268+V268)</f>
        <v>134775</v>
      </c>
      <c r="X268" s="208">
        <f>W268</f>
        <v>134775</v>
      </c>
      <c r="Y268" s="215">
        <v>50</v>
      </c>
      <c r="Z268" s="215">
        <v>0</v>
      </c>
      <c r="AA268" s="229">
        <v>0.01</v>
      </c>
      <c r="AB268" s="229"/>
    </row>
    <row r="269" spans="1:28" x14ac:dyDescent="0.3">
      <c r="A269" s="215">
        <v>222</v>
      </c>
      <c r="B269" s="217" t="s">
        <v>4</v>
      </c>
      <c r="C269" s="215">
        <v>1261</v>
      </c>
      <c r="D269" s="215">
        <v>6</v>
      </c>
      <c r="E269" s="215">
        <v>1</v>
      </c>
      <c r="F269" s="215">
        <v>47</v>
      </c>
      <c r="G269" s="215">
        <v>1</v>
      </c>
      <c r="H269" s="209">
        <f>SUM((D269*400)+(E269*100)+F269)</f>
        <v>2547</v>
      </c>
      <c r="I269" s="215">
        <v>190</v>
      </c>
      <c r="J269" s="213">
        <f>SUM(H269*I269)</f>
        <v>483930</v>
      </c>
      <c r="K269" s="215"/>
      <c r="L269" s="215"/>
      <c r="M269" s="217"/>
      <c r="N269" s="217"/>
      <c r="O269" s="215"/>
      <c r="P269" s="215"/>
      <c r="Q269" s="215"/>
      <c r="R269" s="205"/>
      <c r="S269" s="213">
        <f>SUM(O269*R269)</f>
        <v>0</v>
      </c>
      <c r="T269" s="215"/>
      <c r="U269" s="215"/>
      <c r="V269" s="213">
        <f>SUM(S269-(S269*U269/100))</f>
        <v>0</v>
      </c>
      <c r="W269" s="213">
        <f>SUM(J269+V269)</f>
        <v>483930</v>
      </c>
      <c r="X269" s="208">
        <f>W269</f>
        <v>483930</v>
      </c>
      <c r="Y269" s="215">
        <v>50</v>
      </c>
      <c r="Z269" s="215">
        <v>0</v>
      </c>
      <c r="AA269" s="229">
        <v>0.01</v>
      </c>
      <c r="AB269" s="229"/>
    </row>
    <row r="270" spans="1:28" x14ac:dyDescent="0.3">
      <c r="A270" s="215">
        <v>223</v>
      </c>
      <c r="B270" s="217" t="s">
        <v>4</v>
      </c>
      <c r="C270" s="215">
        <v>4235</v>
      </c>
      <c r="D270" s="215">
        <v>10</v>
      </c>
      <c r="E270" s="215">
        <v>0</v>
      </c>
      <c r="F270" s="215">
        <v>0</v>
      </c>
      <c r="G270" s="215">
        <v>1</v>
      </c>
      <c r="H270" s="209">
        <f>SUM((D270*400)+(E270*100)+F270)</f>
        <v>4000</v>
      </c>
      <c r="I270" s="215">
        <v>100</v>
      </c>
      <c r="J270" s="213">
        <f>SUM(H270*I270)</f>
        <v>400000</v>
      </c>
      <c r="K270" s="215"/>
      <c r="L270" s="215"/>
      <c r="M270" s="217"/>
      <c r="N270" s="217"/>
      <c r="O270" s="215"/>
      <c r="P270" s="215"/>
      <c r="Q270" s="215"/>
      <c r="R270" s="205"/>
      <c r="S270" s="213">
        <f>SUM(O270*R270)</f>
        <v>0</v>
      </c>
      <c r="T270" s="215"/>
      <c r="U270" s="215"/>
      <c r="V270" s="213">
        <f>SUM(S270-(S270*U270/100))</f>
        <v>0</v>
      </c>
      <c r="W270" s="213">
        <f>SUM(J270+V270)</f>
        <v>400000</v>
      </c>
      <c r="X270" s="208">
        <f>W270</f>
        <v>400000</v>
      </c>
      <c r="Y270" s="215">
        <v>50</v>
      </c>
      <c r="Z270" s="215">
        <v>0</v>
      </c>
      <c r="AA270" s="229">
        <v>0.01</v>
      </c>
      <c r="AB270" s="229"/>
    </row>
    <row r="271" spans="1:28" x14ac:dyDescent="0.3">
      <c r="A271" s="215">
        <v>224</v>
      </c>
      <c r="B271" s="217" t="s">
        <v>4</v>
      </c>
      <c r="C271" s="215">
        <v>20793</v>
      </c>
      <c r="D271" s="215">
        <v>5</v>
      </c>
      <c r="E271" s="215">
        <v>0</v>
      </c>
      <c r="F271" s="215">
        <v>0</v>
      </c>
      <c r="G271" s="215">
        <v>2</v>
      </c>
      <c r="H271" s="209">
        <f>SUM((D271*400)+(E271*100)+F271)</f>
        <v>2000</v>
      </c>
      <c r="I271" s="215">
        <v>75</v>
      </c>
      <c r="J271" s="213">
        <f>SUM(H271*I271)</f>
        <v>150000</v>
      </c>
      <c r="K271" s="215"/>
      <c r="L271" s="215">
        <v>6</v>
      </c>
      <c r="M271" s="217" t="s">
        <v>10</v>
      </c>
      <c r="N271" s="217" t="s">
        <v>9</v>
      </c>
      <c r="O271" s="215">
        <v>34</v>
      </c>
      <c r="P271" s="215"/>
      <c r="Q271" s="215"/>
      <c r="R271" s="205">
        <v>6500</v>
      </c>
      <c r="S271" s="213">
        <f>SUM(O271*R271)</f>
        <v>221000</v>
      </c>
      <c r="T271" s="215">
        <v>15</v>
      </c>
      <c r="U271" s="215">
        <v>50</v>
      </c>
      <c r="V271" s="213">
        <f>SUM(S271-(S271*U271/100))</f>
        <v>110500</v>
      </c>
      <c r="W271" s="213">
        <f>SUM(J271+V271)</f>
        <v>260500</v>
      </c>
      <c r="X271" s="208">
        <f>W271</f>
        <v>260500</v>
      </c>
      <c r="Y271" s="215">
        <v>10</v>
      </c>
      <c r="Z271" s="215">
        <v>0</v>
      </c>
      <c r="AA271" s="229">
        <v>0.02</v>
      </c>
      <c r="AB271" s="229"/>
    </row>
    <row r="272" spans="1:28" x14ac:dyDescent="0.3">
      <c r="A272" s="215"/>
      <c r="B272" s="217"/>
      <c r="C272" s="215"/>
      <c r="D272" s="215"/>
      <c r="E272" s="215"/>
      <c r="F272" s="215"/>
      <c r="G272" s="215"/>
      <c r="H272" s="209">
        <f>SUM((D272*400)+(E272*100)+F272)</f>
        <v>0</v>
      </c>
      <c r="I272" s="215"/>
      <c r="J272" s="213">
        <f>SUM(H272*I272)</f>
        <v>0</v>
      </c>
      <c r="K272" s="215"/>
      <c r="L272" s="215"/>
      <c r="M272" s="217" t="s">
        <v>71</v>
      </c>
      <c r="N272" s="217" t="s">
        <v>0</v>
      </c>
      <c r="O272" s="215">
        <v>6.3</v>
      </c>
      <c r="P272" s="215"/>
      <c r="Q272" s="215"/>
      <c r="R272" s="205">
        <v>5400</v>
      </c>
      <c r="S272" s="213">
        <f>SUM(O272*R272)</f>
        <v>34020</v>
      </c>
      <c r="T272" s="215">
        <v>15</v>
      </c>
      <c r="U272" s="215">
        <v>65</v>
      </c>
      <c r="V272" s="213">
        <f>SUM(S272-(S272*U272/100))</f>
        <v>11907</v>
      </c>
      <c r="W272" s="213">
        <f>SUM(J272+V272)</f>
        <v>11907</v>
      </c>
      <c r="X272" s="208">
        <f>W272</f>
        <v>11907</v>
      </c>
      <c r="Y272" s="215">
        <v>50</v>
      </c>
      <c r="Z272" s="215">
        <v>0</v>
      </c>
      <c r="AA272" s="229">
        <v>0.01</v>
      </c>
      <c r="AB272" s="229"/>
    </row>
    <row r="273" spans="1:28" x14ac:dyDescent="0.3">
      <c r="A273" s="215"/>
      <c r="B273" s="217"/>
      <c r="C273" s="215"/>
      <c r="D273" s="215"/>
      <c r="E273" s="215"/>
      <c r="F273" s="215"/>
      <c r="G273" s="215"/>
      <c r="H273" s="209">
        <f>SUM((D273*400)+(E273*100)+F273)</f>
        <v>0</v>
      </c>
      <c r="I273" s="215"/>
      <c r="J273" s="213">
        <f>SUM(H273*I273)</f>
        <v>0</v>
      </c>
      <c r="K273" s="215"/>
      <c r="L273" s="215"/>
      <c r="M273" s="217" t="s">
        <v>19</v>
      </c>
      <c r="N273" s="217" t="s">
        <v>0</v>
      </c>
      <c r="O273" s="215">
        <v>7</v>
      </c>
      <c r="P273" s="215"/>
      <c r="Q273" s="215"/>
      <c r="R273" s="205">
        <v>2050</v>
      </c>
      <c r="S273" s="213">
        <f>SUM(O273*R273)</f>
        <v>14350</v>
      </c>
      <c r="T273" s="215">
        <v>15</v>
      </c>
      <c r="U273" s="215">
        <v>65</v>
      </c>
      <c r="V273" s="213">
        <f>SUM(S273-(S273*U273/100))</f>
        <v>5022.5</v>
      </c>
      <c r="W273" s="213">
        <f>SUM(J273+V273)</f>
        <v>5022.5</v>
      </c>
      <c r="X273" s="208">
        <f>W273</f>
        <v>5022.5</v>
      </c>
      <c r="Y273" s="215">
        <v>50</v>
      </c>
      <c r="Z273" s="215">
        <v>0</v>
      </c>
      <c r="AA273" s="229">
        <v>0.01</v>
      </c>
      <c r="AB273" s="229"/>
    </row>
    <row r="274" spans="1:28" x14ac:dyDescent="0.3">
      <c r="A274" s="215"/>
      <c r="B274" s="217"/>
      <c r="C274" s="215"/>
      <c r="D274" s="215"/>
      <c r="E274" s="215"/>
      <c r="F274" s="215"/>
      <c r="G274" s="215"/>
      <c r="H274" s="209">
        <f>SUM((D274*400)+(E274*100)+F274)</f>
        <v>0</v>
      </c>
      <c r="I274" s="215"/>
      <c r="J274" s="213">
        <f>SUM(H274*I274)</f>
        <v>0</v>
      </c>
      <c r="K274" s="215"/>
      <c r="L274" s="215"/>
      <c r="M274" s="217" t="s">
        <v>16</v>
      </c>
      <c r="N274" s="217" t="s">
        <v>2</v>
      </c>
      <c r="O274" s="215">
        <v>13</v>
      </c>
      <c r="P274" s="215"/>
      <c r="Q274" s="215"/>
      <c r="R274" s="205">
        <v>2400</v>
      </c>
      <c r="S274" s="213">
        <f>SUM(O274*R274)</f>
        <v>31200</v>
      </c>
      <c r="T274" s="215">
        <v>15</v>
      </c>
      <c r="U274" s="215">
        <v>20</v>
      </c>
      <c r="V274" s="213">
        <f>SUM(S274-(S274*U274/100))</f>
        <v>24960</v>
      </c>
      <c r="W274" s="213">
        <f>SUM(J274+V274)</f>
        <v>24960</v>
      </c>
      <c r="X274" s="208">
        <f>W274</f>
        <v>24960</v>
      </c>
      <c r="Y274" s="215">
        <v>0</v>
      </c>
      <c r="Z274" s="219">
        <f>X274</f>
        <v>24960</v>
      </c>
      <c r="AA274" s="229">
        <v>0.03</v>
      </c>
      <c r="AB274" s="229"/>
    </row>
    <row r="275" spans="1:28" x14ac:dyDescent="0.3">
      <c r="A275" s="215">
        <v>225</v>
      </c>
      <c r="B275" s="217" t="s">
        <v>4</v>
      </c>
      <c r="C275" s="215">
        <v>20793</v>
      </c>
      <c r="D275" s="215">
        <v>2</v>
      </c>
      <c r="E275" s="215">
        <v>3</v>
      </c>
      <c r="F275" s="215">
        <v>73</v>
      </c>
      <c r="G275" s="215">
        <v>1</v>
      </c>
      <c r="H275" s="209">
        <f>SUM((D275*400)+(E275*100)+F275)</f>
        <v>1173</v>
      </c>
      <c r="I275" s="215">
        <v>200</v>
      </c>
      <c r="J275" s="213">
        <f>SUM(H275*I275)</f>
        <v>234600</v>
      </c>
      <c r="K275" s="215"/>
      <c r="L275" s="215"/>
      <c r="M275" s="217"/>
      <c r="N275" s="217"/>
      <c r="O275" s="215"/>
      <c r="P275" s="215"/>
      <c r="Q275" s="215"/>
      <c r="R275" s="205"/>
      <c r="S275" s="213">
        <f>SUM(O275*R275)</f>
        <v>0</v>
      </c>
      <c r="T275" s="215"/>
      <c r="U275" s="215"/>
      <c r="V275" s="213">
        <f>SUM(S275-(S275*U275/100))</f>
        <v>0</v>
      </c>
      <c r="W275" s="213">
        <f>SUM(J275+V275)</f>
        <v>234600</v>
      </c>
      <c r="X275" s="208">
        <f>W275</f>
        <v>234600</v>
      </c>
      <c r="Y275" s="215">
        <v>50</v>
      </c>
      <c r="Z275" s="215">
        <v>0</v>
      </c>
      <c r="AA275" s="229">
        <v>0.01</v>
      </c>
      <c r="AB275" s="229"/>
    </row>
    <row r="276" spans="1:28" x14ac:dyDescent="0.3">
      <c r="A276" s="215">
        <v>226</v>
      </c>
      <c r="B276" s="217" t="s">
        <v>4</v>
      </c>
      <c r="C276" s="215">
        <v>18773</v>
      </c>
      <c r="D276" s="215">
        <v>29</v>
      </c>
      <c r="E276" s="215">
        <v>1</v>
      </c>
      <c r="F276" s="215">
        <v>43</v>
      </c>
      <c r="G276" s="215">
        <v>1</v>
      </c>
      <c r="H276" s="209">
        <f>SUM((D276*400)+(E276*100)+F276)</f>
        <v>11743</v>
      </c>
      <c r="I276" s="215">
        <v>75</v>
      </c>
      <c r="J276" s="213">
        <f>SUM(H276*I276)</f>
        <v>880725</v>
      </c>
      <c r="K276" s="215"/>
      <c r="L276" s="215"/>
      <c r="M276" s="217"/>
      <c r="N276" s="217"/>
      <c r="O276" s="215"/>
      <c r="P276" s="215"/>
      <c r="Q276" s="215"/>
      <c r="R276" s="205"/>
      <c r="S276" s="213">
        <f>SUM(O276*R276)</f>
        <v>0</v>
      </c>
      <c r="T276" s="215"/>
      <c r="U276" s="215"/>
      <c r="V276" s="213">
        <f>SUM(S276-(S276*U276/100))</f>
        <v>0</v>
      </c>
      <c r="W276" s="213">
        <f>SUM(J276+V276)</f>
        <v>880725</v>
      </c>
      <c r="X276" s="208">
        <f>W276</f>
        <v>880725</v>
      </c>
      <c r="Y276" s="215">
        <v>50</v>
      </c>
      <c r="Z276" s="215">
        <v>0</v>
      </c>
      <c r="AA276" s="229">
        <v>0.01</v>
      </c>
      <c r="AB276" s="229"/>
    </row>
    <row r="277" spans="1:28" x14ac:dyDescent="0.3">
      <c r="A277" s="215">
        <v>227</v>
      </c>
      <c r="B277" s="217" t="s">
        <v>4</v>
      </c>
      <c r="C277" s="215"/>
      <c r="D277" s="215">
        <v>5</v>
      </c>
      <c r="E277" s="215">
        <v>0</v>
      </c>
      <c r="F277" s="215">
        <v>94</v>
      </c>
      <c r="G277" s="215">
        <v>2</v>
      </c>
      <c r="H277" s="209">
        <f>SUM((D277*400)+(E277*100)+F277)</f>
        <v>2094</v>
      </c>
      <c r="I277" s="215">
        <v>75</v>
      </c>
      <c r="J277" s="213">
        <f>SUM(H277*I277)</f>
        <v>157050</v>
      </c>
      <c r="K277" s="215"/>
      <c r="L277" s="215">
        <v>38</v>
      </c>
      <c r="M277" s="217" t="s">
        <v>1238</v>
      </c>
      <c r="N277" s="217" t="s">
        <v>0</v>
      </c>
      <c r="O277" s="215"/>
      <c r="P277" s="215"/>
      <c r="Q277" s="215"/>
      <c r="R277" s="205"/>
      <c r="S277" s="213">
        <f>SUM(O277*R277)</f>
        <v>0</v>
      </c>
      <c r="T277" s="215"/>
      <c r="U277" s="215"/>
      <c r="V277" s="213">
        <f>SUM(S277-(S277*U277/100))</f>
        <v>0</v>
      </c>
      <c r="W277" s="213">
        <f>SUM(J277+V277)</f>
        <v>157050</v>
      </c>
      <c r="X277" s="208">
        <f>W277</f>
        <v>157050</v>
      </c>
      <c r="Y277" s="215">
        <v>10</v>
      </c>
      <c r="Z277" s="215">
        <v>0</v>
      </c>
      <c r="AA277" s="500">
        <v>0.02</v>
      </c>
      <c r="AB277" s="500"/>
    </row>
    <row r="278" spans="1:28" x14ac:dyDescent="0.3">
      <c r="A278" s="215">
        <v>228</v>
      </c>
      <c r="B278" s="217" t="s">
        <v>4</v>
      </c>
      <c r="C278" s="215">
        <v>20443</v>
      </c>
      <c r="D278" s="215">
        <v>18</v>
      </c>
      <c r="E278" s="215">
        <v>2</v>
      </c>
      <c r="F278" s="215">
        <v>4</v>
      </c>
      <c r="G278" s="215">
        <v>1</v>
      </c>
      <c r="H278" s="209">
        <f>SUM((D278*400)+(E278*100)+F278)</f>
        <v>7404</v>
      </c>
      <c r="I278" s="215">
        <v>75</v>
      </c>
      <c r="J278" s="213">
        <f>SUM(H278*I278)</f>
        <v>555300</v>
      </c>
      <c r="K278" s="215"/>
      <c r="L278" s="215"/>
      <c r="M278" s="217"/>
      <c r="N278" s="217"/>
      <c r="O278" s="215"/>
      <c r="P278" s="215"/>
      <c r="Q278" s="215"/>
      <c r="R278" s="205"/>
      <c r="S278" s="213">
        <f>SUM(O278*R278)</f>
        <v>0</v>
      </c>
      <c r="T278" s="215"/>
      <c r="U278" s="215"/>
      <c r="V278" s="213">
        <f>SUM(S278-(S278*U278/100))</f>
        <v>0</v>
      </c>
      <c r="W278" s="213">
        <f>SUM(J278+V278)</f>
        <v>555300</v>
      </c>
      <c r="X278" s="208">
        <f>W278</f>
        <v>555300</v>
      </c>
      <c r="Y278" s="215">
        <v>50</v>
      </c>
      <c r="Z278" s="215">
        <v>0</v>
      </c>
      <c r="AA278" s="229">
        <v>0.01</v>
      </c>
      <c r="AB278" s="229"/>
    </row>
    <row r="279" spans="1:28" x14ac:dyDescent="0.3">
      <c r="A279" s="215">
        <v>229</v>
      </c>
      <c r="B279" s="217" t="s">
        <v>4</v>
      </c>
      <c r="C279" s="215">
        <v>13671</v>
      </c>
      <c r="D279" s="215">
        <v>0</v>
      </c>
      <c r="E279" s="215">
        <v>1</v>
      </c>
      <c r="F279" s="215">
        <v>3</v>
      </c>
      <c r="G279" s="215">
        <v>2</v>
      </c>
      <c r="H279" s="209">
        <f>SUM((D279*400)+(E279*100)+F279)</f>
        <v>103</v>
      </c>
      <c r="I279" s="215">
        <v>200</v>
      </c>
      <c r="J279" s="213">
        <f>SUM(H279*I279)</f>
        <v>20600</v>
      </c>
      <c r="K279" s="215"/>
      <c r="L279" s="215">
        <v>24</v>
      </c>
      <c r="M279" s="217" t="s">
        <v>3</v>
      </c>
      <c r="N279" s="217" t="s">
        <v>2</v>
      </c>
      <c r="O279" s="215">
        <v>18</v>
      </c>
      <c r="P279" s="215"/>
      <c r="Q279" s="215"/>
      <c r="R279" s="205">
        <v>6500</v>
      </c>
      <c r="S279" s="213">
        <f>SUM(O279*R279)</f>
        <v>117000</v>
      </c>
      <c r="T279" s="215">
        <v>12</v>
      </c>
      <c r="U279" s="215">
        <v>14</v>
      </c>
      <c r="V279" s="213">
        <f>SUM(S279-(S279*U279/100))</f>
        <v>100620</v>
      </c>
      <c r="W279" s="213">
        <f>SUM(J279+V279)</f>
        <v>121220</v>
      </c>
      <c r="X279" s="208">
        <f>W279</f>
        <v>121220</v>
      </c>
      <c r="Y279" s="215">
        <v>10</v>
      </c>
      <c r="Z279" s="215">
        <v>0</v>
      </c>
      <c r="AA279" s="229">
        <v>0.02</v>
      </c>
      <c r="AB279" s="229"/>
    </row>
    <row r="280" spans="1:28" x14ac:dyDescent="0.3">
      <c r="A280" s="215"/>
      <c r="B280" s="217"/>
      <c r="C280" s="215"/>
      <c r="D280" s="215"/>
      <c r="E280" s="215"/>
      <c r="F280" s="215"/>
      <c r="G280" s="215"/>
      <c r="H280" s="209">
        <f>SUM((D280*400)+(E280*100)+F280)</f>
        <v>0</v>
      </c>
      <c r="I280" s="215"/>
      <c r="J280" s="213">
        <f>SUM(H280*I280)</f>
        <v>0</v>
      </c>
      <c r="K280" s="215"/>
      <c r="L280" s="215"/>
      <c r="M280" s="217" t="s">
        <v>71</v>
      </c>
      <c r="N280" s="217" t="s">
        <v>0</v>
      </c>
      <c r="O280" s="215">
        <v>7.6</v>
      </c>
      <c r="P280" s="215"/>
      <c r="Q280" s="215"/>
      <c r="R280" s="205">
        <v>5400</v>
      </c>
      <c r="S280" s="213">
        <f>SUM(O280*R280)</f>
        <v>41040</v>
      </c>
      <c r="T280" s="215">
        <v>12</v>
      </c>
      <c r="U280" s="215">
        <v>50</v>
      </c>
      <c r="V280" s="213">
        <f>SUM(S280-(S280*U280/100))</f>
        <v>20520</v>
      </c>
      <c r="W280" s="213">
        <f>SUM(J280+V280)</f>
        <v>20520</v>
      </c>
      <c r="X280" s="208">
        <f>W280</f>
        <v>20520</v>
      </c>
      <c r="Y280" s="215">
        <v>50</v>
      </c>
      <c r="Z280" s="215">
        <v>0</v>
      </c>
      <c r="AA280" s="229">
        <v>0.01</v>
      </c>
      <c r="AB280" s="229"/>
    </row>
    <row r="281" spans="1:28" x14ac:dyDescent="0.3">
      <c r="A281" s="215">
        <v>230</v>
      </c>
      <c r="B281" s="217" t="s">
        <v>4</v>
      </c>
      <c r="C281" s="215"/>
      <c r="D281" s="215">
        <v>19</v>
      </c>
      <c r="E281" s="215">
        <v>0</v>
      </c>
      <c r="F281" s="215">
        <v>19</v>
      </c>
      <c r="G281" s="215">
        <v>1</v>
      </c>
      <c r="H281" s="209">
        <f>SUM((D281*400)+(E281*100)+F281)</f>
        <v>7619</v>
      </c>
      <c r="I281" s="215">
        <v>75</v>
      </c>
      <c r="J281" s="213">
        <f>SUM(H281*I281)</f>
        <v>571425</v>
      </c>
      <c r="K281" s="215"/>
      <c r="L281" s="215"/>
      <c r="M281" s="217"/>
      <c r="N281" s="217"/>
      <c r="O281" s="215"/>
      <c r="P281" s="215"/>
      <c r="Q281" s="215"/>
      <c r="R281" s="205"/>
      <c r="S281" s="213">
        <f>SUM(O281*R281)</f>
        <v>0</v>
      </c>
      <c r="T281" s="215"/>
      <c r="U281" s="215"/>
      <c r="V281" s="213">
        <f>SUM(S281-(S281*U281/100))</f>
        <v>0</v>
      </c>
      <c r="W281" s="213">
        <f>SUM(J281+V281)</f>
        <v>571425</v>
      </c>
      <c r="X281" s="208">
        <f>W281</f>
        <v>571425</v>
      </c>
      <c r="Y281" s="215">
        <v>50</v>
      </c>
      <c r="Z281" s="215">
        <v>0</v>
      </c>
      <c r="AA281" s="229">
        <v>0.01</v>
      </c>
      <c r="AB281" s="229"/>
    </row>
    <row r="282" spans="1:28" x14ac:dyDescent="0.3">
      <c r="A282" s="215">
        <v>231</v>
      </c>
      <c r="B282" s="217" t="s">
        <v>4</v>
      </c>
      <c r="C282" s="215">
        <v>7432</v>
      </c>
      <c r="D282" s="215">
        <v>0</v>
      </c>
      <c r="E282" s="215">
        <v>0</v>
      </c>
      <c r="F282" s="215">
        <v>71</v>
      </c>
      <c r="G282" s="215">
        <v>1</v>
      </c>
      <c r="H282" s="209">
        <f>SUM((D282*400)+(E282*100)+F282)</f>
        <v>71</v>
      </c>
      <c r="I282" s="215">
        <v>75</v>
      </c>
      <c r="J282" s="213">
        <f>SUM(H282*I282)</f>
        <v>5325</v>
      </c>
      <c r="K282" s="215"/>
      <c r="L282" s="215">
        <v>40</v>
      </c>
      <c r="M282" s="217" t="s">
        <v>3</v>
      </c>
      <c r="N282" s="217" t="s">
        <v>2</v>
      </c>
      <c r="O282" s="215">
        <v>23</v>
      </c>
      <c r="P282" s="215"/>
      <c r="Q282" s="215"/>
      <c r="R282" s="205">
        <v>6500</v>
      </c>
      <c r="S282" s="213">
        <f>SUM(O282*R282)</f>
        <v>149500</v>
      </c>
      <c r="T282" s="215">
        <v>15</v>
      </c>
      <c r="U282" s="215">
        <v>20</v>
      </c>
      <c r="V282" s="213">
        <f>SUM(S282-(S282*U282/100))</f>
        <v>119600</v>
      </c>
      <c r="W282" s="213">
        <f>SUM(J282+V282)</f>
        <v>124925</v>
      </c>
      <c r="X282" s="208">
        <f>W282</f>
        <v>124925</v>
      </c>
      <c r="Y282" s="215">
        <v>10</v>
      </c>
      <c r="Z282" s="215">
        <v>0</v>
      </c>
      <c r="AA282" s="229">
        <v>0.02</v>
      </c>
      <c r="AB282" s="229"/>
    </row>
    <row r="283" spans="1:28" x14ac:dyDescent="0.3">
      <c r="A283" s="215">
        <v>232</v>
      </c>
      <c r="B283" s="217" t="s">
        <v>4</v>
      </c>
      <c r="C283" s="215">
        <v>15989</v>
      </c>
      <c r="D283" s="215">
        <v>37</v>
      </c>
      <c r="E283" s="215">
        <v>2</v>
      </c>
      <c r="F283" s="215">
        <v>48</v>
      </c>
      <c r="G283" s="215">
        <v>1</v>
      </c>
      <c r="H283" s="209">
        <f>SUM((D283*400)+(E283*100)+F283)</f>
        <v>15048</v>
      </c>
      <c r="I283" s="215">
        <v>75</v>
      </c>
      <c r="J283" s="213">
        <f>SUM(H283*I283)</f>
        <v>1128600</v>
      </c>
      <c r="K283" s="215"/>
      <c r="L283" s="215"/>
      <c r="M283" s="217"/>
      <c r="N283" s="217"/>
      <c r="O283" s="215"/>
      <c r="P283" s="215"/>
      <c r="Q283" s="215"/>
      <c r="R283" s="205"/>
      <c r="S283" s="213">
        <f>SUM(O283*R283)</f>
        <v>0</v>
      </c>
      <c r="T283" s="215"/>
      <c r="U283" s="215"/>
      <c r="V283" s="213">
        <f>SUM(S283-(S283*U283/100))</f>
        <v>0</v>
      </c>
      <c r="W283" s="213">
        <f>SUM(J283+V283)</f>
        <v>1128600</v>
      </c>
      <c r="X283" s="208">
        <f>W283</f>
        <v>1128600</v>
      </c>
      <c r="Y283" s="215">
        <v>50</v>
      </c>
      <c r="Z283" s="215">
        <v>0</v>
      </c>
      <c r="AA283" s="229">
        <v>0.01</v>
      </c>
      <c r="AB283" s="229"/>
    </row>
    <row r="284" spans="1:28" x14ac:dyDescent="0.3">
      <c r="A284" s="215">
        <v>233</v>
      </c>
      <c r="B284" s="217" t="s">
        <v>4</v>
      </c>
      <c r="C284" s="215">
        <v>10857</v>
      </c>
      <c r="D284" s="215">
        <v>0</v>
      </c>
      <c r="E284" s="215">
        <v>3</v>
      </c>
      <c r="F284" s="215">
        <v>95</v>
      </c>
      <c r="G284" s="215">
        <v>1</v>
      </c>
      <c r="H284" s="209">
        <f>SUM((D284*400)+(E284*100)+F284)</f>
        <v>395</v>
      </c>
      <c r="I284" s="215">
        <v>75</v>
      </c>
      <c r="J284" s="213">
        <f>SUM(H284*I284)</f>
        <v>29625</v>
      </c>
      <c r="K284" s="215"/>
      <c r="L284" s="215"/>
      <c r="M284" s="217"/>
      <c r="N284" s="217"/>
      <c r="O284" s="215"/>
      <c r="P284" s="215"/>
      <c r="Q284" s="215"/>
      <c r="R284" s="205"/>
      <c r="S284" s="213">
        <f>SUM(O284*R284)</f>
        <v>0</v>
      </c>
      <c r="T284" s="215"/>
      <c r="U284" s="215"/>
      <c r="V284" s="213">
        <f>SUM(S284-(S284*U284/100))</f>
        <v>0</v>
      </c>
      <c r="W284" s="213">
        <f>SUM(J284+V284)</f>
        <v>29625</v>
      </c>
      <c r="X284" s="208">
        <f>W284</f>
        <v>29625</v>
      </c>
      <c r="Y284" s="215">
        <v>50</v>
      </c>
      <c r="Z284" s="215">
        <v>0</v>
      </c>
      <c r="AA284" s="229">
        <v>0.01</v>
      </c>
      <c r="AB284" s="229"/>
    </row>
    <row r="285" spans="1:28" x14ac:dyDescent="0.3">
      <c r="A285" s="215">
        <v>234</v>
      </c>
      <c r="B285" s="217" t="s">
        <v>4</v>
      </c>
      <c r="C285" s="215">
        <v>11444</v>
      </c>
      <c r="D285" s="215">
        <v>12</v>
      </c>
      <c r="E285" s="215">
        <v>3</v>
      </c>
      <c r="F285" s="215">
        <v>20</v>
      </c>
      <c r="G285" s="215">
        <v>1</v>
      </c>
      <c r="H285" s="209">
        <f>SUM((D285*400)+(E285*100)+F285)</f>
        <v>5120</v>
      </c>
      <c r="I285" s="215">
        <v>100</v>
      </c>
      <c r="J285" s="213">
        <f>SUM(H285*I285)</f>
        <v>512000</v>
      </c>
      <c r="K285" s="215"/>
      <c r="L285" s="215"/>
      <c r="M285" s="217"/>
      <c r="N285" s="217"/>
      <c r="O285" s="215"/>
      <c r="P285" s="215"/>
      <c r="Q285" s="215"/>
      <c r="R285" s="205"/>
      <c r="S285" s="213">
        <f>SUM(O285*R285)</f>
        <v>0</v>
      </c>
      <c r="T285" s="215"/>
      <c r="U285" s="215"/>
      <c r="V285" s="213">
        <f>SUM(S285-(S285*U285/100))</f>
        <v>0</v>
      </c>
      <c r="W285" s="213">
        <f>SUM(J285+V285)</f>
        <v>512000</v>
      </c>
      <c r="X285" s="208">
        <f>W285</f>
        <v>512000</v>
      </c>
      <c r="Y285" s="215">
        <v>50</v>
      </c>
      <c r="Z285" s="215">
        <v>0</v>
      </c>
      <c r="AA285" s="229">
        <v>0.01</v>
      </c>
      <c r="AB285" s="229"/>
    </row>
    <row r="286" spans="1:28" x14ac:dyDescent="0.3">
      <c r="A286" s="215">
        <v>235</v>
      </c>
      <c r="B286" s="217" t="s">
        <v>4</v>
      </c>
      <c r="C286" s="215">
        <v>7435</v>
      </c>
      <c r="D286" s="215">
        <v>0</v>
      </c>
      <c r="E286" s="215">
        <v>0</v>
      </c>
      <c r="F286" s="215">
        <v>52</v>
      </c>
      <c r="G286" s="215">
        <v>2</v>
      </c>
      <c r="H286" s="209">
        <f>SUM((D286*400)+(E286*100)+F286)</f>
        <v>52</v>
      </c>
      <c r="I286" s="215">
        <v>200</v>
      </c>
      <c r="J286" s="213">
        <f>SUM(H286*I286)</f>
        <v>10400</v>
      </c>
      <c r="K286" s="215"/>
      <c r="L286" s="215">
        <v>41</v>
      </c>
      <c r="M286" s="217" t="s">
        <v>10</v>
      </c>
      <c r="N286" s="217" t="s">
        <v>9</v>
      </c>
      <c r="O286" s="215">
        <v>6</v>
      </c>
      <c r="P286" s="215"/>
      <c r="Q286" s="215"/>
      <c r="R286" s="205">
        <v>6500</v>
      </c>
      <c r="S286" s="213">
        <f>SUM(O286*R286)</f>
        <v>39000</v>
      </c>
      <c r="T286" s="215">
        <v>10</v>
      </c>
      <c r="U286" s="215">
        <v>30</v>
      </c>
      <c r="V286" s="213">
        <f>SUM(S286-(S286*U286/100))</f>
        <v>27300</v>
      </c>
      <c r="W286" s="213">
        <f>SUM(J286+V286)</f>
        <v>37700</v>
      </c>
      <c r="X286" s="208">
        <f>W286</f>
        <v>37700</v>
      </c>
      <c r="Y286" s="215">
        <v>10</v>
      </c>
      <c r="Z286" s="215">
        <v>0</v>
      </c>
      <c r="AA286" s="229">
        <v>0.02</v>
      </c>
      <c r="AB286" s="229"/>
    </row>
    <row r="287" spans="1:28" x14ac:dyDescent="0.3">
      <c r="A287" s="215">
        <v>236</v>
      </c>
      <c r="B287" s="217" t="s">
        <v>4</v>
      </c>
      <c r="C287" s="215">
        <v>13684</v>
      </c>
      <c r="D287" s="215">
        <v>0</v>
      </c>
      <c r="E287" s="215">
        <v>1</v>
      </c>
      <c r="F287" s="215">
        <v>98</v>
      </c>
      <c r="G287" s="215">
        <v>2</v>
      </c>
      <c r="H287" s="209">
        <f>SUM((D287*400)+(E287*100)+F287)</f>
        <v>198</v>
      </c>
      <c r="I287" s="215">
        <v>200</v>
      </c>
      <c r="J287" s="213">
        <f>SUM(H287*I287)</f>
        <v>39600</v>
      </c>
      <c r="K287" s="215"/>
      <c r="L287" s="215"/>
      <c r="M287" s="217" t="s">
        <v>3</v>
      </c>
      <c r="N287" s="217" t="s">
        <v>2</v>
      </c>
      <c r="O287" s="215">
        <v>19</v>
      </c>
      <c r="P287" s="215"/>
      <c r="Q287" s="215"/>
      <c r="R287" s="205">
        <v>6500</v>
      </c>
      <c r="S287" s="213">
        <f>SUM(O287*R287)</f>
        <v>123500</v>
      </c>
      <c r="T287" s="215">
        <v>10</v>
      </c>
      <c r="U287" s="215">
        <v>10</v>
      </c>
      <c r="V287" s="213">
        <f>SUM(S287-(S287*U287/100))</f>
        <v>111150</v>
      </c>
      <c r="W287" s="213">
        <f>SUM(J287+V287)</f>
        <v>150750</v>
      </c>
      <c r="X287" s="208">
        <f>W287</f>
        <v>150750</v>
      </c>
      <c r="Y287" s="215">
        <v>10</v>
      </c>
      <c r="Z287" s="215">
        <v>0</v>
      </c>
      <c r="AA287" s="229">
        <v>0.02</v>
      </c>
      <c r="AB287" s="229"/>
    </row>
    <row r="288" spans="1:28" x14ac:dyDescent="0.3">
      <c r="A288" s="215">
        <v>237</v>
      </c>
      <c r="B288" s="217" t="s">
        <v>4</v>
      </c>
      <c r="C288" s="215">
        <v>2836</v>
      </c>
      <c r="D288" s="215">
        <v>23</v>
      </c>
      <c r="E288" s="215">
        <v>2</v>
      </c>
      <c r="F288" s="215">
        <v>89</v>
      </c>
      <c r="G288" s="215">
        <v>1</v>
      </c>
      <c r="H288" s="209">
        <f>SUM((D288*400)+(E288*100)+F288)</f>
        <v>9489</v>
      </c>
      <c r="I288" s="215">
        <v>75</v>
      </c>
      <c r="J288" s="213">
        <f>SUM(H288*I288)</f>
        <v>711675</v>
      </c>
      <c r="K288" s="215"/>
      <c r="L288" s="215"/>
      <c r="M288" s="217"/>
      <c r="N288" s="217"/>
      <c r="O288" s="215"/>
      <c r="P288" s="215"/>
      <c r="Q288" s="215"/>
      <c r="R288" s="205"/>
      <c r="S288" s="213">
        <f>SUM(O288*R288)</f>
        <v>0</v>
      </c>
      <c r="T288" s="215"/>
      <c r="U288" s="215"/>
      <c r="V288" s="213">
        <f>SUM(S288-(S288*U288/100))</f>
        <v>0</v>
      </c>
      <c r="W288" s="213">
        <f>SUM(J288+V288)</f>
        <v>711675</v>
      </c>
      <c r="X288" s="208">
        <f>W288</f>
        <v>711675</v>
      </c>
      <c r="Y288" s="215">
        <v>50</v>
      </c>
      <c r="Z288" s="215">
        <v>0</v>
      </c>
      <c r="AA288" s="229">
        <v>0.01</v>
      </c>
      <c r="AB288" s="229"/>
    </row>
    <row r="289" spans="1:28" x14ac:dyDescent="0.3">
      <c r="A289" s="215">
        <v>238</v>
      </c>
      <c r="B289" s="217" t="s">
        <v>4</v>
      </c>
      <c r="C289" s="215">
        <v>24357</v>
      </c>
      <c r="D289" s="215">
        <v>16</v>
      </c>
      <c r="E289" s="215">
        <v>3</v>
      </c>
      <c r="F289" s="215">
        <v>68</v>
      </c>
      <c r="G289" s="215">
        <v>1</v>
      </c>
      <c r="H289" s="209">
        <f>SUM((D289*400)+(E289*100)+F289)</f>
        <v>6768</v>
      </c>
      <c r="I289" s="215">
        <v>75</v>
      </c>
      <c r="J289" s="213">
        <f>SUM(H289*I289)</f>
        <v>507600</v>
      </c>
      <c r="K289" s="215"/>
      <c r="L289" s="215"/>
      <c r="M289" s="217"/>
      <c r="N289" s="217"/>
      <c r="O289" s="215"/>
      <c r="P289" s="215"/>
      <c r="Q289" s="215"/>
      <c r="R289" s="205"/>
      <c r="S289" s="213">
        <f>SUM(O289*R289)</f>
        <v>0</v>
      </c>
      <c r="T289" s="215"/>
      <c r="U289" s="215"/>
      <c r="V289" s="213">
        <f>SUM(S289-(S289*U289/100))</f>
        <v>0</v>
      </c>
      <c r="W289" s="213">
        <f>SUM(J289+V289)</f>
        <v>507600</v>
      </c>
      <c r="X289" s="208">
        <f>W289</f>
        <v>507600</v>
      </c>
      <c r="Y289" s="215">
        <v>50</v>
      </c>
      <c r="Z289" s="215">
        <v>0</v>
      </c>
      <c r="AA289" s="229">
        <v>0.01</v>
      </c>
      <c r="AB289" s="229"/>
    </row>
    <row r="290" spans="1:28" x14ac:dyDescent="0.3">
      <c r="A290" s="215">
        <v>239</v>
      </c>
      <c r="B290" s="217" t="s">
        <v>4</v>
      </c>
      <c r="C290" s="215">
        <v>112</v>
      </c>
      <c r="D290" s="215">
        <v>5</v>
      </c>
      <c r="E290" s="215">
        <v>3</v>
      </c>
      <c r="F290" s="215">
        <v>26</v>
      </c>
      <c r="G290" s="215">
        <v>1</v>
      </c>
      <c r="H290" s="209">
        <f>SUM((D290*400)+(E290*100)+F290)</f>
        <v>2326</v>
      </c>
      <c r="I290" s="215">
        <v>100</v>
      </c>
      <c r="J290" s="213">
        <f>SUM(H290*I290)</f>
        <v>232600</v>
      </c>
      <c r="K290" s="215"/>
      <c r="L290" s="215"/>
      <c r="M290" s="217"/>
      <c r="N290" s="217"/>
      <c r="O290" s="215"/>
      <c r="P290" s="215"/>
      <c r="Q290" s="215"/>
      <c r="R290" s="205"/>
      <c r="S290" s="213">
        <f>SUM(O290*R290)</f>
        <v>0</v>
      </c>
      <c r="T290" s="215"/>
      <c r="U290" s="215"/>
      <c r="V290" s="213">
        <f>SUM(S290-(S290*U290/100))</f>
        <v>0</v>
      </c>
      <c r="W290" s="213">
        <f>SUM(J290+V290)</f>
        <v>232600</v>
      </c>
      <c r="X290" s="208">
        <f>W290</f>
        <v>232600</v>
      </c>
      <c r="Y290" s="215">
        <v>50</v>
      </c>
      <c r="Z290" s="215">
        <v>0</v>
      </c>
      <c r="AA290" s="229">
        <v>0.01</v>
      </c>
      <c r="AB290" s="229"/>
    </row>
    <row r="291" spans="1:28" x14ac:dyDescent="0.3">
      <c r="A291" s="215">
        <v>240</v>
      </c>
      <c r="B291" s="217" t="s">
        <v>1276</v>
      </c>
      <c r="C291" s="215">
        <v>5728</v>
      </c>
      <c r="D291" s="215">
        <v>0</v>
      </c>
      <c r="E291" s="215">
        <v>1</v>
      </c>
      <c r="F291" s="215">
        <v>80</v>
      </c>
      <c r="G291" s="215">
        <v>2</v>
      </c>
      <c r="H291" s="209">
        <f>SUM((D291*400)+(E291*100)+F291)</f>
        <v>180</v>
      </c>
      <c r="I291" s="215">
        <v>75</v>
      </c>
      <c r="J291" s="213">
        <f>SUM(H291*I291)</f>
        <v>13500</v>
      </c>
      <c r="K291" s="215"/>
      <c r="L291" s="215">
        <v>42</v>
      </c>
      <c r="M291" s="217" t="s">
        <v>3</v>
      </c>
      <c r="N291" s="217" t="s">
        <v>2</v>
      </c>
      <c r="O291" s="215"/>
      <c r="P291" s="215"/>
      <c r="Q291" s="215"/>
      <c r="R291" s="205">
        <v>6500</v>
      </c>
      <c r="S291" s="213">
        <f>SUM(O291*R291)</f>
        <v>0</v>
      </c>
      <c r="T291" s="215"/>
      <c r="U291" s="215"/>
      <c r="V291" s="213">
        <f>SUM(S291-(S291*U291/100))</f>
        <v>0</v>
      </c>
      <c r="W291" s="213">
        <f>SUM(J291+V291)</f>
        <v>13500</v>
      </c>
      <c r="X291" s="208">
        <f>W291</f>
        <v>13500</v>
      </c>
      <c r="Y291" s="215">
        <v>10</v>
      </c>
      <c r="Z291" s="215">
        <v>0</v>
      </c>
      <c r="AA291" s="229">
        <v>0.02</v>
      </c>
      <c r="AB291" s="494"/>
    </row>
    <row r="292" spans="1:28" x14ac:dyDescent="0.3">
      <c r="A292" s="215">
        <v>241</v>
      </c>
      <c r="B292" s="217" t="s">
        <v>4</v>
      </c>
      <c r="C292" s="215">
        <v>11970</v>
      </c>
      <c r="D292" s="215">
        <v>7</v>
      </c>
      <c r="E292" s="215">
        <v>0</v>
      </c>
      <c r="F292" s="215">
        <v>67</v>
      </c>
      <c r="G292" s="215">
        <v>1</v>
      </c>
      <c r="H292" s="209">
        <f>SUM((D292*400)+(E292*100)+F292)</f>
        <v>2867</v>
      </c>
      <c r="I292" s="215">
        <v>100</v>
      </c>
      <c r="J292" s="213">
        <f>SUM(H292*I292)</f>
        <v>286700</v>
      </c>
      <c r="K292" s="215"/>
      <c r="L292" s="215"/>
      <c r="M292" s="217"/>
      <c r="N292" s="217"/>
      <c r="O292" s="215"/>
      <c r="P292" s="215"/>
      <c r="Q292" s="215"/>
      <c r="R292" s="205"/>
      <c r="S292" s="213">
        <f>SUM(O292*R292)</f>
        <v>0</v>
      </c>
      <c r="T292" s="215"/>
      <c r="U292" s="215"/>
      <c r="V292" s="213">
        <f>SUM(S292-(S292*U292/100))</f>
        <v>0</v>
      </c>
      <c r="W292" s="213">
        <f>SUM(J292+V292)</f>
        <v>286700</v>
      </c>
      <c r="X292" s="208">
        <f>W292</f>
        <v>286700</v>
      </c>
      <c r="Y292" s="215">
        <v>50</v>
      </c>
      <c r="Z292" s="215">
        <v>0</v>
      </c>
      <c r="AA292" s="229">
        <v>0.01</v>
      </c>
      <c r="AB292" s="229"/>
    </row>
    <row r="293" spans="1:28" x14ac:dyDescent="0.3">
      <c r="A293" s="215">
        <v>242</v>
      </c>
      <c r="B293" s="217" t="s">
        <v>4</v>
      </c>
      <c r="C293" s="215">
        <v>3762</v>
      </c>
      <c r="D293" s="215">
        <v>5</v>
      </c>
      <c r="E293" s="215">
        <v>0</v>
      </c>
      <c r="F293" s="215">
        <v>0</v>
      </c>
      <c r="G293" s="215">
        <v>1</v>
      </c>
      <c r="H293" s="209">
        <f>SUM((D293*400)+(E293*100)+F293)</f>
        <v>2000</v>
      </c>
      <c r="I293" s="215">
        <v>75</v>
      </c>
      <c r="J293" s="213">
        <f>SUM(H293*I293)</f>
        <v>150000</v>
      </c>
      <c r="K293" s="215"/>
      <c r="L293" s="215"/>
      <c r="M293" s="217"/>
      <c r="N293" s="217"/>
      <c r="O293" s="215"/>
      <c r="P293" s="215"/>
      <c r="Q293" s="215"/>
      <c r="R293" s="205"/>
      <c r="S293" s="213">
        <f>SUM(O293*R293)</f>
        <v>0</v>
      </c>
      <c r="T293" s="215"/>
      <c r="U293" s="215"/>
      <c r="V293" s="213">
        <f>SUM(S293-(S293*U293/100))</f>
        <v>0</v>
      </c>
      <c r="W293" s="213">
        <f>SUM(J293+V293)</f>
        <v>150000</v>
      </c>
      <c r="X293" s="208">
        <f>W293</f>
        <v>150000</v>
      </c>
      <c r="Y293" s="215">
        <v>50</v>
      </c>
      <c r="Z293" s="215">
        <v>0</v>
      </c>
      <c r="AA293" s="229">
        <v>0.01</v>
      </c>
      <c r="AB293" s="229"/>
    </row>
    <row r="294" spans="1:28" x14ac:dyDescent="0.3">
      <c r="A294" s="215">
        <v>243</v>
      </c>
      <c r="B294" s="217" t="s">
        <v>4</v>
      </c>
      <c r="C294" s="215">
        <v>14010</v>
      </c>
      <c r="D294" s="215">
        <v>1</v>
      </c>
      <c r="E294" s="215">
        <v>0</v>
      </c>
      <c r="F294" s="215">
        <v>0</v>
      </c>
      <c r="G294" s="215">
        <v>1</v>
      </c>
      <c r="H294" s="209">
        <f>SUM((D294*400)+(E294*100)+F294)</f>
        <v>400</v>
      </c>
      <c r="I294" s="215">
        <v>75</v>
      </c>
      <c r="J294" s="213">
        <f>SUM(H294*I294)</f>
        <v>30000</v>
      </c>
      <c r="K294" s="215"/>
      <c r="L294" s="215">
        <v>22</v>
      </c>
      <c r="M294" s="217" t="s">
        <v>11</v>
      </c>
      <c r="N294" s="217" t="s">
        <v>0</v>
      </c>
      <c r="O294" s="215">
        <v>20</v>
      </c>
      <c r="P294" s="215"/>
      <c r="Q294" s="215"/>
      <c r="R294" s="205">
        <v>2050</v>
      </c>
      <c r="S294" s="213">
        <f>SUM(O294*R294)</f>
        <v>41000</v>
      </c>
      <c r="T294" s="215">
        <v>20</v>
      </c>
      <c r="U294" s="215">
        <v>83</v>
      </c>
      <c r="V294" s="213">
        <f>SUM(S294-(S294*U294/100))</f>
        <v>6970</v>
      </c>
      <c r="W294" s="213">
        <f>SUM(J294+V294)</f>
        <v>36970</v>
      </c>
      <c r="X294" s="208">
        <f>W294</f>
        <v>36970</v>
      </c>
      <c r="Y294" s="215">
        <v>50</v>
      </c>
      <c r="Z294" s="215">
        <v>0</v>
      </c>
      <c r="AA294" s="229">
        <v>0.01</v>
      </c>
      <c r="AB294" s="229"/>
    </row>
    <row r="295" spans="1:28" x14ac:dyDescent="0.3">
      <c r="A295" s="215"/>
      <c r="B295" s="217"/>
      <c r="C295" s="215"/>
      <c r="D295" s="215"/>
      <c r="E295" s="215"/>
      <c r="F295" s="215"/>
      <c r="G295" s="215"/>
      <c r="H295" s="209">
        <f>SUM((D295*400)+(E295*100)+F295)</f>
        <v>0</v>
      </c>
      <c r="I295" s="215"/>
      <c r="J295" s="213">
        <f>SUM(H295*I295)</f>
        <v>0</v>
      </c>
      <c r="K295" s="215"/>
      <c r="L295" s="215"/>
      <c r="M295" s="217" t="s">
        <v>13</v>
      </c>
      <c r="N295" s="217" t="s">
        <v>0</v>
      </c>
      <c r="O295" s="215">
        <v>7</v>
      </c>
      <c r="P295" s="215"/>
      <c r="Q295" s="215"/>
      <c r="R295" s="205">
        <v>2050</v>
      </c>
      <c r="S295" s="213">
        <f>SUM(O295*R295)</f>
        <v>14350</v>
      </c>
      <c r="T295" s="215">
        <v>20</v>
      </c>
      <c r="U295" s="215">
        <v>83</v>
      </c>
      <c r="V295" s="213">
        <f>SUM(S295-(S295*U295/100))</f>
        <v>2439.5</v>
      </c>
      <c r="W295" s="213">
        <f>SUM(J295+V295)</f>
        <v>2439.5</v>
      </c>
      <c r="X295" s="208">
        <f>W295</f>
        <v>2439.5</v>
      </c>
      <c r="Y295" s="215">
        <v>50</v>
      </c>
      <c r="Z295" s="215">
        <v>0</v>
      </c>
      <c r="AA295" s="229">
        <v>0.01</v>
      </c>
      <c r="AB295" s="229"/>
    </row>
    <row r="296" spans="1:28" x14ac:dyDescent="0.3">
      <c r="A296" s="215"/>
      <c r="B296" s="217"/>
      <c r="C296" s="215"/>
      <c r="D296" s="215"/>
      <c r="E296" s="215"/>
      <c r="F296" s="215"/>
      <c r="G296" s="215"/>
      <c r="H296" s="209">
        <f>SUM((D296*400)+(E296*100)+F296)</f>
        <v>0</v>
      </c>
      <c r="I296" s="215"/>
      <c r="J296" s="213">
        <f>SUM(H296*I296)</f>
        <v>0</v>
      </c>
      <c r="K296" s="215"/>
      <c r="L296" s="215"/>
      <c r="M296" s="217" t="s">
        <v>71</v>
      </c>
      <c r="N296" s="217" t="s">
        <v>0</v>
      </c>
      <c r="O296" s="215">
        <v>7</v>
      </c>
      <c r="P296" s="215"/>
      <c r="Q296" s="215"/>
      <c r="R296" s="205">
        <v>5400</v>
      </c>
      <c r="S296" s="213">
        <f>SUM(O296*R296)</f>
        <v>37800</v>
      </c>
      <c r="T296" s="215">
        <v>20</v>
      </c>
      <c r="U296" s="215">
        <v>83</v>
      </c>
      <c r="V296" s="213">
        <f>SUM(S296-(S296*U296/100))</f>
        <v>6426</v>
      </c>
      <c r="W296" s="213">
        <f>SUM(J296+V296)</f>
        <v>6426</v>
      </c>
      <c r="X296" s="208">
        <f>W296</f>
        <v>6426</v>
      </c>
      <c r="Y296" s="215">
        <v>50</v>
      </c>
      <c r="Z296" s="215">
        <v>0</v>
      </c>
      <c r="AA296" s="229">
        <v>0.01</v>
      </c>
      <c r="AB296" s="229"/>
    </row>
    <row r="297" spans="1:28" x14ac:dyDescent="0.3">
      <c r="A297" s="215"/>
      <c r="B297" s="217"/>
      <c r="C297" s="215"/>
      <c r="D297" s="215"/>
      <c r="E297" s="215"/>
      <c r="F297" s="215"/>
      <c r="G297" s="215"/>
      <c r="H297" s="209">
        <f>SUM((D297*400)+(E297*100)+F297)</f>
        <v>0</v>
      </c>
      <c r="I297" s="215"/>
      <c r="J297" s="213">
        <f>SUM(H297*I297)</f>
        <v>0</v>
      </c>
      <c r="K297" s="215"/>
      <c r="L297" s="215"/>
      <c r="M297" s="217" t="s">
        <v>1238</v>
      </c>
      <c r="N297" s="217" t="s">
        <v>9</v>
      </c>
      <c r="O297" s="215">
        <v>24</v>
      </c>
      <c r="P297" s="215"/>
      <c r="Q297" s="215"/>
      <c r="R297" s="205">
        <v>6500</v>
      </c>
      <c r="S297" s="213">
        <f>SUM(O297*R297)</f>
        <v>156000</v>
      </c>
      <c r="T297" s="215">
        <v>20</v>
      </c>
      <c r="U297" s="215">
        <v>75</v>
      </c>
      <c r="V297" s="213">
        <f>SUM(S297-(S297*U297/100))</f>
        <v>39000</v>
      </c>
      <c r="W297" s="213">
        <f>SUM(J297+V297)</f>
        <v>39000</v>
      </c>
      <c r="X297" s="208">
        <f>W297</f>
        <v>39000</v>
      </c>
      <c r="Y297" s="215">
        <v>10</v>
      </c>
      <c r="Z297" s="215">
        <v>0</v>
      </c>
      <c r="AA297" s="229">
        <v>0.02</v>
      </c>
      <c r="AB297" s="229"/>
    </row>
    <row r="298" spans="1:28" x14ac:dyDescent="0.3">
      <c r="A298" s="215">
        <v>244</v>
      </c>
      <c r="B298" s="217" t="s">
        <v>4</v>
      </c>
      <c r="C298" s="215">
        <v>14898</v>
      </c>
      <c r="D298" s="215">
        <v>0</v>
      </c>
      <c r="E298" s="215">
        <v>2</v>
      </c>
      <c r="F298" s="215">
        <v>19</v>
      </c>
      <c r="G298" s="215">
        <v>2</v>
      </c>
      <c r="H298" s="209">
        <f>SUM((D298*400)+(E298*100)+F298)</f>
        <v>219</v>
      </c>
      <c r="I298" s="215">
        <v>75</v>
      </c>
      <c r="J298" s="213">
        <f>SUM(H298*I298)</f>
        <v>16425</v>
      </c>
      <c r="K298" s="215"/>
      <c r="L298" s="215">
        <v>62</v>
      </c>
      <c r="M298" s="217" t="s">
        <v>1238</v>
      </c>
      <c r="N298" s="217" t="s">
        <v>9</v>
      </c>
      <c r="O298" s="215">
        <v>23.8</v>
      </c>
      <c r="P298" s="215"/>
      <c r="Q298" s="215"/>
      <c r="R298" s="205">
        <v>6500</v>
      </c>
      <c r="S298" s="213">
        <f>SUM(O298*R298)</f>
        <v>154700</v>
      </c>
      <c r="T298" s="215">
        <v>26</v>
      </c>
      <c r="U298" s="215">
        <v>85</v>
      </c>
      <c r="V298" s="213">
        <f>SUM(S298-(S298*U298/100))</f>
        <v>23205</v>
      </c>
      <c r="W298" s="213">
        <f>SUM(J298+V298)</f>
        <v>39630</v>
      </c>
      <c r="X298" s="208">
        <f>W298</f>
        <v>39630</v>
      </c>
      <c r="Y298" s="215">
        <v>10</v>
      </c>
      <c r="Z298" s="215">
        <v>0</v>
      </c>
      <c r="AA298" s="229">
        <v>0.02</v>
      </c>
      <c r="AB298" s="229"/>
    </row>
    <row r="299" spans="1:28" x14ac:dyDescent="0.3">
      <c r="A299" s="215"/>
      <c r="B299" s="217"/>
      <c r="C299" s="215"/>
      <c r="D299" s="215"/>
      <c r="E299" s="215"/>
      <c r="F299" s="215"/>
      <c r="G299" s="215"/>
      <c r="H299" s="209">
        <f>SUM((D299*400)+(E299*100)+F299)</f>
        <v>0</v>
      </c>
      <c r="I299" s="215"/>
      <c r="J299" s="213">
        <f>SUM(H299*I299)</f>
        <v>0</v>
      </c>
      <c r="K299" s="215"/>
      <c r="L299" s="215"/>
      <c r="M299" s="217" t="s">
        <v>71</v>
      </c>
      <c r="N299" s="217" t="s">
        <v>0</v>
      </c>
      <c r="O299" s="215">
        <v>6.4</v>
      </c>
      <c r="P299" s="215"/>
      <c r="Q299" s="215"/>
      <c r="R299" s="205">
        <v>5400</v>
      </c>
      <c r="S299" s="213">
        <f>SUM(O299*R299)</f>
        <v>34560</v>
      </c>
      <c r="T299" s="215">
        <v>26</v>
      </c>
      <c r="U299" s="215">
        <v>93</v>
      </c>
      <c r="V299" s="213">
        <f>SUM(S299-(S299*U299/100))</f>
        <v>2419.2000000000007</v>
      </c>
      <c r="W299" s="213">
        <f>SUM(J299+V299)</f>
        <v>2419.2000000000007</v>
      </c>
      <c r="X299" s="208">
        <f>W299</f>
        <v>2419.2000000000007</v>
      </c>
      <c r="Y299" s="215">
        <v>50</v>
      </c>
      <c r="Z299" s="215">
        <v>0</v>
      </c>
      <c r="AA299" s="229">
        <v>0.01</v>
      </c>
      <c r="AB299" s="229"/>
    </row>
    <row r="300" spans="1:28" x14ac:dyDescent="0.3">
      <c r="A300" s="215"/>
      <c r="B300" s="217"/>
      <c r="C300" s="215"/>
      <c r="D300" s="215"/>
      <c r="E300" s="215"/>
      <c r="F300" s="215"/>
      <c r="G300" s="215"/>
      <c r="H300" s="209">
        <f>SUM((D300*400)+(E300*100)+F300)</f>
        <v>0</v>
      </c>
      <c r="I300" s="215"/>
      <c r="J300" s="213">
        <f>SUM(H300*I300)</f>
        <v>0</v>
      </c>
      <c r="K300" s="215"/>
      <c r="L300" s="215"/>
      <c r="M300" s="217" t="s">
        <v>13</v>
      </c>
      <c r="N300" s="217" t="s">
        <v>0</v>
      </c>
      <c r="O300" s="215">
        <v>10</v>
      </c>
      <c r="P300" s="215"/>
      <c r="Q300" s="215"/>
      <c r="R300" s="205">
        <v>2050</v>
      </c>
      <c r="S300" s="213">
        <f>SUM(O300*R300)</f>
        <v>20500</v>
      </c>
      <c r="T300" s="215">
        <v>26</v>
      </c>
      <c r="U300" s="215">
        <v>93</v>
      </c>
      <c r="V300" s="213">
        <f>SUM(S300-(S300*U300/100))</f>
        <v>1435</v>
      </c>
      <c r="W300" s="213">
        <f>SUM(J300+V300)</f>
        <v>1435</v>
      </c>
      <c r="X300" s="208">
        <f>W300</f>
        <v>1435</v>
      </c>
      <c r="Y300" s="215">
        <v>50</v>
      </c>
      <c r="Z300" s="215">
        <v>0</v>
      </c>
      <c r="AA300" s="229">
        <v>0.01</v>
      </c>
      <c r="AB300" s="229"/>
    </row>
    <row r="301" spans="1:28" x14ac:dyDescent="0.3">
      <c r="A301" s="215">
        <v>245</v>
      </c>
      <c r="B301" s="217" t="s">
        <v>4</v>
      </c>
      <c r="C301" s="215">
        <v>13870</v>
      </c>
      <c r="D301" s="215">
        <v>4</v>
      </c>
      <c r="E301" s="215">
        <v>1</v>
      </c>
      <c r="F301" s="215">
        <v>25</v>
      </c>
      <c r="G301" s="215">
        <v>1</v>
      </c>
      <c r="H301" s="209">
        <f>SUM((D301*400)+(E301*100)+F301)</f>
        <v>1725</v>
      </c>
      <c r="I301" s="215">
        <v>130</v>
      </c>
      <c r="J301" s="213">
        <f>SUM(H301*I301)</f>
        <v>224250</v>
      </c>
      <c r="K301" s="215"/>
      <c r="L301" s="215"/>
      <c r="M301" s="217"/>
      <c r="N301" s="217"/>
      <c r="O301" s="215"/>
      <c r="P301" s="215"/>
      <c r="Q301" s="215"/>
      <c r="R301" s="205"/>
      <c r="S301" s="213">
        <f>SUM(O301*R301)</f>
        <v>0</v>
      </c>
      <c r="T301" s="215"/>
      <c r="U301" s="215"/>
      <c r="V301" s="213">
        <f>SUM(S301-(S301*U301/100))</f>
        <v>0</v>
      </c>
      <c r="W301" s="213">
        <f>SUM(J301+V301)</f>
        <v>224250</v>
      </c>
      <c r="X301" s="208">
        <f>W301</f>
        <v>224250</v>
      </c>
      <c r="Y301" s="215">
        <v>50</v>
      </c>
      <c r="Z301" s="215">
        <v>0</v>
      </c>
      <c r="AA301" s="229">
        <v>0.01</v>
      </c>
      <c r="AB301" s="229"/>
    </row>
    <row r="302" spans="1:28" x14ac:dyDescent="0.3">
      <c r="A302" s="215">
        <v>246</v>
      </c>
      <c r="B302" s="217" t="s">
        <v>4</v>
      </c>
      <c r="C302" s="215">
        <v>12785</v>
      </c>
      <c r="D302" s="215">
        <v>16</v>
      </c>
      <c r="E302" s="215">
        <v>0</v>
      </c>
      <c r="F302" s="215">
        <v>14</v>
      </c>
      <c r="G302" s="215">
        <v>1</v>
      </c>
      <c r="H302" s="209">
        <f>SUM((D302*400)+(E302*100)+F302)</f>
        <v>6414</v>
      </c>
      <c r="I302" s="215">
        <v>75</v>
      </c>
      <c r="J302" s="213">
        <f>SUM(H302*I302)</f>
        <v>481050</v>
      </c>
      <c r="K302" s="215"/>
      <c r="L302" s="215"/>
      <c r="M302" s="217"/>
      <c r="N302" s="217"/>
      <c r="O302" s="215"/>
      <c r="P302" s="215"/>
      <c r="Q302" s="215"/>
      <c r="R302" s="205"/>
      <c r="S302" s="213">
        <f>SUM(O302*R302)</f>
        <v>0</v>
      </c>
      <c r="T302" s="215"/>
      <c r="U302" s="215"/>
      <c r="V302" s="213">
        <f>SUM(S302-(S302*U302/100))</f>
        <v>0</v>
      </c>
      <c r="W302" s="213">
        <f>SUM(J302+V302)</f>
        <v>481050</v>
      </c>
      <c r="X302" s="208">
        <f>W302</f>
        <v>481050</v>
      </c>
      <c r="Y302" s="215">
        <v>50</v>
      </c>
      <c r="Z302" s="215">
        <v>0</v>
      </c>
      <c r="AA302" s="229">
        <v>0.01</v>
      </c>
      <c r="AB302" s="229"/>
    </row>
    <row r="303" spans="1:28" x14ac:dyDescent="0.3">
      <c r="A303" s="215">
        <v>247</v>
      </c>
      <c r="B303" s="217" t="s">
        <v>4</v>
      </c>
      <c r="C303" s="215">
        <v>20475</v>
      </c>
      <c r="D303" s="215">
        <v>18</v>
      </c>
      <c r="E303" s="215">
        <v>3</v>
      </c>
      <c r="F303" s="215">
        <v>78</v>
      </c>
      <c r="G303" s="215">
        <v>1</v>
      </c>
      <c r="H303" s="209">
        <f>SUM((D303*400)+(E303*100)+F303)</f>
        <v>7578</v>
      </c>
      <c r="I303" s="215">
        <v>75</v>
      </c>
      <c r="J303" s="213">
        <f>SUM(H303*I303)</f>
        <v>568350</v>
      </c>
      <c r="K303" s="215"/>
      <c r="L303" s="215"/>
      <c r="M303" s="217"/>
      <c r="N303" s="217"/>
      <c r="O303" s="215"/>
      <c r="P303" s="215"/>
      <c r="Q303" s="215"/>
      <c r="R303" s="205"/>
      <c r="S303" s="213">
        <f>SUM(O303*R303)</f>
        <v>0</v>
      </c>
      <c r="T303" s="215"/>
      <c r="U303" s="215"/>
      <c r="V303" s="213">
        <f>SUM(S303-(S303*U303/100))</f>
        <v>0</v>
      </c>
      <c r="W303" s="213">
        <f>SUM(J303+V303)</f>
        <v>568350</v>
      </c>
      <c r="X303" s="208">
        <f>W303</f>
        <v>568350</v>
      </c>
      <c r="Y303" s="215">
        <v>50</v>
      </c>
      <c r="Z303" s="215">
        <v>0</v>
      </c>
      <c r="AA303" s="229">
        <v>0.01</v>
      </c>
      <c r="AB303" s="229"/>
    </row>
    <row r="304" spans="1:28" x14ac:dyDescent="0.3">
      <c r="A304" s="215">
        <v>248</v>
      </c>
      <c r="B304" s="217" t="s">
        <v>4</v>
      </c>
      <c r="C304" s="215">
        <v>10759</v>
      </c>
      <c r="D304" s="215">
        <v>6</v>
      </c>
      <c r="E304" s="215">
        <v>0</v>
      </c>
      <c r="F304" s="215">
        <v>0</v>
      </c>
      <c r="G304" s="215">
        <v>1</v>
      </c>
      <c r="H304" s="209">
        <f>SUM((D304*400)+(E304*100)+F304)</f>
        <v>2400</v>
      </c>
      <c r="I304" s="215">
        <v>75</v>
      </c>
      <c r="J304" s="213">
        <f>SUM(H304*I304)</f>
        <v>180000</v>
      </c>
      <c r="K304" s="215"/>
      <c r="L304" s="215"/>
      <c r="M304" s="217"/>
      <c r="N304" s="217"/>
      <c r="O304" s="215"/>
      <c r="P304" s="215"/>
      <c r="Q304" s="215"/>
      <c r="R304" s="205"/>
      <c r="S304" s="213">
        <f>SUM(O304*R304)</f>
        <v>0</v>
      </c>
      <c r="T304" s="215"/>
      <c r="U304" s="215"/>
      <c r="V304" s="213">
        <f>SUM(S304-(S304*U304/100))</f>
        <v>0</v>
      </c>
      <c r="W304" s="213">
        <f>SUM(J304+V304)</f>
        <v>180000</v>
      </c>
      <c r="X304" s="208">
        <f>W304</f>
        <v>180000</v>
      </c>
      <c r="Y304" s="215">
        <v>50</v>
      </c>
      <c r="Z304" s="215">
        <v>0</v>
      </c>
      <c r="AA304" s="229">
        <v>0.01</v>
      </c>
      <c r="AB304" s="500"/>
    </row>
    <row r="305" spans="1:28" x14ac:dyDescent="0.3">
      <c r="A305" s="215">
        <v>249</v>
      </c>
      <c r="B305" s="217" t="s">
        <v>4</v>
      </c>
      <c r="C305" s="215">
        <v>7437</v>
      </c>
      <c r="D305" s="215">
        <v>0</v>
      </c>
      <c r="E305" s="215">
        <v>1</v>
      </c>
      <c r="F305" s="215">
        <v>35</v>
      </c>
      <c r="G305" s="215">
        <v>2</v>
      </c>
      <c r="H305" s="209">
        <f>SUM((D305*400)+(E305*100)+F305)</f>
        <v>135</v>
      </c>
      <c r="I305" s="215">
        <v>200</v>
      </c>
      <c r="J305" s="213">
        <f>SUM(H305*I305)</f>
        <v>27000</v>
      </c>
      <c r="K305" s="215"/>
      <c r="L305" s="215">
        <v>69</v>
      </c>
      <c r="M305" s="217" t="s">
        <v>3</v>
      </c>
      <c r="N305" s="217" t="s">
        <v>2</v>
      </c>
      <c r="O305" s="215">
        <v>23.6</v>
      </c>
      <c r="P305" s="215"/>
      <c r="Q305" s="215"/>
      <c r="R305" s="205">
        <v>6500</v>
      </c>
      <c r="S305" s="213">
        <f>SUM(O305*R305)</f>
        <v>153400</v>
      </c>
      <c r="T305" s="215">
        <v>10</v>
      </c>
      <c r="U305" s="215">
        <v>10</v>
      </c>
      <c r="V305" s="213">
        <f>SUM(S305-(S305*U305/100))</f>
        <v>138060</v>
      </c>
      <c r="W305" s="213">
        <f>SUM(J305+V305)</f>
        <v>165060</v>
      </c>
      <c r="X305" s="208">
        <f>W305</f>
        <v>165060</v>
      </c>
      <c r="Y305" s="215">
        <v>10</v>
      </c>
      <c r="Z305" s="215">
        <v>0</v>
      </c>
      <c r="AA305" s="229">
        <v>0.02</v>
      </c>
      <c r="AB305" s="229"/>
    </row>
    <row r="306" spans="1:28" x14ac:dyDescent="0.3">
      <c r="A306" s="215"/>
      <c r="B306" s="217"/>
      <c r="C306" s="215"/>
      <c r="D306" s="215"/>
      <c r="E306" s="215"/>
      <c r="F306" s="215"/>
      <c r="G306" s="215"/>
      <c r="H306" s="209">
        <f>SUM((D306*400)+(E306*100)+F306)</f>
        <v>0</v>
      </c>
      <c r="I306" s="215"/>
      <c r="J306" s="213">
        <f>SUM(H306*I306)</f>
        <v>0</v>
      </c>
      <c r="K306" s="215"/>
      <c r="L306" s="215"/>
      <c r="M306" s="217" t="s">
        <v>27</v>
      </c>
      <c r="N306" s="217" t="s">
        <v>2</v>
      </c>
      <c r="O306" s="215">
        <v>8</v>
      </c>
      <c r="P306" s="215"/>
      <c r="Q306" s="215"/>
      <c r="R306" s="205">
        <v>7600</v>
      </c>
      <c r="S306" s="213">
        <f>SUM(O306*R306)</f>
        <v>60800</v>
      </c>
      <c r="T306" s="215">
        <v>10</v>
      </c>
      <c r="U306" s="215">
        <v>10</v>
      </c>
      <c r="V306" s="213">
        <f>SUM(S306-(S306*U306/100))</f>
        <v>54720</v>
      </c>
      <c r="W306" s="213">
        <f>SUM(J306+V306)</f>
        <v>54720</v>
      </c>
      <c r="X306" s="208">
        <f>W306</f>
        <v>54720</v>
      </c>
      <c r="Y306" s="215">
        <v>10</v>
      </c>
      <c r="Z306" s="215">
        <v>0</v>
      </c>
      <c r="AA306" s="229">
        <v>0.02</v>
      </c>
      <c r="AB306" s="229"/>
    </row>
    <row r="307" spans="1:28" x14ac:dyDescent="0.3">
      <c r="A307" s="215">
        <v>250</v>
      </c>
      <c r="B307" s="217" t="s">
        <v>4</v>
      </c>
      <c r="C307" s="215">
        <v>20837</v>
      </c>
      <c r="D307" s="215">
        <v>18</v>
      </c>
      <c r="E307" s="215">
        <v>0</v>
      </c>
      <c r="F307" s="215">
        <v>93</v>
      </c>
      <c r="G307" s="215">
        <v>1</v>
      </c>
      <c r="H307" s="209">
        <f>SUM((D307*400)+(E307*100)+F307)</f>
        <v>7293</v>
      </c>
      <c r="I307" s="215">
        <v>75</v>
      </c>
      <c r="J307" s="213">
        <f>SUM(H307*I307)</f>
        <v>546975</v>
      </c>
      <c r="K307" s="215"/>
      <c r="L307" s="215"/>
      <c r="M307" s="217"/>
      <c r="N307" s="217"/>
      <c r="O307" s="215"/>
      <c r="P307" s="215"/>
      <c r="Q307" s="215"/>
      <c r="R307" s="205"/>
      <c r="S307" s="213">
        <f>SUM(O307*R307)</f>
        <v>0</v>
      </c>
      <c r="T307" s="215"/>
      <c r="U307" s="215"/>
      <c r="V307" s="213">
        <f>SUM(S307-(S307*U307/100))</f>
        <v>0</v>
      </c>
      <c r="W307" s="213">
        <f>SUM(J307+V307)</f>
        <v>546975</v>
      </c>
      <c r="X307" s="208">
        <f>W307</f>
        <v>546975</v>
      </c>
      <c r="Y307" s="215">
        <v>50</v>
      </c>
      <c r="Z307" s="215">
        <v>0</v>
      </c>
      <c r="AA307" s="229">
        <v>0.01</v>
      </c>
      <c r="AB307" s="229"/>
    </row>
    <row r="308" spans="1:28" x14ac:dyDescent="0.3">
      <c r="A308" s="215">
        <v>251</v>
      </c>
      <c r="B308" s="217" t="s">
        <v>4</v>
      </c>
      <c r="C308" s="215">
        <v>20820</v>
      </c>
      <c r="D308" s="215">
        <v>11</v>
      </c>
      <c r="E308" s="215">
        <v>1</v>
      </c>
      <c r="F308" s="215">
        <v>63</v>
      </c>
      <c r="G308" s="215">
        <v>2</v>
      </c>
      <c r="H308" s="209">
        <f>SUM((D308*400)+(E308*100)+F308)</f>
        <v>4563</v>
      </c>
      <c r="I308" s="215">
        <v>75</v>
      </c>
      <c r="J308" s="213">
        <f>SUM(H308*I308)</f>
        <v>342225</v>
      </c>
      <c r="K308" s="215"/>
      <c r="L308" s="215">
        <v>36</v>
      </c>
      <c r="M308" s="217" t="s">
        <v>3</v>
      </c>
      <c r="N308" s="217" t="s">
        <v>2</v>
      </c>
      <c r="O308" s="215">
        <v>96</v>
      </c>
      <c r="P308" s="215"/>
      <c r="Q308" s="215"/>
      <c r="R308" s="205">
        <v>6500</v>
      </c>
      <c r="S308" s="213">
        <f>SUM(O308*R308)</f>
        <v>624000</v>
      </c>
      <c r="T308" s="215"/>
      <c r="U308" s="215"/>
      <c r="V308" s="213">
        <f>SUM(S308-(S308*U308/100))</f>
        <v>624000</v>
      </c>
      <c r="W308" s="213">
        <f>SUM(J308+V308)</f>
        <v>966225</v>
      </c>
      <c r="X308" s="208">
        <f>W308</f>
        <v>966225</v>
      </c>
      <c r="Y308" s="215">
        <v>10</v>
      </c>
      <c r="Z308" s="215">
        <v>0</v>
      </c>
      <c r="AA308" s="229">
        <v>0.02</v>
      </c>
      <c r="AB308" s="229" t="s">
        <v>1370</v>
      </c>
    </row>
    <row r="309" spans="1:28" x14ac:dyDescent="0.3">
      <c r="A309" s="215">
        <v>252</v>
      </c>
      <c r="B309" s="217" t="s">
        <v>4</v>
      </c>
      <c r="C309" s="215">
        <v>10758</v>
      </c>
      <c r="D309" s="215">
        <v>4</v>
      </c>
      <c r="E309" s="215">
        <v>0</v>
      </c>
      <c r="F309" s="215">
        <v>0</v>
      </c>
      <c r="G309" s="215">
        <v>1</v>
      </c>
      <c r="H309" s="209">
        <f>SUM((D309*400)+(E309*100)+F309)</f>
        <v>1600</v>
      </c>
      <c r="I309" s="215">
        <v>75</v>
      </c>
      <c r="J309" s="213">
        <f>SUM(H309*I309)</f>
        <v>120000</v>
      </c>
      <c r="K309" s="215"/>
      <c r="L309" s="215"/>
      <c r="M309" s="217"/>
      <c r="N309" s="217"/>
      <c r="O309" s="215"/>
      <c r="P309" s="215"/>
      <c r="Q309" s="215"/>
      <c r="R309" s="205"/>
      <c r="S309" s="213">
        <f>SUM(O309*R309)</f>
        <v>0</v>
      </c>
      <c r="T309" s="215"/>
      <c r="U309" s="215"/>
      <c r="V309" s="213">
        <f>SUM(S309-(S309*U309/100))</f>
        <v>0</v>
      </c>
      <c r="W309" s="213">
        <f>SUM(J309+V309)</f>
        <v>120000</v>
      </c>
      <c r="X309" s="208">
        <f>W309</f>
        <v>120000</v>
      </c>
      <c r="Y309" s="215">
        <v>50</v>
      </c>
      <c r="Z309" s="215">
        <v>0</v>
      </c>
      <c r="AA309" s="229">
        <v>0.01</v>
      </c>
      <c r="AB309" s="229"/>
    </row>
    <row r="310" spans="1:28" x14ac:dyDescent="0.3">
      <c r="A310" s="215">
        <v>253</v>
      </c>
      <c r="B310" s="217" t="s">
        <v>4</v>
      </c>
      <c r="C310" s="215">
        <v>10858</v>
      </c>
      <c r="D310" s="215">
        <v>2</v>
      </c>
      <c r="E310" s="215">
        <v>0</v>
      </c>
      <c r="F310" s="215">
        <v>0</v>
      </c>
      <c r="G310" s="215">
        <v>1</v>
      </c>
      <c r="H310" s="209">
        <f>SUM((D310*400)+(E310*100)+F310)</f>
        <v>800</v>
      </c>
      <c r="I310" s="215">
        <v>150</v>
      </c>
      <c r="J310" s="213">
        <f>SUM(H310*I310)</f>
        <v>120000</v>
      </c>
      <c r="K310" s="215"/>
      <c r="L310" s="215"/>
      <c r="M310" s="217"/>
      <c r="N310" s="217"/>
      <c r="O310" s="215"/>
      <c r="P310" s="215"/>
      <c r="Q310" s="215"/>
      <c r="R310" s="205"/>
      <c r="S310" s="213">
        <f>SUM(O310*R310)</f>
        <v>0</v>
      </c>
      <c r="T310" s="215"/>
      <c r="U310" s="215"/>
      <c r="V310" s="213">
        <f>SUM(S310-(S310*U310/100))</f>
        <v>0</v>
      </c>
      <c r="W310" s="213">
        <f>SUM(J310+V310)</f>
        <v>120000</v>
      </c>
      <c r="X310" s="208">
        <f>W310</f>
        <v>120000</v>
      </c>
      <c r="Y310" s="215">
        <v>50</v>
      </c>
      <c r="Z310" s="215">
        <v>0</v>
      </c>
      <c r="AA310" s="229">
        <v>0.01</v>
      </c>
      <c r="AB310" s="229"/>
    </row>
    <row r="311" spans="1:28" x14ac:dyDescent="0.3">
      <c r="A311" s="215">
        <v>254</v>
      </c>
      <c r="B311" s="217" t="s">
        <v>4</v>
      </c>
      <c r="C311" s="215">
        <v>7453</v>
      </c>
      <c r="D311" s="215">
        <v>0</v>
      </c>
      <c r="E311" s="215">
        <v>1</v>
      </c>
      <c r="F311" s="215">
        <v>57</v>
      </c>
      <c r="G311" s="215">
        <v>2</v>
      </c>
      <c r="H311" s="209">
        <f>SUM((D311*400)+(E311*100)+F311)</f>
        <v>157</v>
      </c>
      <c r="I311" s="215">
        <v>200</v>
      </c>
      <c r="J311" s="213">
        <f>SUM(H311*I311)</f>
        <v>31400</v>
      </c>
      <c r="K311" s="215"/>
      <c r="L311" s="215">
        <v>35</v>
      </c>
      <c r="M311" s="217" t="s">
        <v>10</v>
      </c>
      <c r="N311" s="217" t="s">
        <v>9</v>
      </c>
      <c r="O311" s="215">
        <v>29.5</v>
      </c>
      <c r="P311" s="215"/>
      <c r="Q311" s="215"/>
      <c r="R311" s="205">
        <v>6500</v>
      </c>
      <c r="S311" s="213">
        <f>SUM(O311*R311)</f>
        <v>191750</v>
      </c>
      <c r="T311" s="215">
        <v>6</v>
      </c>
      <c r="U311" s="215">
        <v>14</v>
      </c>
      <c r="V311" s="213">
        <f>SUM(S311-(S311*U311/100))</f>
        <v>164905</v>
      </c>
      <c r="W311" s="213">
        <f>SUM(J311+V311)</f>
        <v>196305</v>
      </c>
      <c r="X311" s="208">
        <f>W311</f>
        <v>196305</v>
      </c>
      <c r="Y311" s="215">
        <v>10</v>
      </c>
      <c r="Z311" s="215">
        <v>0</v>
      </c>
      <c r="AA311" s="229">
        <v>0.02</v>
      </c>
      <c r="AB311" s="229"/>
    </row>
    <row r="312" spans="1:28" x14ac:dyDescent="0.3">
      <c r="A312" s="215"/>
      <c r="B312" s="217"/>
      <c r="C312" s="215"/>
      <c r="D312" s="215"/>
      <c r="E312" s="215"/>
      <c r="F312" s="215"/>
      <c r="G312" s="215"/>
      <c r="H312" s="209">
        <f>SUM((D312*400)+(E312*100)+F312)</f>
        <v>0</v>
      </c>
      <c r="I312" s="215"/>
      <c r="J312" s="213">
        <f>SUM(H312*I312)</f>
        <v>0</v>
      </c>
      <c r="K312" s="215"/>
      <c r="L312" s="215"/>
      <c r="M312" s="217" t="s">
        <v>71</v>
      </c>
      <c r="N312" s="217" t="s">
        <v>0</v>
      </c>
      <c r="O312" s="215">
        <v>6</v>
      </c>
      <c r="P312" s="215"/>
      <c r="Q312" s="215"/>
      <c r="R312" s="205">
        <v>5400</v>
      </c>
      <c r="S312" s="213">
        <f>SUM(O312*R312)</f>
        <v>32400</v>
      </c>
      <c r="T312" s="215">
        <v>6</v>
      </c>
      <c r="U312" s="215">
        <v>20</v>
      </c>
      <c r="V312" s="213">
        <f>SUM(S312-(S312*U312/100))</f>
        <v>25920</v>
      </c>
      <c r="W312" s="213">
        <f>SUM(J312+V312)</f>
        <v>25920</v>
      </c>
      <c r="X312" s="208">
        <f>W312</f>
        <v>25920</v>
      </c>
      <c r="Y312" s="215">
        <v>50</v>
      </c>
      <c r="Z312" s="215">
        <v>0</v>
      </c>
      <c r="AA312" s="229">
        <v>0.01</v>
      </c>
      <c r="AB312" s="229"/>
    </row>
    <row r="313" spans="1:28" x14ac:dyDescent="0.3">
      <c r="A313" s="215">
        <v>255</v>
      </c>
      <c r="B313" s="217" t="s">
        <v>4</v>
      </c>
      <c r="C313" s="215">
        <v>2135</v>
      </c>
      <c r="D313" s="215">
        <v>5</v>
      </c>
      <c r="E313" s="215">
        <v>0</v>
      </c>
      <c r="F313" s="215">
        <v>0</v>
      </c>
      <c r="G313" s="215">
        <v>1</v>
      </c>
      <c r="H313" s="209">
        <f>SUM((D313*400)+(E313*100)+F313)</f>
        <v>2000</v>
      </c>
      <c r="I313" s="215">
        <v>75</v>
      </c>
      <c r="J313" s="213">
        <f>SUM(H313*I313)</f>
        <v>150000</v>
      </c>
      <c r="K313" s="215"/>
      <c r="L313" s="215"/>
      <c r="M313" s="217"/>
      <c r="N313" s="217"/>
      <c r="O313" s="215"/>
      <c r="P313" s="215"/>
      <c r="Q313" s="215"/>
      <c r="R313" s="205"/>
      <c r="S313" s="213">
        <f>SUM(O313*R313)</f>
        <v>0</v>
      </c>
      <c r="T313" s="215"/>
      <c r="U313" s="215"/>
      <c r="V313" s="213">
        <f>SUM(S313-(S313*U313/100))</f>
        <v>0</v>
      </c>
      <c r="W313" s="213">
        <f>SUM(J313+V313)</f>
        <v>150000</v>
      </c>
      <c r="X313" s="208">
        <f>W313</f>
        <v>150000</v>
      </c>
      <c r="Y313" s="215">
        <v>50</v>
      </c>
      <c r="Z313" s="215">
        <v>0</v>
      </c>
      <c r="AA313" s="229">
        <v>0.01</v>
      </c>
      <c r="AB313" s="229"/>
    </row>
    <row r="314" spans="1:28" x14ac:dyDescent="0.3">
      <c r="A314" s="215">
        <v>256</v>
      </c>
      <c r="B314" s="217" t="s">
        <v>4</v>
      </c>
      <c r="C314" s="215"/>
      <c r="D314" s="215">
        <v>16</v>
      </c>
      <c r="E314" s="215">
        <v>3</v>
      </c>
      <c r="F314" s="215">
        <v>37</v>
      </c>
      <c r="G314" s="215">
        <v>1</v>
      </c>
      <c r="H314" s="209">
        <f>SUM((D314*400)+(E314*100)+F314)</f>
        <v>6737</v>
      </c>
      <c r="I314" s="215">
        <v>75</v>
      </c>
      <c r="J314" s="213">
        <f>SUM(H314*I314)</f>
        <v>505275</v>
      </c>
      <c r="K314" s="215"/>
      <c r="L314" s="215"/>
      <c r="M314" s="217"/>
      <c r="N314" s="217"/>
      <c r="O314" s="215"/>
      <c r="P314" s="215"/>
      <c r="Q314" s="215"/>
      <c r="R314" s="205"/>
      <c r="S314" s="213">
        <f>SUM(O314*R314)</f>
        <v>0</v>
      </c>
      <c r="T314" s="215"/>
      <c r="U314" s="215"/>
      <c r="V314" s="213">
        <f>SUM(S314-(S314*U314/100))</f>
        <v>0</v>
      </c>
      <c r="W314" s="213">
        <f>SUM(J314+V314)</f>
        <v>505275</v>
      </c>
      <c r="X314" s="208">
        <f>W314</f>
        <v>505275</v>
      </c>
      <c r="Y314" s="215">
        <v>50</v>
      </c>
      <c r="Z314" s="215">
        <v>0</v>
      </c>
      <c r="AA314" s="229">
        <v>0.01</v>
      </c>
      <c r="AB314" s="229"/>
    </row>
    <row r="315" spans="1:28" x14ac:dyDescent="0.3">
      <c r="A315" s="215">
        <v>257</v>
      </c>
      <c r="B315" s="217" t="s">
        <v>4</v>
      </c>
      <c r="C315" s="215">
        <v>4503</v>
      </c>
      <c r="D315" s="215">
        <v>0</v>
      </c>
      <c r="E315" s="215">
        <v>1</v>
      </c>
      <c r="F315" s="215">
        <v>14</v>
      </c>
      <c r="G315" s="215">
        <v>2</v>
      </c>
      <c r="H315" s="209">
        <f>SUM((D315*400)+(E315*100)+F315)</f>
        <v>114</v>
      </c>
      <c r="I315" s="215">
        <v>150</v>
      </c>
      <c r="J315" s="213">
        <f>SUM(H315*I315)</f>
        <v>17100</v>
      </c>
      <c r="K315" s="215"/>
      <c r="L315" s="215">
        <v>48</v>
      </c>
      <c r="M315" s="217" t="s">
        <v>10</v>
      </c>
      <c r="N315" s="217" t="s">
        <v>9</v>
      </c>
      <c r="O315" s="215">
        <v>21.5</v>
      </c>
      <c r="P315" s="215"/>
      <c r="Q315" s="215"/>
      <c r="R315" s="205">
        <v>6500</v>
      </c>
      <c r="S315" s="213">
        <f>SUM(O315*R315)</f>
        <v>139750</v>
      </c>
      <c r="T315" s="215">
        <v>35</v>
      </c>
      <c r="U315" s="215">
        <v>85</v>
      </c>
      <c r="V315" s="213">
        <f>SUM(S315-(S315*U315/100))</f>
        <v>20962.5</v>
      </c>
      <c r="W315" s="213">
        <f>SUM(J315+V315)</f>
        <v>38062.5</v>
      </c>
      <c r="X315" s="208">
        <f>W315</f>
        <v>38062.5</v>
      </c>
      <c r="Y315" s="215">
        <v>10</v>
      </c>
      <c r="Z315" s="215">
        <v>0</v>
      </c>
      <c r="AA315" s="229">
        <v>0.02</v>
      </c>
      <c r="AB315" s="229"/>
    </row>
    <row r="316" spans="1:28" x14ac:dyDescent="0.3">
      <c r="A316" s="215"/>
      <c r="B316" s="217"/>
      <c r="C316" s="215"/>
      <c r="D316" s="215"/>
      <c r="E316" s="215"/>
      <c r="F316" s="215"/>
      <c r="G316" s="215"/>
      <c r="H316" s="209">
        <f>SUM((D316*400)+(E316*100)+F316)</f>
        <v>0</v>
      </c>
      <c r="I316" s="215"/>
      <c r="J316" s="213">
        <f>SUM(H316*I316)</f>
        <v>0</v>
      </c>
      <c r="K316" s="215"/>
      <c r="L316" s="215"/>
      <c r="M316" s="217" t="s">
        <v>71</v>
      </c>
      <c r="N316" s="217" t="s">
        <v>0</v>
      </c>
      <c r="O316" s="215">
        <v>6.2</v>
      </c>
      <c r="P316" s="215"/>
      <c r="Q316" s="215"/>
      <c r="R316" s="205">
        <v>5400</v>
      </c>
      <c r="S316" s="213">
        <f>SUM(O316*R316)</f>
        <v>33480</v>
      </c>
      <c r="T316" s="215">
        <v>5</v>
      </c>
      <c r="U316" s="215">
        <v>15</v>
      </c>
      <c r="V316" s="213">
        <f>SUM(S316-(S316*U316/100))</f>
        <v>28458</v>
      </c>
      <c r="W316" s="213">
        <f>SUM(J316+V316)</f>
        <v>28458</v>
      </c>
      <c r="X316" s="208">
        <f>W316</f>
        <v>28458</v>
      </c>
      <c r="Y316" s="215">
        <v>50</v>
      </c>
      <c r="Z316" s="215">
        <v>0</v>
      </c>
      <c r="AA316" s="229">
        <v>0.01</v>
      </c>
      <c r="AB316" s="229"/>
    </row>
    <row r="317" spans="1:28" x14ac:dyDescent="0.3">
      <c r="A317" s="215">
        <v>258</v>
      </c>
      <c r="B317" s="217" t="s">
        <v>4</v>
      </c>
      <c r="C317" s="215"/>
      <c r="D317" s="215">
        <v>13</v>
      </c>
      <c r="E317" s="215">
        <v>0</v>
      </c>
      <c r="F317" s="215">
        <v>58</v>
      </c>
      <c r="G317" s="215">
        <v>1</v>
      </c>
      <c r="H317" s="209">
        <f>SUM((D317*400)+(E317*100)+F317)</f>
        <v>5258</v>
      </c>
      <c r="I317" s="215">
        <v>75</v>
      </c>
      <c r="J317" s="213">
        <f>SUM(H317*I317)</f>
        <v>394350</v>
      </c>
      <c r="K317" s="215"/>
      <c r="L317" s="215"/>
      <c r="M317" s="217"/>
      <c r="N317" s="217"/>
      <c r="O317" s="215"/>
      <c r="P317" s="215"/>
      <c r="Q317" s="215"/>
      <c r="R317" s="205"/>
      <c r="S317" s="213">
        <f>SUM(O317*R317)</f>
        <v>0</v>
      </c>
      <c r="T317" s="215"/>
      <c r="U317" s="215"/>
      <c r="V317" s="213">
        <f>SUM(S317-(S317*U317/100))</f>
        <v>0</v>
      </c>
      <c r="W317" s="213">
        <f>SUM(J317+V317)</f>
        <v>394350</v>
      </c>
      <c r="X317" s="208">
        <f>W317</f>
        <v>394350</v>
      </c>
      <c r="Y317" s="215">
        <v>50</v>
      </c>
      <c r="Z317" s="215">
        <v>0</v>
      </c>
      <c r="AA317" s="229">
        <v>0.01</v>
      </c>
      <c r="AB317" s="229"/>
    </row>
    <row r="318" spans="1:28" x14ac:dyDescent="0.3">
      <c r="A318" s="215">
        <v>259</v>
      </c>
      <c r="B318" s="217" t="s">
        <v>4</v>
      </c>
      <c r="C318" s="215">
        <v>7000</v>
      </c>
      <c r="D318" s="215">
        <v>1</v>
      </c>
      <c r="E318" s="215">
        <v>0</v>
      </c>
      <c r="F318" s="215">
        <v>0</v>
      </c>
      <c r="G318" s="215">
        <v>2</v>
      </c>
      <c r="H318" s="209">
        <f>SUM((D318*400)+(E318*100)+F318)</f>
        <v>400</v>
      </c>
      <c r="I318" s="215">
        <v>150</v>
      </c>
      <c r="J318" s="213">
        <f>SUM(H318*I318)</f>
        <v>60000</v>
      </c>
      <c r="K318" s="215"/>
      <c r="L318" s="215">
        <v>14</v>
      </c>
      <c r="M318" s="217" t="s">
        <v>10</v>
      </c>
      <c r="N318" s="217" t="s">
        <v>9</v>
      </c>
      <c r="O318" s="215">
        <v>20</v>
      </c>
      <c r="P318" s="215"/>
      <c r="Q318" s="215"/>
      <c r="R318" s="205">
        <v>6500</v>
      </c>
      <c r="S318" s="213">
        <f>SUM(O318*R318)</f>
        <v>130000</v>
      </c>
      <c r="T318" s="215">
        <v>5</v>
      </c>
      <c r="U318" s="215">
        <v>10</v>
      </c>
      <c r="V318" s="213">
        <f>SUM(S318-(S318*U318/100))</f>
        <v>117000</v>
      </c>
      <c r="W318" s="213">
        <f>SUM(J318+V318)</f>
        <v>177000</v>
      </c>
      <c r="X318" s="208">
        <f>W318</f>
        <v>177000</v>
      </c>
      <c r="Y318" s="215">
        <v>10</v>
      </c>
      <c r="Z318" s="215">
        <v>0</v>
      </c>
      <c r="AA318" s="229">
        <v>0.02</v>
      </c>
      <c r="AB318" s="229"/>
    </row>
    <row r="319" spans="1:28" x14ac:dyDescent="0.3">
      <c r="A319" s="215"/>
      <c r="B319" s="217"/>
      <c r="C319" s="215"/>
      <c r="D319" s="215"/>
      <c r="E319" s="215"/>
      <c r="F319" s="215"/>
      <c r="G319" s="215"/>
      <c r="H319" s="209">
        <f>SUM((D319*400)+(E319*100)+F319)</f>
        <v>0</v>
      </c>
      <c r="I319" s="215"/>
      <c r="J319" s="213">
        <f>SUM(H319*I319)</f>
        <v>0</v>
      </c>
      <c r="K319" s="215"/>
      <c r="L319" s="215"/>
      <c r="M319" s="217" t="s">
        <v>3</v>
      </c>
      <c r="N319" s="217" t="s">
        <v>2</v>
      </c>
      <c r="O319" s="215">
        <v>24</v>
      </c>
      <c r="P319" s="215"/>
      <c r="Q319" s="215"/>
      <c r="R319" s="205">
        <v>6500</v>
      </c>
      <c r="S319" s="213">
        <f>SUM(O319*R319)</f>
        <v>156000</v>
      </c>
      <c r="T319" s="215">
        <v>3</v>
      </c>
      <c r="U319" s="215">
        <v>3</v>
      </c>
      <c r="V319" s="213">
        <f>SUM(S319-(S319*U319/100))</f>
        <v>151320</v>
      </c>
      <c r="W319" s="213">
        <f>SUM(J319+V319)</f>
        <v>151320</v>
      </c>
      <c r="X319" s="208">
        <f>W319</f>
        <v>151320</v>
      </c>
      <c r="Y319" s="215">
        <v>10</v>
      </c>
      <c r="Z319" s="215">
        <v>0</v>
      </c>
      <c r="AA319" s="229">
        <v>0.02</v>
      </c>
      <c r="AB319" s="229"/>
    </row>
    <row r="320" spans="1:28" x14ac:dyDescent="0.3">
      <c r="A320" s="215"/>
      <c r="B320" s="217"/>
      <c r="C320" s="215"/>
      <c r="D320" s="215"/>
      <c r="E320" s="215"/>
      <c r="F320" s="215"/>
      <c r="G320" s="215"/>
      <c r="H320" s="209">
        <f>SUM((D320*400)+(E320*100)+F320)</f>
        <v>0</v>
      </c>
      <c r="I320" s="215"/>
      <c r="J320" s="213">
        <f>SUM(H320*I320)</f>
        <v>0</v>
      </c>
      <c r="K320" s="215"/>
      <c r="L320" s="215"/>
      <c r="M320" s="217" t="s">
        <v>71</v>
      </c>
      <c r="N320" s="217" t="s">
        <v>0</v>
      </c>
      <c r="O320" s="215">
        <v>12</v>
      </c>
      <c r="P320" s="215"/>
      <c r="Q320" s="215"/>
      <c r="R320" s="205">
        <v>5400</v>
      </c>
      <c r="S320" s="213">
        <f>SUM(O320*R320)</f>
        <v>64800</v>
      </c>
      <c r="T320" s="215">
        <v>5</v>
      </c>
      <c r="U320" s="215">
        <v>15</v>
      </c>
      <c r="V320" s="213">
        <f>SUM(S320-(S320*U320/100))</f>
        <v>55080</v>
      </c>
      <c r="W320" s="213">
        <f>SUM(J320+V320)</f>
        <v>55080</v>
      </c>
      <c r="X320" s="208">
        <f>W320</f>
        <v>55080</v>
      </c>
      <c r="Y320" s="215">
        <v>50</v>
      </c>
      <c r="Z320" s="215">
        <v>0</v>
      </c>
      <c r="AA320" s="229">
        <v>0.01</v>
      </c>
      <c r="AB320" s="229"/>
    </row>
    <row r="321" spans="1:28" x14ac:dyDescent="0.3">
      <c r="A321" s="215">
        <v>260</v>
      </c>
      <c r="B321" s="217" t="s">
        <v>4</v>
      </c>
      <c r="C321" s="215">
        <v>2906</v>
      </c>
      <c r="D321" s="215">
        <v>6</v>
      </c>
      <c r="E321" s="215">
        <v>0</v>
      </c>
      <c r="F321" s="215">
        <v>0</v>
      </c>
      <c r="G321" s="215">
        <v>1</v>
      </c>
      <c r="H321" s="209">
        <f>SUM((D321*400)+(E321*100)+F321)</f>
        <v>2400</v>
      </c>
      <c r="I321" s="215">
        <v>75</v>
      </c>
      <c r="J321" s="213">
        <f>SUM(H321*I321)</f>
        <v>180000</v>
      </c>
      <c r="K321" s="215"/>
      <c r="L321" s="215"/>
      <c r="M321" s="217"/>
      <c r="N321" s="217"/>
      <c r="O321" s="215"/>
      <c r="P321" s="215"/>
      <c r="Q321" s="215"/>
      <c r="R321" s="205"/>
      <c r="S321" s="213">
        <f>SUM(O321*R321)</f>
        <v>0</v>
      </c>
      <c r="T321" s="215"/>
      <c r="U321" s="215"/>
      <c r="V321" s="213">
        <f>SUM(S321-(S321*U321/100))</f>
        <v>0</v>
      </c>
      <c r="W321" s="213">
        <f>SUM(J321+V321)</f>
        <v>180000</v>
      </c>
      <c r="X321" s="208">
        <f>W321</f>
        <v>180000</v>
      </c>
      <c r="Y321" s="215">
        <v>50</v>
      </c>
      <c r="Z321" s="215">
        <v>0</v>
      </c>
      <c r="AA321" s="229">
        <v>0.01</v>
      </c>
      <c r="AB321" s="229"/>
    </row>
    <row r="322" spans="1:28" x14ac:dyDescent="0.3">
      <c r="A322" s="215">
        <v>261</v>
      </c>
      <c r="B322" s="217" t="s">
        <v>4</v>
      </c>
      <c r="C322" s="215">
        <v>20818</v>
      </c>
      <c r="D322" s="215">
        <v>23</v>
      </c>
      <c r="E322" s="215">
        <v>0</v>
      </c>
      <c r="F322" s="215">
        <v>20</v>
      </c>
      <c r="G322" s="215">
        <v>1</v>
      </c>
      <c r="H322" s="209">
        <f>SUM((D322*400)+(E322*100)+F322)</f>
        <v>9220</v>
      </c>
      <c r="I322" s="215">
        <v>75</v>
      </c>
      <c r="J322" s="213">
        <f>SUM(H322*I322)</f>
        <v>691500</v>
      </c>
      <c r="K322" s="215"/>
      <c r="L322" s="215"/>
      <c r="M322" s="217"/>
      <c r="N322" s="217"/>
      <c r="O322" s="215"/>
      <c r="P322" s="215"/>
      <c r="Q322" s="215"/>
      <c r="R322" s="205"/>
      <c r="S322" s="213">
        <f>SUM(O322*R322)</f>
        <v>0</v>
      </c>
      <c r="T322" s="215"/>
      <c r="U322" s="215"/>
      <c r="V322" s="213">
        <f>SUM(S322-(S322*U322/100))</f>
        <v>0</v>
      </c>
      <c r="W322" s="213">
        <f>SUM(J322+V322)</f>
        <v>691500</v>
      </c>
      <c r="X322" s="208">
        <f>W322</f>
        <v>691500</v>
      </c>
      <c r="Y322" s="215">
        <v>50</v>
      </c>
      <c r="Z322" s="215">
        <v>0</v>
      </c>
      <c r="AA322" s="229">
        <v>0.01</v>
      </c>
      <c r="AB322" s="229"/>
    </row>
    <row r="323" spans="1:28" x14ac:dyDescent="0.3">
      <c r="A323" s="215">
        <v>262</v>
      </c>
      <c r="B323" s="217" t="s">
        <v>4</v>
      </c>
      <c r="C323" s="215">
        <v>7455</v>
      </c>
      <c r="D323" s="215">
        <v>0</v>
      </c>
      <c r="E323" s="215">
        <v>0</v>
      </c>
      <c r="F323" s="215">
        <v>69</v>
      </c>
      <c r="G323" s="215">
        <v>2</v>
      </c>
      <c r="H323" s="209">
        <f>SUM((D323*400)+(E323*100)+F323)</f>
        <v>69</v>
      </c>
      <c r="I323" s="215">
        <v>200</v>
      </c>
      <c r="J323" s="213">
        <f>SUM(H323*I323)</f>
        <v>13800</v>
      </c>
      <c r="K323" s="215"/>
      <c r="L323" s="215">
        <v>71</v>
      </c>
      <c r="M323" s="217" t="s">
        <v>3</v>
      </c>
      <c r="N323" s="217" t="s">
        <v>2</v>
      </c>
      <c r="O323" s="215">
        <v>17</v>
      </c>
      <c r="P323" s="215"/>
      <c r="Q323" s="215"/>
      <c r="R323" s="205">
        <v>6500</v>
      </c>
      <c r="S323" s="213">
        <f>SUM(O323*R323)</f>
        <v>110500</v>
      </c>
      <c r="T323" s="215">
        <v>15</v>
      </c>
      <c r="U323" s="215">
        <v>20</v>
      </c>
      <c r="V323" s="213">
        <f>SUM(S323-(S323*U323/100))</f>
        <v>88400</v>
      </c>
      <c r="W323" s="213">
        <f>SUM(J323+V323)</f>
        <v>102200</v>
      </c>
      <c r="X323" s="208">
        <f>W323</f>
        <v>102200</v>
      </c>
      <c r="Y323" s="215">
        <v>10</v>
      </c>
      <c r="Z323" s="215">
        <v>0</v>
      </c>
      <c r="AA323" s="229">
        <v>0.02</v>
      </c>
      <c r="AB323" s="229"/>
    </row>
    <row r="324" spans="1:28" x14ac:dyDescent="0.3">
      <c r="A324" s="215">
        <v>263</v>
      </c>
      <c r="B324" s="217" t="s">
        <v>4</v>
      </c>
      <c r="C324" s="215">
        <v>5720</v>
      </c>
      <c r="D324" s="215">
        <v>0</v>
      </c>
      <c r="E324" s="215">
        <v>0</v>
      </c>
      <c r="F324" s="215">
        <v>75</v>
      </c>
      <c r="G324" s="215">
        <v>2</v>
      </c>
      <c r="H324" s="209">
        <f>SUM((D324*400)+(E324*100)+F324)</f>
        <v>75</v>
      </c>
      <c r="I324" s="215">
        <v>75</v>
      </c>
      <c r="J324" s="213">
        <f>SUM(H324*I324)</f>
        <v>5625</v>
      </c>
      <c r="K324" s="215"/>
      <c r="L324" s="215">
        <v>8</v>
      </c>
      <c r="M324" s="217" t="s">
        <v>3</v>
      </c>
      <c r="N324" s="217" t="s">
        <v>2</v>
      </c>
      <c r="O324" s="215">
        <v>15</v>
      </c>
      <c r="P324" s="215"/>
      <c r="Q324" s="215"/>
      <c r="R324" s="205">
        <v>6500</v>
      </c>
      <c r="S324" s="213">
        <f>SUM(O324*R324)</f>
        <v>97500</v>
      </c>
      <c r="T324" s="215">
        <v>10</v>
      </c>
      <c r="U324" s="215">
        <v>10</v>
      </c>
      <c r="V324" s="213">
        <f>SUM(S324-(S324*U324/100))</f>
        <v>87750</v>
      </c>
      <c r="W324" s="213">
        <f>SUM(J324+V324)</f>
        <v>93375</v>
      </c>
      <c r="X324" s="208">
        <f>W324</f>
        <v>93375</v>
      </c>
      <c r="Y324" s="215">
        <v>10</v>
      </c>
      <c r="Z324" s="215">
        <v>0</v>
      </c>
      <c r="AA324" s="229">
        <v>0.02</v>
      </c>
      <c r="AB324" s="229"/>
    </row>
    <row r="325" spans="1:28" x14ac:dyDescent="0.3">
      <c r="A325" s="215">
        <v>264</v>
      </c>
      <c r="B325" s="217" t="s">
        <v>1276</v>
      </c>
      <c r="C325" s="215">
        <v>5722</v>
      </c>
      <c r="D325" s="215">
        <v>0</v>
      </c>
      <c r="E325" s="215">
        <v>1</v>
      </c>
      <c r="F325" s="215">
        <v>70</v>
      </c>
      <c r="G325" s="215">
        <v>2</v>
      </c>
      <c r="H325" s="209">
        <f>SUM((D325*400)+(E325*100)+F325)</f>
        <v>170</v>
      </c>
      <c r="I325" s="215">
        <v>75</v>
      </c>
      <c r="J325" s="213">
        <f>SUM(H325*I325)</f>
        <v>12750</v>
      </c>
      <c r="K325" s="215"/>
      <c r="L325" s="215">
        <v>4</v>
      </c>
      <c r="M325" s="217" t="s">
        <v>3</v>
      </c>
      <c r="N325" s="217" t="s">
        <v>0</v>
      </c>
      <c r="O325" s="215">
        <v>11.5</v>
      </c>
      <c r="P325" s="215"/>
      <c r="Q325" s="215"/>
      <c r="R325" s="205">
        <v>6500</v>
      </c>
      <c r="S325" s="213">
        <f>SUM(O325*R325)</f>
        <v>74750</v>
      </c>
      <c r="T325" s="215">
        <v>1</v>
      </c>
      <c r="U325" s="215">
        <v>3</v>
      </c>
      <c r="V325" s="213">
        <f>SUM(S325-(S325*U325/100))</f>
        <v>72507.5</v>
      </c>
      <c r="W325" s="213">
        <f>SUM(J325+V325)</f>
        <v>85257.5</v>
      </c>
      <c r="X325" s="208">
        <f>W325</f>
        <v>85257.5</v>
      </c>
      <c r="Y325" s="215">
        <v>10</v>
      </c>
      <c r="Z325" s="215">
        <v>0</v>
      </c>
      <c r="AA325" s="229">
        <v>0.02</v>
      </c>
      <c r="AB325" s="494" t="s">
        <v>1369</v>
      </c>
    </row>
    <row r="326" spans="1:28" x14ac:dyDescent="0.3">
      <c r="A326" s="215"/>
      <c r="B326" s="217"/>
      <c r="C326" s="215"/>
      <c r="D326" s="215"/>
      <c r="E326" s="215"/>
      <c r="F326" s="215"/>
      <c r="G326" s="215"/>
      <c r="H326" s="209">
        <f>SUM((D326*400)+(E326*100)+F326)</f>
        <v>0</v>
      </c>
      <c r="I326" s="215"/>
      <c r="J326" s="213">
        <f>SUM(H326*I326)</f>
        <v>0</v>
      </c>
      <c r="K326" s="215"/>
      <c r="L326" s="215"/>
      <c r="M326" s="217" t="s">
        <v>71</v>
      </c>
      <c r="N326" s="217" t="s">
        <v>0</v>
      </c>
      <c r="O326" s="215">
        <v>6</v>
      </c>
      <c r="P326" s="215"/>
      <c r="Q326" s="215"/>
      <c r="R326" s="205">
        <v>5400</v>
      </c>
      <c r="S326" s="213">
        <f>SUM(O326*R326)</f>
        <v>32400</v>
      </c>
      <c r="T326" s="215">
        <v>1</v>
      </c>
      <c r="U326" s="215">
        <v>3</v>
      </c>
      <c r="V326" s="213">
        <f>SUM(S326-(S326*U326/100))</f>
        <v>31428</v>
      </c>
      <c r="W326" s="213">
        <f>SUM(J326+V326)</f>
        <v>31428</v>
      </c>
      <c r="X326" s="208">
        <f>W326</f>
        <v>31428</v>
      </c>
      <c r="Y326" s="215">
        <v>50</v>
      </c>
      <c r="Z326" s="215">
        <v>0</v>
      </c>
      <c r="AA326" s="229">
        <v>0.01</v>
      </c>
      <c r="AB326" s="229"/>
    </row>
    <row r="327" spans="1:28" x14ac:dyDescent="0.3">
      <c r="A327" s="215">
        <v>265</v>
      </c>
      <c r="B327" s="217" t="s">
        <v>4</v>
      </c>
      <c r="C327" s="215">
        <v>11203</v>
      </c>
      <c r="D327" s="215">
        <v>10</v>
      </c>
      <c r="E327" s="215">
        <v>3</v>
      </c>
      <c r="F327" s="215">
        <v>5</v>
      </c>
      <c r="G327" s="215">
        <v>1</v>
      </c>
      <c r="H327" s="209">
        <f>SUM((D327*400)+(E327*100)+F327)</f>
        <v>4305</v>
      </c>
      <c r="I327" s="215">
        <v>100</v>
      </c>
      <c r="J327" s="213">
        <f>SUM(H327*I327)</f>
        <v>430500</v>
      </c>
      <c r="K327" s="215"/>
      <c r="L327" s="215"/>
      <c r="M327" s="217"/>
      <c r="N327" s="217"/>
      <c r="O327" s="215"/>
      <c r="P327" s="215"/>
      <c r="Q327" s="215"/>
      <c r="R327" s="205"/>
      <c r="S327" s="213">
        <f>SUM(O327*R327)</f>
        <v>0</v>
      </c>
      <c r="T327" s="215"/>
      <c r="U327" s="215"/>
      <c r="V327" s="213">
        <f>SUM(S327-(S327*U327/100))</f>
        <v>0</v>
      </c>
      <c r="W327" s="213">
        <f>SUM(J327+V327)</f>
        <v>430500</v>
      </c>
      <c r="X327" s="208">
        <f>W327</f>
        <v>430500</v>
      </c>
      <c r="Y327" s="215">
        <v>50</v>
      </c>
      <c r="Z327" s="215">
        <v>0</v>
      </c>
      <c r="AA327" s="229">
        <v>0.01</v>
      </c>
      <c r="AB327" s="229"/>
    </row>
    <row r="328" spans="1:28" x14ac:dyDescent="0.3">
      <c r="A328" s="215">
        <v>266</v>
      </c>
      <c r="B328" s="217" t="s">
        <v>4</v>
      </c>
      <c r="C328" s="215">
        <v>5722</v>
      </c>
      <c r="D328" s="215">
        <v>0</v>
      </c>
      <c r="E328" s="215">
        <v>1</v>
      </c>
      <c r="F328" s="215">
        <v>70</v>
      </c>
      <c r="G328" s="215">
        <v>2</v>
      </c>
      <c r="H328" s="209">
        <f>SUM((D328*400)+(E328*100)+F328)</f>
        <v>170</v>
      </c>
      <c r="I328" s="215">
        <v>75</v>
      </c>
      <c r="J328" s="213">
        <f>SUM(H328*I328)</f>
        <v>12750</v>
      </c>
      <c r="K328" s="215"/>
      <c r="L328" s="215">
        <v>54</v>
      </c>
      <c r="M328" s="217" t="s">
        <v>10</v>
      </c>
      <c r="N328" s="217" t="s">
        <v>9</v>
      </c>
      <c r="O328" s="215">
        <v>21</v>
      </c>
      <c r="P328" s="215"/>
      <c r="Q328" s="215"/>
      <c r="R328" s="205">
        <v>6500</v>
      </c>
      <c r="S328" s="213">
        <f>SUM(O328*R328)</f>
        <v>136500</v>
      </c>
      <c r="T328" s="215">
        <v>15</v>
      </c>
      <c r="U328" s="215">
        <v>80</v>
      </c>
      <c r="V328" s="213">
        <f>SUM(S328-(S328*U328/100))</f>
        <v>27300</v>
      </c>
      <c r="W328" s="213">
        <f>SUM(J328+V328)</f>
        <v>40050</v>
      </c>
      <c r="X328" s="208">
        <f>W328</f>
        <v>40050</v>
      </c>
      <c r="Y328" s="215">
        <v>10</v>
      </c>
      <c r="Z328" s="215">
        <v>0</v>
      </c>
      <c r="AA328" s="229">
        <v>0.02</v>
      </c>
      <c r="AB328" s="229"/>
    </row>
    <row r="329" spans="1:28" x14ac:dyDescent="0.3">
      <c r="A329" s="215"/>
      <c r="B329" s="217"/>
      <c r="C329" s="215"/>
      <c r="D329" s="215"/>
      <c r="E329" s="215"/>
      <c r="F329" s="215"/>
      <c r="G329" s="215"/>
      <c r="H329" s="209">
        <f>SUM((D329*400)+(E329*100)+F329)</f>
        <v>0</v>
      </c>
      <c r="I329" s="215"/>
      <c r="J329" s="213">
        <f>SUM(H329*I329)</f>
        <v>0</v>
      </c>
      <c r="K329" s="215"/>
      <c r="L329" s="215"/>
      <c r="M329" s="217" t="s">
        <v>71</v>
      </c>
      <c r="N329" s="217" t="s">
        <v>0</v>
      </c>
      <c r="O329" s="215">
        <v>6.5</v>
      </c>
      <c r="P329" s="215"/>
      <c r="Q329" s="215"/>
      <c r="R329" s="205">
        <v>5400</v>
      </c>
      <c r="S329" s="213">
        <f>SUM(O329*R329)</f>
        <v>35100</v>
      </c>
      <c r="T329" s="215">
        <v>20</v>
      </c>
      <c r="U329" s="215">
        <v>93</v>
      </c>
      <c r="V329" s="213">
        <f>SUM(S329-(S329*U329/100))</f>
        <v>2457</v>
      </c>
      <c r="W329" s="213">
        <f>SUM(J329+V329)</f>
        <v>2457</v>
      </c>
      <c r="X329" s="208">
        <f>W329</f>
        <v>2457</v>
      </c>
      <c r="Y329" s="215">
        <v>50</v>
      </c>
      <c r="Z329" s="215">
        <v>0</v>
      </c>
      <c r="AA329" s="229">
        <v>0.01</v>
      </c>
      <c r="AB329" s="229"/>
    </row>
    <row r="330" spans="1:28" x14ac:dyDescent="0.3">
      <c r="A330" s="215"/>
      <c r="B330" s="217"/>
      <c r="C330" s="215"/>
      <c r="D330" s="215"/>
      <c r="E330" s="215"/>
      <c r="F330" s="215"/>
      <c r="G330" s="215"/>
      <c r="H330" s="209">
        <f>SUM((D330*400)+(E330*100)+F330)</f>
        <v>0</v>
      </c>
      <c r="I330" s="215"/>
      <c r="J330" s="213">
        <f>SUM(H330*I330)</f>
        <v>0</v>
      </c>
      <c r="K330" s="215"/>
      <c r="L330" s="215">
        <v>83</v>
      </c>
      <c r="M330" s="217" t="s">
        <v>3</v>
      </c>
      <c r="N330" s="217" t="s">
        <v>2</v>
      </c>
      <c r="O330" s="215">
        <v>23.6</v>
      </c>
      <c r="P330" s="215"/>
      <c r="Q330" s="215"/>
      <c r="R330" s="205">
        <v>6500</v>
      </c>
      <c r="S330" s="213">
        <f>SUM(O330*R330)</f>
        <v>153400</v>
      </c>
      <c r="T330" s="215">
        <v>1</v>
      </c>
      <c r="U330" s="215">
        <v>1</v>
      </c>
      <c r="V330" s="213">
        <f>SUM(S330-(S330*U330/100))</f>
        <v>151866</v>
      </c>
      <c r="W330" s="213">
        <f>SUM(J330+V330)</f>
        <v>151866</v>
      </c>
      <c r="X330" s="208">
        <f>W330</f>
        <v>151866</v>
      </c>
      <c r="Y330" s="215">
        <v>10</v>
      </c>
      <c r="Z330" s="215">
        <v>0</v>
      </c>
      <c r="AA330" s="229">
        <v>0.02</v>
      </c>
      <c r="AB330" s="229"/>
    </row>
    <row r="331" spans="1:28" x14ac:dyDescent="0.3">
      <c r="A331" s="215">
        <v>267</v>
      </c>
      <c r="B331" s="217" t="s">
        <v>4</v>
      </c>
      <c r="C331" s="215">
        <v>1549</v>
      </c>
      <c r="D331" s="215">
        <v>22</v>
      </c>
      <c r="E331" s="215">
        <v>2</v>
      </c>
      <c r="F331" s="215">
        <v>91</v>
      </c>
      <c r="G331" s="215">
        <v>1</v>
      </c>
      <c r="H331" s="209">
        <f>SUM((D331*400)+(E331*100)+F331)</f>
        <v>9091</v>
      </c>
      <c r="I331" s="215">
        <v>75</v>
      </c>
      <c r="J331" s="213">
        <f>SUM(H331*I331)</f>
        <v>681825</v>
      </c>
      <c r="K331" s="215"/>
      <c r="L331" s="215"/>
      <c r="M331" s="217"/>
      <c r="N331" s="217"/>
      <c r="O331" s="215"/>
      <c r="P331" s="215"/>
      <c r="Q331" s="215"/>
      <c r="R331" s="205"/>
      <c r="S331" s="213">
        <f>SUM(O331*R331)</f>
        <v>0</v>
      </c>
      <c r="T331" s="215"/>
      <c r="U331" s="215"/>
      <c r="V331" s="213">
        <f>SUM(S331-(S331*U331/100))</f>
        <v>0</v>
      </c>
      <c r="W331" s="213">
        <f>SUM(J331+V331)</f>
        <v>681825</v>
      </c>
      <c r="X331" s="208">
        <f>W331</f>
        <v>681825</v>
      </c>
      <c r="Y331" s="215">
        <v>50</v>
      </c>
      <c r="Z331" s="215">
        <v>0</v>
      </c>
      <c r="AA331" s="229">
        <v>0.01</v>
      </c>
      <c r="AB331" s="229"/>
    </row>
    <row r="332" spans="1:28" x14ac:dyDescent="0.3">
      <c r="A332" s="215">
        <v>268</v>
      </c>
      <c r="B332" s="217" t="s">
        <v>4</v>
      </c>
      <c r="C332" s="215">
        <v>7912</v>
      </c>
      <c r="D332" s="215">
        <v>10</v>
      </c>
      <c r="E332" s="215">
        <v>0</v>
      </c>
      <c r="F332" s="215">
        <v>28</v>
      </c>
      <c r="G332" s="215">
        <v>1</v>
      </c>
      <c r="H332" s="209">
        <f>SUM((D332*400)+(E332*100)+F332)</f>
        <v>4028</v>
      </c>
      <c r="I332" s="215">
        <v>75</v>
      </c>
      <c r="J332" s="213">
        <f>SUM(H332*I332)</f>
        <v>302100</v>
      </c>
      <c r="K332" s="215"/>
      <c r="L332" s="215"/>
      <c r="M332" s="217"/>
      <c r="N332" s="217"/>
      <c r="O332" s="215"/>
      <c r="P332" s="215"/>
      <c r="Q332" s="215"/>
      <c r="R332" s="205"/>
      <c r="S332" s="213">
        <f>SUM(O332*R332)</f>
        <v>0</v>
      </c>
      <c r="T332" s="215"/>
      <c r="U332" s="215"/>
      <c r="V332" s="213">
        <f>SUM(S332-(S332*U332/100))</f>
        <v>0</v>
      </c>
      <c r="W332" s="213">
        <f>SUM(J332+V332)</f>
        <v>302100</v>
      </c>
      <c r="X332" s="208">
        <f>W332</f>
        <v>302100</v>
      </c>
      <c r="Y332" s="215">
        <v>50</v>
      </c>
      <c r="Z332" s="215">
        <v>0</v>
      </c>
      <c r="AA332" s="229">
        <v>0.01</v>
      </c>
      <c r="AB332" s="229"/>
    </row>
    <row r="333" spans="1:28" x14ac:dyDescent="0.3">
      <c r="A333" s="215">
        <v>269</v>
      </c>
      <c r="B333" s="217" t="s">
        <v>4</v>
      </c>
      <c r="C333" s="215">
        <v>15127</v>
      </c>
      <c r="D333" s="215">
        <v>10</v>
      </c>
      <c r="E333" s="215">
        <v>0</v>
      </c>
      <c r="F333" s="215">
        <v>29</v>
      </c>
      <c r="G333" s="215">
        <v>1</v>
      </c>
      <c r="H333" s="209">
        <f>SUM((D333*400)+(E333*100)+F333)</f>
        <v>4029</v>
      </c>
      <c r="I333" s="215">
        <v>75</v>
      </c>
      <c r="J333" s="213">
        <f>SUM(H333*I333)</f>
        <v>302175</v>
      </c>
      <c r="K333" s="215"/>
      <c r="L333" s="215"/>
      <c r="M333" s="217"/>
      <c r="N333" s="217"/>
      <c r="O333" s="215"/>
      <c r="P333" s="215"/>
      <c r="Q333" s="215"/>
      <c r="R333" s="205"/>
      <c r="S333" s="213">
        <f>SUM(O333*R333)</f>
        <v>0</v>
      </c>
      <c r="T333" s="215"/>
      <c r="U333" s="215"/>
      <c r="V333" s="213">
        <f>SUM(S333-(S333*U333/100))</f>
        <v>0</v>
      </c>
      <c r="W333" s="213">
        <f>SUM(J333+V333)</f>
        <v>302175</v>
      </c>
      <c r="X333" s="208">
        <f>W333</f>
        <v>302175</v>
      </c>
      <c r="Y333" s="215">
        <v>50</v>
      </c>
      <c r="Z333" s="215">
        <v>0</v>
      </c>
      <c r="AA333" s="229">
        <v>0.01</v>
      </c>
      <c r="AB333" s="229"/>
    </row>
    <row r="334" spans="1:28" x14ac:dyDescent="0.3">
      <c r="A334" s="215">
        <v>270</v>
      </c>
      <c r="B334" s="217" t="s">
        <v>4</v>
      </c>
      <c r="C334" s="215">
        <v>24341</v>
      </c>
      <c r="D334" s="215">
        <v>19</v>
      </c>
      <c r="E334" s="215">
        <v>3</v>
      </c>
      <c r="F334" s="215">
        <v>19</v>
      </c>
      <c r="G334" s="215">
        <v>1</v>
      </c>
      <c r="H334" s="209">
        <f>SUM((D334*400)+(E334*100)+F334)</f>
        <v>7919</v>
      </c>
      <c r="I334" s="215">
        <v>75</v>
      </c>
      <c r="J334" s="213">
        <f>SUM(H334*I334)</f>
        <v>593925</v>
      </c>
      <c r="K334" s="215"/>
      <c r="L334" s="215"/>
      <c r="M334" s="217"/>
      <c r="N334" s="217"/>
      <c r="O334" s="215"/>
      <c r="P334" s="215"/>
      <c r="Q334" s="215"/>
      <c r="R334" s="205"/>
      <c r="S334" s="213">
        <f>SUM(O334*R334)</f>
        <v>0</v>
      </c>
      <c r="T334" s="215"/>
      <c r="U334" s="215"/>
      <c r="V334" s="213">
        <f>SUM(S334-(S334*U334/100))</f>
        <v>0</v>
      </c>
      <c r="W334" s="213">
        <f>SUM(J334+V334)</f>
        <v>593925</v>
      </c>
      <c r="X334" s="208">
        <f>W334</f>
        <v>593925</v>
      </c>
      <c r="Y334" s="215">
        <v>50</v>
      </c>
      <c r="Z334" s="215">
        <v>0</v>
      </c>
      <c r="AA334" s="229">
        <v>0.01</v>
      </c>
      <c r="AB334" s="229"/>
    </row>
    <row r="335" spans="1:28" x14ac:dyDescent="0.3">
      <c r="A335" s="215">
        <v>271</v>
      </c>
      <c r="B335" s="217" t="s">
        <v>4</v>
      </c>
      <c r="C335" s="215">
        <v>20790</v>
      </c>
      <c r="D335" s="215">
        <v>21</v>
      </c>
      <c r="E335" s="215">
        <v>2</v>
      </c>
      <c r="F335" s="215">
        <v>34</v>
      </c>
      <c r="G335" s="215">
        <v>1</v>
      </c>
      <c r="H335" s="209">
        <f>SUM((D335*400)+(E335*100)+F335)</f>
        <v>8634</v>
      </c>
      <c r="I335" s="215">
        <v>75</v>
      </c>
      <c r="J335" s="213">
        <f>SUM(H335*I335)</f>
        <v>647550</v>
      </c>
      <c r="K335" s="215"/>
      <c r="L335" s="215"/>
      <c r="M335" s="217"/>
      <c r="N335" s="217"/>
      <c r="O335" s="215"/>
      <c r="P335" s="215"/>
      <c r="Q335" s="215"/>
      <c r="R335" s="205"/>
      <c r="S335" s="213">
        <f>SUM(O335*R335)</f>
        <v>0</v>
      </c>
      <c r="T335" s="215"/>
      <c r="U335" s="215"/>
      <c r="V335" s="213">
        <f>SUM(S335-(S335*U335/100))</f>
        <v>0</v>
      </c>
      <c r="W335" s="213">
        <f>SUM(J335+V335)</f>
        <v>647550</v>
      </c>
      <c r="X335" s="208">
        <f>W335</f>
        <v>647550</v>
      </c>
      <c r="Y335" s="215">
        <v>50</v>
      </c>
      <c r="Z335" s="215">
        <v>0</v>
      </c>
      <c r="AA335" s="229">
        <v>0.01</v>
      </c>
      <c r="AB335" s="229"/>
    </row>
    <row r="336" spans="1:28" x14ac:dyDescent="0.3">
      <c r="A336" s="215">
        <v>272</v>
      </c>
      <c r="B336" s="217" t="s">
        <v>4</v>
      </c>
      <c r="C336" s="215">
        <v>8134</v>
      </c>
      <c r="D336" s="215">
        <v>14</v>
      </c>
      <c r="E336" s="215">
        <v>2</v>
      </c>
      <c r="F336" s="215">
        <v>7</v>
      </c>
      <c r="G336" s="215">
        <v>1</v>
      </c>
      <c r="H336" s="209">
        <f>SUM((D336*400)+(E336*100)+F336)</f>
        <v>5807</v>
      </c>
      <c r="I336" s="215">
        <v>75</v>
      </c>
      <c r="J336" s="213">
        <f>SUM(H336*I336)</f>
        <v>435525</v>
      </c>
      <c r="K336" s="215"/>
      <c r="L336" s="215"/>
      <c r="M336" s="217"/>
      <c r="N336" s="217"/>
      <c r="O336" s="215"/>
      <c r="P336" s="215"/>
      <c r="Q336" s="215"/>
      <c r="R336" s="205"/>
      <c r="S336" s="213">
        <f>SUM(O336*R336)</f>
        <v>0</v>
      </c>
      <c r="T336" s="215"/>
      <c r="U336" s="215"/>
      <c r="V336" s="213">
        <f>SUM(S336-(S336*U336/100))</f>
        <v>0</v>
      </c>
      <c r="W336" s="213">
        <f>SUM(J336+V336)</f>
        <v>435525</v>
      </c>
      <c r="X336" s="208">
        <f>W336</f>
        <v>435525</v>
      </c>
      <c r="Y336" s="215">
        <v>50</v>
      </c>
      <c r="Z336" s="215">
        <v>0</v>
      </c>
      <c r="AA336" s="229">
        <v>0.01</v>
      </c>
      <c r="AB336" s="229"/>
    </row>
    <row r="337" spans="1:28" x14ac:dyDescent="0.3">
      <c r="A337" s="215">
        <v>273</v>
      </c>
      <c r="B337" s="217" t="s">
        <v>4</v>
      </c>
      <c r="C337" s="215">
        <v>8133</v>
      </c>
      <c r="D337" s="215">
        <v>14</v>
      </c>
      <c r="E337" s="215">
        <v>1</v>
      </c>
      <c r="F337" s="215">
        <v>42</v>
      </c>
      <c r="G337" s="215">
        <v>1</v>
      </c>
      <c r="H337" s="209">
        <f>SUM((D337*400)+(E337*100)+F337)</f>
        <v>5742</v>
      </c>
      <c r="I337" s="215">
        <v>75</v>
      </c>
      <c r="J337" s="213">
        <f>SUM(H337*I337)</f>
        <v>430650</v>
      </c>
      <c r="K337" s="215"/>
      <c r="L337" s="215"/>
      <c r="M337" s="217"/>
      <c r="N337" s="217"/>
      <c r="O337" s="215"/>
      <c r="P337" s="215"/>
      <c r="Q337" s="215"/>
      <c r="R337" s="205"/>
      <c r="S337" s="213">
        <f>SUM(O337*R337)</f>
        <v>0</v>
      </c>
      <c r="T337" s="215"/>
      <c r="U337" s="215"/>
      <c r="V337" s="213">
        <f>SUM(S337-(S337*U337/100))</f>
        <v>0</v>
      </c>
      <c r="W337" s="213">
        <f>SUM(J337+V337)</f>
        <v>430650</v>
      </c>
      <c r="X337" s="208">
        <f>W337</f>
        <v>430650</v>
      </c>
      <c r="Y337" s="215">
        <v>50</v>
      </c>
      <c r="Z337" s="215">
        <v>0</v>
      </c>
      <c r="AA337" s="229">
        <v>0.01</v>
      </c>
      <c r="AB337" s="229"/>
    </row>
    <row r="338" spans="1:28" x14ac:dyDescent="0.3">
      <c r="A338" s="215">
        <v>274</v>
      </c>
      <c r="B338" s="217" t="s">
        <v>4</v>
      </c>
      <c r="C338" s="215">
        <v>425</v>
      </c>
      <c r="D338" s="215">
        <v>16</v>
      </c>
      <c r="E338" s="215">
        <v>2</v>
      </c>
      <c r="F338" s="215">
        <v>63</v>
      </c>
      <c r="G338" s="215">
        <v>1</v>
      </c>
      <c r="H338" s="209">
        <f>SUM((D338*400)+(E338*100)+F338)</f>
        <v>6663</v>
      </c>
      <c r="I338" s="215">
        <v>75</v>
      </c>
      <c r="J338" s="213">
        <f>SUM(H338*I338)</f>
        <v>499725</v>
      </c>
      <c r="K338" s="215"/>
      <c r="L338" s="215"/>
      <c r="M338" s="217"/>
      <c r="N338" s="217"/>
      <c r="O338" s="215"/>
      <c r="P338" s="215"/>
      <c r="Q338" s="215"/>
      <c r="R338" s="205"/>
      <c r="S338" s="213">
        <f>SUM(O338*R338)</f>
        <v>0</v>
      </c>
      <c r="T338" s="215"/>
      <c r="U338" s="215"/>
      <c r="V338" s="213">
        <f>SUM(S338-(S338*U338/100))</f>
        <v>0</v>
      </c>
      <c r="W338" s="213">
        <f>SUM(J338+V338)</f>
        <v>499725</v>
      </c>
      <c r="X338" s="208">
        <f>W338</f>
        <v>499725</v>
      </c>
      <c r="Y338" s="215">
        <v>50</v>
      </c>
      <c r="Z338" s="215">
        <v>0</v>
      </c>
      <c r="AA338" s="229">
        <v>0.01</v>
      </c>
      <c r="AB338" s="229"/>
    </row>
    <row r="339" spans="1:28" x14ac:dyDescent="0.3">
      <c r="A339" s="215">
        <v>275</v>
      </c>
      <c r="B339" s="217" t="s">
        <v>4</v>
      </c>
      <c r="C339" s="215">
        <v>12190</v>
      </c>
      <c r="D339" s="215">
        <v>5</v>
      </c>
      <c r="E339" s="215">
        <v>0</v>
      </c>
      <c r="F339" s="215">
        <v>0</v>
      </c>
      <c r="G339" s="215">
        <v>1</v>
      </c>
      <c r="H339" s="209">
        <f>SUM((D339*400)+(E339*100)+F339)</f>
        <v>2000</v>
      </c>
      <c r="I339" s="215">
        <v>75</v>
      </c>
      <c r="J339" s="213">
        <f>SUM(H339*I339)</f>
        <v>150000</v>
      </c>
      <c r="K339" s="215"/>
      <c r="L339" s="215"/>
      <c r="M339" s="217"/>
      <c r="N339" s="217"/>
      <c r="O339" s="215"/>
      <c r="P339" s="215"/>
      <c r="Q339" s="215"/>
      <c r="R339" s="205"/>
      <c r="S339" s="213">
        <f>SUM(O339*R339)</f>
        <v>0</v>
      </c>
      <c r="T339" s="215"/>
      <c r="U339" s="215"/>
      <c r="V339" s="213">
        <f>SUM(S339-(S339*U339/100))</f>
        <v>0</v>
      </c>
      <c r="W339" s="213">
        <f>SUM(J339+V339)</f>
        <v>150000</v>
      </c>
      <c r="X339" s="208">
        <f>W339</f>
        <v>150000</v>
      </c>
      <c r="Y339" s="215">
        <v>50</v>
      </c>
      <c r="Z339" s="215">
        <v>0</v>
      </c>
      <c r="AA339" s="229">
        <v>0.01</v>
      </c>
      <c r="AB339" s="229"/>
    </row>
    <row r="340" spans="1:28" x14ac:dyDescent="0.3">
      <c r="A340" s="215">
        <v>276</v>
      </c>
      <c r="B340" s="217" t="s">
        <v>4</v>
      </c>
      <c r="C340" s="215">
        <v>16004</v>
      </c>
      <c r="D340" s="215">
        <v>31</v>
      </c>
      <c r="E340" s="215">
        <v>3</v>
      </c>
      <c r="F340" s="215">
        <v>16</v>
      </c>
      <c r="G340" s="215">
        <v>1</v>
      </c>
      <c r="H340" s="209">
        <f>SUM((D340*400)+(E340*100)+F340)</f>
        <v>12716</v>
      </c>
      <c r="I340" s="215">
        <v>75</v>
      </c>
      <c r="J340" s="213">
        <f>SUM(H340*I340)</f>
        <v>953700</v>
      </c>
      <c r="K340" s="215"/>
      <c r="L340" s="215"/>
      <c r="M340" s="217"/>
      <c r="N340" s="217"/>
      <c r="O340" s="215"/>
      <c r="P340" s="215"/>
      <c r="Q340" s="215"/>
      <c r="R340" s="205"/>
      <c r="S340" s="213">
        <f>SUM(O340*R340)</f>
        <v>0</v>
      </c>
      <c r="T340" s="215"/>
      <c r="U340" s="215"/>
      <c r="V340" s="213">
        <f>SUM(S340-(S340*U340/100))</f>
        <v>0</v>
      </c>
      <c r="W340" s="213">
        <f>SUM(J340+V340)</f>
        <v>953700</v>
      </c>
      <c r="X340" s="208">
        <f>W340</f>
        <v>953700</v>
      </c>
      <c r="Y340" s="215">
        <v>50</v>
      </c>
      <c r="Z340" s="215">
        <v>0</v>
      </c>
      <c r="AA340" s="229">
        <v>0.01</v>
      </c>
      <c r="AB340" s="229"/>
    </row>
    <row r="341" spans="1:28" x14ac:dyDescent="0.3">
      <c r="A341" s="215">
        <v>277</v>
      </c>
      <c r="B341" s="217" t="s">
        <v>4</v>
      </c>
      <c r="C341" s="215">
        <v>2791</v>
      </c>
      <c r="D341" s="215">
        <v>12</v>
      </c>
      <c r="E341" s="215">
        <v>2</v>
      </c>
      <c r="F341" s="215">
        <v>93</v>
      </c>
      <c r="G341" s="215">
        <v>1</v>
      </c>
      <c r="H341" s="209">
        <f>SUM((D341*400)+(E341*100)+F341)</f>
        <v>5093</v>
      </c>
      <c r="I341" s="215">
        <v>75</v>
      </c>
      <c r="J341" s="213">
        <f>SUM(H341*I341)</f>
        <v>381975</v>
      </c>
      <c r="K341" s="215"/>
      <c r="L341" s="215"/>
      <c r="M341" s="217"/>
      <c r="N341" s="217"/>
      <c r="O341" s="215"/>
      <c r="P341" s="215"/>
      <c r="Q341" s="215"/>
      <c r="R341" s="205"/>
      <c r="S341" s="213">
        <f>SUM(O341*R341)</f>
        <v>0</v>
      </c>
      <c r="T341" s="215"/>
      <c r="U341" s="215"/>
      <c r="V341" s="213">
        <f>SUM(S341-(S341*U341/100))</f>
        <v>0</v>
      </c>
      <c r="W341" s="213">
        <f>SUM(J341+V341)</f>
        <v>381975</v>
      </c>
      <c r="X341" s="208">
        <f>W341</f>
        <v>381975</v>
      </c>
      <c r="Y341" s="215">
        <v>50</v>
      </c>
      <c r="Z341" s="215">
        <v>0</v>
      </c>
      <c r="AA341" s="229">
        <v>0.01</v>
      </c>
      <c r="AB341" s="229"/>
    </row>
    <row r="342" spans="1:28" x14ac:dyDescent="0.3">
      <c r="A342" s="215">
        <v>278</v>
      </c>
      <c r="B342" s="217" t="s">
        <v>4</v>
      </c>
      <c r="C342" s="215">
        <v>8807</v>
      </c>
      <c r="D342" s="215">
        <v>8</v>
      </c>
      <c r="E342" s="215">
        <v>1</v>
      </c>
      <c r="F342" s="215">
        <v>13</v>
      </c>
      <c r="G342" s="215">
        <v>1</v>
      </c>
      <c r="H342" s="209">
        <f>SUM((D342*400)+(E342*100)+F342)</f>
        <v>3313</v>
      </c>
      <c r="I342" s="215">
        <v>75</v>
      </c>
      <c r="J342" s="213">
        <f>SUM(H342*I342)</f>
        <v>248475</v>
      </c>
      <c r="K342" s="215"/>
      <c r="L342" s="215"/>
      <c r="M342" s="217"/>
      <c r="N342" s="217"/>
      <c r="O342" s="215"/>
      <c r="P342" s="215"/>
      <c r="Q342" s="215"/>
      <c r="R342" s="205"/>
      <c r="S342" s="213">
        <f>SUM(O342*R342)</f>
        <v>0</v>
      </c>
      <c r="T342" s="215"/>
      <c r="U342" s="215"/>
      <c r="V342" s="213">
        <f>SUM(S342-(S342*U342/100))</f>
        <v>0</v>
      </c>
      <c r="W342" s="213">
        <f>SUM(J342+V342)</f>
        <v>248475</v>
      </c>
      <c r="X342" s="208">
        <f>W342</f>
        <v>248475</v>
      </c>
      <c r="Y342" s="215">
        <v>50</v>
      </c>
      <c r="Z342" s="215">
        <v>0</v>
      </c>
      <c r="AA342" s="229">
        <v>0.01</v>
      </c>
      <c r="AB342" s="229"/>
    </row>
    <row r="343" spans="1:28" x14ac:dyDescent="0.3">
      <c r="A343" s="215">
        <v>279</v>
      </c>
      <c r="B343" s="217" t="s">
        <v>4</v>
      </c>
      <c r="C343" s="215">
        <v>15324</v>
      </c>
      <c r="D343" s="215">
        <v>6</v>
      </c>
      <c r="E343" s="215">
        <v>0</v>
      </c>
      <c r="F343" s="215">
        <v>0</v>
      </c>
      <c r="G343" s="215">
        <v>1</v>
      </c>
      <c r="H343" s="209">
        <f>SUM((D343*400)+(E343*100)+F343)</f>
        <v>2400</v>
      </c>
      <c r="I343" s="215">
        <v>75</v>
      </c>
      <c r="J343" s="213">
        <f>SUM(H343*I343)</f>
        <v>180000</v>
      </c>
      <c r="K343" s="215"/>
      <c r="L343" s="215"/>
      <c r="M343" s="217"/>
      <c r="N343" s="217"/>
      <c r="O343" s="215"/>
      <c r="P343" s="215"/>
      <c r="Q343" s="215"/>
      <c r="R343" s="205"/>
      <c r="S343" s="213">
        <f>SUM(O343*R343)</f>
        <v>0</v>
      </c>
      <c r="T343" s="215"/>
      <c r="U343" s="215"/>
      <c r="V343" s="213">
        <f>SUM(S343-(S343*U343/100))</f>
        <v>0</v>
      </c>
      <c r="W343" s="213">
        <f>SUM(J343+V343)</f>
        <v>180000</v>
      </c>
      <c r="X343" s="208">
        <f>W343</f>
        <v>180000</v>
      </c>
      <c r="Y343" s="215">
        <v>50</v>
      </c>
      <c r="Z343" s="215">
        <v>0</v>
      </c>
      <c r="AA343" s="229">
        <v>0.01</v>
      </c>
      <c r="AB343" s="229"/>
    </row>
    <row r="344" spans="1:28" x14ac:dyDescent="0.3">
      <c r="A344" s="215">
        <v>280</v>
      </c>
      <c r="B344" s="217" t="s">
        <v>4</v>
      </c>
      <c r="C344" s="215">
        <v>15323</v>
      </c>
      <c r="D344" s="215">
        <v>6</v>
      </c>
      <c r="E344" s="215">
        <v>0</v>
      </c>
      <c r="F344" s="215">
        <v>0</v>
      </c>
      <c r="G344" s="215">
        <v>1</v>
      </c>
      <c r="H344" s="209">
        <f>SUM((D344*400)+(E344*100)+F344)</f>
        <v>2400</v>
      </c>
      <c r="I344" s="215">
        <v>75</v>
      </c>
      <c r="J344" s="213">
        <f>SUM(H344*I344)</f>
        <v>180000</v>
      </c>
      <c r="K344" s="215"/>
      <c r="L344" s="215"/>
      <c r="M344" s="217"/>
      <c r="N344" s="217"/>
      <c r="O344" s="215"/>
      <c r="P344" s="215"/>
      <c r="Q344" s="215"/>
      <c r="R344" s="205"/>
      <c r="S344" s="213">
        <f>SUM(O344*R344)</f>
        <v>0</v>
      </c>
      <c r="T344" s="215"/>
      <c r="U344" s="215"/>
      <c r="V344" s="213">
        <f>SUM(S344-(S344*U344/100))</f>
        <v>0</v>
      </c>
      <c r="W344" s="213">
        <f>SUM(J344+V344)</f>
        <v>180000</v>
      </c>
      <c r="X344" s="208">
        <f>W344</f>
        <v>180000</v>
      </c>
      <c r="Y344" s="215">
        <v>50</v>
      </c>
      <c r="Z344" s="215">
        <v>0</v>
      </c>
      <c r="AA344" s="229">
        <v>0.01</v>
      </c>
      <c r="AB344" s="229"/>
    </row>
    <row r="345" spans="1:28" x14ac:dyDescent="0.3">
      <c r="A345" s="215">
        <v>281</v>
      </c>
      <c r="B345" s="217" t="s">
        <v>4</v>
      </c>
      <c r="C345" s="215">
        <v>6525</v>
      </c>
      <c r="D345" s="215">
        <v>0</v>
      </c>
      <c r="E345" s="215">
        <v>0</v>
      </c>
      <c r="F345" s="215">
        <v>60</v>
      </c>
      <c r="G345" s="215">
        <v>2</v>
      </c>
      <c r="H345" s="209">
        <f>SUM((D345*400)+(E345*100)+F345)</f>
        <v>60</v>
      </c>
      <c r="I345" s="215">
        <v>200</v>
      </c>
      <c r="J345" s="213">
        <f>SUM(H345*I345)</f>
        <v>12000</v>
      </c>
      <c r="K345" s="215"/>
      <c r="L345" s="215">
        <v>27</v>
      </c>
      <c r="M345" s="217" t="s">
        <v>10</v>
      </c>
      <c r="N345" s="217" t="s">
        <v>9</v>
      </c>
      <c r="O345" s="215">
        <v>21.4</v>
      </c>
      <c r="P345" s="215"/>
      <c r="Q345" s="215"/>
      <c r="R345" s="205">
        <v>6500</v>
      </c>
      <c r="S345" s="213">
        <f>SUM(O345*R345)</f>
        <v>139100</v>
      </c>
      <c r="T345" s="215">
        <v>8</v>
      </c>
      <c r="U345" s="215">
        <v>22</v>
      </c>
      <c r="V345" s="213">
        <f>SUM(S345-(S345*U345/100))</f>
        <v>108498</v>
      </c>
      <c r="W345" s="213">
        <f>SUM(J345+V345)</f>
        <v>120498</v>
      </c>
      <c r="X345" s="208">
        <f>W345</f>
        <v>120498</v>
      </c>
      <c r="Y345" s="215">
        <v>10</v>
      </c>
      <c r="Z345" s="215">
        <v>0</v>
      </c>
      <c r="AA345" s="229">
        <v>0.02</v>
      </c>
      <c r="AB345" s="229"/>
    </row>
    <row r="346" spans="1:28" x14ac:dyDescent="0.3">
      <c r="A346" s="215"/>
      <c r="B346" s="217"/>
      <c r="C346" s="215"/>
      <c r="D346" s="215"/>
      <c r="E346" s="215"/>
      <c r="F346" s="215"/>
      <c r="G346" s="215"/>
      <c r="H346" s="209">
        <f>SUM((D346*400)+(E346*100)+F346)</f>
        <v>0</v>
      </c>
      <c r="I346" s="215"/>
      <c r="J346" s="213">
        <f>SUM(H346*I346)</f>
        <v>0</v>
      </c>
      <c r="K346" s="215"/>
      <c r="L346" s="215"/>
      <c r="M346" s="217" t="s">
        <v>27</v>
      </c>
      <c r="N346" s="217" t="s">
        <v>2</v>
      </c>
      <c r="O346" s="215">
        <v>12</v>
      </c>
      <c r="P346" s="215"/>
      <c r="Q346" s="215"/>
      <c r="R346" s="205">
        <v>6500</v>
      </c>
      <c r="S346" s="213">
        <f>SUM(O346*R346)</f>
        <v>78000</v>
      </c>
      <c r="T346" s="215">
        <v>7</v>
      </c>
      <c r="U346" s="215">
        <v>25</v>
      </c>
      <c r="V346" s="213">
        <f>SUM(S346-(S346*U346/100))</f>
        <v>58500</v>
      </c>
      <c r="W346" s="213">
        <f>SUM(J346+V346)</f>
        <v>58500</v>
      </c>
      <c r="X346" s="208">
        <f>W346</f>
        <v>58500</v>
      </c>
      <c r="Y346" s="215">
        <v>50</v>
      </c>
      <c r="Z346" s="215">
        <v>0</v>
      </c>
      <c r="AA346" s="229">
        <v>0.01</v>
      </c>
      <c r="AB346" s="229"/>
    </row>
    <row r="347" spans="1:28" x14ac:dyDescent="0.3">
      <c r="A347" s="215">
        <v>282</v>
      </c>
      <c r="B347" s="217" t="s">
        <v>4</v>
      </c>
      <c r="C347" s="215">
        <v>4920</v>
      </c>
      <c r="D347" s="215">
        <v>15</v>
      </c>
      <c r="E347" s="215">
        <v>2</v>
      </c>
      <c r="F347" s="215">
        <v>75</v>
      </c>
      <c r="G347" s="215">
        <v>1</v>
      </c>
      <c r="H347" s="209">
        <f>SUM((D347*400)+(E347*100)+F347)</f>
        <v>6275</v>
      </c>
      <c r="I347" s="215">
        <v>75</v>
      </c>
      <c r="J347" s="213">
        <f>SUM(H347*I347)</f>
        <v>470625</v>
      </c>
      <c r="K347" s="215"/>
      <c r="L347" s="215"/>
      <c r="M347" s="217"/>
      <c r="N347" s="217"/>
      <c r="O347" s="215"/>
      <c r="P347" s="215"/>
      <c r="Q347" s="215"/>
      <c r="R347" s="205"/>
      <c r="S347" s="213">
        <f>SUM(O347*R347)</f>
        <v>0</v>
      </c>
      <c r="T347" s="215"/>
      <c r="U347" s="215"/>
      <c r="V347" s="213">
        <f>SUM(S347-(S347*U347/100))</f>
        <v>0</v>
      </c>
      <c r="W347" s="213">
        <f>SUM(J347+V347)</f>
        <v>470625</v>
      </c>
      <c r="X347" s="208">
        <f>W347</f>
        <v>470625</v>
      </c>
      <c r="Y347" s="215">
        <v>50</v>
      </c>
      <c r="Z347" s="215">
        <v>0</v>
      </c>
      <c r="AA347" s="229">
        <v>0.01</v>
      </c>
      <c r="AB347" s="229"/>
    </row>
    <row r="348" spans="1:28" x14ac:dyDescent="0.3">
      <c r="A348" s="215">
        <v>283</v>
      </c>
      <c r="B348" s="217" t="s">
        <v>4</v>
      </c>
      <c r="C348" s="215">
        <v>1542</v>
      </c>
      <c r="D348" s="215">
        <v>17</v>
      </c>
      <c r="E348" s="215">
        <v>0</v>
      </c>
      <c r="F348" s="215">
        <v>37</v>
      </c>
      <c r="G348" s="215">
        <v>1</v>
      </c>
      <c r="H348" s="209">
        <f>SUM((D348*400)+(E348*100)+F348)</f>
        <v>6837</v>
      </c>
      <c r="I348" s="215">
        <v>75</v>
      </c>
      <c r="J348" s="213">
        <f>SUM(H348*I348)</f>
        <v>512775</v>
      </c>
      <c r="K348" s="215"/>
      <c r="L348" s="215"/>
      <c r="M348" s="217"/>
      <c r="N348" s="217"/>
      <c r="O348" s="215"/>
      <c r="P348" s="215"/>
      <c r="Q348" s="215"/>
      <c r="R348" s="205"/>
      <c r="S348" s="213">
        <f>SUM(O348*R348)</f>
        <v>0</v>
      </c>
      <c r="T348" s="215"/>
      <c r="U348" s="215"/>
      <c r="V348" s="213">
        <f>SUM(S348-(S348*U348/100))</f>
        <v>0</v>
      </c>
      <c r="W348" s="213">
        <f>SUM(J348+V348)</f>
        <v>512775</v>
      </c>
      <c r="X348" s="208">
        <f>W348</f>
        <v>512775</v>
      </c>
      <c r="Y348" s="215">
        <v>50</v>
      </c>
      <c r="Z348" s="215">
        <v>0</v>
      </c>
      <c r="AA348" s="229">
        <v>0.01</v>
      </c>
      <c r="AB348" s="229"/>
    </row>
    <row r="349" spans="1:28" x14ac:dyDescent="0.3">
      <c r="A349" s="215">
        <v>284</v>
      </c>
      <c r="B349" s="217" t="s">
        <v>4</v>
      </c>
      <c r="C349" s="215">
        <v>4744</v>
      </c>
      <c r="D349" s="215">
        <v>0</v>
      </c>
      <c r="E349" s="215">
        <v>0</v>
      </c>
      <c r="F349" s="215">
        <v>63</v>
      </c>
      <c r="G349" s="215">
        <v>2</v>
      </c>
      <c r="H349" s="209">
        <f>SUM((D349*400)+(E349*100)+F349)</f>
        <v>63</v>
      </c>
      <c r="I349" s="215">
        <v>200</v>
      </c>
      <c r="J349" s="213">
        <f>SUM(H349*I349)</f>
        <v>12600</v>
      </c>
      <c r="K349" s="215"/>
      <c r="L349" s="215">
        <v>78</v>
      </c>
      <c r="M349" s="217" t="s">
        <v>10</v>
      </c>
      <c r="N349" s="217" t="s">
        <v>9</v>
      </c>
      <c r="O349" s="215">
        <v>21</v>
      </c>
      <c r="P349" s="215"/>
      <c r="Q349" s="215"/>
      <c r="R349" s="205">
        <v>6500</v>
      </c>
      <c r="S349" s="213">
        <f>SUM(O349*R349)</f>
        <v>136500</v>
      </c>
      <c r="T349" s="215">
        <v>12</v>
      </c>
      <c r="U349" s="215">
        <v>38</v>
      </c>
      <c r="V349" s="213">
        <f>SUM(S349-(S349*U349/100))</f>
        <v>84630</v>
      </c>
      <c r="W349" s="213">
        <f>SUM(J349+V349)</f>
        <v>97230</v>
      </c>
      <c r="X349" s="208">
        <f>W349</f>
        <v>97230</v>
      </c>
      <c r="Y349" s="215">
        <v>10</v>
      </c>
      <c r="Z349" s="215">
        <v>0</v>
      </c>
      <c r="AA349" s="229">
        <v>0.02</v>
      </c>
      <c r="AB349" s="229"/>
    </row>
    <row r="350" spans="1:28" x14ac:dyDescent="0.3">
      <c r="A350" s="215">
        <v>285</v>
      </c>
      <c r="B350" s="217" t="s">
        <v>4</v>
      </c>
      <c r="C350" s="215">
        <v>6507</v>
      </c>
      <c r="D350" s="215">
        <v>10</v>
      </c>
      <c r="E350" s="215">
        <v>0</v>
      </c>
      <c r="F350" s="215">
        <v>0</v>
      </c>
      <c r="G350" s="215">
        <v>1</v>
      </c>
      <c r="H350" s="209">
        <f>SUM((D350*400)+(E350*100)+F350)</f>
        <v>4000</v>
      </c>
      <c r="I350" s="215">
        <v>100</v>
      </c>
      <c r="J350" s="213">
        <f>SUM(H350*I350)</f>
        <v>400000</v>
      </c>
      <c r="K350" s="215"/>
      <c r="L350" s="215"/>
      <c r="M350" s="217"/>
      <c r="N350" s="217"/>
      <c r="O350" s="215"/>
      <c r="P350" s="215"/>
      <c r="Q350" s="215"/>
      <c r="R350" s="205"/>
      <c r="S350" s="213">
        <f>SUM(O350*R350)</f>
        <v>0</v>
      </c>
      <c r="T350" s="215"/>
      <c r="U350" s="215"/>
      <c r="V350" s="213">
        <f>SUM(S350-(S350*U350/100))</f>
        <v>0</v>
      </c>
      <c r="W350" s="213">
        <f>SUM(J350+V350)</f>
        <v>400000</v>
      </c>
      <c r="X350" s="208">
        <f>W350</f>
        <v>400000</v>
      </c>
      <c r="Y350" s="215">
        <v>50</v>
      </c>
      <c r="Z350" s="215">
        <v>0</v>
      </c>
      <c r="AA350" s="229">
        <v>0.01</v>
      </c>
      <c r="AB350" s="229"/>
    </row>
    <row r="351" spans="1:28" x14ac:dyDescent="0.3">
      <c r="A351" s="215">
        <v>286</v>
      </c>
      <c r="B351" s="217" t="s">
        <v>4</v>
      </c>
      <c r="C351" s="215">
        <v>4755</v>
      </c>
      <c r="D351" s="215">
        <v>5</v>
      </c>
      <c r="E351" s="215">
        <v>0</v>
      </c>
      <c r="F351" s="215">
        <v>0</v>
      </c>
      <c r="G351" s="215">
        <v>1</v>
      </c>
      <c r="H351" s="209">
        <f>SUM((D351*400)+(E351*100)+F351)</f>
        <v>2000</v>
      </c>
      <c r="I351" s="215">
        <v>130</v>
      </c>
      <c r="J351" s="213">
        <f>SUM(H351*I351)</f>
        <v>260000</v>
      </c>
      <c r="K351" s="215"/>
      <c r="L351" s="215"/>
      <c r="M351" s="217"/>
      <c r="N351" s="217"/>
      <c r="O351" s="215"/>
      <c r="P351" s="215"/>
      <c r="Q351" s="215"/>
      <c r="R351" s="205"/>
      <c r="S351" s="213">
        <f>SUM(O351*R351)</f>
        <v>0</v>
      </c>
      <c r="T351" s="215"/>
      <c r="U351" s="215"/>
      <c r="V351" s="213">
        <f>SUM(S351-(S351*U351/100))</f>
        <v>0</v>
      </c>
      <c r="W351" s="213">
        <f>SUM(J351+V351)</f>
        <v>260000</v>
      </c>
      <c r="X351" s="208">
        <f>W351</f>
        <v>260000</v>
      </c>
      <c r="Y351" s="215">
        <v>50</v>
      </c>
      <c r="Z351" s="215">
        <v>0</v>
      </c>
      <c r="AA351" s="229">
        <v>0.01</v>
      </c>
      <c r="AB351" s="229"/>
    </row>
    <row r="352" spans="1:28" x14ac:dyDescent="0.3">
      <c r="A352" s="215">
        <v>287</v>
      </c>
      <c r="B352" s="217" t="s">
        <v>4</v>
      </c>
      <c r="C352" s="215">
        <v>6217</v>
      </c>
      <c r="D352" s="215">
        <v>2</v>
      </c>
      <c r="E352" s="215">
        <v>0</v>
      </c>
      <c r="F352" s="215">
        <v>37</v>
      </c>
      <c r="G352" s="215">
        <v>1</v>
      </c>
      <c r="H352" s="209">
        <f>SUM((D352*400)+(E352*100)+F352)</f>
        <v>837</v>
      </c>
      <c r="I352" s="215">
        <v>75</v>
      </c>
      <c r="J352" s="213">
        <f>SUM(H352*I352)</f>
        <v>62775</v>
      </c>
      <c r="K352" s="215"/>
      <c r="L352" s="215"/>
      <c r="M352" s="217"/>
      <c r="N352" s="217"/>
      <c r="O352" s="215"/>
      <c r="P352" s="215"/>
      <c r="Q352" s="215"/>
      <c r="R352" s="205"/>
      <c r="S352" s="213">
        <f>SUM(O352*R352)</f>
        <v>0</v>
      </c>
      <c r="T352" s="215"/>
      <c r="U352" s="215"/>
      <c r="V352" s="213">
        <f>SUM(S352-(S352*U352/100))</f>
        <v>0</v>
      </c>
      <c r="W352" s="213">
        <f>SUM(J352+V352)</f>
        <v>62775</v>
      </c>
      <c r="X352" s="208">
        <f>W352</f>
        <v>62775</v>
      </c>
      <c r="Y352" s="215">
        <v>50</v>
      </c>
      <c r="Z352" s="215">
        <v>0</v>
      </c>
      <c r="AA352" s="229">
        <v>0.01</v>
      </c>
      <c r="AB352" s="229"/>
    </row>
    <row r="353" spans="1:28" x14ac:dyDescent="0.3">
      <c r="A353" s="215">
        <v>288</v>
      </c>
      <c r="B353" s="217" t="s">
        <v>4</v>
      </c>
      <c r="C353" s="215">
        <v>4502</v>
      </c>
      <c r="D353" s="215">
        <v>0</v>
      </c>
      <c r="E353" s="215">
        <v>1</v>
      </c>
      <c r="F353" s="215">
        <v>6</v>
      </c>
      <c r="G353" s="215">
        <v>2</v>
      </c>
      <c r="H353" s="209">
        <f>SUM((D353*400)+(E353*100)+F353)</f>
        <v>106</v>
      </c>
      <c r="I353" s="215">
        <v>200</v>
      </c>
      <c r="J353" s="213">
        <f>SUM(H353*I353)</f>
        <v>21200</v>
      </c>
      <c r="K353" s="215"/>
      <c r="L353" s="215">
        <v>66</v>
      </c>
      <c r="M353" s="217" t="s">
        <v>6</v>
      </c>
      <c r="N353" s="217" t="s">
        <v>2</v>
      </c>
      <c r="O353" s="215">
        <v>17</v>
      </c>
      <c r="P353" s="215"/>
      <c r="Q353" s="215"/>
      <c r="R353" s="205">
        <v>6500</v>
      </c>
      <c r="S353" s="213">
        <f>SUM(O353*R353)</f>
        <v>110500</v>
      </c>
      <c r="T353" s="215">
        <v>13</v>
      </c>
      <c r="U353" s="215">
        <v>16</v>
      </c>
      <c r="V353" s="213">
        <f>SUM(S353-(S353*U353/100))</f>
        <v>92820</v>
      </c>
      <c r="W353" s="213">
        <f>SUM(J353+V353)</f>
        <v>114020</v>
      </c>
      <c r="X353" s="208">
        <f>W353</f>
        <v>114020</v>
      </c>
      <c r="Y353" s="215">
        <v>10</v>
      </c>
      <c r="Z353" s="215">
        <v>0</v>
      </c>
      <c r="AA353" s="229">
        <v>0.02</v>
      </c>
      <c r="AB353" s="229"/>
    </row>
    <row r="354" spans="1:28" x14ac:dyDescent="0.3">
      <c r="A354" s="215">
        <v>289</v>
      </c>
      <c r="B354" s="217" t="s">
        <v>4</v>
      </c>
      <c r="C354" s="215">
        <v>13466</v>
      </c>
      <c r="D354" s="215">
        <v>8</v>
      </c>
      <c r="E354" s="215">
        <v>3</v>
      </c>
      <c r="F354" s="215">
        <v>61</v>
      </c>
      <c r="G354" s="215">
        <v>1</v>
      </c>
      <c r="H354" s="209">
        <f>SUM((D354*400)+(E354*100)+F354)</f>
        <v>3561</v>
      </c>
      <c r="I354" s="215">
        <v>75</v>
      </c>
      <c r="J354" s="213">
        <f>SUM(H354*I354)</f>
        <v>267075</v>
      </c>
      <c r="K354" s="215"/>
      <c r="L354" s="215"/>
      <c r="M354" s="217"/>
      <c r="N354" s="217"/>
      <c r="O354" s="215"/>
      <c r="P354" s="215"/>
      <c r="Q354" s="215"/>
      <c r="R354" s="205"/>
      <c r="S354" s="213">
        <f>SUM(O354*R354)</f>
        <v>0</v>
      </c>
      <c r="T354" s="215"/>
      <c r="U354" s="215"/>
      <c r="V354" s="213">
        <f>SUM(S354-(S354*U354/100))</f>
        <v>0</v>
      </c>
      <c r="W354" s="213">
        <f>SUM(J354+V354)</f>
        <v>267075</v>
      </c>
      <c r="X354" s="208">
        <f>W354</f>
        <v>267075</v>
      </c>
      <c r="Y354" s="215">
        <v>50</v>
      </c>
      <c r="Z354" s="215">
        <v>0</v>
      </c>
      <c r="AA354" s="229">
        <v>0.01</v>
      </c>
      <c r="AB354" s="229"/>
    </row>
    <row r="355" spans="1:28" x14ac:dyDescent="0.3">
      <c r="A355" s="215">
        <v>290</v>
      </c>
      <c r="B355" s="217" t="s">
        <v>4</v>
      </c>
      <c r="C355" s="215">
        <v>13680</v>
      </c>
      <c r="D355" s="215">
        <v>0</v>
      </c>
      <c r="E355" s="215">
        <v>3</v>
      </c>
      <c r="F355" s="215">
        <v>31</v>
      </c>
      <c r="G355" s="215">
        <v>2</v>
      </c>
      <c r="H355" s="209">
        <f>SUM((D355*400)+(E355*100)+F355)</f>
        <v>331</v>
      </c>
      <c r="I355" s="215">
        <v>200</v>
      </c>
      <c r="J355" s="213">
        <f>SUM(H355*I355)</f>
        <v>66200</v>
      </c>
      <c r="K355" s="215"/>
      <c r="L355" s="215">
        <v>2</v>
      </c>
      <c r="M355" s="217" t="s">
        <v>10</v>
      </c>
      <c r="N355" s="217" t="s">
        <v>9</v>
      </c>
      <c r="O355" s="215">
        <v>25.2</v>
      </c>
      <c r="P355" s="215"/>
      <c r="Q355" s="215"/>
      <c r="R355" s="205">
        <v>6500</v>
      </c>
      <c r="S355" s="213">
        <f>SUM(O355*R355)</f>
        <v>163800</v>
      </c>
      <c r="T355" s="215">
        <v>12</v>
      </c>
      <c r="U355" s="215">
        <v>38</v>
      </c>
      <c r="V355" s="213">
        <f>SUM(S355-(S355*U355/100))</f>
        <v>101556</v>
      </c>
      <c r="W355" s="213">
        <f>SUM(J355+V355)</f>
        <v>167756</v>
      </c>
      <c r="X355" s="208">
        <f>W355</f>
        <v>167756</v>
      </c>
      <c r="Y355" s="215">
        <v>10</v>
      </c>
      <c r="Z355" s="215">
        <v>0</v>
      </c>
      <c r="AA355" s="229">
        <v>0.02</v>
      </c>
      <c r="AB355" s="229"/>
    </row>
    <row r="356" spans="1:28" x14ac:dyDescent="0.3">
      <c r="A356" s="215"/>
      <c r="B356" s="217"/>
      <c r="C356" s="215"/>
      <c r="D356" s="215"/>
      <c r="E356" s="215"/>
      <c r="F356" s="215"/>
      <c r="G356" s="215"/>
      <c r="H356" s="209">
        <f>SUM((D356*400)+(E356*100)+F356)</f>
        <v>0</v>
      </c>
      <c r="I356" s="215"/>
      <c r="J356" s="213">
        <f>SUM(H356*I356)</f>
        <v>0</v>
      </c>
      <c r="K356" s="215"/>
      <c r="L356" s="215"/>
      <c r="M356" s="217" t="s">
        <v>22</v>
      </c>
      <c r="N356" s="217" t="s">
        <v>0</v>
      </c>
      <c r="O356" s="215">
        <v>80</v>
      </c>
      <c r="P356" s="215"/>
      <c r="Q356" s="215"/>
      <c r="R356" s="205">
        <v>2050</v>
      </c>
      <c r="S356" s="213">
        <f>SUM(O356*R356)</f>
        <v>164000</v>
      </c>
      <c r="T356" s="215">
        <v>12</v>
      </c>
      <c r="U356" s="215">
        <v>50</v>
      </c>
      <c r="V356" s="213">
        <f>SUM(S356-(S356*U356/100))</f>
        <v>82000</v>
      </c>
      <c r="W356" s="213">
        <f>SUM(J356+V356)</f>
        <v>82000</v>
      </c>
      <c r="X356" s="208">
        <f>W356</f>
        <v>82000</v>
      </c>
      <c r="Y356" s="215">
        <v>50</v>
      </c>
      <c r="Z356" s="215">
        <v>0</v>
      </c>
      <c r="AA356" s="229">
        <v>0.01</v>
      </c>
      <c r="AB356" s="229"/>
    </row>
    <row r="357" spans="1:28" x14ac:dyDescent="0.3">
      <c r="A357" s="215">
        <v>291</v>
      </c>
      <c r="B357" s="217" t="s">
        <v>4</v>
      </c>
      <c r="C357" s="215">
        <v>18697</v>
      </c>
      <c r="D357" s="215">
        <v>17</v>
      </c>
      <c r="E357" s="215">
        <v>1</v>
      </c>
      <c r="F357" s="215">
        <v>85</v>
      </c>
      <c r="G357" s="215">
        <v>1</v>
      </c>
      <c r="H357" s="209">
        <f>SUM((D357*400)+(E357*100)+F357)</f>
        <v>6985</v>
      </c>
      <c r="I357" s="215">
        <v>75</v>
      </c>
      <c r="J357" s="213">
        <f>SUM(H357*I357)</f>
        <v>523875</v>
      </c>
      <c r="K357" s="215"/>
      <c r="L357" s="215"/>
      <c r="M357" s="217"/>
      <c r="N357" s="217"/>
      <c r="O357" s="215"/>
      <c r="P357" s="215"/>
      <c r="Q357" s="215"/>
      <c r="R357" s="215"/>
      <c r="S357" s="213">
        <f>SUM(O357*R357)</f>
        <v>0</v>
      </c>
      <c r="T357" s="215"/>
      <c r="U357" s="215"/>
      <c r="V357" s="213">
        <f>SUM(S357-(S357*U357/100))</f>
        <v>0</v>
      </c>
      <c r="W357" s="213">
        <f>SUM(J357+V357)</f>
        <v>523875</v>
      </c>
      <c r="X357" s="208">
        <f>W357</f>
        <v>523875</v>
      </c>
      <c r="Y357" s="215">
        <v>50</v>
      </c>
      <c r="Z357" s="215">
        <v>0</v>
      </c>
      <c r="AA357" s="229">
        <v>0.01</v>
      </c>
      <c r="AB357" s="229"/>
    </row>
    <row r="358" spans="1:28" x14ac:dyDescent="0.3">
      <c r="A358" s="215">
        <v>292</v>
      </c>
      <c r="B358" s="217" t="s">
        <v>4</v>
      </c>
      <c r="C358" s="215">
        <v>18773</v>
      </c>
      <c r="D358" s="215">
        <v>29</v>
      </c>
      <c r="E358" s="215">
        <v>1</v>
      </c>
      <c r="F358" s="215">
        <v>43</v>
      </c>
      <c r="G358" s="215">
        <v>1</v>
      </c>
      <c r="H358" s="209">
        <f>SUM((D358*400)+(E358*100)+F358)</f>
        <v>11743</v>
      </c>
      <c r="I358" s="215">
        <v>75</v>
      </c>
      <c r="J358" s="213">
        <f>SUM(H358*I358)</f>
        <v>880725</v>
      </c>
      <c r="K358" s="215"/>
      <c r="L358" s="215"/>
      <c r="M358" s="217"/>
      <c r="N358" s="217"/>
      <c r="O358" s="215"/>
      <c r="P358" s="215"/>
      <c r="Q358" s="215"/>
      <c r="R358" s="215"/>
      <c r="S358" s="213">
        <f>SUM(O358*R358)</f>
        <v>0</v>
      </c>
      <c r="T358" s="215"/>
      <c r="U358" s="215"/>
      <c r="V358" s="213">
        <f>SUM(S358-(S358*U358/100))</f>
        <v>0</v>
      </c>
      <c r="W358" s="213">
        <f>SUM(J358+V358)</f>
        <v>880725</v>
      </c>
      <c r="X358" s="208">
        <f>W358</f>
        <v>880725</v>
      </c>
      <c r="Y358" s="215">
        <v>50</v>
      </c>
      <c r="Z358" s="215">
        <v>0</v>
      </c>
      <c r="AA358" s="229">
        <v>0.01</v>
      </c>
      <c r="AB358" s="463"/>
    </row>
    <row r="359" spans="1:28" x14ac:dyDescent="0.3">
      <c r="A359" s="215">
        <v>293</v>
      </c>
      <c r="B359" s="217" t="s">
        <v>4</v>
      </c>
      <c r="C359" s="215">
        <v>4915</v>
      </c>
      <c r="D359" s="215">
        <v>0</v>
      </c>
      <c r="E359" s="215">
        <v>0</v>
      </c>
      <c r="F359" s="215">
        <v>31</v>
      </c>
      <c r="G359" s="215">
        <v>1</v>
      </c>
      <c r="H359" s="209">
        <f>SUM((D359*400)+(E359*100)+F359)</f>
        <v>31</v>
      </c>
      <c r="I359" s="215">
        <v>75</v>
      </c>
      <c r="J359" s="213">
        <f>SUM(H359*I359)</f>
        <v>2325</v>
      </c>
      <c r="K359" s="215"/>
      <c r="L359" s="215">
        <v>31</v>
      </c>
      <c r="M359" s="217" t="s">
        <v>1238</v>
      </c>
      <c r="N359" s="217" t="s">
        <v>9</v>
      </c>
      <c r="O359" s="215">
        <v>80.400000000000006</v>
      </c>
      <c r="P359" s="215"/>
      <c r="Q359" s="215"/>
      <c r="R359" s="215">
        <v>6500</v>
      </c>
      <c r="S359" s="213">
        <f>SUM(O359*R359)</f>
        <v>522600.00000000006</v>
      </c>
      <c r="T359" s="215">
        <v>30</v>
      </c>
      <c r="U359" s="215">
        <v>85</v>
      </c>
      <c r="V359" s="213">
        <f>SUM(S359-(S359*U359/100))</f>
        <v>78390</v>
      </c>
      <c r="W359" s="213">
        <f>SUM(J359+V359)</f>
        <v>80715</v>
      </c>
      <c r="X359" s="208">
        <f>W359</f>
        <v>80715</v>
      </c>
      <c r="Y359" s="215">
        <v>10</v>
      </c>
      <c r="Z359" s="215">
        <v>0</v>
      </c>
      <c r="AA359" s="229">
        <v>0.02</v>
      </c>
      <c r="AB359" s="463"/>
    </row>
    <row r="360" spans="1:28" x14ac:dyDescent="0.3">
      <c r="A360" s="215">
        <v>294</v>
      </c>
      <c r="B360" s="217" t="s">
        <v>14</v>
      </c>
      <c r="C360" s="215">
        <v>5730</v>
      </c>
      <c r="D360" s="215">
        <v>1</v>
      </c>
      <c r="E360" s="215">
        <v>0</v>
      </c>
      <c r="F360" s="215">
        <v>30</v>
      </c>
      <c r="G360" s="215">
        <v>2</v>
      </c>
      <c r="H360" s="209">
        <f>SUM((D360*400)+(E360*100)+F360)</f>
        <v>430</v>
      </c>
      <c r="I360" s="215">
        <v>75</v>
      </c>
      <c r="J360" s="213">
        <f>SUM(H360*I360)</f>
        <v>32250</v>
      </c>
      <c r="K360" s="215"/>
      <c r="L360" s="215">
        <v>38</v>
      </c>
      <c r="M360" s="217" t="s">
        <v>1238</v>
      </c>
      <c r="N360" s="217" t="s">
        <v>9</v>
      </c>
      <c r="O360" s="215">
        <v>285</v>
      </c>
      <c r="P360" s="215"/>
      <c r="Q360" s="215"/>
      <c r="R360" s="215">
        <v>6500</v>
      </c>
      <c r="S360" s="213">
        <f>SUM(O360*R360)</f>
        <v>1852500</v>
      </c>
      <c r="T360" s="215">
        <v>20</v>
      </c>
      <c r="U360" s="215">
        <v>75</v>
      </c>
      <c r="V360" s="213">
        <f>SUM(S360-(S360*U360/100))</f>
        <v>463125</v>
      </c>
      <c r="W360" s="213">
        <f>SUM(J360+V360)</f>
        <v>495375</v>
      </c>
      <c r="X360" s="208">
        <f>W360</f>
        <v>495375</v>
      </c>
      <c r="Y360" s="215">
        <v>10</v>
      </c>
      <c r="Z360" s="215">
        <v>0</v>
      </c>
      <c r="AA360" s="229">
        <v>0.02</v>
      </c>
      <c r="AB360" s="677"/>
    </row>
    <row r="361" spans="1:28" x14ac:dyDescent="0.3">
      <c r="A361" s="215"/>
      <c r="B361" s="217"/>
      <c r="C361" s="215"/>
      <c r="D361" s="215"/>
      <c r="E361" s="215"/>
      <c r="F361" s="215"/>
      <c r="G361" s="215"/>
      <c r="H361" s="209">
        <f>SUM((D361*400)+(E361*100)+F361)</f>
        <v>0</v>
      </c>
      <c r="I361" s="215"/>
      <c r="J361" s="213">
        <f>SUM(H361*I361)</f>
        <v>0</v>
      </c>
      <c r="K361" s="215"/>
      <c r="L361" s="215"/>
      <c r="M361" s="217" t="s">
        <v>8</v>
      </c>
      <c r="N361" s="217" t="s">
        <v>0</v>
      </c>
      <c r="O361" s="215">
        <v>30</v>
      </c>
      <c r="P361" s="215"/>
      <c r="Q361" s="215"/>
      <c r="R361" s="215">
        <v>5400</v>
      </c>
      <c r="S361" s="213">
        <f>SUM(O361*R361)</f>
        <v>162000</v>
      </c>
      <c r="T361" s="215">
        <v>30</v>
      </c>
      <c r="U361" s="215">
        <v>93</v>
      </c>
      <c r="V361" s="213">
        <f>SUM(S361-(S361*U361/100))</f>
        <v>11340</v>
      </c>
      <c r="W361" s="213">
        <f>SUM(J361+V361)</f>
        <v>11340</v>
      </c>
      <c r="X361" s="208">
        <f>W361</f>
        <v>11340</v>
      </c>
      <c r="Y361" s="215">
        <v>50</v>
      </c>
      <c r="Z361" s="215">
        <v>0</v>
      </c>
      <c r="AA361" s="229">
        <v>0.01</v>
      </c>
      <c r="AB361" s="463"/>
    </row>
    <row r="362" spans="1:28" x14ac:dyDescent="0.3">
      <c r="A362" s="215"/>
      <c r="B362" s="217"/>
      <c r="C362" s="215"/>
      <c r="D362" s="215"/>
      <c r="E362" s="215"/>
      <c r="F362" s="215"/>
      <c r="G362" s="215"/>
      <c r="H362" s="209">
        <f>SUM((D362*400)+(E362*100)+F362)</f>
        <v>0</v>
      </c>
      <c r="I362" s="215"/>
      <c r="J362" s="213">
        <f>SUM(H362*I362)</f>
        <v>0</v>
      </c>
      <c r="K362" s="215"/>
      <c r="L362" s="215"/>
      <c r="M362" s="217" t="s">
        <v>16</v>
      </c>
      <c r="N362" s="217" t="s">
        <v>2</v>
      </c>
      <c r="O362" s="215">
        <v>30</v>
      </c>
      <c r="P362" s="215"/>
      <c r="Q362" s="215"/>
      <c r="R362" s="215">
        <v>2400</v>
      </c>
      <c r="S362" s="213">
        <f>SUM(O362*R362)</f>
        <v>72000</v>
      </c>
      <c r="T362" s="215">
        <v>5</v>
      </c>
      <c r="U362" s="215">
        <v>5</v>
      </c>
      <c r="V362" s="213">
        <f>SUM(S362-(S362*U362/100))</f>
        <v>68400</v>
      </c>
      <c r="W362" s="213">
        <f>SUM(J362+V362)</f>
        <v>68400</v>
      </c>
      <c r="X362" s="208">
        <f>W362</f>
        <v>68400</v>
      </c>
      <c r="Y362" s="215">
        <v>0</v>
      </c>
      <c r="Z362" s="219">
        <f>X362</f>
        <v>68400</v>
      </c>
      <c r="AA362" s="229">
        <v>0.03</v>
      </c>
      <c r="AB362" s="463"/>
    </row>
    <row r="363" spans="1:28" x14ac:dyDescent="0.3">
      <c r="A363" s="215">
        <v>295</v>
      </c>
      <c r="B363" s="217" t="s">
        <v>4</v>
      </c>
      <c r="C363" s="215">
        <v>17539</v>
      </c>
      <c r="D363" s="215">
        <v>18</v>
      </c>
      <c r="E363" s="215">
        <v>2</v>
      </c>
      <c r="F363" s="215">
        <v>4</v>
      </c>
      <c r="G363" s="215">
        <v>1</v>
      </c>
      <c r="H363" s="209">
        <f>SUM((D363*400)+(E363*100)+F363)</f>
        <v>7404</v>
      </c>
      <c r="I363" s="215">
        <v>75</v>
      </c>
      <c r="J363" s="213">
        <f>SUM(H363*I363)</f>
        <v>555300</v>
      </c>
      <c r="K363" s="215"/>
      <c r="L363" s="215"/>
      <c r="M363" s="217"/>
      <c r="N363" s="217"/>
      <c r="O363" s="215"/>
      <c r="P363" s="215"/>
      <c r="Q363" s="215"/>
      <c r="R363" s="215"/>
      <c r="S363" s="213">
        <f>SUM(O363*R363)</f>
        <v>0</v>
      </c>
      <c r="T363" s="215"/>
      <c r="U363" s="215"/>
      <c r="V363" s="213">
        <f>SUM(S363-(S363*U363/100))</f>
        <v>0</v>
      </c>
      <c r="W363" s="213">
        <f>SUM(J363+V363)</f>
        <v>555300</v>
      </c>
      <c r="X363" s="208">
        <f>W363</f>
        <v>555300</v>
      </c>
      <c r="Y363" s="215">
        <v>50</v>
      </c>
      <c r="Z363" s="215">
        <v>0</v>
      </c>
      <c r="AA363" s="229">
        <v>0.01</v>
      </c>
      <c r="AB363" s="463"/>
    </row>
    <row r="364" spans="1:28" x14ac:dyDescent="0.3">
      <c r="A364" s="215">
        <v>296</v>
      </c>
      <c r="B364" s="217" t="s">
        <v>4</v>
      </c>
      <c r="C364" s="215">
        <v>20481</v>
      </c>
      <c r="D364" s="215">
        <v>37</v>
      </c>
      <c r="E364" s="215">
        <v>0</v>
      </c>
      <c r="F364" s="215">
        <v>50</v>
      </c>
      <c r="G364" s="215">
        <v>1</v>
      </c>
      <c r="H364" s="209">
        <f>SUM((D364*400)+(E364*100)+F364)</f>
        <v>14850</v>
      </c>
      <c r="I364" s="215">
        <v>75</v>
      </c>
      <c r="J364" s="213">
        <f>SUM(H364*I364)</f>
        <v>1113750</v>
      </c>
      <c r="K364" s="215"/>
      <c r="L364" s="215"/>
      <c r="M364" s="217"/>
      <c r="N364" s="217"/>
      <c r="O364" s="215"/>
      <c r="P364" s="215"/>
      <c r="Q364" s="215"/>
      <c r="R364" s="215"/>
      <c r="S364" s="213">
        <f>SUM(O364*R364)</f>
        <v>0</v>
      </c>
      <c r="T364" s="215"/>
      <c r="U364" s="215"/>
      <c r="V364" s="213">
        <f>SUM(S364-(S364*U364/100))</f>
        <v>0</v>
      </c>
      <c r="W364" s="213">
        <f>SUM(J364+V364)</f>
        <v>1113750</v>
      </c>
      <c r="X364" s="208">
        <f>W364</f>
        <v>1113750</v>
      </c>
      <c r="Y364" s="215">
        <v>50</v>
      </c>
      <c r="Z364" s="215">
        <v>0</v>
      </c>
      <c r="AA364" s="229">
        <v>0.01</v>
      </c>
      <c r="AB364" s="463"/>
    </row>
    <row r="365" spans="1:28" x14ac:dyDescent="0.3">
      <c r="A365" s="215">
        <v>297</v>
      </c>
      <c r="B365" s="217" t="s">
        <v>4</v>
      </c>
      <c r="C365" s="215">
        <v>8435</v>
      </c>
      <c r="D365" s="215">
        <v>0</v>
      </c>
      <c r="E365" s="215">
        <v>0</v>
      </c>
      <c r="F365" s="215">
        <v>50</v>
      </c>
      <c r="G365" s="215">
        <v>1</v>
      </c>
      <c r="H365" s="209">
        <f>SUM((D365*400)+(E365*100)+F365)</f>
        <v>50</v>
      </c>
      <c r="I365" s="215">
        <v>200</v>
      </c>
      <c r="J365" s="213">
        <f>SUM(H365*I365)</f>
        <v>10000</v>
      </c>
      <c r="K365" s="215"/>
      <c r="L365" s="215"/>
      <c r="M365" s="217"/>
      <c r="N365" s="217"/>
      <c r="O365" s="215"/>
      <c r="P365" s="215"/>
      <c r="Q365" s="215"/>
      <c r="R365" s="215"/>
      <c r="S365" s="213">
        <f>SUM(O365*R365)</f>
        <v>0</v>
      </c>
      <c r="T365" s="215"/>
      <c r="U365" s="215"/>
      <c r="V365" s="213">
        <f>SUM(S365-(S365*U365/100))</f>
        <v>0</v>
      </c>
      <c r="W365" s="213">
        <f>SUM(J365+V365)</f>
        <v>10000</v>
      </c>
      <c r="X365" s="208">
        <f>W365</f>
        <v>10000</v>
      </c>
      <c r="Y365" s="215">
        <v>50</v>
      </c>
      <c r="Z365" s="215">
        <v>0</v>
      </c>
      <c r="AA365" s="229">
        <v>0.01</v>
      </c>
      <c r="AB365" s="463"/>
    </row>
    <row r="366" spans="1:28" x14ac:dyDescent="0.3">
      <c r="A366" s="215">
        <v>298</v>
      </c>
      <c r="B366" s="217" t="s">
        <v>14</v>
      </c>
      <c r="C366" s="215">
        <v>5733</v>
      </c>
      <c r="D366" s="215">
        <v>0</v>
      </c>
      <c r="E366" s="215">
        <v>2</v>
      </c>
      <c r="F366" s="215">
        <v>55</v>
      </c>
      <c r="G366" s="215">
        <v>1</v>
      </c>
      <c r="H366" s="209">
        <f>SUM((D366*400)+(E366*100)+F366)</f>
        <v>255</v>
      </c>
      <c r="I366" s="215">
        <v>75</v>
      </c>
      <c r="J366" s="213">
        <f>SUM(H366*I366)</f>
        <v>19125</v>
      </c>
      <c r="K366" s="215"/>
      <c r="L366" s="215"/>
      <c r="M366" s="217" t="s">
        <v>71</v>
      </c>
      <c r="N366" s="217" t="s">
        <v>0</v>
      </c>
      <c r="O366" s="215">
        <v>8.8000000000000007</v>
      </c>
      <c r="P366" s="215"/>
      <c r="Q366" s="215"/>
      <c r="R366" s="215">
        <v>5400</v>
      </c>
      <c r="S366" s="213">
        <f>SUM(O366*R366)</f>
        <v>47520.000000000007</v>
      </c>
      <c r="T366" s="215">
        <v>7</v>
      </c>
      <c r="U366" s="215">
        <v>25</v>
      </c>
      <c r="V366" s="213">
        <f>SUM(S366-(S366*U366/100))</f>
        <v>35640.000000000007</v>
      </c>
      <c r="W366" s="213">
        <f>SUM(J366+V366)</f>
        <v>54765.000000000007</v>
      </c>
      <c r="X366" s="208">
        <f>W366</f>
        <v>54765.000000000007</v>
      </c>
      <c r="Y366" s="215">
        <v>50</v>
      </c>
      <c r="Z366" s="215">
        <v>0</v>
      </c>
      <c r="AA366" s="229">
        <v>0.01</v>
      </c>
      <c r="AB366" s="494"/>
    </row>
    <row r="367" spans="1:28" x14ac:dyDescent="0.3">
      <c r="A367" s="215">
        <v>299</v>
      </c>
      <c r="B367" s="217" t="s">
        <v>4</v>
      </c>
      <c r="C367" s="215">
        <v>16668</v>
      </c>
      <c r="D367" s="215">
        <v>0</v>
      </c>
      <c r="E367" s="215">
        <v>0</v>
      </c>
      <c r="F367" s="215">
        <v>70</v>
      </c>
      <c r="G367" s="215">
        <v>1</v>
      </c>
      <c r="H367" s="209">
        <f>SUM((D367*400)+(E367*100)+F367)</f>
        <v>70</v>
      </c>
      <c r="I367" s="215">
        <v>75</v>
      </c>
      <c r="J367" s="213">
        <f>SUM(H367*I367)</f>
        <v>5250</v>
      </c>
      <c r="K367" s="215"/>
      <c r="L367" s="215">
        <v>56</v>
      </c>
      <c r="M367" s="217"/>
      <c r="N367" s="217"/>
      <c r="O367" s="215"/>
      <c r="P367" s="215"/>
      <c r="Q367" s="215"/>
      <c r="R367" s="215"/>
      <c r="S367" s="213">
        <f>SUM(O367*R367)</f>
        <v>0</v>
      </c>
      <c r="T367" s="215"/>
      <c r="U367" s="215"/>
      <c r="V367" s="213">
        <f>SUM(S367-(S367*U367/100))</f>
        <v>0</v>
      </c>
      <c r="W367" s="213">
        <f>SUM(J367+V367)</f>
        <v>5250</v>
      </c>
      <c r="X367" s="208">
        <f>W367</f>
        <v>5250</v>
      </c>
      <c r="Y367" s="215">
        <v>50</v>
      </c>
      <c r="Z367" s="215">
        <v>0</v>
      </c>
      <c r="AA367" s="229">
        <v>0.01</v>
      </c>
      <c r="AB367" s="463"/>
    </row>
    <row r="368" spans="1:28" x14ac:dyDescent="0.3">
      <c r="A368" s="215">
        <v>300</v>
      </c>
      <c r="B368" s="217" t="s">
        <v>4</v>
      </c>
      <c r="C368" s="215">
        <v>17201</v>
      </c>
      <c r="D368" s="215">
        <v>5</v>
      </c>
      <c r="E368" s="215">
        <v>0</v>
      </c>
      <c r="F368" s="215">
        <v>0</v>
      </c>
      <c r="G368" s="215">
        <v>1</v>
      </c>
      <c r="H368" s="209">
        <f>SUM((D368*400)+(E368*100)+F368)</f>
        <v>2000</v>
      </c>
      <c r="I368" s="215">
        <v>75</v>
      </c>
      <c r="J368" s="213">
        <f>SUM(H368*I368)</f>
        <v>150000</v>
      </c>
      <c r="K368" s="215"/>
      <c r="L368" s="215">
        <v>13</v>
      </c>
      <c r="M368" s="217"/>
      <c r="N368" s="217"/>
      <c r="O368" s="215"/>
      <c r="P368" s="215"/>
      <c r="Q368" s="215"/>
      <c r="R368" s="215"/>
      <c r="S368" s="213">
        <f>SUM(O368*R368)</f>
        <v>0</v>
      </c>
      <c r="T368" s="215"/>
      <c r="U368" s="215"/>
      <c r="V368" s="213">
        <f>SUM(S368-(S368*U368/100))</f>
        <v>0</v>
      </c>
      <c r="W368" s="213">
        <f>SUM(J368+V368)</f>
        <v>150000</v>
      </c>
      <c r="X368" s="208">
        <f>W368</f>
        <v>150000</v>
      </c>
      <c r="Y368" s="215">
        <v>50</v>
      </c>
      <c r="Z368" s="215">
        <v>0</v>
      </c>
      <c r="AA368" s="229">
        <v>0.01</v>
      </c>
      <c r="AB368" s="463"/>
    </row>
    <row r="369" spans="1:28" x14ac:dyDescent="0.3">
      <c r="A369" s="215">
        <v>301</v>
      </c>
      <c r="B369" s="217" t="s">
        <v>4</v>
      </c>
      <c r="C369" s="215">
        <v>17489</v>
      </c>
      <c r="D369" s="215">
        <v>2</v>
      </c>
      <c r="E369" s="215">
        <v>0</v>
      </c>
      <c r="F369" s="215">
        <v>0</v>
      </c>
      <c r="G369" s="215">
        <v>1</v>
      </c>
      <c r="H369" s="209">
        <f>SUM((D369*400)+(E369*100)+F369)</f>
        <v>800</v>
      </c>
      <c r="I369" s="215">
        <v>75</v>
      </c>
      <c r="J369" s="213">
        <f>SUM(H369*I369)</f>
        <v>60000</v>
      </c>
      <c r="K369" s="215"/>
      <c r="L369" s="215"/>
      <c r="M369" s="217"/>
      <c r="N369" s="217"/>
      <c r="O369" s="215"/>
      <c r="P369" s="215"/>
      <c r="Q369" s="215"/>
      <c r="R369" s="215"/>
      <c r="S369" s="213">
        <f>SUM(O369*R369)</f>
        <v>0</v>
      </c>
      <c r="T369" s="215"/>
      <c r="U369" s="215"/>
      <c r="V369" s="213">
        <f>SUM(S369-(S369*U369/100))</f>
        <v>0</v>
      </c>
      <c r="W369" s="213">
        <f>SUM(J369+V369)</f>
        <v>60000</v>
      </c>
      <c r="X369" s="208">
        <f>W369</f>
        <v>60000</v>
      </c>
      <c r="Y369" s="215">
        <v>50</v>
      </c>
      <c r="Z369" s="215">
        <v>0</v>
      </c>
      <c r="AA369" s="229">
        <v>0.01</v>
      </c>
      <c r="AB369" s="463"/>
    </row>
    <row r="370" spans="1:28" x14ac:dyDescent="0.3">
      <c r="A370" s="215">
        <v>302</v>
      </c>
      <c r="B370" s="217" t="s">
        <v>4</v>
      </c>
      <c r="C370" s="215">
        <v>17202</v>
      </c>
      <c r="D370" s="215">
        <v>5</v>
      </c>
      <c r="E370" s="215">
        <v>0</v>
      </c>
      <c r="F370" s="215">
        <v>0</v>
      </c>
      <c r="G370" s="215">
        <v>1</v>
      </c>
      <c r="H370" s="209">
        <f>SUM((D370*400)+(E370*100)+F370)</f>
        <v>2000</v>
      </c>
      <c r="I370" s="215">
        <v>75</v>
      </c>
      <c r="J370" s="213">
        <f>SUM(H370*I370)</f>
        <v>150000</v>
      </c>
      <c r="K370" s="215"/>
      <c r="L370" s="215"/>
      <c r="M370" s="217"/>
      <c r="N370" s="217"/>
      <c r="O370" s="215"/>
      <c r="P370" s="215"/>
      <c r="Q370" s="215"/>
      <c r="R370" s="215"/>
      <c r="S370" s="213">
        <f>SUM(O370*R370)</f>
        <v>0</v>
      </c>
      <c r="T370" s="215"/>
      <c r="U370" s="215"/>
      <c r="V370" s="213">
        <f>SUM(S370-(S370*U370/100))</f>
        <v>0</v>
      </c>
      <c r="W370" s="213">
        <f>SUM(J370+V370)</f>
        <v>150000</v>
      </c>
      <c r="X370" s="208">
        <f>W370</f>
        <v>150000</v>
      </c>
      <c r="Y370" s="215">
        <v>50</v>
      </c>
      <c r="Z370" s="215">
        <v>0</v>
      </c>
      <c r="AA370" s="229">
        <v>0.01</v>
      </c>
      <c r="AB370" s="463"/>
    </row>
    <row r="371" spans="1:28" x14ac:dyDescent="0.3">
      <c r="A371" s="215">
        <v>303</v>
      </c>
      <c r="B371" s="217" t="s">
        <v>4</v>
      </c>
      <c r="C371" s="215">
        <v>1763</v>
      </c>
      <c r="D371" s="215">
        <v>3</v>
      </c>
      <c r="E371" s="215">
        <v>0</v>
      </c>
      <c r="F371" s="215">
        <v>14</v>
      </c>
      <c r="G371" s="215">
        <v>1</v>
      </c>
      <c r="H371" s="209">
        <f>SUM((D371*400)+(E371*100)+F371)</f>
        <v>1214</v>
      </c>
      <c r="I371" s="215">
        <v>75</v>
      </c>
      <c r="J371" s="213">
        <f>SUM(H371*I371)</f>
        <v>91050</v>
      </c>
      <c r="K371" s="215"/>
      <c r="L371" s="215"/>
      <c r="M371" s="217"/>
      <c r="N371" s="217"/>
      <c r="O371" s="215"/>
      <c r="P371" s="215"/>
      <c r="Q371" s="215"/>
      <c r="R371" s="215"/>
      <c r="S371" s="213">
        <f>SUM(O371*R371)</f>
        <v>0</v>
      </c>
      <c r="T371" s="215"/>
      <c r="U371" s="215"/>
      <c r="V371" s="213">
        <f>SUM(S371-(S371*U371/100))</f>
        <v>0</v>
      </c>
      <c r="W371" s="213">
        <f>SUM(J371+V371)</f>
        <v>91050</v>
      </c>
      <c r="X371" s="208">
        <f>W371</f>
        <v>91050</v>
      </c>
      <c r="Y371" s="215">
        <v>50</v>
      </c>
      <c r="Z371" s="215">
        <v>0</v>
      </c>
      <c r="AA371" s="229">
        <v>0.01</v>
      </c>
      <c r="AB371" s="463"/>
    </row>
    <row r="372" spans="1:28" x14ac:dyDescent="0.3">
      <c r="A372" s="215">
        <v>304</v>
      </c>
      <c r="B372" s="217" t="s">
        <v>4</v>
      </c>
      <c r="C372" s="215">
        <v>15424</v>
      </c>
      <c r="D372" s="215">
        <v>0</v>
      </c>
      <c r="E372" s="215">
        <v>2</v>
      </c>
      <c r="F372" s="215">
        <v>45.1</v>
      </c>
      <c r="G372" s="215">
        <v>1</v>
      </c>
      <c r="H372" s="209">
        <f>SUM((D372*400)+(E372*100)+F372)</f>
        <v>245.1</v>
      </c>
      <c r="I372" s="215">
        <v>75</v>
      </c>
      <c r="J372" s="213">
        <f>SUM(H372*I372)</f>
        <v>18382.5</v>
      </c>
      <c r="K372" s="215"/>
      <c r="L372" s="215"/>
      <c r="M372" s="217"/>
      <c r="N372" s="217"/>
      <c r="O372" s="215"/>
      <c r="P372" s="215"/>
      <c r="Q372" s="215"/>
      <c r="R372" s="215"/>
      <c r="S372" s="213">
        <f>SUM(O372*R372)</f>
        <v>0</v>
      </c>
      <c r="T372" s="215"/>
      <c r="U372" s="215"/>
      <c r="V372" s="213">
        <f>SUM(S372-(S372*U372/100))</f>
        <v>0</v>
      </c>
      <c r="W372" s="213">
        <f>SUM(J372+V372)</f>
        <v>18382.5</v>
      </c>
      <c r="X372" s="208">
        <f>W372</f>
        <v>18382.5</v>
      </c>
      <c r="Y372" s="215">
        <v>50</v>
      </c>
      <c r="Z372" s="215">
        <v>0</v>
      </c>
      <c r="AA372" s="229">
        <v>0.01</v>
      </c>
      <c r="AB372" s="463"/>
    </row>
    <row r="373" spans="1:28" x14ac:dyDescent="0.3">
      <c r="A373" s="215">
        <v>305</v>
      </c>
      <c r="B373" s="217" t="s">
        <v>4</v>
      </c>
      <c r="C373" s="215">
        <v>11533</v>
      </c>
      <c r="D373" s="215">
        <v>2</v>
      </c>
      <c r="E373" s="215">
        <v>0</v>
      </c>
      <c r="F373" s="215">
        <v>98</v>
      </c>
      <c r="G373" s="215">
        <v>1</v>
      </c>
      <c r="H373" s="209">
        <f>SUM((D373*400)+(E373*100)+F373)</f>
        <v>898</v>
      </c>
      <c r="I373" s="215">
        <v>75</v>
      </c>
      <c r="J373" s="213">
        <f>SUM(H373*I373)</f>
        <v>67350</v>
      </c>
      <c r="K373" s="215"/>
      <c r="L373" s="215"/>
      <c r="M373" s="217"/>
      <c r="N373" s="217"/>
      <c r="O373" s="215"/>
      <c r="P373" s="215"/>
      <c r="Q373" s="215"/>
      <c r="R373" s="215"/>
      <c r="S373" s="213">
        <f>SUM(O373*R373)</f>
        <v>0</v>
      </c>
      <c r="T373" s="215"/>
      <c r="U373" s="215"/>
      <c r="V373" s="213">
        <f>SUM(S373-(S373*U373/100))</f>
        <v>0</v>
      </c>
      <c r="W373" s="213">
        <f>SUM(J373+V373)</f>
        <v>67350</v>
      </c>
      <c r="X373" s="208">
        <f>W373</f>
        <v>67350</v>
      </c>
      <c r="Y373" s="215">
        <v>50</v>
      </c>
      <c r="Z373" s="215">
        <v>0</v>
      </c>
      <c r="AA373" s="229">
        <v>0.01</v>
      </c>
      <c r="AB373" s="463"/>
    </row>
    <row r="374" spans="1:28" x14ac:dyDescent="0.3">
      <c r="A374" s="215">
        <v>306</v>
      </c>
      <c r="B374" s="217" t="s">
        <v>4</v>
      </c>
      <c r="C374" s="215">
        <v>9051</v>
      </c>
      <c r="D374" s="215">
        <v>10</v>
      </c>
      <c r="E374" s="215">
        <v>0</v>
      </c>
      <c r="F374" s="215">
        <v>4</v>
      </c>
      <c r="G374" s="215">
        <v>1</v>
      </c>
      <c r="H374" s="209">
        <f>SUM((D374*400)+(E374*100)+F374)</f>
        <v>4004</v>
      </c>
      <c r="I374" s="215">
        <v>75</v>
      </c>
      <c r="J374" s="213">
        <f>SUM(H374*I374)</f>
        <v>300300</v>
      </c>
      <c r="K374" s="215"/>
      <c r="L374" s="215"/>
      <c r="M374" s="217"/>
      <c r="N374" s="217"/>
      <c r="O374" s="215"/>
      <c r="P374" s="215"/>
      <c r="Q374" s="215"/>
      <c r="R374" s="215"/>
      <c r="S374" s="213">
        <f>SUM(O374*R374)</f>
        <v>0</v>
      </c>
      <c r="T374" s="215"/>
      <c r="U374" s="215"/>
      <c r="V374" s="213">
        <f>SUM(S374-(S374*U374/100))</f>
        <v>0</v>
      </c>
      <c r="W374" s="213">
        <f>SUM(J374+V374)</f>
        <v>300300</v>
      </c>
      <c r="X374" s="208">
        <f>W374</f>
        <v>300300</v>
      </c>
      <c r="Y374" s="215">
        <v>50</v>
      </c>
      <c r="Z374" s="215">
        <v>0</v>
      </c>
      <c r="AA374" s="229">
        <v>0.01</v>
      </c>
      <c r="AB374" s="463"/>
    </row>
    <row r="375" spans="1:28" x14ac:dyDescent="0.3">
      <c r="A375" s="215">
        <v>307</v>
      </c>
      <c r="B375" s="217" t="s">
        <v>4</v>
      </c>
      <c r="C375" s="215">
        <v>15014</v>
      </c>
      <c r="D375" s="215">
        <v>5</v>
      </c>
      <c r="E375" s="215">
        <v>2</v>
      </c>
      <c r="F375" s="215">
        <v>48</v>
      </c>
      <c r="G375" s="215">
        <v>1</v>
      </c>
      <c r="H375" s="209">
        <f>SUM((D375*400)+(E375*100)+F375)</f>
        <v>2248</v>
      </c>
      <c r="I375" s="215">
        <v>75</v>
      </c>
      <c r="J375" s="213">
        <f>SUM(H375*I375)</f>
        <v>168600</v>
      </c>
      <c r="K375" s="215"/>
      <c r="L375" s="215"/>
      <c r="M375" s="217"/>
      <c r="N375" s="217"/>
      <c r="O375" s="215"/>
      <c r="P375" s="215"/>
      <c r="Q375" s="215"/>
      <c r="R375" s="215"/>
      <c r="S375" s="213">
        <f>SUM(O375*R375)</f>
        <v>0</v>
      </c>
      <c r="T375" s="215"/>
      <c r="U375" s="215"/>
      <c r="V375" s="213">
        <f>SUM(S375-(S375*U375/100))</f>
        <v>0</v>
      </c>
      <c r="W375" s="213">
        <f>SUM(J375+V375)</f>
        <v>168600</v>
      </c>
      <c r="X375" s="208">
        <f>W375</f>
        <v>168600</v>
      </c>
      <c r="Y375" s="215">
        <v>50</v>
      </c>
      <c r="Z375" s="215">
        <v>0</v>
      </c>
      <c r="AA375" s="229">
        <v>0.01</v>
      </c>
      <c r="AB375" s="463"/>
    </row>
    <row r="376" spans="1:28" x14ac:dyDescent="0.3">
      <c r="A376" s="215">
        <v>308</v>
      </c>
      <c r="B376" s="217" t="s">
        <v>4</v>
      </c>
      <c r="C376" s="215">
        <v>17549</v>
      </c>
      <c r="D376" s="215">
        <v>1</v>
      </c>
      <c r="E376" s="215">
        <v>2</v>
      </c>
      <c r="F376" s="215">
        <v>84</v>
      </c>
      <c r="G376" s="215">
        <v>2</v>
      </c>
      <c r="H376" s="209">
        <f>SUM((D376*400)+(E376*100)+F376)</f>
        <v>684</v>
      </c>
      <c r="I376" s="215">
        <v>75</v>
      </c>
      <c r="J376" s="213">
        <f>SUM(H376*I376)</f>
        <v>51300</v>
      </c>
      <c r="K376" s="215"/>
      <c r="L376" s="215">
        <v>82</v>
      </c>
      <c r="M376" s="217" t="s">
        <v>3</v>
      </c>
      <c r="N376" s="217" t="s">
        <v>2</v>
      </c>
      <c r="O376" s="215">
        <v>27</v>
      </c>
      <c r="P376" s="215"/>
      <c r="Q376" s="215"/>
      <c r="R376" s="215">
        <v>6500</v>
      </c>
      <c r="S376" s="213">
        <f>SUM(O376*R376)</f>
        <v>175500</v>
      </c>
      <c r="T376" s="215">
        <v>3</v>
      </c>
      <c r="U376" s="215">
        <v>3</v>
      </c>
      <c r="V376" s="213">
        <f>SUM(S376-(S376*U376/100))</f>
        <v>170235</v>
      </c>
      <c r="W376" s="213">
        <f>SUM(J376+V376)</f>
        <v>221535</v>
      </c>
      <c r="X376" s="208">
        <f>W376</f>
        <v>221535</v>
      </c>
      <c r="Y376" s="215">
        <v>10</v>
      </c>
      <c r="Z376" s="215">
        <v>0</v>
      </c>
      <c r="AA376" s="229">
        <v>0.02</v>
      </c>
      <c r="AB376" s="229"/>
    </row>
    <row r="377" spans="1:28" x14ac:dyDescent="0.3">
      <c r="A377" s="215">
        <v>309</v>
      </c>
      <c r="B377" s="217" t="s">
        <v>4</v>
      </c>
      <c r="C377" s="215">
        <v>9787</v>
      </c>
      <c r="D377" s="215">
        <v>0</v>
      </c>
      <c r="E377" s="215">
        <v>1</v>
      </c>
      <c r="F377" s="215">
        <v>83</v>
      </c>
      <c r="G377" s="215">
        <v>1</v>
      </c>
      <c r="H377" s="209">
        <f>SUM((D377*400)+(E377*100)+F377)</f>
        <v>183</v>
      </c>
      <c r="I377" s="215">
        <v>130</v>
      </c>
      <c r="J377" s="213">
        <f>SUM(H377*I377)</f>
        <v>23790</v>
      </c>
      <c r="K377" s="215"/>
      <c r="L377" s="215"/>
      <c r="M377" s="217"/>
      <c r="N377" s="217"/>
      <c r="O377" s="215"/>
      <c r="P377" s="215"/>
      <c r="Q377" s="215"/>
      <c r="R377" s="215"/>
      <c r="S377" s="213">
        <f>SUM(O377*R377)</f>
        <v>0</v>
      </c>
      <c r="T377" s="215"/>
      <c r="U377" s="215"/>
      <c r="V377" s="213">
        <f>SUM(S377-(S377*U377/100))</f>
        <v>0</v>
      </c>
      <c r="W377" s="213">
        <f>SUM(J377+V377)</f>
        <v>23790</v>
      </c>
      <c r="X377" s="208">
        <f>W377</f>
        <v>23790</v>
      </c>
      <c r="Y377" s="215">
        <v>50</v>
      </c>
      <c r="Z377" s="215">
        <v>0</v>
      </c>
      <c r="AA377" s="229">
        <v>0.01</v>
      </c>
      <c r="AB377" s="463"/>
    </row>
    <row r="378" spans="1:28" x14ac:dyDescent="0.3">
      <c r="A378" s="215">
        <v>310</v>
      </c>
      <c r="B378" s="217" t="s">
        <v>4</v>
      </c>
      <c r="C378" s="215">
        <v>4504</v>
      </c>
      <c r="D378" s="215">
        <v>0</v>
      </c>
      <c r="E378" s="215">
        <v>1</v>
      </c>
      <c r="F378" s="215">
        <v>8</v>
      </c>
      <c r="G378" s="215">
        <v>1</v>
      </c>
      <c r="H378" s="209">
        <f>SUM((D378*400)+(E378*100)+F378)</f>
        <v>108</v>
      </c>
      <c r="I378" s="215">
        <v>75</v>
      </c>
      <c r="J378" s="213">
        <f>SUM(H378*I378)</f>
        <v>8100</v>
      </c>
      <c r="K378" s="215"/>
      <c r="L378" s="215"/>
      <c r="M378" s="217"/>
      <c r="N378" s="217"/>
      <c r="O378" s="215"/>
      <c r="P378" s="215"/>
      <c r="Q378" s="215"/>
      <c r="R378" s="215"/>
      <c r="S378" s="213">
        <f>SUM(O378*R378)</f>
        <v>0</v>
      </c>
      <c r="T378" s="215"/>
      <c r="U378" s="215"/>
      <c r="V378" s="213">
        <f>SUM(S378-(S378*U378/100))</f>
        <v>0</v>
      </c>
      <c r="W378" s="213">
        <f>SUM(J378+V378)</f>
        <v>8100</v>
      </c>
      <c r="X378" s="208">
        <f>W378</f>
        <v>8100</v>
      </c>
      <c r="Y378" s="215">
        <v>50</v>
      </c>
      <c r="Z378" s="215">
        <v>0</v>
      </c>
      <c r="AA378" s="229">
        <v>0.01</v>
      </c>
      <c r="AB378" s="463"/>
    </row>
    <row r="379" spans="1:28" x14ac:dyDescent="0.3">
      <c r="A379" s="215">
        <v>311</v>
      </c>
      <c r="B379" s="217" t="s">
        <v>4</v>
      </c>
      <c r="C379" s="215">
        <v>1670</v>
      </c>
      <c r="D379" s="215">
        <v>18</v>
      </c>
      <c r="E379" s="215">
        <v>2</v>
      </c>
      <c r="F379" s="215">
        <v>10</v>
      </c>
      <c r="G379" s="215">
        <v>1</v>
      </c>
      <c r="H379" s="209">
        <f>SUM((D379*400)+(E379*100)+F379)</f>
        <v>7410</v>
      </c>
      <c r="I379" s="215">
        <v>75</v>
      </c>
      <c r="J379" s="213">
        <f>SUM(H379*I379)</f>
        <v>555750</v>
      </c>
      <c r="K379" s="215"/>
      <c r="L379" s="215"/>
      <c r="M379" s="217"/>
      <c r="N379" s="217"/>
      <c r="O379" s="215"/>
      <c r="P379" s="215"/>
      <c r="Q379" s="215"/>
      <c r="R379" s="215"/>
      <c r="S379" s="213">
        <f>SUM(O379*R379)</f>
        <v>0</v>
      </c>
      <c r="T379" s="215"/>
      <c r="U379" s="215"/>
      <c r="V379" s="213">
        <f>SUM(S379-(S379*U379/100))</f>
        <v>0</v>
      </c>
      <c r="W379" s="213">
        <f>SUM(J379+V379)</f>
        <v>555750</v>
      </c>
      <c r="X379" s="208">
        <f>W379</f>
        <v>555750</v>
      </c>
      <c r="Y379" s="215">
        <v>50</v>
      </c>
      <c r="Z379" s="215">
        <v>0</v>
      </c>
      <c r="AA379" s="229">
        <v>0.01</v>
      </c>
      <c r="AB379" s="463" t="s">
        <v>1368</v>
      </c>
    </row>
    <row r="380" spans="1:28" x14ac:dyDescent="0.3">
      <c r="A380" s="215">
        <v>312</v>
      </c>
      <c r="B380" s="217" t="s">
        <v>4</v>
      </c>
      <c r="C380" s="215">
        <v>1668</v>
      </c>
      <c r="D380" s="215">
        <v>14</v>
      </c>
      <c r="E380" s="215">
        <v>1</v>
      </c>
      <c r="F380" s="215">
        <v>94</v>
      </c>
      <c r="G380" s="215">
        <v>1</v>
      </c>
      <c r="H380" s="209">
        <f>SUM((D380*400)+(E380*100)+F380)</f>
        <v>5794</v>
      </c>
      <c r="I380" s="215">
        <v>75</v>
      </c>
      <c r="J380" s="213">
        <f>SUM(H380*I380)</f>
        <v>434550</v>
      </c>
      <c r="K380" s="215"/>
      <c r="L380" s="215"/>
      <c r="M380" s="217"/>
      <c r="N380" s="217"/>
      <c r="O380" s="215"/>
      <c r="P380" s="215"/>
      <c r="Q380" s="215"/>
      <c r="R380" s="215"/>
      <c r="S380" s="213">
        <f>SUM(O380*R380)</f>
        <v>0</v>
      </c>
      <c r="T380" s="215"/>
      <c r="U380" s="215"/>
      <c r="V380" s="213">
        <f>SUM(S380-(S380*U380/100))</f>
        <v>0</v>
      </c>
      <c r="W380" s="213">
        <f>SUM(J380+V380)</f>
        <v>434550</v>
      </c>
      <c r="X380" s="208">
        <f>W380</f>
        <v>434550</v>
      </c>
      <c r="Y380" s="215">
        <v>50</v>
      </c>
      <c r="Z380" s="215">
        <v>0</v>
      </c>
      <c r="AA380" s="229">
        <v>0.01</v>
      </c>
      <c r="AB380" s="463"/>
    </row>
    <row r="381" spans="1:28" x14ac:dyDescent="0.3">
      <c r="A381" s="215">
        <v>313</v>
      </c>
      <c r="B381" s="217" t="s">
        <v>14</v>
      </c>
      <c r="C381" s="215">
        <v>525</v>
      </c>
      <c r="D381" s="215">
        <v>16</v>
      </c>
      <c r="E381" s="215">
        <v>2</v>
      </c>
      <c r="F381" s="215">
        <v>63</v>
      </c>
      <c r="G381" s="215">
        <v>1</v>
      </c>
      <c r="H381" s="209">
        <f>SUM((D381*400)+(E381*100)+F381)</f>
        <v>6663</v>
      </c>
      <c r="I381" s="215">
        <v>75</v>
      </c>
      <c r="J381" s="213">
        <f>SUM(H381*I381)</f>
        <v>499725</v>
      </c>
      <c r="K381" s="215"/>
      <c r="L381" s="215"/>
      <c r="M381" s="217"/>
      <c r="N381" s="217"/>
      <c r="O381" s="215"/>
      <c r="P381" s="215"/>
      <c r="Q381" s="215"/>
      <c r="R381" s="215"/>
      <c r="S381" s="213">
        <f>SUM(O381*R381)</f>
        <v>0</v>
      </c>
      <c r="T381" s="215"/>
      <c r="U381" s="215"/>
      <c r="V381" s="213">
        <f>SUM(S381-(S381*U381/100))</f>
        <v>0</v>
      </c>
      <c r="W381" s="213">
        <f>SUM(J381+V381)</f>
        <v>499725</v>
      </c>
      <c r="X381" s="208">
        <f>W381</f>
        <v>499725</v>
      </c>
      <c r="Y381" s="215">
        <v>50</v>
      </c>
      <c r="Z381" s="215">
        <v>0</v>
      </c>
      <c r="AA381" s="229">
        <v>0.01</v>
      </c>
      <c r="AB381" s="463"/>
    </row>
    <row r="382" spans="1:28" x14ac:dyDescent="0.3">
      <c r="A382" s="215"/>
      <c r="B382" s="217"/>
      <c r="C382" s="215"/>
      <c r="D382" s="215"/>
      <c r="E382" s="215"/>
      <c r="F382" s="215"/>
      <c r="G382" s="215"/>
      <c r="H382" s="215"/>
      <c r="I382" s="215"/>
      <c r="J382" s="215"/>
      <c r="K382" s="215"/>
      <c r="L382" s="215"/>
      <c r="M382" s="217"/>
      <c r="N382" s="217"/>
      <c r="O382" s="215"/>
      <c r="P382" s="215"/>
      <c r="Q382" s="215"/>
      <c r="R382" s="215"/>
      <c r="S382" s="215"/>
      <c r="T382" s="215"/>
      <c r="U382" s="215"/>
      <c r="V382" s="213">
        <f>SUM(R382-(R382*U382/100))</f>
        <v>0</v>
      </c>
      <c r="W382" s="213">
        <f>SUM(J382+V382)</f>
        <v>0</v>
      </c>
      <c r="X382" s="215"/>
      <c r="Y382" s="215"/>
      <c r="Z382" s="215"/>
      <c r="AA382" s="229"/>
    </row>
    <row r="383" spans="1:28" x14ac:dyDescent="0.3">
      <c r="A383" s="215"/>
      <c r="B383" s="217"/>
      <c r="C383" s="215"/>
      <c r="D383" s="215"/>
      <c r="E383" s="215"/>
      <c r="F383" s="215"/>
      <c r="G383" s="215"/>
      <c r="H383" s="215"/>
      <c r="I383" s="215"/>
      <c r="J383" s="215"/>
      <c r="K383" s="215"/>
      <c r="L383" s="215"/>
      <c r="M383" s="217"/>
      <c r="N383" s="217"/>
      <c r="O383" s="215"/>
      <c r="P383" s="215"/>
      <c r="Q383" s="215"/>
      <c r="R383" s="215"/>
      <c r="S383" s="215"/>
      <c r="T383" s="215"/>
      <c r="U383" s="215"/>
      <c r="V383" s="213">
        <f>SUM(R383-(R383*U383/100))</f>
        <v>0</v>
      </c>
      <c r="W383" s="213">
        <f>SUM(J383+V383)</f>
        <v>0</v>
      </c>
      <c r="X383" s="215"/>
      <c r="Y383" s="215"/>
      <c r="Z383" s="215"/>
      <c r="AA383" s="229"/>
    </row>
    <row r="384" spans="1:28" x14ac:dyDescent="0.3">
      <c r="A384" s="215"/>
      <c r="B384" s="217"/>
      <c r="C384" s="215"/>
      <c r="D384" s="215"/>
      <c r="E384" s="215"/>
      <c r="F384" s="215"/>
      <c r="G384" s="215"/>
      <c r="H384" s="215"/>
      <c r="I384" s="215"/>
      <c r="J384" s="215"/>
      <c r="K384" s="215"/>
      <c r="L384" s="215"/>
      <c r="M384" s="217"/>
      <c r="N384" s="217"/>
      <c r="O384" s="215"/>
      <c r="P384" s="215"/>
      <c r="Q384" s="215"/>
      <c r="R384" s="215"/>
      <c r="S384" s="215"/>
      <c r="T384" s="215"/>
      <c r="U384" s="215"/>
      <c r="V384" s="213">
        <f>SUM(R384-(R384*U384/100))</f>
        <v>0</v>
      </c>
      <c r="W384" s="213">
        <f>SUM(J384+V384)</f>
        <v>0</v>
      </c>
      <c r="X384" s="215"/>
      <c r="Y384" s="215"/>
      <c r="Z384" s="215"/>
      <c r="AA384" s="229"/>
    </row>
    <row r="385" spans="1:27" x14ac:dyDescent="0.3">
      <c r="A385" s="215"/>
      <c r="B385" s="217"/>
      <c r="C385" s="215"/>
      <c r="D385" s="215"/>
      <c r="E385" s="215"/>
      <c r="F385" s="215"/>
      <c r="G385" s="215"/>
      <c r="H385" s="215"/>
      <c r="I385" s="215"/>
      <c r="J385" s="215"/>
      <c r="K385" s="215"/>
      <c r="L385" s="215"/>
      <c r="M385" s="217"/>
      <c r="N385" s="217"/>
      <c r="O385" s="215"/>
      <c r="P385" s="215"/>
      <c r="Q385" s="215"/>
      <c r="R385" s="215"/>
      <c r="S385" s="215"/>
      <c r="T385" s="215"/>
      <c r="U385" s="215"/>
      <c r="V385" s="213">
        <f>SUM(R385-(R385*U385/100))</f>
        <v>0</v>
      </c>
      <c r="W385" s="213">
        <f>SUM(J385+V385)</f>
        <v>0</v>
      </c>
      <c r="X385" s="215"/>
      <c r="Y385" s="215"/>
      <c r="Z385" s="215"/>
      <c r="AA385" s="229"/>
    </row>
    <row r="386" spans="1:27" x14ac:dyDescent="0.3">
      <c r="A386" s="215"/>
      <c r="B386" s="217"/>
      <c r="C386" s="215"/>
      <c r="D386" s="215"/>
      <c r="E386" s="215"/>
      <c r="F386" s="215"/>
      <c r="G386" s="215"/>
      <c r="H386" s="215"/>
      <c r="I386" s="215"/>
      <c r="J386" s="215"/>
      <c r="K386" s="215"/>
      <c r="L386" s="215"/>
      <c r="M386" s="217"/>
      <c r="N386" s="217"/>
      <c r="O386" s="215"/>
      <c r="P386" s="215"/>
      <c r="Q386" s="215"/>
      <c r="R386" s="215"/>
      <c r="S386" s="215"/>
      <c r="T386" s="215"/>
      <c r="U386" s="215"/>
      <c r="V386" s="213">
        <f>SUM(R386-(R386*U386/100))</f>
        <v>0</v>
      </c>
      <c r="W386" s="213">
        <f>SUM(J386+V386)</f>
        <v>0</v>
      </c>
      <c r="X386" s="215"/>
      <c r="Y386" s="215"/>
      <c r="Z386" s="215"/>
      <c r="AA386" s="229"/>
    </row>
    <row r="387" spans="1:27" x14ac:dyDescent="0.3">
      <c r="A387" s="215"/>
      <c r="B387" s="217"/>
      <c r="C387" s="215"/>
      <c r="D387" s="215"/>
      <c r="E387" s="215"/>
      <c r="F387" s="215"/>
      <c r="G387" s="215"/>
      <c r="H387" s="215"/>
      <c r="I387" s="215"/>
      <c r="J387" s="215"/>
      <c r="K387" s="215"/>
      <c r="L387" s="215"/>
      <c r="M387" s="217"/>
      <c r="N387" s="217"/>
      <c r="O387" s="215"/>
      <c r="P387" s="215"/>
      <c r="Q387" s="215"/>
      <c r="R387" s="215"/>
      <c r="S387" s="215"/>
      <c r="T387" s="215"/>
      <c r="U387" s="215"/>
      <c r="V387" s="213">
        <f>SUM(R387-(R387*U387/100))</f>
        <v>0</v>
      </c>
      <c r="W387" s="213">
        <f>SUM(J387+V387)</f>
        <v>0</v>
      </c>
      <c r="X387" s="215"/>
      <c r="Y387" s="215"/>
      <c r="Z387" s="215"/>
      <c r="AA387" s="229"/>
    </row>
    <row r="388" spans="1:27" x14ac:dyDescent="0.3">
      <c r="A388" s="215"/>
      <c r="B388" s="217"/>
      <c r="C388" s="215"/>
      <c r="D388" s="215"/>
      <c r="E388" s="215"/>
      <c r="F388" s="215"/>
      <c r="G388" s="215"/>
      <c r="H388" s="215"/>
      <c r="I388" s="215"/>
      <c r="J388" s="215"/>
      <c r="K388" s="215"/>
      <c r="L388" s="215"/>
      <c r="M388" s="217"/>
      <c r="N388" s="217"/>
      <c r="O388" s="215"/>
      <c r="P388" s="215"/>
      <c r="Q388" s="215"/>
      <c r="R388" s="215"/>
      <c r="S388" s="215"/>
      <c r="T388" s="215"/>
      <c r="U388" s="215"/>
      <c r="V388" s="213">
        <f>SUM(R388-(R388*U388/100))</f>
        <v>0</v>
      </c>
      <c r="W388" s="213">
        <f>SUM(J388+V388)</f>
        <v>0</v>
      </c>
      <c r="X388" s="215"/>
      <c r="Y388" s="215"/>
      <c r="Z388" s="215"/>
      <c r="AA388" s="229"/>
    </row>
    <row r="389" spans="1:27" x14ac:dyDescent="0.3">
      <c r="A389" s="215"/>
      <c r="B389" s="217"/>
      <c r="C389" s="215"/>
      <c r="D389" s="215"/>
      <c r="E389" s="215"/>
      <c r="F389" s="215"/>
      <c r="G389" s="215"/>
      <c r="H389" s="215"/>
      <c r="I389" s="215"/>
      <c r="J389" s="215"/>
      <c r="K389" s="215"/>
      <c r="L389" s="215"/>
      <c r="M389" s="217"/>
      <c r="N389" s="217"/>
      <c r="O389" s="215"/>
      <c r="P389" s="215"/>
      <c r="Q389" s="215"/>
      <c r="R389" s="215"/>
      <c r="S389" s="215"/>
      <c r="T389" s="215"/>
      <c r="U389" s="215"/>
      <c r="V389" s="213">
        <f>SUM(R389-(R389*U389/100))</f>
        <v>0</v>
      </c>
      <c r="W389" s="213">
        <f>SUM(J389+V389)</f>
        <v>0</v>
      </c>
      <c r="X389" s="215"/>
      <c r="Y389" s="215"/>
      <c r="Z389" s="215"/>
      <c r="AA389" s="229"/>
    </row>
    <row r="390" spans="1:27" x14ac:dyDescent="0.3">
      <c r="A390" s="215"/>
      <c r="B390" s="217"/>
      <c r="C390" s="215"/>
      <c r="D390" s="215"/>
      <c r="E390" s="215"/>
      <c r="F390" s="215"/>
      <c r="G390" s="215"/>
      <c r="H390" s="215"/>
      <c r="I390" s="215"/>
      <c r="J390" s="215"/>
      <c r="K390" s="215"/>
      <c r="L390" s="215"/>
      <c r="M390" s="217"/>
      <c r="N390" s="217"/>
      <c r="O390" s="215"/>
      <c r="P390" s="215"/>
      <c r="Q390" s="215"/>
      <c r="R390" s="215"/>
      <c r="S390" s="215"/>
      <c r="T390" s="215"/>
      <c r="U390" s="215"/>
      <c r="V390" s="213">
        <f>SUM(R390-(R390*U390/100))</f>
        <v>0</v>
      </c>
      <c r="W390" s="213">
        <f>SUM(J390+V390)</f>
        <v>0</v>
      </c>
      <c r="X390" s="215"/>
      <c r="Y390" s="215"/>
      <c r="Z390" s="215"/>
      <c r="AA390" s="229"/>
    </row>
    <row r="391" spans="1:27" x14ac:dyDescent="0.3">
      <c r="A391" s="215"/>
      <c r="B391" s="217"/>
      <c r="C391" s="215"/>
      <c r="D391" s="215"/>
      <c r="E391" s="215"/>
      <c r="F391" s="215"/>
      <c r="G391" s="215"/>
      <c r="H391" s="215"/>
      <c r="I391" s="215"/>
      <c r="J391" s="215"/>
      <c r="K391" s="215"/>
      <c r="L391" s="215"/>
      <c r="M391" s="217"/>
      <c r="N391" s="217"/>
      <c r="O391" s="215"/>
      <c r="P391" s="215"/>
      <c r="Q391" s="215"/>
      <c r="R391" s="215"/>
      <c r="S391" s="215"/>
      <c r="T391" s="215"/>
      <c r="U391" s="215"/>
      <c r="V391" s="213">
        <f>SUM(R391-(R391*U391/100))</f>
        <v>0</v>
      </c>
      <c r="W391" s="213">
        <f>SUM(J391+V391)</f>
        <v>0</v>
      </c>
      <c r="X391" s="215"/>
      <c r="Y391" s="215"/>
      <c r="Z391" s="215"/>
      <c r="AA391" s="229"/>
    </row>
    <row r="392" spans="1:27" x14ac:dyDescent="0.3">
      <c r="A392" s="215"/>
      <c r="B392" s="217"/>
      <c r="C392" s="215"/>
      <c r="D392" s="215"/>
      <c r="E392" s="215"/>
      <c r="F392" s="215"/>
      <c r="G392" s="215"/>
      <c r="H392" s="215"/>
      <c r="I392" s="215"/>
      <c r="J392" s="215"/>
      <c r="K392" s="215"/>
      <c r="L392" s="215"/>
      <c r="M392" s="217"/>
      <c r="N392" s="217"/>
      <c r="O392" s="215"/>
      <c r="P392" s="215"/>
      <c r="Q392" s="215"/>
      <c r="R392" s="215"/>
      <c r="S392" s="215"/>
      <c r="T392" s="215"/>
      <c r="U392" s="215"/>
      <c r="V392" s="213">
        <f>SUM(R392-(R392*U392/100))</f>
        <v>0</v>
      </c>
      <c r="W392" s="213">
        <f>SUM(J392+V392)</f>
        <v>0</v>
      </c>
      <c r="X392" s="215"/>
      <c r="Y392" s="215"/>
      <c r="Z392" s="215"/>
      <c r="AA392" s="229"/>
    </row>
    <row r="393" spans="1:27" x14ac:dyDescent="0.3">
      <c r="A393" s="215"/>
      <c r="B393" s="217"/>
      <c r="C393" s="215"/>
      <c r="D393" s="215"/>
      <c r="E393" s="215"/>
      <c r="F393" s="215"/>
      <c r="G393" s="215"/>
      <c r="H393" s="215"/>
      <c r="I393" s="215"/>
      <c r="J393" s="215"/>
      <c r="K393" s="215"/>
      <c r="L393" s="215"/>
      <c r="M393" s="217"/>
      <c r="N393" s="217"/>
      <c r="O393" s="215"/>
      <c r="P393" s="215"/>
      <c r="Q393" s="215"/>
      <c r="R393" s="215"/>
      <c r="S393" s="215"/>
      <c r="T393" s="215"/>
      <c r="U393" s="215"/>
      <c r="V393" s="213">
        <f>SUM(R393-(R393*U393/100))</f>
        <v>0</v>
      </c>
      <c r="W393" s="213">
        <f>SUM(J393+V393)</f>
        <v>0</v>
      </c>
      <c r="X393" s="215"/>
      <c r="Y393" s="215"/>
      <c r="Z393" s="215"/>
      <c r="AA393" s="229"/>
    </row>
    <row r="394" spans="1:27" x14ac:dyDescent="0.3">
      <c r="A394" s="215"/>
      <c r="B394" s="217"/>
      <c r="C394" s="215"/>
      <c r="D394" s="215"/>
      <c r="E394" s="215"/>
      <c r="F394" s="215"/>
      <c r="G394" s="215"/>
      <c r="H394" s="215"/>
      <c r="I394" s="215"/>
      <c r="J394" s="215"/>
      <c r="K394" s="215"/>
      <c r="L394" s="215"/>
      <c r="M394" s="217"/>
      <c r="N394" s="217"/>
      <c r="O394" s="215"/>
      <c r="P394" s="215"/>
      <c r="Q394" s="215"/>
      <c r="R394" s="215"/>
      <c r="S394" s="215"/>
      <c r="T394" s="215"/>
      <c r="U394" s="215"/>
      <c r="V394" s="213">
        <f>SUM(R394-(R394*U394/100))</f>
        <v>0</v>
      </c>
      <c r="W394" s="213">
        <f>SUM(J394+V394)</f>
        <v>0</v>
      </c>
      <c r="X394" s="215"/>
      <c r="Y394" s="215"/>
      <c r="Z394" s="215"/>
      <c r="AA394" s="229"/>
    </row>
    <row r="395" spans="1:27" x14ac:dyDescent="0.3">
      <c r="A395" s="215"/>
      <c r="B395" s="217"/>
      <c r="C395" s="215"/>
      <c r="D395" s="215"/>
      <c r="E395" s="215"/>
      <c r="F395" s="215"/>
      <c r="G395" s="215"/>
      <c r="H395" s="215"/>
      <c r="I395" s="215"/>
      <c r="J395" s="215"/>
      <c r="K395" s="215"/>
      <c r="L395" s="215"/>
      <c r="M395" s="217"/>
      <c r="N395" s="217"/>
      <c r="O395" s="215"/>
      <c r="P395" s="215"/>
      <c r="Q395" s="215"/>
      <c r="R395" s="215"/>
      <c r="S395" s="215"/>
      <c r="T395" s="215"/>
      <c r="U395" s="215"/>
      <c r="V395" s="213">
        <f>SUM(R395-(R395*U395/100))</f>
        <v>0</v>
      </c>
      <c r="W395" s="213">
        <f>SUM(J395+V395)</f>
        <v>0</v>
      </c>
      <c r="X395" s="215"/>
      <c r="Y395" s="215"/>
      <c r="Z395" s="215"/>
      <c r="AA395" s="229"/>
    </row>
    <row r="396" spans="1:27" x14ac:dyDescent="0.3">
      <c r="A396" s="215"/>
      <c r="B396" s="217"/>
      <c r="C396" s="215"/>
      <c r="D396" s="215"/>
      <c r="E396" s="215"/>
      <c r="F396" s="215"/>
      <c r="G396" s="215"/>
      <c r="H396" s="215"/>
      <c r="I396" s="215"/>
      <c r="J396" s="215"/>
      <c r="K396" s="215"/>
      <c r="L396" s="215"/>
      <c r="M396" s="217"/>
      <c r="N396" s="217"/>
      <c r="O396" s="215"/>
      <c r="P396" s="215"/>
      <c r="Q396" s="215"/>
      <c r="R396" s="215"/>
      <c r="S396" s="215"/>
      <c r="T396" s="215"/>
      <c r="U396" s="215"/>
      <c r="V396" s="213">
        <f>SUM(R396-(R396*U396/100))</f>
        <v>0</v>
      </c>
      <c r="W396" s="213">
        <f>SUM(J396+V396)</f>
        <v>0</v>
      </c>
      <c r="X396" s="215"/>
      <c r="Y396" s="215"/>
      <c r="Z396" s="215"/>
      <c r="AA396" s="229"/>
    </row>
    <row r="397" spans="1:27" x14ac:dyDescent="0.3">
      <c r="A397" s="215"/>
      <c r="B397" s="217"/>
      <c r="C397" s="215"/>
      <c r="D397" s="215"/>
      <c r="E397" s="215"/>
      <c r="F397" s="215"/>
      <c r="G397" s="215"/>
      <c r="H397" s="215"/>
      <c r="I397" s="215"/>
      <c r="J397" s="215"/>
      <c r="K397" s="215"/>
      <c r="L397" s="215"/>
      <c r="M397" s="217"/>
      <c r="N397" s="217"/>
      <c r="O397" s="215"/>
      <c r="P397" s="215"/>
      <c r="Q397" s="215"/>
      <c r="R397" s="215"/>
      <c r="S397" s="215"/>
      <c r="T397" s="215"/>
      <c r="U397" s="215"/>
      <c r="V397" s="213">
        <f>SUM(R397-(R397*U397/100))</f>
        <v>0</v>
      </c>
      <c r="W397" s="213">
        <f>SUM(J397+V397)</f>
        <v>0</v>
      </c>
      <c r="X397" s="215"/>
      <c r="Y397" s="215"/>
      <c r="Z397" s="215"/>
      <c r="AA397" s="229"/>
    </row>
    <row r="398" spans="1:27" x14ac:dyDescent="0.3">
      <c r="A398" s="215"/>
      <c r="B398" s="217"/>
      <c r="C398" s="215"/>
      <c r="D398" s="215"/>
      <c r="E398" s="215"/>
      <c r="F398" s="215"/>
      <c r="G398" s="215"/>
      <c r="H398" s="215"/>
      <c r="I398" s="215"/>
      <c r="J398" s="215"/>
      <c r="K398" s="215"/>
      <c r="L398" s="215"/>
      <c r="M398" s="217"/>
      <c r="N398" s="217"/>
      <c r="O398" s="215"/>
      <c r="P398" s="215"/>
      <c r="Q398" s="215"/>
      <c r="R398" s="215"/>
      <c r="S398" s="215"/>
      <c r="T398" s="215"/>
      <c r="U398" s="215"/>
      <c r="V398" s="213">
        <f>SUM(R398-(R398*U398/100))</f>
        <v>0</v>
      </c>
      <c r="W398" s="213">
        <f>SUM(J398+V398)</f>
        <v>0</v>
      </c>
      <c r="X398" s="215"/>
      <c r="Y398" s="215"/>
      <c r="Z398" s="215"/>
      <c r="AA398" s="229"/>
    </row>
    <row r="399" spans="1:27" x14ac:dyDescent="0.3">
      <c r="A399" s="215"/>
      <c r="B399" s="217"/>
      <c r="C399" s="215"/>
      <c r="D399" s="215"/>
      <c r="E399" s="215"/>
      <c r="F399" s="215"/>
      <c r="G399" s="215"/>
      <c r="H399" s="215"/>
      <c r="I399" s="215"/>
      <c r="J399" s="215"/>
      <c r="K399" s="215"/>
      <c r="L399" s="215"/>
      <c r="M399" s="217"/>
      <c r="N399" s="217"/>
      <c r="O399" s="215"/>
      <c r="P399" s="215"/>
      <c r="Q399" s="215"/>
      <c r="R399" s="215"/>
      <c r="S399" s="215"/>
      <c r="T399" s="215"/>
      <c r="U399" s="215"/>
      <c r="V399" s="213">
        <f>SUM(R399-(R399*U399/100))</f>
        <v>0</v>
      </c>
      <c r="W399" s="213">
        <f>SUM(J399+V399)</f>
        <v>0</v>
      </c>
      <c r="X399" s="215"/>
      <c r="Y399" s="215"/>
      <c r="Z399" s="215"/>
      <c r="AA399" s="229"/>
    </row>
    <row r="400" spans="1:27" x14ac:dyDescent="0.3">
      <c r="A400" s="215"/>
      <c r="B400" s="217"/>
      <c r="C400" s="215"/>
      <c r="D400" s="215"/>
      <c r="E400" s="215"/>
      <c r="F400" s="215"/>
      <c r="G400" s="215"/>
      <c r="H400" s="215"/>
      <c r="I400" s="215"/>
      <c r="J400" s="215"/>
      <c r="K400" s="215"/>
      <c r="L400" s="215"/>
      <c r="M400" s="217"/>
      <c r="N400" s="217"/>
      <c r="O400" s="215"/>
      <c r="P400" s="215"/>
      <c r="Q400" s="215"/>
      <c r="R400" s="215"/>
      <c r="S400" s="215"/>
      <c r="T400" s="215"/>
      <c r="U400" s="215"/>
      <c r="V400" s="213">
        <f>SUM(R400-(R400*U400/100))</f>
        <v>0</v>
      </c>
      <c r="W400" s="213">
        <f>SUM(J400+V400)</f>
        <v>0</v>
      </c>
      <c r="X400" s="215"/>
      <c r="Y400" s="215"/>
      <c r="Z400" s="215"/>
      <c r="AA400" s="229"/>
    </row>
    <row r="401" spans="1:27" x14ac:dyDescent="0.3">
      <c r="A401" s="215"/>
      <c r="B401" s="217"/>
      <c r="C401" s="215"/>
      <c r="D401" s="215"/>
      <c r="E401" s="215"/>
      <c r="F401" s="215"/>
      <c r="G401" s="215"/>
      <c r="H401" s="215"/>
      <c r="I401" s="215"/>
      <c r="J401" s="215"/>
      <c r="K401" s="215"/>
      <c r="L401" s="215"/>
      <c r="M401" s="217"/>
      <c r="N401" s="217"/>
      <c r="O401" s="215"/>
      <c r="P401" s="215"/>
      <c r="Q401" s="215"/>
      <c r="R401" s="215"/>
      <c r="S401" s="215"/>
      <c r="T401" s="215"/>
      <c r="U401" s="215"/>
      <c r="V401" s="213">
        <f>SUM(R401-(R401*U401/100))</f>
        <v>0</v>
      </c>
      <c r="W401" s="213">
        <f>SUM(J401+V401)</f>
        <v>0</v>
      </c>
      <c r="X401" s="215"/>
      <c r="Y401" s="215"/>
      <c r="Z401" s="215"/>
      <c r="AA401" s="229"/>
    </row>
    <row r="402" spans="1:27" x14ac:dyDescent="0.3">
      <c r="A402" s="215"/>
      <c r="B402" s="217"/>
      <c r="C402" s="215"/>
      <c r="D402" s="215"/>
      <c r="E402" s="215"/>
      <c r="F402" s="215"/>
      <c r="G402" s="215"/>
      <c r="H402" s="215"/>
      <c r="I402" s="215"/>
      <c r="J402" s="215"/>
      <c r="K402" s="215"/>
      <c r="L402" s="215"/>
      <c r="M402" s="217"/>
      <c r="N402" s="217"/>
      <c r="O402" s="215"/>
      <c r="P402" s="215"/>
      <c r="Q402" s="215"/>
      <c r="R402" s="215"/>
      <c r="S402" s="215"/>
      <c r="T402" s="215"/>
      <c r="U402" s="215"/>
      <c r="V402" s="213">
        <f>SUM(R402-(R402*U402/100))</f>
        <v>0</v>
      </c>
      <c r="W402" s="213">
        <f>SUM(J402+V402)</f>
        <v>0</v>
      </c>
      <c r="X402" s="215"/>
      <c r="Y402" s="215"/>
      <c r="Z402" s="215"/>
      <c r="AA402" s="229"/>
    </row>
    <row r="403" spans="1:27" x14ac:dyDescent="0.3">
      <c r="A403" s="215"/>
      <c r="B403" s="217"/>
      <c r="C403" s="215"/>
      <c r="D403" s="215"/>
      <c r="E403" s="215"/>
      <c r="F403" s="215"/>
      <c r="G403" s="215"/>
      <c r="H403" s="215"/>
      <c r="I403" s="215"/>
      <c r="J403" s="215"/>
      <c r="K403" s="215"/>
      <c r="L403" s="215"/>
      <c r="M403" s="217"/>
      <c r="N403" s="217"/>
      <c r="O403" s="215"/>
      <c r="P403" s="215"/>
      <c r="Q403" s="215"/>
      <c r="R403" s="215"/>
      <c r="S403" s="215"/>
      <c r="T403" s="215"/>
      <c r="U403" s="215"/>
      <c r="V403" s="213">
        <f>SUM(R403-(R403*U403/100))</f>
        <v>0</v>
      </c>
      <c r="W403" s="213">
        <f>SUM(J403+V403)</f>
        <v>0</v>
      </c>
      <c r="X403" s="215"/>
      <c r="Y403" s="215"/>
      <c r="Z403" s="215"/>
      <c r="AA403" s="229"/>
    </row>
    <row r="404" spans="1:27" x14ac:dyDescent="0.3">
      <c r="A404" s="215"/>
      <c r="B404" s="217"/>
      <c r="C404" s="215"/>
      <c r="D404" s="215"/>
      <c r="E404" s="215"/>
      <c r="F404" s="215"/>
      <c r="G404" s="215"/>
      <c r="H404" s="215"/>
      <c r="I404" s="215"/>
      <c r="J404" s="215"/>
      <c r="K404" s="215"/>
      <c r="L404" s="215"/>
      <c r="M404" s="217"/>
      <c r="N404" s="217"/>
      <c r="O404" s="215"/>
      <c r="P404" s="215"/>
      <c r="Q404" s="215"/>
      <c r="R404" s="215"/>
      <c r="S404" s="215"/>
      <c r="T404" s="215"/>
      <c r="U404" s="215"/>
      <c r="V404" s="213">
        <f>SUM(R404-(R404*U404/100))</f>
        <v>0</v>
      </c>
      <c r="W404" s="213">
        <f>SUM(J404+V404)</f>
        <v>0</v>
      </c>
      <c r="X404" s="215"/>
      <c r="Y404" s="215"/>
      <c r="Z404" s="215"/>
      <c r="AA404" s="229"/>
    </row>
    <row r="405" spans="1:27" x14ac:dyDescent="0.3">
      <c r="A405" s="215"/>
      <c r="B405" s="217"/>
      <c r="C405" s="215"/>
      <c r="D405" s="215"/>
      <c r="E405" s="215"/>
      <c r="F405" s="215"/>
      <c r="G405" s="215"/>
      <c r="H405" s="215"/>
      <c r="I405" s="215"/>
      <c r="J405" s="215"/>
      <c r="K405" s="215"/>
      <c r="L405" s="215"/>
      <c r="M405" s="217"/>
      <c r="N405" s="217"/>
      <c r="O405" s="215"/>
      <c r="P405" s="215"/>
      <c r="Q405" s="215"/>
      <c r="R405" s="215"/>
      <c r="S405" s="215"/>
      <c r="T405" s="215"/>
      <c r="U405" s="215"/>
      <c r="V405" s="213">
        <f>SUM(R405-(R405*U405/100))</f>
        <v>0</v>
      </c>
      <c r="W405" s="213">
        <f>SUM(J405+V405)</f>
        <v>0</v>
      </c>
      <c r="X405" s="215"/>
      <c r="Y405" s="215"/>
      <c r="Z405" s="215"/>
      <c r="AA405" s="229"/>
    </row>
    <row r="406" spans="1:27" x14ac:dyDescent="0.3">
      <c r="A406" s="215"/>
      <c r="B406" s="217"/>
      <c r="C406" s="215"/>
      <c r="D406" s="215"/>
      <c r="E406" s="215"/>
      <c r="F406" s="215"/>
      <c r="G406" s="215"/>
      <c r="H406" s="215"/>
      <c r="I406" s="215"/>
      <c r="J406" s="215"/>
      <c r="K406" s="215"/>
      <c r="L406" s="215"/>
      <c r="M406" s="217"/>
      <c r="N406" s="217"/>
      <c r="O406" s="215"/>
      <c r="P406" s="215"/>
      <c r="Q406" s="215"/>
      <c r="R406" s="215"/>
      <c r="S406" s="215"/>
      <c r="T406" s="215"/>
      <c r="U406" s="215"/>
      <c r="V406" s="213">
        <f>SUM(R406-(R406*U406/100))</f>
        <v>0</v>
      </c>
      <c r="W406" s="213">
        <f>SUM(J406+V406)</f>
        <v>0</v>
      </c>
      <c r="X406" s="215"/>
      <c r="Y406" s="215"/>
      <c r="Z406" s="215"/>
      <c r="AA406" s="229"/>
    </row>
    <row r="407" spans="1:27" x14ac:dyDescent="0.3">
      <c r="A407" s="229"/>
      <c r="B407" s="230"/>
      <c r="C407" s="229"/>
      <c r="D407" s="229"/>
      <c r="E407" s="229"/>
      <c r="F407" s="229"/>
      <c r="G407" s="229"/>
      <c r="H407" s="229"/>
      <c r="I407" s="229"/>
      <c r="J407" s="229"/>
      <c r="K407" s="215"/>
      <c r="L407" s="215"/>
      <c r="M407" s="217"/>
      <c r="N407" s="217"/>
      <c r="O407" s="215"/>
      <c r="P407" s="215"/>
      <c r="Q407" s="215"/>
      <c r="R407" s="215"/>
      <c r="S407" s="215"/>
      <c r="T407" s="215"/>
      <c r="U407" s="215"/>
      <c r="V407" s="213">
        <f>SUM(R407-(R407*U407/100))</f>
        <v>0</v>
      </c>
      <c r="W407" s="213">
        <f>SUM(J407+V407)</f>
        <v>0</v>
      </c>
      <c r="X407" s="215"/>
      <c r="Y407" s="215"/>
      <c r="Z407" s="215"/>
      <c r="AA407" s="229"/>
    </row>
    <row r="408" spans="1:27" x14ac:dyDescent="0.3">
      <c r="A408" s="229"/>
      <c r="B408" s="230"/>
      <c r="C408" s="229"/>
      <c r="D408" s="229"/>
      <c r="E408" s="229"/>
      <c r="F408" s="229"/>
      <c r="G408" s="229"/>
      <c r="H408" s="229"/>
      <c r="I408" s="229"/>
      <c r="J408" s="229"/>
      <c r="K408" s="215"/>
      <c r="L408" s="215"/>
      <c r="M408" s="217"/>
      <c r="N408" s="217"/>
      <c r="O408" s="215"/>
      <c r="P408" s="215"/>
      <c r="Q408" s="215"/>
      <c r="R408" s="215"/>
      <c r="S408" s="215"/>
      <c r="T408" s="215"/>
      <c r="U408" s="215"/>
      <c r="V408" s="213">
        <f>SUM(R408-(R408*U408/100))</f>
        <v>0</v>
      </c>
      <c r="W408" s="213">
        <f>SUM(J408+V408)</f>
        <v>0</v>
      </c>
      <c r="X408" s="215"/>
      <c r="Y408" s="215"/>
      <c r="Z408" s="215"/>
      <c r="AA408" s="229"/>
    </row>
    <row r="409" spans="1:27" x14ac:dyDescent="0.3">
      <c r="A409" s="229"/>
      <c r="B409" s="230"/>
      <c r="C409" s="229"/>
      <c r="D409" s="229"/>
      <c r="E409" s="229"/>
      <c r="F409" s="229"/>
      <c r="G409" s="229"/>
      <c r="H409" s="229"/>
      <c r="I409" s="229"/>
      <c r="J409" s="229"/>
      <c r="K409" s="215"/>
      <c r="L409" s="215"/>
      <c r="M409" s="217"/>
      <c r="N409" s="217"/>
      <c r="O409" s="215"/>
      <c r="P409" s="215"/>
      <c r="Q409" s="215"/>
      <c r="R409" s="215"/>
      <c r="S409" s="215"/>
      <c r="T409" s="215"/>
      <c r="U409" s="215"/>
      <c r="V409" s="213">
        <f>SUM(R409-(R409*U409/100))</f>
        <v>0</v>
      </c>
      <c r="W409" s="213">
        <f>SUM(J409+V409)</f>
        <v>0</v>
      </c>
      <c r="X409" s="215"/>
      <c r="Y409" s="215"/>
      <c r="Z409" s="215"/>
      <c r="AA409" s="229"/>
    </row>
    <row r="410" spans="1:27" x14ac:dyDescent="0.3">
      <c r="A410" s="229"/>
      <c r="B410" s="230"/>
      <c r="C410" s="229"/>
      <c r="D410" s="229"/>
      <c r="E410" s="229"/>
      <c r="F410" s="229"/>
      <c r="G410" s="229"/>
      <c r="H410" s="229"/>
      <c r="I410" s="229"/>
      <c r="J410" s="229"/>
      <c r="K410" s="215"/>
      <c r="L410" s="215"/>
      <c r="M410" s="217"/>
      <c r="N410" s="217"/>
      <c r="O410" s="215"/>
      <c r="P410" s="215"/>
      <c r="Q410" s="215"/>
      <c r="R410" s="215"/>
      <c r="S410" s="215"/>
      <c r="T410" s="215"/>
      <c r="U410" s="215"/>
      <c r="V410" s="213">
        <f>SUM(R410-(R410*U410/100))</f>
        <v>0</v>
      </c>
      <c r="W410" s="213">
        <f>SUM(J410+V410)</f>
        <v>0</v>
      </c>
      <c r="X410" s="215"/>
      <c r="Y410" s="215"/>
      <c r="Z410" s="215"/>
      <c r="AA410" s="229"/>
    </row>
    <row r="411" spans="1:27" x14ac:dyDescent="0.3">
      <c r="A411" s="229"/>
      <c r="B411" s="230"/>
      <c r="C411" s="229"/>
      <c r="D411" s="229"/>
      <c r="E411" s="229"/>
      <c r="F411" s="229"/>
      <c r="G411" s="229"/>
      <c r="H411" s="229"/>
      <c r="I411" s="229"/>
      <c r="J411" s="229"/>
      <c r="K411" s="215"/>
      <c r="L411" s="215"/>
      <c r="M411" s="217"/>
      <c r="N411" s="217"/>
      <c r="O411" s="215"/>
      <c r="P411" s="215"/>
      <c r="Q411" s="215"/>
      <c r="R411" s="215"/>
      <c r="S411" s="215"/>
      <c r="T411" s="215"/>
      <c r="U411" s="215"/>
      <c r="V411" s="213">
        <f>SUM(R411-(R411*U411/100))</f>
        <v>0</v>
      </c>
      <c r="W411" s="213">
        <f>SUM(J411+V411)</f>
        <v>0</v>
      </c>
      <c r="X411" s="215"/>
      <c r="Y411" s="215"/>
      <c r="Z411" s="215"/>
      <c r="AA411" s="229"/>
    </row>
    <row r="412" spans="1:27" x14ac:dyDescent="0.3">
      <c r="A412" s="229"/>
      <c r="B412" s="230"/>
      <c r="C412" s="229"/>
      <c r="D412" s="229"/>
      <c r="E412" s="229"/>
      <c r="F412" s="229"/>
      <c r="G412" s="229"/>
      <c r="H412" s="229"/>
      <c r="I412" s="229"/>
      <c r="J412" s="229"/>
      <c r="K412" s="215"/>
      <c r="L412" s="215"/>
      <c r="M412" s="217"/>
      <c r="N412" s="217"/>
      <c r="O412" s="215"/>
      <c r="P412" s="215"/>
      <c r="Q412" s="215"/>
      <c r="R412" s="215"/>
      <c r="S412" s="215"/>
      <c r="T412" s="215"/>
      <c r="U412" s="215"/>
      <c r="V412" s="213">
        <f>SUM(R412-(R412*U412/100))</f>
        <v>0</v>
      </c>
      <c r="W412" s="213">
        <f>SUM(J412+V412)</f>
        <v>0</v>
      </c>
      <c r="X412" s="215"/>
      <c r="Y412" s="215"/>
      <c r="Z412" s="215"/>
      <c r="AA412" s="229"/>
    </row>
    <row r="413" spans="1:27" x14ac:dyDescent="0.3">
      <c r="A413" s="229"/>
      <c r="B413" s="230"/>
      <c r="C413" s="229"/>
      <c r="D413" s="229"/>
      <c r="E413" s="229"/>
      <c r="F413" s="229"/>
      <c r="G413" s="229"/>
      <c r="H413" s="229"/>
      <c r="I413" s="229"/>
      <c r="J413" s="229"/>
      <c r="K413" s="215"/>
      <c r="L413" s="215"/>
      <c r="M413" s="217"/>
      <c r="N413" s="217"/>
      <c r="O413" s="215"/>
      <c r="P413" s="215"/>
      <c r="Q413" s="215"/>
      <c r="R413" s="215"/>
      <c r="S413" s="215"/>
      <c r="T413" s="215"/>
      <c r="U413" s="215"/>
      <c r="V413" s="213">
        <f>SUM(R413-(R413*U413/100))</f>
        <v>0</v>
      </c>
      <c r="W413" s="213">
        <f>SUM(J413+V413)</f>
        <v>0</v>
      </c>
      <c r="X413" s="215"/>
      <c r="Y413" s="215"/>
      <c r="Z413" s="215"/>
      <c r="AA413" s="229"/>
    </row>
    <row r="414" spans="1:27" x14ac:dyDescent="0.3">
      <c r="A414" s="229"/>
      <c r="B414" s="230"/>
      <c r="C414" s="229"/>
      <c r="D414" s="229"/>
      <c r="E414" s="229"/>
      <c r="F414" s="229"/>
      <c r="G414" s="229"/>
      <c r="H414" s="229"/>
      <c r="I414" s="229"/>
      <c r="J414" s="229"/>
      <c r="K414" s="215"/>
      <c r="L414" s="215"/>
      <c r="M414" s="217"/>
      <c r="N414" s="217"/>
      <c r="O414" s="215"/>
      <c r="P414" s="215"/>
      <c r="Q414" s="215"/>
      <c r="R414" s="215"/>
      <c r="S414" s="215"/>
      <c r="T414" s="215"/>
      <c r="U414" s="215"/>
      <c r="V414" s="213">
        <f>SUM(R414-(R414*U414/100))</f>
        <v>0</v>
      </c>
      <c r="W414" s="213">
        <f>SUM(J414+V414)</f>
        <v>0</v>
      </c>
      <c r="X414" s="215"/>
      <c r="Y414" s="215"/>
      <c r="Z414" s="215"/>
      <c r="AA414" s="229"/>
    </row>
    <row r="415" spans="1:27" x14ac:dyDescent="0.3">
      <c r="A415" s="229"/>
      <c r="B415" s="230"/>
      <c r="C415" s="229"/>
      <c r="D415" s="229"/>
      <c r="E415" s="229"/>
      <c r="F415" s="229"/>
      <c r="G415" s="229"/>
      <c r="H415" s="229"/>
      <c r="I415" s="229"/>
      <c r="J415" s="229"/>
      <c r="K415" s="215"/>
      <c r="L415" s="215"/>
      <c r="M415" s="217"/>
      <c r="N415" s="217"/>
      <c r="O415" s="215"/>
      <c r="P415" s="215"/>
      <c r="Q415" s="215"/>
      <c r="R415" s="215"/>
      <c r="S415" s="215"/>
      <c r="T415" s="215"/>
      <c r="U415" s="215"/>
      <c r="V415" s="213">
        <f>SUM(R415-(R415*U415/100))</f>
        <v>0</v>
      </c>
      <c r="W415" s="213">
        <f>SUM(J415+V415)</f>
        <v>0</v>
      </c>
      <c r="X415" s="215"/>
      <c r="Y415" s="215"/>
      <c r="Z415" s="215"/>
      <c r="AA415" s="229"/>
    </row>
    <row r="416" spans="1:27" x14ac:dyDescent="0.3">
      <c r="A416" s="229"/>
      <c r="B416" s="230"/>
      <c r="C416" s="229"/>
      <c r="D416" s="229"/>
      <c r="E416" s="229"/>
      <c r="F416" s="229"/>
      <c r="G416" s="229"/>
      <c r="H416" s="229"/>
      <c r="I416" s="229"/>
      <c r="J416" s="229"/>
      <c r="K416" s="215"/>
      <c r="L416" s="215"/>
      <c r="M416" s="217"/>
      <c r="N416" s="217"/>
      <c r="O416" s="215"/>
      <c r="P416" s="215"/>
      <c r="Q416" s="215"/>
      <c r="R416" s="215"/>
      <c r="S416" s="215"/>
      <c r="T416" s="215"/>
      <c r="U416" s="215"/>
      <c r="V416" s="213">
        <f>SUM(R416-(R416*U416/100))</f>
        <v>0</v>
      </c>
      <c r="W416" s="213">
        <f>SUM(J416+V416)</f>
        <v>0</v>
      </c>
      <c r="X416" s="215"/>
      <c r="Y416" s="215"/>
      <c r="Z416" s="215"/>
      <c r="AA416" s="229"/>
    </row>
    <row r="417" spans="1:27" x14ac:dyDescent="0.3">
      <c r="A417" s="229"/>
      <c r="B417" s="230"/>
      <c r="C417" s="229"/>
      <c r="D417" s="229"/>
      <c r="E417" s="229"/>
      <c r="F417" s="229"/>
      <c r="G417" s="229"/>
      <c r="H417" s="229"/>
      <c r="I417" s="229"/>
      <c r="J417" s="229"/>
      <c r="K417" s="215"/>
      <c r="L417" s="215"/>
      <c r="M417" s="217"/>
      <c r="N417" s="217"/>
      <c r="O417" s="215"/>
      <c r="P417" s="215"/>
      <c r="Q417" s="215"/>
      <c r="R417" s="215"/>
      <c r="S417" s="215"/>
      <c r="T417" s="215"/>
      <c r="U417" s="215"/>
      <c r="V417" s="213">
        <f>SUM(R417-(R417*U417/100))</f>
        <v>0</v>
      </c>
      <c r="W417" s="213">
        <f>SUM(J417+V417)</f>
        <v>0</v>
      </c>
      <c r="X417" s="215"/>
      <c r="Y417" s="215"/>
      <c r="Z417" s="215"/>
      <c r="AA417" s="229"/>
    </row>
    <row r="418" spans="1:27" x14ac:dyDescent="0.3">
      <c r="A418" s="229"/>
      <c r="B418" s="230"/>
      <c r="C418" s="229"/>
      <c r="D418" s="229"/>
      <c r="E418" s="229"/>
      <c r="F418" s="229"/>
      <c r="G418" s="229"/>
      <c r="H418" s="229"/>
      <c r="I418" s="229"/>
      <c r="J418" s="229"/>
      <c r="K418" s="215"/>
      <c r="L418" s="215"/>
      <c r="M418" s="217"/>
      <c r="N418" s="217"/>
      <c r="O418" s="215"/>
      <c r="P418" s="215"/>
      <c r="Q418" s="215"/>
      <c r="R418" s="215"/>
      <c r="S418" s="215"/>
      <c r="T418" s="215"/>
      <c r="U418" s="215"/>
      <c r="V418" s="213">
        <f>SUM(R418-(R418*U418/100))</f>
        <v>0</v>
      </c>
      <c r="W418" s="213">
        <f>SUM(J418+V418)</f>
        <v>0</v>
      </c>
      <c r="X418" s="215"/>
      <c r="Y418" s="215"/>
      <c r="Z418" s="215"/>
      <c r="AA418" s="229"/>
    </row>
    <row r="419" spans="1:27" x14ac:dyDescent="0.3">
      <c r="A419" s="229"/>
      <c r="B419" s="230"/>
      <c r="C419" s="229"/>
      <c r="D419" s="229"/>
      <c r="E419" s="229"/>
      <c r="F419" s="229"/>
      <c r="G419" s="229"/>
      <c r="H419" s="229"/>
      <c r="I419" s="229"/>
      <c r="J419" s="229"/>
      <c r="K419" s="215"/>
      <c r="L419" s="215"/>
      <c r="M419" s="217"/>
      <c r="N419" s="217"/>
      <c r="O419" s="215"/>
      <c r="P419" s="215"/>
      <c r="Q419" s="215"/>
      <c r="R419" s="215"/>
      <c r="S419" s="215"/>
      <c r="T419" s="215"/>
      <c r="U419" s="215"/>
      <c r="V419" s="213">
        <f>SUM(R419-(R419*U419/100))</f>
        <v>0</v>
      </c>
      <c r="W419" s="213">
        <f>SUM(J419+V419)</f>
        <v>0</v>
      </c>
      <c r="X419" s="215"/>
      <c r="Y419" s="215"/>
      <c r="Z419" s="215"/>
      <c r="AA419" s="229"/>
    </row>
    <row r="420" spans="1:27" x14ac:dyDescent="0.3">
      <c r="A420" s="229"/>
      <c r="B420" s="230"/>
      <c r="C420" s="229"/>
      <c r="D420" s="229"/>
      <c r="E420" s="229"/>
      <c r="F420" s="229"/>
      <c r="G420" s="229"/>
      <c r="H420" s="229"/>
      <c r="I420" s="229"/>
      <c r="J420" s="229"/>
      <c r="K420" s="215"/>
      <c r="L420" s="215"/>
      <c r="M420" s="217"/>
      <c r="N420" s="217"/>
      <c r="O420" s="215"/>
      <c r="P420" s="215"/>
      <c r="Q420" s="215"/>
      <c r="R420" s="215"/>
      <c r="S420" s="215"/>
      <c r="T420" s="215"/>
      <c r="U420" s="215"/>
      <c r="V420" s="213">
        <f>SUM(R420-(R420*U420/100))</f>
        <v>0</v>
      </c>
      <c r="W420" s="213">
        <f>SUM(J420+V420)</f>
        <v>0</v>
      </c>
      <c r="X420" s="215"/>
      <c r="Y420" s="215"/>
      <c r="Z420" s="215"/>
      <c r="AA420" s="229"/>
    </row>
    <row r="421" spans="1:27" x14ac:dyDescent="0.3">
      <c r="A421" s="229"/>
      <c r="B421" s="230"/>
      <c r="C421" s="229"/>
      <c r="D421" s="229"/>
      <c r="E421" s="229"/>
      <c r="F421" s="229"/>
      <c r="G421" s="229"/>
      <c r="H421" s="229"/>
      <c r="I421" s="229"/>
      <c r="J421" s="229"/>
      <c r="K421" s="215"/>
      <c r="L421" s="215"/>
      <c r="M421" s="217"/>
      <c r="N421" s="217"/>
      <c r="O421" s="215"/>
      <c r="P421" s="215"/>
      <c r="Q421" s="215"/>
      <c r="R421" s="215"/>
      <c r="S421" s="215"/>
      <c r="T421" s="215"/>
      <c r="U421" s="215"/>
      <c r="V421" s="213">
        <f>SUM(R421-(R421*U421/100))</f>
        <v>0</v>
      </c>
      <c r="W421" s="213">
        <f>SUM(J421+V421)</f>
        <v>0</v>
      </c>
      <c r="X421" s="215"/>
      <c r="Y421" s="215"/>
      <c r="Z421" s="215"/>
      <c r="AA421" s="229"/>
    </row>
    <row r="422" spans="1:27" x14ac:dyDescent="0.3">
      <c r="A422" s="229"/>
      <c r="B422" s="230"/>
      <c r="C422" s="229"/>
      <c r="D422" s="229"/>
      <c r="E422" s="229"/>
      <c r="F422" s="229"/>
      <c r="G422" s="229"/>
      <c r="H422" s="229"/>
      <c r="I422" s="229"/>
      <c r="J422" s="229"/>
      <c r="K422" s="215"/>
      <c r="L422" s="215"/>
      <c r="M422" s="217"/>
      <c r="N422" s="217"/>
      <c r="O422" s="215"/>
      <c r="P422" s="215"/>
      <c r="Q422" s="215"/>
      <c r="R422" s="215"/>
      <c r="S422" s="215"/>
      <c r="T422" s="215"/>
      <c r="U422" s="215"/>
      <c r="V422" s="213">
        <f>SUM(R422-(R422*U422/100))</f>
        <v>0</v>
      </c>
      <c r="W422" s="213">
        <f>SUM(J422+V422)</f>
        <v>0</v>
      </c>
      <c r="X422" s="215"/>
      <c r="Y422" s="215"/>
      <c r="Z422" s="215"/>
      <c r="AA422" s="229"/>
    </row>
    <row r="423" spans="1:27" x14ac:dyDescent="0.3">
      <c r="A423" s="229"/>
      <c r="B423" s="230"/>
      <c r="C423" s="229"/>
      <c r="D423" s="229"/>
      <c r="E423" s="229"/>
      <c r="F423" s="229"/>
      <c r="G423" s="229"/>
      <c r="H423" s="229"/>
      <c r="I423" s="229"/>
      <c r="J423" s="229"/>
      <c r="K423" s="215"/>
      <c r="L423" s="215"/>
      <c r="M423" s="217"/>
      <c r="N423" s="217"/>
      <c r="O423" s="215"/>
      <c r="P423" s="215"/>
      <c r="Q423" s="215"/>
      <c r="R423" s="215"/>
      <c r="S423" s="215"/>
      <c r="T423" s="215"/>
      <c r="U423" s="215"/>
      <c r="V423" s="213">
        <f>SUM(R423-(R423*U423/100))</f>
        <v>0</v>
      </c>
      <c r="W423" s="213">
        <f>SUM(J423+V423)</f>
        <v>0</v>
      </c>
      <c r="X423" s="215"/>
      <c r="Y423" s="215"/>
      <c r="Z423" s="215"/>
      <c r="AA423" s="229"/>
    </row>
    <row r="424" spans="1:27" x14ac:dyDescent="0.3">
      <c r="A424" s="229"/>
      <c r="B424" s="230"/>
      <c r="C424" s="229"/>
      <c r="D424" s="229"/>
      <c r="E424" s="229"/>
      <c r="F424" s="229"/>
      <c r="G424" s="229"/>
      <c r="H424" s="229"/>
      <c r="I424" s="229"/>
      <c r="J424" s="229"/>
      <c r="K424" s="215"/>
      <c r="L424" s="215"/>
      <c r="M424" s="217"/>
      <c r="N424" s="217"/>
      <c r="O424" s="215"/>
      <c r="P424" s="215"/>
      <c r="Q424" s="215"/>
      <c r="R424" s="215"/>
      <c r="S424" s="215"/>
      <c r="T424" s="215"/>
      <c r="U424" s="215"/>
      <c r="V424" s="213">
        <f>SUM(R424-(R424*U424/100))</f>
        <v>0</v>
      </c>
      <c r="W424" s="213">
        <f>SUM(J424+V424)</f>
        <v>0</v>
      </c>
      <c r="X424" s="215"/>
      <c r="Y424" s="215"/>
      <c r="Z424" s="215"/>
      <c r="AA424" s="229"/>
    </row>
    <row r="425" spans="1:27" x14ac:dyDescent="0.3">
      <c r="A425" s="229"/>
      <c r="B425" s="230"/>
      <c r="C425" s="229"/>
      <c r="D425" s="229"/>
      <c r="E425" s="229"/>
      <c r="F425" s="229"/>
      <c r="G425" s="229"/>
      <c r="H425" s="229"/>
      <c r="I425" s="229"/>
      <c r="J425" s="229"/>
      <c r="K425" s="215"/>
      <c r="L425" s="215"/>
      <c r="M425" s="217"/>
      <c r="N425" s="217"/>
      <c r="O425" s="215"/>
      <c r="P425" s="215"/>
      <c r="Q425" s="215"/>
      <c r="R425" s="215"/>
      <c r="S425" s="215"/>
      <c r="T425" s="215"/>
      <c r="U425" s="215"/>
      <c r="V425" s="213">
        <f>SUM(R425-(R425*U425/100))</f>
        <v>0</v>
      </c>
      <c r="W425" s="213">
        <f>SUM(J425+V425)</f>
        <v>0</v>
      </c>
      <c r="X425" s="215"/>
      <c r="Y425" s="215"/>
      <c r="Z425" s="215"/>
      <c r="AA425" s="229"/>
    </row>
    <row r="426" spans="1:27" x14ac:dyDescent="0.3">
      <c r="A426" s="229"/>
      <c r="B426" s="230"/>
      <c r="C426" s="229"/>
      <c r="D426" s="229"/>
      <c r="E426" s="229"/>
      <c r="F426" s="229"/>
      <c r="G426" s="229"/>
      <c r="H426" s="229"/>
      <c r="I426" s="229"/>
      <c r="J426" s="229"/>
      <c r="K426" s="215"/>
      <c r="L426" s="215"/>
      <c r="M426" s="217"/>
      <c r="N426" s="217"/>
      <c r="O426" s="215"/>
      <c r="P426" s="215"/>
      <c r="Q426" s="215"/>
      <c r="R426" s="215"/>
      <c r="S426" s="215"/>
      <c r="T426" s="215"/>
      <c r="U426" s="215"/>
      <c r="V426" s="213">
        <f>SUM(R426-(R426*U426/100))</f>
        <v>0</v>
      </c>
      <c r="W426" s="213">
        <f>SUM(J426+V426)</f>
        <v>0</v>
      </c>
      <c r="X426" s="215"/>
      <c r="Y426" s="215"/>
      <c r="Z426" s="215"/>
      <c r="AA426" s="229"/>
    </row>
    <row r="427" spans="1:27" x14ac:dyDescent="0.3">
      <c r="A427" s="229"/>
      <c r="B427" s="230"/>
      <c r="C427" s="229"/>
      <c r="D427" s="229"/>
      <c r="E427" s="229"/>
      <c r="F427" s="229"/>
      <c r="G427" s="229"/>
      <c r="H427" s="229"/>
      <c r="I427" s="229"/>
      <c r="J427" s="229"/>
      <c r="K427" s="215"/>
      <c r="L427" s="215"/>
      <c r="M427" s="217"/>
      <c r="N427" s="217"/>
      <c r="O427" s="215"/>
      <c r="P427" s="215"/>
      <c r="Q427" s="215"/>
      <c r="R427" s="215"/>
      <c r="S427" s="215"/>
      <c r="T427" s="215"/>
      <c r="U427" s="215"/>
      <c r="V427" s="213">
        <f>SUM(R427-(R427*U427/100))</f>
        <v>0</v>
      </c>
      <c r="W427" s="213">
        <f>SUM(J427+V427)</f>
        <v>0</v>
      </c>
      <c r="X427" s="215"/>
      <c r="Y427" s="215"/>
      <c r="Z427" s="215"/>
      <c r="AA427" s="229"/>
    </row>
    <row r="428" spans="1:27" x14ac:dyDescent="0.3">
      <c r="A428" s="229"/>
      <c r="B428" s="230"/>
      <c r="C428" s="229"/>
      <c r="D428" s="229"/>
      <c r="E428" s="229"/>
      <c r="F428" s="229"/>
      <c r="G428" s="229"/>
      <c r="H428" s="229"/>
      <c r="I428" s="229"/>
      <c r="J428" s="229"/>
      <c r="K428" s="215"/>
      <c r="L428" s="215"/>
      <c r="M428" s="217"/>
      <c r="N428" s="217"/>
      <c r="O428" s="215"/>
      <c r="P428" s="215"/>
      <c r="Q428" s="215"/>
      <c r="R428" s="215"/>
      <c r="S428" s="215"/>
      <c r="T428" s="215"/>
      <c r="U428" s="215"/>
      <c r="V428" s="213">
        <f>SUM(R428-(R428*U428/100))</f>
        <v>0</v>
      </c>
      <c r="W428" s="213">
        <f>SUM(J428+V428)</f>
        <v>0</v>
      </c>
      <c r="X428" s="215"/>
      <c r="Y428" s="215"/>
      <c r="Z428" s="215"/>
      <c r="AA428" s="229"/>
    </row>
    <row r="429" spans="1:27" x14ac:dyDescent="0.3">
      <c r="A429" s="229"/>
      <c r="B429" s="230"/>
      <c r="C429" s="229"/>
      <c r="D429" s="229"/>
      <c r="E429" s="229"/>
      <c r="F429" s="229"/>
      <c r="G429" s="229"/>
      <c r="H429" s="229"/>
      <c r="I429" s="229"/>
      <c r="J429" s="229"/>
      <c r="K429" s="215"/>
      <c r="L429" s="215"/>
      <c r="M429" s="217"/>
      <c r="N429" s="217"/>
      <c r="O429" s="215"/>
      <c r="P429" s="215"/>
      <c r="Q429" s="215"/>
      <c r="R429" s="215"/>
      <c r="S429" s="215"/>
      <c r="T429" s="215"/>
      <c r="U429" s="215"/>
      <c r="V429" s="213">
        <f>SUM(R429-(R429*U429/100))</f>
        <v>0</v>
      </c>
      <c r="W429" s="213">
        <f>SUM(J429+V429)</f>
        <v>0</v>
      </c>
      <c r="X429" s="215"/>
      <c r="Y429" s="215"/>
      <c r="Z429" s="215"/>
      <c r="AA429" s="229"/>
    </row>
    <row r="430" spans="1:27" x14ac:dyDescent="0.3">
      <c r="A430" s="229"/>
      <c r="B430" s="230"/>
      <c r="C430" s="229"/>
      <c r="D430" s="229"/>
      <c r="E430" s="229"/>
      <c r="F430" s="229"/>
      <c r="G430" s="229"/>
      <c r="H430" s="229"/>
      <c r="I430" s="229"/>
      <c r="J430" s="229"/>
      <c r="K430" s="215"/>
      <c r="L430" s="215"/>
      <c r="M430" s="217"/>
      <c r="N430" s="217"/>
      <c r="O430" s="215"/>
      <c r="P430" s="215"/>
      <c r="Q430" s="215"/>
      <c r="R430" s="215"/>
      <c r="S430" s="215"/>
      <c r="T430" s="215"/>
      <c r="U430" s="215"/>
      <c r="V430" s="213">
        <f>SUM(R430-(R430*U430/100))</f>
        <v>0</v>
      </c>
      <c r="W430" s="213">
        <f>SUM(J430+V430)</f>
        <v>0</v>
      </c>
      <c r="X430" s="215"/>
      <c r="Y430" s="215"/>
      <c r="Z430" s="215"/>
      <c r="AA430" s="229"/>
    </row>
    <row r="431" spans="1:27" x14ac:dyDescent="0.3">
      <c r="A431" s="229"/>
      <c r="B431" s="230"/>
      <c r="C431" s="229"/>
      <c r="D431" s="229"/>
      <c r="E431" s="229"/>
      <c r="F431" s="229"/>
      <c r="G431" s="229"/>
      <c r="H431" s="229"/>
      <c r="I431" s="229"/>
      <c r="J431" s="229"/>
      <c r="K431" s="215"/>
      <c r="L431" s="215"/>
      <c r="M431" s="217"/>
      <c r="N431" s="217"/>
      <c r="O431" s="215"/>
      <c r="P431" s="215"/>
      <c r="Q431" s="215"/>
      <c r="R431" s="215"/>
      <c r="S431" s="215"/>
      <c r="T431" s="215"/>
      <c r="U431" s="215"/>
      <c r="V431" s="213">
        <f>SUM(R431-(R431*U431/100))</f>
        <v>0</v>
      </c>
      <c r="W431" s="213">
        <f>SUM(J431+V431)</f>
        <v>0</v>
      </c>
      <c r="X431" s="215"/>
      <c r="Y431" s="215"/>
      <c r="Z431" s="215"/>
      <c r="AA431" s="229"/>
    </row>
    <row r="432" spans="1:27" x14ac:dyDescent="0.3">
      <c r="A432" s="229"/>
      <c r="B432" s="230"/>
      <c r="C432" s="229"/>
      <c r="D432" s="229"/>
      <c r="E432" s="229"/>
      <c r="F432" s="229"/>
      <c r="G432" s="229"/>
      <c r="H432" s="229"/>
      <c r="I432" s="229"/>
      <c r="J432" s="229"/>
      <c r="K432" s="215"/>
      <c r="L432" s="215"/>
      <c r="M432" s="217"/>
      <c r="N432" s="217"/>
      <c r="O432" s="215"/>
      <c r="P432" s="215"/>
      <c r="Q432" s="215"/>
      <c r="R432" s="215"/>
      <c r="S432" s="215"/>
      <c r="T432" s="215"/>
      <c r="U432" s="215"/>
      <c r="V432" s="213">
        <f>SUM(R432-(R432*U432/100))</f>
        <v>0</v>
      </c>
      <c r="W432" s="213">
        <f>SUM(J432+V432)</f>
        <v>0</v>
      </c>
      <c r="X432" s="215"/>
      <c r="Y432" s="215"/>
      <c r="Z432" s="215"/>
      <c r="AA432" s="229"/>
    </row>
    <row r="433" spans="1:27" x14ac:dyDescent="0.3">
      <c r="A433" s="229"/>
      <c r="B433" s="230"/>
      <c r="C433" s="229"/>
      <c r="D433" s="229"/>
      <c r="E433" s="229"/>
      <c r="F433" s="229"/>
      <c r="G433" s="229"/>
      <c r="H433" s="229"/>
      <c r="I433" s="229"/>
      <c r="J433" s="229"/>
      <c r="K433" s="215"/>
      <c r="L433" s="215"/>
      <c r="M433" s="217"/>
      <c r="N433" s="217"/>
      <c r="O433" s="215"/>
      <c r="P433" s="215"/>
      <c r="Q433" s="215"/>
      <c r="R433" s="215"/>
      <c r="S433" s="215"/>
      <c r="T433" s="215"/>
      <c r="U433" s="215"/>
      <c r="V433" s="213">
        <f>SUM(R433-(R433*U433/100))</f>
        <v>0</v>
      </c>
      <c r="W433" s="213">
        <f>SUM(J433+V433)</f>
        <v>0</v>
      </c>
      <c r="X433" s="215"/>
      <c r="Y433" s="215"/>
      <c r="Z433" s="215"/>
      <c r="AA433" s="229"/>
    </row>
    <row r="434" spans="1:27" x14ac:dyDescent="0.3">
      <c r="A434" s="229"/>
      <c r="B434" s="230"/>
      <c r="C434" s="229"/>
      <c r="D434" s="229"/>
      <c r="E434" s="229"/>
      <c r="F434" s="229"/>
      <c r="G434" s="229"/>
      <c r="H434" s="229"/>
      <c r="I434" s="229"/>
      <c r="J434" s="229"/>
      <c r="K434" s="215"/>
      <c r="L434" s="215"/>
      <c r="M434" s="217"/>
      <c r="N434" s="217"/>
      <c r="O434" s="215"/>
      <c r="P434" s="215"/>
      <c r="Q434" s="215"/>
      <c r="R434" s="215"/>
      <c r="S434" s="215"/>
      <c r="T434" s="215"/>
      <c r="U434" s="215"/>
      <c r="V434" s="213">
        <f>SUM(R434-(R434*U434/100))</f>
        <v>0</v>
      </c>
      <c r="W434" s="213">
        <f>SUM(J434+V434)</f>
        <v>0</v>
      </c>
      <c r="X434" s="215"/>
      <c r="Y434" s="215"/>
      <c r="Z434" s="215"/>
      <c r="AA434" s="229"/>
    </row>
    <row r="435" spans="1:27" x14ac:dyDescent="0.3">
      <c r="A435" s="229"/>
      <c r="B435" s="230"/>
      <c r="C435" s="229"/>
      <c r="D435" s="229"/>
      <c r="E435" s="229"/>
      <c r="F435" s="229"/>
      <c r="G435" s="229"/>
      <c r="H435" s="229"/>
      <c r="I435" s="229"/>
      <c r="J435" s="229"/>
      <c r="K435" s="215"/>
      <c r="L435" s="215"/>
      <c r="M435" s="217"/>
      <c r="N435" s="217"/>
      <c r="O435" s="215"/>
      <c r="P435" s="215"/>
      <c r="Q435" s="215"/>
      <c r="R435" s="215"/>
      <c r="S435" s="215"/>
      <c r="T435" s="215"/>
      <c r="U435" s="215"/>
      <c r="V435" s="213">
        <f>SUM(R435-(R435*U435/100))</f>
        <v>0</v>
      </c>
      <c r="W435" s="213">
        <f>SUM(J435+V435)</f>
        <v>0</v>
      </c>
      <c r="X435" s="215"/>
      <c r="Y435" s="215"/>
      <c r="Z435" s="215"/>
      <c r="AA435" s="229"/>
    </row>
    <row r="436" spans="1:27" x14ac:dyDescent="0.3">
      <c r="A436" s="229"/>
      <c r="B436" s="230"/>
      <c r="C436" s="229"/>
      <c r="D436" s="229"/>
      <c r="E436" s="229"/>
      <c r="F436" s="229"/>
      <c r="G436" s="229"/>
      <c r="H436" s="229"/>
      <c r="I436" s="229"/>
      <c r="J436" s="229"/>
      <c r="K436" s="215"/>
      <c r="L436" s="215"/>
      <c r="M436" s="217"/>
      <c r="N436" s="217"/>
      <c r="O436" s="215"/>
      <c r="P436" s="215"/>
      <c r="Q436" s="215"/>
      <c r="R436" s="215"/>
      <c r="S436" s="215"/>
      <c r="T436" s="215"/>
      <c r="U436" s="215"/>
      <c r="V436" s="213">
        <f>SUM(R436-(R436*U436/100))</f>
        <v>0</v>
      </c>
      <c r="W436" s="213">
        <f>SUM(J436+V436)</f>
        <v>0</v>
      </c>
      <c r="X436" s="215"/>
      <c r="Y436" s="215"/>
      <c r="Z436" s="215"/>
      <c r="AA436" s="229"/>
    </row>
    <row r="437" spans="1:27" x14ac:dyDescent="0.3">
      <c r="A437" s="229"/>
      <c r="B437" s="230"/>
      <c r="C437" s="229"/>
      <c r="D437" s="229"/>
      <c r="E437" s="229"/>
      <c r="F437" s="229"/>
      <c r="G437" s="229"/>
      <c r="H437" s="229"/>
      <c r="I437" s="229"/>
      <c r="J437" s="229"/>
      <c r="K437" s="215"/>
      <c r="L437" s="215"/>
      <c r="M437" s="217"/>
      <c r="N437" s="217"/>
      <c r="O437" s="215"/>
      <c r="P437" s="215"/>
      <c r="Q437" s="215"/>
      <c r="R437" s="215"/>
      <c r="S437" s="215"/>
      <c r="T437" s="215"/>
      <c r="U437" s="215"/>
      <c r="V437" s="213">
        <f>SUM(R437-(R437*U437/100))</f>
        <v>0</v>
      </c>
      <c r="W437" s="213">
        <f>SUM(J437+V437)</f>
        <v>0</v>
      </c>
      <c r="X437" s="215"/>
      <c r="Y437" s="215"/>
      <c r="Z437" s="215"/>
      <c r="AA437" s="229"/>
    </row>
    <row r="438" spans="1:27" x14ac:dyDescent="0.3">
      <c r="A438" s="229"/>
      <c r="B438" s="230"/>
      <c r="C438" s="229"/>
      <c r="D438" s="229"/>
      <c r="E438" s="229"/>
      <c r="F438" s="229"/>
      <c r="G438" s="229"/>
      <c r="H438" s="229"/>
      <c r="I438" s="229"/>
      <c r="J438" s="229"/>
      <c r="K438" s="215"/>
      <c r="L438" s="215"/>
      <c r="M438" s="217"/>
      <c r="N438" s="217"/>
      <c r="O438" s="215"/>
      <c r="P438" s="215"/>
      <c r="Q438" s="215"/>
      <c r="R438" s="215"/>
      <c r="S438" s="215"/>
      <c r="T438" s="215"/>
      <c r="U438" s="215"/>
      <c r="V438" s="213">
        <f>SUM(R438-(R438*U438/100))</f>
        <v>0</v>
      </c>
      <c r="W438" s="213">
        <f>SUM(J438+V438)</f>
        <v>0</v>
      </c>
      <c r="X438" s="215"/>
      <c r="Y438" s="215"/>
      <c r="Z438" s="215"/>
      <c r="AA438" s="229"/>
    </row>
    <row r="439" spans="1:27" x14ac:dyDescent="0.3">
      <c r="A439" s="229"/>
      <c r="B439" s="230"/>
      <c r="C439" s="229"/>
      <c r="D439" s="229"/>
      <c r="E439" s="229"/>
      <c r="F439" s="229"/>
      <c r="G439" s="229"/>
      <c r="H439" s="229"/>
      <c r="I439" s="229"/>
      <c r="J439" s="229"/>
      <c r="K439" s="215"/>
      <c r="L439" s="215"/>
      <c r="M439" s="217"/>
      <c r="N439" s="217"/>
      <c r="O439" s="215"/>
      <c r="P439" s="215"/>
      <c r="Q439" s="215"/>
      <c r="R439" s="215"/>
      <c r="S439" s="215"/>
      <c r="T439" s="215"/>
      <c r="U439" s="215"/>
      <c r="V439" s="213">
        <f>SUM(R439-(R439*U439/100))</f>
        <v>0</v>
      </c>
      <c r="W439" s="213">
        <f>SUM(J439+V439)</f>
        <v>0</v>
      </c>
      <c r="X439" s="215"/>
      <c r="Y439" s="215"/>
      <c r="Z439" s="215"/>
      <c r="AA439" s="229"/>
    </row>
    <row r="440" spans="1:27" x14ac:dyDescent="0.3">
      <c r="A440" s="229"/>
      <c r="B440" s="230"/>
      <c r="C440" s="229"/>
      <c r="D440" s="229"/>
      <c r="E440" s="229"/>
      <c r="F440" s="229"/>
      <c r="G440" s="229"/>
      <c r="H440" s="229"/>
      <c r="I440" s="229"/>
      <c r="J440" s="229"/>
      <c r="K440" s="215"/>
      <c r="L440" s="215"/>
      <c r="M440" s="217"/>
      <c r="N440" s="217"/>
      <c r="O440" s="215"/>
      <c r="P440" s="215"/>
      <c r="Q440" s="215"/>
      <c r="R440" s="215"/>
      <c r="S440" s="215"/>
      <c r="T440" s="215"/>
      <c r="U440" s="215"/>
      <c r="V440" s="213">
        <f>SUM(R440-(R440*U440/100))</f>
        <v>0</v>
      </c>
      <c r="W440" s="213">
        <f>SUM(J440+V440)</f>
        <v>0</v>
      </c>
      <c r="X440" s="215"/>
      <c r="Y440" s="215"/>
      <c r="Z440" s="215"/>
      <c r="AA440" s="229"/>
    </row>
    <row r="441" spans="1:27" x14ac:dyDescent="0.3">
      <c r="A441" s="229"/>
      <c r="B441" s="230"/>
      <c r="C441" s="229"/>
      <c r="D441" s="229"/>
      <c r="E441" s="229"/>
      <c r="F441" s="229"/>
      <c r="G441" s="229"/>
      <c r="H441" s="229"/>
      <c r="I441" s="229"/>
      <c r="J441" s="229"/>
      <c r="K441" s="215"/>
      <c r="L441" s="215"/>
      <c r="M441" s="217"/>
      <c r="N441" s="217"/>
      <c r="O441" s="215"/>
      <c r="P441" s="215"/>
      <c r="Q441" s="215"/>
      <c r="R441" s="215"/>
      <c r="S441" s="215"/>
      <c r="T441" s="215"/>
      <c r="U441" s="215"/>
      <c r="V441" s="213">
        <f>SUM(R441-(R441*U441/100))</f>
        <v>0</v>
      </c>
      <c r="W441" s="213">
        <f>SUM(J441+V441)</f>
        <v>0</v>
      </c>
      <c r="X441" s="215"/>
      <c r="Y441" s="215"/>
      <c r="Z441" s="215"/>
      <c r="AA441" s="229"/>
    </row>
    <row r="442" spans="1:27" x14ac:dyDescent="0.3">
      <c r="A442" s="229"/>
      <c r="B442" s="230"/>
      <c r="C442" s="229"/>
      <c r="D442" s="229"/>
      <c r="E442" s="229"/>
      <c r="F442" s="229"/>
      <c r="G442" s="229"/>
      <c r="H442" s="229"/>
      <c r="I442" s="229"/>
      <c r="J442" s="229"/>
      <c r="K442" s="215"/>
      <c r="L442" s="215"/>
      <c r="M442" s="217"/>
      <c r="N442" s="217"/>
      <c r="O442" s="215"/>
      <c r="P442" s="215"/>
      <c r="Q442" s="215"/>
      <c r="R442" s="215"/>
      <c r="S442" s="215"/>
      <c r="T442" s="215"/>
      <c r="U442" s="215"/>
      <c r="V442" s="213">
        <f>SUM(R442-(R442*U442/100))</f>
        <v>0</v>
      </c>
      <c r="W442" s="213">
        <f>SUM(J442+V442)</f>
        <v>0</v>
      </c>
      <c r="X442" s="215"/>
      <c r="Y442" s="215"/>
      <c r="Z442" s="215"/>
      <c r="AA442" s="229"/>
    </row>
    <row r="443" spans="1:27" x14ac:dyDescent="0.3">
      <c r="A443" s="229"/>
      <c r="B443" s="230"/>
      <c r="C443" s="229"/>
      <c r="D443" s="229"/>
      <c r="E443" s="229"/>
      <c r="F443" s="229"/>
      <c r="G443" s="229"/>
      <c r="H443" s="229"/>
      <c r="I443" s="229"/>
      <c r="J443" s="229"/>
      <c r="K443" s="215"/>
      <c r="L443" s="215"/>
      <c r="M443" s="217"/>
      <c r="N443" s="217"/>
      <c r="O443" s="215"/>
      <c r="P443" s="215"/>
      <c r="Q443" s="215"/>
      <c r="R443" s="215"/>
      <c r="S443" s="215"/>
      <c r="T443" s="215"/>
      <c r="U443" s="215"/>
      <c r="V443" s="213">
        <f>SUM(R443-(R443*U443/100))</f>
        <v>0</v>
      </c>
      <c r="W443" s="213">
        <f>SUM(J443+V443)</f>
        <v>0</v>
      </c>
      <c r="X443" s="215"/>
      <c r="Y443" s="215"/>
      <c r="Z443" s="215"/>
      <c r="AA443" s="229"/>
    </row>
    <row r="444" spans="1:27" x14ac:dyDescent="0.3">
      <c r="A444" s="229"/>
      <c r="B444" s="230"/>
      <c r="C444" s="229"/>
      <c r="D444" s="229"/>
      <c r="E444" s="229"/>
      <c r="F444" s="229"/>
      <c r="G444" s="229"/>
      <c r="H444" s="229"/>
      <c r="I444" s="229"/>
      <c r="J444" s="229"/>
      <c r="K444" s="215"/>
      <c r="L444" s="215"/>
      <c r="M444" s="217"/>
      <c r="N444" s="217"/>
      <c r="O444" s="215"/>
      <c r="P444" s="215"/>
      <c r="Q444" s="215"/>
      <c r="R444" s="215"/>
      <c r="S444" s="215"/>
      <c r="T444" s="215"/>
      <c r="U444" s="215"/>
      <c r="V444" s="213">
        <f>SUM(R444-(R444*U444/100))</f>
        <v>0</v>
      </c>
      <c r="W444" s="213">
        <f>SUM(J444+V444)</f>
        <v>0</v>
      </c>
      <c r="X444" s="215"/>
      <c r="Y444" s="215"/>
      <c r="Z444" s="215"/>
      <c r="AA444" s="229"/>
    </row>
    <row r="445" spans="1:27" x14ac:dyDescent="0.3">
      <c r="A445" s="229"/>
      <c r="B445" s="230"/>
      <c r="C445" s="229"/>
      <c r="D445" s="229"/>
      <c r="E445" s="229"/>
      <c r="F445" s="229"/>
      <c r="G445" s="229"/>
      <c r="H445" s="229"/>
      <c r="I445" s="229"/>
      <c r="J445" s="229"/>
      <c r="K445" s="215"/>
      <c r="L445" s="215"/>
      <c r="M445" s="217"/>
      <c r="N445" s="217"/>
      <c r="O445" s="215"/>
      <c r="P445" s="215"/>
      <c r="Q445" s="215"/>
      <c r="R445" s="215"/>
      <c r="S445" s="215"/>
      <c r="T445" s="215"/>
      <c r="U445" s="215"/>
      <c r="V445" s="213">
        <f>SUM(R445-(R445*U445/100))</f>
        <v>0</v>
      </c>
      <c r="W445" s="213">
        <f>SUM(J445+V445)</f>
        <v>0</v>
      </c>
      <c r="X445" s="215"/>
      <c r="Y445" s="215"/>
      <c r="Z445" s="215"/>
      <c r="AA445" s="229"/>
    </row>
    <row r="446" spans="1:27" x14ac:dyDescent="0.3">
      <c r="A446" s="229"/>
      <c r="B446" s="230"/>
      <c r="C446" s="229"/>
      <c r="D446" s="229"/>
      <c r="E446" s="229"/>
      <c r="F446" s="229"/>
      <c r="G446" s="229"/>
      <c r="H446" s="229"/>
      <c r="I446" s="229"/>
      <c r="J446" s="229"/>
      <c r="K446" s="215"/>
      <c r="L446" s="215"/>
      <c r="M446" s="217"/>
      <c r="N446" s="217"/>
      <c r="O446" s="215"/>
      <c r="P446" s="215"/>
      <c r="Q446" s="215"/>
      <c r="R446" s="215"/>
      <c r="S446" s="215"/>
      <c r="T446" s="215"/>
      <c r="U446" s="215"/>
      <c r="V446" s="213">
        <f>SUM(R446-(R446*U446/100))</f>
        <v>0</v>
      </c>
      <c r="W446" s="213">
        <f>SUM(J446+V446)</f>
        <v>0</v>
      </c>
      <c r="X446" s="215"/>
      <c r="Y446" s="215"/>
      <c r="Z446" s="215"/>
      <c r="AA446" s="229"/>
    </row>
    <row r="447" spans="1:27" x14ac:dyDescent="0.3">
      <c r="A447" s="229"/>
      <c r="B447" s="230"/>
      <c r="C447" s="229"/>
      <c r="D447" s="229"/>
      <c r="E447" s="229"/>
      <c r="F447" s="229"/>
      <c r="G447" s="229"/>
      <c r="H447" s="229"/>
      <c r="I447" s="229"/>
      <c r="J447" s="229"/>
      <c r="K447" s="215"/>
      <c r="L447" s="215"/>
      <c r="M447" s="217"/>
      <c r="N447" s="217"/>
      <c r="O447" s="215"/>
      <c r="P447" s="215"/>
      <c r="Q447" s="215"/>
      <c r="R447" s="215"/>
      <c r="S447" s="215"/>
      <c r="T447" s="215"/>
      <c r="U447" s="215"/>
      <c r="V447" s="213">
        <f>SUM(R447-(R447*U447/100))</f>
        <v>0</v>
      </c>
      <c r="W447" s="213">
        <f>SUM(J447+V447)</f>
        <v>0</v>
      </c>
      <c r="X447" s="215"/>
      <c r="Y447" s="215"/>
      <c r="Z447" s="215"/>
      <c r="AA447" s="229"/>
    </row>
    <row r="448" spans="1:27" x14ac:dyDescent="0.3">
      <c r="A448" s="229"/>
      <c r="B448" s="230"/>
      <c r="C448" s="229"/>
      <c r="D448" s="229"/>
      <c r="E448" s="229"/>
      <c r="F448" s="229"/>
      <c r="G448" s="229"/>
      <c r="H448" s="229"/>
      <c r="I448" s="229"/>
      <c r="J448" s="229"/>
      <c r="K448" s="215"/>
      <c r="L448" s="215"/>
      <c r="M448" s="217"/>
      <c r="N448" s="217"/>
      <c r="O448" s="215"/>
      <c r="P448" s="215"/>
      <c r="Q448" s="215"/>
      <c r="R448" s="215"/>
      <c r="S448" s="215"/>
      <c r="T448" s="215"/>
      <c r="U448" s="215"/>
      <c r="V448" s="213">
        <f>SUM(R448-(R448*U448/100))</f>
        <v>0</v>
      </c>
      <c r="W448" s="213">
        <f>SUM(J448+V448)</f>
        <v>0</v>
      </c>
      <c r="X448" s="215"/>
      <c r="Y448" s="215"/>
      <c r="Z448" s="215"/>
      <c r="AA448" s="229"/>
    </row>
    <row r="449" spans="1:27" x14ac:dyDescent="0.3">
      <c r="A449" s="229"/>
      <c r="B449" s="230"/>
      <c r="C449" s="229"/>
      <c r="D449" s="229"/>
      <c r="E449" s="229"/>
      <c r="F449" s="229"/>
      <c r="G449" s="229"/>
      <c r="H449" s="229"/>
      <c r="I449" s="229"/>
      <c r="J449" s="229"/>
      <c r="K449" s="215"/>
      <c r="L449" s="215"/>
      <c r="M449" s="217"/>
      <c r="N449" s="217"/>
      <c r="O449" s="215"/>
      <c r="P449" s="215"/>
      <c r="Q449" s="215"/>
      <c r="R449" s="215"/>
      <c r="S449" s="215"/>
      <c r="T449" s="215"/>
      <c r="U449" s="215"/>
      <c r="V449" s="213">
        <f>SUM(R449-(R449*U449/100))</f>
        <v>0</v>
      </c>
      <c r="W449" s="213">
        <f>SUM(J449+V449)</f>
        <v>0</v>
      </c>
      <c r="X449" s="215"/>
      <c r="Y449" s="215"/>
      <c r="Z449" s="215"/>
      <c r="AA449" s="229"/>
    </row>
    <row r="450" spans="1:27" x14ac:dyDescent="0.3">
      <c r="A450" s="229"/>
      <c r="B450" s="230"/>
      <c r="C450" s="229"/>
      <c r="D450" s="229"/>
      <c r="E450" s="229"/>
      <c r="F450" s="229"/>
      <c r="G450" s="229"/>
      <c r="H450" s="229"/>
      <c r="I450" s="229"/>
      <c r="J450" s="229"/>
      <c r="K450" s="215"/>
      <c r="L450" s="215"/>
      <c r="M450" s="217"/>
      <c r="N450" s="217"/>
      <c r="O450" s="215"/>
      <c r="P450" s="215"/>
      <c r="Q450" s="215"/>
      <c r="R450" s="215"/>
      <c r="S450" s="215"/>
      <c r="T450" s="215"/>
      <c r="U450" s="215"/>
      <c r="V450" s="213">
        <f>SUM(R450-(R450*U450/100))</f>
        <v>0</v>
      </c>
      <c r="W450" s="213">
        <f>SUM(J450+V450)</f>
        <v>0</v>
      </c>
      <c r="X450" s="215"/>
      <c r="Y450" s="215"/>
      <c r="Z450" s="215"/>
      <c r="AA450" s="229"/>
    </row>
    <row r="451" spans="1:27" x14ac:dyDescent="0.3">
      <c r="A451" s="229"/>
      <c r="B451" s="230"/>
      <c r="C451" s="229"/>
      <c r="D451" s="229"/>
      <c r="E451" s="229"/>
      <c r="F451" s="229"/>
      <c r="G451" s="229"/>
      <c r="H451" s="229"/>
      <c r="I451" s="229"/>
      <c r="J451" s="229"/>
      <c r="K451" s="215"/>
      <c r="L451" s="215"/>
      <c r="M451" s="217"/>
      <c r="N451" s="217"/>
      <c r="O451" s="215"/>
      <c r="P451" s="215"/>
      <c r="Q451" s="215"/>
      <c r="R451" s="215"/>
      <c r="S451" s="215"/>
      <c r="T451" s="215"/>
      <c r="U451" s="215"/>
      <c r="V451" s="213">
        <f>SUM(R451-(R451*U451/100))</f>
        <v>0</v>
      </c>
      <c r="W451" s="213">
        <f>SUM(J451+V451)</f>
        <v>0</v>
      </c>
      <c r="X451" s="215"/>
      <c r="Y451" s="215"/>
      <c r="Z451" s="215"/>
      <c r="AA451" s="229"/>
    </row>
    <row r="452" spans="1:27" x14ac:dyDescent="0.3">
      <c r="A452" s="229"/>
      <c r="B452" s="230"/>
      <c r="C452" s="229"/>
      <c r="D452" s="229"/>
      <c r="E452" s="229"/>
      <c r="F452" s="229"/>
      <c r="G452" s="229"/>
      <c r="H452" s="229"/>
      <c r="I452" s="229"/>
      <c r="J452" s="229"/>
      <c r="K452" s="215"/>
      <c r="L452" s="215"/>
      <c r="M452" s="217"/>
      <c r="N452" s="217"/>
      <c r="O452" s="215"/>
      <c r="P452" s="215"/>
      <c r="Q452" s="215"/>
      <c r="R452" s="215"/>
      <c r="S452" s="215"/>
      <c r="T452" s="215"/>
      <c r="U452" s="215"/>
      <c r="V452" s="213">
        <f>SUM(R452-(R452*U452/100))</f>
        <v>0</v>
      </c>
      <c r="W452" s="213">
        <f>SUM(J452+V452)</f>
        <v>0</v>
      </c>
      <c r="X452" s="215"/>
      <c r="Y452" s="215"/>
      <c r="Z452" s="215"/>
      <c r="AA452" s="229"/>
    </row>
    <row r="453" spans="1:27" x14ac:dyDescent="0.3">
      <c r="A453" s="229"/>
      <c r="B453" s="230"/>
      <c r="C453" s="229"/>
      <c r="D453" s="229"/>
      <c r="E453" s="229"/>
      <c r="F453" s="229"/>
      <c r="G453" s="229"/>
      <c r="H453" s="229"/>
      <c r="I453" s="229"/>
      <c r="J453" s="229"/>
      <c r="K453" s="215"/>
      <c r="L453" s="215"/>
      <c r="M453" s="217"/>
      <c r="N453" s="217"/>
      <c r="O453" s="215"/>
      <c r="P453" s="215"/>
      <c r="Q453" s="215"/>
      <c r="R453" s="215"/>
      <c r="S453" s="215"/>
      <c r="T453" s="215"/>
      <c r="U453" s="215"/>
      <c r="V453" s="213">
        <f>SUM(R453-(R453*U453/100))</f>
        <v>0</v>
      </c>
      <c r="W453" s="213">
        <f>SUM(J453+V453)</f>
        <v>0</v>
      </c>
      <c r="X453" s="215"/>
      <c r="Y453" s="215"/>
      <c r="Z453" s="215"/>
      <c r="AA453" s="229"/>
    </row>
    <row r="454" spans="1:27" x14ac:dyDescent="0.3">
      <c r="A454" s="229"/>
      <c r="B454" s="230"/>
      <c r="C454" s="229"/>
      <c r="D454" s="229"/>
      <c r="E454" s="229"/>
      <c r="F454" s="229"/>
      <c r="G454" s="229"/>
      <c r="H454" s="229"/>
      <c r="I454" s="229"/>
      <c r="J454" s="229"/>
      <c r="K454" s="215"/>
      <c r="L454" s="215"/>
      <c r="M454" s="217"/>
      <c r="N454" s="217"/>
      <c r="O454" s="215"/>
      <c r="P454" s="215"/>
      <c r="Q454" s="215"/>
      <c r="R454" s="215"/>
      <c r="S454" s="215"/>
      <c r="T454" s="215"/>
      <c r="U454" s="215"/>
      <c r="V454" s="213">
        <f>SUM(R454-(R454*U454/100))</f>
        <v>0</v>
      </c>
      <c r="W454" s="213">
        <f>SUM(J454+V454)</f>
        <v>0</v>
      </c>
      <c r="X454" s="215"/>
      <c r="Y454" s="215"/>
      <c r="Z454" s="215"/>
      <c r="AA454" s="229"/>
    </row>
    <row r="455" spans="1:27" x14ac:dyDescent="0.3">
      <c r="A455" s="229"/>
      <c r="B455" s="230"/>
      <c r="C455" s="229"/>
      <c r="D455" s="229"/>
      <c r="E455" s="229"/>
      <c r="F455" s="229"/>
      <c r="G455" s="229"/>
      <c r="H455" s="229"/>
      <c r="I455" s="229"/>
      <c r="J455" s="229"/>
      <c r="K455" s="215"/>
      <c r="L455" s="215"/>
      <c r="M455" s="217"/>
      <c r="N455" s="217"/>
      <c r="O455" s="215"/>
      <c r="P455" s="215"/>
      <c r="Q455" s="215"/>
      <c r="R455" s="215"/>
      <c r="S455" s="215"/>
      <c r="T455" s="215"/>
      <c r="U455" s="215"/>
      <c r="V455" s="213">
        <f>SUM(R455-(R455*U455/100))</f>
        <v>0</v>
      </c>
      <c r="W455" s="213">
        <f>SUM(J455+V455)</f>
        <v>0</v>
      </c>
      <c r="X455" s="215"/>
      <c r="Y455" s="215"/>
      <c r="Z455" s="215"/>
      <c r="AA455" s="229"/>
    </row>
    <row r="456" spans="1:27" x14ac:dyDescent="0.3">
      <c r="A456" s="229"/>
      <c r="B456" s="230"/>
      <c r="C456" s="229"/>
      <c r="D456" s="229"/>
      <c r="E456" s="229"/>
      <c r="F456" s="229"/>
      <c r="G456" s="229"/>
      <c r="H456" s="229"/>
      <c r="I456" s="229"/>
      <c r="J456" s="229"/>
      <c r="K456" s="215"/>
      <c r="L456" s="215"/>
      <c r="M456" s="217"/>
      <c r="N456" s="217"/>
      <c r="O456" s="215"/>
      <c r="P456" s="215"/>
      <c r="Q456" s="215"/>
      <c r="R456" s="215"/>
      <c r="S456" s="215"/>
      <c r="T456" s="215"/>
      <c r="U456" s="215"/>
      <c r="V456" s="213">
        <f>SUM(R456-(R456*U456/100))</f>
        <v>0</v>
      </c>
      <c r="W456" s="213">
        <f>SUM(J456+V456)</f>
        <v>0</v>
      </c>
      <c r="X456" s="215"/>
      <c r="Y456" s="215"/>
      <c r="Z456" s="215"/>
      <c r="AA456" s="229"/>
    </row>
    <row r="457" spans="1:27" x14ac:dyDescent="0.3">
      <c r="A457" s="229"/>
      <c r="B457" s="230"/>
      <c r="C457" s="229"/>
      <c r="D457" s="229"/>
      <c r="E457" s="229"/>
      <c r="F457" s="229"/>
      <c r="G457" s="229"/>
      <c r="H457" s="229"/>
      <c r="I457" s="229"/>
      <c r="J457" s="229"/>
      <c r="K457" s="215"/>
      <c r="L457" s="215"/>
      <c r="M457" s="217"/>
      <c r="N457" s="217"/>
      <c r="O457" s="215"/>
      <c r="P457" s="215"/>
      <c r="Q457" s="215"/>
      <c r="R457" s="215"/>
      <c r="S457" s="215"/>
      <c r="T457" s="215"/>
      <c r="U457" s="215"/>
      <c r="V457" s="213">
        <f>SUM(R457-(R457*U457/100))</f>
        <v>0</v>
      </c>
      <c r="W457" s="213">
        <f>SUM(J457+V457)</f>
        <v>0</v>
      </c>
      <c r="X457" s="215"/>
      <c r="Y457" s="215"/>
      <c r="Z457" s="215"/>
      <c r="AA457" s="229"/>
    </row>
    <row r="458" spans="1:27" x14ac:dyDescent="0.3">
      <c r="A458" s="229"/>
      <c r="B458" s="230"/>
      <c r="C458" s="229"/>
      <c r="D458" s="229"/>
      <c r="E458" s="229"/>
      <c r="F458" s="229"/>
      <c r="G458" s="229"/>
      <c r="H458" s="229"/>
      <c r="I458" s="229"/>
      <c r="J458" s="229"/>
      <c r="K458" s="215"/>
      <c r="L458" s="215"/>
      <c r="M458" s="217"/>
      <c r="N458" s="217"/>
      <c r="O458" s="215"/>
      <c r="P458" s="215"/>
      <c r="Q458" s="215"/>
      <c r="R458" s="215"/>
      <c r="S458" s="215"/>
      <c r="T458" s="215"/>
      <c r="U458" s="215"/>
      <c r="V458" s="213">
        <f>SUM(R458-(R458*U458/100))</f>
        <v>0</v>
      </c>
      <c r="W458" s="213">
        <f>SUM(J458+V458)</f>
        <v>0</v>
      </c>
      <c r="X458" s="215"/>
      <c r="Y458" s="215"/>
      <c r="Z458" s="215"/>
      <c r="AA458" s="229"/>
    </row>
    <row r="459" spans="1:27" x14ac:dyDescent="0.3">
      <c r="A459" s="229"/>
      <c r="B459" s="230"/>
      <c r="C459" s="229"/>
      <c r="D459" s="229"/>
      <c r="E459" s="229"/>
      <c r="F459" s="229"/>
      <c r="G459" s="229"/>
      <c r="H459" s="229"/>
      <c r="I459" s="229"/>
      <c r="J459" s="229"/>
      <c r="K459" s="215"/>
      <c r="L459" s="215"/>
      <c r="M459" s="217"/>
      <c r="N459" s="217"/>
      <c r="O459" s="215"/>
      <c r="P459" s="215"/>
      <c r="Q459" s="215"/>
      <c r="R459" s="215"/>
      <c r="S459" s="215"/>
      <c r="T459" s="215"/>
      <c r="U459" s="215"/>
      <c r="V459" s="213">
        <f>SUM(R459-(R459*U459/100))</f>
        <v>0</v>
      </c>
      <c r="W459" s="213">
        <f>SUM(J459+V459)</f>
        <v>0</v>
      </c>
      <c r="X459" s="215"/>
      <c r="Y459" s="215"/>
      <c r="Z459" s="215"/>
      <c r="AA459" s="229"/>
    </row>
    <row r="460" spans="1:27" x14ac:dyDescent="0.3">
      <c r="A460" s="229"/>
      <c r="B460" s="230"/>
      <c r="C460" s="229"/>
      <c r="D460" s="229"/>
      <c r="E460" s="229"/>
      <c r="F460" s="229"/>
      <c r="G460" s="229"/>
      <c r="H460" s="229"/>
      <c r="I460" s="229"/>
      <c r="J460" s="229"/>
      <c r="K460" s="215"/>
      <c r="L460" s="215"/>
      <c r="M460" s="217"/>
      <c r="N460" s="217"/>
      <c r="O460" s="215"/>
      <c r="P460" s="215"/>
      <c r="Q460" s="215"/>
      <c r="R460" s="215"/>
      <c r="S460" s="215"/>
      <c r="T460" s="215"/>
      <c r="U460" s="215"/>
      <c r="V460" s="213">
        <f>SUM(R460-(R460*U460/100))</f>
        <v>0</v>
      </c>
      <c r="W460" s="213">
        <f>SUM(J460+V460)</f>
        <v>0</v>
      </c>
      <c r="X460" s="215"/>
      <c r="Y460" s="215"/>
      <c r="Z460" s="215"/>
      <c r="AA460" s="229"/>
    </row>
    <row r="461" spans="1:27" x14ac:dyDescent="0.3">
      <c r="A461" s="229"/>
      <c r="B461" s="230"/>
      <c r="C461" s="229"/>
      <c r="D461" s="229"/>
      <c r="E461" s="229"/>
      <c r="F461" s="229"/>
      <c r="G461" s="229"/>
      <c r="H461" s="229"/>
      <c r="I461" s="229"/>
      <c r="J461" s="229"/>
      <c r="K461" s="215"/>
      <c r="L461" s="215"/>
      <c r="M461" s="217"/>
      <c r="N461" s="217"/>
      <c r="O461" s="215"/>
      <c r="P461" s="215"/>
      <c r="Q461" s="215"/>
      <c r="R461" s="215"/>
      <c r="S461" s="215"/>
      <c r="T461" s="215"/>
      <c r="U461" s="215"/>
      <c r="V461" s="213">
        <f>SUM(R461-(R461*U461/100))</f>
        <v>0</v>
      </c>
      <c r="W461" s="213">
        <f>SUM(J461+V461)</f>
        <v>0</v>
      </c>
      <c r="X461" s="215"/>
      <c r="Y461" s="215"/>
      <c r="Z461" s="215"/>
      <c r="AA461" s="229"/>
    </row>
    <row r="462" spans="1:27" x14ac:dyDescent="0.3">
      <c r="A462" s="229"/>
      <c r="B462" s="230"/>
      <c r="C462" s="229"/>
      <c r="D462" s="229"/>
      <c r="E462" s="229"/>
      <c r="F462" s="229"/>
      <c r="G462" s="229"/>
      <c r="H462" s="229"/>
      <c r="I462" s="229"/>
      <c r="J462" s="229"/>
      <c r="K462" s="215"/>
      <c r="L462" s="215"/>
      <c r="M462" s="217"/>
      <c r="N462" s="217"/>
      <c r="O462" s="215"/>
      <c r="P462" s="215"/>
      <c r="Q462" s="215"/>
      <c r="R462" s="215"/>
      <c r="S462" s="215"/>
      <c r="T462" s="215"/>
      <c r="U462" s="215"/>
      <c r="V462" s="213">
        <f>SUM(R462-(R462*U462/100))</f>
        <v>0</v>
      </c>
      <c r="W462" s="213">
        <f>SUM(J462+V462)</f>
        <v>0</v>
      </c>
      <c r="X462" s="215"/>
      <c r="Y462" s="215"/>
      <c r="Z462" s="215"/>
      <c r="AA462" s="229"/>
    </row>
    <row r="463" spans="1:27" x14ac:dyDescent="0.3">
      <c r="A463" s="229"/>
      <c r="B463" s="230"/>
      <c r="C463" s="229"/>
      <c r="D463" s="229"/>
      <c r="E463" s="229"/>
      <c r="F463" s="229"/>
      <c r="G463" s="229"/>
      <c r="H463" s="229"/>
      <c r="I463" s="229"/>
      <c r="J463" s="229"/>
      <c r="K463" s="215"/>
      <c r="L463" s="215"/>
      <c r="M463" s="217"/>
      <c r="N463" s="217"/>
      <c r="O463" s="215"/>
      <c r="P463" s="215"/>
      <c r="Q463" s="215"/>
      <c r="R463" s="215"/>
      <c r="S463" s="215"/>
      <c r="T463" s="215"/>
      <c r="U463" s="215"/>
      <c r="V463" s="213">
        <f>SUM(R463-(R463*U463/100))</f>
        <v>0</v>
      </c>
      <c r="W463" s="213">
        <f>SUM(J463+V463)</f>
        <v>0</v>
      </c>
      <c r="X463" s="215"/>
      <c r="Y463" s="215"/>
      <c r="Z463" s="215"/>
      <c r="AA463" s="229"/>
    </row>
    <row r="464" spans="1:27" x14ac:dyDescent="0.3">
      <c r="A464" s="229"/>
      <c r="B464" s="230"/>
      <c r="C464" s="229"/>
      <c r="D464" s="229"/>
      <c r="E464" s="229"/>
      <c r="F464" s="229"/>
      <c r="G464" s="229"/>
      <c r="H464" s="229"/>
      <c r="I464" s="229"/>
      <c r="J464" s="229"/>
      <c r="K464" s="215"/>
      <c r="L464" s="215"/>
      <c r="M464" s="217"/>
      <c r="N464" s="217"/>
      <c r="O464" s="215"/>
      <c r="P464" s="215"/>
      <c r="Q464" s="215"/>
      <c r="R464" s="215"/>
      <c r="S464" s="215"/>
      <c r="T464" s="215"/>
      <c r="U464" s="215"/>
      <c r="V464" s="213">
        <f>SUM(R464-(R464*U464/100))</f>
        <v>0</v>
      </c>
      <c r="W464" s="213">
        <f>SUM(J464+V464)</f>
        <v>0</v>
      </c>
      <c r="X464" s="215"/>
      <c r="Y464" s="215"/>
      <c r="Z464" s="215"/>
      <c r="AA464" s="229"/>
    </row>
    <row r="465" spans="1:27" x14ac:dyDescent="0.3">
      <c r="A465" s="229"/>
      <c r="B465" s="230"/>
      <c r="C465" s="229"/>
      <c r="D465" s="229"/>
      <c r="E465" s="229"/>
      <c r="F465" s="229"/>
      <c r="G465" s="229"/>
      <c r="H465" s="229"/>
      <c r="I465" s="229"/>
      <c r="J465" s="229"/>
      <c r="K465" s="215"/>
      <c r="L465" s="215"/>
      <c r="M465" s="217"/>
      <c r="N465" s="217"/>
      <c r="O465" s="215"/>
      <c r="P465" s="215"/>
      <c r="Q465" s="215"/>
      <c r="R465" s="215"/>
      <c r="S465" s="215"/>
      <c r="T465" s="215"/>
      <c r="U465" s="215"/>
      <c r="V465" s="213">
        <f>SUM(R465-(R465*U465/100))</f>
        <v>0</v>
      </c>
      <c r="W465" s="213">
        <f>SUM(J465+V465)</f>
        <v>0</v>
      </c>
      <c r="X465" s="215"/>
      <c r="Y465" s="215"/>
      <c r="Z465" s="215"/>
      <c r="AA465" s="229"/>
    </row>
    <row r="466" spans="1:27" x14ac:dyDescent="0.3">
      <c r="A466" s="229"/>
      <c r="B466" s="230"/>
      <c r="C466" s="229"/>
      <c r="D466" s="229"/>
      <c r="E466" s="229"/>
      <c r="F466" s="229"/>
      <c r="G466" s="229"/>
      <c r="H466" s="229"/>
      <c r="I466" s="229"/>
      <c r="J466" s="229"/>
      <c r="K466" s="215"/>
      <c r="L466" s="215"/>
      <c r="M466" s="217"/>
      <c r="N466" s="217"/>
      <c r="O466" s="215"/>
      <c r="P466" s="215"/>
      <c r="Q466" s="215"/>
      <c r="R466" s="215"/>
      <c r="S466" s="215"/>
      <c r="T466" s="215"/>
      <c r="U466" s="215"/>
      <c r="V466" s="213">
        <f>SUM(R466-(R466*U466/100))</f>
        <v>0</v>
      </c>
      <c r="W466" s="213">
        <f>SUM(J466+V466)</f>
        <v>0</v>
      </c>
      <c r="X466" s="215"/>
      <c r="Y466" s="215"/>
      <c r="Z466" s="215"/>
      <c r="AA466" s="229"/>
    </row>
    <row r="467" spans="1:27" x14ac:dyDescent="0.3">
      <c r="A467" s="229"/>
      <c r="B467" s="230"/>
      <c r="C467" s="229"/>
      <c r="D467" s="229"/>
      <c r="E467" s="229"/>
      <c r="F467" s="229"/>
      <c r="G467" s="229"/>
      <c r="H467" s="229"/>
      <c r="I467" s="229"/>
      <c r="J467" s="229"/>
      <c r="K467" s="215"/>
      <c r="L467" s="215"/>
      <c r="M467" s="217"/>
      <c r="N467" s="217"/>
      <c r="O467" s="215"/>
      <c r="P467" s="215"/>
      <c r="Q467" s="215"/>
      <c r="R467" s="215"/>
      <c r="S467" s="215"/>
      <c r="T467" s="215"/>
      <c r="U467" s="215"/>
      <c r="V467" s="213">
        <f>SUM(R467-(R467*U467/100))</f>
        <v>0</v>
      </c>
      <c r="W467" s="213">
        <f>SUM(J467+V467)</f>
        <v>0</v>
      </c>
      <c r="X467" s="215"/>
      <c r="Y467" s="215"/>
      <c r="Z467" s="215"/>
      <c r="AA467" s="229"/>
    </row>
    <row r="468" spans="1:27" x14ac:dyDescent="0.3">
      <c r="A468" s="229"/>
      <c r="B468" s="230"/>
      <c r="C468" s="229"/>
      <c r="D468" s="229"/>
      <c r="E468" s="229"/>
      <c r="F468" s="229"/>
      <c r="G468" s="229"/>
      <c r="H468" s="229"/>
      <c r="I468" s="229"/>
      <c r="J468" s="229"/>
      <c r="K468" s="215"/>
      <c r="L468" s="215"/>
      <c r="M468" s="217"/>
      <c r="N468" s="217"/>
      <c r="O468" s="215"/>
      <c r="P468" s="215"/>
      <c r="Q468" s="215"/>
      <c r="R468" s="215"/>
      <c r="S468" s="215"/>
      <c r="T468" s="215"/>
      <c r="U468" s="215"/>
      <c r="V468" s="213">
        <f>SUM(R468-(R468*U468/100))</f>
        <v>0</v>
      </c>
      <c r="W468" s="213">
        <f>SUM(J468+V468)</f>
        <v>0</v>
      </c>
      <c r="X468" s="215"/>
      <c r="Y468" s="215"/>
      <c r="Z468" s="215"/>
      <c r="AA468" s="229"/>
    </row>
    <row r="469" spans="1:27" x14ac:dyDescent="0.3">
      <c r="A469" s="229"/>
      <c r="B469" s="230"/>
      <c r="C469" s="229"/>
      <c r="D469" s="229"/>
      <c r="E469" s="229"/>
      <c r="F469" s="229"/>
      <c r="G469" s="229"/>
      <c r="H469" s="229"/>
      <c r="I469" s="229"/>
      <c r="J469" s="229"/>
      <c r="K469" s="215"/>
      <c r="L469" s="215"/>
      <c r="M469" s="217"/>
      <c r="N469" s="217"/>
      <c r="O469" s="215"/>
      <c r="P469" s="215"/>
      <c r="Q469" s="215"/>
      <c r="R469" s="215"/>
      <c r="S469" s="215"/>
      <c r="T469" s="215"/>
      <c r="U469" s="215"/>
      <c r="V469" s="213">
        <f>SUM(R469-(R469*U469/100))</f>
        <v>0</v>
      </c>
      <c r="W469" s="213">
        <f>SUM(J469+V469)</f>
        <v>0</v>
      </c>
      <c r="X469" s="215"/>
      <c r="Y469" s="215"/>
      <c r="Z469" s="215"/>
      <c r="AA469" s="229"/>
    </row>
    <row r="470" spans="1:27" x14ac:dyDescent="0.3">
      <c r="A470" s="229"/>
      <c r="B470" s="230"/>
      <c r="C470" s="229"/>
      <c r="D470" s="229"/>
      <c r="E470" s="229"/>
      <c r="F470" s="229"/>
      <c r="G470" s="229"/>
      <c r="H470" s="229"/>
      <c r="I470" s="229"/>
      <c r="J470" s="229"/>
      <c r="K470" s="215"/>
      <c r="L470" s="215"/>
      <c r="M470" s="217"/>
      <c r="N470" s="217"/>
      <c r="O470" s="215"/>
      <c r="P470" s="215"/>
      <c r="Q470" s="215"/>
      <c r="R470" s="215"/>
      <c r="S470" s="215"/>
      <c r="T470" s="215"/>
      <c r="U470" s="215"/>
      <c r="V470" s="213">
        <f>SUM(R470-(R470*U470/100))</f>
        <v>0</v>
      </c>
      <c r="W470" s="213">
        <f>SUM(J470+V470)</f>
        <v>0</v>
      </c>
      <c r="X470" s="215"/>
      <c r="Y470" s="215"/>
      <c r="Z470" s="215"/>
      <c r="AA470" s="229"/>
    </row>
    <row r="471" spans="1:27" x14ac:dyDescent="0.3">
      <c r="A471" s="229"/>
      <c r="B471" s="230"/>
      <c r="C471" s="229"/>
      <c r="D471" s="229"/>
      <c r="E471" s="229"/>
      <c r="F471" s="229"/>
      <c r="G471" s="229"/>
      <c r="H471" s="229"/>
      <c r="I471" s="229"/>
      <c r="J471" s="229"/>
      <c r="K471" s="215"/>
      <c r="L471" s="215"/>
      <c r="M471" s="217"/>
      <c r="N471" s="217"/>
      <c r="O471" s="215"/>
      <c r="P471" s="215"/>
      <c r="Q471" s="215"/>
      <c r="R471" s="215"/>
      <c r="S471" s="215"/>
      <c r="T471" s="215"/>
      <c r="U471" s="215"/>
      <c r="V471" s="213">
        <f>SUM(R471-(R471*U471/100))</f>
        <v>0</v>
      </c>
      <c r="W471" s="213">
        <f>SUM(J471+V471)</f>
        <v>0</v>
      </c>
      <c r="X471" s="215"/>
      <c r="Y471" s="215"/>
      <c r="Z471" s="215"/>
      <c r="AA471" s="229"/>
    </row>
    <row r="472" spans="1:27" x14ac:dyDescent="0.3">
      <c r="A472" s="229"/>
      <c r="B472" s="230"/>
      <c r="C472" s="229"/>
      <c r="D472" s="229"/>
      <c r="E472" s="229"/>
      <c r="F472" s="229"/>
      <c r="G472" s="229"/>
      <c r="H472" s="229"/>
      <c r="I472" s="229"/>
      <c r="J472" s="229"/>
      <c r="K472" s="215"/>
      <c r="L472" s="215"/>
      <c r="M472" s="217"/>
      <c r="N472" s="217"/>
      <c r="O472" s="215"/>
      <c r="P472" s="215"/>
      <c r="Q472" s="215"/>
      <c r="R472" s="215"/>
      <c r="S472" s="215"/>
      <c r="T472" s="215"/>
      <c r="U472" s="215"/>
      <c r="V472" s="213">
        <f>SUM(R472-(R472*U472/100))</f>
        <v>0</v>
      </c>
      <c r="W472" s="213">
        <f>SUM(J472+V472)</f>
        <v>0</v>
      </c>
      <c r="X472" s="215"/>
      <c r="Y472" s="215"/>
      <c r="Z472" s="215"/>
      <c r="AA472" s="229"/>
    </row>
    <row r="473" spans="1:27" x14ac:dyDescent="0.3">
      <c r="A473" s="229"/>
      <c r="B473" s="230"/>
      <c r="C473" s="229"/>
      <c r="D473" s="229"/>
      <c r="E473" s="229"/>
      <c r="F473" s="229"/>
      <c r="G473" s="229"/>
      <c r="H473" s="229"/>
      <c r="I473" s="229"/>
      <c r="J473" s="229"/>
      <c r="K473" s="215"/>
      <c r="L473" s="215"/>
      <c r="M473" s="217"/>
      <c r="N473" s="217"/>
      <c r="O473" s="215"/>
      <c r="P473" s="215"/>
      <c r="Q473" s="215"/>
      <c r="R473" s="215"/>
      <c r="S473" s="215"/>
      <c r="T473" s="215"/>
      <c r="U473" s="215"/>
      <c r="V473" s="213">
        <f>SUM(R473-(R473*U473/100))</f>
        <v>0</v>
      </c>
      <c r="W473" s="213">
        <f>SUM(J473+V473)</f>
        <v>0</v>
      </c>
      <c r="X473" s="215"/>
      <c r="Y473" s="215"/>
      <c r="Z473" s="215"/>
      <c r="AA473" s="229"/>
    </row>
    <row r="474" spans="1:27" x14ac:dyDescent="0.3">
      <c r="A474" s="229"/>
      <c r="B474" s="230"/>
      <c r="C474" s="229"/>
      <c r="D474" s="229"/>
      <c r="E474" s="229"/>
      <c r="F474" s="229"/>
      <c r="G474" s="229"/>
      <c r="H474" s="229"/>
      <c r="I474" s="229"/>
      <c r="J474" s="229"/>
      <c r="K474" s="215"/>
      <c r="L474" s="215"/>
      <c r="M474" s="217"/>
      <c r="N474" s="217"/>
      <c r="O474" s="215"/>
      <c r="P474" s="215"/>
      <c r="Q474" s="215"/>
      <c r="R474" s="215"/>
      <c r="S474" s="215"/>
      <c r="T474" s="215"/>
      <c r="U474" s="215"/>
      <c r="V474" s="213">
        <f>SUM(R474-(R474*U474/100))</f>
        <v>0</v>
      </c>
      <c r="W474" s="213">
        <f>SUM(J474+V474)</f>
        <v>0</v>
      </c>
      <c r="X474" s="215"/>
      <c r="Y474" s="215"/>
      <c r="Z474" s="215"/>
      <c r="AA474" s="229"/>
    </row>
    <row r="475" spans="1:27" x14ac:dyDescent="0.3">
      <c r="A475" s="229"/>
      <c r="B475" s="230"/>
      <c r="C475" s="229"/>
      <c r="D475" s="229"/>
      <c r="E475" s="229"/>
      <c r="F475" s="229"/>
      <c r="G475" s="229"/>
      <c r="H475" s="229"/>
      <c r="I475" s="229"/>
      <c r="J475" s="229"/>
      <c r="K475" s="215"/>
      <c r="L475" s="215"/>
      <c r="M475" s="217"/>
      <c r="N475" s="217"/>
      <c r="O475" s="215"/>
      <c r="P475" s="215"/>
      <c r="Q475" s="215"/>
      <c r="R475" s="215"/>
      <c r="S475" s="215"/>
      <c r="T475" s="215"/>
      <c r="U475" s="215"/>
      <c r="V475" s="213">
        <f>SUM(R475-(R475*U475/100))</f>
        <v>0</v>
      </c>
      <c r="W475" s="213">
        <f>SUM(J475+V475)</f>
        <v>0</v>
      </c>
      <c r="X475" s="215"/>
      <c r="Y475" s="215"/>
      <c r="Z475" s="215"/>
      <c r="AA475" s="229"/>
    </row>
    <row r="476" spans="1:27" x14ac:dyDescent="0.3">
      <c r="A476" s="229"/>
      <c r="B476" s="230"/>
      <c r="C476" s="229"/>
      <c r="D476" s="229"/>
      <c r="E476" s="229"/>
      <c r="F476" s="229"/>
      <c r="G476" s="229"/>
      <c r="H476" s="229"/>
      <c r="I476" s="229"/>
      <c r="J476" s="229"/>
      <c r="K476" s="215"/>
      <c r="L476" s="215"/>
      <c r="M476" s="217"/>
      <c r="N476" s="217"/>
      <c r="O476" s="215"/>
      <c r="P476" s="215"/>
      <c r="Q476" s="215"/>
      <c r="R476" s="215"/>
      <c r="S476" s="215"/>
      <c r="T476" s="215"/>
      <c r="U476" s="215"/>
      <c r="V476" s="213">
        <f>SUM(R476-(R476*U476/100))</f>
        <v>0</v>
      </c>
      <c r="W476" s="213">
        <f>SUM(J476+V476)</f>
        <v>0</v>
      </c>
      <c r="X476" s="215"/>
      <c r="Y476" s="215"/>
      <c r="Z476" s="215"/>
      <c r="AA476" s="229"/>
    </row>
    <row r="477" spans="1:27" x14ac:dyDescent="0.3">
      <c r="A477" s="229"/>
      <c r="B477" s="230"/>
      <c r="C477" s="229"/>
      <c r="D477" s="229"/>
      <c r="E477" s="229"/>
      <c r="F477" s="229"/>
      <c r="G477" s="229"/>
      <c r="H477" s="229"/>
      <c r="I477" s="229"/>
      <c r="J477" s="229"/>
      <c r="K477" s="215"/>
      <c r="L477" s="215"/>
      <c r="M477" s="217"/>
      <c r="N477" s="217"/>
      <c r="O477" s="215"/>
      <c r="P477" s="215"/>
      <c r="Q477" s="215"/>
      <c r="R477" s="215"/>
      <c r="S477" s="215"/>
      <c r="T477" s="215"/>
      <c r="U477" s="215"/>
      <c r="V477" s="213">
        <f>SUM(R477-(R477*U477/100))</f>
        <v>0</v>
      </c>
      <c r="W477" s="213">
        <f>SUM(J477+V477)</f>
        <v>0</v>
      </c>
      <c r="X477" s="215"/>
      <c r="Y477" s="215"/>
      <c r="Z477" s="215"/>
      <c r="AA477" s="229"/>
    </row>
    <row r="478" spans="1:27" x14ac:dyDescent="0.3">
      <c r="A478" s="229"/>
      <c r="B478" s="230"/>
      <c r="C478" s="229"/>
      <c r="D478" s="229"/>
      <c r="E478" s="229"/>
      <c r="F478" s="229"/>
      <c r="G478" s="229"/>
      <c r="H478" s="229"/>
      <c r="I478" s="229"/>
      <c r="J478" s="229"/>
      <c r="K478" s="215"/>
      <c r="L478" s="215"/>
      <c r="M478" s="217"/>
      <c r="N478" s="217"/>
      <c r="O478" s="215"/>
      <c r="P478" s="215"/>
      <c r="Q478" s="215"/>
      <c r="R478" s="215"/>
      <c r="S478" s="215"/>
      <c r="T478" s="215"/>
      <c r="U478" s="215"/>
      <c r="V478" s="213">
        <f>SUM(R478-(R478*U478/100))</f>
        <v>0</v>
      </c>
      <c r="W478" s="213">
        <f>SUM(J478+V478)</f>
        <v>0</v>
      </c>
      <c r="X478" s="215"/>
      <c r="Y478" s="215"/>
      <c r="Z478" s="215"/>
      <c r="AA478" s="229"/>
    </row>
    <row r="479" spans="1:27" x14ac:dyDescent="0.3">
      <c r="A479" s="229"/>
      <c r="B479" s="230"/>
      <c r="C479" s="229"/>
      <c r="D479" s="229"/>
      <c r="E479" s="229"/>
      <c r="F479" s="229"/>
      <c r="G479" s="229"/>
      <c r="H479" s="229"/>
      <c r="I479" s="229"/>
      <c r="J479" s="229"/>
      <c r="K479" s="215"/>
      <c r="L479" s="215"/>
      <c r="M479" s="217"/>
      <c r="N479" s="217"/>
      <c r="O479" s="215"/>
      <c r="P479" s="215"/>
      <c r="Q479" s="215"/>
      <c r="R479" s="215"/>
      <c r="S479" s="215"/>
      <c r="T479" s="215"/>
      <c r="U479" s="215"/>
      <c r="V479" s="213">
        <f>SUM(R479-(R479*U479/100))</f>
        <v>0</v>
      </c>
      <c r="W479" s="213">
        <f>SUM(J479+V479)</f>
        <v>0</v>
      </c>
      <c r="X479" s="215"/>
      <c r="Y479" s="215"/>
      <c r="Z479" s="215"/>
      <c r="AA479" s="229"/>
    </row>
    <row r="480" spans="1:27" x14ac:dyDescent="0.3">
      <c r="A480" s="229"/>
      <c r="B480" s="230"/>
      <c r="C480" s="229"/>
      <c r="D480" s="229"/>
      <c r="E480" s="229"/>
      <c r="F480" s="229"/>
      <c r="G480" s="229"/>
      <c r="H480" s="229"/>
      <c r="I480" s="229"/>
      <c r="J480" s="229"/>
      <c r="K480" s="215"/>
      <c r="L480" s="215"/>
      <c r="M480" s="217"/>
      <c r="N480" s="217"/>
      <c r="O480" s="215"/>
      <c r="P480" s="215"/>
      <c r="Q480" s="215"/>
      <c r="R480" s="215"/>
      <c r="S480" s="215"/>
      <c r="T480" s="215"/>
      <c r="U480" s="215"/>
      <c r="V480" s="213">
        <f>SUM(R480-(R480*U480/100))</f>
        <v>0</v>
      </c>
      <c r="W480" s="213">
        <f>SUM(J480+V480)</f>
        <v>0</v>
      </c>
      <c r="X480" s="215"/>
      <c r="Y480" s="215"/>
      <c r="Z480" s="215"/>
      <c r="AA480" s="229"/>
    </row>
    <row r="481" spans="1:27" x14ac:dyDescent="0.3">
      <c r="A481" s="229"/>
      <c r="B481" s="230"/>
      <c r="C481" s="229"/>
      <c r="D481" s="229"/>
      <c r="E481" s="229"/>
      <c r="F481" s="229"/>
      <c r="G481" s="229"/>
      <c r="H481" s="229"/>
      <c r="I481" s="229"/>
      <c r="J481" s="229"/>
      <c r="K481" s="215"/>
      <c r="L481" s="215"/>
      <c r="M481" s="217"/>
      <c r="N481" s="217"/>
      <c r="O481" s="215"/>
      <c r="P481" s="215"/>
      <c r="Q481" s="215"/>
      <c r="R481" s="215"/>
      <c r="S481" s="215"/>
      <c r="T481" s="215"/>
      <c r="U481" s="215"/>
      <c r="V481" s="213">
        <f>SUM(R481-(R481*U481/100))</f>
        <v>0</v>
      </c>
      <c r="W481" s="213">
        <f>SUM(J481+V481)</f>
        <v>0</v>
      </c>
      <c r="X481" s="215"/>
      <c r="Y481" s="215"/>
      <c r="Z481" s="215"/>
      <c r="AA481" s="229"/>
    </row>
    <row r="482" spans="1:27" x14ac:dyDescent="0.3">
      <c r="A482" s="229"/>
      <c r="B482" s="230"/>
      <c r="C482" s="229"/>
      <c r="D482" s="229"/>
      <c r="E482" s="229"/>
      <c r="F482" s="229"/>
      <c r="G482" s="229"/>
      <c r="H482" s="229"/>
      <c r="I482" s="229"/>
      <c r="J482" s="229"/>
      <c r="K482" s="215"/>
      <c r="L482" s="215"/>
      <c r="M482" s="217"/>
      <c r="N482" s="217"/>
      <c r="O482" s="215"/>
      <c r="P482" s="215"/>
      <c r="Q482" s="215"/>
      <c r="R482" s="215"/>
      <c r="S482" s="215"/>
      <c r="T482" s="215"/>
      <c r="U482" s="215"/>
      <c r="V482" s="213">
        <f>SUM(R482-(R482*U482/100))</f>
        <v>0</v>
      </c>
      <c r="W482" s="213">
        <f>SUM(J482+V482)</f>
        <v>0</v>
      </c>
      <c r="X482" s="215"/>
      <c r="Y482" s="215"/>
      <c r="Z482" s="215"/>
      <c r="AA482" s="229"/>
    </row>
    <row r="483" spans="1:27" x14ac:dyDescent="0.3">
      <c r="A483" s="229"/>
      <c r="B483" s="230"/>
      <c r="C483" s="229"/>
      <c r="D483" s="229"/>
      <c r="E483" s="229"/>
      <c r="F483" s="229"/>
      <c r="G483" s="229"/>
      <c r="H483" s="229"/>
      <c r="I483" s="229"/>
      <c r="J483" s="229"/>
      <c r="K483" s="215"/>
      <c r="L483" s="215"/>
      <c r="M483" s="217"/>
      <c r="N483" s="217"/>
      <c r="O483" s="215"/>
      <c r="P483" s="215"/>
      <c r="Q483" s="215"/>
      <c r="R483" s="215"/>
      <c r="S483" s="215"/>
      <c r="T483" s="215"/>
      <c r="U483" s="215"/>
      <c r="V483" s="213">
        <f>SUM(R483-(R483*U483/100))</f>
        <v>0</v>
      </c>
      <c r="W483" s="213">
        <f>SUM(J483+V483)</f>
        <v>0</v>
      </c>
      <c r="X483" s="215"/>
      <c r="Y483" s="215"/>
      <c r="Z483" s="215"/>
      <c r="AA483" s="229"/>
    </row>
    <row r="484" spans="1:27" x14ac:dyDescent="0.3">
      <c r="A484" s="229"/>
      <c r="B484" s="230"/>
      <c r="C484" s="229"/>
      <c r="D484" s="229"/>
      <c r="E484" s="229"/>
      <c r="F484" s="229"/>
      <c r="G484" s="229"/>
      <c r="H484" s="229"/>
      <c r="I484" s="229"/>
      <c r="J484" s="229"/>
      <c r="K484" s="215"/>
      <c r="L484" s="215"/>
      <c r="M484" s="217"/>
      <c r="N484" s="217"/>
      <c r="O484" s="215"/>
      <c r="P484" s="215"/>
      <c r="Q484" s="215"/>
      <c r="R484" s="215"/>
      <c r="S484" s="215"/>
      <c r="T484" s="215"/>
      <c r="U484" s="215"/>
      <c r="V484" s="213">
        <f>SUM(R484-(R484*U484/100))</f>
        <v>0</v>
      </c>
      <c r="W484" s="213">
        <f>SUM(J484+V484)</f>
        <v>0</v>
      </c>
      <c r="X484" s="215"/>
      <c r="Y484" s="215"/>
      <c r="Z484" s="215"/>
      <c r="AA484" s="229"/>
    </row>
    <row r="485" spans="1:27" x14ac:dyDescent="0.3">
      <c r="A485" s="229"/>
      <c r="B485" s="230"/>
      <c r="C485" s="229"/>
      <c r="D485" s="229"/>
      <c r="E485" s="229"/>
      <c r="F485" s="229"/>
      <c r="G485" s="229"/>
      <c r="H485" s="229"/>
      <c r="I485" s="229"/>
      <c r="J485" s="229"/>
      <c r="K485" s="215"/>
      <c r="L485" s="215"/>
      <c r="M485" s="217"/>
      <c r="N485" s="217"/>
      <c r="O485" s="215"/>
      <c r="P485" s="215"/>
      <c r="Q485" s="215"/>
      <c r="R485" s="215"/>
      <c r="S485" s="215"/>
      <c r="T485" s="215"/>
      <c r="U485" s="215"/>
      <c r="V485" s="213">
        <f>SUM(R485-(R485*U485/100))</f>
        <v>0</v>
      </c>
      <c r="W485" s="213">
        <f>SUM(J485+V485)</f>
        <v>0</v>
      </c>
      <c r="X485" s="215"/>
      <c r="Y485" s="215"/>
      <c r="Z485" s="215"/>
      <c r="AA485" s="229"/>
    </row>
    <row r="486" spans="1:27" x14ac:dyDescent="0.3">
      <c r="A486" s="229"/>
      <c r="B486" s="230"/>
      <c r="C486" s="229"/>
      <c r="D486" s="229"/>
      <c r="E486" s="229"/>
      <c r="F486" s="229"/>
      <c r="G486" s="229"/>
      <c r="H486" s="229"/>
      <c r="I486" s="229"/>
      <c r="J486" s="229"/>
      <c r="K486" s="215"/>
      <c r="L486" s="215"/>
      <c r="M486" s="217"/>
      <c r="N486" s="217"/>
      <c r="O486" s="215"/>
      <c r="P486" s="215"/>
      <c r="Q486" s="215"/>
      <c r="R486" s="215"/>
      <c r="S486" s="215"/>
      <c r="T486" s="215"/>
      <c r="U486" s="215"/>
      <c r="V486" s="213">
        <f>SUM(R486-(R486*U486/100))</f>
        <v>0</v>
      </c>
      <c r="W486" s="213">
        <f>SUM(J486+V486)</f>
        <v>0</v>
      </c>
      <c r="X486" s="215"/>
      <c r="Y486" s="215"/>
      <c r="Z486" s="215"/>
      <c r="AA486" s="229"/>
    </row>
    <row r="487" spans="1:27" x14ac:dyDescent="0.3">
      <c r="A487" s="229"/>
      <c r="B487" s="230"/>
      <c r="C487" s="229"/>
      <c r="D487" s="229"/>
      <c r="E487" s="229"/>
      <c r="F487" s="229"/>
      <c r="G487" s="229"/>
      <c r="H487" s="229"/>
      <c r="I487" s="229"/>
      <c r="J487" s="229"/>
      <c r="K487" s="215"/>
      <c r="L487" s="215"/>
      <c r="M487" s="217"/>
      <c r="N487" s="217"/>
      <c r="O487" s="215"/>
      <c r="P487" s="215"/>
      <c r="Q487" s="215"/>
      <c r="R487" s="215"/>
      <c r="S487" s="215"/>
      <c r="T487" s="215"/>
      <c r="U487" s="215"/>
      <c r="V487" s="213">
        <f>SUM(R487-(R487*U487/100))</f>
        <v>0</v>
      </c>
      <c r="W487" s="213">
        <f>SUM(J487+V487)</f>
        <v>0</v>
      </c>
      <c r="X487" s="215"/>
      <c r="Y487" s="215"/>
      <c r="Z487" s="215"/>
      <c r="AA487" s="229"/>
    </row>
    <row r="488" spans="1:27" x14ac:dyDescent="0.3">
      <c r="A488" s="229"/>
      <c r="B488" s="230"/>
      <c r="C488" s="229"/>
      <c r="D488" s="229"/>
      <c r="E488" s="229"/>
      <c r="F488" s="229"/>
      <c r="G488" s="229"/>
      <c r="H488" s="229"/>
      <c r="I488" s="229"/>
      <c r="J488" s="229"/>
      <c r="K488" s="215"/>
      <c r="L488" s="215"/>
      <c r="M488" s="217"/>
      <c r="N488" s="217"/>
      <c r="O488" s="215"/>
      <c r="P488" s="215"/>
      <c r="Q488" s="215"/>
      <c r="R488" s="215"/>
      <c r="S488" s="215"/>
      <c r="T488" s="215"/>
      <c r="U488" s="215"/>
      <c r="V488" s="213">
        <f>SUM(R488-(R488*U488/100))</f>
        <v>0</v>
      </c>
      <c r="W488" s="213">
        <f>SUM(J488+V488)</f>
        <v>0</v>
      </c>
      <c r="X488" s="215"/>
      <c r="Y488" s="215"/>
      <c r="Z488" s="215"/>
      <c r="AA488" s="229"/>
    </row>
    <row r="489" spans="1:27" x14ac:dyDescent="0.3">
      <c r="A489" s="229"/>
      <c r="B489" s="230"/>
      <c r="C489" s="229"/>
      <c r="D489" s="229"/>
      <c r="E489" s="229"/>
      <c r="F489" s="229"/>
      <c r="G489" s="229"/>
      <c r="H489" s="229"/>
      <c r="I489" s="229"/>
      <c r="J489" s="229"/>
      <c r="K489" s="215"/>
      <c r="L489" s="215"/>
      <c r="M489" s="217"/>
      <c r="N489" s="217"/>
      <c r="O489" s="215"/>
      <c r="P489" s="215"/>
      <c r="Q489" s="215"/>
      <c r="R489" s="215"/>
      <c r="S489" s="215"/>
      <c r="T489" s="215"/>
      <c r="U489" s="215"/>
      <c r="V489" s="213">
        <f>SUM(R489-(R489*U489/100))</f>
        <v>0</v>
      </c>
      <c r="W489" s="213">
        <f>SUM(J489+V489)</f>
        <v>0</v>
      </c>
      <c r="X489" s="215"/>
      <c r="Y489" s="215"/>
      <c r="Z489" s="215"/>
      <c r="AA489" s="229"/>
    </row>
    <row r="490" spans="1:27" x14ac:dyDescent="0.3">
      <c r="A490" s="229"/>
      <c r="B490" s="230"/>
      <c r="C490" s="229"/>
      <c r="D490" s="229"/>
      <c r="E490" s="229"/>
      <c r="F490" s="229"/>
      <c r="G490" s="229"/>
      <c r="H490" s="229"/>
      <c r="I490" s="229"/>
      <c r="J490" s="229"/>
      <c r="K490" s="215"/>
      <c r="L490" s="215"/>
      <c r="M490" s="217"/>
      <c r="N490" s="217"/>
      <c r="O490" s="215"/>
      <c r="P490" s="215"/>
      <c r="Q490" s="215"/>
      <c r="R490" s="215"/>
      <c r="S490" s="215"/>
      <c r="T490" s="215"/>
      <c r="U490" s="215"/>
      <c r="V490" s="213">
        <f>SUM(R490-(R490*U490/100))</f>
        <v>0</v>
      </c>
      <c r="W490" s="213">
        <f>SUM(J490+V490)</f>
        <v>0</v>
      </c>
      <c r="X490" s="215"/>
      <c r="Y490" s="215"/>
      <c r="Z490" s="215"/>
      <c r="AA490" s="229"/>
    </row>
    <row r="491" spans="1:27" x14ac:dyDescent="0.3">
      <c r="A491" s="229"/>
      <c r="B491" s="230"/>
      <c r="C491" s="229"/>
      <c r="D491" s="229"/>
      <c r="E491" s="229"/>
      <c r="F491" s="229"/>
      <c r="G491" s="229"/>
      <c r="H491" s="229"/>
      <c r="I491" s="229"/>
      <c r="J491" s="229"/>
      <c r="K491" s="215"/>
      <c r="L491" s="215"/>
      <c r="M491" s="217"/>
      <c r="N491" s="217"/>
      <c r="O491" s="215"/>
      <c r="P491" s="215"/>
      <c r="Q491" s="215"/>
      <c r="R491" s="215"/>
      <c r="S491" s="215"/>
      <c r="T491" s="215"/>
      <c r="U491" s="215"/>
      <c r="V491" s="213">
        <f>SUM(R491-(R491*U491/100))</f>
        <v>0</v>
      </c>
      <c r="W491" s="213">
        <f>SUM(J491+V491)</f>
        <v>0</v>
      </c>
      <c r="X491" s="215"/>
      <c r="Y491" s="215"/>
      <c r="Z491" s="215"/>
      <c r="AA491" s="229"/>
    </row>
    <row r="492" spans="1:27" x14ac:dyDescent="0.3">
      <c r="A492" s="229"/>
      <c r="B492" s="230"/>
      <c r="C492" s="229"/>
      <c r="D492" s="229"/>
      <c r="E492" s="229"/>
      <c r="F492" s="229"/>
      <c r="G492" s="229"/>
      <c r="H492" s="229"/>
      <c r="I492" s="229"/>
      <c r="J492" s="229"/>
      <c r="K492" s="215"/>
      <c r="L492" s="215"/>
      <c r="M492" s="217"/>
      <c r="N492" s="217"/>
      <c r="O492" s="215"/>
      <c r="P492" s="215"/>
      <c r="Q492" s="215"/>
      <c r="R492" s="215"/>
      <c r="S492" s="215"/>
      <c r="T492" s="215"/>
      <c r="U492" s="215"/>
      <c r="V492" s="213">
        <f>SUM(R492-(R492*U492/100))</f>
        <v>0</v>
      </c>
      <c r="W492" s="213">
        <f>SUM(J492+V492)</f>
        <v>0</v>
      </c>
      <c r="X492" s="215"/>
      <c r="Y492" s="215"/>
      <c r="Z492" s="215"/>
      <c r="AA492" s="229"/>
    </row>
    <row r="493" spans="1:27" x14ac:dyDescent="0.3">
      <c r="A493" s="229"/>
      <c r="B493" s="230"/>
      <c r="C493" s="229"/>
      <c r="D493" s="229"/>
      <c r="E493" s="229"/>
      <c r="F493" s="229"/>
      <c r="G493" s="229"/>
      <c r="H493" s="229"/>
      <c r="I493" s="229"/>
      <c r="J493" s="229"/>
      <c r="K493" s="215"/>
      <c r="L493" s="215"/>
      <c r="M493" s="217"/>
      <c r="N493" s="217"/>
      <c r="O493" s="215"/>
      <c r="P493" s="215"/>
      <c r="Q493" s="215"/>
      <c r="R493" s="215"/>
      <c r="S493" s="215"/>
      <c r="T493" s="215"/>
      <c r="U493" s="215"/>
      <c r="V493" s="213">
        <f>SUM(R493-(R493*U493/100))</f>
        <v>0</v>
      </c>
      <c r="W493" s="213">
        <f>SUM(J493+V493)</f>
        <v>0</v>
      </c>
      <c r="X493" s="215"/>
      <c r="Y493" s="215"/>
      <c r="Z493" s="215"/>
      <c r="AA493" s="229"/>
    </row>
    <row r="494" spans="1:27" x14ac:dyDescent="0.3">
      <c r="A494" s="229"/>
      <c r="B494" s="230"/>
      <c r="C494" s="229"/>
      <c r="D494" s="229"/>
      <c r="E494" s="229"/>
      <c r="F494" s="229"/>
      <c r="G494" s="229"/>
      <c r="H494" s="229"/>
      <c r="I494" s="229"/>
      <c r="J494" s="229"/>
      <c r="K494" s="215"/>
      <c r="L494" s="215"/>
      <c r="M494" s="217"/>
      <c r="N494" s="217"/>
      <c r="O494" s="215"/>
      <c r="P494" s="215"/>
      <c r="Q494" s="215"/>
      <c r="R494" s="215"/>
      <c r="S494" s="215"/>
      <c r="T494" s="215"/>
      <c r="U494" s="215"/>
      <c r="V494" s="213">
        <f>SUM(R494-(R494*U494/100))</f>
        <v>0</v>
      </c>
      <c r="W494" s="213">
        <f>SUM(J494+V494)</f>
        <v>0</v>
      </c>
      <c r="X494" s="215"/>
      <c r="Y494" s="215"/>
      <c r="Z494" s="215"/>
      <c r="AA494" s="229"/>
    </row>
    <row r="495" spans="1:27" x14ac:dyDescent="0.3">
      <c r="A495" s="229"/>
      <c r="B495" s="230"/>
      <c r="C495" s="229"/>
      <c r="D495" s="229"/>
      <c r="E495" s="229"/>
      <c r="F495" s="229"/>
      <c r="G495" s="229"/>
      <c r="H495" s="229"/>
      <c r="I495" s="229"/>
      <c r="J495" s="229"/>
      <c r="K495" s="215"/>
      <c r="L495" s="215"/>
      <c r="M495" s="217"/>
      <c r="N495" s="217"/>
      <c r="O495" s="215"/>
      <c r="P495" s="215"/>
      <c r="Q495" s="215"/>
      <c r="R495" s="215"/>
      <c r="S495" s="215"/>
      <c r="T495" s="215"/>
      <c r="U495" s="215"/>
      <c r="V495" s="213">
        <f>SUM(R495-(R495*U495/100))</f>
        <v>0</v>
      </c>
      <c r="W495" s="213">
        <f>SUM(J495+V495)</f>
        <v>0</v>
      </c>
      <c r="X495" s="215"/>
      <c r="Y495" s="215"/>
      <c r="Z495" s="215"/>
      <c r="AA495" s="229"/>
    </row>
    <row r="496" spans="1:27" x14ac:dyDescent="0.3">
      <c r="A496" s="229"/>
      <c r="B496" s="230"/>
      <c r="C496" s="229"/>
      <c r="D496" s="229"/>
      <c r="E496" s="229"/>
      <c r="F496" s="229"/>
      <c r="G496" s="229"/>
      <c r="H496" s="229"/>
      <c r="I496" s="229"/>
      <c r="J496" s="229"/>
      <c r="K496" s="215"/>
      <c r="L496" s="215"/>
      <c r="M496" s="217"/>
      <c r="N496" s="217"/>
      <c r="O496" s="215"/>
      <c r="P496" s="215"/>
      <c r="Q496" s="215"/>
      <c r="R496" s="215"/>
      <c r="S496" s="215"/>
      <c r="T496" s="215"/>
      <c r="U496" s="215"/>
      <c r="V496" s="213">
        <f>SUM(R496-(R496*U496/100))</f>
        <v>0</v>
      </c>
      <c r="W496" s="213">
        <f>SUM(J496+V496)</f>
        <v>0</v>
      </c>
      <c r="X496" s="215"/>
      <c r="Y496" s="215"/>
      <c r="Z496" s="215"/>
      <c r="AA496" s="229"/>
    </row>
    <row r="497" spans="1:27" x14ac:dyDescent="0.3">
      <c r="A497" s="229"/>
      <c r="B497" s="230"/>
      <c r="C497" s="229"/>
      <c r="D497" s="229"/>
      <c r="E497" s="229"/>
      <c r="F497" s="229"/>
      <c r="G497" s="229"/>
      <c r="H497" s="229"/>
      <c r="I497" s="229"/>
      <c r="J497" s="229"/>
      <c r="K497" s="215"/>
      <c r="L497" s="215"/>
      <c r="M497" s="217"/>
      <c r="N497" s="217"/>
      <c r="O497" s="215"/>
      <c r="P497" s="215"/>
      <c r="Q497" s="215"/>
      <c r="R497" s="215"/>
      <c r="S497" s="215"/>
      <c r="T497" s="215"/>
      <c r="U497" s="215"/>
      <c r="V497" s="213">
        <f>SUM(R497-(R497*U497/100))</f>
        <v>0</v>
      </c>
      <c r="W497" s="213">
        <f>SUM(J497+V497)</f>
        <v>0</v>
      </c>
      <c r="X497" s="215"/>
      <c r="Y497" s="215"/>
      <c r="Z497" s="215"/>
      <c r="AA497" s="229"/>
    </row>
    <row r="498" spans="1:27" x14ac:dyDescent="0.3">
      <c r="A498" s="229"/>
      <c r="B498" s="230"/>
      <c r="C498" s="229"/>
      <c r="D498" s="229"/>
      <c r="E498" s="229"/>
      <c r="F498" s="229"/>
      <c r="G498" s="229"/>
      <c r="H498" s="229"/>
      <c r="I498" s="229"/>
      <c r="J498" s="229"/>
      <c r="K498" s="215"/>
      <c r="L498" s="215"/>
      <c r="M498" s="217"/>
      <c r="N498" s="217"/>
      <c r="O498" s="215"/>
      <c r="P498" s="215"/>
      <c r="Q498" s="215"/>
      <c r="R498" s="215"/>
      <c r="S498" s="215"/>
      <c r="T498" s="215"/>
      <c r="U498" s="215"/>
      <c r="V498" s="213">
        <f>SUM(R498-(R498*U498/100))</f>
        <v>0</v>
      </c>
      <c r="W498" s="213">
        <f>SUM(J498+V498)</f>
        <v>0</v>
      </c>
      <c r="X498" s="215"/>
      <c r="Y498" s="215"/>
      <c r="Z498" s="215"/>
      <c r="AA498" s="229"/>
    </row>
    <row r="499" spans="1:27" x14ac:dyDescent="0.3">
      <c r="A499" s="229"/>
      <c r="B499" s="230"/>
      <c r="C499" s="229"/>
      <c r="D499" s="229"/>
      <c r="E499" s="229"/>
      <c r="F499" s="229"/>
      <c r="G499" s="229"/>
      <c r="H499" s="229"/>
      <c r="I499" s="229"/>
      <c r="J499" s="229"/>
      <c r="K499" s="215"/>
      <c r="L499" s="215"/>
      <c r="M499" s="217"/>
      <c r="N499" s="217"/>
      <c r="O499" s="215"/>
      <c r="P499" s="215"/>
      <c r="Q499" s="215"/>
      <c r="R499" s="215"/>
      <c r="S499" s="215"/>
      <c r="T499" s="215"/>
      <c r="U499" s="215"/>
      <c r="V499" s="213">
        <f>SUM(R499-(R499*U499/100))</f>
        <v>0</v>
      </c>
      <c r="W499" s="213">
        <f>SUM(J499+V499)</f>
        <v>0</v>
      </c>
      <c r="X499" s="215"/>
      <c r="Y499" s="215"/>
      <c r="Z499" s="215"/>
      <c r="AA499" s="229"/>
    </row>
    <row r="500" spans="1:27" x14ac:dyDescent="0.3">
      <c r="A500" s="229"/>
      <c r="B500" s="230"/>
      <c r="C500" s="229"/>
      <c r="D500" s="229"/>
      <c r="E500" s="229"/>
      <c r="F500" s="229"/>
      <c r="G500" s="229"/>
      <c r="H500" s="229"/>
      <c r="I500" s="229"/>
      <c r="J500" s="229"/>
      <c r="K500" s="215"/>
      <c r="L500" s="215"/>
      <c r="M500" s="217"/>
      <c r="N500" s="217"/>
      <c r="O500" s="215"/>
      <c r="P500" s="215"/>
      <c r="Q500" s="215"/>
      <c r="R500" s="215"/>
      <c r="S500" s="215"/>
      <c r="T500" s="215"/>
      <c r="U500" s="215"/>
      <c r="V500" s="213">
        <f>SUM(R500-(R500*U500/100))</f>
        <v>0</v>
      </c>
      <c r="W500" s="213">
        <f>SUM(J500+V500)</f>
        <v>0</v>
      </c>
      <c r="X500" s="215"/>
      <c r="Y500" s="215"/>
      <c r="Z500" s="215"/>
      <c r="AA500" s="229"/>
    </row>
    <row r="501" spans="1:27" x14ac:dyDescent="0.3">
      <c r="A501" s="229"/>
      <c r="B501" s="230"/>
      <c r="C501" s="229"/>
      <c r="D501" s="229"/>
      <c r="E501" s="229"/>
      <c r="F501" s="229"/>
      <c r="G501" s="229"/>
      <c r="H501" s="229"/>
      <c r="I501" s="229"/>
      <c r="J501" s="229"/>
      <c r="K501" s="215"/>
      <c r="L501" s="215"/>
      <c r="M501" s="217"/>
      <c r="N501" s="217"/>
      <c r="O501" s="215"/>
      <c r="P501" s="215"/>
      <c r="Q501" s="215"/>
      <c r="R501" s="215"/>
      <c r="S501" s="215"/>
      <c r="T501" s="215"/>
      <c r="U501" s="215"/>
      <c r="V501" s="213">
        <f>SUM(R501-(R501*U501/100))</f>
        <v>0</v>
      </c>
      <c r="W501" s="213">
        <f>SUM(J501+V501)</f>
        <v>0</v>
      </c>
      <c r="X501" s="215"/>
      <c r="Y501" s="215"/>
      <c r="Z501" s="215"/>
      <c r="AA501" s="229"/>
    </row>
    <row r="502" spans="1:27" x14ac:dyDescent="0.3">
      <c r="A502" s="229"/>
      <c r="B502" s="230"/>
      <c r="C502" s="229"/>
      <c r="D502" s="229"/>
      <c r="E502" s="229"/>
      <c r="F502" s="229"/>
      <c r="G502" s="229"/>
      <c r="H502" s="229"/>
      <c r="I502" s="229"/>
      <c r="J502" s="229"/>
      <c r="K502" s="215"/>
      <c r="L502" s="215"/>
      <c r="M502" s="217"/>
      <c r="N502" s="217"/>
      <c r="O502" s="215"/>
      <c r="P502" s="215"/>
      <c r="Q502" s="215"/>
      <c r="R502" s="215"/>
      <c r="S502" s="215"/>
      <c r="T502" s="215"/>
      <c r="U502" s="215"/>
      <c r="V502" s="213">
        <f>SUM(R502-(R502*U502/100))</f>
        <v>0</v>
      </c>
      <c r="W502" s="213">
        <f>SUM(J502+V502)</f>
        <v>0</v>
      </c>
      <c r="X502" s="215"/>
      <c r="Y502" s="215"/>
      <c r="Z502" s="215"/>
      <c r="AA502" s="229"/>
    </row>
    <row r="503" spans="1:27" x14ac:dyDescent="0.3">
      <c r="A503" s="229"/>
      <c r="B503" s="230"/>
      <c r="C503" s="229"/>
      <c r="D503" s="229"/>
      <c r="E503" s="229"/>
      <c r="F503" s="229"/>
      <c r="G503" s="229"/>
      <c r="H503" s="229"/>
      <c r="I503" s="229"/>
      <c r="J503" s="229"/>
      <c r="K503" s="215"/>
      <c r="L503" s="215"/>
      <c r="M503" s="217"/>
      <c r="N503" s="217"/>
      <c r="O503" s="215"/>
      <c r="P503" s="215"/>
      <c r="Q503" s="215"/>
      <c r="R503" s="215"/>
      <c r="S503" s="215"/>
      <c r="T503" s="215"/>
      <c r="U503" s="215"/>
      <c r="V503" s="213">
        <f>SUM(R503-(R503*U503/100))</f>
        <v>0</v>
      </c>
      <c r="W503" s="213">
        <f>SUM(J503+V503)</f>
        <v>0</v>
      </c>
      <c r="X503" s="215"/>
      <c r="Y503" s="215"/>
      <c r="Z503" s="215"/>
      <c r="AA503" s="229"/>
    </row>
    <row r="504" spans="1:27" x14ac:dyDescent="0.3">
      <c r="A504" s="229"/>
      <c r="B504" s="230"/>
      <c r="C504" s="229"/>
      <c r="D504" s="229"/>
      <c r="E504" s="229"/>
      <c r="F504" s="229"/>
      <c r="G504" s="229"/>
      <c r="H504" s="229"/>
      <c r="I504" s="229"/>
      <c r="J504" s="229"/>
      <c r="K504" s="215"/>
      <c r="L504" s="215"/>
      <c r="M504" s="217"/>
      <c r="N504" s="217"/>
      <c r="O504" s="215"/>
      <c r="P504" s="215"/>
      <c r="Q504" s="215"/>
      <c r="R504" s="215"/>
      <c r="S504" s="215"/>
      <c r="T504" s="215"/>
      <c r="U504" s="215"/>
      <c r="V504" s="213">
        <f>SUM(R504-(R504*U504/100))</f>
        <v>0</v>
      </c>
      <c r="W504" s="213">
        <f>SUM(J504+V504)</f>
        <v>0</v>
      </c>
      <c r="X504" s="215"/>
      <c r="Y504" s="215"/>
      <c r="Z504" s="215"/>
      <c r="AA504" s="229"/>
    </row>
    <row r="505" spans="1:27" x14ac:dyDescent="0.3">
      <c r="A505" s="229"/>
      <c r="B505" s="230"/>
      <c r="C505" s="229"/>
      <c r="D505" s="229"/>
      <c r="E505" s="229"/>
      <c r="F505" s="229"/>
      <c r="G505" s="229"/>
      <c r="H505" s="229"/>
      <c r="I505" s="229"/>
      <c r="J505" s="229"/>
      <c r="K505" s="215"/>
      <c r="L505" s="215"/>
      <c r="M505" s="217"/>
      <c r="N505" s="217"/>
      <c r="O505" s="215"/>
      <c r="P505" s="215"/>
      <c r="Q505" s="215"/>
      <c r="R505" s="215"/>
      <c r="S505" s="215"/>
      <c r="T505" s="215"/>
      <c r="U505" s="215"/>
      <c r="V505" s="213">
        <f>SUM(R505-(R505*U505/100))</f>
        <v>0</v>
      </c>
      <c r="W505" s="213">
        <f>SUM(J505+V505)</f>
        <v>0</v>
      </c>
      <c r="X505" s="215"/>
      <c r="Y505" s="215"/>
      <c r="Z505" s="215"/>
      <c r="AA505" s="229"/>
    </row>
    <row r="506" spans="1:27" x14ac:dyDescent="0.3">
      <c r="A506" s="229"/>
      <c r="B506" s="230"/>
      <c r="C506" s="229"/>
      <c r="D506" s="229"/>
      <c r="E506" s="229"/>
      <c r="F506" s="229"/>
      <c r="G506" s="229"/>
      <c r="H506" s="229"/>
      <c r="I506" s="229"/>
      <c r="J506" s="229"/>
      <c r="K506" s="215"/>
      <c r="L506" s="215"/>
      <c r="M506" s="217"/>
      <c r="N506" s="217"/>
      <c r="O506" s="215"/>
      <c r="P506" s="215"/>
      <c r="Q506" s="215"/>
      <c r="R506" s="215"/>
      <c r="S506" s="215"/>
      <c r="T506" s="215"/>
      <c r="U506" s="215"/>
      <c r="V506" s="213">
        <f>SUM(R506-(R506*U506/100))</f>
        <v>0</v>
      </c>
      <c r="W506" s="213">
        <f>SUM(J506+V506)</f>
        <v>0</v>
      </c>
      <c r="X506" s="215"/>
      <c r="Y506" s="215"/>
      <c r="Z506" s="215"/>
      <c r="AA506" s="229"/>
    </row>
    <row r="507" spans="1:27" x14ac:dyDescent="0.3">
      <c r="A507" s="229"/>
      <c r="B507" s="230"/>
      <c r="C507" s="229"/>
      <c r="D507" s="229"/>
      <c r="E507" s="229"/>
      <c r="F507" s="229"/>
      <c r="G507" s="229"/>
      <c r="H507" s="229"/>
      <c r="I507" s="229"/>
      <c r="J507" s="229"/>
      <c r="K507" s="215"/>
      <c r="L507" s="215"/>
      <c r="M507" s="217"/>
      <c r="N507" s="217"/>
      <c r="O507" s="215"/>
      <c r="P507" s="215"/>
      <c r="Q507" s="215"/>
      <c r="R507" s="215"/>
      <c r="S507" s="215"/>
      <c r="T507" s="215"/>
      <c r="U507" s="215"/>
      <c r="V507" s="213">
        <f>SUM(R507-(R507*U507/100))</f>
        <v>0</v>
      </c>
      <c r="W507" s="213">
        <f>SUM(J507+V507)</f>
        <v>0</v>
      </c>
      <c r="X507" s="215"/>
      <c r="Y507" s="215"/>
      <c r="Z507" s="215"/>
      <c r="AA507" s="229"/>
    </row>
    <row r="508" spans="1:27" x14ac:dyDescent="0.3">
      <c r="A508" s="229"/>
      <c r="B508" s="230"/>
      <c r="C508" s="229"/>
      <c r="D508" s="229"/>
      <c r="E508" s="229"/>
      <c r="F508" s="229"/>
      <c r="G508" s="229"/>
      <c r="H508" s="229"/>
      <c r="I508" s="229"/>
      <c r="J508" s="229"/>
      <c r="K508" s="215"/>
      <c r="L508" s="215"/>
      <c r="M508" s="217"/>
      <c r="N508" s="217"/>
      <c r="O508" s="215"/>
      <c r="P508" s="215"/>
      <c r="Q508" s="215"/>
      <c r="R508" s="215"/>
      <c r="S508" s="215"/>
      <c r="T508" s="215"/>
      <c r="U508" s="215"/>
      <c r="V508" s="213">
        <f>SUM(R508-(R508*U508/100))</f>
        <v>0</v>
      </c>
      <c r="W508" s="213">
        <f>SUM(J508+V508)</f>
        <v>0</v>
      </c>
      <c r="X508" s="215"/>
      <c r="Y508" s="215"/>
      <c r="Z508" s="215"/>
      <c r="AA508" s="229"/>
    </row>
    <row r="509" spans="1:27" x14ac:dyDescent="0.3">
      <c r="A509" s="229"/>
      <c r="B509" s="230"/>
      <c r="C509" s="229"/>
      <c r="D509" s="229"/>
      <c r="E509" s="229"/>
      <c r="F509" s="229"/>
      <c r="G509" s="229"/>
      <c r="H509" s="229"/>
      <c r="I509" s="229"/>
      <c r="J509" s="229"/>
      <c r="K509" s="215"/>
      <c r="L509" s="215"/>
      <c r="M509" s="217"/>
      <c r="N509" s="217"/>
      <c r="O509" s="215"/>
      <c r="P509" s="215"/>
      <c r="Q509" s="215"/>
      <c r="R509" s="215"/>
      <c r="S509" s="215"/>
      <c r="T509" s="215"/>
      <c r="U509" s="215"/>
      <c r="V509" s="213">
        <f>SUM(R509-(R509*U509/100))</f>
        <v>0</v>
      </c>
      <c r="W509" s="213">
        <f>SUM(J509+V509)</f>
        <v>0</v>
      </c>
      <c r="X509" s="215"/>
      <c r="Y509" s="215"/>
      <c r="Z509" s="215"/>
      <c r="AA509" s="229"/>
    </row>
    <row r="510" spans="1:27" x14ac:dyDescent="0.3">
      <c r="A510" s="229"/>
      <c r="B510" s="230"/>
      <c r="C510" s="229"/>
      <c r="D510" s="229"/>
      <c r="E510" s="229"/>
      <c r="F510" s="229"/>
      <c r="G510" s="229"/>
      <c r="H510" s="229"/>
      <c r="I510" s="229"/>
      <c r="J510" s="229"/>
      <c r="K510" s="215"/>
      <c r="L510" s="215"/>
      <c r="M510" s="217"/>
      <c r="N510" s="217"/>
      <c r="O510" s="215"/>
      <c r="P510" s="215"/>
      <c r="Q510" s="215"/>
      <c r="R510" s="215"/>
      <c r="S510" s="215"/>
      <c r="T510" s="215"/>
      <c r="U510" s="215"/>
      <c r="V510" s="213">
        <f>SUM(R510-(R510*U510/100))</f>
        <v>0</v>
      </c>
      <c r="W510" s="213">
        <f>SUM(J510+V510)</f>
        <v>0</v>
      </c>
      <c r="X510" s="215"/>
      <c r="Y510" s="215"/>
      <c r="Z510" s="215"/>
      <c r="AA510" s="229"/>
    </row>
    <row r="511" spans="1:27" x14ac:dyDescent="0.3">
      <c r="A511" s="229"/>
      <c r="B511" s="230"/>
      <c r="C511" s="229"/>
      <c r="D511" s="229"/>
      <c r="E511" s="229"/>
      <c r="F511" s="229"/>
      <c r="G511" s="229"/>
      <c r="H511" s="229"/>
      <c r="I511" s="229"/>
      <c r="J511" s="229"/>
      <c r="K511" s="215"/>
      <c r="L511" s="215"/>
      <c r="M511" s="217"/>
      <c r="N511" s="217"/>
      <c r="O511" s="215"/>
      <c r="P511" s="215"/>
      <c r="Q511" s="215"/>
      <c r="R511" s="215"/>
      <c r="S511" s="215"/>
      <c r="T511" s="215"/>
      <c r="U511" s="215"/>
      <c r="V511" s="213">
        <f>SUM(R511-(R511*U511/100))</f>
        <v>0</v>
      </c>
      <c r="W511" s="213">
        <f>SUM(J511+V511)</f>
        <v>0</v>
      </c>
      <c r="X511" s="215"/>
      <c r="Y511" s="215"/>
      <c r="Z511" s="215"/>
      <c r="AA511" s="229"/>
    </row>
    <row r="512" spans="1:27" x14ac:dyDescent="0.3">
      <c r="A512" s="229"/>
      <c r="B512" s="230"/>
      <c r="C512" s="229"/>
      <c r="D512" s="229"/>
      <c r="E512" s="229"/>
      <c r="F512" s="229"/>
      <c r="G512" s="229"/>
      <c r="H512" s="229"/>
      <c r="I512" s="229"/>
      <c r="J512" s="229"/>
      <c r="K512" s="215"/>
      <c r="L512" s="215"/>
      <c r="M512" s="217"/>
      <c r="N512" s="217"/>
      <c r="O512" s="215"/>
      <c r="P512" s="215"/>
      <c r="Q512" s="215"/>
      <c r="R512" s="215"/>
      <c r="S512" s="215"/>
      <c r="T512" s="215"/>
      <c r="U512" s="215"/>
      <c r="V512" s="213">
        <f>SUM(R512-(R512*U512/100))</f>
        <v>0</v>
      </c>
      <c r="W512" s="213">
        <f>SUM(J512+V512)</f>
        <v>0</v>
      </c>
      <c r="X512" s="215"/>
      <c r="Y512" s="215"/>
      <c r="Z512" s="215"/>
      <c r="AA512" s="229"/>
    </row>
    <row r="513" spans="1:27" x14ac:dyDescent="0.3">
      <c r="A513" s="229"/>
      <c r="B513" s="230"/>
      <c r="C513" s="229"/>
      <c r="D513" s="229"/>
      <c r="E513" s="229"/>
      <c r="F513" s="229"/>
      <c r="G513" s="229"/>
      <c r="H513" s="229"/>
      <c r="I513" s="229"/>
      <c r="J513" s="229"/>
      <c r="K513" s="215"/>
      <c r="L513" s="215"/>
      <c r="M513" s="217"/>
      <c r="N513" s="217"/>
      <c r="O513" s="215"/>
      <c r="P513" s="215"/>
      <c r="Q513" s="215"/>
      <c r="R513" s="215"/>
      <c r="S513" s="215"/>
      <c r="T513" s="215"/>
      <c r="U513" s="215"/>
      <c r="V513" s="213">
        <f>SUM(R513-(R513*U513/100))</f>
        <v>0</v>
      </c>
      <c r="W513" s="213">
        <f>SUM(J513+V513)</f>
        <v>0</v>
      </c>
      <c r="X513" s="215"/>
      <c r="Y513" s="215"/>
      <c r="Z513" s="215"/>
      <c r="AA513" s="229"/>
    </row>
    <row r="514" spans="1:27" x14ac:dyDescent="0.3">
      <c r="A514" s="229"/>
      <c r="B514" s="230"/>
      <c r="C514" s="229"/>
      <c r="D514" s="229"/>
      <c r="E514" s="229"/>
      <c r="F514" s="229"/>
      <c r="G514" s="229"/>
      <c r="H514" s="229"/>
      <c r="I514" s="229"/>
      <c r="J514" s="229"/>
      <c r="K514" s="215"/>
      <c r="L514" s="215"/>
      <c r="M514" s="217"/>
      <c r="N514" s="217"/>
      <c r="O514" s="215"/>
      <c r="P514" s="215"/>
      <c r="Q514" s="215"/>
      <c r="R514" s="215"/>
      <c r="S514" s="215"/>
      <c r="T514" s="215"/>
      <c r="U514" s="215"/>
      <c r="V514" s="213">
        <f>SUM(R514-(R514*U514/100))</f>
        <v>0</v>
      </c>
      <c r="W514" s="213">
        <f>SUM(J514+V514)</f>
        <v>0</v>
      </c>
      <c r="X514" s="215"/>
      <c r="Y514" s="215"/>
      <c r="Z514" s="215"/>
      <c r="AA514" s="229"/>
    </row>
    <row r="515" spans="1:27" x14ac:dyDescent="0.3">
      <c r="A515" s="229"/>
      <c r="B515" s="230"/>
      <c r="C515" s="229"/>
      <c r="D515" s="229"/>
      <c r="E515" s="229"/>
      <c r="F515" s="229"/>
      <c r="G515" s="229"/>
      <c r="H515" s="229"/>
      <c r="I515" s="229"/>
      <c r="J515" s="229"/>
      <c r="K515" s="215"/>
      <c r="L515" s="215"/>
      <c r="M515" s="217"/>
      <c r="N515" s="217"/>
      <c r="O515" s="215"/>
      <c r="P515" s="215"/>
      <c r="Q515" s="215"/>
      <c r="R515" s="215"/>
      <c r="S515" s="215"/>
      <c r="T515" s="215"/>
      <c r="U515" s="215"/>
      <c r="V515" s="213">
        <f>SUM(R515-(R515*U515/100))</f>
        <v>0</v>
      </c>
      <c r="W515" s="213">
        <f>SUM(J515+V515)</f>
        <v>0</v>
      </c>
      <c r="X515" s="215"/>
      <c r="Y515" s="215"/>
      <c r="Z515" s="215"/>
      <c r="AA515" s="229"/>
    </row>
    <row r="516" spans="1:27" x14ac:dyDescent="0.3">
      <c r="A516" s="229"/>
      <c r="B516" s="230"/>
      <c r="C516" s="229"/>
      <c r="D516" s="229"/>
      <c r="E516" s="229"/>
      <c r="F516" s="229"/>
      <c r="G516" s="229"/>
      <c r="H516" s="229"/>
      <c r="I516" s="229"/>
      <c r="J516" s="229"/>
      <c r="K516" s="215"/>
      <c r="L516" s="215"/>
      <c r="M516" s="217"/>
      <c r="N516" s="217"/>
      <c r="O516" s="215"/>
      <c r="P516" s="215"/>
      <c r="Q516" s="215"/>
      <c r="R516" s="215"/>
      <c r="S516" s="215"/>
      <c r="T516" s="215"/>
      <c r="U516" s="215"/>
      <c r="V516" s="213">
        <f>SUM(R516-(R516*U516/100))</f>
        <v>0</v>
      </c>
      <c r="W516" s="213">
        <f>SUM(J516+V516)</f>
        <v>0</v>
      </c>
      <c r="X516" s="215"/>
      <c r="Y516" s="215"/>
      <c r="Z516" s="215"/>
      <c r="AA516" s="229"/>
    </row>
    <row r="517" spans="1:27" x14ac:dyDescent="0.3">
      <c r="A517" s="229"/>
      <c r="B517" s="230"/>
      <c r="C517" s="229"/>
      <c r="D517" s="229"/>
      <c r="E517" s="229"/>
      <c r="F517" s="229"/>
      <c r="G517" s="229"/>
      <c r="H517" s="229"/>
      <c r="I517" s="229"/>
      <c r="J517" s="229"/>
      <c r="K517" s="215"/>
      <c r="L517" s="215"/>
      <c r="M517" s="217"/>
      <c r="N517" s="217"/>
      <c r="O517" s="215"/>
      <c r="P517" s="215"/>
      <c r="Q517" s="215"/>
      <c r="R517" s="215"/>
      <c r="S517" s="215"/>
      <c r="T517" s="215"/>
      <c r="U517" s="215"/>
      <c r="V517" s="213">
        <f>SUM(R517-(R517*U517/100))</f>
        <v>0</v>
      </c>
      <c r="W517" s="213">
        <f>SUM(J517+V517)</f>
        <v>0</v>
      </c>
      <c r="X517" s="215"/>
      <c r="Y517" s="215"/>
      <c r="Z517" s="215"/>
      <c r="AA517" s="229"/>
    </row>
    <row r="518" spans="1:27" x14ac:dyDescent="0.3">
      <c r="A518" s="229"/>
      <c r="B518" s="230"/>
      <c r="C518" s="229"/>
      <c r="D518" s="229"/>
      <c r="E518" s="229"/>
      <c r="F518" s="229"/>
      <c r="G518" s="229"/>
      <c r="H518" s="229"/>
      <c r="I518" s="229"/>
      <c r="J518" s="229"/>
      <c r="K518" s="215"/>
      <c r="L518" s="215"/>
      <c r="M518" s="217"/>
      <c r="N518" s="217"/>
      <c r="O518" s="215"/>
      <c r="P518" s="215"/>
      <c r="Q518" s="215"/>
      <c r="R518" s="215"/>
      <c r="S518" s="215"/>
      <c r="T518" s="215"/>
      <c r="U518" s="215"/>
      <c r="V518" s="213">
        <f>SUM(R518-(R518*U518/100))</f>
        <v>0</v>
      </c>
      <c r="W518" s="213">
        <f>SUM(J518+V518)</f>
        <v>0</v>
      </c>
      <c r="X518" s="215"/>
      <c r="Y518" s="215"/>
      <c r="Z518" s="215"/>
      <c r="AA518" s="229"/>
    </row>
    <row r="519" spans="1:27" x14ac:dyDescent="0.3">
      <c r="A519" s="229"/>
      <c r="B519" s="230"/>
      <c r="C519" s="229"/>
      <c r="D519" s="229"/>
      <c r="E519" s="229"/>
      <c r="F519" s="229"/>
      <c r="G519" s="229"/>
      <c r="H519" s="229"/>
      <c r="I519" s="229"/>
      <c r="J519" s="229"/>
      <c r="K519" s="215"/>
      <c r="L519" s="215"/>
      <c r="M519" s="217"/>
      <c r="N519" s="217"/>
      <c r="O519" s="215"/>
      <c r="P519" s="215"/>
      <c r="Q519" s="215"/>
      <c r="R519" s="215"/>
      <c r="S519" s="215"/>
      <c r="T519" s="215"/>
      <c r="U519" s="215"/>
      <c r="V519" s="213">
        <f>SUM(R519-(R519*U519/100))</f>
        <v>0</v>
      </c>
      <c r="W519" s="213">
        <f>SUM(J519+V519)</f>
        <v>0</v>
      </c>
      <c r="X519" s="215"/>
      <c r="Y519" s="215"/>
      <c r="Z519" s="215"/>
      <c r="AA519" s="229"/>
    </row>
    <row r="520" spans="1:27" x14ac:dyDescent="0.3">
      <c r="A520" s="229"/>
      <c r="B520" s="230"/>
      <c r="C520" s="229"/>
      <c r="D520" s="229"/>
      <c r="E520" s="229"/>
      <c r="F520" s="229"/>
      <c r="G520" s="229"/>
      <c r="H520" s="229"/>
      <c r="I520" s="229"/>
      <c r="J520" s="229"/>
      <c r="K520" s="215"/>
      <c r="L520" s="215"/>
      <c r="M520" s="217"/>
      <c r="N520" s="217"/>
      <c r="O520" s="215"/>
      <c r="P520" s="215"/>
      <c r="Q520" s="215"/>
      <c r="R520" s="215"/>
      <c r="S520" s="215"/>
      <c r="T520" s="215"/>
      <c r="U520" s="215"/>
      <c r="V520" s="213">
        <f>SUM(R520-(R520*U520/100))</f>
        <v>0</v>
      </c>
      <c r="W520" s="213">
        <f>SUM(J520+V520)</f>
        <v>0</v>
      </c>
      <c r="X520" s="215"/>
      <c r="Y520" s="215"/>
      <c r="Z520" s="215"/>
      <c r="AA520" s="229"/>
    </row>
    <row r="521" spans="1:27" x14ac:dyDescent="0.3">
      <c r="A521" s="229"/>
      <c r="B521" s="230"/>
      <c r="C521" s="229"/>
      <c r="D521" s="229"/>
      <c r="E521" s="229"/>
      <c r="F521" s="229"/>
      <c r="G521" s="229"/>
      <c r="H521" s="229"/>
      <c r="I521" s="229"/>
      <c r="J521" s="229"/>
      <c r="K521" s="215"/>
      <c r="L521" s="215"/>
      <c r="M521" s="217"/>
      <c r="N521" s="217"/>
      <c r="O521" s="215"/>
      <c r="P521" s="215"/>
      <c r="Q521" s="215"/>
      <c r="R521" s="215"/>
      <c r="S521" s="215"/>
      <c r="T521" s="215"/>
      <c r="U521" s="215"/>
      <c r="V521" s="213">
        <f>SUM(R521-(R521*U521/100))</f>
        <v>0</v>
      </c>
      <c r="W521" s="213">
        <f>SUM(J521+V521)</f>
        <v>0</v>
      </c>
      <c r="X521" s="215"/>
      <c r="Y521" s="215"/>
      <c r="Z521" s="215"/>
      <c r="AA521" s="229"/>
    </row>
    <row r="522" spans="1:27" x14ac:dyDescent="0.3">
      <c r="A522" s="229"/>
      <c r="B522" s="230"/>
      <c r="C522" s="229"/>
      <c r="D522" s="229"/>
      <c r="E522" s="229"/>
      <c r="F522" s="229"/>
      <c r="G522" s="229"/>
      <c r="H522" s="229"/>
      <c r="I522" s="229"/>
      <c r="J522" s="229"/>
      <c r="K522" s="215"/>
      <c r="L522" s="215"/>
      <c r="M522" s="217"/>
      <c r="N522" s="217"/>
      <c r="O522" s="215"/>
      <c r="P522" s="215"/>
      <c r="Q522" s="215"/>
      <c r="R522" s="215"/>
      <c r="S522" s="215"/>
      <c r="T522" s="215"/>
      <c r="U522" s="215"/>
      <c r="V522" s="213">
        <f>SUM(R522-(R522*U522/100))</f>
        <v>0</v>
      </c>
      <c r="W522" s="213">
        <f>SUM(J522+V522)</f>
        <v>0</v>
      </c>
      <c r="X522" s="215"/>
      <c r="Y522" s="215"/>
      <c r="Z522" s="215"/>
      <c r="AA522" s="229"/>
    </row>
    <row r="523" spans="1:27" x14ac:dyDescent="0.3">
      <c r="A523" s="229"/>
      <c r="B523" s="230"/>
      <c r="C523" s="229"/>
      <c r="D523" s="229"/>
      <c r="E523" s="229"/>
      <c r="F523" s="229"/>
      <c r="G523" s="229"/>
      <c r="H523" s="229"/>
      <c r="I523" s="229"/>
      <c r="J523" s="229"/>
      <c r="K523" s="215"/>
      <c r="L523" s="215"/>
      <c r="M523" s="217"/>
      <c r="N523" s="217"/>
      <c r="O523" s="215"/>
      <c r="P523" s="215"/>
      <c r="Q523" s="215"/>
      <c r="R523" s="215"/>
      <c r="S523" s="215"/>
      <c r="T523" s="215"/>
      <c r="U523" s="215"/>
      <c r="V523" s="213">
        <f>SUM(R523-(R523*U523/100))</f>
        <v>0</v>
      </c>
      <c r="W523" s="213">
        <f>SUM(J523+V523)</f>
        <v>0</v>
      </c>
      <c r="X523" s="215"/>
      <c r="Y523" s="215"/>
      <c r="Z523" s="215"/>
      <c r="AA523" s="229"/>
    </row>
    <row r="524" spans="1:27" x14ac:dyDescent="0.3">
      <c r="A524" s="229"/>
      <c r="B524" s="230"/>
      <c r="C524" s="229"/>
      <c r="D524" s="229"/>
      <c r="E524" s="229"/>
      <c r="F524" s="229"/>
      <c r="G524" s="229"/>
      <c r="H524" s="229"/>
      <c r="I524" s="229"/>
      <c r="J524" s="229"/>
      <c r="K524" s="215"/>
      <c r="L524" s="215"/>
      <c r="M524" s="217"/>
      <c r="N524" s="217"/>
      <c r="O524" s="215"/>
      <c r="P524" s="215"/>
      <c r="Q524" s="215"/>
      <c r="R524" s="215"/>
      <c r="S524" s="215"/>
      <c r="T524" s="215"/>
      <c r="U524" s="215"/>
      <c r="V524" s="213">
        <f>SUM(R524-(R524*U524/100))</f>
        <v>0</v>
      </c>
      <c r="W524" s="213">
        <f>SUM(J524+V524)</f>
        <v>0</v>
      </c>
      <c r="X524" s="215"/>
      <c r="Y524" s="215"/>
      <c r="Z524" s="215"/>
      <c r="AA524" s="229"/>
    </row>
    <row r="525" spans="1:27" x14ac:dyDescent="0.3">
      <c r="A525" s="229"/>
      <c r="B525" s="230"/>
      <c r="C525" s="229"/>
      <c r="D525" s="229"/>
      <c r="E525" s="229"/>
      <c r="F525" s="229"/>
      <c r="G525" s="229"/>
      <c r="H525" s="229"/>
      <c r="I525" s="229"/>
      <c r="J525" s="229"/>
      <c r="K525" s="215"/>
      <c r="L525" s="215"/>
      <c r="M525" s="217"/>
      <c r="N525" s="217"/>
      <c r="O525" s="215"/>
      <c r="P525" s="215"/>
      <c r="Q525" s="215"/>
      <c r="R525" s="215"/>
      <c r="S525" s="215"/>
      <c r="T525" s="215"/>
      <c r="U525" s="215"/>
      <c r="V525" s="213">
        <f>SUM(R525-(R525*U525/100))</f>
        <v>0</v>
      </c>
      <c r="W525" s="213">
        <f>SUM(J525+V525)</f>
        <v>0</v>
      </c>
      <c r="X525" s="215"/>
      <c r="Y525" s="215"/>
      <c r="Z525" s="215"/>
      <c r="AA525" s="229"/>
    </row>
    <row r="526" spans="1:27" x14ac:dyDescent="0.3">
      <c r="A526" s="229"/>
      <c r="B526" s="230"/>
      <c r="C526" s="229"/>
      <c r="D526" s="229"/>
      <c r="E526" s="229"/>
      <c r="F526" s="229"/>
      <c r="G526" s="229"/>
      <c r="H526" s="229"/>
      <c r="I526" s="229"/>
      <c r="J526" s="229"/>
      <c r="K526" s="215"/>
      <c r="L526" s="215"/>
      <c r="M526" s="217"/>
      <c r="N526" s="217"/>
      <c r="O526" s="215"/>
      <c r="P526" s="215"/>
      <c r="Q526" s="215"/>
      <c r="R526" s="215"/>
      <c r="S526" s="215"/>
      <c r="T526" s="215"/>
      <c r="U526" s="215"/>
      <c r="V526" s="213">
        <f>SUM(R526-(R526*U526/100))</f>
        <v>0</v>
      </c>
      <c r="W526" s="213">
        <f>SUM(J526+V526)</f>
        <v>0</v>
      </c>
      <c r="X526" s="215"/>
      <c r="Y526" s="215"/>
      <c r="Z526" s="215"/>
      <c r="AA526" s="229"/>
    </row>
    <row r="527" spans="1:27" x14ac:dyDescent="0.3">
      <c r="A527" s="229"/>
      <c r="B527" s="230"/>
      <c r="C527" s="229"/>
      <c r="D527" s="229"/>
      <c r="E527" s="229"/>
      <c r="F527" s="229"/>
      <c r="G527" s="229"/>
      <c r="H527" s="229"/>
      <c r="I527" s="229"/>
      <c r="J527" s="229"/>
      <c r="K527" s="215"/>
      <c r="L527" s="215"/>
      <c r="M527" s="217"/>
      <c r="N527" s="217"/>
      <c r="O527" s="215"/>
      <c r="P527" s="215"/>
      <c r="Q527" s="215"/>
      <c r="R527" s="215"/>
      <c r="S527" s="215"/>
      <c r="T527" s="215"/>
      <c r="U527" s="215"/>
      <c r="V527" s="213">
        <f>SUM(R527-(R527*U527/100))</f>
        <v>0</v>
      </c>
      <c r="W527" s="213">
        <f>SUM(J527+V527)</f>
        <v>0</v>
      </c>
      <c r="X527" s="215"/>
      <c r="Y527" s="215"/>
      <c r="Z527" s="215"/>
      <c r="AA527" s="229"/>
    </row>
    <row r="528" spans="1:27" x14ac:dyDescent="0.3">
      <c r="A528" s="229"/>
      <c r="B528" s="230"/>
      <c r="C528" s="229"/>
      <c r="D528" s="229"/>
      <c r="E528" s="229"/>
      <c r="F528" s="229"/>
      <c r="G528" s="229"/>
      <c r="H528" s="229"/>
      <c r="I528" s="229"/>
      <c r="J528" s="229"/>
      <c r="K528" s="215"/>
      <c r="L528" s="215"/>
      <c r="M528" s="217"/>
      <c r="N528" s="217"/>
      <c r="O528" s="215"/>
      <c r="P528" s="215"/>
      <c r="Q528" s="215"/>
      <c r="R528" s="215"/>
      <c r="S528" s="215"/>
      <c r="T528" s="215"/>
      <c r="U528" s="215"/>
      <c r="V528" s="213">
        <f>SUM(R528-(R528*U528/100))</f>
        <v>0</v>
      </c>
      <c r="W528" s="213">
        <f>SUM(J528+V528)</f>
        <v>0</v>
      </c>
      <c r="X528" s="215"/>
      <c r="Y528" s="215"/>
      <c r="Z528" s="215"/>
      <c r="AA528" s="229"/>
    </row>
    <row r="529" spans="1:27" x14ac:dyDescent="0.3">
      <c r="A529" s="229"/>
      <c r="B529" s="230"/>
      <c r="C529" s="229"/>
      <c r="D529" s="229"/>
      <c r="E529" s="229"/>
      <c r="F529" s="229"/>
      <c r="G529" s="229"/>
      <c r="H529" s="229"/>
      <c r="I529" s="229"/>
      <c r="J529" s="229"/>
      <c r="K529" s="215"/>
      <c r="L529" s="215"/>
      <c r="M529" s="217"/>
      <c r="N529" s="217"/>
      <c r="O529" s="215"/>
      <c r="P529" s="215"/>
      <c r="Q529" s="215"/>
      <c r="R529" s="215"/>
      <c r="S529" s="215"/>
      <c r="T529" s="215"/>
      <c r="U529" s="215"/>
      <c r="V529" s="213">
        <f>SUM(R529-(R529*U529/100))</f>
        <v>0</v>
      </c>
      <c r="W529" s="213">
        <f>SUM(J529+V529)</f>
        <v>0</v>
      </c>
      <c r="X529" s="215"/>
      <c r="Y529" s="215"/>
      <c r="Z529" s="215"/>
      <c r="AA529" s="229"/>
    </row>
    <row r="530" spans="1:27" x14ac:dyDescent="0.3">
      <c r="A530" s="229"/>
      <c r="B530" s="230"/>
      <c r="C530" s="229"/>
      <c r="D530" s="229"/>
      <c r="E530" s="229"/>
      <c r="F530" s="229"/>
      <c r="G530" s="229"/>
      <c r="H530" s="229"/>
      <c r="I530" s="229"/>
      <c r="J530" s="229"/>
      <c r="K530" s="215"/>
      <c r="L530" s="215"/>
      <c r="M530" s="217"/>
      <c r="N530" s="217"/>
      <c r="O530" s="215"/>
      <c r="P530" s="215"/>
      <c r="Q530" s="215"/>
      <c r="R530" s="215"/>
      <c r="S530" s="215"/>
      <c r="T530" s="215"/>
      <c r="U530" s="215"/>
      <c r="V530" s="213">
        <f>SUM(R530-(R530*U530/100))</f>
        <v>0</v>
      </c>
      <c r="W530" s="213">
        <f>SUM(J530+V530)</f>
        <v>0</v>
      </c>
      <c r="X530" s="215"/>
      <c r="Y530" s="215"/>
      <c r="Z530" s="215"/>
      <c r="AA530" s="229"/>
    </row>
    <row r="531" spans="1:27" x14ac:dyDescent="0.3">
      <c r="A531" s="229"/>
      <c r="B531" s="230"/>
      <c r="C531" s="229"/>
      <c r="D531" s="229"/>
      <c r="E531" s="229"/>
      <c r="F531" s="229"/>
      <c r="G531" s="229"/>
      <c r="H531" s="229"/>
      <c r="I531" s="229"/>
      <c r="J531" s="229"/>
      <c r="K531" s="215"/>
      <c r="L531" s="215"/>
      <c r="M531" s="217"/>
      <c r="N531" s="217"/>
      <c r="O531" s="215"/>
      <c r="P531" s="215"/>
      <c r="Q531" s="215"/>
      <c r="R531" s="215"/>
      <c r="S531" s="215"/>
      <c r="T531" s="215"/>
      <c r="U531" s="215"/>
      <c r="V531" s="213">
        <f>SUM(R531-(R531*U531/100))</f>
        <v>0</v>
      </c>
      <c r="W531" s="213">
        <f>SUM(J531+V531)</f>
        <v>0</v>
      </c>
      <c r="X531" s="215"/>
      <c r="Y531" s="215"/>
      <c r="Z531" s="215"/>
      <c r="AA531" s="229"/>
    </row>
    <row r="532" spans="1:27" x14ac:dyDescent="0.3">
      <c r="A532" s="229"/>
      <c r="B532" s="230"/>
      <c r="C532" s="229"/>
      <c r="D532" s="229"/>
      <c r="E532" s="229"/>
      <c r="F532" s="229"/>
      <c r="G532" s="229"/>
      <c r="H532" s="229"/>
      <c r="I532" s="229"/>
      <c r="J532" s="229"/>
      <c r="K532" s="215"/>
      <c r="L532" s="215"/>
      <c r="M532" s="217"/>
      <c r="N532" s="217"/>
      <c r="O532" s="215"/>
      <c r="P532" s="215"/>
      <c r="Q532" s="215"/>
      <c r="R532" s="215"/>
      <c r="S532" s="215"/>
      <c r="T532" s="215"/>
      <c r="U532" s="215"/>
      <c r="V532" s="213">
        <f>SUM(R532-(R532*U532/100))</f>
        <v>0</v>
      </c>
      <c r="W532" s="213">
        <f>SUM(J532+V532)</f>
        <v>0</v>
      </c>
      <c r="X532" s="215"/>
      <c r="Y532" s="215"/>
      <c r="Z532" s="215"/>
      <c r="AA532" s="229"/>
    </row>
    <row r="533" spans="1:27" x14ac:dyDescent="0.3">
      <c r="A533" s="229"/>
      <c r="B533" s="230"/>
      <c r="C533" s="229"/>
      <c r="D533" s="229"/>
      <c r="E533" s="229"/>
      <c r="F533" s="229"/>
      <c r="G533" s="229"/>
      <c r="H533" s="229"/>
      <c r="I533" s="229"/>
      <c r="J533" s="229"/>
      <c r="K533" s="215"/>
      <c r="L533" s="215"/>
      <c r="M533" s="217"/>
      <c r="N533" s="217"/>
      <c r="O533" s="215"/>
      <c r="P533" s="215"/>
      <c r="Q533" s="215"/>
      <c r="R533" s="215"/>
      <c r="S533" s="215"/>
      <c r="T533" s="215"/>
      <c r="U533" s="215"/>
      <c r="V533" s="213">
        <f>SUM(R533-(R533*U533/100))</f>
        <v>0</v>
      </c>
      <c r="W533" s="213">
        <f>SUM(J533+V533)</f>
        <v>0</v>
      </c>
      <c r="X533" s="215"/>
      <c r="Y533" s="215"/>
      <c r="Z533" s="215"/>
      <c r="AA533" s="229"/>
    </row>
    <row r="534" spans="1:27" x14ac:dyDescent="0.3">
      <c r="A534" s="229"/>
      <c r="B534" s="230"/>
      <c r="C534" s="229"/>
      <c r="D534" s="229"/>
      <c r="E534" s="229"/>
      <c r="F534" s="229"/>
      <c r="G534" s="229"/>
      <c r="H534" s="229"/>
      <c r="I534" s="229"/>
      <c r="J534" s="229"/>
      <c r="K534" s="215"/>
      <c r="L534" s="215"/>
      <c r="M534" s="217"/>
      <c r="N534" s="217"/>
      <c r="O534" s="215"/>
      <c r="P534" s="215"/>
      <c r="Q534" s="215"/>
      <c r="R534" s="215"/>
      <c r="S534" s="215"/>
      <c r="T534" s="215"/>
      <c r="U534" s="215"/>
      <c r="V534" s="213">
        <f>SUM(R534-(R534*U534/100))</f>
        <v>0</v>
      </c>
      <c r="W534" s="213">
        <f>SUM(J534+V534)</f>
        <v>0</v>
      </c>
      <c r="X534" s="215"/>
      <c r="Y534" s="215"/>
      <c r="Z534" s="215"/>
      <c r="AA534" s="229"/>
    </row>
    <row r="535" spans="1:27" x14ac:dyDescent="0.3">
      <c r="A535" s="229"/>
      <c r="B535" s="230"/>
      <c r="C535" s="229"/>
      <c r="D535" s="229"/>
      <c r="E535" s="229"/>
      <c r="F535" s="229"/>
      <c r="G535" s="229"/>
      <c r="H535" s="229"/>
      <c r="I535" s="229"/>
      <c r="J535" s="229"/>
      <c r="K535" s="215"/>
      <c r="L535" s="215"/>
      <c r="M535" s="217"/>
      <c r="N535" s="217"/>
      <c r="O535" s="215"/>
      <c r="P535" s="215"/>
      <c r="Q535" s="215"/>
      <c r="R535" s="215"/>
      <c r="S535" s="215"/>
      <c r="T535" s="215"/>
      <c r="U535" s="215"/>
      <c r="V535" s="213">
        <f>SUM(R535-(R535*U535/100))</f>
        <v>0</v>
      </c>
      <c r="W535" s="213">
        <f>SUM(J535+V535)</f>
        <v>0</v>
      </c>
      <c r="X535" s="215"/>
      <c r="Y535" s="215"/>
      <c r="Z535" s="215"/>
      <c r="AA535" s="229"/>
    </row>
    <row r="536" spans="1:27" x14ac:dyDescent="0.3">
      <c r="A536" s="229"/>
      <c r="B536" s="230"/>
      <c r="C536" s="229"/>
      <c r="D536" s="229"/>
      <c r="E536" s="229"/>
      <c r="F536" s="229"/>
      <c r="G536" s="229"/>
      <c r="H536" s="229"/>
      <c r="I536" s="229"/>
      <c r="J536" s="229"/>
      <c r="K536" s="215"/>
      <c r="L536" s="215"/>
      <c r="M536" s="217"/>
      <c r="N536" s="217"/>
      <c r="O536" s="215"/>
      <c r="P536" s="215"/>
      <c r="Q536" s="215"/>
      <c r="R536" s="215"/>
      <c r="S536" s="215"/>
      <c r="T536" s="215"/>
      <c r="U536" s="215"/>
      <c r="V536" s="213">
        <f>SUM(R536-(R536*U536/100))</f>
        <v>0</v>
      </c>
      <c r="W536" s="213">
        <f>SUM(J536+V536)</f>
        <v>0</v>
      </c>
      <c r="X536" s="215"/>
      <c r="Y536" s="215"/>
      <c r="Z536" s="215"/>
      <c r="AA536" s="229"/>
    </row>
    <row r="537" spans="1:27" x14ac:dyDescent="0.3">
      <c r="A537" s="229"/>
      <c r="B537" s="230"/>
      <c r="C537" s="229"/>
      <c r="D537" s="229"/>
      <c r="E537" s="229"/>
      <c r="F537" s="229"/>
      <c r="G537" s="229"/>
      <c r="H537" s="229"/>
      <c r="I537" s="229"/>
      <c r="J537" s="229"/>
      <c r="K537" s="215"/>
      <c r="L537" s="215"/>
      <c r="M537" s="217"/>
      <c r="N537" s="217"/>
      <c r="O537" s="215"/>
      <c r="P537" s="215"/>
      <c r="Q537" s="215"/>
      <c r="R537" s="215"/>
      <c r="S537" s="215"/>
      <c r="T537" s="215"/>
      <c r="U537" s="215"/>
      <c r="V537" s="213">
        <f>SUM(R537-(R537*U537/100))</f>
        <v>0</v>
      </c>
      <c r="W537" s="213">
        <f>SUM(J537+V537)</f>
        <v>0</v>
      </c>
      <c r="X537" s="215"/>
      <c r="Y537" s="215"/>
      <c r="Z537" s="215"/>
      <c r="AA537" s="229"/>
    </row>
    <row r="538" spans="1:27" x14ac:dyDescent="0.3">
      <c r="A538" s="229"/>
      <c r="B538" s="230"/>
      <c r="C538" s="229"/>
      <c r="D538" s="229"/>
      <c r="E538" s="229"/>
      <c r="F538" s="229"/>
      <c r="G538" s="229"/>
      <c r="H538" s="229"/>
      <c r="I538" s="229"/>
      <c r="J538" s="229"/>
      <c r="K538" s="215"/>
      <c r="L538" s="215"/>
      <c r="M538" s="217"/>
      <c r="N538" s="217"/>
      <c r="O538" s="215"/>
      <c r="P538" s="215"/>
      <c r="Q538" s="215"/>
      <c r="R538" s="215"/>
      <c r="S538" s="215"/>
      <c r="T538" s="215"/>
      <c r="U538" s="215"/>
      <c r="V538" s="213">
        <f>SUM(R538-(R538*U538/100))</f>
        <v>0</v>
      </c>
      <c r="W538" s="213">
        <f>SUM(J538+V538)</f>
        <v>0</v>
      </c>
      <c r="X538" s="215"/>
      <c r="Y538" s="215"/>
      <c r="Z538" s="215"/>
      <c r="AA538" s="229"/>
    </row>
    <row r="539" spans="1:27" x14ac:dyDescent="0.3">
      <c r="A539" s="229"/>
      <c r="B539" s="230"/>
      <c r="C539" s="229"/>
      <c r="D539" s="229"/>
      <c r="E539" s="229"/>
      <c r="F539" s="229"/>
      <c r="G539" s="229"/>
      <c r="H539" s="229"/>
      <c r="I539" s="229"/>
      <c r="J539" s="229"/>
      <c r="K539" s="215"/>
      <c r="L539" s="215"/>
      <c r="M539" s="217"/>
      <c r="N539" s="217"/>
      <c r="O539" s="215"/>
      <c r="P539" s="215"/>
      <c r="Q539" s="215"/>
      <c r="R539" s="215"/>
      <c r="S539" s="215"/>
      <c r="T539" s="215"/>
      <c r="U539" s="215"/>
      <c r="V539" s="213">
        <f>SUM(R539-(R539*U539/100))</f>
        <v>0</v>
      </c>
      <c r="W539" s="213">
        <f>SUM(J539+V539)</f>
        <v>0</v>
      </c>
      <c r="X539" s="215"/>
      <c r="Y539" s="215"/>
      <c r="Z539" s="215"/>
      <c r="AA539" s="229"/>
    </row>
    <row r="540" spans="1:27" x14ac:dyDescent="0.3">
      <c r="A540" s="229"/>
      <c r="B540" s="230"/>
      <c r="C540" s="229"/>
      <c r="D540" s="229"/>
      <c r="E540" s="229"/>
      <c r="F540" s="229"/>
      <c r="G540" s="229"/>
      <c r="H540" s="229"/>
      <c r="I540" s="229"/>
      <c r="J540" s="229"/>
      <c r="K540" s="215"/>
      <c r="L540" s="215"/>
      <c r="M540" s="217"/>
      <c r="N540" s="217"/>
      <c r="O540" s="215"/>
      <c r="P540" s="215"/>
      <c r="Q540" s="215"/>
      <c r="R540" s="215"/>
      <c r="S540" s="215"/>
      <c r="T540" s="215"/>
      <c r="U540" s="215"/>
      <c r="V540" s="213">
        <f>SUM(R540-(R540*U540/100))</f>
        <v>0</v>
      </c>
      <c r="W540" s="213">
        <f>SUM(J540+V540)</f>
        <v>0</v>
      </c>
      <c r="X540" s="215"/>
      <c r="Y540" s="215"/>
      <c r="Z540" s="215"/>
      <c r="AA540" s="229"/>
    </row>
    <row r="541" spans="1:27" x14ac:dyDescent="0.3">
      <c r="A541" s="229"/>
      <c r="B541" s="230"/>
      <c r="C541" s="229"/>
      <c r="D541" s="229"/>
      <c r="E541" s="229"/>
      <c r="F541" s="229"/>
      <c r="G541" s="229"/>
      <c r="H541" s="229"/>
      <c r="I541" s="229"/>
      <c r="J541" s="229"/>
      <c r="K541" s="229"/>
      <c r="L541" s="229"/>
      <c r="M541" s="230"/>
      <c r="N541" s="230"/>
      <c r="O541" s="229"/>
      <c r="P541" s="229"/>
      <c r="Q541" s="229"/>
      <c r="R541" s="229"/>
      <c r="S541" s="229"/>
      <c r="T541" s="229"/>
      <c r="U541" s="229"/>
      <c r="V541" s="473">
        <f>SUM(R541-(R541*U541/100))</f>
        <v>0</v>
      </c>
      <c r="W541" s="473">
        <f>SUM(J541+V541)</f>
        <v>0</v>
      </c>
      <c r="X541" s="229"/>
      <c r="Y541" s="229"/>
      <c r="Z541" s="229"/>
      <c r="AA541" s="229"/>
    </row>
    <row r="542" spans="1:27" x14ac:dyDescent="0.3">
      <c r="A542" s="229"/>
      <c r="B542" s="230"/>
      <c r="C542" s="229"/>
      <c r="D542" s="229"/>
      <c r="E542" s="229"/>
      <c r="F542" s="229"/>
      <c r="G542" s="229"/>
      <c r="H542" s="229"/>
      <c r="I542" s="229"/>
      <c r="J542" s="229"/>
      <c r="K542" s="229"/>
      <c r="L542" s="229"/>
      <c r="M542" s="230"/>
      <c r="N542" s="230"/>
      <c r="O542" s="229"/>
      <c r="P542" s="229"/>
      <c r="Q542" s="229"/>
      <c r="R542" s="229"/>
      <c r="S542" s="229"/>
      <c r="T542" s="229"/>
      <c r="U542" s="229"/>
      <c r="V542" s="473">
        <f>SUM(R542-(R542*U542/100))</f>
        <v>0</v>
      </c>
      <c r="W542" s="473">
        <f>SUM(J542+V542)</f>
        <v>0</v>
      </c>
      <c r="X542" s="229"/>
      <c r="Y542" s="229"/>
      <c r="Z542" s="229"/>
      <c r="AA542" s="229"/>
    </row>
    <row r="543" spans="1:27" x14ac:dyDescent="0.3">
      <c r="A543" s="229"/>
      <c r="B543" s="230"/>
      <c r="C543" s="229"/>
      <c r="D543" s="229"/>
      <c r="E543" s="229"/>
      <c r="F543" s="229"/>
      <c r="G543" s="229"/>
      <c r="H543" s="229"/>
      <c r="I543" s="229"/>
      <c r="J543" s="229"/>
      <c r="K543" s="229"/>
      <c r="L543" s="229"/>
      <c r="M543" s="230"/>
      <c r="N543" s="230"/>
      <c r="O543" s="229"/>
      <c r="P543" s="229"/>
      <c r="Q543" s="229"/>
      <c r="R543" s="229"/>
      <c r="S543" s="229"/>
      <c r="T543" s="229"/>
      <c r="U543" s="229"/>
      <c r="V543" s="473">
        <f>SUM(R543-(R543*U543/100))</f>
        <v>0</v>
      </c>
      <c r="W543" s="473">
        <f>SUM(J543+V543)</f>
        <v>0</v>
      </c>
      <c r="X543" s="229"/>
      <c r="Y543" s="229"/>
      <c r="Z543" s="229"/>
      <c r="AA543" s="229"/>
    </row>
    <row r="544" spans="1:27" x14ac:dyDescent="0.3">
      <c r="A544" s="229"/>
      <c r="B544" s="230"/>
      <c r="C544" s="229"/>
      <c r="D544" s="229"/>
      <c r="E544" s="229"/>
      <c r="F544" s="229"/>
      <c r="G544" s="229"/>
      <c r="H544" s="229"/>
      <c r="I544" s="229"/>
      <c r="J544" s="229"/>
      <c r="K544" s="229"/>
      <c r="L544" s="229"/>
      <c r="M544" s="230"/>
      <c r="N544" s="230"/>
      <c r="O544" s="229"/>
      <c r="P544" s="229"/>
      <c r="Q544" s="229"/>
      <c r="R544" s="229"/>
      <c r="S544" s="229"/>
      <c r="T544" s="229"/>
      <c r="U544" s="229"/>
      <c r="V544" s="473">
        <f>SUM(R544-(R544*U544/100))</f>
        <v>0</v>
      </c>
      <c r="W544" s="473">
        <f>SUM(J544+V544)</f>
        <v>0</v>
      </c>
      <c r="X544" s="229"/>
      <c r="Y544" s="229"/>
      <c r="Z544" s="229"/>
      <c r="AA544" s="229"/>
    </row>
    <row r="545" spans="1:27" x14ac:dyDescent="0.3">
      <c r="A545" s="229"/>
      <c r="B545" s="230"/>
      <c r="C545" s="229"/>
      <c r="D545" s="229"/>
      <c r="E545" s="229"/>
      <c r="F545" s="229"/>
      <c r="G545" s="229"/>
      <c r="H545" s="229"/>
      <c r="I545" s="229"/>
      <c r="J545" s="229"/>
      <c r="K545" s="229"/>
      <c r="L545" s="229"/>
      <c r="M545" s="230"/>
      <c r="N545" s="230"/>
      <c r="O545" s="229"/>
      <c r="P545" s="229"/>
      <c r="Q545" s="229"/>
      <c r="R545" s="229"/>
      <c r="S545" s="229"/>
      <c r="T545" s="229"/>
      <c r="U545" s="229"/>
      <c r="V545" s="473">
        <f>SUM(R545-(R545*U545/100))</f>
        <v>0</v>
      </c>
      <c r="W545" s="473">
        <f>SUM(J545+V545)</f>
        <v>0</v>
      </c>
      <c r="X545" s="229"/>
      <c r="Y545" s="229"/>
      <c r="Z545" s="229"/>
      <c r="AA545" s="229"/>
    </row>
    <row r="546" spans="1:27" x14ac:dyDescent="0.3">
      <c r="A546" s="229"/>
      <c r="B546" s="230"/>
      <c r="C546" s="229"/>
      <c r="D546" s="229"/>
      <c r="E546" s="229"/>
      <c r="F546" s="229"/>
      <c r="G546" s="229"/>
      <c r="H546" s="229"/>
      <c r="I546" s="229"/>
      <c r="J546" s="229"/>
      <c r="K546" s="229"/>
      <c r="L546" s="229"/>
      <c r="M546" s="230"/>
      <c r="N546" s="230"/>
      <c r="O546" s="229"/>
      <c r="P546" s="229"/>
      <c r="Q546" s="229"/>
      <c r="R546" s="229"/>
      <c r="S546" s="229"/>
      <c r="T546" s="229"/>
      <c r="U546" s="229"/>
      <c r="V546" s="473">
        <f>SUM(R546-(R546*U546/100))</f>
        <v>0</v>
      </c>
      <c r="W546" s="473">
        <f>SUM(J546+V546)</f>
        <v>0</v>
      </c>
      <c r="X546" s="229"/>
      <c r="Y546" s="229"/>
      <c r="Z546" s="229"/>
      <c r="AA546" s="229"/>
    </row>
    <row r="547" spans="1:27" x14ac:dyDescent="0.3">
      <c r="A547" s="229"/>
      <c r="B547" s="230"/>
      <c r="C547" s="229"/>
      <c r="D547" s="229"/>
      <c r="E547" s="229"/>
      <c r="F547" s="229"/>
      <c r="G547" s="229"/>
      <c r="H547" s="229"/>
      <c r="I547" s="229"/>
      <c r="J547" s="229"/>
      <c r="K547" s="229"/>
      <c r="L547" s="229"/>
      <c r="M547" s="230"/>
      <c r="N547" s="230"/>
      <c r="O547" s="229"/>
      <c r="P547" s="229"/>
      <c r="Q547" s="229"/>
      <c r="R547" s="229"/>
      <c r="S547" s="229"/>
      <c r="T547" s="229"/>
      <c r="U547" s="229"/>
      <c r="V547" s="473">
        <f>SUM(R547-(R547*U547/100))</f>
        <v>0</v>
      </c>
      <c r="W547" s="473">
        <f>SUM(J547+V547)</f>
        <v>0</v>
      </c>
      <c r="X547" s="229"/>
      <c r="Y547" s="229"/>
      <c r="Z547" s="229"/>
      <c r="AA547" s="229"/>
    </row>
    <row r="548" spans="1:27" x14ac:dyDescent="0.3">
      <c r="A548" s="229"/>
      <c r="B548" s="230"/>
      <c r="C548" s="229"/>
      <c r="D548" s="229"/>
      <c r="E548" s="229"/>
      <c r="F548" s="229"/>
      <c r="G548" s="229"/>
      <c r="H548" s="229"/>
      <c r="I548" s="229"/>
      <c r="J548" s="229"/>
      <c r="K548" s="229"/>
      <c r="L548" s="229"/>
      <c r="M548" s="230"/>
      <c r="N548" s="230"/>
      <c r="O548" s="229"/>
      <c r="P548" s="229"/>
      <c r="Q548" s="229"/>
      <c r="R548" s="229"/>
      <c r="S548" s="229"/>
      <c r="T548" s="229"/>
      <c r="U548" s="229"/>
      <c r="V548" s="473">
        <f>SUM(R548-(R548*U548/100))</f>
        <v>0</v>
      </c>
      <c r="W548" s="473">
        <f>SUM(J548+V548)</f>
        <v>0</v>
      </c>
      <c r="X548" s="229"/>
      <c r="Y548" s="229"/>
      <c r="Z548" s="229"/>
      <c r="AA548" s="229"/>
    </row>
    <row r="549" spans="1:27" x14ac:dyDescent="0.3">
      <c r="A549" s="229"/>
      <c r="B549" s="230"/>
      <c r="C549" s="229"/>
      <c r="D549" s="229"/>
      <c r="E549" s="229"/>
      <c r="F549" s="229"/>
      <c r="G549" s="229"/>
      <c r="H549" s="229"/>
      <c r="I549" s="229"/>
      <c r="J549" s="229"/>
      <c r="K549" s="229"/>
      <c r="L549" s="229"/>
      <c r="M549" s="230"/>
      <c r="N549" s="230"/>
      <c r="O549" s="229"/>
      <c r="P549" s="229"/>
      <c r="Q549" s="229"/>
      <c r="R549" s="229"/>
      <c r="S549" s="229"/>
      <c r="T549" s="229"/>
      <c r="U549" s="463"/>
      <c r="V549" s="463"/>
      <c r="W549" s="463"/>
      <c r="X549" s="463"/>
      <c r="Y549" s="463"/>
      <c r="Z549" s="463"/>
      <c r="AA549" s="463"/>
    </row>
    <row r="550" spans="1:27" x14ac:dyDescent="0.3">
      <c r="A550" s="229"/>
      <c r="B550" s="230"/>
      <c r="C550" s="229"/>
      <c r="D550" s="229"/>
      <c r="E550" s="229"/>
      <c r="F550" s="229"/>
      <c r="G550" s="229"/>
      <c r="H550" s="229"/>
      <c r="I550" s="229"/>
      <c r="J550" s="229"/>
      <c r="K550" s="229"/>
      <c r="L550" s="229"/>
      <c r="M550" s="230"/>
      <c r="N550" s="230"/>
      <c r="O550" s="229"/>
      <c r="P550" s="229"/>
      <c r="Q550" s="229"/>
      <c r="R550" s="229"/>
      <c r="S550" s="229"/>
      <c r="T550" s="229"/>
      <c r="U550" s="463"/>
      <c r="V550" s="463"/>
      <c r="W550" s="463"/>
      <c r="X550" s="463"/>
      <c r="Y550" s="463"/>
      <c r="Z550" s="463"/>
      <c r="AA550" s="463"/>
    </row>
    <row r="551" spans="1:27" x14ac:dyDescent="0.3">
      <c r="A551" s="229"/>
      <c r="B551" s="230"/>
      <c r="C551" s="229"/>
      <c r="D551" s="229"/>
      <c r="E551" s="229"/>
      <c r="F551" s="229"/>
      <c r="G551" s="229"/>
      <c r="H551" s="229"/>
      <c r="I551" s="229"/>
      <c r="J551" s="229"/>
      <c r="K551" s="229"/>
      <c r="L551" s="229"/>
      <c r="M551" s="230"/>
      <c r="N551" s="230"/>
      <c r="O551" s="229"/>
      <c r="P551" s="229"/>
      <c r="Q551" s="229"/>
      <c r="R551" s="229"/>
      <c r="S551" s="229"/>
      <c r="T551" s="229"/>
      <c r="U551" s="463"/>
      <c r="V551" s="463"/>
      <c r="W551" s="463"/>
      <c r="X551" s="463"/>
      <c r="Y551" s="463"/>
      <c r="Z551" s="463"/>
      <c r="AA551" s="463"/>
    </row>
    <row r="552" spans="1:27" x14ac:dyDescent="0.3">
      <c r="A552" s="229"/>
      <c r="B552" s="230"/>
      <c r="C552" s="229"/>
      <c r="D552" s="229"/>
      <c r="E552" s="229"/>
      <c r="F552" s="229"/>
      <c r="G552" s="229"/>
      <c r="H552" s="229"/>
      <c r="I552" s="229"/>
      <c r="J552" s="229"/>
      <c r="K552" s="229"/>
      <c r="L552" s="229"/>
      <c r="M552" s="230"/>
      <c r="N552" s="230"/>
      <c r="O552" s="229"/>
      <c r="P552" s="229"/>
      <c r="Q552" s="229"/>
      <c r="R552" s="229"/>
      <c r="S552" s="229"/>
      <c r="T552" s="229"/>
      <c r="U552" s="463"/>
      <c r="V552" s="463"/>
      <c r="W552" s="463"/>
      <c r="X552" s="463"/>
      <c r="Y552" s="463"/>
      <c r="Z552" s="463"/>
      <c r="AA552" s="463"/>
    </row>
    <row r="553" spans="1:27" x14ac:dyDescent="0.3">
      <c r="A553" s="229"/>
      <c r="B553" s="230"/>
      <c r="C553" s="229"/>
      <c r="D553" s="229"/>
      <c r="E553" s="229"/>
      <c r="F553" s="229"/>
      <c r="G553" s="229"/>
      <c r="H553" s="229"/>
      <c r="I553" s="229"/>
      <c r="J553" s="229"/>
      <c r="K553" s="229"/>
      <c r="L553" s="229"/>
      <c r="M553" s="230"/>
      <c r="N553" s="230"/>
      <c r="O553" s="229"/>
      <c r="P553" s="229"/>
      <c r="Q553" s="229"/>
      <c r="R553" s="229"/>
      <c r="S553" s="229"/>
      <c r="T553" s="229"/>
      <c r="U553" s="463"/>
      <c r="V553" s="463"/>
      <c r="W553" s="463"/>
      <c r="X553" s="463"/>
      <c r="Y553" s="463"/>
      <c r="Z553" s="463"/>
      <c r="AA553" s="463"/>
    </row>
    <row r="554" spans="1:27" x14ac:dyDescent="0.3">
      <c r="A554" s="229"/>
      <c r="B554" s="230"/>
      <c r="C554" s="229"/>
      <c r="D554" s="229"/>
      <c r="E554" s="229"/>
      <c r="F554" s="229"/>
      <c r="G554" s="229"/>
      <c r="H554" s="229"/>
      <c r="I554" s="229"/>
      <c r="J554" s="229"/>
      <c r="K554" s="229"/>
      <c r="L554" s="229"/>
      <c r="M554" s="230"/>
      <c r="N554" s="230"/>
      <c r="O554" s="229"/>
      <c r="P554" s="229"/>
      <c r="Q554" s="229"/>
      <c r="R554" s="229"/>
      <c r="S554" s="229"/>
      <c r="T554" s="229"/>
      <c r="U554" s="463"/>
      <c r="V554" s="463"/>
      <c r="W554" s="463"/>
      <c r="X554" s="463"/>
      <c r="Y554" s="463"/>
      <c r="Z554" s="463"/>
      <c r="AA554" s="463"/>
    </row>
    <row r="555" spans="1:27" x14ac:dyDescent="0.3">
      <c r="A555" s="229"/>
      <c r="B555" s="230"/>
      <c r="C555" s="229"/>
      <c r="D555" s="229"/>
      <c r="E555" s="229"/>
      <c r="F555" s="229"/>
      <c r="G555" s="229"/>
      <c r="H555" s="229"/>
      <c r="I555" s="229"/>
      <c r="J555" s="229"/>
      <c r="K555" s="229"/>
      <c r="L555" s="229"/>
      <c r="M555" s="230"/>
      <c r="N555" s="230"/>
      <c r="O555" s="229"/>
      <c r="P555" s="229"/>
      <c r="Q555" s="229"/>
      <c r="R555" s="229"/>
      <c r="S555" s="229"/>
      <c r="T555" s="229"/>
      <c r="U555" s="463"/>
      <c r="V555" s="463"/>
      <c r="W555" s="463"/>
      <c r="X555" s="463"/>
      <c r="Y555" s="463"/>
      <c r="Z555" s="463"/>
      <c r="AA555" s="463"/>
    </row>
    <row r="556" spans="1:27" x14ac:dyDescent="0.3">
      <c r="A556" s="229"/>
      <c r="B556" s="230"/>
      <c r="C556" s="229"/>
      <c r="D556" s="229"/>
      <c r="E556" s="229"/>
      <c r="F556" s="229"/>
      <c r="G556" s="229"/>
      <c r="H556" s="229"/>
      <c r="I556" s="229"/>
      <c r="J556" s="229"/>
      <c r="K556" s="229"/>
      <c r="L556" s="229"/>
      <c r="M556" s="230"/>
      <c r="N556" s="230"/>
      <c r="O556" s="229"/>
      <c r="P556" s="229"/>
      <c r="Q556" s="229"/>
      <c r="R556" s="229"/>
      <c r="S556" s="229"/>
      <c r="T556" s="229"/>
      <c r="U556" s="463"/>
      <c r="V556" s="463"/>
      <c r="W556" s="463"/>
      <c r="X556" s="463"/>
      <c r="Y556" s="463"/>
      <c r="Z556" s="463"/>
      <c r="AA556" s="463"/>
    </row>
    <row r="557" spans="1:27" x14ac:dyDescent="0.3">
      <c r="A557" s="229"/>
      <c r="B557" s="230"/>
      <c r="C557" s="229"/>
      <c r="D557" s="229"/>
      <c r="E557" s="229"/>
      <c r="F557" s="229"/>
      <c r="G557" s="229"/>
      <c r="H557" s="229"/>
      <c r="I557" s="229"/>
      <c r="J557" s="229"/>
      <c r="K557" s="229"/>
      <c r="L557" s="229"/>
      <c r="M557" s="230"/>
      <c r="N557" s="230"/>
      <c r="O557" s="229"/>
      <c r="P557" s="229"/>
      <c r="Q557" s="229"/>
      <c r="R557" s="229"/>
      <c r="S557" s="229"/>
      <c r="T557" s="229"/>
      <c r="U557" s="463"/>
      <c r="V557" s="463"/>
      <c r="W557" s="463"/>
      <c r="X557" s="463"/>
      <c r="Y557" s="463"/>
      <c r="Z557" s="463"/>
      <c r="AA557" s="463"/>
    </row>
    <row r="558" spans="1:27" x14ac:dyDescent="0.3">
      <c r="A558" s="229"/>
      <c r="B558" s="230"/>
      <c r="C558" s="229"/>
      <c r="D558" s="229"/>
      <c r="E558" s="229"/>
      <c r="F558" s="229"/>
      <c r="G558" s="229"/>
      <c r="H558" s="229"/>
      <c r="I558" s="229"/>
      <c r="J558" s="229"/>
      <c r="K558" s="229"/>
      <c r="L558" s="229"/>
      <c r="M558" s="230"/>
      <c r="N558" s="230"/>
      <c r="O558" s="229"/>
      <c r="P558" s="229"/>
      <c r="Q558" s="229"/>
      <c r="R558" s="229"/>
      <c r="S558" s="229"/>
      <c r="T558" s="229"/>
      <c r="U558" s="463"/>
      <c r="V558" s="463"/>
      <c r="W558" s="463"/>
      <c r="X558" s="463"/>
      <c r="Y558" s="463"/>
      <c r="Z558" s="463"/>
      <c r="AA558" s="463"/>
    </row>
    <row r="559" spans="1:27" x14ac:dyDescent="0.3">
      <c r="A559" s="229"/>
      <c r="B559" s="230"/>
      <c r="C559" s="229"/>
      <c r="D559" s="229"/>
      <c r="E559" s="229"/>
      <c r="F559" s="229"/>
      <c r="G559" s="229"/>
      <c r="H559" s="229"/>
      <c r="I559" s="229"/>
      <c r="J559" s="229"/>
      <c r="K559" s="229"/>
      <c r="L559" s="229"/>
      <c r="M559" s="230"/>
      <c r="N559" s="230"/>
      <c r="O559" s="229"/>
      <c r="P559" s="229"/>
      <c r="Q559" s="229"/>
      <c r="R559" s="229"/>
      <c r="S559" s="229"/>
      <c r="T559" s="229"/>
      <c r="U559" s="463"/>
      <c r="V559" s="463"/>
      <c r="W559" s="463"/>
      <c r="X559" s="463"/>
      <c r="Y559" s="463"/>
      <c r="Z559" s="463"/>
      <c r="AA559" s="463"/>
    </row>
    <row r="560" spans="1:27" x14ac:dyDescent="0.3">
      <c r="A560" s="229"/>
      <c r="B560" s="230"/>
      <c r="C560" s="229"/>
      <c r="D560" s="229"/>
      <c r="E560" s="229"/>
      <c r="F560" s="229"/>
      <c r="G560" s="229"/>
      <c r="H560" s="229"/>
      <c r="I560" s="229"/>
      <c r="J560" s="229"/>
      <c r="K560" s="229"/>
      <c r="L560" s="229"/>
      <c r="M560" s="230"/>
      <c r="N560" s="230"/>
      <c r="O560" s="229"/>
      <c r="P560" s="229"/>
      <c r="Q560" s="229"/>
      <c r="R560" s="229"/>
      <c r="S560" s="229"/>
      <c r="T560" s="229"/>
      <c r="U560" s="463"/>
      <c r="V560" s="463"/>
      <c r="W560" s="463"/>
      <c r="X560" s="463"/>
      <c r="Y560" s="463"/>
      <c r="Z560" s="463"/>
      <c r="AA560" s="463"/>
    </row>
    <row r="561" spans="1:27" x14ac:dyDescent="0.3">
      <c r="A561" s="229"/>
      <c r="B561" s="230"/>
      <c r="C561" s="229"/>
      <c r="D561" s="229"/>
      <c r="E561" s="229"/>
      <c r="F561" s="229"/>
      <c r="G561" s="229"/>
      <c r="H561" s="229"/>
      <c r="I561" s="229"/>
      <c r="J561" s="229"/>
      <c r="K561" s="229"/>
      <c r="L561" s="229"/>
      <c r="M561" s="230"/>
      <c r="N561" s="230"/>
      <c r="O561" s="229"/>
      <c r="P561" s="229"/>
      <c r="Q561" s="229"/>
      <c r="R561" s="229"/>
      <c r="S561" s="229"/>
      <c r="T561" s="229"/>
      <c r="U561" s="463"/>
      <c r="V561" s="463"/>
      <c r="W561" s="463"/>
      <c r="X561" s="463"/>
      <c r="Y561" s="463"/>
      <c r="Z561" s="463"/>
      <c r="AA561" s="463"/>
    </row>
    <row r="562" spans="1:27" x14ac:dyDescent="0.3">
      <c r="A562" s="229"/>
      <c r="B562" s="230"/>
      <c r="C562" s="229"/>
      <c r="D562" s="229"/>
      <c r="E562" s="229"/>
      <c r="F562" s="229"/>
      <c r="G562" s="229"/>
      <c r="H562" s="229"/>
      <c r="I562" s="229"/>
      <c r="J562" s="229"/>
      <c r="K562" s="229"/>
      <c r="L562" s="229"/>
      <c r="M562" s="230"/>
      <c r="N562" s="230"/>
      <c r="O562" s="229"/>
      <c r="P562" s="229"/>
      <c r="Q562" s="229"/>
      <c r="R562" s="229"/>
      <c r="S562" s="229"/>
      <c r="T562" s="229"/>
      <c r="U562" s="463"/>
      <c r="V562" s="463"/>
      <c r="W562" s="463"/>
      <c r="X562" s="463"/>
      <c r="Y562" s="463"/>
      <c r="Z562" s="463"/>
      <c r="AA562" s="463"/>
    </row>
    <row r="563" spans="1:27" x14ac:dyDescent="0.3">
      <c r="A563" s="229"/>
      <c r="B563" s="230"/>
      <c r="C563" s="229"/>
      <c r="D563" s="229"/>
      <c r="E563" s="229"/>
      <c r="F563" s="229"/>
      <c r="G563" s="229"/>
      <c r="H563" s="229"/>
      <c r="I563" s="229"/>
      <c r="J563" s="229"/>
      <c r="K563" s="229"/>
      <c r="L563" s="229"/>
      <c r="M563" s="230"/>
      <c r="N563" s="230"/>
      <c r="O563" s="229"/>
      <c r="P563" s="229"/>
      <c r="Q563" s="229"/>
      <c r="R563" s="229"/>
      <c r="S563" s="229"/>
      <c r="T563" s="229"/>
      <c r="U563" s="463"/>
      <c r="V563" s="463"/>
      <c r="W563" s="463"/>
      <c r="X563" s="463"/>
      <c r="Y563" s="463"/>
      <c r="Z563" s="463"/>
      <c r="AA563" s="463"/>
    </row>
    <row r="564" spans="1:27" x14ac:dyDescent="0.3">
      <c r="A564" s="229"/>
      <c r="B564" s="230"/>
      <c r="C564" s="229"/>
      <c r="D564" s="229"/>
      <c r="E564" s="229"/>
      <c r="F564" s="229"/>
      <c r="G564" s="229"/>
      <c r="H564" s="229"/>
      <c r="I564" s="229"/>
      <c r="J564" s="229"/>
      <c r="K564" s="229"/>
      <c r="L564" s="229"/>
      <c r="M564" s="230"/>
      <c r="N564" s="230"/>
      <c r="O564" s="229"/>
      <c r="P564" s="229"/>
      <c r="Q564" s="229"/>
      <c r="R564" s="229"/>
      <c r="S564" s="229"/>
      <c r="T564" s="229"/>
      <c r="U564" s="463"/>
      <c r="V564" s="463"/>
      <c r="W564" s="463"/>
      <c r="X564" s="463"/>
      <c r="Y564" s="463"/>
      <c r="Z564" s="463"/>
      <c r="AA564" s="463"/>
    </row>
    <row r="565" spans="1:27" x14ac:dyDescent="0.3">
      <c r="A565" s="229"/>
      <c r="B565" s="230"/>
      <c r="C565" s="229"/>
      <c r="D565" s="229"/>
      <c r="E565" s="229"/>
      <c r="F565" s="229"/>
      <c r="G565" s="229"/>
      <c r="H565" s="229"/>
      <c r="I565" s="229"/>
      <c r="J565" s="229"/>
      <c r="K565" s="229"/>
      <c r="L565" s="229"/>
      <c r="M565" s="230"/>
      <c r="N565" s="230"/>
      <c r="O565" s="229"/>
      <c r="P565" s="229"/>
      <c r="Q565" s="229"/>
      <c r="R565" s="229"/>
      <c r="S565" s="229"/>
      <c r="T565" s="229"/>
      <c r="U565" s="463"/>
      <c r="V565" s="463"/>
      <c r="W565" s="463"/>
      <c r="X565" s="463"/>
      <c r="Y565" s="463"/>
      <c r="Z565" s="463"/>
      <c r="AA565" s="463"/>
    </row>
    <row r="566" spans="1:27" x14ac:dyDescent="0.3">
      <c r="A566" s="229"/>
      <c r="B566" s="230"/>
      <c r="C566" s="229"/>
      <c r="D566" s="229"/>
      <c r="E566" s="229"/>
      <c r="F566" s="229"/>
      <c r="G566" s="229"/>
      <c r="H566" s="229"/>
      <c r="I566" s="229"/>
      <c r="J566" s="229"/>
      <c r="K566" s="229"/>
      <c r="L566" s="229"/>
      <c r="M566" s="230"/>
      <c r="N566" s="230"/>
      <c r="O566" s="229"/>
      <c r="P566" s="229"/>
      <c r="Q566" s="229"/>
      <c r="R566" s="229"/>
      <c r="S566" s="229"/>
      <c r="T566" s="229"/>
      <c r="U566" s="463"/>
      <c r="V566" s="463"/>
      <c r="W566" s="463"/>
      <c r="X566" s="463"/>
      <c r="Y566" s="463"/>
      <c r="Z566" s="463"/>
      <c r="AA566" s="463"/>
    </row>
    <row r="567" spans="1:27" x14ac:dyDescent="0.3">
      <c r="A567" s="229"/>
      <c r="B567" s="230"/>
      <c r="C567" s="229"/>
      <c r="D567" s="229"/>
      <c r="E567" s="229"/>
      <c r="F567" s="229"/>
      <c r="G567" s="229"/>
      <c r="H567" s="229"/>
      <c r="I567" s="229"/>
      <c r="J567" s="229"/>
      <c r="K567" s="229"/>
      <c r="L567" s="229"/>
      <c r="M567" s="230"/>
      <c r="N567" s="230"/>
      <c r="O567" s="229"/>
      <c r="P567" s="229"/>
      <c r="Q567" s="229"/>
      <c r="R567" s="229"/>
      <c r="S567" s="229"/>
      <c r="T567" s="229"/>
      <c r="U567" s="463"/>
      <c r="V567" s="463"/>
      <c r="W567" s="463"/>
      <c r="X567" s="463"/>
      <c r="Y567" s="463"/>
      <c r="Z567" s="463"/>
      <c r="AA567" s="463"/>
    </row>
    <row r="568" spans="1:27" x14ac:dyDescent="0.3">
      <c r="A568" s="229"/>
      <c r="B568" s="230"/>
      <c r="C568" s="229"/>
      <c r="D568" s="229"/>
      <c r="E568" s="229"/>
      <c r="F568" s="229"/>
      <c r="G568" s="229"/>
      <c r="H568" s="229"/>
      <c r="I568" s="229"/>
      <c r="J568" s="229"/>
      <c r="K568" s="229"/>
      <c r="L568" s="229"/>
      <c r="M568" s="230"/>
      <c r="N568" s="230"/>
      <c r="O568" s="229"/>
      <c r="P568" s="229"/>
      <c r="Q568" s="229"/>
      <c r="R568" s="229"/>
      <c r="S568" s="229"/>
      <c r="T568" s="229"/>
      <c r="U568" s="463"/>
      <c r="V568" s="463"/>
      <c r="W568" s="463"/>
      <c r="X568" s="463"/>
      <c r="Y568" s="463"/>
      <c r="Z568" s="463"/>
      <c r="AA568" s="463"/>
    </row>
    <row r="569" spans="1:27" x14ac:dyDescent="0.3">
      <c r="A569" s="229"/>
      <c r="B569" s="230"/>
      <c r="C569" s="229"/>
      <c r="D569" s="229"/>
      <c r="E569" s="229"/>
      <c r="F569" s="229"/>
      <c r="G569" s="229"/>
      <c r="H569" s="229"/>
      <c r="I569" s="229"/>
      <c r="J569" s="229"/>
      <c r="K569" s="229"/>
      <c r="L569" s="229"/>
      <c r="M569" s="230"/>
      <c r="N569" s="230"/>
      <c r="O569" s="229"/>
      <c r="P569" s="229"/>
      <c r="Q569" s="229"/>
      <c r="R569" s="229"/>
      <c r="S569" s="229"/>
      <c r="T569" s="229"/>
      <c r="U569" s="463"/>
      <c r="V569" s="463"/>
      <c r="W569" s="463"/>
      <c r="X569" s="463"/>
      <c r="Y569" s="463"/>
      <c r="Z569" s="463"/>
      <c r="AA569" s="463"/>
    </row>
    <row r="570" spans="1:27" x14ac:dyDescent="0.3">
      <c r="A570" s="229"/>
      <c r="B570" s="230"/>
      <c r="C570" s="229"/>
      <c r="D570" s="229"/>
      <c r="E570" s="229"/>
      <c r="F570" s="229"/>
      <c r="G570" s="229"/>
      <c r="H570" s="229"/>
      <c r="I570" s="229"/>
      <c r="J570" s="229"/>
      <c r="K570" s="229"/>
      <c r="L570" s="229"/>
      <c r="M570" s="230"/>
      <c r="N570" s="230"/>
      <c r="O570" s="229"/>
      <c r="P570" s="229"/>
      <c r="Q570" s="229"/>
      <c r="R570" s="229"/>
      <c r="S570" s="229"/>
      <c r="T570" s="229"/>
      <c r="U570" s="463"/>
      <c r="V570" s="463"/>
      <c r="W570" s="463"/>
      <c r="X570" s="463"/>
      <c r="Y570" s="463"/>
      <c r="Z570" s="463"/>
      <c r="AA570" s="463"/>
    </row>
    <row r="571" spans="1:27" x14ac:dyDescent="0.3">
      <c r="A571" s="229"/>
      <c r="B571" s="230"/>
      <c r="C571" s="229"/>
      <c r="D571" s="229"/>
      <c r="E571" s="229"/>
      <c r="F571" s="229"/>
      <c r="G571" s="229"/>
      <c r="H571" s="229"/>
      <c r="I571" s="229"/>
      <c r="J571" s="229"/>
      <c r="K571" s="229"/>
      <c r="L571" s="229"/>
      <c r="M571" s="230"/>
      <c r="N571" s="230"/>
      <c r="O571" s="229"/>
      <c r="P571" s="229"/>
      <c r="Q571" s="229"/>
      <c r="R571" s="229"/>
      <c r="S571" s="229"/>
      <c r="T571" s="229"/>
      <c r="U571" s="463"/>
      <c r="V571" s="463"/>
      <c r="W571" s="463"/>
      <c r="X571" s="463"/>
      <c r="Y571" s="463"/>
      <c r="Z571" s="463"/>
      <c r="AA571" s="463"/>
    </row>
    <row r="572" spans="1:27" x14ac:dyDescent="0.3">
      <c r="A572" s="229"/>
      <c r="B572" s="230"/>
      <c r="C572" s="229"/>
      <c r="D572" s="229"/>
      <c r="E572" s="229"/>
      <c r="F572" s="229"/>
      <c r="G572" s="229"/>
      <c r="H572" s="229"/>
      <c r="I572" s="229"/>
      <c r="J572" s="229"/>
      <c r="K572" s="229"/>
      <c r="L572" s="229"/>
      <c r="M572" s="230"/>
      <c r="N572" s="230"/>
      <c r="O572" s="229"/>
      <c r="P572" s="229"/>
      <c r="Q572" s="229"/>
      <c r="R572" s="229"/>
      <c r="S572" s="229"/>
      <c r="T572" s="229"/>
      <c r="U572" s="463"/>
      <c r="V572" s="463"/>
      <c r="W572" s="463"/>
      <c r="X572" s="463"/>
      <c r="Y572" s="463"/>
      <c r="Z572" s="463"/>
      <c r="AA572" s="463"/>
    </row>
    <row r="573" spans="1:27" x14ac:dyDescent="0.3">
      <c r="A573" s="229"/>
      <c r="B573" s="230"/>
      <c r="C573" s="229"/>
      <c r="D573" s="229"/>
      <c r="E573" s="229"/>
      <c r="F573" s="229"/>
      <c r="G573" s="229"/>
      <c r="H573" s="229"/>
      <c r="I573" s="229"/>
      <c r="J573" s="229"/>
      <c r="K573" s="229"/>
      <c r="L573" s="229"/>
      <c r="M573" s="230"/>
      <c r="N573" s="230"/>
      <c r="O573" s="229"/>
      <c r="P573" s="229"/>
      <c r="Q573" s="229"/>
      <c r="R573" s="229"/>
      <c r="S573" s="229"/>
      <c r="T573" s="229"/>
      <c r="U573" s="463"/>
      <c r="V573" s="463"/>
      <c r="W573" s="463"/>
      <c r="X573" s="463"/>
      <c r="Y573" s="463"/>
      <c r="Z573" s="463"/>
      <c r="AA573" s="463"/>
    </row>
    <row r="574" spans="1:27" x14ac:dyDescent="0.3">
      <c r="A574" s="229"/>
      <c r="B574" s="230"/>
      <c r="C574" s="229"/>
      <c r="D574" s="229"/>
      <c r="E574" s="229"/>
      <c r="F574" s="229"/>
      <c r="G574" s="229"/>
      <c r="H574" s="229"/>
      <c r="I574" s="229"/>
      <c r="J574" s="229"/>
      <c r="K574" s="229"/>
      <c r="L574" s="229"/>
      <c r="M574" s="230"/>
      <c r="N574" s="230"/>
      <c r="O574" s="229"/>
      <c r="P574" s="229"/>
      <c r="Q574" s="229"/>
      <c r="R574" s="229"/>
      <c r="S574" s="229"/>
      <c r="T574" s="229"/>
      <c r="U574" s="463"/>
      <c r="V574" s="463"/>
      <c r="W574" s="463"/>
      <c r="X574" s="463"/>
      <c r="Y574" s="463"/>
      <c r="Z574" s="463"/>
      <c r="AA574" s="463"/>
    </row>
    <row r="575" spans="1:27" x14ac:dyDescent="0.3">
      <c r="A575" s="229"/>
      <c r="B575" s="230"/>
      <c r="C575" s="229"/>
      <c r="D575" s="229"/>
      <c r="E575" s="229"/>
      <c r="F575" s="229"/>
      <c r="G575" s="229"/>
      <c r="H575" s="229"/>
      <c r="I575" s="229"/>
      <c r="J575" s="229"/>
      <c r="K575" s="229"/>
      <c r="L575" s="229"/>
      <c r="M575" s="230"/>
      <c r="N575" s="230"/>
      <c r="O575" s="229"/>
      <c r="P575" s="229"/>
      <c r="Q575" s="229"/>
      <c r="R575" s="229"/>
      <c r="S575" s="229"/>
      <c r="T575" s="229"/>
      <c r="U575" s="463"/>
      <c r="V575" s="463"/>
      <c r="W575" s="463"/>
      <c r="X575" s="463"/>
      <c r="Y575" s="463"/>
      <c r="Z575" s="463"/>
      <c r="AA575" s="463"/>
    </row>
    <row r="576" spans="1:27" x14ac:dyDescent="0.3">
      <c r="A576" s="229"/>
      <c r="B576" s="230"/>
      <c r="C576" s="229"/>
      <c r="D576" s="229"/>
      <c r="E576" s="229"/>
      <c r="F576" s="229"/>
      <c r="G576" s="229"/>
      <c r="H576" s="229"/>
      <c r="I576" s="229"/>
      <c r="J576" s="229"/>
      <c r="K576" s="229"/>
      <c r="L576" s="229"/>
      <c r="M576" s="230"/>
      <c r="N576" s="230"/>
      <c r="O576" s="229"/>
      <c r="P576" s="229"/>
      <c r="Q576" s="229"/>
      <c r="R576" s="229"/>
      <c r="S576" s="229"/>
      <c r="T576" s="229"/>
      <c r="U576" s="463"/>
      <c r="V576" s="463"/>
      <c r="W576" s="463"/>
      <c r="X576" s="463"/>
      <c r="Y576" s="463"/>
      <c r="Z576" s="463"/>
      <c r="AA576" s="463"/>
    </row>
    <row r="577" spans="1:27" x14ac:dyDescent="0.3">
      <c r="A577" s="229"/>
      <c r="B577" s="230"/>
      <c r="C577" s="229"/>
      <c r="D577" s="229"/>
      <c r="E577" s="229"/>
      <c r="F577" s="229"/>
      <c r="G577" s="229"/>
      <c r="H577" s="229"/>
      <c r="I577" s="229"/>
      <c r="J577" s="229"/>
      <c r="K577" s="229"/>
      <c r="L577" s="229"/>
      <c r="M577" s="230"/>
      <c r="N577" s="230"/>
      <c r="O577" s="229"/>
      <c r="P577" s="229"/>
      <c r="Q577" s="229"/>
      <c r="R577" s="229"/>
      <c r="S577" s="229"/>
      <c r="T577" s="229"/>
      <c r="U577" s="463"/>
      <c r="V577" s="463"/>
      <c r="W577" s="463"/>
      <c r="X577" s="463"/>
      <c r="Y577" s="463"/>
      <c r="Z577" s="463"/>
      <c r="AA577" s="463"/>
    </row>
    <row r="578" spans="1:27" x14ac:dyDescent="0.3">
      <c r="A578" s="229"/>
      <c r="B578" s="230"/>
      <c r="C578" s="229"/>
      <c r="D578" s="229"/>
      <c r="E578" s="229"/>
      <c r="F578" s="229"/>
      <c r="G578" s="229"/>
      <c r="H578" s="229"/>
      <c r="I578" s="229"/>
      <c r="J578" s="229"/>
      <c r="K578" s="229"/>
      <c r="L578" s="229"/>
      <c r="M578" s="230"/>
      <c r="N578" s="230"/>
      <c r="O578" s="229"/>
      <c r="P578" s="229"/>
      <c r="Q578" s="229"/>
      <c r="R578" s="229"/>
      <c r="S578" s="229"/>
      <c r="T578" s="229"/>
      <c r="U578" s="463"/>
      <c r="V578" s="463"/>
      <c r="W578" s="463"/>
      <c r="X578" s="463"/>
      <c r="Y578" s="463"/>
      <c r="Z578" s="463"/>
      <c r="AA578" s="463"/>
    </row>
    <row r="579" spans="1:27" x14ac:dyDescent="0.3">
      <c r="A579" s="229"/>
      <c r="B579" s="230"/>
      <c r="C579" s="229"/>
      <c r="D579" s="229"/>
      <c r="E579" s="229"/>
      <c r="F579" s="229"/>
      <c r="G579" s="229"/>
      <c r="H579" s="229"/>
      <c r="I579" s="229"/>
      <c r="J579" s="229"/>
      <c r="K579" s="229"/>
      <c r="L579" s="229"/>
      <c r="M579" s="230"/>
      <c r="N579" s="230"/>
      <c r="O579" s="229"/>
      <c r="P579" s="229"/>
      <c r="Q579" s="229"/>
      <c r="R579" s="229"/>
      <c r="S579" s="229"/>
      <c r="T579" s="229"/>
      <c r="U579" s="463"/>
      <c r="V579" s="463"/>
      <c r="W579" s="463"/>
      <c r="X579" s="463"/>
      <c r="Y579" s="463"/>
      <c r="Z579" s="463"/>
      <c r="AA579" s="463"/>
    </row>
    <row r="580" spans="1:27" x14ac:dyDescent="0.3">
      <c r="A580" s="229"/>
      <c r="B580" s="230"/>
      <c r="C580" s="229"/>
      <c r="D580" s="229"/>
      <c r="E580" s="229"/>
      <c r="F580" s="229"/>
      <c r="G580" s="229"/>
      <c r="H580" s="229"/>
      <c r="I580" s="229"/>
      <c r="J580" s="229"/>
      <c r="K580" s="229"/>
      <c r="L580" s="229"/>
      <c r="M580" s="230"/>
      <c r="N580" s="230"/>
      <c r="O580" s="229"/>
      <c r="P580" s="229"/>
      <c r="Q580" s="229"/>
      <c r="R580" s="229"/>
      <c r="S580" s="229"/>
      <c r="T580" s="229"/>
      <c r="U580" s="463"/>
      <c r="V580" s="463"/>
      <c r="W580" s="463"/>
      <c r="X580" s="463"/>
      <c r="Y580" s="463"/>
      <c r="Z580" s="463"/>
      <c r="AA580" s="463"/>
    </row>
    <row r="581" spans="1:27" x14ac:dyDescent="0.3">
      <c r="A581" s="229"/>
      <c r="B581" s="230"/>
      <c r="C581" s="229"/>
      <c r="D581" s="229"/>
      <c r="E581" s="229"/>
      <c r="F581" s="229"/>
      <c r="G581" s="229"/>
      <c r="H581" s="229"/>
      <c r="I581" s="229"/>
      <c r="J581" s="229"/>
      <c r="K581" s="229"/>
      <c r="L581" s="229"/>
      <c r="M581" s="230"/>
      <c r="N581" s="230"/>
      <c r="O581" s="229"/>
      <c r="P581" s="229"/>
      <c r="Q581" s="229"/>
      <c r="R581" s="229"/>
      <c r="S581" s="229"/>
      <c r="T581" s="229"/>
      <c r="U581" s="463"/>
      <c r="V581" s="463"/>
      <c r="W581" s="463"/>
      <c r="X581" s="463"/>
      <c r="Y581" s="463"/>
      <c r="Z581" s="463"/>
      <c r="AA581" s="463"/>
    </row>
    <row r="582" spans="1:27" x14ac:dyDescent="0.3">
      <c r="A582" s="229"/>
      <c r="B582" s="230"/>
      <c r="C582" s="229"/>
      <c r="D582" s="229"/>
      <c r="E582" s="229"/>
      <c r="F582" s="229"/>
      <c r="G582" s="229"/>
      <c r="H582" s="229"/>
      <c r="I582" s="229"/>
      <c r="J582" s="229"/>
      <c r="K582" s="229"/>
      <c r="L582" s="229"/>
      <c r="M582" s="230"/>
      <c r="N582" s="230"/>
      <c r="O582" s="229"/>
      <c r="P582" s="229"/>
      <c r="Q582" s="229"/>
      <c r="R582" s="229"/>
      <c r="S582" s="229"/>
      <c r="T582" s="229"/>
      <c r="U582" s="463"/>
      <c r="V582" s="463"/>
      <c r="W582" s="463"/>
      <c r="X582" s="463"/>
      <c r="Y582" s="463"/>
      <c r="Z582" s="463"/>
      <c r="AA582" s="463"/>
    </row>
    <row r="583" spans="1:27" x14ac:dyDescent="0.3">
      <c r="A583" s="229"/>
      <c r="B583" s="230"/>
      <c r="C583" s="229"/>
      <c r="D583" s="229"/>
      <c r="E583" s="229"/>
      <c r="F583" s="229"/>
      <c r="G583" s="229"/>
      <c r="H583" s="229"/>
      <c r="I583" s="229"/>
      <c r="J583" s="229"/>
      <c r="K583" s="229"/>
      <c r="L583" s="229"/>
      <c r="M583" s="230"/>
      <c r="N583" s="230"/>
      <c r="O583" s="229"/>
      <c r="P583" s="229"/>
      <c r="Q583" s="229"/>
      <c r="R583" s="229"/>
      <c r="S583" s="229"/>
      <c r="T583" s="229"/>
      <c r="U583" s="463"/>
      <c r="V583" s="463"/>
      <c r="W583" s="463"/>
      <c r="X583" s="463"/>
      <c r="Y583" s="463"/>
      <c r="Z583" s="463"/>
      <c r="AA583" s="463"/>
    </row>
    <row r="584" spans="1:27" x14ac:dyDescent="0.3">
      <c r="A584" s="229"/>
      <c r="B584" s="230"/>
      <c r="C584" s="229"/>
      <c r="D584" s="229"/>
      <c r="E584" s="229"/>
      <c r="F584" s="229"/>
      <c r="G584" s="229"/>
      <c r="H584" s="229"/>
      <c r="I584" s="229"/>
      <c r="J584" s="229"/>
      <c r="K584" s="229"/>
      <c r="L584" s="229"/>
      <c r="M584" s="230"/>
      <c r="N584" s="230"/>
      <c r="O584" s="229"/>
      <c r="P584" s="229"/>
      <c r="Q584" s="229"/>
      <c r="R584" s="229"/>
      <c r="S584" s="229"/>
      <c r="T584" s="229"/>
      <c r="U584" s="463"/>
      <c r="V584" s="463"/>
      <c r="W584" s="463"/>
      <c r="X584" s="463"/>
      <c r="Y584" s="463"/>
      <c r="Z584" s="463"/>
      <c r="AA584" s="463"/>
    </row>
    <row r="585" spans="1:27" x14ac:dyDescent="0.3">
      <c r="A585" s="229"/>
      <c r="B585" s="230"/>
      <c r="C585" s="229"/>
      <c r="D585" s="229"/>
      <c r="E585" s="229"/>
      <c r="F585" s="229"/>
      <c r="G585" s="229"/>
      <c r="H585" s="229"/>
      <c r="I585" s="229"/>
      <c r="J585" s="229"/>
      <c r="K585" s="229"/>
      <c r="L585" s="229"/>
      <c r="M585" s="230"/>
      <c r="N585" s="230"/>
      <c r="O585" s="229"/>
      <c r="P585" s="229"/>
      <c r="Q585" s="229"/>
      <c r="R585" s="229"/>
      <c r="S585" s="229"/>
      <c r="T585" s="229"/>
      <c r="U585" s="463"/>
      <c r="V585" s="463"/>
      <c r="W585" s="463"/>
      <c r="X585" s="463"/>
      <c r="Y585" s="463"/>
      <c r="Z585" s="463"/>
      <c r="AA585" s="463"/>
    </row>
    <row r="586" spans="1:27" x14ac:dyDescent="0.3">
      <c r="A586" s="229"/>
      <c r="B586" s="230"/>
      <c r="C586" s="229"/>
      <c r="D586" s="229"/>
      <c r="E586" s="229"/>
      <c r="F586" s="229"/>
      <c r="G586" s="229"/>
      <c r="H586" s="229"/>
      <c r="I586" s="229"/>
      <c r="J586" s="229"/>
      <c r="K586" s="229"/>
      <c r="L586" s="229"/>
      <c r="M586" s="230"/>
      <c r="N586" s="230"/>
      <c r="O586" s="229"/>
      <c r="P586" s="229"/>
      <c r="Q586" s="229"/>
      <c r="R586" s="229"/>
      <c r="S586" s="229"/>
      <c r="T586" s="229"/>
      <c r="U586" s="463"/>
      <c r="V586" s="463"/>
      <c r="W586" s="463"/>
      <c r="X586" s="463"/>
      <c r="Y586" s="463"/>
      <c r="Z586" s="463"/>
      <c r="AA586" s="463"/>
    </row>
    <row r="587" spans="1:27" x14ac:dyDescent="0.3">
      <c r="A587" s="229"/>
      <c r="B587" s="230"/>
      <c r="C587" s="229"/>
      <c r="D587" s="229"/>
      <c r="E587" s="229"/>
      <c r="F587" s="229"/>
      <c r="G587" s="229"/>
      <c r="H587" s="229"/>
      <c r="I587" s="229"/>
      <c r="J587" s="229"/>
      <c r="K587" s="229"/>
      <c r="L587" s="229"/>
      <c r="M587" s="230"/>
      <c r="N587" s="230"/>
      <c r="O587" s="229"/>
      <c r="P587" s="229"/>
      <c r="Q587" s="229"/>
      <c r="R587" s="229"/>
      <c r="S587" s="229"/>
      <c r="T587" s="229"/>
      <c r="U587" s="463"/>
      <c r="V587" s="463"/>
      <c r="W587" s="463"/>
      <c r="X587" s="463"/>
      <c r="Y587" s="463"/>
      <c r="Z587" s="463"/>
      <c r="AA587" s="463"/>
    </row>
    <row r="588" spans="1:27" x14ac:dyDescent="0.3">
      <c r="A588" s="229"/>
      <c r="B588" s="230"/>
      <c r="C588" s="229"/>
      <c r="D588" s="229"/>
      <c r="E588" s="229"/>
      <c r="F588" s="229"/>
      <c r="G588" s="229"/>
      <c r="H588" s="229"/>
      <c r="I588" s="229"/>
      <c r="J588" s="229"/>
      <c r="K588" s="229"/>
      <c r="L588" s="229"/>
      <c r="M588" s="230"/>
      <c r="N588" s="230"/>
      <c r="O588" s="229"/>
      <c r="P588" s="229"/>
      <c r="Q588" s="229"/>
      <c r="R588" s="229"/>
      <c r="S588" s="229"/>
      <c r="T588" s="229"/>
      <c r="U588" s="463"/>
      <c r="V588" s="463"/>
      <c r="W588" s="463"/>
      <c r="X588" s="463"/>
      <c r="Y588" s="463"/>
      <c r="Z588" s="463"/>
      <c r="AA588" s="463"/>
    </row>
    <row r="589" spans="1:27" x14ac:dyDescent="0.3">
      <c r="A589" s="229"/>
      <c r="B589" s="230"/>
      <c r="C589" s="229"/>
      <c r="D589" s="229"/>
      <c r="E589" s="229"/>
      <c r="F589" s="229"/>
      <c r="G589" s="229"/>
      <c r="H589" s="229"/>
      <c r="I589" s="229"/>
      <c r="J589" s="229"/>
      <c r="K589" s="229"/>
      <c r="L589" s="229"/>
      <c r="M589" s="230"/>
      <c r="N589" s="230"/>
      <c r="O589" s="229"/>
      <c r="P589" s="229"/>
      <c r="Q589" s="229"/>
      <c r="R589" s="229"/>
      <c r="S589" s="229"/>
      <c r="T589" s="229"/>
      <c r="U589" s="463"/>
      <c r="V589" s="463"/>
      <c r="W589" s="463"/>
      <c r="X589" s="463"/>
      <c r="Y589" s="463"/>
      <c r="Z589" s="463"/>
      <c r="AA589" s="463"/>
    </row>
    <row r="590" spans="1:27" x14ac:dyDescent="0.3">
      <c r="A590" s="229"/>
      <c r="B590" s="230"/>
      <c r="C590" s="229"/>
      <c r="D590" s="229"/>
      <c r="E590" s="229"/>
      <c r="F590" s="229"/>
      <c r="G590" s="229"/>
      <c r="H590" s="229"/>
      <c r="I590" s="229"/>
      <c r="J590" s="229"/>
      <c r="K590" s="229"/>
      <c r="L590" s="229"/>
      <c r="M590" s="230"/>
      <c r="N590" s="230"/>
      <c r="O590" s="229"/>
      <c r="P590" s="229"/>
      <c r="Q590" s="229"/>
      <c r="R590" s="229"/>
      <c r="S590" s="229"/>
      <c r="T590" s="229"/>
      <c r="U590" s="463"/>
      <c r="V590" s="463"/>
      <c r="W590" s="463"/>
      <c r="X590" s="463"/>
      <c r="Y590" s="463"/>
      <c r="Z590" s="463"/>
      <c r="AA590" s="463"/>
    </row>
    <row r="591" spans="1:27" x14ac:dyDescent="0.3">
      <c r="A591" s="229"/>
      <c r="B591" s="230"/>
      <c r="C591" s="229"/>
      <c r="D591" s="229"/>
      <c r="E591" s="229"/>
      <c r="F591" s="229"/>
      <c r="G591" s="229"/>
      <c r="H591" s="229"/>
      <c r="I591" s="229"/>
      <c r="J591" s="229"/>
      <c r="K591" s="229"/>
      <c r="L591" s="229"/>
      <c r="M591" s="230"/>
      <c r="N591" s="230"/>
      <c r="O591" s="229"/>
      <c r="P591" s="229"/>
      <c r="Q591" s="229"/>
      <c r="R591" s="229"/>
      <c r="S591" s="229"/>
      <c r="T591" s="229"/>
      <c r="U591" s="463"/>
      <c r="V591" s="463"/>
      <c r="W591" s="463"/>
      <c r="X591" s="463"/>
      <c r="Y591" s="463"/>
      <c r="Z591" s="463"/>
      <c r="AA591" s="463"/>
    </row>
    <row r="592" spans="1:27" x14ac:dyDescent="0.3">
      <c r="A592" s="229"/>
      <c r="B592" s="230"/>
      <c r="C592" s="229"/>
      <c r="D592" s="229"/>
      <c r="E592" s="229"/>
      <c r="F592" s="229"/>
      <c r="G592" s="229"/>
      <c r="H592" s="229"/>
      <c r="I592" s="229"/>
      <c r="J592" s="229"/>
      <c r="K592" s="229"/>
      <c r="L592" s="229"/>
      <c r="M592" s="230"/>
      <c r="N592" s="230"/>
      <c r="O592" s="229"/>
      <c r="P592" s="229"/>
      <c r="Q592" s="229"/>
      <c r="R592" s="229"/>
      <c r="S592" s="229"/>
      <c r="T592" s="229"/>
      <c r="U592" s="463"/>
      <c r="V592" s="463"/>
      <c r="W592" s="463"/>
      <c r="X592" s="463"/>
      <c r="Y592" s="463"/>
      <c r="Z592" s="463"/>
      <c r="AA592" s="463"/>
    </row>
    <row r="593" spans="1:27" x14ac:dyDescent="0.3">
      <c r="A593" s="229"/>
      <c r="B593" s="230"/>
      <c r="C593" s="229"/>
      <c r="D593" s="229"/>
      <c r="E593" s="229"/>
      <c r="F593" s="229"/>
      <c r="G593" s="229"/>
      <c r="H593" s="229"/>
      <c r="I593" s="229"/>
      <c r="J593" s="229"/>
      <c r="K593" s="229"/>
      <c r="L593" s="229"/>
      <c r="M593" s="230"/>
      <c r="N593" s="230"/>
      <c r="O593" s="229"/>
      <c r="P593" s="229"/>
      <c r="Q593" s="229"/>
      <c r="R593" s="229"/>
      <c r="S593" s="229"/>
      <c r="T593" s="229"/>
      <c r="U593" s="463"/>
      <c r="V593" s="463"/>
      <c r="W593" s="463"/>
      <c r="X593" s="463"/>
      <c r="Y593" s="463"/>
      <c r="Z593" s="463"/>
      <c r="AA593" s="463"/>
    </row>
    <row r="594" spans="1:27" x14ac:dyDescent="0.3">
      <c r="A594" s="229"/>
      <c r="B594" s="230"/>
      <c r="C594" s="229"/>
      <c r="D594" s="229"/>
      <c r="E594" s="229"/>
      <c r="F594" s="229"/>
      <c r="G594" s="229"/>
      <c r="H594" s="229"/>
      <c r="I594" s="229"/>
      <c r="J594" s="229"/>
      <c r="K594" s="229"/>
      <c r="L594" s="229"/>
      <c r="M594" s="230"/>
      <c r="N594" s="230"/>
      <c r="O594" s="229"/>
      <c r="P594" s="229"/>
      <c r="Q594" s="229"/>
      <c r="R594" s="229"/>
      <c r="S594" s="229"/>
      <c r="T594" s="229"/>
      <c r="U594" s="463"/>
      <c r="V594" s="463"/>
      <c r="W594" s="463"/>
      <c r="X594" s="463"/>
      <c r="Y594" s="463"/>
      <c r="Z594" s="463"/>
      <c r="AA594" s="463"/>
    </row>
    <row r="595" spans="1:27" x14ac:dyDescent="0.3">
      <c r="A595" s="229"/>
      <c r="B595" s="230"/>
      <c r="C595" s="229"/>
      <c r="D595" s="229"/>
      <c r="E595" s="229"/>
      <c r="F595" s="229"/>
      <c r="G595" s="229"/>
      <c r="H595" s="229"/>
      <c r="I595" s="229"/>
      <c r="J595" s="229"/>
      <c r="K595" s="229"/>
      <c r="L595" s="229"/>
      <c r="M595" s="230"/>
      <c r="N595" s="230"/>
      <c r="O595" s="229"/>
      <c r="P595" s="229"/>
      <c r="Q595" s="229"/>
      <c r="R595" s="229"/>
      <c r="S595" s="229"/>
      <c r="T595" s="229"/>
      <c r="U595" s="463"/>
      <c r="V595" s="463"/>
      <c r="W595" s="463"/>
      <c r="X595" s="463"/>
      <c r="Y595" s="463"/>
      <c r="Z595" s="463"/>
      <c r="AA595" s="463"/>
    </row>
    <row r="596" spans="1:27" x14ac:dyDescent="0.3">
      <c r="A596" s="229"/>
      <c r="B596" s="230"/>
      <c r="C596" s="229"/>
      <c r="D596" s="229"/>
      <c r="E596" s="229"/>
      <c r="F596" s="229"/>
      <c r="G596" s="229"/>
      <c r="H596" s="229"/>
      <c r="I596" s="229"/>
      <c r="J596" s="229"/>
      <c r="K596" s="229"/>
      <c r="L596" s="229"/>
      <c r="M596" s="230"/>
      <c r="N596" s="230"/>
      <c r="O596" s="229"/>
      <c r="P596" s="229"/>
      <c r="Q596" s="229"/>
      <c r="R596" s="229"/>
      <c r="S596" s="229"/>
      <c r="T596" s="229"/>
      <c r="U596" s="463"/>
      <c r="V596" s="463"/>
      <c r="W596" s="463"/>
      <c r="X596" s="463"/>
      <c r="Y596" s="463"/>
      <c r="Z596" s="463"/>
      <c r="AA596" s="463"/>
    </row>
    <row r="597" spans="1:27" x14ac:dyDescent="0.3">
      <c r="A597" s="229"/>
      <c r="B597" s="230"/>
      <c r="C597" s="229"/>
      <c r="D597" s="229"/>
      <c r="E597" s="229"/>
      <c r="F597" s="229"/>
      <c r="G597" s="229"/>
      <c r="H597" s="229"/>
      <c r="I597" s="229"/>
      <c r="J597" s="229"/>
      <c r="K597" s="229"/>
      <c r="L597" s="229"/>
      <c r="M597" s="230"/>
      <c r="N597" s="230"/>
      <c r="O597" s="229"/>
      <c r="P597" s="229"/>
      <c r="Q597" s="229"/>
      <c r="R597" s="229"/>
      <c r="S597" s="229"/>
      <c r="T597" s="229"/>
      <c r="U597" s="463"/>
      <c r="V597" s="463"/>
      <c r="W597" s="463"/>
      <c r="X597" s="463"/>
      <c r="Y597" s="463"/>
      <c r="Z597" s="463"/>
      <c r="AA597" s="463"/>
    </row>
    <row r="598" spans="1:27" x14ac:dyDescent="0.3">
      <c r="A598" s="229"/>
      <c r="B598" s="230"/>
      <c r="C598" s="229"/>
      <c r="D598" s="229"/>
      <c r="E598" s="229"/>
      <c r="F598" s="229"/>
      <c r="G598" s="229"/>
      <c r="H598" s="229"/>
      <c r="I598" s="229"/>
      <c r="J598" s="229"/>
      <c r="K598" s="229"/>
      <c r="L598" s="229"/>
      <c r="M598" s="230"/>
      <c r="N598" s="230"/>
      <c r="O598" s="229"/>
      <c r="P598" s="229"/>
      <c r="Q598" s="229"/>
      <c r="R598" s="229"/>
      <c r="S598" s="229"/>
      <c r="T598" s="229"/>
      <c r="U598" s="463"/>
      <c r="V598" s="463"/>
      <c r="W598" s="463"/>
      <c r="X598" s="463"/>
      <c r="Y598" s="463"/>
      <c r="Z598" s="463"/>
      <c r="AA598" s="463"/>
    </row>
    <row r="599" spans="1:27" x14ac:dyDescent="0.3">
      <c r="A599" s="229"/>
      <c r="B599" s="230"/>
      <c r="C599" s="229"/>
      <c r="D599" s="229"/>
      <c r="E599" s="229"/>
      <c r="F599" s="229"/>
      <c r="G599" s="229"/>
      <c r="H599" s="229"/>
      <c r="I599" s="229"/>
      <c r="J599" s="229"/>
      <c r="K599" s="229"/>
      <c r="L599" s="229"/>
      <c r="M599" s="230"/>
      <c r="N599" s="230"/>
      <c r="O599" s="229"/>
      <c r="P599" s="229"/>
      <c r="Q599" s="229"/>
      <c r="R599" s="229"/>
      <c r="S599" s="229"/>
      <c r="T599" s="229"/>
      <c r="U599" s="463"/>
      <c r="V599" s="463"/>
      <c r="W599" s="463"/>
      <c r="X599" s="463"/>
      <c r="Y599" s="463"/>
      <c r="Z599" s="463"/>
      <c r="AA599" s="463"/>
    </row>
    <row r="600" spans="1:27" x14ac:dyDescent="0.3">
      <c r="A600" s="229"/>
      <c r="B600" s="230"/>
      <c r="C600" s="229"/>
      <c r="D600" s="229"/>
      <c r="E600" s="229"/>
      <c r="F600" s="229"/>
      <c r="G600" s="229"/>
      <c r="H600" s="229"/>
      <c r="I600" s="229"/>
      <c r="J600" s="229"/>
      <c r="K600" s="229"/>
      <c r="L600" s="229"/>
      <c r="M600" s="230"/>
      <c r="N600" s="230"/>
      <c r="O600" s="229"/>
      <c r="P600" s="229"/>
      <c r="Q600" s="229"/>
      <c r="R600" s="229"/>
      <c r="S600" s="229"/>
      <c r="T600" s="229"/>
      <c r="U600" s="463"/>
      <c r="V600" s="463"/>
      <c r="W600" s="463"/>
      <c r="X600" s="463"/>
      <c r="Y600" s="463"/>
      <c r="Z600" s="463"/>
      <c r="AA600" s="463"/>
    </row>
    <row r="601" spans="1:27" x14ac:dyDescent="0.3">
      <c r="A601" s="229"/>
      <c r="B601" s="230"/>
      <c r="C601" s="229"/>
      <c r="D601" s="229"/>
      <c r="E601" s="229"/>
      <c r="F601" s="229"/>
      <c r="G601" s="229"/>
      <c r="H601" s="229"/>
      <c r="I601" s="229"/>
      <c r="J601" s="229"/>
      <c r="K601" s="229"/>
      <c r="L601" s="229"/>
      <c r="M601" s="230"/>
      <c r="N601" s="230"/>
      <c r="O601" s="229"/>
      <c r="P601" s="229"/>
      <c r="Q601" s="229"/>
      <c r="R601" s="229"/>
      <c r="S601" s="229"/>
      <c r="T601" s="229"/>
      <c r="U601" s="463"/>
      <c r="V601" s="463"/>
      <c r="W601" s="463"/>
      <c r="X601" s="463"/>
      <c r="Y601" s="463"/>
      <c r="Z601" s="463"/>
      <c r="AA601" s="463"/>
    </row>
    <row r="602" spans="1:27" x14ac:dyDescent="0.3">
      <c r="A602" s="229"/>
      <c r="B602" s="230"/>
      <c r="C602" s="229"/>
      <c r="D602" s="229"/>
      <c r="E602" s="229"/>
      <c r="F602" s="229"/>
      <c r="G602" s="229"/>
      <c r="H602" s="229"/>
      <c r="I602" s="229"/>
      <c r="J602" s="229"/>
      <c r="K602" s="229"/>
      <c r="L602" s="229"/>
      <c r="M602" s="230"/>
      <c r="N602" s="230"/>
      <c r="O602" s="229"/>
      <c r="P602" s="229"/>
      <c r="Q602" s="229"/>
      <c r="R602" s="229"/>
      <c r="S602" s="229"/>
      <c r="T602" s="229"/>
      <c r="U602" s="463"/>
      <c r="V602" s="463"/>
      <c r="W602" s="463"/>
      <c r="X602" s="463"/>
      <c r="Y602" s="463"/>
      <c r="Z602" s="463"/>
      <c r="AA602" s="463"/>
    </row>
    <row r="603" spans="1:27" x14ac:dyDescent="0.3">
      <c r="A603" s="229"/>
      <c r="B603" s="230"/>
      <c r="C603" s="229"/>
      <c r="D603" s="229"/>
      <c r="E603" s="229"/>
      <c r="F603" s="229"/>
      <c r="G603" s="229"/>
      <c r="H603" s="229"/>
      <c r="I603" s="229"/>
      <c r="J603" s="229"/>
      <c r="K603" s="229"/>
      <c r="L603" s="229"/>
      <c r="M603" s="230"/>
      <c r="N603" s="230"/>
      <c r="O603" s="229"/>
      <c r="P603" s="229"/>
      <c r="Q603" s="229"/>
      <c r="R603" s="229"/>
      <c r="S603" s="229"/>
      <c r="T603" s="229"/>
      <c r="U603" s="463"/>
      <c r="V603" s="463"/>
      <c r="W603" s="463"/>
      <c r="X603" s="463"/>
      <c r="Y603" s="463"/>
      <c r="Z603" s="463"/>
      <c r="AA603" s="463"/>
    </row>
    <row r="604" spans="1:27" x14ac:dyDescent="0.3">
      <c r="A604" s="229"/>
      <c r="B604" s="230"/>
      <c r="C604" s="229"/>
      <c r="D604" s="229"/>
      <c r="E604" s="229"/>
      <c r="F604" s="229"/>
      <c r="G604" s="229"/>
      <c r="H604" s="229"/>
      <c r="I604" s="229"/>
      <c r="J604" s="229"/>
      <c r="K604" s="229"/>
      <c r="L604" s="229"/>
      <c r="M604" s="230"/>
      <c r="N604" s="230"/>
      <c r="O604" s="229"/>
      <c r="P604" s="229"/>
      <c r="Q604" s="229"/>
      <c r="R604" s="229"/>
      <c r="S604" s="229"/>
      <c r="T604" s="229"/>
      <c r="U604" s="463"/>
      <c r="V604" s="463"/>
      <c r="W604" s="463"/>
      <c r="X604" s="463"/>
      <c r="Y604" s="463"/>
      <c r="Z604" s="463"/>
      <c r="AA604" s="463"/>
    </row>
    <row r="605" spans="1:27" x14ac:dyDescent="0.3">
      <c r="A605" s="229"/>
      <c r="B605" s="230"/>
      <c r="C605" s="229"/>
      <c r="D605" s="229"/>
      <c r="E605" s="229"/>
      <c r="F605" s="229"/>
      <c r="G605" s="229"/>
      <c r="H605" s="229"/>
      <c r="I605" s="229"/>
      <c r="J605" s="229"/>
      <c r="K605" s="229"/>
      <c r="L605" s="229"/>
      <c r="M605" s="230"/>
      <c r="N605" s="230"/>
      <c r="O605" s="229"/>
      <c r="P605" s="229"/>
      <c r="Q605" s="229"/>
      <c r="R605" s="229"/>
      <c r="S605" s="229"/>
      <c r="T605" s="229"/>
      <c r="U605" s="463"/>
      <c r="V605" s="463"/>
      <c r="W605" s="463"/>
      <c r="X605" s="463"/>
      <c r="Y605" s="463"/>
      <c r="Z605" s="463"/>
      <c r="AA605" s="463"/>
    </row>
    <row r="606" spans="1:27" x14ac:dyDescent="0.3">
      <c r="A606" s="229"/>
      <c r="B606" s="230"/>
      <c r="C606" s="229"/>
      <c r="D606" s="229"/>
      <c r="E606" s="229"/>
      <c r="F606" s="229"/>
      <c r="G606" s="229"/>
      <c r="H606" s="229"/>
      <c r="I606" s="229"/>
      <c r="J606" s="229"/>
      <c r="K606" s="229"/>
      <c r="L606" s="229"/>
      <c r="M606" s="230"/>
      <c r="N606" s="230"/>
      <c r="O606" s="229"/>
      <c r="P606" s="229"/>
      <c r="Q606" s="229"/>
      <c r="R606" s="229"/>
      <c r="S606" s="229"/>
      <c r="T606" s="229"/>
      <c r="U606" s="463"/>
      <c r="V606" s="463"/>
      <c r="W606" s="463"/>
      <c r="X606" s="463"/>
      <c r="Y606" s="463"/>
      <c r="Z606" s="463"/>
      <c r="AA606" s="463"/>
    </row>
    <row r="607" spans="1:27" x14ac:dyDescent="0.3">
      <c r="A607" s="229"/>
      <c r="B607" s="230"/>
      <c r="C607" s="229"/>
      <c r="D607" s="229"/>
      <c r="E607" s="229"/>
      <c r="F607" s="229"/>
      <c r="G607" s="229"/>
      <c r="H607" s="229"/>
      <c r="I607" s="229"/>
      <c r="J607" s="229"/>
      <c r="K607" s="229"/>
      <c r="L607" s="229"/>
      <c r="M607" s="230"/>
      <c r="N607" s="230"/>
      <c r="O607" s="229"/>
      <c r="P607" s="229"/>
      <c r="Q607" s="229"/>
      <c r="R607" s="229"/>
      <c r="S607" s="229"/>
      <c r="T607" s="229"/>
      <c r="U607" s="463"/>
      <c r="V607" s="463"/>
      <c r="W607" s="463"/>
      <c r="X607" s="463"/>
      <c r="Y607" s="463"/>
      <c r="Z607" s="463"/>
      <c r="AA607" s="463"/>
    </row>
    <row r="608" spans="1:27" x14ac:dyDescent="0.3">
      <c r="A608" s="229"/>
      <c r="B608" s="230"/>
      <c r="C608" s="229"/>
      <c r="D608" s="229"/>
      <c r="E608" s="229"/>
      <c r="F608" s="229"/>
      <c r="G608" s="229"/>
      <c r="H608" s="229"/>
      <c r="I608" s="229"/>
      <c r="J608" s="229"/>
      <c r="K608" s="229"/>
      <c r="L608" s="229"/>
      <c r="M608" s="230"/>
      <c r="N608" s="230"/>
      <c r="O608" s="229"/>
      <c r="P608" s="229"/>
      <c r="Q608" s="229"/>
      <c r="R608" s="229"/>
      <c r="S608" s="229"/>
      <c r="T608" s="229"/>
      <c r="U608" s="463"/>
      <c r="V608" s="463"/>
      <c r="W608" s="463"/>
      <c r="X608" s="463"/>
      <c r="Y608" s="463"/>
      <c r="Z608" s="463"/>
      <c r="AA608" s="463"/>
    </row>
    <row r="609" spans="1:27" x14ac:dyDescent="0.3">
      <c r="A609" s="229"/>
      <c r="B609" s="230"/>
      <c r="C609" s="229"/>
      <c r="D609" s="229"/>
      <c r="E609" s="229"/>
      <c r="F609" s="229"/>
      <c r="G609" s="229"/>
      <c r="H609" s="229"/>
      <c r="I609" s="229"/>
      <c r="J609" s="229"/>
      <c r="K609" s="229"/>
      <c r="L609" s="229"/>
      <c r="M609" s="230"/>
      <c r="N609" s="230"/>
      <c r="O609" s="229"/>
      <c r="P609" s="229"/>
      <c r="Q609" s="229"/>
      <c r="R609" s="229"/>
      <c r="S609" s="229"/>
      <c r="T609" s="229"/>
      <c r="U609" s="463"/>
      <c r="V609" s="463"/>
      <c r="W609" s="463"/>
      <c r="X609" s="463"/>
      <c r="Y609" s="463"/>
      <c r="Z609" s="463"/>
      <c r="AA609" s="463"/>
    </row>
    <row r="610" spans="1:27" x14ac:dyDescent="0.3">
      <c r="A610" s="229"/>
      <c r="B610" s="230"/>
      <c r="C610" s="229"/>
      <c r="D610" s="229"/>
      <c r="E610" s="229"/>
      <c r="F610" s="229"/>
      <c r="G610" s="229"/>
      <c r="H610" s="229"/>
      <c r="I610" s="229"/>
      <c r="J610" s="229"/>
      <c r="K610" s="229"/>
      <c r="L610" s="229"/>
      <c r="M610" s="230"/>
      <c r="N610" s="230"/>
      <c r="O610" s="229"/>
      <c r="P610" s="229"/>
      <c r="Q610" s="229"/>
      <c r="R610" s="229"/>
      <c r="S610" s="229"/>
      <c r="T610" s="229"/>
      <c r="U610" s="463"/>
      <c r="V610" s="463"/>
      <c r="W610" s="463"/>
      <c r="X610" s="463"/>
      <c r="Y610" s="463"/>
      <c r="Z610" s="463"/>
      <c r="AA610" s="463"/>
    </row>
    <row r="611" spans="1:27" x14ac:dyDescent="0.3">
      <c r="A611" s="229"/>
      <c r="B611" s="230"/>
      <c r="C611" s="229"/>
      <c r="D611" s="229"/>
      <c r="E611" s="229"/>
      <c r="F611" s="229"/>
      <c r="G611" s="229"/>
      <c r="H611" s="229"/>
      <c r="I611" s="229"/>
      <c r="J611" s="229"/>
      <c r="K611" s="229"/>
      <c r="L611" s="229"/>
      <c r="M611" s="230"/>
      <c r="N611" s="230"/>
      <c r="O611" s="229"/>
      <c r="P611" s="229"/>
      <c r="Q611" s="229"/>
      <c r="R611" s="229"/>
      <c r="S611" s="229"/>
      <c r="T611" s="229"/>
      <c r="U611" s="463"/>
      <c r="V611" s="463"/>
      <c r="W611" s="463"/>
      <c r="X611" s="463"/>
      <c r="Y611" s="463"/>
      <c r="Z611" s="463"/>
      <c r="AA611" s="463"/>
    </row>
    <row r="612" spans="1:27" x14ac:dyDescent="0.3">
      <c r="A612" s="229"/>
      <c r="B612" s="230"/>
      <c r="C612" s="229"/>
      <c r="D612" s="229"/>
      <c r="E612" s="229"/>
      <c r="F612" s="229"/>
      <c r="G612" s="229"/>
      <c r="H612" s="229"/>
      <c r="I612" s="229"/>
      <c r="J612" s="229"/>
      <c r="K612" s="229"/>
      <c r="L612" s="229"/>
      <c r="M612" s="230"/>
      <c r="N612" s="230"/>
      <c r="O612" s="229"/>
      <c r="P612" s="229"/>
      <c r="Q612" s="229"/>
      <c r="R612" s="229"/>
      <c r="S612" s="229"/>
      <c r="T612" s="229"/>
      <c r="U612" s="463"/>
      <c r="V612" s="463"/>
      <c r="W612" s="463"/>
      <c r="X612" s="463"/>
      <c r="Y612" s="463"/>
      <c r="Z612" s="463"/>
      <c r="AA612" s="463"/>
    </row>
    <row r="613" spans="1:27" x14ac:dyDescent="0.3">
      <c r="A613" s="229"/>
      <c r="B613" s="230"/>
      <c r="C613" s="229"/>
      <c r="D613" s="229"/>
      <c r="E613" s="229"/>
      <c r="F613" s="229"/>
      <c r="G613" s="229"/>
      <c r="H613" s="229"/>
      <c r="I613" s="229"/>
      <c r="J613" s="229"/>
      <c r="K613" s="229"/>
      <c r="L613" s="229"/>
      <c r="M613" s="230"/>
      <c r="N613" s="230"/>
      <c r="O613" s="229"/>
      <c r="P613" s="229"/>
      <c r="Q613" s="229"/>
      <c r="R613" s="229"/>
      <c r="S613" s="229"/>
      <c r="T613" s="229"/>
      <c r="U613" s="463"/>
      <c r="V613" s="463"/>
      <c r="W613" s="463"/>
      <c r="X613" s="463"/>
      <c r="Y613" s="463"/>
      <c r="Z613" s="463"/>
      <c r="AA613" s="463"/>
    </row>
    <row r="614" spans="1:27" x14ac:dyDescent="0.3">
      <c r="A614" s="229"/>
      <c r="B614" s="230"/>
      <c r="C614" s="229"/>
      <c r="D614" s="229"/>
      <c r="E614" s="229"/>
      <c r="F614" s="229"/>
      <c r="G614" s="229"/>
      <c r="H614" s="229"/>
      <c r="I614" s="229"/>
      <c r="J614" s="229"/>
      <c r="K614" s="229"/>
      <c r="L614" s="229"/>
      <c r="M614" s="230"/>
      <c r="N614" s="230"/>
      <c r="O614" s="229"/>
      <c r="P614" s="229"/>
      <c r="Q614" s="229"/>
      <c r="R614" s="229"/>
      <c r="S614" s="229"/>
      <c r="T614" s="229"/>
      <c r="U614" s="463"/>
      <c r="V614" s="463"/>
      <c r="W614" s="463"/>
      <c r="X614" s="463"/>
      <c r="Y614" s="463"/>
      <c r="Z614" s="463"/>
      <c r="AA614" s="463"/>
    </row>
    <row r="615" spans="1:27" x14ac:dyDescent="0.3">
      <c r="A615" s="229"/>
      <c r="B615" s="230"/>
      <c r="C615" s="229"/>
      <c r="D615" s="229"/>
      <c r="E615" s="229"/>
      <c r="F615" s="229"/>
      <c r="G615" s="229"/>
      <c r="H615" s="229"/>
      <c r="I615" s="229"/>
      <c r="J615" s="229"/>
      <c r="K615" s="229"/>
      <c r="L615" s="229"/>
      <c r="M615" s="230"/>
      <c r="N615" s="230"/>
      <c r="O615" s="229"/>
      <c r="P615" s="229"/>
      <c r="Q615" s="229"/>
      <c r="R615" s="229"/>
      <c r="S615" s="229"/>
      <c r="T615" s="229"/>
      <c r="U615" s="463"/>
      <c r="V615" s="463"/>
      <c r="W615" s="463"/>
      <c r="X615" s="463"/>
      <c r="Y615" s="463"/>
      <c r="Z615" s="463"/>
      <c r="AA615" s="463"/>
    </row>
    <row r="616" spans="1:27" x14ac:dyDescent="0.3">
      <c r="A616" s="229"/>
      <c r="B616" s="230"/>
      <c r="C616" s="229"/>
      <c r="D616" s="229"/>
      <c r="E616" s="229"/>
      <c r="F616" s="229"/>
      <c r="G616" s="229"/>
      <c r="H616" s="229"/>
      <c r="I616" s="229"/>
      <c r="J616" s="229"/>
      <c r="K616" s="229"/>
      <c r="L616" s="229"/>
      <c r="M616" s="230"/>
      <c r="N616" s="230"/>
      <c r="O616" s="229"/>
      <c r="P616" s="229"/>
      <c r="Q616" s="229"/>
      <c r="R616" s="229"/>
      <c r="S616" s="229"/>
      <c r="T616" s="229"/>
      <c r="U616" s="463"/>
      <c r="V616" s="463"/>
      <c r="W616" s="463"/>
      <c r="X616" s="463"/>
      <c r="Y616" s="463"/>
      <c r="Z616" s="463"/>
      <c r="AA616" s="463"/>
    </row>
    <row r="617" spans="1:27" x14ac:dyDescent="0.3">
      <c r="A617" s="229"/>
      <c r="B617" s="230"/>
      <c r="C617" s="229"/>
      <c r="D617" s="229"/>
      <c r="E617" s="229"/>
      <c r="F617" s="229"/>
      <c r="G617" s="229"/>
      <c r="H617" s="229"/>
      <c r="I617" s="229"/>
      <c r="J617" s="229"/>
      <c r="K617" s="229"/>
      <c r="L617" s="229"/>
      <c r="M617" s="230"/>
      <c r="N617" s="230"/>
      <c r="O617" s="229"/>
      <c r="P617" s="229"/>
      <c r="Q617" s="229"/>
      <c r="R617" s="229"/>
      <c r="S617" s="229"/>
      <c r="T617" s="229"/>
      <c r="U617" s="463"/>
      <c r="V617" s="463"/>
      <c r="W617" s="463"/>
      <c r="X617" s="463"/>
      <c r="Y617" s="463"/>
      <c r="Z617" s="463"/>
      <c r="AA617" s="463"/>
    </row>
    <row r="618" spans="1:27" x14ac:dyDescent="0.3">
      <c r="A618" s="229"/>
      <c r="B618" s="230"/>
      <c r="C618" s="229"/>
      <c r="D618" s="229"/>
      <c r="E618" s="229"/>
      <c r="F618" s="229"/>
      <c r="G618" s="229"/>
      <c r="H618" s="229"/>
      <c r="I618" s="229"/>
      <c r="J618" s="229"/>
      <c r="K618" s="229"/>
      <c r="L618" s="229"/>
      <c r="M618" s="230"/>
      <c r="N618" s="230"/>
      <c r="O618" s="229"/>
      <c r="P618" s="229"/>
      <c r="Q618" s="229"/>
      <c r="R618" s="229"/>
      <c r="S618" s="229"/>
      <c r="T618" s="229"/>
      <c r="U618" s="463"/>
      <c r="V618" s="463"/>
      <c r="W618" s="463"/>
      <c r="X618" s="463"/>
      <c r="Y618" s="463"/>
      <c r="Z618" s="463"/>
      <c r="AA618" s="463"/>
    </row>
    <row r="619" spans="1:27" x14ac:dyDescent="0.3">
      <c r="A619" s="229"/>
      <c r="B619" s="230"/>
      <c r="C619" s="229"/>
      <c r="D619" s="229"/>
      <c r="E619" s="229"/>
      <c r="F619" s="229"/>
      <c r="G619" s="229"/>
      <c r="H619" s="229"/>
      <c r="I619" s="229"/>
      <c r="J619" s="229"/>
      <c r="K619" s="229"/>
      <c r="L619" s="229"/>
      <c r="M619" s="230"/>
      <c r="N619" s="230"/>
      <c r="O619" s="229"/>
      <c r="P619" s="229"/>
      <c r="Q619" s="229"/>
      <c r="R619" s="229"/>
      <c r="S619" s="229"/>
      <c r="T619" s="229"/>
      <c r="U619" s="463"/>
      <c r="V619" s="463"/>
      <c r="W619" s="463"/>
      <c r="X619" s="463"/>
      <c r="Y619" s="463"/>
      <c r="Z619" s="463"/>
      <c r="AA619" s="463"/>
    </row>
    <row r="620" spans="1:27" x14ac:dyDescent="0.3">
      <c r="A620" s="229"/>
      <c r="B620" s="230"/>
      <c r="C620" s="229"/>
      <c r="D620" s="229"/>
      <c r="E620" s="229"/>
      <c r="F620" s="229"/>
      <c r="G620" s="229"/>
      <c r="H620" s="229"/>
      <c r="I620" s="229"/>
      <c r="J620" s="229"/>
      <c r="K620" s="229"/>
      <c r="L620" s="229"/>
      <c r="M620" s="230"/>
      <c r="N620" s="230"/>
      <c r="O620" s="229"/>
      <c r="P620" s="229"/>
      <c r="Q620" s="229"/>
      <c r="R620" s="229"/>
      <c r="S620" s="229"/>
      <c r="T620" s="229"/>
      <c r="U620" s="463"/>
      <c r="V620" s="463"/>
      <c r="W620" s="463"/>
      <c r="X620" s="463"/>
      <c r="Y620" s="463"/>
      <c r="Z620" s="463"/>
      <c r="AA620" s="463"/>
    </row>
    <row r="621" spans="1:27" x14ac:dyDescent="0.3">
      <c r="A621" s="229"/>
      <c r="B621" s="230"/>
      <c r="C621" s="229"/>
      <c r="D621" s="229"/>
      <c r="E621" s="229"/>
      <c r="F621" s="229"/>
      <c r="G621" s="229"/>
      <c r="H621" s="229"/>
      <c r="I621" s="229"/>
      <c r="J621" s="229"/>
      <c r="K621" s="229"/>
      <c r="L621" s="229"/>
      <c r="M621" s="230"/>
      <c r="N621" s="230"/>
      <c r="O621" s="229"/>
      <c r="P621" s="229"/>
      <c r="Q621" s="229"/>
      <c r="R621" s="229"/>
      <c r="S621" s="229"/>
      <c r="T621" s="229"/>
      <c r="U621" s="463"/>
      <c r="V621" s="463"/>
      <c r="W621" s="463"/>
      <c r="X621" s="463"/>
      <c r="Y621" s="463"/>
      <c r="Z621" s="463"/>
      <c r="AA621" s="463"/>
    </row>
    <row r="622" spans="1:27" x14ac:dyDescent="0.3">
      <c r="A622" s="229"/>
      <c r="B622" s="230"/>
      <c r="C622" s="229"/>
      <c r="D622" s="229"/>
      <c r="E622" s="229"/>
      <c r="F622" s="229"/>
      <c r="G622" s="229"/>
      <c r="H622" s="229"/>
      <c r="I622" s="229"/>
      <c r="J622" s="229"/>
      <c r="K622" s="229"/>
      <c r="L622" s="229"/>
      <c r="M622" s="230"/>
      <c r="N622" s="230"/>
      <c r="O622" s="229"/>
      <c r="P622" s="229"/>
      <c r="Q622" s="229"/>
      <c r="R622" s="229"/>
      <c r="S622" s="229"/>
      <c r="T622" s="229"/>
      <c r="U622" s="463"/>
      <c r="V622" s="463"/>
      <c r="W622" s="463"/>
      <c r="X622" s="463"/>
      <c r="Y622" s="463"/>
      <c r="Z622" s="463"/>
      <c r="AA622" s="463"/>
    </row>
    <row r="623" spans="1:27" x14ac:dyDescent="0.3">
      <c r="A623" s="229"/>
      <c r="B623" s="230"/>
      <c r="C623" s="229"/>
      <c r="D623" s="229"/>
      <c r="E623" s="229"/>
      <c r="F623" s="229"/>
      <c r="G623" s="229"/>
      <c r="H623" s="229"/>
      <c r="I623" s="229"/>
      <c r="J623" s="229"/>
      <c r="K623" s="229"/>
      <c r="L623" s="229"/>
      <c r="M623" s="230"/>
      <c r="N623" s="230"/>
      <c r="O623" s="229"/>
      <c r="P623" s="229"/>
      <c r="Q623" s="229"/>
      <c r="R623" s="229"/>
      <c r="S623" s="229"/>
      <c r="T623" s="229"/>
      <c r="U623" s="463"/>
      <c r="V623" s="463"/>
      <c r="W623" s="463"/>
      <c r="X623" s="463"/>
      <c r="Y623" s="463"/>
      <c r="Z623" s="463"/>
      <c r="AA623" s="463"/>
    </row>
    <row r="624" spans="1:27" x14ac:dyDescent="0.3">
      <c r="A624" s="229"/>
      <c r="B624" s="230"/>
      <c r="C624" s="229"/>
      <c r="D624" s="229"/>
      <c r="E624" s="229"/>
      <c r="F624" s="229"/>
      <c r="G624" s="229"/>
      <c r="H624" s="229"/>
      <c r="I624" s="229"/>
      <c r="J624" s="229"/>
      <c r="K624" s="229"/>
      <c r="L624" s="229"/>
      <c r="M624" s="230"/>
      <c r="N624" s="230"/>
      <c r="O624" s="229"/>
      <c r="P624" s="229"/>
      <c r="Q624" s="229"/>
      <c r="R624" s="229"/>
      <c r="S624" s="229"/>
      <c r="T624" s="229"/>
      <c r="U624" s="463"/>
      <c r="V624" s="463"/>
      <c r="W624" s="463"/>
      <c r="X624" s="463"/>
      <c r="Y624" s="463"/>
      <c r="Z624" s="463"/>
      <c r="AA624" s="463"/>
    </row>
    <row r="625" spans="1:27" x14ac:dyDescent="0.3">
      <c r="A625" s="229"/>
      <c r="B625" s="230"/>
      <c r="C625" s="229"/>
      <c r="D625" s="229"/>
      <c r="E625" s="229"/>
      <c r="F625" s="229"/>
      <c r="G625" s="229"/>
      <c r="H625" s="229"/>
      <c r="I625" s="229"/>
      <c r="J625" s="229"/>
      <c r="K625" s="229"/>
      <c r="L625" s="229"/>
      <c r="M625" s="230"/>
      <c r="N625" s="230"/>
      <c r="O625" s="229"/>
      <c r="P625" s="229"/>
      <c r="Q625" s="229"/>
      <c r="R625" s="229"/>
      <c r="S625" s="229"/>
      <c r="T625" s="229"/>
      <c r="U625" s="463"/>
      <c r="V625" s="463"/>
      <c r="W625" s="463"/>
      <c r="X625" s="463"/>
      <c r="Y625" s="463"/>
      <c r="Z625" s="463"/>
      <c r="AA625" s="463"/>
    </row>
    <row r="626" spans="1:27" x14ac:dyDescent="0.3">
      <c r="A626" s="229"/>
      <c r="B626" s="230"/>
      <c r="C626" s="229"/>
      <c r="D626" s="229"/>
      <c r="E626" s="229"/>
      <c r="F626" s="229"/>
      <c r="G626" s="229"/>
      <c r="H626" s="229"/>
      <c r="I626" s="229"/>
      <c r="J626" s="229"/>
      <c r="K626" s="229"/>
      <c r="L626" s="229"/>
      <c r="M626" s="230"/>
      <c r="N626" s="230"/>
      <c r="O626" s="229"/>
      <c r="P626" s="229"/>
      <c r="Q626" s="229"/>
      <c r="R626" s="229"/>
      <c r="S626" s="229"/>
      <c r="T626" s="229"/>
      <c r="U626" s="463"/>
      <c r="V626" s="463"/>
      <c r="W626" s="463"/>
      <c r="X626" s="463"/>
      <c r="Y626" s="463"/>
      <c r="Z626" s="463"/>
      <c r="AA626" s="463"/>
    </row>
    <row r="627" spans="1:27" x14ac:dyDescent="0.3">
      <c r="A627" s="229"/>
      <c r="B627" s="230"/>
      <c r="C627" s="229"/>
      <c r="D627" s="229"/>
      <c r="E627" s="229"/>
      <c r="F627" s="229"/>
      <c r="G627" s="229"/>
      <c r="H627" s="229"/>
      <c r="I627" s="229"/>
      <c r="J627" s="229"/>
      <c r="K627" s="229"/>
      <c r="L627" s="229"/>
      <c r="M627" s="230"/>
      <c r="N627" s="230"/>
      <c r="O627" s="229"/>
      <c r="P627" s="229"/>
      <c r="Q627" s="229"/>
      <c r="R627" s="229"/>
      <c r="S627" s="229"/>
      <c r="T627" s="229"/>
      <c r="U627" s="463"/>
      <c r="V627" s="463"/>
      <c r="W627" s="463"/>
      <c r="X627" s="463"/>
      <c r="Y627" s="463"/>
      <c r="Z627" s="463"/>
      <c r="AA627" s="463"/>
    </row>
    <row r="628" spans="1:27" x14ac:dyDescent="0.3">
      <c r="A628" s="229"/>
      <c r="B628" s="230"/>
      <c r="C628" s="229"/>
      <c r="D628" s="229"/>
      <c r="E628" s="229"/>
      <c r="F628" s="229"/>
      <c r="G628" s="229"/>
      <c r="H628" s="229"/>
      <c r="I628" s="229"/>
      <c r="J628" s="229"/>
      <c r="K628" s="229"/>
      <c r="L628" s="229"/>
      <c r="M628" s="230"/>
      <c r="N628" s="230"/>
      <c r="O628" s="229"/>
      <c r="P628" s="229"/>
      <c r="Q628" s="229"/>
      <c r="R628" s="229"/>
      <c r="S628" s="229"/>
      <c r="T628" s="229"/>
      <c r="U628" s="463"/>
      <c r="V628" s="463"/>
      <c r="W628" s="463"/>
      <c r="X628" s="463"/>
      <c r="Y628" s="463"/>
      <c r="Z628" s="463"/>
      <c r="AA628" s="463"/>
    </row>
    <row r="629" spans="1:27" x14ac:dyDescent="0.3">
      <c r="A629" s="229"/>
      <c r="B629" s="230"/>
      <c r="C629" s="229"/>
      <c r="D629" s="229"/>
      <c r="E629" s="229"/>
      <c r="F629" s="229"/>
      <c r="G629" s="229"/>
      <c r="H629" s="229"/>
      <c r="I629" s="229"/>
      <c r="J629" s="229"/>
      <c r="K629" s="229"/>
      <c r="L629" s="229"/>
      <c r="M629" s="230"/>
      <c r="N629" s="230"/>
      <c r="O629" s="229"/>
      <c r="P629" s="229"/>
      <c r="Q629" s="229"/>
      <c r="R629" s="229"/>
      <c r="S629" s="229"/>
      <c r="T629" s="229"/>
      <c r="U629" s="463"/>
      <c r="V629" s="463"/>
      <c r="W629" s="463"/>
      <c r="X629" s="463"/>
      <c r="Y629" s="463"/>
      <c r="Z629" s="463"/>
      <c r="AA629" s="463"/>
    </row>
    <row r="630" spans="1:27" x14ac:dyDescent="0.3">
      <c r="A630" s="229"/>
      <c r="B630" s="230"/>
      <c r="C630" s="229"/>
      <c r="D630" s="229"/>
      <c r="E630" s="229"/>
      <c r="F630" s="229"/>
      <c r="G630" s="229"/>
      <c r="H630" s="229"/>
      <c r="I630" s="229"/>
      <c r="J630" s="229"/>
      <c r="K630" s="229"/>
      <c r="L630" s="229"/>
      <c r="M630" s="230"/>
      <c r="N630" s="230"/>
      <c r="O630" s="229"/>
      <c r="P630" s="229"/>
      <c r="Q630" s="229"/>
      <c r="R630" s="229"/>
      <c r="S630" s="229"/>
      <c r="T630" s="229"/>
      <c r="U630" s="463"/>
      <c r="V630" s="463"/>
      <c r="W630" s="463"/>
      <c r="X630" s="463"/>
      <c r="Y630" s="463"/>
      <c r="Z630" s="463"/>
      <c r="AA630" s="463"/>
    </row>
    <row r="631" spans="1:27" x14ac:dyDescent="0.3">
      <c r="A631" s="229"/>
      <c r="B631" s="230"/>
      <c r="C631" s="229"/>
      <c r="D631" s="229"/>
      <c r="E631" s="229"/>
      <c r="F631" s="229"/>
      <c r="G631" s="229"/>
      <c r="H631" s="229"/>
      <c r="I631" s="229"/>
      <c r="J631" s="229"/>
      <c r="K631" s="229"/>
      <c r="L631" s="229"/>
      <c r="M631" s="230"/>
      <c r="N631" s="230"/>
      <c r="O631" s="229"/>
      <c r="P631" s="229"/>
      <c r="Q631" s="229"/>
      <c r="R631" s="229"/>
      <c r="S631" s="229"/>
      <c r="T631" s="229"/>
      <c r="U631" s="463"/>
      <c r="V631" s="463"/>
      <c r="W631" s="463"/>
      <c r="X631" s="463"/>
      <c r="Y631" s="463"/>
      <c r="Z631" s="463"/>
      <c r="AA631" s="463"/>
    </row>
    <row r="632" spans="1:27" x14ac:dyDescent="0.3">
      <c r="A632" s="229"/>
      <c r="B632" s="230"/>
      <c r="C632" s="229"/>
      <c r="D632" s="229"/>
      <c r="E632" s="229"/>
      <c r="F632" s="229"/>
      <c r="G632" s="229"/>
      <c r="H632" s="229"/>
      <c r="I632" s="229"/>
      <c r="J632" s="229"/>
      <c r="K632" s="229"/>
      <c r="L632" s="229"/>
      <c r="M632" s="230"/>
      <c r="N632" s="230"/>
      <c r="O632" s="229"/>
      <c r="P632" s="229"/>
      <c r="Q632" s="229"/>
      <c r="R632" s="229"/>
      <c r="S632" s="229"/>
      <c r="T632" s="229"/>
      <c r="U632" s="463"/>
      <c r="V632" s="463"/>
      <c r="W632" s="463"/>
      <c r="X632" s="463"/>
      <c r="Y632" s="463"/>
      <c r="Z632" s="463"/>
      <c r="AA632" s="463"/>
    </row>
    <row r="633" spans="1:27" x14ac:dyDescent="0.3">
      <c r="A633" s="229"/>
      <c r="B633" s="230"/>
      <c r="C633" s="229"/>
      <c r="D633" s="229"/>
      <c r="E633" s="229"/>
      <c r="F633" s="229"/>
      <c r="G633" s="229"/>
      <c r="H633" s="229"/>
      <c r="I633" s="229"/>
      <c r="J633" s="229"/>
      <c r="K633" s="229"/>
      <c r="L633" s="229"/>
      <c r="M633" s="230"/>
      <c r="N633" s="230"/>
      <c r="O633" s="229"/>
      <c r="P633" s="229"/>
      <c r="Q633" s="229"/>
      <c r="R633" s="229"/>
      <c r="S633" s="229"/>
      <c r="T633" s="229"/>
      <c r="U633" s="463"/>
      <c r="V633" s="463"/>
      <c r="W633" s="463"/>
      <c r="X633" s="463"/>
      <c r="Y633" s="463"/>
      <c r="Z633" s="463"/>
      <c r="AA633" s="463"/>
    </row>
    <row r="634" spans="1:27" x14ac:dyDescent="0.3">
      <c r="A634" s="229"/>
      <c r="B634" s="230"/>
      <c r="C634" s="229"/>
      <c r="D634" s="229"/>
      <c r="E634" s="229"/>
      <c r="F634" s="229"/>
      <c r="G634" s="229"/>
      <c r="H634" s="229"/>
      <c r="I634" s="229"/>
      <c r="J634" s="229"/>
      <c r="K634" s="229"/>
      <c r="L634" s="229"/>
      <c r="M634" s="230"/>
      <c r="N634" s="230"/>
      <c r="O634" s="229"/>
      <c r="P634" s="229"/>
      <c r="Q634" s="229"/>
      <c r="R634" s="229"/>
      <c r="S634" s="229"/>
      <c r="T634" s="229"/>
      <c r="U634" s="463"/>
      <c r="V634" s="463"/>
      <c r="W634" s="463"/>
      <c r="X634" s="463"/>
      <c r="Y634" s="463"/>
      <c r="Z634" s="463"/>
      <c r="AA634" s="463"/>
    </row>
    <row r="635" spans="1:27" x14ac:dyDescent="0.3">
      <c r="A635" s="229"/>
      <c r="B635" s="230"/>
      <c r="C635" s="229"/>
      <c r="D635" s="229"/>
      <c r="E635" s="229"/>
      <c r="F635" s="229"/>
      <c r="G635" s="229"/>
      <c r="H635" s="229"/>
      <c r="I635" s="229"/>
      <c r="J635" s="229"/>
      <c r="K635" s="229"/>
      <c r="L635" s="229"/>
      <c r="M635" s="230"/>
      <c r="N635" s="230"/>
      <c r="O635" s="229"/>
      <c r="P635" s="229"/>
      <c r="Q635" s="229"/>
      <c r="R635" s="229"/>
      <c r="S635" s="229"/>
      <c r="T635" s="229"/>
      <c r="U635" s="463"/>
      <c r="V635" s="463"/>
      <c r="W635" s="463"/>
      <c r="X635" s="463"/>
      <c r="Y635" s="463"/>
      <c r="Z635" s="463"/>
      <c r="AA635" s="463"/>
    </row>
    <row r="636" spans="1:27" x14ac:dyDescent="0.3">
      <c r="A636" s="229"/>
      <c r="B636" s="230"/>
      <c r="C636" s="229"/>
      <c r="D636" s="229"/>
      <c r="E636" s="229"/>
      <c r="F636" s="229"/>
      <c r="G636" s="229"/>
      <c r="H636" s="229"/>
      <c r="I636" s="229"/>
      <c r="J636" s="229"/>
      <c r="K636" s="229"/>
      <c r="L636" s="229"/>
      <c r="M636" s="230"/>
      <c r="N636" s="230"/>
      <c r="O636" s="229"/>
      <c r="P636" s="229"/>
      <c r="Q636" s="229"/>
      <c r="R636" s="229"/>
      <c r="S636" s="229"/>
      <c r="T636" s="229"/>
      <c r="U636" s="463"/>
      <c r="V636" s="463"/>
      <c r="W636" s="463"/>
      <c r="X636" s="463"/>
      <c r="Y636" s="463"/>
      <c r="Z636" s="463"/>
      <c r="AA636" s="463"/>
    </row>
    <row r="637" spans="1:27" x14ac:dyDescent="0.3">
      <c r="A637" s="229"/>
      <c r="B637" s="230"/>
      <c r="C637" s="229"/>
      <c r="D637" s="229"/>
      <c r="E637" s="229"/>
      <c r="F637" s="229"/>
      <c r="G637" s="229"/>
      <c r="H637" s="229"/>
      <c r="I637" s="229"/>
      <c r="J637" s="229"/>
      <c r="K637" s="229"/>
      <c r="L637" s="229"/>
      <c r="M637" s="230"/>
      <c r="N637" s="230"/>
      <c r="O637" s="229"/>
      <c r="P637" s="229"/>
      <c r="Q637" s="229"/>
      <c r="R637" s="229"/>
      <c r="S637" s="229"/>
      <c r="T637" s="229"/>
      <c r="U637" s="463"/>
      <c r="V637" s="463"/>
      <c r="W637" s="463"/>
      <c r="X637" s="463"/>
      <c r="Y637" s="463"/>
      <c r="Z637" s="463"/>
      <c r="AA637" s="463"/>
    </row>
    <row r="638" spans="1:27" x14ac:dyDescent="0.3">
      <c r="A638" s="229"/>
      <c r="B638" s="230"/>
      <c r="C638" s="229"/>
      <c r="D638" s="229"/>
      <c r="E638" s="229"/>
      <c r="F638" s="229"/>
      <c r="G638" s="229"/>
      <c r="H638" s="229"/>
      <c r="I638" s="229"/>
      <c r="J638" s="229"/>
      <c r="K638" s="229"/>
      <c r="L638" s="229"/>
      <c r="M638" s="230"/>
      <c r="N638" s="230"/>
      <c r="O638" s="229"/>
      <c r="P638" s="229"/>
      <c r="Q638" s="229"/>
      <c r="R638" s="229"/>
      <c r="S638" s="229"/>
      <c r="T638" s="229"/>
      <c r="U638" s="463"/>
      <c r="V638" s="463"/>
      <c r="W638" s="463"/>
      <c r="X638" s="463"/>
      <c r="Y638" s="463"/>
      <c r="Z638" s="463"/>
      <c r="AA638" s="463"/>
    </row>
    <row r="639" spans="1:27" x14ac:dyDescent="0.3">
      <c r="A639" s="229"/>
      <c r="B639" s="230"/>
      <c r="C639" s="229"/>
      <c r="D639" s="229"/>
      <c r="E639" s="229"/>
      <c r="F639" s="229"/>
      <c r="G639" s="229"/>
      <c r="H639" s="229"/>
      <c r="I639" s="229"/>
      <c r="J639" s="229"/>
      <c r="K639" s="229"/>
      <c r="L639" s="229"/>
      <c r="M639" s="230"/>
      <c r="N639" s="230"/>
      <c r="O639" s="229"/>
      <c r="P639" s="229"/>
      <c r="Q639" s="229"/>
      <c r="R639" s="229"/>
      <c r="S639" s="229"/>
      <c r="T639" s="229"/>
      <c r="U639" s="463"/>
      <c r="V639" s="463"/>
      <c r="W639" s="463"/>
      <c r="X639" s="463"/>
      <c r="Y639" s="463"/>
      <c r="Z639" s="463"/>
      <c r="AA639" s="463"/>
    </row>
    <row r="640" spans="1:27" x14ac:dyDescent="0.3">
      <c r="A640" s="229"/>
      <c r="B640" s="230"/>
      <c r="C640" s="229"/>
      <c r="D640" s="229"/>
      <c r="E640" s="229"/>
      <c r="F640" s="229"/>
      <c r="G640" s="229"/>
      <c r="H640" s="229"/>
      <c r="I640" s="229"/>
      <c r="J640" s="229"/>
      <c r="K640" s="229"/>
      <c r="L640" s="229"/>
      <c r="M640" s="230"/>
      <c r="N640" s="230"/>
      <c r="O640" s="229"/>
      <c r="P640" s="229"/>
      <c r="Q640" s="229"/>
      <c r="R640" s="229"/>
      <c r="S640" s="229"/>
      <c r="T640" s="229"/>
      <c r="U640" s="463"/>
      <c r="V640" s="463"/>
      <c r="W640" s="463"/>
      <c r="X640" s="463"/>
      <c r="Y640" s="463"/>
      <c r="Z640" s="463"/>
      <c r="AA640" s="463"/>
    </row>
    <row r="641" spans="1:27" x14ac:dyDescent="0.3">
      <c r="A641" s="229"/>
      <c r="B641" s="230"/>
      <c r="C641" s="229"/>
      <c r="D641" s="229"/>
      <c r="E641" s="229"/>
      <c r="F641" s="229"/>
      <c r="G641" s="229"/>
      <c r="H641" s="229"/>
      <c r="I641" s="229"/>
      <c r="J641" s="229"/>
      <c r="K641" s="229"/>
      <c r="L641" s="229"/>
      <c r="M641" s="230"/>
      <c r="N641" s="230"/>
      <c r="O641" s="229"/>
      <c r="P641" s="229"/>
      <c r="Q641" s="229"/>
      <c r="R641" s="229"/>
      <c r="S641" s="229"/>
      <c r="T641" s="229"/>
      <c r="U641" s="463"/>
      <c r="V641" s="463"/>
      <c r="W641" s="463"/>
      <c r="X641" s="463"/>
      <c r="Y641" s="463"/>
      <c r="Z641" s="463"/>
      <c r="AA641" s="463"/>
    </row>
    <row r="642" spans="1:27" x14ac:dyDescent="0.3">
      <c r="A642" s="229"/>
      <c r="B642" s="230"/>
      <c r="C642" s="229"/>
      <c r="D642" s="229"/>
      <c r="E642" s="229"/>
      <c r="F642" s="229"/>
      <c r="G642" s="229"/>
      <c r="H642" s="229"/>
      <c r="I642" s="229"/>
      <c r="J642" s="229"/>
      <c r="K642" s="229"/>
      <c r="L642" s="229"/>
      <c r="M642" s="230"/>
      <c r="N642" s="230"/>
      <c r="O642" s="229"/>
      <c r="P642" s="229"/>
      <c r="Q642" s="229"/>
      <c r="R642" s="229"/>
      <c r="S642" s="229"/>
      <c r="T642" s="229"/>
      <c r="U642" s="463"/>
      <c r="V642" s="463"/>
      <c r="W642" s="463"/>
      <c r="X642" s="463"/>
      <c r="Y642" s="463"/>
      <c r="Z642" s="463"/>
      <c r="AA642" s="463"/>
    </row>
    <row r="643" spans="1:27" x14ac:dyDescent="0.3">
      <c r="A643" s="229"/>
      <c r="B643" s="230"/>
      <c r="C643" s="229"/>
      <c r="D643" s="229"/>
      <c r="E643" s="229"/>
      <c r="F643" s="229"/>
      <c r="G643" s="229"/>
      <c r="H643" s="229"/>
      <c r="I643" s="229"/>
      <c r="J643" s="229"/>
      <c r="K643" s="229"/>
      <c r="L643" s="229"/>
      <c r="M643" s="230"/>
      <c r="N643" s="230"/>
      <c r="O643" s="229"/>
      <c r="P643" s="229"/>
      <c r="Q643" s="229"/>
      <c r="R643" s="229"/>
      <c r="S643" s="229"/>
      <c r="T643" s="229"/>
      <c r="U643" s="463"/>
      <c r="V643" s="463"/>
      <c r="W643" s="463"/>
      <c r="X643" s="463"/>
      <c r="Y643" s="463"/>
      <c r="Z643" s="463"/>
      <c r="AA643" s="463"/>
    </row>
    <row r="644" spans="1:27" x14ac:dyDescent="0.3">
      <c r="A644" s="229"/>
      <c r="B644" s="230"/>
      <c r="C644" s="229"/>
      <c r="D644" s="229"/>
      <c r="E644" s="229"/>
      <c r="F644" s="229"/>
      <c r="G644" s="229"/>
      <c r="H644" s="229"/>
      <c r="I644" s="229"/>
      <c r="J644" s="229"/>
      <c r="K644" s="229"/>
      <c r="L644" s="229"/>
      <c r="M644" s="230"/>
      <c r="N644" s="230"/>
      <c r="O644" s="229"/>
      <c r="P644" s="229"/>
      <c r="Q644" s="229"/>
      <c r="R644" s="229"/>
      <c r="S644" s="229"/>
      <c r="T644" s="229"/>
      <c r="U644" s="463"/>
      <c r="V644" s="463"/>
      <c r="W644" s="463"/>
      <c r="X644" s="463"/>
      <c r="Y644" s="463"/>
      <c r="Z644" s="463"/>
      <c r="AA644" s="463"/>
    </row>
    <row r="645" spans="1:27" x14ac:dyDescent="0.3">
      <c r="A645" s="229"/>
      <c r="B645" s="230"/>
      <c r="C645" s="229"/>
      <c r="D645" s="229"/>
      <c r="E645" s="229"/>
      <c r="F645" s="229"/>
      <c r="G645" s="229"/>
      <c r="H645" s="229"/>
      <c r="I645" s="229"/>
      <c r="J645" s="229"/>
      <c r="K645" s="229"/>
      <c r="L645" s="229"/>
      <c r="M645" s="230"/>
      <c r="N645" s="230"/>
      <c r="O645" s="229"/>
      <c r="P645" s="229"/>
      <c r="Q645" s="229"/>
      <c r="R645" s="229"/>
      <c r="S645" s="229"/>
      <c r="T645" s="229"/>
      <c r="U645" s="463"/>
      <c r="V645" s="463"/>
      <c r="W645" s="463"/>
      <c r="X645" s="463"/>
      <c r="Y645" s="463"/>
      <c r="Z645" s="463"/>
      <c r="AA645" s="463"/>
    </row>
    <row r="646" spans="1:27" x14ac:dyDescent="0.3">
      <c r="A646" s="229"/>
      <c r="B646" s="230"/>
      <c r="C646" s="229"/>
      <c r="D646" s="229"/>
      <c r="E646" s="229"/>
      <c r="F646" s="229"/>
      <c r="G646" s="229"/>
      <c r="H646" s="229"/>
      <c r="I646" s="229"/>
      <c r="J646" s="229"/>
      <c r="K646" s="229"/>
      <c r="L646" s="229"/>
      <c r="M646" s="230"/>
      <c r="N646" s="230"/>
      <c r="O646" s="229"/>
      <c r="P646" s="229"/>
      <c r="Q646" s="229"/>
      <c r="R646" s="229"/>
      <c r="S646" s="229"/>
      <c r="T646" s="229"/>
      <c r="U646" s="463"/>
      <c r="V646" s="463"/>
      <c r="W646" s="463"/>
      <c r="X646" s="463"/>
      <c r="Y646" s="463"/>
      <c r="Z646" s="463"/>
      <c r="AA646" s="463"/>
    </row>
    <row r="647" spans="1:27" x14ac:dyDescent="0.3">
      <c r="A647" s="229"/>
      <c r="B647" s="230"/>
      <c r="C647" s="229"/>
      <c r="D647" s="229"/>
      <c r="E647" s="229"/>
      <c r="F647" s="229"/>
      <c r="G647" s="229"/>
      <c r="H647" s="229"/>
      <c r="I647" s="229"/>
      <c r="J647" s="229"/>
      <c r="K647" s="229"/>
      <c r="L647" s="229"/>
      <c r="M647" s="230"/>
      <c r="N647" s="230"/>
      <c r="O647" s="229"/>
      <c r="P647" s="229"/>
      <c r="Q647" s="229"/>
      <c r="R647" s="229"/>
      <c r="S647" s="229"/>
      <c r="T647" s="229"/>
      <c r="U647" s="463"/>
      <c r="V647" s="463"/>
      <c r="W647" s="463"/>
      <c r="X647" s="463"/>
      <c r="Y647" s="463"/>
      <c r="Z647" s="463"/>
      <c r="AA647" s="463"/>
    </row>
    <row r="648" spans="1:27" x14ac:dyDescent="0.3">
      <c r="A648" s="229"/>
      <c r="B648" s="230"/>
      <c r="C648" s="229"/>
      <c r="D648" s="229"/>
      <c r="E648" s="229"/>
      <c r="F648" s="229"/>
      <c r="G648" s="229"/>
      <c r="H648" s="229"/>
      <c r="I648" s="229"/>
      <c r="J648" s="229"/>
      <c r="K648" s="229"/>
      <c r="L648" s="229"/>
      <c r="M648" s="230"/>
      <c r="N648" s="230"/>
      <c r="O648" s="229"/>
      <c r="P648" s="229"/>
      <c r="Q648" s="229"/>
      <c r="R648" s="229"/>
      <c r="S648" s="229"/>
      <c r="T648" s="229"/>
      <c r="U648" s="463"/>
      <c r="V648" s="463"/>
      <c r="W648" s="463"/>
      <c r="X648" s="463"/>
      <c r="Y648" s="463"/>
      <c r="Z648" s="463"/>
      <c r="AA648" s="463"/>
    </row>
    <row r="649" spans="1:27" x14ac:dyDescent="0.3">
      <c r="A649" s="229"/>
      <c r="B649" s="230"/>
      <c r="C649" s="229"/>
      <c r="D649" s="229"/>
      <c r="E649" s="229"/>
      <c r="F649" s="229"/>
      <c r="G649" s="229"/>
      <c r="H649" s="229"/>
      <c r="I649" s="229"/>
      <c r="J649" s="229"/>
      <c r="K649" s="229"/>
      <c r="L649" s="229"/>
      <c r="M649" s="230"/>
      <c r="N649" s="230"/>
      <c r="O649" s="229"/>
      <c r="P649" s="229"/>
      <c r="Q649" s="229"/>
      <c r="R649" s="229"/>
      <c r="S649" s="229"/>
      <c r="T649" s="229"/>
      <c r="U649" s="463"/>
      <c r="V649" s="463"/>
      <c r="W649" s="463"/>
      <c r="X649" s="463"/>
      <c r="Y649" s="463"/>
      <c r="Z649" s="463"/>
      <c r="AA649" s="463"/>
    </row>
    <row r="650" spans="1:27" x14ac:dyDescent="0.3">
      <c r="A650" s="229"/>
      <c r="B650" s="230"/>
      <c r="C650" s="229"/>
      <c r="D650" s="229"/>
      <c r="E650" s="229"/>
      <c r="F650" s="229"/>
      <c r="G650" s="229"/>
      <c r="H650" s="229"/>
      <c r="I650" s="229"/>
      <c r="J650" s="229"/>
      <c r="K650" s="229"/>
      <c r="L650" s="229"/>
      <c r="M650" s="230"/>
      <c r="N650" s="230"/>
      <c r="O650" s="229"/>
      <c r="P650" s="229"/>
      <c r="Q650" s="229"/>
      <c r="R650" s="229"/>
      <c r="S650" s="229"/>
      <c r="T650" s="229"/>
      <c r="U650" s="463"/>
      <c r="V650" s="463"/>
      <c r="W650" s="463"/>
      <c r="X650" s="463"/>
      <c r="Y650" s="463"/>
      <c r="Z650" s="463"/>
      <c r="AA650" s="463"/>
    </row>
    <row r="651" spans="1:27" x14ac:dyDescent="0.3">
      <c r="A651" s="229"/>
      <c r="B651" s="230"/>
      <c r="C651" s="229"/>
      <c r="D651" s="229"/>
      <c r="E651" s="229"/>
      <c r="F651" s="229"/>
      <c r="G651" s="229"/>
      <c r="H651" s="229"/>
      <c r="I651" s="229"/>
      <c r="J651" s="229"/>
      <c r="K651" s="229"/>
      <c r="L651" s="229"/>
      <c r="M651" s="230"/>
      <c r="N651" s="230"/>
      <c r="O651" s="229"/>
      <c r="P651" s="229"/>
      <c r="Q651" s="229"/>
      <c r="R651" s="229"/>
      <c r="S651" s="229"/>
      <c r="T651" s="229"/>
      <c r="U651" s="463"/>
      <c r="V651" s="463"/>
      <c r="W651" s="463"/>
      <c r="X651" s="463"/>
      <c r="Y651" s="463"/>
      <c r="Z651" s="463"/>
      <c r="AA651" s="463"/>
    </row>
    <row r="652" spans="1:27" x14ac:dyDescent="0.3">
      <c r="A652" s="229"/>
      <c r="B652" s="230"/>
      <c r="C652" s="229"/>
      <c r="D652" s="229"/>
      <c r="E652" s="229"/>
      <c r="F652" s="229"/>
      <c r="G652" s="229"/>
      <c r="H652" s="229"/>
      <c r="I652" s="229"/>
      <c r="J652" s="229"/>
      <c r="K652" s="229"/>
      <c r="L652" s="229"/>
      <c r="M652" s="230"/>
      <c r="N652" s="230"/>
      <c r="O652" s="229"/>
      <c r="P652" s="229"/>
      <c r="Q652" s="229"/>
      <c r="R652" s="229"/>
      <c r="S652" s="229"/>
      <c r="T652" s="229"/>
      <c r="U652" s="463"/>
      <c r="V652" s="463"/>
      <c r="W652" s="463"/>
      <c r="X652" s="463"/>
      <c r="Y652" s="463"/>
      <c r="Z652" s="463"/>
      <c r="AA652" s="463"/>
    </row>
    <row r="653" spans="1:27" x14ac:dyDescent="0.3">
      <c r="A653" s="229"/>
      <c r="B653" s="230"/>
      <c r="C653" s="229"/>
      <c r="D653" s="229"/>
      <c r="E653" s="229"/>
      <c r="F653" s="229"/>
      <c r="G653" s="229"/>
      <c r="H653" s="229"/>
      <c r="I653" s="229"/>
      <c r="J653" s="229"/>
      <c r="K653" s="229"/>
      <c r="L653" s="229"/>
      <c r="M653" s="230"/>
      <c r="N653" s="230"/>
      <c r="O653" s="229"/>
      <c r="P653" s="229"/>
      <c r="Q653" s="229"/>
      <c r="R653" s="229"/>
      <c r="S653" s="229"/>
      <c r="T653" s="229"/>
      <c r="U653" s="463"/>
      <c r="V653" s="463"/>
      <c r="W653" s="463"/>
      <c r="X653" s="463"/>
      <c r="Y653" s="463"/>
      <c r="Z653" s="463"/>
      <c r="AA653" s="463"/>
    </row>
    <row r="654" spans="1:27" x14ac:dyDescent="0.3">
      <c r="A654" s="229"/>
      <c r="B654" s="230"/>
      <c r="C654" s="229"/>
      <c r="D654" s="229"/>
      <c r="E654" s="229"/>
      <c r="F654" s="229"/>
      <c r="G654" s="229"/>
      <c r="H654" s="229"/>
      <c r="I654" s="229"/>
      <c r="J654" s="229"/>
      <c r="K654" s="229"/>
      <c r="L654" s="229"/>
      <c r="M654" s="230"/>
      <c r="N654" s="230"/>
      <c r="O654" s="229"/>
      <c r="P654" s="229"/>
      <c r="Q654" s="229"/>
      <c r="R654" s="229"/>
      <c r="S654" s="229"/>
      <c r="T654" s="229"/>
      <c r="U654" s="463"/>
      <c r="V654" s="463"/>
      <c r="W654" s="463"/>
      <c r="X654" s="463"/>
      <c r="Y654" s="463"/>
      <c r="Z654" s="463"/>
      <c r="AA654" s="463"/>
    </row>
    <row r="655" spans="1:27" x14ac:dyDescent="0.3">
      <c r="A655" s="229"/>
      <c r="B655" s="230"/>
      <c r="C655" s="229"/>
      <c r="D655" s="229"/>
      <c r="E655" s="229"/>
      <c r="F655" s="229"/>
      <c r="G655" s="229"/>
      <c r="H655" s="229"/>
      <c r="I655" s="229"/>
      <c r="J655" s="229"/>
      <c r="K655" s="229"/>
      <c r="L655" s="229"/>
      <c r="M655" s="230"/>
      <c r="N655" s="230"/>
      <c r="O655" s="229"/>
      <c r="P655" s="229"/>
      <c r="Q655" s="229"/>
      <c r="R655" s="229"/>
      <c r="S655" s="229"/>
      <c r="T655" s="229"/>
      <c r="U655" s="463"/>
      <c r="V655" s="463"/>
      <c r="W655" s="463"/>
      <c r="X655" s="463"/>
      <c r="Y655" s="463"/>
      <c r="Z655" s="463"/>
      <c r="AA655" s="463"/>
    </row>
    <row r="656" spans="1:27" x14ac:dyDescent="0.3">
      <c r="A656" s="229"/>
      <c r="B656" s="230"/>
      <c r="C656" s="229"/>
      <c r="D656" s="229"/>
      <c r="E656" s="229"/>
      <c r="F656" s="229"/>
      <c r="G656" s="229"/>
      <c r="H656" s="229"/>
      <c r="I656" s="229"/>
      <c r="J656" s="229"/>
      <c r="K656" s="229"/>
      <c r="L656" s="229"/>
      <c r="M656" s="230"/>
      <c r="N656" s="230"/>
      <c r="O656" s="229"/>
      <c r="P656" s="229"/>
      <c r="Q656" s="229"/>
      <c r="R656" s="229"/>
      <c r="S656" s="229"/>
      <c r="T656" s="229"/>
      <c r="U656" s="463"/>
      <c r="V656" s="463"/>
      <c r="W656" s="463"/>
      <c r="X656" s="463"/>
      <c r="Y656" s="463"/>
      <c r="Z656" s="463"/>
      <c r="AA656" s="463"/>
    </row>
    <row r="657" spans="1:27" x14ac:dyDescent="0.3">
      <c r="A657" s="229"/>
      <c r="B657" s="230"/>
      <c r="C657" s="229"/>
      <c r="D657" s="229"/>
      <c r="E657" s="229"/>
      <c r="F657" s="229"/>
      <c r="G657" s="229"/>
      <c r="H657" s="229"/>
      <c r="I657" s="229"/>
      <c r="J657" s="229"/>
      <c r="K657" s="229"/>
      <c r="L657" s="229"/>
      <c r="M657" s="230"/>
      <c r="N657" s="230"/>
      <c r="O657" s="229"/>
      <c r="P657" s="229"/>
      <c r="Q657" s="229"/>
      <c r="R657" s="229"/>
      <c r="S657" s="229"/>
      <c r="T657" s="229"/>
      <c r="U657" s="463"/>
      <c r="V657" s="463"/>
      <c r="W657" s="463"/>
      <c r="X657" s="463"/>
      <c r="Y657" s="463"/>
      <c r="Z657" s="463"/>
      <c r="AA657" s="463"/>
    </row>
    <row r="658" spans="1:27" x14ac:dyDescent="0.3">
      <c r="A658" s="229"/>
      <c r="B658" s="230"/>
      <c r="C658" s="229"/>
      <c r="D658" s="229"/>
      <c r="E658" s="229"/>
      <c r="F658" s="229"/>
      <c r="G658" s="229"/>
      <c r="H658" s="229"/>
      <c r="I658" s="229"/>
      <c r="J658" s="229"/>
      <c r="K658" s="229"/>
      <c r="L658" s="229"/>
      <c r="M658" s="230"/>
      <c r="N658" s="230"/>
      <c r="O658" s="229"/>
      <c r="P658" s="229"/>
      <c r="Q658" s="229"/>
      <c r="R658" s="229"/>
      <c r="S658" s="229"/>
      <c r="T658" s="229"/>
      <c r="U658" s="463"/>
      <c r="V658" s="463"/>
      <c r="W658" s="463"/>
      <c r="X658" s="463"/>
      <c r="Y658" s="463"/>
      <c r="Z658" s="463"/>
      <c r="AA658" s="463"/>
    </row>
    <row r="659" spans="1:27" x14ac:dyDescent="0.3">
      <c r="A659" s="229"/>
      <c r="B659" s="230"/>
      <c r="C659" s="229"/>
      <c r="D659" s="229"/>
      <c r="E659" s="229"/>
      <c r="F659" s="229"/>
      <c r="G659" s="229"/>
      <c r="H659" s="229"/>
      <c r="I659" s="229"/>
      <c r="J659" s="229"/>
      <c r="K659" s="229"/>
      <c r="L659" s="229"/>
      <c r="M659" s="230"/>
      <c r="N659" s="230"/>
      <c r="O659" s="229"/>
      <c r="P659" s="229"/>
      <c r="Q659" s="229"/>
      <c r="R659" s="229"/>
      <c r="S659" s="229"/>
      <c r="T659" s="229"/>
      <c r="U659" s="463"/>
      <c r="V659" s="463"/>
      <c r="W659" s="463"/>
      <c r="X659" s="463"/>
      <c r="Y659" s="463"/>
      <c r="Z659" s="463"/>
      <c r="AA659" s="463"/>
    </row>
    <row r="660" spans="1:27" x14ac:dyDescent="0.3">
      <c r="A660" s="229"/>
      <c r="B660" s="230"/>
      <c r="C660" s="229"/>
      <c r="D660" s="229"/>
      <c r="E660" s="229"/>
      <c r="F660" s="229"/>
      <c r="G660" s="229"/>
      <c r="H660" s="229"/>
      <c r="I660" s="229"/>
      <c r="J660" s="229"/>
      <c r="K660" s="229"/>
      <c r="L660" s="229"/>
      <c r="M660" s="230"/>
      <c r="N660" s="230"/>
      <c r="O660" s="229"/>
      <c r="P660" s="229"/>
      <c r="Q660" s="229"/>
      <c r="R660" s="229"/>
      <c r="S660" s="229"/>
      <c r="T660" s="229"/>
      <c r="U660" s="463"/>
      <c r="V660" s="463"/>
      <c r="W660" s="463"/>
      <c r="X660" s="463"/>
      <c r="Y660" s="463"/>
      <c r="Z660" s="463"/>
      <c r="AA660" s="463"/>
    </row>
    <row r="661" spans="1:27" x14ac:dyDescent="0.3">
      <c r="A661" s="229"/>
      <c r="B661" s="230"/>
      <c r="C661" s="229"/>
      <c r="D661" s="229"/>
      <c r="E661" s="229"/>
      <c r="F661" s="229"/>
      <c r="G661" s="229"/>
      <c r="H661" s="229"/>
      <c r="I661" s="229"/>
      <c r="J661" s="229"/>
      <c r="K661" s="229"/>
      <c r="L661" s="229"/>
      <c r="M661" s="230"/>
      <c r="N661" s="230"/>
      <c r="O661" s="229"/>
      <c r="P661" s="229"/>
      <c r="Q661" s="229"/>
      <c r="R661" s="229"/>
      <c r="S661" s="229"/>
      <c r="T661" s="229"/>
      <c r="U661" s="463"/>
      <c r="V661" s="463"/>
      <c r="W661" s="463"/>
      <c r="X661" s="463"/>
      <c r="Y661" s="463"/>
      <c r="Z661" s="463"/>
      <c r="AA661" s="463"/>
    </row>
    <row r="662" spans="1:27" x14ac:dyDescent="0.3">
      <c r="A662" s="229"/>
      <c r="B662" s="230"/>
      <c r="C662" s="229"/>
      <c r="D662" s="229"/>
      <c r="E662" s="229"/>
      <c r="F662" s="229"/>
      <c r="G662" s="229"/>
      <c r="H662" s="229"/>
      <c r="I662" s="229"/>
      <c r="J662" s="229"/>
      <c r="K662" s="229"/>
      <c r="L662" s="229"/>
      <c r="M662" s="230"/>
      <c r="N662" s="230"/>
      <c r="O662" s="229"/>
      <c r="P662" s="229"/>
      <c r="Q662" s="229"/>
      <c r="R662" s="229"/>
      <c r="S662" s="229"/>
      <c r="T662" s="229"/>
      <c r="U662" s="463"/>
      <c r="V662" s="463"/>
      <c r="W662" s="463"/>
      <c r="X662" s="463"/>
      <c r="Y662" s="463"/>
      <c r="Z662" s="463"/>
      <c r="AA662" s="463"/>
    </row>
    <row r="663" spans="1:27" x14ac:dyDescent="0.3">
      <c r="A663" s="229"/>
      <c r="B663" s="230"/>
      <c r="C663" s="229"/>
      <c r="D663" s="229"/>
      <c r="E663" s="229"/>
      <c r="F663" s="229"/>
      <c r="G663" s="229"/>
      <c r="H663" s="229"/>
      <c r="I663" s="229"/>
      <c r="J663" s="229"/>
      <c r="K663" s="229"/>
      <c r="L663" s="229"/>
      <c r="M663" s="230"/>
      <c r="N663" s="230"/>
      <c r="O663" s="229"/>
      <c r="P663" s="229"/>
      <c r="Q663" s="229"/>
      <c r="R663" s="229"/>
      <c r="S663" s="229"/>
      <c r="T663" s="229"/>
      <c r="U663" s="463"/>
      <c r="V663" s="463"/>
      <c r="W663" s="463"/>
      <c r="X663" s="463"/>
      <c r="Y663" s="463"/>
      <c r="Z663" s="463"/>
      <c r="AA663" s="463"/>
    </row>
    <row r="664" spans="1:27" x14ac:dyDescent="0.3">
      <c r="A664" s="229"/>
      <c r="B664" s="230"/>
      <c r="C664" s="229"/>
      <c r="D664" s="229"/>
      <c r="E664" s="229"/>
      <c r="F664" s="229"/>
      <c r="G664" s="229"/>
      <c r="H664" s="229"/>
      <c r="I664" s="229"/>
      <c r="J664" s="229"/>
      <c r="K664" s="229"/>
      <c r="L664" s="229"/>
      <c r="M664" s="230"/>
      <c r="N664" s="230"/>
      <c r="O664" s="229"/>
      <c r="P664" s="229"/>
      <c r="Q664" s="229"/>
      <c r="R664" s="229"/>
      <c r="S664" s="229"/>
      <c r="T664" s="229"/>
      <c r="U664" s="463"/>
      <c r="V664" s="463"/>
      <c r="W664" s="463"/>
      <c r="X664" s="463"/>
      <c r="Y664" s="463"/>
      <c r="Z664" s="463"/>
      <c r="AA664" s="463"/>
    </row>
    <row r="665" spans="1:27" x14ac:dyDescent="0.3">
      <c r="A665" s="229"/>
      <c r="B665" s="230"/>
      <c r="C665" s="229"/>
      <c r="D665" s="229"/>
      <c r="E665" s="229"/>
      <c r="F665" s="229"/>
      <c r="G665" s="229"/>
      <c r="H665" s="229"/>
      <c r="I665" s="229"/>
      <c r="J665" s="229"/>
      <c r="K665" s="229"/>
      <c r="L665" s="229"/>
      <c r="M665" s="230"/>
      <c r="N665" s="230"/>
      <c r="O665" s="229"/>
      <c r="P665" s="229"/>
      <c r="Q665" s="229"/>
      <c r="R665" s="229"/>
      <c r="S665" s="229"/>
      <c r="T665" s="229"/>
      <c r="U665" s="463"/>
      <c r="V665" s="463"/>
      <c r="W665" s="463"/>
      <c r="X665" s="463"/>
      <c r="Y665" s="463"/>
      <c r="Z665" s="463"/>
      <c r="AA665" s="463"/>
    </row>
    <row r="666" spans="1:27" x14ac:dyDescent="0.3">
      <c r="A666" s="229"/>
      <c r="B666" s="230"/>
      <c r="C666" s="229"/>
      <c r="D666" s="229"/>
      <c r="E666" s="229"/>
      <c r="F666" s="229"/>
      <c r="G666" s="229"/>
      <c r="H666" s="229"/>
      <c r="I666" s="229"/>
      <c r="J666" s="229"/>
      <c r="K666" s="229"/>
      <c r="L666" s="229"/>
      <c r="M666" s="230"/>
      <c r="N666" s="230"/>
      <c r="O666" s="229"/>
      <c r="P666" s="229"/>
      <c r="Q666" s="229"/>
      <c r="R666" s="229"/>
      <c r="S666" s="229"/>
      <c r="T666" s="229"/>
      <c r="U666" s="463"/>
      <c r="V666" s="463"/>
      <c r="W666" s="463"/>
      <c r="X666" s="463"/>
      <c r="Y666" s="463"/>
      <c r="Z666" s="463"/>
      <c r="AA666" s="463"/>
    </row>
    <row r="667" spans="1:27" x14ac:dyDescent="0.3">
      <c r="A667" s="229"/>
      <c r="B667" s="230"/>
      <c r="C667" s="229"/>
      <c r="D667" s="229"/>
      <c r="E667" s="229"/>
      <c r="F667" s="229"/>
      <c r="G667" s="229"/>
      <c r="H667" s="229"/>
      <c r="I667" s="229"/>
      <c r="J667" s="229"/>
      <c r="K667" s="229"/>
      <c r="L667" s="229"/>
      <c r="M667" s="230"/>
      <c r="N667" s="230"/>
      <c r="O667" s="229"/>
      <c r="P667" s="229"/>
      <c r="Q667" s="229"/>
      <c r="R667" s="229"/>
      <c r="S667" s="229"/>
      <c r="T667" s="229"/>
      <c r="U667" s="463"/>
      <c r="V667" s="463"/>
      <c r="W667" s="463"/>
      <c r="X667" s="463"/>
      <c r="Y667" s="463"/>
      <c r="Z667" s="463"/>
      <c r="AA667" s="463"/>
    </row>
    <row r="668" spans="1:27" x14ac:dyDescent="0.3">
      <c r="A668" s="229"/>
      <c r="B668" s="230"/>
      <c r="C668" s="229"/>
      <c r="D668" s="229"/>
      <c r="E668" s="229"/>
      <c r="F668" s="229"/>
      <c r="G668" s="229"/>
      <c r="H668" s="229"/>
      <c r="I668" s="229"/>
      <c r="J668" s="229"/>
      <c r="K668" s="229"/>
      <c r="L668" s="229"/>
      <c r="M668" s="230"/>
      <c r="N668" s="230"/>
      <c r="O668" s="229"/>
      <c r="P668" s="229"/>
      <c r="Q668" s="229"/>
      <c r="R668" s="229"/>
      <c r="S668" s="229"/>
      <c r="T668" s="229"/>
      <c r="U668" s="463"/>
      <c r="V668" s="463"/>
      <c r="W668" s="463"/>
      <c r="X668" s="463"/>
      <c r="Y668" s="463"/>
      <c r="Z668" s="463"/>
      <c r="AA668" s="463"/>
    </row>
    <row r="669" spans="1:27" x14ac:dyDescent="0.3">
      <c r="A669" s="229"/>
      <c r="B669" s="230"/>
      <c r="C669" s="229"/>
      <c r="D669" s="229"/>
      <c r="E669" s="229"/>
      <c r="F669" s="229"/>
      <c r="G669" s="229"/>
      <c r="H669" s="229"/>
      <c r="I669" s="229"/>
      <c r="J669" s="229"/>
      <c r="K669" s="229"/>
      <c r="L669" s="229"/>
      <c r="M669" s="230"/>
      <c r="N669" s="230"/>
      <c r="O669" s="229"/>
      <c r="P669" s="229"/>
      <c r="Q669" s="229"/>
      <c r="R669" s="229"/>
      <c r="S669" s="229"/>
      <c r="T669" s="229"/>
      <c r="U669" s="463"/>
      <c r="V669" s="463"/>
      <c r="W669" s="463"/>
      <c r="X669" s="463"/>
      <c r="Y669" s="463"/>
      <c r="Z669" s="463"/>
      <c r="AA669" s="463"/>
    </row>
    <row r="670" spans="1:27" x14ac:dyDescent="0.3">
      <c r="A670" s="229"/>
      <c r="B670" s="230"/>
      <c r="C670" s="229"/>
      <c r="D670" s="229"/>
      <c r="E670" s="229"/>
      <c r="F670" s="229"/>
      <c r="G670" s="229"/>
      <c r="H670" s="229"/>
      <c r="I670" s="229"/>
      <c r="J670" s="229"/>
      <c r="K670" s="229"/>
      <c r="L670" s="229"/>
      <c r="M670" s="230"/>
      <c r="N670" s="230"/>
      <c r="O670" s="229"/>
      <c r="P670" s="229"/>
      <c r="Q670" s="229"/>
      <c r="R670" s="229"/>
      <c r="S670" s="229"/>
      <c r="T670" s="229"/>
      <c r="U670" s="463"/>
      <c r="V670" s="463"/>
      <c r="W670" s="463"/>
      <c r="X670" s="463"/>
      <c r="Y670" s="463"/>
      <c r="Z670" s="463"/>
      <c r="AA670" s="463"/>
    </row>
    <row r="671" spans="1:27" x14ac:dyDescent="0.3">
      <c r="A671" s="229"/>
      <c r="B671" s="230"/>
      <c r="C671" s="229"/>
      <c r="D671" s="229"/>
      <c r="E671" s="229"/>
      <c r="F671" s="229"/>
      <c r="G671" s="229"/>
      <c r="H671" s="229"/>
      <c r="I671" s="229"/>
      <c r="J671" s="229"/>
      <c r="K671" s="229"/>
      <c r="L671" s="229"/>
      <c r="M671" s="230"/>
      <c r="N671" s="230"/>
      <c r="O671" s="229"/>
      <c r="P671" s="229"/>
      <c r="Q671" s="229"/>
      <c r="R671" s="229"/>
      <c r="S671" s="229"/>
      <c r="T671" s="229"/>
      <c r="U671" s="463"/>
      <c r="V671" s="463"/>
      <c r="W671" s="463"/>
      <c r="X671" s="463"/>
      <c r="Y671" s="463"/>
      <c r="Z671" s="463"/>
      <c r="AA671" s="463"/>
    </row>
    <row r="672" spans="1:27" x14ac:dyDescent="0.3">
      <c r="A672" s="229"/>
      <c r="B672" s="230"/>
      <c r="C672" s="229"/>
      <c r="D672" s="229"/>
      <c r="E672" s="229"/>
      <c r="F672" s="229"/>
      <c r="G672" s="229"/>
      <c r="H672" s="229"/>
      <c r="I672" s="229"/>
      <c r="J672" s="229"/>
      <c r="K672" s="229"/>
      <c r="L672" s="229"/>
      <c r="M672" s="230"/>
      <c r="N672" s="230"/>
      <c r="O672" s="229"/>
      <c r="P672" s="229"/>
      <c r="Q672" s="229"/>
      <c r="R672" s="229"/>
      <c r="S672" s="229"/>
      <c r="T672" s="229"/>
      <c r="U672" s="463"/>
      <c r="V672" s="463"/>
      <c r="W672" s="463"/>
      <c r="X672" s="463"/>
      <c r="Y672" s="463"/>
      <c r="Z672" s="463"/>
      <c r="AA672" s="463"/>
    </row>
    <row r="673" spans="1:27" x14ac:dyDescent="0.3">
      <c r="A673" s="229"/>
      <c r="B673" s="230"/>
      <c r="C673" s="229"/>
      <c r="D673" s="229"/>
      <c r="E673" s="229"/>
      <c r="F673" s="229"/>
      <c r="G673" s="229"/>
      <c r="H673" s="229"/>
      <c r="I673" s="229"/>
      <c r="J673" s="229"/>
      <c r="K673" s="229"/>
      <c r="L673" s="229"/>
      <c r="M673" s="230"/>
      <c r="N673" s="230"/>
      <c r="O673" s="229"/>
      <c r="P673" s="229"/>
      <c r="Q673" s="229"/>
      <c r="R673" s="229"/>
      <c r="S673" s="229"/>
      <c r="T673" s="229"/>
      <c r="U673" s="463"/>
      <c r="V673" s="463"/>
      <c r="W673" s="463"/>
      <c r="X673" s="463"/>
      <c r="Y673" s="463"/>
      <c r="Z673" s="463"/>
      <c r="AA673" s="463"/>
    </row>
    <row r="674" spans="1:27" x14ac:dyDescent="0.3">
      <c r="A674" s="229"/>
      <c r="B674" s="230"/>
      <c r="C674" s="229"/>
      <c r="D674" s="229"/>
      <c r="E674" s="229"/>
      <c r="F674" s="229"/>
      <c r="G674" s="229"/>
      <c r="H674" s="229"/>
      <c r="I674" s="229"/>
      <c r="J674" s="229"/>
      <c r="K674" s="229"/>
      <c r="L674" s="229"/>
      <c r="M674" s="230"/>
      <c r="N674" s="230"/>
      <c r="O674" s="229"/>
      <c r="P674" s="229"/>
      <c r="Q674" s="229"/>
      <c r="R674" s="229"/>
      <c r="S674" s="229"/>
      <c r="T674" s="229"/>
      <c r="U674" s="463"/>
      <c r="V674" s="463"/>
      <c r="W674" s="463"/>
      <c r="X674" s="463"/>
      <c r="Y674" s="463"/>
      <c r="Z674" s="463"/>
      <c r="AA674" s="463"/>
    </row>
    <row r="675" spans="1:27" x14ac:dyDescent="0.3">
      <c r="A675" s="229"/>
      <c r="B675" s="230"/>
      <c r="C675" s="229"/>
      <c r="D675" s="229"/>
      <c r="E675" s="229"/>
      <c r="F675" s="229"/>
      <c r="G675" s="229"/>
      <c r="H675" s="229"/>
      <c r="I675" s="229"/>
      <c r="J675" s="229"/>
      <c r="K675" s="229"/>
      <c r="L675" s="229"/>
      <c r="M675" s="230"/>
      <c r="N675" s="230"/>
      <c r="O675" s="229"/>
      <c r="P675" s="229"/>
      <c r="Q675" s="229"/>
      <c r="R675" s="229"/>
      <c r="S675" s="229"/>
      <c r="T675" s="229"/>
      <c r="U675" s="463"/>
      <c r="V675" s="463"/>
      <c r="W675" s="463"/>
      <c r="X675" s="463"/>
      <c r="Y675" s="463"/>
      <c r="Z675" s="463"/>
      <c r="AA675" s="463"/>
    </row>
    <row r="676" spans="1:27" x14ac:dyDescent="0.3">
      <c r="A676" s="229"/>
      <c r="B676" s="230"/>
      <c r="C676" s="229"/>
      <c r="D676" s="229"/>
      <c r="E676" s="229"/>
      <c r="F676" s="229"/>
      <c r="G676" s="229"/>
      <c r="H676" s="229"/>
      <c r="I676" s="229"/>
      <c r="J676" s="229"/>
      <c r="K676" s="229"/>
      <c r="L676" s="229"/>
      <c r="M676" s="230"/>
      <c r="N676" s="230"/>
      <c r="O676" s="229"/>
      <c r="P676" s="229"/>
      <c r="Q676" s="229"/>
      <c r="R676" s="229"/>
      <c r="S676" s="229"/>
      <c r="T676" s="229"/>
      <c r="U676" s="463"/>
      <c r="V676" s="463"/>
      <c r="W676" s="463"/>
      <c r="X676" s="463"/>
      <c r="Y676" s="463"/>
      <c r="Z676" s="463"/>
      <c r="AA676" s="463"/>
    </row>
    <row r="677" spans="1:27" x14ac:dyDescent="0.3">
      <c r="A677" s="229"/>
      <c r="B677" s="230"/>
      <c r="C677" s="229"/>
      <c r="D677" s="229"/>
      <c r="E677" s="229"/>
      <c r="F677" s="229"/>
      <c r="G677" s="229"/>
      <c r="H677" s="229"/>
      <c r="I677" s="229"/>
      <c r="J677" s="229"/>
      <c r="K677" s="229"/>
      <c r="L677" s="229"/>
      <c r="M677" s="230"/>
      <c r="N677" s="230"/>
      <c r="O677" s="229"/>
      <c r="P677" s="229"/>
      <c r="Q677" s="229"/>
      <c r="R677" s="229"/>
      <c r="S677" s="229"/>
      <c r="T677" s="229"/>
      <c r="U677" s="463"/>
      <c r="V677" s="463"/>
      <c r="W677" s="463"/>
      <c r="X677" s="463"/>
      <c r="Y677" s="463"/>
      <c r="Z677" s="463"/>
      <c r="AA677" s="463"/>
    </row>
    <row r="678" spans="1:27" x14ac:dyDescent="0.3">
      <c r="A678" s="229"/>
      <c r="B678" s="230"/>
      <c r="C678" s="229"/>
      <c r="D678" s="229"/>
      <c r="E678" s="229"/>
      <c r="F678" s="229"/>
      <c r="G678" s="229"/>
      <c r="H678" s="229"/>
      <c r="I678" s="229"/>
      <c r="J678" s="229"/>
      <c r="K678" s="229"/>
      <c r="L678" s="229"/>
      <c r="M678" s="230"/>
      <c r="N678" s="230"/>
      <c r="O678" s="229"/>
      <c r="P678" s="229"/>
      <c r="Q678" s="229"/>
      <c r="R678" s="229"/>
      <c r="S678" s="229"/>
      <c r="T678" s="229"/>
      <c r="U678" s="463"/>
      <c r="V678" s="463"/>
      <c r="W678" s="463"/>
      <c r="X678" s="463"/>
      <c r="Y678" s="463"/>
      <c r="Z678" s="463"/>
      <c r="AA678" s="463"/>
    </row>
    <row r="679" spans="1:27" x14ac:dyDescent="0.3">
      <c r="A679" s="229"/>
      <c r="B679" s="230"/>
      <c r="C679" s="229"/>
      <c r="D679" s="229"/>
      <c r="E679" s="229"/>
      <c r="F679" s="229"/>
      <c r="G679" s="229"/>
      <c r="H679" s="229"/>
      <c r="I679" s="229"/>
      <c r="J679" s="229"/>
      <c r="K679" s="229"/>
      <c r="L679" s="229"/>
      <c r="M679" s="230"/>
      <c r="N679" s="230"/>
      <c r="O679" s="229"/>
      <c r="P679" s="229"/>
      <c r="Q679" s="229"/>
      <c r="R679" s="229"/>
      <c r="S679" s="229"/>
      <c r="T679" s="229"/>
      <c r="U679" s="463"/>
      <c r="V679" s="463"/>
      <c r="W679" s="463"/>
      <c r="X679" s="463"/>
      <c r="Y679" s="463"/>
      <c r="Z679" s="463"/>
      <c r="AA679" s="463"/>
    </row>
    <row r="680" spans="1:27" x14ac:dyDescent="0.3">
      <c r="A680" s="229"/>
      <c r="B680" s="230"/>
      <c r="C680" s="229"/>
      <c r="D680" s="229"/>
      <c r="E680" s="229"/>
      <c r="F680" s="229"/>
      <c r="G680" s="229"/>
      <c r="H680" s="229"/>
      <c r="I680" s="229"/>
      <c r="J680" s="229"/>
      <c r="K680" s="229"/>
      <c r="L680" s="229"/>
      <c r="M680" s="230"/>
      <c r="N680" s="230"/>
      <c r="O680" s="229"/>
      <c r="P680" s="229"/>
      <c r="Q680" s="229"/>
      <c r="R680" s="229"/>
      <c r="S680" s="229"/>
      <c r="T680" s="229"/>
      <c r="U680" s="463"/>
      <c r="V680" s="463"/>
      <c r="W680" s="463"/>
      <c r="X680" s="463"/>
      <c r="Y680" s="463"/>
      <c r="Z680" s="463"/>
      <c r="AA680" s="463"/>
    </row>
    <row r="681" spans="1:27" x14ac:dyDescent="0.3">
      <c r="A681" s="229"/>
      <c r="B681" s="230"/>
      <c r="C681" s="229"/>
      <c r="D681" s="229"/>
      <c r="E681" s="229"/>
      <c r="F681" s="229"/>
      <c r="G681" s="229"/>
      <c r="H681" s="229"/>
      <c r="I681" s="229"/>
      <c r="J681" s="229"/>
      <c r="K681" s="229"/>
      <c r="L681" s="229"/>
      <c r="M681" s="230"/>
      <c r="N681" s="230"/>
      <c r="O681" s="229"/>
      <c r="P681" s="229"/>
      <c r="Q681" s="229"/>
      <c r="R681" s="229"/>
      <c r="S681" s="229"/>
      <c r="T681" s="229"/>
      <c r="U681" s="463"/>
      <c r="V681" s="463"/>
      <c r="W681" s="463"/>
      <c r="X681" s="463"/>
      <c r="Y681" s="463"/>
      <c r="Z681" s="463"/>
      <c r="AA681" s="463"/>
    </row>
    <row r="682" spans="1:27" x14ac:dyDescent="0.3">
      <c r="A682" s="229"/>
      <c r="B682" s="230"/>
      <c r="C682" s="229"/>
      <c r="D682" s="229"/>
      <c r="E682" s="229"/>
      <c r="F682" s="229"/>
      <c r="G682" s="229"/>
      <c r="H682" s="229"/>
      <c r="I682" s="229"/>
      <c r="J682" s="229"/>
      <c r="K682" s="229"/>
      <c r="L682" s="229"/>
      <c r="M682" s="230"/>
      <c r="N682" s="230"/>
      <c r="O682" s="229"/>
      <c r="P682" s="229"/>
      <c r="Q682" s="229"/>
      <c r="R682" s="229"/>
      <c r="S682" s="229"/>
      <c r="T682" s="229"/>
      <c r="U682" s="463"/>
      <c r="V682" s="463"/>
      <c r="W682" s="463"/>
      <c r="X682" s="463"/>
      <c r="Y682" s="463"/>
      <c r="Z682" s="463"/>
      <c r="AA682" s="463"/>
    </row>
    <row r="683" spans="1:27" x14ac:dyDescent="0.3">
      <c r="A683" s="229"/>
      <c r="B683" s="230"/>
      <c r="C683" s="229"/>
      <c r="D683" s="229"/>
      <c r="E683" s="229"/>
      <c r="F683" s="229"/>
      <c r="G683" s="229"/>
      <c r="H683" s="229"/>
      <c r="I683" s="229"/>
      <c r="J683" s="229"/>
      <c r="K683" s="229"/>
      <c r="L683" s="229"/>
      <c r="M683" s="230"/>
      <c r="N683" s="230"/>
      <c r="O683" s="229"/>
      <c r="P683" s="229"/>
      <c r="Q683" s="229"/>
      <c r="R683" s="229"/>
      <c r="S683" s="229"/>
      <c r="T683" s="229"/>
      <c r="U683" s="463"/>
      <c r="V683" s="463"/>
      <c r="W683" s="463"/>
      <c r="X683" s="463"/>
      <c r="Y683" s="463"/>
      <c r="Z683" s="463"/>
      <c r="AA683" s="463"/>
    </row>
    <row r="684" spans="1:27" x14ac:dyDescent="0.3">
      <c r="A684" s="229"/>
      <c r="B684" s="230"/>
      <c r="C684" s="229"/>
      <c r="D684" s="229"/>
      <c r="E684" s="229"/>
      <c r="F684" s="229"/>
      <c r="G684" s="229"/>
      <c r="H684" s="229"/>
      <c r="I684" s="229"/>
      <c r="J684" s="229"/>
      <c r="K684" s="229"/>
      <c r="L684" s="229"/>
      <c r="M684" s="230"/>
      <c r="N684" s="230"/>
      <c r="O684" s="229"/>
      <c r="P684" s="229"/>
      <c r="Q684" s="229"/>
      <c r="R684" s="229"/>
      <c r="S684" s="229"/>
      <c r="T684" s="229"/>
      <c r="U684" s="463"/>
      <c r="V684" s="463"/>
      <c r="W684" s="463"/>
      <c r="X684" s="463"/>
      <c r="Y684" s="463"/>
      <c r="Z684" s="463"/>
      <c r="AA684" s="463"/>
    </row>
    <row r="685" spans="1:27" x14ac:dyDescent="0.3">
      <c r="A685" s="229"/>
      <c r="B685" s="230"/>
      <c r="C685" s="229"/>
      <c r="D685" s="229"/>
      <c r="E685" s="229"/>
      <c r="F685" s="229"/>
      <c r="G685" s="229"/>
      <c r="H685" s="229"/>
      <c r="I685" s="229"/>
      <c r="J685" s="229"/>
      <c r="K685" s="229"/>
      <c r="L685" s="229"/>
      <c r="M685" s="230"/>
      <c r="N685" s="230"/>
      <c r="O685" s="229"/>
      <c r="P685" s="229"/>
      <c r="Q685" s="229"/>
      <c r="R685" s="229"/>
      <c r="S685" s="229"/>
      <c r="T685" s="229"/>
      <c r="U685" s="463"/>
      <c r="V685" s="463"/>
      <c r="W685" s="463"/>
      <c r="X685" s="463"/>
      <c r="Y685" s="463"/>
      <c r="Z685" s="463"/>
      <c r="AA685" s="463"/>
    </row>
    <row r="686" spans="1:27" x14ac:dyDescent="0.3">
      <c r="A686" s="229"/>
      <c r="B686" s="230"/>
      <c r="C686" s="229"/>
      <c r="D686" s="229"/>
      <c r="E686" s="229"/>
      <c r="F686" s="229"/>
      <c r="G686" s="229"/>
      <c r="H686" s="229"/>
      <c r="I686" s="229"/>
      <c r="J686" s="229"/>
      <c r="K686" s="229"/>
      <c r="L686" s="229"/>
      <c r="M686" s="230"/>
      <c r="N686" s="230"/>
      <c r="O686" s="229"/>
      <c r="P686" s="229"/>
      <c r="Q686" s="229"/>
      <c r="R686" s="229"/>
      <c r="S686" s="229"/>
      <c r="T686" s="229"/>
      <c r="U686" s="463"/>
      <c r="V686" s="463"/>
      <c r="W686" s="463"/>
      <c r="X686" s="463"/>
      <c r="Y686" s="463"/>
      <c r="Z686" s="463"/>
      <c r="AA686" s="463"/>
    </row>
    <row r="687" spans="1:27" x14ac:dyDescent="0.3">
      <c r="A687" s="229"/>
      <c r="B687" s="230"/>
      <c r="C687" s="229"/>
      <c r="D687" s="229"/>
      <c r="E687" s="229"/>
      <c r="F687" s="229"/>
      <c r="G687" s="229"/>
      <c r="H687" s="229"/>
      <c r="I687" s="229"/>
      <c r="J687" s="229"/>
      <c r="K687" s="229"/>
      <c r="L687" s="229"/>
      <c r="M687" s="230"/>
      <c r="N687" s="230"/>
      <c r="O687" s="229"/>
      <c r="P687" s="229"/>
      <c r="Q687" s="229"/>
      <c r="R687" s="229"/>
      <c r="S687" s="229"/>
      <c r="T687" s="229"/>
      <c r="U687" s="463"/>
      <c r="V687" s="463"/>
      <c r="W687" s="463"/>
      <c r="X687" s="463"/>
      <c r="Y687" s="463"/>
      <c r="Z687" s="463"/>
      <c r="AA687" s="463"/>
    </row>
    <row r="688" spans="1:27" x14ac:dyDescent="0.3">
      <c r="A688" s="229"/>
      <c r="B688" s="230"/>
      <c r="C688" s="229"/>
      <c r="D688" s="229"/>
      <c r="E688" s="229"/>
      <c r="F688" s="229"/>
      <c r="G688" s="229"/>
      <c r="H688" s="229"/>
      <c r="I688" s="229"/>
      <c r="J688" s="229"/>
      <c r="K688" s="229"/>
      <c r="L688" s="229"/>
      <c r="M688" s="230"/>
      <c r="N688" s="230"/>
      <c r="O688" s="229"/>
      <c r="P688" s="229"/>
      <c r="Q688" s="229"/>
      <c r="R688" s="229"/>
      <c r="S688" s="229"/>
      <c r="T688" s="229"/>
      <c r="U688" s="463"/>
      <c r="V688" s="463"/>
      <c r="W688" s="463"/>
      <c r="X688" s="463"/>
      <c r="Y688" s="463"/>
      <c r="Z688" s="463"/>
      <c r="AA688" s="463"/>
    </row>
    <row r="689" spans="1:27" x14ac:dyDescent="0.3">
      <c r="A689" s="229"/>
      <c r="B689" s="230"/>
      <c r="C689" s="229"/>
      <c r="D689" s="229"/>
      <c r="E689" s="229"/>
      <c r="F689" s="229"/>
      <c r="G689" s="229"/>
      <c r="H689" s="229"/>
      <c r="I689" s="229"/>
      <c r="J689" s="229"/>
      <c r="K689" s="229"/>
      <c r="L689" s="229"/>
      <c r="M689" s="230"/>
      <c r="N689" s="230"/>
      <c r="O689" s="229"/>
      <c r="P689" s="229"/>
      <c r="Q689" s="229"/>
      <c r="R689" s="229"/>
      <c r="S689" s="229"/>
      <c r="T689" s="229"/>
      <c r="U689" s="463"/>
      <c r="V689" s="463"/>
      <c r="W689" s="463"/>
      <c r="X689" s="463"/>
      <c r="Y689" s="463"/>
      <c r="Z689" s="463"/>
      <c r="AA689" s="463"/>
    </row>
    <row r="690" spans="1:27" x14ac:dyDescent="0.3">
      <c r="A690" s="229"/>
      <c r="B690" s="230"/>
      <c r="C690" s="229"/>
      <c r="D690" s="229"/>
      <c r="E690" s="229"/>
      <c r="F690" s="229"/>
      <c r="G690" s="229"/>
      <c r="H690" s="229"/>
      <c r="I690" s="229"/>
      <c r="J690" s="229"/>
      <c r="K690" s="229"/>
      <c r="L690" s="229"/>
      <c r="M690" s="230"/>
      <c r="N690" s="230"/>
      <c r="O690" s="229"/>
      <c r="P690" s="229"/>
      <c r="Q690" s="229"/>
      <c r="R690" s="229"/>
      <c r="S690" s="229"/>
      <c r="T690" s="229"/>
      <c r="U690" s="463"/>
      <c r="V690" s="463"/>
      <c r="W690" s="463"/>
      <c r="X690" s="463"/>
      <c r="Y690" s="463"/>
      <c r="Z690" s="463"/>
      <c r="AA690" s="463"/>
    </row>
    <row r="691" spans="1:27" x14ac:dyDescent="0.3">
      <c r="A691" s="229"/>
      <c r="B691" s="230"/>
      <c r="C691" s="229"/>
      <c r="D691" s="229"/>
      <c r="E691" s="229"/>
      <c r="F691" s="229"/>
      <c r="G691" s="229"/>
      <c r="H691" s="229"/>
      <c r="I691" s="229"/>
      <c r="J691" s="229"/>
      <c r="K691" s="229"/>
      <c r="L691" s="229"/>
      <c r="M691" s="230"/>
      <c r="N691" s="230"/>
      <c r="O691" s="229"/>
      <c r="P691" s="229"/>
      <c r="Q691" s="229"/>
      <c r="R691" s="229"/>
      <c r="S691" s="229"/>
      <c r="T691" s="229"/>
      <c r="U691" s="463"/>
      <c r="V691" s="463"/>
      <c r="W691" s="463"/>
      <c r="X691" s="463"/>
      <c r="Y691" s="463"/>
      <c r="Z691" s="463"/>
      <c r="AA691" s="463"/>
    </row>
    <row r="692" spans="1:27" x14ac:dyDescent="0.3">
      <c r="A692" s="229"/>
      <c r="B692" s="230"/>
      <c r="C692" s="229"/>
      <c r="D692" s="229"/>
      <c r="E692" s="229"/>
      <c r="F692" s="229"/>
      <c r="G692" s="229"/>
      <c r="H692" s="229"/>
      <c r="I692" s="229"/>
      <c r="J692" s="229"/>
      <c r="K692" s="229"/>
      <c r="L692" s="229"/>
      <c r="M692" s="230"/>
      <c r="N692" s="230"/>
      <c r="O692" s="229"/>
      <c r="P692" s="229"/>
      <c r="Q692" s="229"/>
      <c r="R692" s="229"/>
      <c r="S692" s="229"/>
      <c r="T692" s="229"/>
      <c r="U692" s="463"/>
      <c r="V692" s="463"/>
      <c r="W692" s="463"/>
      <c r="X692" s="463"/>
      <c r="Y692" s="463"/>
      <c r="Z692" s="463"/>
      <c r="AA692" s="463"/>
    </row>
    <row r="693" spans="1:27" x14ac:dyDescent="0.3">
      <c r="A693" s="229"/>
      <c r="B693" s="230"/>
      <c r="C693" s="229"/>
      <c r="D693" s="229"/>
      <c r="E693" s="229"/>
      <c r="F693" s="229"/>
      <c r="G693" s="229"/>
      <c r="H693" s="229"/>
      <c r="I693" s="229"/>
      <c r="J693" s="229"/>
      <c r="K693" s="229"/>
      <c r="L693" s="229"/>
      <c r="M693" s="230"/>
      <c r="N693" s="230"/>
      <c r="O693" s="229"/>
      <c r="P693" s="229"/>
      <c r="Q693" s="229"/>
      <c r="R693" s="229"/>
      <c r="S693" s="229"/>
      <c r="T693" s="229"/>
      <c r="U693" s="463"/>
      <c r="V693" s="463"/>
      <c r="W693" s="463"/>
      <c r="X693" s="463"/>
      <c r="Y693" s="463"/>
      <c r="Z693" s="463"/>
      <c r="AA693" s="463"/>
    </row>
    <row r="694" spans="1:27" x14ac:dyDescent="0.3">
      <c r="A694" s="229"/>
      <c r="B694" s="230"/>
      <c r="C694" s="229"/>
      <c r="D694" s="229"/>
      <c r="E694" s="229"/>
      <c r="F694" s="229"/>
      <c r="G694" s="229"/>
      <c r="H694" s="229"/>
      <c r="I694" s="229"/>
      <c r="J694" s="229"/>
      <c r="K694" s="229"/>
      <c r="L694" s="229"/>
      <c r="M694" s="230"/>
      <c r="N694" s="230"/>
      <c r="O694" s="229"/>
      <c r="P694" s="229"/>
      <c r="Q694" s="229"/>
      <c r="R694" s="229"/>
      <c r="S694" s="229"/>
      <c r="T694" s="229"/>
      <c r="U694" s="463"/>
      <c r="V694" s="463"/>
      <c r="W694" s="463"/>
      <c r="X694" s="463"/>
      <c r="Y694" s="463"/>
      <c r="Z694" s="463"/>
      <c r="AA694" s="463"/>
    </row>
    <row r="695" spans="1:27" x14ac:dyDescent="0.3">
      <c r="A695" s="229"/>
      <c r="B695" s="230"/>
      <c r="C695" s="229"/>
      <c r="D695" s="229"/>
      <c r="E695" s="229"/>
      <c r="F695" s="229"/>
      <c r="G695" s="229"/>
      <c r="H695" s="229"/>
      <c r="I695" s="229"/>
      <c r="J695" s="229"/>
      <c r="K695" s="229"/>
      <c r="L695" s="229"/>
      <c r="M695" s="230"/>
      <c r="N695" s="230"/>
      <c r="O695" s="229"/>
      <c r="P695" s="229"/>
      <c r="Q695" s="229"/>
      <c r="R695" s="229"/>
      <c r="S695" s="229"/>
      <c r="T695" s="229"/>
      <c r="U695" s="463"/>
      <c r="V695" s="463"/>
      <c r="W695" s="463"/>
      <c r="X695" s="463"/>
      <c r="Y695" s="463"/>
      <c r="Z695" s="463"/>
      <c r="AA695" s="463"/>
    </row>
    <row r="696" spans="1:27" x14ac:dyDescent="0.3">
      <c r="A696" s="229"/>
      <c r="B696" s="230"/>
      <c r="C696" s="229"/>
      <c r="D696" s="229"/>
      <c r="E696" s="229"/>
      <c r="F696" s="229"/>
      <c r="G696" s="229"/>
      <c r="H696" s="229"/>
      <c r="I696" s="229"/>
      <c r="J696" s="229"/>
      <c r="K696" s="229"/>
      <c r="L696" s="229"/>
      <c r="M696" s="230"/>
      <c r="N696" s="230"/>
      <c r="O696" s="229"/>
      <c r="P696" s="229"/>
      <c r="Q696" s="229"/>
      <c r="R696" s="229"/>
      <c r="S696" s="229"/>
      <c r="T696" s="229"/>
      <c r="U696" s="463"/>
      <c r="V696" s="463"/>
      <c r="W696" s="463"/>
      <c r="X696" s="463"/>
      <c r="Y696" s="463"/>
      <c r="Z696" s="463"/>
      <c r="AA696" s="463"/>
    </row>
    <row r="697" spans="1:27" x14ac:dyDescent="0.3">
      <c r="A697" s="229"/>
      <c r="B697" s="230"/>
      <c r="C697" s="229"/>
      <c r="D697" s="229"/>
      <c r="E697" s="229"/>
      <c r="F697" s="229"/>
      <c r="G697" s="229"/>
      <c r="H697" s="229"/>
      <c r="I697" s="229"/>
      <c r="J697" s="229"/>
      <c r="K697" s="229"/>
      <c r="L697" s="229"/>
      <c r="M697" s="230"/>
      <c r="N697" s="230"/>
      <c r="O697" s="229"/>
      <c r="P697" s="229"/>
      <c r="Q697" s="229"/>
      <c r="R697" s="229"/>
      <c r="S697" s="229"/>
      <c r="T697" s="229"/>
      <c r="U697" s="463"/>
      <c r="V697" s="463"/>
      <c r="W697" s="463"/>
      <c r="X697" s="463"/>
      <c r="Y697" s="463"/>
      <c r="Z697" s="463"/>
      <c r="AA697" s="463"/>
    </row>
    <row r="698" spans="1:27" x14ac:dyDescent="0.3">
      <c r="A698" s="229"/>
      <c r="B698" s="230"/>
      <c r="C698" s="229"/>
      <c r="D698" s="229"/>
      <c r="E698" s="229"/>
      <c r="F698" s="229"/>
      <c r="G698" s="229"/>
      <c r="H698" s="229"/>
      <c r="I698" s="229"/>
      <c r="J698" s="229"/>
      <c r="K698" s="229"/>
      <c r="L698" s="229"/>
      <c r="M698" s="230"/>
      <c r="N698" s="230"/>
      <c r="O698" s="229"/>
      <c r="P698" s="229"/>
      <c r="Q698" s="229"/>
      <c r="R698" s="229"/>
      <c r="S698" s="229"/>
      <c r="T698" s="229"/>
      <c r="U698" s="463"/>
      <c r="V698" s="463"/>
      <c r="W698" s="463"/>
      <c r="X698" s="463"/>
      <c r="Y698" s="463"/>
      <c r="Z698" s="463"/>
      <c r="AA698" s="463"/>
    </row>
    <row r="699" spans="1:27" x14ac:dyDescent="0.3">
      <c r="A699" s="229"/>
      <c r="B699" s="230"/>
      <c r="C699" s="229"/>
      <c r="D699" s="229"/>
      <c r="E699" s="229"/>
      <c r="F699" s="229"/>
      <c r="G699" s="229"/>
      <c r="H699" s="229"/>
      <c r="I699" s="229"/>
      <c r="J699" s="229"/>
      <c r="K699" s="229"/>
      <c r="L699" s="229"/>
      <c r="M699" s="230"/>
      <c r="N699" s="230"/>
      <c r="O699" s="229"/>
      <c r="P699" s="229"/>
      <c r="Q699" s="229"/>
      <c r="R699" s="229"/>
      <c r="S699" s="229"/>
      <c r="T699" s="229"/>
      <c r="U699" s="463"/>
      <c r="V699" s="463"/>
      <c r="W699" s="463"/>
      <c r="X699" s="463"/>
      <c r="Y699" s="463"/>
      <c r="Z699" s="463"/>
      <c r="AA699" s="463"/>
    </row>
    <row r="700" spans="1:27" x14ac:dyDescent="0.3">
      <c r="A700" s="229"/>
      <c r="B700" s="230"/>
      <c r="C700" s="229"/>
      <c r="D700" s="229"/>
      <c r="E700" s="229"/>
      <c r="F700" s="229"/>
      <c r="G700" s="229"/>
      <c r="H700" s="229"/>
      <c r="I700" s="229"/>
      <c r="J700" s="229"/>
      <c r="K700" s="229"/>
      <c r="L700" s="229"/>
      <c r="M700" s="230"/>
      <c r="N700" s="230"/>
      <c r="O700" s="229"/>
      <c r="P700" s="229"/>
      <c r="Q700" s="229"/>
      <c r="R700" s="229"/>
      <c r="S700" s="229"/>
      <c r="T700" s="229"/>
      <c r="U700" s="463"/>
      <c r="V700" s="463"/>
      <c r="W700" s="463"/>
      <c r="X700" s="463"/>
      <c r="Y700" s="463"/>
      <c r="Z700" s="463"/>
      <c r="AA700" s="463"/>
    </row>
    <row r="701" spans="1:27" x14ac:dyDescent="0.3">
      <c r="A701" s="229"/>
      <c r="B701" s="230"/>
      <c r="C701" s="229"/>
      <c r="D701" s="229"/>
      <c r="E701" s="229"/>
      <c r="F701" s="229"/>
      <c r="G701" s="229"/>
      <c r="H701" s="229"/>
      <c r="I701" s="229"/>
      <c r="J701" s="229"/>
      <c r="K701" s="229"/>
      <c r="L701" s="229"/>
      <c r="M701" s="230"/>
      <c r="N701" s="230"/>
      <c r="O701" s="229"/>
      <c r="P701" s="229"/>
      <c r="Q701" s="229"/>
      <c r="R701" s="229"/>
      <c r="S701" s="229"/>
      <c r="T701" s="229"/>
      <c r="U701" s="463"/>
      <c r="V701" s="463"/>
      <c r="W701" s="463"/>
      <c r="X701" s="463"/>
      <c r="Y701" s="463"/>
      <c r="Z701" s="463"/>
      <c r="AA701" s="463"/>
    </row>
    <row r="702" spans="1:27" x14ac:dyDescent="0.3">
      <c r="A702" s="229"/>
      <c r="B702" s="230"/>
      <c r="C702" s="229"/>
      <c r="D702" s="229"/>
      <c r="E702" s="229"/>
      <c r="F702" s="229"/>
      <c r="G702" s="229"/>
      <c r="H702" s="229"/>
      <c r="I702" s="229"/>
      <c r="J702" s="229"/>
      <c r="K702" s="229"/>
      <c r="L702" s="229"/>
      <c r="M702" s="230"/>
      <c r="N702" s="230"/>
      <c r="O702" s="229"/>
      <c r="P702" s="229"/>
      <c r="Q702" s="229"/>
      <c r="R702" s="229"/>
      <c r="S702" s="229"/>
      <c r="T702" s="229"/>
      <c r="U702" s="463"/>
      <c r="V702" s="463"/>
      <c r="W702" s="463"/>
      <c r="X702" s="463"/>
      <c r="Y702" s="463"/>
      <c r="Z702" s="463"/>
      <c r="AA702" s="463"/>
    </row>
    <row r="703" spans="1:27" x14ac:dyDescent="0.3">
      <c r="A703" s="229"/>
      <c r="B703" s="230"/>
      <c r="C703" s="229"/>
      <c r="D703" s="229"/>
      <c r="E703" s="229"/>
      <c r="F703" s="229"/>
      <c r="G703" s="229"/>
      <c r="H703" s="229"/>
      <c r="I703" s="229"/>
      <c r="J703" s="229"/>
      <c r="K703" s="229"/>
      <c r="L703" s="229"/>
      <c r="M703" s="230"/>
      <c r="N703" s="230"/>
      <c r="O703" s="229"/>
      <c r="P703" s="229"/>
      <c r="Q703" s="229"/>
      <c r="R703" s="229"/>
      <c r="S703" s="229"/>
      <c r="T703" s="229"/>
      <c r="U703" s="463"/>
      <c r="V703" s="463"/>
      <c r="W703" s="463"/>
      <c r="X703" s="463"/>
      <c r="Y703" s="463"/>
      <c r="Z703" s="463"/>
      <c r="AA703" s="463"/>
    </row>
    <row r="704" spans="1:27" x14ac:dyDescent="0.3">
      <c r="A704" s="229"/>
      <c r="B704" s="230"/>
      <c r="C704" s="229"/>
      <c r="D704" s="229"/>
      <c r="E704" s="229"/>
      <c r="F704" s="229"/>
      <c r="G704" s="229"/>
      <c r="H704" s="229"/>
      <c r="I704" s="229"/>
      <c r="J704" s="229"/>
      <c r="K704" s="229"/>
      <c r="L704" s="229"/>
      <c r="M704" s="230"/>
      <c r="N704" s="230"/>
      <c r="O704" s="229"/>
      <c r="P704" s="229"/>
      <c r="Q704" s="229"/>
      <c r="R704" s="229"/>
      <c r="S704" s="229"/>
      <c r="T704" s="229"/>
      <c r="U704" s="463"/>
      <c r="V704" s="463"/>
      <c r="W704" s="463"/>
      <c r="X704" s="463"/>
      <c r="Y704" s="463"/>
      <c r="Z704" s="463"/>
      <c r="AA704" s="463"/>
    </row>
    <row r="705" spans="1:27" x14ac:dyDescent="0.3">
      <c r="A705" s="229"/>
      <c r="B705" s="230"/>
      <c r="C705" s="229"/>
      <c r="D705" s="229"/>
      <c r="E705" s="229"/>
      <c r="F705" s="229"/>
      <c r="G705" s="229"/>
      <c r="H705" s="229"/>
      <c r="I705" s="229"/>
      <c r="J705" s="229"/>
      <c r="K705" s="229"/>
      <c r="L705" s="229"/>
      <c r="M705" s="230"/>
      <c r="N705" s="230"/>
      <c r="O705" s="229"/>
      <c r="P705" s="229"/>
      <c r="Q705" s="229"/>
      <c r="R705" s="229"/>
      <c r="S705" s="229"/>
      <c r="T705" s="229"/>
      <c r="U705" s="463"/>
      <c r="V705" s="463"/>
      <c r="W705" s="463"/>
      <c r="X705" s="463"/>
      <c r="Y705" s="463"/>
      <c r="Z705" s="463"/>
      <c r="AA705" s="463"/>
    </row>
    <row r="706" spans="1:27" x14ac:dyDescent="0.3">
      <c r="A706" s="229"/>
      <c r="B706" s="230"/>
      <c r="C706" s="229"/>
      <c r="D706" s="229"/>
      <c r="E706" s="229"/>
      <c r="F706" s="229"/>
      <c r="G706" s="229"/>
      <c r="H706" s="229"/>
      <c r="I706" s="229"/>
      <c r="J706" s="229"/>
      <c r="K706" s="229"/>
      <c r="L706" s="229"/>
      <c r="M706" s="230"/>
      <c r="N706" s="230"/>
      <c r="O706" s="229"/>
      <c r="P706" s="229"/>
      <c r="Q706" s="229"/>
      <c r="R706" s="229"/>
      <c r="S706" s="229"/>
      <c r="T706" s="229"/>
      <c r="U706" s="463"/>
      <c r="V706" s="463"/>
      <c r="W706" s="463"/>
      <c r="X706" s="463"/>
      <c r="Y706" s="463"/>
      <c r="Z706" s="463"/>
      <c r="AA706" s="463"/>
    </row>
    <row r="707" spans="1:27" x14ac:dyDescent="0.3">
      <c r="A707" s="229"/>
      <c r="B707" s="230"/>
      <c r="C707" s="229"/>
      <c r="D707" s="229"/>
      <c r="E707" s="229"/>
      <c r="F707" s="229"/>
      <c r="G707" s="229"/>
      <c r="H707" s="229"/>
      <c r="I707" s="229"/>
      <c r="J707" s="229"/>
      <c r="K707" s="229"/>
      <c r="L707" s="229"/>
      <c r="M707" s="230"/>
      <c r="N707" s="230"/>
      <c r="O707" s="229"/>
      <c r="P707" s="229"/>
      <c r="Q707" s="229"/>
      <c r="R707" s="229"/>
      <c r="S707" s="229"/>
      <c r="T707" s="229"/>
      <c r="U707" s="463"/>
      <c r="V707" s="463"/>
      <c r="W707" s="463"/>
      <c r="X707" s="463"/>
      <c r="Y707" s="463"/>
      <c r="Z707" s="463"/>
      <c r="AA707" s="463"/>
    </row>
    <row r="708" spans="1:27" x14ac:dyDescent="0.3">
      <c r="A708" s="229"/>
      <c r="B708" s="230"/>
      <c r="C708" s="229"/>
      <c r="D708" s="229"/>
      <c r="E708" s="229"/>
      <c r="F708" s="229"/>
      <c r="G708" s="229"/>
      <c r="H708" s="229"/>
      <c r="I708" s="229"/>
      <c r="J708" s="229"/>
      <c r="K708" s="229"/>
      <c r="L708" s="229"/>
      <c r="M708" s="230"/>
      <c r="N708" s="230"/>
      <c r="O708" s="229"/>
      <c r="P708" s="229"/>
      <c r="Q708" s="229"/>
      <c r="R708" s="229"/>
      <c r="S708" s="229"/>
      <c r="T708" s="229"/>
      <c r="U708" s="463"/>
      <c r="V708" s="463"/>
      <c r="W708" s="463"/>
      <c r="X708" s="463"/>
      <c r="Y708" s="463"/>
      <c r="Z708" s="463"/>
      <c r="AA708" s="463"/>
    </row>
    <row r="709" spans="1:27" x14ac:dyDescent="0.3">
      <c r="A709" s="229"/>
      <c r="B709" s="230"/>
      <c r="C709" s="229"/>
      <c r="D709" s="229"/>
      <c r="E709" s="229"/>
      <c r="F709" s="229"/>
      <c r="G709" s="229"/>
      <c r="H709" s="229"/>
      <c r="I709" s="229"/>
      <c r="J709" s="229"/>
      <c r="K709" s="229"/>
      <c r="L709" s="229"/>
      <c r="M709" s="230"/>
      <c r="N709" s="230"/>
      <c r="O709" s="229"/>
      <c r="P709" s="229"/>
      <c r="Q709" s="229"/>
      <c r="R709" s="229"/>
      <c r="S709" s="229"/>
      <c r="T709" s="229"/>
      <c r="U709" s="463"/>
      <c r="V709" s="463"/>
      <c r="W709" s="463"/>
      <c r="X709" s="463"/>
      <c r="Y709" s="463"/>
      <c r="Z709" s="463"/>
      <c r="AA709" s="463"/>
    </row>
    <row r="710" spans="1:27" x14ac:dyDescent="0.3">
      <c r="A710" s="229"/>
      <c r="B710" s="230"/>
      <c r="C710" s="229"/>
      <c r="D710" s="229"/>
      <c r="E710" s="229"/>
      <c r="F710" s="229"/>
      <c r="G710" s="229"/>
      <c r="H710" s="229"/>
      <c r="I710" s="229"/>
      <c r="J710" s="229"/>
      <c r="K710" s="229"/>
      <c r="L710" s="229"/>
      <c r="M710" s="230"/>
      <c r="N710" s="230"/>
      <c r="O710" s="229"/>
      <c r="P710" s="229"/>
      <c r="Q710" s="229"/>
      <c r="R710" s="229"/>
      <c r="S710" s="229"/>
      <c r="T710" s="229"/>
      <c r="U710" s="463"/>
      <c r="V710" s="463"/>
      <c r="W710" s="463"/>
      <c r="X710" s="463"/>
      <c r="Y710" s="463"/>
      <c r="Z710" s="463"/>
      <c r="AA710" s="463"/>
    </row>
    <row r="711" spans="1:27" x14ac:dyDescent="0.3">
      <c r="A711" s="229"/>
      <c r="B711" s="230"/>
      <c r="C711" s="229"/>
      <c r="D711" s="229"/>
      <c r="E711" s="229"/>
      <c r="F711" s="229"/>
      <c r="G711" s="229"/>
      <c r="H711" s="229"/>
      <c r="I711" s="229"/>
      <c r="J711" s="229"/>
      <c r="K711" s="229"/>
      <c r="L711" s="229"/>
      <c r="M711" s="230"/>
      <c r="N711" s="230"/>
      <c r="O711" s="229"/>
      <c r="P711" s="229"/>
      <c r="Q711" s="229"/>
      <c r="R711" s="229"/>
      <c r="S711" s="229"/>
      <c r="T711" s="229"/>
      <c r="U711" s="463"/>
      <c r="V711" s="463"/>
      <c r="W711" s="463"/>
      <c r="X711" s="463"/>
      <c r="Y711" s="463"/>
      <c r="Z711" s="463"/>
      <c r="AA711" s="463"/>
    </row>
    <row r="712" spans="1:27" x14ac:dyDescent="0.3">
      <c r="A712" s="229"/>
      <c r="B712" s="230"/>
      <c r="C712" s="229"/>
      <c r="D712" s="229"/>
      <c r="E712" s="229"/>
      <c r="F712" s="229"/>
      <c r="G712" s="229"/>
      <c r="H712" s="229"/>
      <c r="I712" s="229"/>
      <c r="J712" s="229"/>
      <c r="K712" s="229"/>
      <c r="L712" s="229"/>
      <c r="M712" s="230"/>
      <c r="N712" s="230"/>
      <c r="O712" s="229"/>
      <c r="P712" s="229"/>
      <c r="Q712" s="229"/>
      <c r="R712" s="229"/>
      <c r="S712" s="229"/>
      <c r="T712" s="229"/>
      <c r="U712" s="463"/>
      <c r="V712" s="463"/>
      <c r="W712" s="463"/>
      <c r="X712" s="463"/>
      <c r="Y712" s="463"/>
      <c r="Z712" s="463"/>
      <c r="AA712" s="463"/>
    </row>
    <row r="713" spans="1:27" x14ac:dyDescent="0.3">
      <c r="A713" s="229"/>
      <c r="B713" s="230"/>
      <c r="C713" s="229"/>
      <c r="D713" s="229"/>
      <c r="E713" s="229"/>
      <c r="F713" s="229"/>
      <c r="G713" s="229"/>
      <c r="H713" s="229"/>
      <c r="I713" s="229"/>
      <c r="J713" s="229"/>
      <c r="K713" s="229"/>
      <c r="L713" s="229"/>
      <c r="M713" s="230"/>
      <c r="N713" s="230"/>
      <c r="O713" s="229"/>
      <c r="P713" s="229"/>
      <c r="Q713" s="229"/>
      <c r="R713" s="229"/>
      <c r="S713" s="229"/>
      <c r="T713" s="229"/>
      <c r="U713" s="463"/>
      <c r="V713" s="463"/>
      <c r="W713" s="463"/>
      <c r="X713" s="463"/>
      <c r="Y713" s="463"/>
      <c r="Z713" s="463"/>
      <c r="AA713" s="463"/>
    </row>
    <row r="714" spans="1:27" x14ac:dyDescent="0.3">
      <c r="A714" s="229"/>
      <c r="B714" s="230"/>
      <c r="C714" s="229"/>
      <c r="D714" s="229"/>
      <c r="E714" s="229"/>
      <c r="F714" s="229"/>
      <c r="G714" s="229"/>
      <c r="H714" s="229"/>
      <c r="I714" s="229"/>
      <c r="J714" s="229"/>
      <c r="K714" s="229"/>
      <c r="L714" s="229"/>
      <c r="M714" s="230"/>
      <c r="N714" s="230"/>
      <c r="O714" s="229"/>
      <c r="P714" s="229"/>
      <c r="Q714" s="229"/>
      <c r="R714" s="229"/>
      <c r="S714" s="229"/>
      <c r="T714" s="229"/>
      <c r="U714" s="463"/>
      <c r="V714" s="463"/>
      <c r="W714" s="463"/>
      <c r="X714" s="463"/>
      <c r="Y714" s="463"/>
      <c r="Z714" s="463"/>
      <c r="AA714" s="463"/>
    </row>
    <row r="715" spans="1:27" x14ac:dyDescent="0.3">
      <c r="A715" s="229"/>
      <c r="B715" s="230"/>
      <c r="C715" s="229"/>
      <c r="D715" s="229"/>
      <c r="E715" s="229"/>
      <c r="F715" s="229"/>
      <c r="G715" s="229"/>
      <c r="H715" s="229"/>
      <c r="I715" s="229"/>
      <c r="J715" s="229"/>
      <c r="K715" s="229"/>
      <c r="L715" s="229"/>
      <c r="M715" s="230"/>
      <c r="N715" s="230"/>
      <c r="O715" s="229"/>
      <c r="P715" s="229"/>
      <c r="Q715" s="229"/>
      <c r="R715" s="229"/>
      <c r="S715" s="229"/>
      <c r="T715" s="229"/>
      <c r="U715" s="463"/>
      <c r="V715" s="463"/>
      <c r="W715" s="463"/>
      <c r="X715" s="463"/>
      <c r="Y715" s="463"/>
      <c r="Z715" s="463"/>
      <c r="AA715" s="463"/>
    </row>
    <row r="716" spans="1:27" x14ac:dyDescent="0.3">
      <c r="A716" s="229"/>
      <c r="B716" s="230"/>
      <c r="C716" s="229"/>
      <c r="D716" s="229"/>
      <c r="E716" s="229"/>
      <c r="F716" s="229"/>
      <c r="G716" s="229"/>
      <c r="H716" s="229"/>
      <c r="I716" s="229"/>
      <c r="J716" s="229"/>
      <c r="K716" s="229"/>
      <c r="L716" s="229"/>
      <c r="M716" s="230"/>
      <c r="N716" s="230"/>
      <c r="O716" s="229"/>
      <c r="P716" s="229"/>
      <c r="Q716" s="229"/>
      <c r="R716" s="229"/>
      <c r="S716" s="229"/>
      <c r="T716" s="229"/>
      <c r="U716" s="463"/>
      <c r="V716" s="463"/>
      <c r="W716" s="463"/>
      <c r="X716" s="463"/>
      <c r="Y716" s="463"/>
      <c r="Z716" s="463"/>
      <c r="AA716" s="463"/>
    </row>
    <row r="717" spans="1:27" x14ac:dyDescent="0.3">
      <c r="A717" s="229"/>
      <c r="B717" s="230"/>
      <c r="C717" s="229"/>
      <c r="D717" s="229"/>
      <c r="E717" s="229"/>
      <c r="F717" s="229"/>
      <c r="G717" s="229"/>
      <c r="H717" s="229"/>
      <c r="I717" s="229"/>
      <c r="J717" s="229"/>
      <c r="K717" s="229"/>
      <c r="L717" s="229"/>
      <c r="M717" s="230"/>
      <c r="N717" s="230"/>
      <c r="O717" s="229"/>
      <c r="P717" s="229"/>
      <c r="Q717" s="229"/>
      <c r="R717" s="229"/>
      <c r="S717" s="229"/>
      <c r="T717" s="229"/>
      <c r="U717" s="463"/>
      <c r="V717" s="463"/>
      <c r="W717" s="463"/>
      <c r="X717" s="463"/>
      <c r="Y717" s="463"/>
      <c r="Z717" s="463"/>
      <c r="AA717" s="463"/>
    </row>
    <row r="718" spans="1:27" x14ac:dyDescent="0.3">
      <c r="A718" s="229"/>
      <c r="B718" s="230"/>
      <c r="C718" s="229"/>
      <c r="D718" s="229"/>
      <c r="E718" s="229"/>
      <c r="F718" s="229"/>
      <c r="G718" s="229"/>
      <c r="H718" s="229"/>
      <c r="I718" s="229"/>
      <c r="J718" s="229"/>
      <c r="K718" s="229"/>
      <c r="L718" s="229"/>
      <c r="M718" s="230"/>
      <c r="N718" s="230"/>
      <c r="O718" s="229"/>
      <c r="P718" s="229"/>
      <c r="Q718" s="229"/>
      <c r="R718" s="229"/>
      <c r="S718" s="229"/>
      <c r="T718" s="229"/>
      <c r="U718" s="463"/>
      <c r="V718" s="463"/>
      <c r="W718" s="463"/>
      <c r="X718" s="463"/>
      <c r="Y718" s="463"/>
      <c r="Z718" s="463"/>
      <c r="AA718" s="463"/>
    </row>
    <row r="719" spans="1:27" x14ac:dyDescent="0.3">
      <c r="A719" s="229"/>
      <c r="B719" s="230"/>
      <c r="C719" s="229"/>
      <c r="D719" s="229"/>
      <c r="E719" s="229"/>
      <c r="F719" s="229"/>
      <c r="G719" s="229"/>
      <c r="H719" s="229"/>
      <c r="I719" s="229"/>
      <c r="J719" s="229"/>
      <c r="K719" s="229"/>
      <c r="L719" s="229"/>
      <c r="M719" s="230"/>
      <c r="N719" s="230"/>
      <c r="O719" s="229"/>
      <c r="P719" s="229"/>
      <c r="Q719" s="229"/>
      <c r="R719" s="229"/>
      <c r="S719" s="229"/>
      <c r="T719" s="229"/>
      <c r="U719" s="463"/>
      <c r="V719" s="463"/>
      <c r="W719" s="463"/>
      <c r="X719" s="463"/>
      <c r="Y719" s="463"/>
      <c r="Z719" s="463"/>
      <c r="AA719" s="463"/>
    </row>
    <row r="720" spans="1:27" x14ac:dyDescent="0.3">
      <c r="A720" s="229"/>
      <c r="B720" s="230"/>
      <c r="C720" s="229"/>
      <c r="D720" s="229"/>
      <c r="E720" s="229"/>
      <c r="F720" s="229"/>
      <c r="G720" s="229"/>
      <c r="H720" s="229"/>
      <c r="I720" s="229"/>
      <c r="J720" s="229"/>
      <c r="K720" s="229"/>
      <c r="L720" s="229"/>
      <c r="M720" s="230"/>
      <c r="N720" s="230"/>
      <c r="O720" s="229"/>
      <c r="P720" s="229"/>
      <c r="Q720" s="229"/>
      <c r="R720" s="229"/>
      <c r="S720" s="229"/>
      <c r="T720" s="229"/>
      <c r="U720" s="463"/>
      <c r="V720" s="463"/>
      <c r="W720" s="463"/>
      <c r="X720" s="463"/>
      <c r="Y720" s="463"/>
      <c r="Z720" s="463"/>
      <c r="AA720" s="463"/>
    </row>
    <row r="721" spans="1:27" x14ac:dyDescent="0.3">
      <c r="A721" s="229"/>
      <c r="B721" s="230"/>
      <c r="C721" s="229"/>
      <c r="D721" s="229"/>
      <c r="E721" s="229"/>
      <c r="F721" s="229"/>
      <c r="G721" s="229"/>
      <c r="H721" s="229"/>
      <c r="I721" s="229"/>
      <c r="J721" s="229"/>
      <c r="K721" s="229"/>
      <c r="L721" s="229"/>
      <c r="M721" s="230"/>
      <c r="N721" s="230"/>
      <c r="O721" s="229"/>
      <c r="P721" s="229"/>
      <c r="Q721" s="229"/>
      <c r="R721" s="229"/>
      <c r="S721" s="229"/>
      <c r="T721" s="229"/>
      <c r="U721" s="463"/>
      <c r="V721" s="463"/>
      <c r="W721" s="463"/>
      <c r="X721" s="463"/>
      <c r="Y721" s="463"/>
      <c r="Z721" s="463"/>
      <c r="AA721" s="463"/>
    </row>
    <row r="722" spans="1:27" x14ac:dyDescent="0.3">
      <c r="A722" s="229"/>
      <c r="B722" s="230"/>
      <c r="C722" s="229"/>
      <c r="D722" s="229"/>
      <c r="E722" s="229"/>
      <c r="F722" s="229"/>
      <c r="G722" s="229"/>
      <c r="H722" s="229"/>
      <c r="I722" s="229"/>
      <c r="J722" s="229"/>
      <c r="K722" s="229"/>
      <c r="L722" s="229"/>
      <c r="M722" s="230"/>
      <c r="N722" s="230"/>
      <c r="O722" s="229"/>
      <c r="P722" s="229"/>
      <c r="Q722" s="229"/>
      <c r="R722" s="229"/>
      <c r="S722" s="229"/>
      <c r="T722" s="229"/>
      <c r="U722" s="463"/>
      <c r="V722" s="463"/>
      <c r="W722" s="463"/>
      <c r="X722" s="463"/>
      <c r="Y722" s="463"/>
      <c r="Z722" s="463"/>
      <c r="AA722" s="463"/>
    </row>
    <row r="723" spans="1:27" x14ac:dyDescent="0.3">
      <c r="A723" s="229"/>
      <c r="B723" s="230"/>
      <c r="C723" s="229"/>
      <c r="D723" s="229"/>
      <c r="E723" s="229"/>
      <c r="F723" s="229"/>
      <c r="G723" s="229"/>
      <c r="H723" s="229"/>
      <c r="I723" s="229"/>
      <c r="J723" s="229"/>
      <c r="K723" s="229"/>
      <c r="L723" s="229"/>
      <c r="M723" s="230"/>
      <c r="N723" s="230"/>
      <c r="O723" s="229"/>
      <c r="P723" s="229"/>
      <c r="Q723" s="229"/>
      <c r="R723" s="229"/>
      <c r="S723" s="229"/>
      <c r="T723" s="229"/>
      <c r="U723" s="463"/>
      <c r="V723" s="463"/>
      <c r="W723" s="463"/>
      <c r="X723" s="463"/>
      <c r="Y723" s="463"/>
      <c r="Z723" s="463"/>
      <c r="AA723" s="463"/>
    </row>
    <row r="724" spans="1:27" x14ac:dyDescent="0.3">
      <c r="A724" s="229"/>
      <c r="B724" s="230"/>
      <c r="C724" s="229"/>
      <c r="D724" s="229"/>
      <c r="E724" s="229"/>
      <c r="F724" s="229"/>
      <c r="G724" s="229"/>
      <c r="H724" s="229"/>
      <c r="I724" s="229"/>
      <c r="J724" s="229"/>
      <c r="K724" s="229"/>
      <c r="L724" s="229"/>
      <c r="M724" s="230"/>
      <c r="N724" s="230"/>
      <c r="O724" s="229"/>
      <c r="P724" s="229"/>
      <c r="Q724" s="229"/>
      <c r="R724" s="229"/>
      <c r="S724" s="229"/>
      <c r="T724" s="229"/>
      <c r="U724" s="463"/>
      <c r="V724" s="463"/>
      <c r="W724" s="463"/>
      <c r="X724" s="463"/>
      <c r="Y724" s="463"/>
      <c r="Z724" s="463"/>
      <c r="AA724" s="463"/>
    </row>
    <row r="725" spans="1:27" x14ac:dyDescent="0.3">
      <c r="A725" s="229"/>
      <c r="B725" s="230"/>
      <c r="C725" s="229"/>
      <c r="D725" s="229"/>
      <c r="E725" s="229"/>
      <c r="F725" s="229"/>
      <c r="G725" s="229"/>
      <c r="H725" s="229"/>
      <c r="I725" s="229"/>
      <c r="J725" s="229"/>
      <c r="K725" s="229"/>
      <c r="L725" s="229"/>
      <c r="M725" s="230"/>
      <c r="N725" s="230"/>
      <c r="O725" s="229"/>
      <c r="P725" s="229"/>
      <c r="Q725" s="229"/>
      <c r="R725" s="229"/>
      <c r="S725" s="229"/>
      <c r="T725" s="229"/>
      <c r="U725" s="463"/>
      <c r="V725" s="463"/>
      <c r="W725" s="463"/>
      <c r="X725" s="463"/>
      <c r="Y725" s="463"/>
      <c r="Z725" s="463"/>
      <c r="AA725" s="463"/>
    </row>
    <row r="726" spans="1:27" x14ac:dyDescent="0.3">
      <c r="A726" s="229"/>
      <c r="B726" s="230"/>
      <c r="C726" s="229"/>
      <c r="D726" s="229"/>
      <c r="E726" s="229"/>
      <c r="F726" s="229"/>
      <c r="G726" s="229"/>
      <c r="H726" s="229"/>
      <c r="I726" s="229"/>
      <c r="J726" s="229"/>
      <c r="K726" s="229"/>
      <c r="L726" s="229"/>
      <c r="M726" s="230"/>
      <c r="N726" s="230"/>
      <c r="O726" s="229"/>
      <c r="P726" s="229"/>
      <c r="Q726" s="229"/>
      <c r="R726" s="229"/>
      <c r="S726" s="229"/>
      <c r="T726" s="229"/>
      <c r="U726" s="463"/>
      <c r="V726" s="463"/>
      <c r="W726" s="463"/>
      <c r="X726" s="463"/>
      <c r="Y726" s="463"/>
      <c r="Z726" s="463"/>
      <c r="AA726" s="463"/>
    </row>
    <row r="727" spans="1:27" x14ac:dyDescent="0.3">
      <c r="A727" s="229"/>
      <c r="B727" s="230"/>
      <c r="C727" s="229"/>
      <c r="D727" s="229"/>
      <c r="E727" s="229"/>
      <c r="F727" s="229"/>
      <c r="G727" s="229"/>
      <c r="H727" s="229"/>
      <c r="I727" s="229"/>
      <c r="J727" s="229"/>
      <c r="K727" s="229"/>
      <c r="L727" s="229"/>
      <c r="M727" s="230"/>
      <c r="N727" s="230"/>
      <c r="O727" s="229"/>
      <c r="P727" s="229"/>
      <c r="Q727" s="229"/>
      <c r="R727" s="229"/>
      <c r="S727" s="229"/>
      <c r="T727" s="229"/>
      <c r="U727" s="463"/>
      <c r="V727" s="463"/>
      <c r="W727" s="463"/>
      <c r="X727" s="463"/>
      <c r="Y727" s="463"/>
      <c r="Z727" s="463"/>
      <c r="AA727" s="463"/>
    </row>
    <row r="728" spans="1:27" x14ac:dyDescent="0.3">
      <c r="A728" s="229"/>
      <c r="B728" s="230"/>
      <c r="C728" s="229"/>
      <c r="D728" s="229"/>
      <c r="E728" s="229"/>
      <c r="F728" s="229"/>
      <c r="G728" s="229"/>
      <c r="H728" s="229"/>
      <c r="I728" s="229"/>
      <c r="J728" s="229"/>
      <c r="K728" s="229"/>
      <c r="L728" s="229"/>
      <c r="M728" s="230"/>
      <c r="N728" s="230"/>
      <c r="O728" s="229"/>
      <c r="P728" s="229"/>
      <c r="Q728" s="229"/>
      <c r="R728" s="229"/>
      <c r="S728" s="229"/>
      <c r="T728" s="229"/>
      <c r="U728" s="463"/>
      <c r="V728" s="463"/>
      <c r="W728" s="463"/>
      <c r="X728" s="463"/>
      <c r="Y728" s="463"/>
      <c r="Z728" s="463"/>
      <c r="AA728" s="463"/>
    </row>
    <row r="729" spans="1:27" x14ac:dyDescent="0.3">
      <c r="A729" s="229"/>
      <c r="B729" s="230"/>
      <c r="C729" s="229"/>
      <c r="D729" s="229"/>
      <c r="E729" s="229"/>
      <c r="F729" s="229"/>
      <c r="G729" s="229"/>
      <c r="H729" s="229"/>
      <c r="I729" s="229"/>
      <c r="J729" s="229"/>
      <c r="K729" s="229"/>
      <c r="L729" s="229"/>
      <c r="M729" s="230"/>
      <c r="N729" s="230"/>
      <c r="O729" s="229"/>
      <c r="P729" s="229"/>
      <c r="Q729" s="229"/>
      <c r="R729" s="229"/>
      <c r="S729" s="229"/>
      <c r="T729" s="229"/>
      <c r="U729" s="463"/>
      <c r="V729" s="463"/>
      <c r="W729" s="463"/>
      <c r="X729" s="463"/>
      <c r="Y729" s="463"/>
      <c r="Z729" s="463"/>
      <c r="AA729" s="463"/>
    </row>
    <row r="730" spans="1:27" x14ac:dyDescent="0.3">
      <c r="A730" s="229"/>
      <c r="B730" s="230"/>
      <c r="C730" s="229"/>
      <c r="D730" s="229"/>
      <c r="E730" s="229"/>
      <c r="F730" s="229"/>
      <c r="G730" s="229"/>
      <c r="H730" s="229"/>
      <c r="I730" s="229"/>
      <c r="J730" s="229"/>
      <c r="K730" s="229"/>
      <c r="L730" s="229"/>
      <c r="M730" s="230"/>
      <c r="N730" s="230"/>
      <c r="O730" s="229"/>
      <c r="P730" s="229"/>
      <c r="Q730" s="229"/>
      <c r="R730" s="229"/>
      <c r="S730" s="229"/>
      <c r="T730" s="229"/>
      <c r="U730" s="463"/>
      <c r="V730" s="463"/>
      <c r="W730" s="463"/>
      <c r="X730" s="463"/>
      <c r="Y730" s="463"/>
      <c r="Z730" s="463"/>
      <c r="AA730" s="463"/>
    </row>
    <row r="731" spans="1:27" x14ac:dyDescent="0.3">
      <c r="A731" s="229"/>
      <c r="B731" s="230"/>
      <c r="C731" s="229"/>
      <c r="D731" s="229"/>
      <c r="E731" s="229"/>
      <c r="F731" s="229"/>
      <c r="G731" s="229"/>
      <c r="H731" s="229"/>
      <c r="I731" s="229"/>
      <c r="J731" s="229"/>
      <c r="K731" s="229"/>
      <c r="L731" s="229"/>
      <c r="M731" s="230"/>
      <c r="N731" s="230"/>
      <c r="O731" s="229"/>
      <c r="P731" s="229"/>
      <c r="Q731" s="229"/>
      <c r="R731" s="229"/>
      <c r="S731" s="229"/>
      <c r="T731" s="229"/>
      <c r="U731" s="463"/>
      <c r="V731" s="463"/>
      <c r="W731" s="463"/>
      <c r="X731" s="463"/>
      <c r="Y731" s="463"/>
      <c r="Z731" s="463"/>
      <c r="AA731" s="463"/>
    </row>
    <row r="732" spans="1:27" x14ac:dyDescent="0.3">
      <c r="A732" s="229"/>
      <c r="B732" s="230"/>
      <c r="C732" s="229"/>
      <c r="D732" s="229"/>
      <c r="E732" s="229"/>
      <c r="F732" s="229"/>
      <c r="G732" s="229"/>
      <c r="H732" s="229"/>
      <c r="I732" s="229"/>
      <c r="J732" s="229"/>
      <c r="K732" s="229"/>
      <c r="L732" s="229"/>
      <c r="M732" s="230"/>
      <c r="N732" s="230"/>
      <c r="O732" s="229"/>
      <c r="P732" s="229"/>
      <c r="Q732" s="229"/>
      <c r="R732" s="229"/>
      <c r="S732" s="229"/>
      <c r="T732" s="229"/>
      <c r="U732" s="463"/>
      <c r="V732" s="463"/>
      <c r="W732" s="463"/>
      <c r="X732" s="463"/>
      <c r="Y732" s="463"/>
      <c r="Z732" s="463"/>
      <c r="AA732" s="463"/>
    </row>
    <row r="733" spans="1:27" x14ac:dyDescent="0.3">
      <c r="A733" s="229"/>
      <c r="B733" s="230"/>
      <c r="C733" s="229"/>
      <c r="D733" s="229"/>
      <c r="E733" s="229"/>
      <c r="F733" s="229"/>
      <c r="G733" s="229"/>
      <c r="H733" s="229"/>
      <c r="I733" s="229"/>
      <c r="J733" s="229"/>
      <c r="K733" s="229"/>
      <c r="L733" s="229"/>
      <c r="M733" s="230"/>
      <c r="N733" s="230"/>
      <c r="O733" s="229"/>
      <c r="P733" s="229"/>
      <c r="Q733" s="229"/>
      <c r="R733" s="229"/>
      <c r="S733" s="229"/>
      <c r="T733" s="229"/>
      <c r="U733" s="463"/>
      <c r="V733" s="463"/>
      <c r="W733" s="463"/>
      <c r="X733" s="463"/>
      <c r="Y733" s="463"/>
      <c r="Z733" s="463"/>
      <c r="AA733" s="463"/>
    </row>
    <row r="734" spans="1:27" x14ac:dyDescent="0.3">
      <c r="A734" s="229"/>
      <c r="B734" s="230"/>
      <c r="C734" s="229"/>
      <c r="D734" s="229"/>
      <c r="E734" s="229"/>
      <c r="F734" s="229"/>
      <c r="G734" s="229"/>
      <c r="H734" s="229"/>
      <c r="I734" s="229"/>
      <c r="J734" s="229"/>
      <c r="K734" s="229"/>
      <c r="L734" s="229"/>
      <c r="M734" s="230"/>
      <c r="N734" s="230"/>
      <c r="O734" s="229"/>
      <c r="P734" s="229"/>
      <c r="Q734" s="229"/>
      <c r="R734" s="229"/>
      <c r="S734" s="229"/>
      <c r="T734" s="229"/>
      <c r="U734" s="463"/>
      <c r="V734" s="463"/>
      <c r="W734" s="463"/>
      <c r="X734" s="463"/>
      <c r="Y734" s="463"/>
      <c r="Z734" s="463"/>
      <c r="AA734" s="463"/>
    </row>
    <row r="735" spans="1:27" x14ac:dyDescent="0.3">
      <c r="A735" s="229"/>
      <c r="B735" s="230"/>
      <c r="C735" s="229"/>
      <c r="D735" s="229"/>
      <c r="E735" s="229"/>
      <c r="F735" s="229"/>
      <c r="G735" s="229"/>
      <c r="H735" s="229"/>
      <c r="I735" s="229"/>
      <c r="J735" s="229"/>
      <c r="K735" s="229"/>
      <c r="L735" s="229"/>
      <c r="M735" s="230"/>
      <c r="N735" s="230"/>
      <c r="O735" s="229"/>
      <c r="P735" s="229"/>
      <c r="Q735" s="229"/>
      <c r="R735" s="229"/>
      <c r="S735" s="229"/>
      <c r="T735" s="229"/>
      <c r="U735" s="463"/>
      <c r="V735" s="463"/>
      <c r="W735" s="463"/>
      <c r="X735" s="463"/>
      <c r="Y735" s="463"/>
      <c r="Z735" s="463"/>
      <c r="AA735" s="463"/>
    </row>
    <row r="736" spans="1:27" x14ac:dyDescent="0.3">
      <c r="A736" s="229"/>
      <c r="B736" s="230"/>
      <c r="C736" s="229"/>
      <c r="D736" s="229"/>
      <c r="E736" s="229"/>
      <c r="F736" s="229"/>
      <c r="G736" s="229"/>
      <c r="H736" s="229"/>
      <c r="I736" s="229"/>
      <c r="J736" s="229"/>
      <c r="K736" s="229"/>
      <c r="L736" s="229"/>
      <c r="M736" s="230"/>
      <c r="N736" s="230"/>
      <c r="O736" s="229"/>
      <c r="P736" s="229"/>
      <c r="Q736" s="229"/>
      <c r="R736" s="229"/>
      <c r="S736" s="229"/>
      <c r="T736" s="229"/>
      <c r="U736" s="463"/>
      <c r="V736" s="463"/>
      <c r="W736" s="463"/>
      <c r="X736" s="463"/>
      <c r="Y736" s="463"/>
      <c r="Z736" s="463"/>
      <c r="AA736" s="463"/>
    </row>
    <row r="737" spans="1:27" x14ac:dyDescent="0.3">
      <c r="A737" s="229"/>
      <c r="B737" s="230"/>
      <c r="C737" s="229"/>
      <c r="D737" s="229"/>
      <c r="E737" s="229"/>
      <c r="F737" s="229"/>
      <c r="G737" s="229"/>
      <c r="H737" s="229"/>
      <c r="I737" s="229"/>
      <c r="J737" s="229"/>
      <c r="K737" s="229"/>
      <c r="L737" s="229"/>
      <c r="M737" s="230"/>
      <c r="N737" s="230"/>
      <c r="O737" s="229"/>
      <c r="P737" s="229"/>
      <c r="Q737" s="229"/>
      <c r="R737" s="229"/>
      <c r="S737" s="229"/>
      <c r="T737" s="229"/>
      <c r="U737" s="463"/>
      <c r="V737" s="463"/>
      <c r="W737" s="463"/>
      <c r="X737" s="463"/>
      <c r="Y737" s="463"/>
      <c r="Z737" s="463"/>
      <c r="AA737" s="463"/>
    </row>
    <row r="738" spans="1:27" x14ac:dyDescent="0.3">
      <c r="A738" s="229"/>
      <c r="B738" s="230"/>
      <c r="C738" s="229"/>
      <c r="D738" s="229"/>
      <c r="E738" s="229"/>
      <c r="F738" s="229"/>
      <c r="G738" s="229"/>
      <c r="H738" s="229"/>
      <c r="I738" s="229"/>
      <c r="J738" s="229"/>
      <c r="K738" s="229"/>
      <c r="L738" s="229"/>
      <c r="M738" s="230"/>
      <c r="N738" s="230"/>
      <c r="O738" s="229"/>
      <c r="P738" s="229"/>
      <c r="Q738" s="229"/>
      <c r="R738" s="229"/>
      <c r="S738" s="229"/>
      <c r="T738" s="229"/>
      <c r="U738" s="463"/>
      <c r="V738" s="463"/>
      <c r="W738" s="463"/>
      <c r="X738" s="463"/>
      <c r="Y738" s="463"/>
      <c r="Z738" s="463"/>
      <c r="AA738" s="463"/>
    </row>
    <row r="739" spans="1:27" x14ac:dyDescent="0.3">
      <c r="A739" s="229"/>
      <c r="B739" s="230"/>
      <c r="C739" s="229"/>
      <c r="D739" s="229"/>
      <c r="E739" s="229"/>
      <c r="F739" s="229"/>
      <c r="G739" s="229"/>
      <c r="H739" s="229"/>
      <c r="I739" s="229"/>
      <c r="J739" s="229"/>
      <c r="K739" s="229"/>
      <c r="L739" s="229"/>
      <c r="M739" s="230"/>
      <c r="N739" s="230"/>
      <c r="O739" s="229"/>
      <c r="P739" s="229"/>
      <c r="Q739" s="229"/>
      <c r="R739" s="229"/>
      <c r="S739" s="229"/>
      <c r="T739" s="229"/>
      <c r="U739" s="463"/>
      <c r="V739" s="463"/>
      <c r="W739" s="463"/>
      <c r="X739" s="463"/>
      <c r="Y739" s="463"/>
      <c r="Z739" s="463"/>
      <c r="AA739" s="463"/>
    </row>
    <row r="740" spans="1:27" x14ac:dyDescent="0.3">
      <c r="A740" s="229"/>
      <c r="B740" s="230"/>
      <c r="C740" s="229"/>
      <c r="D740" s="229"/>
      <c r="E740" s="229"/>
      <c r="F740" s="229"/>
      <c r="G740" s="229"/>
      <c r="H740" s="229"/>
      <c r="I740" s="229"/>
      <c r="J740" s="229"/>
      <c r="K740" s="229"/>
      <c r="L740" s="229"/>
      <c r="M740" s="230"/>
      <c r="N740" s="230"/>
      <c r="O740" s="229"/>
      <c r="P740" s="229"/>
      <c r="Q740" s="229"/>
      <c r="R740" s="229"/>
      <c r="S740" s="229"/>
      <c r="T740" s="229"/>
      <c r="U740" s="463"/>
      <c r="V740" s="463"/>
      <c r="W740" s="463"/>
      <c r="X740" s="463"/>
      <c r="Y740" s="463"/>
      <c r="Z740" s="463"/>
      <c r="AA740" s="463"/>
    </row>
    <row r="741" spans="1:27" x14ac:dyDescent="0.3">
      <c r="A741" s="229"/>
      <c r="B741" s="230"/>
      <c r="C741" s="229"/>
      <c r="D741" s="229"/>
      <c r="E741" s="229"/>
      <c r="F741" s="229"/>
      <c r="G741" s="229"/>
      <c r="H741" s="229"/>
      <c r="I741" s="229"/>
      <c r="J741" s="229"/>
      <c r="K741" s="229"/>
      <c r="L741" s="229"/>
      <c r="M741" s="230"/>
      <c r="N741" s="230"/>
      <c r="O741" s="229"/>
      <c r="P741" s="229"/>
      <c r="Q741" s="229"/>
      <c r="R741" s="229"/>
      <c r="S741" s="229"/>
      <c r="T741" s="229"/>
      <c r="U741" s="463"/>
      <c r="V741" s="463"/>
      <c r="W741" s="463"/>
      <c r="X741" s="463"/>
      <c r="Y741" s="463"/>
      <c r="Z741" s="463"/>
      <c r="AA741" s="463"/>
    </row>
    <row r="742" spans="1:27" x14ac:dyDescent="0.3">
      <c r="A742" s="229"/>
      <c r="B742" s="230"/>
      <c r="C742" s="229"/>
      <c r="D742" s="229"/>
      <c r="E742" s="229"/>
      <c r="F742" s="229"/>
      <c r="G742" s="229"/>
      <c r="H742" s="229"/>
      <c r="I742" s="229"/>
      <c r="J742" s="229"/>
      <c r="K742" s="229"/>
      <c r="L742" s="229"/>
      <c r="M742" s="230"/>
      <c r="N742" s="230"/>
      <c r="O742" s="229"/>
      <c r="P742" s="229"/>
      <c r="Q742" s="229"/>
      <c r="R742" s="229"/>
      <c r="S742" s="229"/>
      <c r="T742" s="229"/>
      <c r="U742" s="463"/>
      <c r="V742" s="463"/>
      <c r="W742" s="463"/>
      <c r="X742" s="463"/>
      <c r="Y742" s="463"/>
      <c r="Z742" s="463"/>
      <c r="AA742" s="463"/>
    </row>
    <row r="743" spans="1:27" x14ac:dyDescent="0.3">
      <c r="A743" s="229"/>
      <c r="B743" s="230"/>
      <c r="C743" s="229"/>
      <c r="D743" s="229"/>
      <c r="E743" s="229"/>
      <c r="F743" s="229"/>
      <c r="G743" s="229"/>
      <c r="H743" s="229"/>
      <c r="I743" s="229"/>
      <c r="J743" s="229"/>
      <c r="K743" s="229"/>
      <c r="L743" s="229"/>
      <c r="M743" s="230"/>
      <c r="N743" s="230"/>
      <c r="O743" s="229"/>
      <c r="P743" s="229"/>
      <c r="Q743" s="229"/>
      <c r="R743" s="229"/>
      <c r="S743" s="229"/>
      <c r="T743" s="229"/>
      <c r="U743" s="463"/>
      <c r="V743" s="463"/>
      <c r="W743" s="463"/>
      <c r="X743" s="463"/>
      <c r="Y743" s="463"/>
      <c r="Z743" s="463"/>
      <c r="AA743" s="463"/>
    </row>
    <row r="744" spans="1:27" x14ac:dyDescent="0.3">
      <c r="A744" s="229"/>
      <c r="B744" s="230"/>
      <c r="C744" s="229"/>
      <c r="D744" s="229"/>
      <c r="E744" s="229"/>
      <c r="F744" s="229"/>
      <c r="G744" s="229"/>
      <c r="H744" s="229"/>
      <c r="I744" s="229"/>
      <c r="J744" s="229"/>
      <c r="K744" s="229"/>
      <c r="L744" s="229"/>
      <c r="M744" s="230"/>
      <c r="N744" s="230"/>
      <c r="O744" s="229"/>
      <c r="P744" s="229"/>
      <c r="Q744" s="229"/>
      <c r="R744" s="229"/>
      <c r="S744" s="229"/>
      <c r="T744" s="229"/>
      <c r="U744" s="463"/>
      <c r="V744" s="463"/>
      <c r="W744" s="463"/>
      <c r="X744" s="463"/>
      <c r="Y744" s="463"/>
      <c r="Z744" s="463"/>
      <c r="AA744" s="463"/>
    </row>
    <row r="745" spans="1:27" x14ac:dyDescent="0.3">
      <c r="A745" s="229"/>
      <c r="B745" s="230"/>
      <c r="C745" s="229"/>
      <c r="D745" s="229"/>
      <c r="E745" s="229"/>
      <c r="F745" s="229"/>
      <c r="G745" s="229"/>
      <c r="H745" s="229"/>
      <c r="I745" s="229"/>
      <c r="J745" s="229"/>
      <c r="K745" s="229"/>
      <c r="L745" s="229"/>
      <c r="M745" s="230"/>
      <c r="N745" s="230"/>
      <c r="O745" s="229"/>
      <c r="P745" s="229"/>
      <c r="Q745" s="229"/>
      <c r="R745" s="229"/>
      <c r="S745" s="229"/>
      <c r="T745" s="229"/>
      <c r="U745" s="463"/>
      <c r="V745" s="463"/>
      <c r="W745" s="463"/>
      <c r="X745" s="463"/>
      <c r="Y745" s="463"/>
      <c r="Z745" s="463"/>
      <c r="AA745" s="463"/>
    </row>
    <row r="746" spans="1:27" x14ac:dyDescent="0.3">
      <c r="A746" s="229"/>
      <c r="B746" s="230"/>
      <c r="C746" s="229"/>
      <c r="D746" s="229"/>
      <c r="E746" s="229"/>
      <c r="F746" s="229"/>
      <c r="G746" s="229"/>
      <c r="H746" s="229"/>
      <c r="I746" s="229"/>
      <c r="J746" s="229"/>
      <c r="K746" s="229"/>
      <c r="L746" s="229"/>
      <c r="M746" s="230"/>
      <c r="N746" s="230"/>
      <c r="O746" s="229"/>
      <c r="P746" s="229"/>
      <c r="Q746" s="229"/>
      <c r="R746" s="229"/>
      <c r="S746" s="229"/>
      <c r="T746" s="229"/>
      <c r="U746" s="463"/>
      <c r="V746" s="463"/>
      <c r="W746" s="463"/>
      <c r="X746" s="463"/>
      <c r="Y746" s="463"/>
      <c r="Z746" s="463"/>
      <c r="AA746" s="463"/>
    </row>
    <row r="747" spans="1:27" x14ac:dyDescent="0.3">
      <c r="A747" s="229"/>
      <c r="B747" s="230"/>
      <c r="C747" s="229"/>
      <c r="D747" s="229"/>
      <c r="E747" s="229"/>
      <c r="F747" s="229"/>
      <c r="G747" s="229"/>
      <c r="H747" s="229"/>
      <c r="I747" s="229"/>
      <c r="J747" s="229"/>
      <c r="K747" s="229"/>
      <c r="L747" s="229"/>
      <c r="M747" s="230"/>
      <c r="N747" s="230"/>
      <c r="O747" s="229"/>
      <c r="P747" s="229"/>
      <c r="Q747" s="229"/>
      <c r="R747" s="229"/>
      <c r="S747" s="229"/>
      <c r="T747" s="229"/>
      <c r="U747" s="463"/>
      <c r="V747" s="463"/>
      <c r="W747" s="463"/>
      <c r="X747" s="463"/>
      <c r="Y747" s="463"/>
      <c r="Z747" s="463"/>
      <c r="AA747" s="463"/>
    </row>
    <row r="748" spans="1:27" x14ac:dyDescent="0.3">
      <c r="A748" s="229"/>
      <c r="B748" s="230"/>
      <c r="C748" s="229"/>
      <c r="D748" s="229"/>
      <c r="E748" s="229"/>
      <c r="F748" s="229"/>
      <c r="G748" s="229"/>
      <c r="H748" s="229"/>
      <c r="I748" s="229"/>
      <c r="J748" s="229"/>
      <c r="K748" s="229"/>
      <c r="L748" s="229"/>
      <c r="M748" s="230"/>
      <c r="N748" s="230"/>
      <c r="O748" s="229"/>
      <c r="P748" s="229"/>
      <c r="Q748" s="229"/>
      <c r="R748" s="229"/>
      <c r="S748" s="229"/>
      <c r="T748" s="229"/>
      <c r="U748" s="463"/>
      <c r="V748" s="463"/>
      <c r="W748" s="463"/>
      <c r="X748" s="463"/>
      <c r="Y748" s="463"/>
      <c r="Z748" s="463"/>
      <c r="AA748" s="463"/>
    </row>
    <row r="749" spans="1:27" x14ac:dyDescent="0.3">
      <c r="A749" s="229"/>
      <c r="B749" s="230"/>
      <c r="C749" s="229"/>
      <c r="D749" s="229"/>
      <c r="E749" s="229"/>
      <c r="F749" s="229"/>
      <c r="G749" s="229"/>
      <c r="H749" s="229"/>
      <c r="I749" s="229"/>
      <c r="J749" s="229"/>
      <c r="K749" s="229"/>
      <c r="L749" s="229"/>
      <c r="M749" s="230"/>
      <c r="N749" s="230"/>
      <c r="O749" s="229"/>
      <c r="P749" s="229"/>
      <c r="Q749" s="229"/>
      <c r="R749" s="229"/>
      <c r="S749" s="229"/>
      <c r="T749" s="229"/>
      <c r="U749" s="463"/>
      <c r="V749" s="463"/>
      <c r="W749" s="463"/>
      <c r="X749" s="463"/>
      <c r="Y749" s="463"/>
      <c r="Z749" s="463"/>
      <c r="AA749" s="463"/>
    </row>
    <row r="750" spans="1:27" x14ac:dyDescent="0.3">
      <c r="A750" s="229"/>
      <c r="B750" s="230"/>
      <c r="C750" s="229"/>
      <c r="D750" s="229"/>
      <c r="E750" s="229"/>
      <c r="F750" s="229"/>
      <c r="G750" s="229"/>
      <c r="H750" s="229"/>
      <c r="I750" s="229"/>
      <c r="J750" s="229"/>
      <c r="K750" s="229"/>
      <c r="L750" s="229"/>
      <c r="M750" s="230"/>
      <c r="N750" s="230"/>
      <c r="O750" s="229"/>
      <c r="P750" s="229"/>
      <c r="Q750" s="229"/>
      <c r="R750" s="229"/>
      <c r="S750" s="229"/>
      <c r="T750" s="229"/>
      <c r="U750" s="463"/>
      <c r="V750" s="463"/>
      <c r="W750" s="463"/>
      <c r="X750" s="463"/>
      <c r="Y750" s="463"/>
      <c r="Z750" s="463"/>
      <c r="AA750" s="463"/>
    </row>
    <row r="751" spans="1:27" x14ac:dyDescent="0.3">
      <c r="A751" s="229"/>
      <c r="B751" s="230"/>
      <c r="C751" s="229"/>
      <c r="D751" s="229"/>
      <c r="E751" s="229"/>
      <c r="F751" s="229"/>
      <c r="G751" s="229"/>
      <c r="H751" s="229"/>
      <c r="I751" s="229"/>
      <c r="J751" s="229"/>
      <c r="K751" s="229"/>
      <c r="L751" s="229"/>
      <c r="M751" s="230"/>
      <c r="N751" s="230"/>
      <c r="O751" s="229"/>
      <c r="P751" s="229"/>
      <c r="Q751" s="229"/>
      <c r="R751" s="229"/>
      <c r="S751" s="229"/>
      <c r="T751" s="229"/>
      <c r="U751" s="463"/>
      <c r="V751" s="463"/>
      <c r="W751" s="463"/>
      <c r="X751" s="463"/>
      <c r="Y751" s="463"/>
      <c r="Z751" s="463"/>
      <c r="AA751" s="463"/>
    </row>
    <row r="752" spans="1:27" x14ac:dyDescent="0.3">
      <c r="A752" s="229"/>
      <c r="B752" s="230"/>
      <c r="C752" s="229"/>
      <c r="D752" s="229"/>
      <c r="E752" s="229"/>
      <c r="F752" s="229"/>
      <c r="G752" s="229"/>
      <c r="H752" s="229"/>
      <c r="I752" s="229"/>
      <c r="J752" s="229"/>
      <c r="K752" s="229"/>
      <c r="L752" s="229"/>
      <c r="M752" s="230"/>
      <c r="N752" s="230"/>
      <c r="O752" s="229"/>
      <c r="P752" s="229"/>
      <c r="Q752" s="229"/>
      <c r="R752" s="229"/>
      <c r="S752" s="229"/>
      <c r="T752" s="229"/>
      <c r="U752" s="463"/>
      <c r="V752" s="463"/>
      <c r="W752" s="463"/>
      <c r="X752" s="463"/>
      <c r="Y752" s="463"/>
      <c r="Z752" s="463"/>
      <c r="AA752" s="463"/>
    </row>
    <row r="753" spans="1:27" x14ac:dyDescent="0.3">
      <c r="A753" s="229"/>
      <c r="B753" s="230"/>
      <c r="C753" s="229"/>
      <c r="D753" s="229"/>
      <c r="E753" s="229"/>
      <c r="F753" s="229"/>
      <c r="G753" s="229"/>
      <c r="H753" s="229"/>
      <c r="I753" s="229"/>
      <c r="J753" s="229"/>
      <c r="K753" s="229"/>
      <c r="L753" s="229"/>
      <c r="M753" s="230"/>
      <c r="N753" s="230"/>
      <c r="O753" s="229"/>
      <c r="P753" s="229"/>
      <c r="Q753" s="229"/>
      <c r="R753" s="229"/>
      <c r="S753" s="229"/>
      <c r="T753" s="229"/>
      <c r="U753" s="463"/>
      <c r="V753" s="463"/>
      <c r="W753" s="463"/>
      <c r="X753" s="463"/>
      <c r="Y753" s="463"/>
      <c r="Z753" s="463"/>
      <c r="AA753" s="463"/>
    </row>
    <row r="754" spans="1:27" x14ac:dyDescent="0.3">
      <c r="A754" s="229"/>
      <c r="B754" s="230"/>
      <c r="C754" s="229"/>
      <c r="D754" s="229"/>
      <c r="E754" s="229"/>
      <c r="F754" s="229"/>
      <c r="G754" s="229"/>
      <c r="H754" s="229"/>
      <c r="I754" s="229"/>
      <c r="J754" s="229"/>
      <c r="K754" s="229"/>
      <c r="L754" s="229"/>
      <c r="M754" s="230"/>
      <c r="N754" s="230"/>
      <c r="O754" s="229"/>
      <c r="P754" s="229"/>
      <c r="Q754" s="229"/>
      <c r="R754" s="229"/>
      <c r="S754" s="229"/>
      <c r="T754" s="229"/>
      <c r="U754" s="463"/>
      <c r="V754" s="463"/>
      <c r="W754" s="463"/>
      <c r="X754" s="463"/>
      <c r="Y754" s="463"/>
      <c r="Z754" s="463"/>
      <c r="AA754" s="463"/>
    </row>
    <row r="755" spans="1:27" x14ac:dyDescent="0.3">
      <c r="A755" s="229"/>
      <c r="B755" s="230"/>
      <c r="C755" s="229"/>
      <c r="D755" s="229"/>
      <c r="E755" s="229"/>
      <c r="F755" s="229"/>
      <c r="G755" s="229"/>
      <c r="H755" s="229"/>
      <c r="I755" s="229"/>
      <c r="J755" s="229"/>
      <c r="K755" s="229"/>
      <c r="L755" s="229"/>
      <c r="M755" s="230"/>
      <c r="N755" s="230"/>
      <c r="O755" s="229"/>
      <c r="P755" s="229"/>
      <c r="Q755" s="229"/>
      <c r="R755" s="229"/>
      <c r="S755" s="229"/>
      <c r="T755" s="229"/>
      <c r="U755" s="463"/>
      <c r="V755" s="463"/>
      <c r="W755" s="463"/>
      <c r="X755" s="463"/>
      <c r="Y755" s="463"/>
      <c r="Z755" s="463"/>
      <c r="AA755" s="463"/>
    </row>
    <row r="756" spans="1:27" x14ac:dyDescent="0.3">
      <c r="A756" s="229"/>
      <c r="B756" s="230"/>
      <c r="C756" s="229"/>
      <c r="D756" s="229"/>
      <c r="E756" s="229"/>
      <c r="F756" s="229"/>
      <c r="G756" s="229"/>
      <c r="H756" s="229"/>
      <c r="I756" s="229"/>
      <c r="J756" s="229"/>
      <c r="K756" s="229"/>
      <c r="L756" s="229"/>
      <c r="M756" s="230"/>
      <c r="N756" s="230"/>
      <c r="O756" s="229"/>
      <c r="P756" s="229"/>
      <c r="Q756" s="229"/>
      <c r="R756" s="229"/>
      <c r="S756" s="229"/>
      <c r="T756" s="229"/>
      <c r="U756" s="463"/>
      <c r="V756" s="463"/>
      <c r="W756" s="463"/>
      <c r="X756" s="463"/>
      <c r="Y756" s="463"/>
      <c r="Z756" s="463"/>
      <c r="AA756" s="463"/>
    </row>
    <row r="757" spans="1:27" x14ac:dyDescent="0.3">
      <c r="A757" s="229"/>
      <c r="B757" s="230"/>
      <c r="C757" s="229"/>
      <c r="D757" s="229"/>
      <c r="E757" s="229"/>
      <c r="F757" s="229"/>
      <c r="G757" s="229"/>
      <c r="H757" s="229"/>
      <c r="I757" s="229"/>
      <c r="J757" s="229"/>
      <c r="K757" s="229"/>
      <c r="L757" s="229"/>
      <c r="M757" s="230"/>
      <c r="N757" s="230"/>
      <c r="O757" s="229"/>
      <c r="P757" s="229"/>
      <c r="Q757" s="229"/>
      <c r="R757" s="229"/>
      <c r="S757" s="229"/>
      <c r="T757" s="229"/>
      <c r="U757" s="463"/>
      <c r="V757" s="463"/>
      <c r="W757" s="463"/>
      <c r="X757" s="463"/>
      <c r="Y757" s="463"/>
      <c r="Z757" s="463"/>
      <c r="AA757" s="463"/>
    </row>
    <row r="758" spans="1:27" x14ac:dyDescent="0.3">
      <c r="A758" s="229"/>
      <c r="B758" s="230"/>
      <c r="C758" s="229"/>
      <c r="D758" s="229"/>
      <c r="E758" s="229"/>
      <c r="F758" s="229"/>
      <c r="G758" s="229"/>
      <c r="H758" s="229"/>
      <c r="I758" s="229"/>
      <c r="J758" s="229"/>
      <c r="K758" s="229"/>
      <c r="L758" s="229"/>
      <c r="M758" s="230"/>
      <c r="N758" s="230"/>
      <c r="O758" s="229"/>
      <c r="P758" s="229"/>
      <c r="Q758" s="229"/>
      <c r="R758" s="229"/>
      <c r="S758" s="229"/>
      <c r="T758" s="229"/>
      <c r="U758" s="463"/>
      <c r="V758" s="463"/>
      <c r="W758" s="463"/>
      <c r="X758" s="463"/>
      <c r="Y758" s="463"/>
      <c r="Z758" s="463"/>
      <c r="AA758" s="463"/>
    </row>
    <row r="759" spans="1:27" x14ac:dyDescent="0.3">
      <c r="A759" s="229"/>
      <c r="B759" s="230"/>
      <c r="C759" s="229"/>
      <c r="D759" s="229"/>
      <c r="E759" s="229"/>
      <c r="F759" s="229"/>
      <c r="G759" s="229"/>
      <c r="H759" s="229"/>
      <c r="I759" s="229"/>
      <c r="J759" s="229"/>
      <c r="K759" s="229"/>
      <c r="L759" s="229"/>
      <c r="M759" s="230"/>
      <c r="N759" s="230"/>
      <c r="O759" s="229"/>
      <c r="P759" s="229"/>
      <c r="Q759" s="229"/>
      <c r="R759" s="229"/>
      <c r="S759" s="229"/>
      <c r="T759" s="229"/>
      <c r="U759" s="463"/>
      <c r="V759" s="463"/>
      <c r="W759" s="463"/>
      <c r="X759" s="463"/>
      <c r="Y759" s="463"/>
      <c r="Z759" s="463"/>
      <c r="AA759" s="463"/>
    </row>
    <row r="760" spans="1:27" x14ac:dyDescent="0.3">
      <c r="A760" s="229"/>
      <c r="B760" s="230"/>
      <c r="C760" s="229"/>
      <c r="D760" s="229"/>
      <c r="E760" s="229"/>
      <c r="F760" s="229"/>
      <c r="G760" s="229"/>
      <c r="H760" s="229"/>
      <c r="I760" s="229"/>
      <c r="J760" s="229"/>
      <c r="K760" s="229"/>
      <c r="L760" s="229"/>
      <c r="M760" s="230"/>
      <c r="N760" s="230"/>
      <c r="O760" s="229"/>
      <c r="P760" s="229"/>
      <c r="Q760" s="229"/>
      <c r="R760" s="229"/>
      <c r="S760" s="229"/>
      <c r="T760" s="229"/>
      <c r="U760" s="463"/>
      <c r="V760" s="463"/>
      <c r="W760" s="463"/>
      <c r="X760" s="463"/>
      <c r="Y760" s="463"/>
      <c r="Z760" s="463"/>
      <c r="AA760" s="463"/>
    </row>
    <row r="761" spans="1:27" x14ac:dyDescent="0.3">
      <c r="A761" s="229"/>
      <c r="B761" s="230"/>
      <c r="C761" s="229"/>
      <c r="D761" s="229"/>
      <c r="E761" s="229"/>
      <c r="F761" s="229"/>
      <c r="G761" s="229"/>
      <c r="H761" s="229"/>
      <c r="I761" s="229"/>
      <c r="J761" s="229"/>
      <c r="K761" s="229"/>
      <c r="L761" s="229"/>
      <c r="M761" s="230"/>
      <c r="N761" s="230"/>
      <c r="O761" s="229"/>
      <c r="P761" s="229"/>
      <c r="Q761" s="229"/>
      <c r="R761" s="229"/>
      <c r="S761" s="229"/>
      <c r="T761" s="229"/>
      <c r="U761" s="463"/>
      <c r="V761" s="463"/>
      <c r="W761" s="463"/>
      <c r="X761" s="463"/>
      <c r="Y761" s="463"/>
      <c r="Z761" s="463"/>
      <c r="AA761" s="463"/>
    </row>
    <row r="762" spans="1:27" x14ac:dyDescent="0.3">
      <c r="A762" s="229"/>
      <c r="B762" s="230"/>
      <c r="C762" s="229"/>
      <c r="D762" s="229"/>
      <c r="E762" s="229"/>
      <c r="F762" s="229"/>
      <c r="G762" s="229"/>
      <c r="H762" s="229"/>
      <c r="I762" s="229"/>
      <c r="J762" s="229"/>
      <c r="K762" s="229"/>
      <c r="L762" s="229"/>
      <c r="M762" s="230"/>
      <c r="N762" s="230"/>
      <c r="O762" s="229"/>
      <c r="P762" s="229"/>
      <c r="Q762" s="229"/>
      <c r="R762" s="229"/>
      <c r="S762" s="229"/>
      <c r="T762" s="229"/>
      <c r="U762" s="463"/>
      <c r="V762" s="463"/>
      <c r="W762" s="463"/>
      <c r="X762" s="463"/>
      <c r="Y762" s="463"/>
      <c r="Z762" s="463"/>
      <c r="AA762" s="463"/>
    </row>
    <row r="763" spans="1:27" x14ac:dyDescent="0.3">
      <c r="A763" s="229"/>
      <c r="B763" s="230"/>
      <c r="C763" s="229"/>
      <c r="D763" s="229"/>
      <c r="E763" s="229"/>
      <c r="F763" s="229"/>
      <c r="G763" s="229"/>
      <c r="H763" s="229"/>
      <c r="I763" s="229"/>
      <c r="J763" s="229"/>
      <c r="K763" s="229"/>
      <c r="L763" s="229"/>
      <c r="M763" s="230"/>
      <c r="N763" s="230"/>
      <c r="O763" s="229"/>
      <c r="P763" s="229"/>
      <c r="Q763" s="229"/>
      <c r="R763" s="229"/>
      <c r="S763" s="229"/>
      <c r="T763" s="229"/>
      <c r="U763" s="463"/>
      <c r="V763" s="463"/>
      <c r="W763" s="463"/>
      <c r="X763" s="463"/>
      <c r="Y763" s="463"/>
      <c r="Z763" s="463"/>
      <c r="AA763" s="463"/>
    </row>
    <row r="764" spans="1:27" x14ac:dyDescent="0.3">
      <c r="A764" s="229"/>
      <c r="B764" s="230"/>
      <c r="C764" s="229"/>
      <c r="D764" s="229"/>
      <c r="E764" s="229"/>
      <c r="F764" s="229"/>
      <c r="G764" s="229"/>
      <c r="H764" s="229"/>
      <c r="I764" s="229"/>
      <c r="J764" s="229"/>
      <c r="K764" s="229"/>
      <c r="L764" s="229"/>
      <c r="M764" s="230"/>
      <c r="N764" s="230"/>
      <c r="O764" s="229"/>
      <c r="P764" s="229"/>
      <c r="Q764" s="229"/>
      <c r="R764" s="229"/>
      <c r="S764" s="229"/>
      <c r="T764" s="229"/>
      <c r="U764" s="463"/>
      <c r="V764" s="463"/>
      <c r="W764" s="463"/>
      <c r="X764" s="463"/>
      <c r="Y764" s="463"/>
      <c r="Z764" s="463"/>
      <c r="AA764" s="463"/>
    </row>
    <row r="765" spans="1:27" x14ac:dyDescent="0.3">
      <c r="A765" s="229"/>
      <c r="B765" s="230"/>
      <c r="C765" s="229"/>
      <c r="D765" s="229"/>
      <c r="E765" s="229"/>
      <c r="F765" s="229"/>
      <c r="G765" s="229"/>
      <c r="H765" s="229"/>
      <c r="I765" s="229"/>
      <c r="J765" s="229"/>
      <c r="K765" s="229"/>
      <c r="L765" s="229"/>
      <c r="M765" s="230"/>
      <c r="N765" s="230"/>
      <c r="O765" s="229"/>
      <c r="P765" s="229"/>
      <c r="Q765" s="229"/>
      <c r="R765" s="229"/>
      <c r="S765" s="229"/>
      <c r="T765" s="229"/>
      <c r="U765" s="463"/>
      <c r="V765" s="463"/>
      <c r="W765" s="463"/>
      <c r="X765" s="463"/>
      <c r="Y765" s="463"/>
      <c r="Z765" s="463"/>
      <c r="AA765" s="463"/>
    </row>
    <row r="766" spans="1:27" x14ac:dyDescent="0.3">
      <c r="A766" s="229"/>
      <c r="B766" s="230"/>
      <c r="C766" s="229"/>
      <c r="D766" s="229"/>
      <c r="E766" s="229"/>
      <c r="F766" s="229"/>
      <c r="G766" s="229"/>
      <c r="H766" s="229"/>
      <c r="I766" s="229"/>
      <c r="J766" s="229"/>
      <c r="K766" s="229"/>
      <c r="L766" s="229"/>
      <c r="M766" s="230"/>
      <c r="N766" s="230"/>
      <c r="O766" s="229"/>
      <c r="P766" s="229"/>
      <c r="Q766" s="229"/>
      <c r="R766" s="229"/>
      <c r="S766" s="229"/>
      <c r="T766" s="229"/>
      <c r="U766" s="463"/>
      <c r="V766" s="463"/>
      <c r="W766" s="463"/>
      <c r="X766" s="463"/>
      <c r="Y766" s="463"/>
      <c r="Z766" s="463"/>
      <c r="AA766" s="463"/>
    </row>
    <row r="767" spans="1:27" x14ac:dyDescent="0.3">
      <c r="A767" s="229"/>
      <c r="B767" s="230"/>
      <c r="C767" s="229"/>
      <c r="D767" s="229"/>
      <c r="E767" s="229"/>
      <c r="F767" s="229"/>
      <c r="G767" s="229"/>
      <c r="H767" s="229"/>
      <c r="I767" s="229"/>
      <c r="J767" s="229"/>
      <c r="K767" s="229"/>
      <c r="L767" s="229"/>
      <c r="M767" s="230"/>
      <c r="N767" s="230"/>
      <c r="O767" s="229"/>
      <c r="P767" s="229"/>
      <c r="Q767" s="229"/>
      <c r="R767" s="229"/>
      <c r="S767" s="229"/>
      <c r="T767" s="229"/>
      <c r="U767" s="463"/>
      <c r="V767" s="463"/>
      <c r="W767" s="463"/>
      <c r="X767" s="463"/>
      <c r="Y767" s="463"/>
      <c r="Z767" s="463"/>
      <c r="AA767" s="463"/>
    </row>
    <row r="768" spans="1:27" x14ac:dyDescent="0.3">
      <c r="A768" s="229"/>
      <c r="B768" s="230"/>
      <c r="C768" s="229"/>
      <c r="D768" s="229"/>
      <c r="E768" s="229"/>
      <c r="F768" s="229"/>
      <c r="G768" s="229"/>
      <c r="H768" s="229"/>
      <c r="I768" s="229"/>
      <c r="J768" s="229"/>
      <c r="K768" s="229"/>
      <c r="L768" s="229"/>
      <c r="M768" s="230"/>
      <c r="N768" s="230"/>
      <c r="O768" s="229"/>
      <c r="P768" s="229"/>
      <c r="Q768" s="229"/>
      <c r="R768" s="229"/>
      <c r="S768" s="229"/>
      <c r="T768" s="229"/>
      <c r="U768" s="463"/>
      <c r="V768" s="463"/>
      <c r="W768" s="463"/>
      <c r="X768" s="463"/>
      <c r="Y768" s="463"/>
      <c r="Z768" s="463"/>
      <c r="AA768" s="463"/>
    </row>
    <row r="769" spans="1:27" x14ac:dyDescent="0.3">
      <c r="A769" s="229"/>
      <c r="B769" s="230"/>
      <c r="C769" s="229"/>
      <c r="D769" s="229"/>
      <c r="E769" s="229"/>
      <c r="F769" s="229"/>
      <c r="G769" s="229"/>
      <c r="H769" s="229"/>
      <c r="I769" s="229"/>
      <c r="J769" s="229"/>
      <c r="K769" s="229"/>
      <c r="L769" s="229"/>
      <c r="M769" s="230"/>
      <c r="N769" s="230"/>
      <c r="O769" s="229"/>
      <c r="P769" s="229"/>
      <c r="Q769" s="229"/>
      <c r="R769" s="229"/>
      <c r="S769" s="229"/>
      <c r="T769" s="229"/>
      <c r="U769" s="463"/>
      <c r="V769" s="463"/>
      <c r="W769" s="463"/>
      <c r="X769" s="463"/>
      <c r="Y769" s="463"/>
      <c r="Z769" s="463"/>
      <c r="AA769" s="463"/>
    </row>
    <row r="770" spans="1:27" x14ac:dyDescent="0.3">
      <c r="A770" s="229"/>
      <c r="B770" s="230"/>
      <c r="C770" s="229"/>
      <c r="D770" s="229"/>
      <c r="E770" s="229"/>
      <c r="F770" s="229"/>
      <c r="G770" s="229"/>
      <c r="H770" s="229"/>
      <c r="I770" s="229"/>
      <c r="J770" s="229"/>
      <c r="K770" s="229"/>
      <c r="L770" s="229"/>
      <c r="M770" s="230"/>
      <c r="N770" s="230"/>
      <c r="O770" s="229"/>
      <c r="P770" s="229"/>
      <c r="Q770" s="229"/>
      <c r="R770" s="229"/>
      <c r="S770" s="229"/>
      <c r="T770" s="229"/>
      <c r="U770" s="463"/>
      <c r="V770" s="463"/>
      <c r="W770" s="463"/>
      <c r="X770" s="463"/>
      <c r="Y770" s="463"/>
      <c r="Z770" s="463"/>
      <c r="AA770" s="463"/>
    </row>
    <row r="771" spans="1:27" x14ac:dyDescent="0.3">
      <c r="A771" s="229"/>
      <c r="B771" s="230"/>
      <c r="C771" s="229"/>
      <c r="D771" s="229"/>
      <c r="E771" s="229"/>
      <c r="F771" s="229"/>
      <c r="G771" s="229"/>
      <c r="H771" s="229"/>
      <c r="I771" s="229"/>
      <c r="J771" s="229"/>
      <c r="K771" s="229"/>
      <c r="L771" s="229"/>
      <c r="M771" s="230"/>
      <c r="N771" s="230"/>
      <c r="O771" s="229"/>
      <c r="P771" s="229"/>
      <c r="Q771" s="229"/>
      <c r="R771" s="229"/>
      <c r="S771" s="229"/>
      <c r="T771" s="229"/>
      <c r="U771" s="463"/>
      <c r="V771" s="463"/>
      <c r="W771" s="463"/>
      <c r="X771" s="463"/>
      <c r="Y771" s="463"/>
      <c r="Z771" s="463"/>
      <c r="AA771" s="463"/>
    </row>
    <row r="772" spans="1:27" x14ac:dyDescent="0.3">
      <c r="A772" s="229"/>
      <c r="B772" s="230"/>
      <c r="C772" s="229"/>
      <c r="D772" s="229"/>
      <c r="E772" s="229"/>
      <c r="F772" s="229"/>
      <c r="G772" s="229"/>
      <c r="H772" s="229"/>
      <c r="I772" s="229"/>
      <c r="J772" s="229"/>
      <c r="K772" s="229"/>
      <c r="L772" s="229"/>
      <c r="M772" s="230"/>
      <c r="N772" s="230"/>
      <c r="O772" s="229"/>
      <c r="P772" s="229"/>
      <c r="Q772" s="229"/>
      <c r="R772" s="229"/>
      <c r="S772" s="229"/>
      <c r="T772" s="229"/>
      <c r="U772" s="463"/>
      <c r="V772" s="463"/>
      <c r="W772" s="463"/>
      <c r="X772" s="463"/>
      <c r="Y772" s="463"/>
      <c r="Z772" s="463"/>
      <c r="AA772" s="463"/>
    </row>
    <row r="773" spans="1:27" x14ac:dyDescent="0.3">
      <c r="A773" s="229"/>
      <c r="B773" s="230"/>
      <c r="C773" s="229"/>
      <c r="D773" s="229"/>
      <c r="E773" s="229"/>
      <c r="F773" s="229"/>
      <c r="G773" s="229"/>
      <c r="H773" s="229"/>
      <c r="I773" s="229"/>
      <c r="J773" s="229"/>
      <c r="K773" s="229"/>
      <c r="L773" s="229"/>
      <c r="M773" s="230"/>
      <c r="N773" s="230"/>
      <c r="O773" s="229"/>
      <c r="P773" s="229"/>
      <c r="Q773" s="229"/>
      <c r="R773" s="229"/>
      <c r="S773" s="229"/>
      <c r="T773" s="229"/>
      <c r="U773" s="463"/>
      <c r="V773" s="463"/>
      <c r="W773" s="463"/>
      <c r="X773" s="463"/>
      <c r="Y773" s="463"/>
      <c r="Z773" s="463"/>
      <c r="AA773" s="463"/>
    </row>
    <row r="774" spans="1:27" x14ac:dyDescent="0.3">
      <c r="A774" s="229"/>
      <c r="B774" s="230"/>
      <c r="C774" s="229"/>
      <c r="D774" s="229"/>
      <c r="E774" s="229"/>
      <c r="F774" s="229"/>
      <c r="G774" s="229"/>
      <c r="H774" s="229"/>
      <c r="I774" s="229"/>
      <c r="J774" s="229"/>
      <c r="K774" s="229"/>
      <c r="L774" s="229"/>
      <c r="M774" s="230"/>
      <c r="N774" s="230"/>
      <c r="O774" s="229"/>
      <c r="P774" s="229"/>
      <c r="Q774" s="229"/>
      <c r="R774" s="229"/>
      <c r="S774" s="229"/>
      <c r="T774" s="229"/>
      <c r="U774" s="463"/>
      <c r="V774" s="463"/>
      <c r="W774" s="463"/>
      <c r="X774" s="463"/>
      <c r="Y774" s="463"/>
      <c r="Z774" s="463"/>
      <c r="AA774" s="463"/>
    </row>
    <row r="775" spans="1:27" x14ac:dyDescent="0.3">
      <c r="A775" s="229"/>
      <c r="B775" s="230"/>
      <c r="C775" s="229"/>
      <c r="D775" s="229"/>
      <c r="E775" s="229"/>
      <c r="F775" s="229"/>
      <c r="G775" s="229"/>
      <c r="H775" s="229"/>
      <c r="I775" s="229"/>
      <c r="J775" s="229"/>
      <c r="K775" s="229"/>
      <c r="L775" s="229"/>
      <c r="M775" s="230"/>
      <c r="N775" s="230"/>
      <c r="O775" s="229"/>
      <c r="P775" s="229"/>
      <c r="Q775" s="229"/>
      <c r="R775" s="229"/>
      <c r="S775" s="229"/>
      <c r="T775" s="229"/>
      <c r="U775" s="463"/>
      <c r="V775" s="463"/>
      <c r="W775" s="463"/>
      <c r="X775" s="463"/>
      <c r="Y775" s="463"/>
      <c r="Z775" s="463"/>
      <c r="AA775" s="463"/>
    </row>
    <row r="776" spans="1:27" x14ac:dyDescent="0.3">
      <c r="A776" s="229"/>
      <c r="B776" s="230"/>
      <c r="C776" s="229"/>
      <c r="D776" s="229"/>
      <c r="E776" s="229"/>
      <c r="F776" s="229"/>
      <c r="G776" s="229"/>
      <c r="H776" s="229"/>
      <c r="I776" s="229"/>
      <c r="J776" s="229"/>
      <c r="K776" s="229"/>
      <c r="L776" s="229"/>
      <c r="M776" s="230"/>
      <c r="N776" s="230"/>
      <c r="O776" s="229"/>
      <c r="P776" s="229"/>
      <c r="Q776" s="229"/>
      <c r="R776" s="229"/>
      <c r="S776" s="229"/>
      <c r="T776" s="229"/>
      <c r="U776" s="463"/>
      <c r="V776" s="463"/>
      <c r="W776" s="463"/>
      <c r="X776" s="463"/>
      <c r="Y776" s="463"/>
      <c r="Z776" s="463"/>
      <c r="AA776" s="463"/>
    </row>
    <row r="777" spans="1:27" x14ac:dyDescent="0.3">
      <c r="A777" s="229"/>
      <c r="B777" s="230"/>
      <c r="C777" s="229"/>
      <c r="D777" s="229"/>
      <c r="E777" s="229"/>
      <c r="F777" s="229"/>
      <c r="G777" s="229"/>
      <c r="H777" s="229"/>
      <c r="I777" s="229"/>
      <c r="J777" s="229"/>
      <c r="K777" s="229"/>
      <c r="L777" s="229"/>
      <c r="M777" s="230"/>
      <c r="N777" s="230"/>
      <c r="O777" s="229"/>
      <c r="P777" s="229"/>
      <c r="Q777" s="229"/>
      <c r="R777" s="229"/>
      <c r="S777" s="229"/>
      <c r="T777" s="229"/>
      <c r="U777" s="463"/>
      <c r="V777" s="463"/>
      <c r="W777" s="463"/>
      <c r="X777" s="463"/>
      <c r="Y777" s="463"/>
      <c r="Z777" s="463"/>
      <c r="AA777" s="463"/>
    </row>
    <row r="778" spans="1:27" x14ac:dyDescent="0.3">
      <c r="A778" s="229"/>
      <c r="B778" s="230"/>
      <c r="C778" s="229"/>
      <c r="D778" s="229"/>
      <c r="E778" s="229"/>
      <c r="F778" s="229"/>
      <c r="G778" s="229"/>
      <c r="H778" s="229"/>
      <c r="I778" s="229"/>
      <c r="J778" s="229"/>
      <c r="K778" s="229"/>
      <c r="L778" s="229"/>
      <c r="M778" s="230"/>
      <c r="N778" s="230"/>
      <c r="O778" s="229"/>
      <c r="P778" s="229"/>
      <c r="Q778" s="229"/>
      <c r="R778" s="229"/>
      <c r="S778" s="229"/>
      <c r="T778" s="229"/>
      <c r="U778" s="463"/>
      <c r="V778" s="463"/>
      <c r="W778" s="463"/>
      <c r="X778" s="463"/>
      <c r="Y778" s="463"/>
      <c r="Z778" s="463"/>
      <c r="AA778" s="463"/>
    </row>
    <row r="779" spans="1:27" x14ac:dyDescent="0.3">
      <c r="A779" s="229"/>
      <c r="B779" s="230"/>
      <c r="C779" s="229"/>
      <c r="D779" s="229"/>
      <c r="E779" s="229"/>
      <c r="F779" s="229"/>
      <c r="G779" s="229"/>
      <c r="H779" s="229"/>
      <c r="I779" s="229"/>
      <c r="J779" s="229"/>
      <c r="K779" s="229"/>
      <c r="L779" s="229"/>
      <c r="M779" s="230"/>
      <c r="N779" s="230"/>
      <c r="O779" s="229"/>
      <c r="P779" s="229"/>
      <c r="Q779" s="229"/>
      <c r="R779" s="229"/>
      <c r="S779" s="229"/>
      <c r="T779" s="229"/>
      <c r="U779" s="463"/>
      <c r="V779" s="463"/>
      <c r="W779" s="463"/>
      <c r="X779" s="463"/>
      <c r="Y779" s="463"/>
      <c r="Z779" s="463"/>
      <c r="AA779" s="463"/>
    </row>
    <row r="780" spans="1:27" x14ac:dyDescent="0.3">
      <c r="A780" s="229"/>
      <c r="B780" s="230"/>
      <c r="C780" s="229"/>
      <c r="D780" s="229"/>
      <c r="E780" s="229"/>
      <c r="F780" s="229"/>
      <c r="G780" s="229"/>
      <c r="H780" s="229"/>
      <c r="I780" s="229"/>
      <c r="J780" s="229"/>
      <c r="K780" s="229"/>
      <c r="L780" s="229"/>
      <c r="M780" s="230"/>
      <c r="N780" s="230"/>
      <c r="O780" s="229"/>
      <c r="P780" s="229"/>
      <c r="Q780" s="229"/>
      <c r="R780" s="229"/>
      <c r="S780" s="229"/>
      <c r="T780" s="229"/>
      <c r="U780" s="463"/>
      <c r="V780" s="463"/>
      <c r="W780" s="463"/>
      <c r="X780" s="463"/>
      <c r="Y780" s="463"/>
      <c r="Z780" s="463"/>
      <c r="AA780" s="463"/>
    </row>
    <row r="781" spans="1:27" x14ac:dyDescent="0.3">
      <c r="A781" s="229"/>
      <c r="B781" s="230"/>
      <c r="C781" s="229"/>
      <c r="D781" s="229"/>
      <c r="E781" s="229"/>
      <c r="F781" s="229"/>
      <c r="G781" s="229"/>
      <c r="H781" s="229"/>
      <c r="I781" s="229"/>
      <c r="J781" s="229"/>
      <c r="K781" s="229"/>
      <c r="L781" s="229"/>
      <c r="M781" s="230"/>
      <c r="N781" s="230"/>
      <c r="O781" s="229"/>
      <c r="P781" s="229"/>
      <c r="Q781" s="229"/>
      <c r="R781" s="229"/>
      <c r="S781" s="229"/>
      <c r="T781" s="229"/>
      <c r="U781" s="463"/>
      <c r="V781" s="463"/>
      <c r="W781" s="463"/>
      <c r="X781" s="463"/>
      <c r="Y781" s="463"/>
      <c r="Z781" s="463"/>
      <c r="AA781" s="463"/>
    </row>
    <row r="782" spans="1:27" x14ac:dyDescent="0.3">
      <c r="A782" s="229"/>
      <c r="B782" s="230"/>
      <c r="C782" s="229"/>
      <c r="D782" s="229"/>
      <c r="E782" s="229"/>
      <c r="F782" s="229"/>
      <c r="G782" s="229"/>
      <c r="H782" s="229"/>
      <c r="I782" s="229"/>
      <c r="J782" s="229"/>
      <c r="K782" s="229"/>
      <c r="L782" s="229"/>
      <c r="M782" s="230"/>
      <c r="N782" s="230"/>
      <c r="O782" s="229"/>
      <c r="P782" s="229"/>
      <c r="Q782" s="229"/>
      <c r="R782" s="229"/>
      <c r="S782" s="229"/>
      <c r="T782" s="229"/>
      <c r="U782" s="463"/>
      <c r="V782" s="463"/>
      <c r="W782" s="463"/>
      <c r="X782" s="463"/>
      <c r="Y782" s="463"/>
      <c r="Z782" s="463"/>
      <c r="AA782" s="463"/>
    </row>
    <row r="783" spans="1:27" x14ac:dyDescent="0.3">
      <c r="A783" s="229"/>
      <c r="B783" s="230"/>
      <c r="C783" s="229"/>
      <c r="D783" s="229"/>
      <c r="E783" s="229"/>
      <c r="F783" s="229"/>
      <c r="G783" s="229"/>
      <c r="H783" s="229"/>
      <c r="I783" s="229"/>
      <c r="J783" s="229"/>
      <c r="K783" s="229"/>
      <c r="L783" s="229"/>
      <c r="M783" s="230"/>
      <c r="N783" s="230"/>
      <c r="O783" s="229"/>
      <c r="P783" s="229"/>
      <c r="Q783" s="229"/>
      <c r="R783" s="229"/>
      <c r="S783" s="229"/>
      <c r="T783" s="229"/>
      <c r="U783" s="463"/>
      <c r="V783" s="463"/>
      <c r="W783" s="463"/>
      <c r="X783" s="463"/>
      <c r="Y783" s="463"/>
      <c r="Z783" s="463"/>
      <c r="AA783" s="463"/>
    </row>
    <row r="784" spans="1:27" x14ac:dyDescent="0.3">
      <c r="A784" s="229"/>
      <c r="B784" s="230"/>
      <c r="C784" s="229"/>
      <c r="D784" s="229"/>
      <c r="E784" s="229"/>
      <c r="F784" s="229"/>
      <c r="G784" s="229"/>
      <c r="H784" s="229"/>
      <c r="I784" s="229"/>
      <c r="J784" s="229"/>
      <c r="K784" s="229"/>
      <c r="L784" s="229"/>
      <c r="M784" s="230"/>
      <c r="N784" s="230"/>
      <c r="O784" s="229"/>
      <c r="P784" s="229"/>
      <c r="Q784" s="229"/>
      <c r="R784" s="229"/>
      <c r="S784" s="229"/>
      <c r="T784" s="229"/>
      <c r="U784" s="463"/>
      <c r="V784" s="463"/>
      <c r="W784" s="463"/>
      <c r="X784" s="463"/>
      <c r="Y784" s="463"/>
      <c r="Z784" s="463"/>
      <c r="AA784" s="463"/>
    </row>
    <row r="785" spans="1:27" x14ac:dyDescent="0.3">
      <c r="A785" s="229"/>
      <c r="B785" s="230"/>
      <c r="C785" s="229"/>
      <c r="D785" s="229"/>
      <c r="E785" s="229"/>
      <c r="F785" s="229"/>
      <c r="G785" s="229"/>
      <c r="H785" s="229"/>
      <c r="I785" s="229"/>
      <c r="J785" s="229"/>
      <c r="K785" s="229"/>
      <c r="L785" s="229"/>
      <c r="M785" s="230"/>
      <c r="N785" s="230"/>
      <c r="O785" s="229"/>
      <c r="P785" s="229"/>
      <c r="Q785" s="229"/>
      <c r="R785" s="229"/>
      <c r="S785" s="229"/>
      <c r="T785" s="229"/>
      <c r="U785" s="463"/>
      <c r="V785" s="463"/>
      <c r="W785" s="463"/>
      <c r="X785" s="463"/>
      <c r="Y785" s="463"/>
      <c r="Z785" s="463"/>
      <c r="AA785" s="463"/>
    </row>
    <row r="786" spans="1:27" x14ac:dyDescent="0.3">
      <c r="A786" s="229"/>
      <c r="B786" s="230"/>
      <c r="C786" s="229"/>
      <c r="D786" s="229"/>
      <c r="E786" s="229"/>
      <c r="F786" s="229"/>
      <c r="G786" s="229"/>
      <c r="H786" s="229"/>
      <c r="I786" s="229"/>
      <c r="J786" s="229"/>
      <c r="K786" s="229"/>
      <c r="L786" s="229"/>
      <c r="M786" s="230"/>
      <c r="N786" s="230"/>
      <c r="O786" s="229"/>
      <c r="P786" s="229"/>
      <c r="Q786" s="229"/>
      <c r="R786" s="229"/>
      <c r="S786" s="229"/>
      <c r="T786" s="229"/>
      <c r="U786" s="463"/>
      <c r="V786" s="463"/>
      <c r="W786" s="463"/>
      <c r="X786" s="463"/>
      <c r="Y786" s="463"/>
      <c r="Z786" s="463"/>
      <c r="AA786" s="463"/>
    </row>
    <row r="787" spans="1:27" x14ac:dyDescent="0.3">
      <c r="A787" s="229"/>
      <c r="B787" s="230"/>
      <c r="C787" s="229"/>
      <c r="D787" s="229"/>
      <c r="E787" s="229"/>
      <c r="F787" s="229"/>
      <c r="G787" s="229"/>
      <c r="H787" s="229"/>
      <c r="I787" s="229"/>
      <c r="J787" s="229"/>
      <c r="K787" s="229"/>
      <c r="L787" s="229"/>
      <c r="M787" s="230"/>
      <c r="N787" s="230"/>
      <c r="O787" s="229"/>
      <c r="P787" s="229"/>
      <c r="Q787" s="229"/>
      <c r="R787" s="229"/>
      <c r="S787" s="229"/>
      <c r="T787" s="229"/>
      <c r="U787" s="463"/>
      <c r="V787" s="463"/>
      <c r="W787" s="463"/>
      <c r="X787" s="463"/>
      <c r="Y787" s="463"/>
      <c r="Z787" s="463"/>
      <c r="AA787" s="463"/>
    </row>
    <row r="788" spans="1:27" x14ac:dyDescent="0.3">
      <c r="A788" s="229"/>
      <c r="B788" s="230"/>
      <c r="C788" s="229"/>
      <c r="D788" s="229"/>
      <c r="E788" s="229"/>
      <c r="F788" s="229"/>
      <c r="G788" s="229"/>
      <c r="H788" s="229"/>
      <c r="I788" s="229"/>
      <c r="J788" s="229"/>
      <c r="K788" s="229"/>
      <c r="L788" s="229"/>
      <c r="M788" s="230"/>
      <c r="N788" s="230"/>
      <c r="O788" s="229"/>
      <c r="P788" s="229"/>
      <c r="Q788" s="229"/>
      <c r="R788" s="229"/>
      <c r="S788" s="229"/>
      <c r="T788" s="229"/>
      <c r="U788" s="463"/>
      <c r="V788" s="463"/>
      <c r="W788" s="463"/>
      <c r="X788" s="463"/>
      <c r="Y788" s="463"/>
      <c r="Z788" s="463"/>
      <c r="AA788" s="463"/>
    </row>
    <row r="789" spans="1:27" x14ac:dyDescent="0.3">
      <c r="A789" s="229"/>
      <c r="B789" s="230"/>
      <c r="C789" s="229"/>
      <c r="D789" s="229"/>
      <c r="E789" s="229"/>
      <c r="F789" s="229"/>
      <c r="G789" s="229"/>
      <c r="H789" s="229"/>
      <c r="I789" s="229"/>
      <c r="J789" s="229"/>
      <c r="K789" s="229"/>
      <c r="L789" s="229"/>
      <c r="M789" s="230"/>
      <c r="N789" s="230"/>
      <c r="O789" s="229"/>
      <c r="P789" s="229"/>
      <c r="Q789" s="229"/>
      <c r="R789" s="229"/>
      <c r="S789" s="229"/>
      <c r="T789" s="229"/>
      <c r="U789" s="463"/>
      <c r="V789" s="463"/>
      <c r="W789" s="463"/>
      <c r="X789" s="463"/>
      <c r="Y789" s="463"/>
      <c r="Z789" s="463"/>
      <c r="AA789" s="463"/>
    </row>
    <row r="790" spans="1:27" x14ac:dyDescent="0.3">
      <c r="A790" s="229"/>
      <c r="B790" s="230"/>
      <c r="C790" s="229"/>
      <c r="D790" s="229"/>
      <c r="E790" s="229"/>
      <c r="F790" s="229"/>
      <c r="G790" s="229"/>
      <c r="H790" s="229"/>
      <c r="I790" s="229"/>
      <c r="J790" s="229"/>
      <c r="K790" s="229"/>
      <c r="L790" s="229"/>
      <c r="M790" s="230"/>
      <c r="N790" s="230"/>
      <c r="O790" s="229"/>
      <c r="P790" s="229"/>
      <c r="Q790" s="229"/>
      <c r="R790" s="229"/>
      <c r="S790" s="229"/>
      <c r="T790" s="229"/>
      <c r="U790" s="463"/>
      <c r="V790" s="463"/>
      <c r="W790" s="463"/>
      <c r="X790" s="463"/>
      <c r="Y790" s="463"/>
      <c r="Z790" s="463"/>
      <c r="AA790" s="463"/>
    </row>
    <row r="791" spans="1:27" x14ac:dyDescent="0.3">
      <c r="A791" s="229"/>
      <c r="B791" s="230"/>
      <c r="C791" s="229"/>
      <c r="D791" s="229"/>
      <c r="E791" s="229"/>
      <c r="F791" s="229"/>
      <c r="G791" s="229"/>
      <c r="H791" s="229"/>
      <c r="I791" s="229"/>
      <c r="J791" s="229"/>
      <c r="K791" s="229"/>
      <c r="L791" s="229"/>
      <c r="M791" s="230"/>
      <c r="N791" s="230"/>
      <c r="O791" s="229"/>
      <c r="P791" s="229"/>
      <c r="Q791" s="229"/>
      <c r="R791" s="229"/>
      <c r="S791" s="229"/>
      <c r="T791" s="229"/>
      <c r="U791" s="463"/>
      <c r="V791" s="463"/>
      <c r="W791" s="463"/>
      <c r="X791" s="463"/>
      <c r="Y791" s="463"/>
      <c r="Z791" s="463"/>
      <c r="AA791" s="463"/>
    </row>
    <row r="792" spans="1:27" x14ac:dyDescent="0.3">
      <c r="A792" s="229"/>
      <c r="B792" s="230"/>
      <c r="C792" s="229"/>
      <c r="D792" s="229"/>
      <c r="E792" s="229"/>
      <c r="F792" s="229"/>
      <c r="G792" s="229"/>
      <c r="H792" s="229"/>
      <c r="I792" s="229"/>
      <c r="J792" s="229"/>
      <c r="K792" s="229"/>
      <c r="L792" s="229"/>
      <c r="M792" s="230"/>
      <c r="N792" s="230"/>
      <c r="O792" s="229"/>
      <c r="P792" s="229"/>
      <c r="Q792" s="229"/>
      <c r="R792" s="229"/>
      <c r="S792" s="229"/>
      <c r="T792" s="229"/>
      <c r="U792" s="463"/>
      <c r="V792" s="463"/>
      <c r="W792" s="463"/>
      <c r="X792" s="463"/>
      <c r="Y792" s="463"/>
      <c r="Z792" s="463"/>
      <c r="AA792" s="463"/>
    </row>
    <row r="793" spans="1:27" x14ac:dyDescent="0.3">
      <c r="A793" s="229"/>
      <c r="B793" s="230"/>
      <c r="C793" s="229"/>
      <c r="D793" s="229"/>
      <c r="E793" s="229"/>
      <c r="F793" s="229"/>
      <c r="G793" s="229"/>
      <c r="H793" s="229"/>
      <c r="I793" s="229"/>
      <c r="J793" s="229"/>
      <c r="K793" s="229"/>
      <c r="L793" s="229"/>
      <c r="M793" s="230"/>
      <c r="N793" s="230"/>
      <c r="O793" s="229"/>
      <c r="P793" s="229"/>
      <c r="Q793" s="229"/>
      <c r="R793" s="229"/>
      <c r="S793" s="229"/>
      <c r="T793" s="229"/>
      <c r="U793" s="463"/>
      <c r="V793" s="463"/>
      <c r="W793" s="463"/>
      <c r="X793" s="463"/>
      <c r="Y793" s="463"/>
      <c r="Z793" s="463"/>
      <c r="AA793" s="463"/>
    </row>
    <row r="794" spans="1:27" x14ac:dyDescent="0.3">
      <c r="A794" s="229"/>
      <c r="B794" s="230"/>
      <c r="C794" s="229"/>
      <c r="D794" s="229"/>
      <c r="E794" s="229"/>
      <c r="F794" s="229"/>
      <c r="G794" s="229"/>
      <c r="H794" s="229"/>
      <c r="I794" s="229"/>
      <c r="J794" s="229"/>
      <c r="K794" s="229"/>
      <c r="L794" s="229"/>
      <c r="M794" s="230"/>
      <c r="N794" s="230"/>
      <c r="O794" s="229"/>
      <c r="P794" s="229"/>
      <c r="Q794" s="229"/>
      <c r="R794" s="229"/>
      <c r="S794" s="229"/>
      <c r="T794" s="229"/>
      <c r="U794" s="463"/>
      <c r="V794" s="463"/>
      <c r="W794" s="463"/>
      <c r="X794" s="463"/>
      <c r="Y794" s="463"/>
      <c r="Z794" s="463"/>
      <c r="AA794" s="463"/>
    </row>
    <row r="795" spans="1:27" x14ac:dyDescent="0.3">
      <c r="A795" s="229"/>
      <c r="B795" s="230"/>
      <c r="C795" s="229"/>
      <c r="D795" s="229"/>
      <c r="E795" s="229"/>
      <c r="F795" s="229"/>
      <c r="G795" s="229"/>
      <c r="H795" s="229"/>
      <c r="I795" s="229"/>
      <c r="J795" s="229"/>
      <c r="K795" s="229"/>
      <c r="L795" s="229"/>
      <c r="M795" s="230"/>
      <c r="N795" s="230"/>
      <c r="O795" s="229"/>
      <c r="P795" s="229"/>
      <c r="Q795" s="229"/>
      <c r="R795" s="229"/>
      <c r="S795" s="229"/>
      <c r="T795" s="229"/>
      <c r="U795" s="463"/>
      <c r="V795" s="463"/>
      <c r="W795" s="463"/>
      <c r="X795" s="463"/>
      <c r="Y795" s="463"/>
      <c r="Z795" s="463"/>
      <c r="AA795" s="463"/>
    </row>
    <row r="796" spans="1:27" x14ac:dyDescent="0.3">
      <c r="A796" s="229"/>
      <c r="B796" s="230"/>
      <c r="C796" s="229"/>
      <c r="D796" s="229"/>
      <c r="E796" s="229"/>
      <c r="F796" s="229"/>
      <c r="G796" s="229"/>
      <c r="H796" s="229"/>
      <c r="I796" s="229"/>
      <c r="J796" s="229"/>
      <c r="K796" s="229"/>
      <c r="L796" s="229"/>
      <c r="M796" s="230"/>
      <c r="N796" s="230"/>
      <c r="O796" s="229"/>
      <c r="P796" s="229"/>
      <c r="Q796" s="229"/>
      <c r="R796" s="229"/>
      <c r="S796" s="229"/>
      <c r="T796" s="229"/>
      <c r="U796" s="463"/>
      <c r="V796" s="463"/>
      <c r="W796" s="463"/>
      <c r="X796" s="463"/>
      <c r="Y796" s="463"/>
      <c r="Z796" s="463"/>
      <c r="AA796" s="463"/>
    </row>
    <row r="797" spans="1:27" x14ac:dyDescent="0.3">
      <c r="A797" s="229"/>
      <c r="B797" s="230"/>
      <c r="C797" s="229"/>
      <c r="D797" s="229"/>
      <c r="E797" s="229"/>
      <c r="F797" s="229"/>
      <c r="G797" s="229"/>
      <c r="H797" s="229"/>
      <c r="I797" s="229"/>
      <c r="J797" s="229"/>
      <c r="K797" s="229"/>
      <c r="L797" s="229"/>
      <c r="M797" s="230"/>
      <c r="N797" s="230"/>
      <c r="O797" s="229"/>
      <c r="P797" s="229"/>
      <c r="Q797" s="229"/>
      <c r="R797" s="229"/>
      <c r="S797" s="229"/>
      <c r="T797" s="229"/>
      <c r="U797" s="463"/>
      <c r="V797" s="463"/>
      <c r="W797" s="463"/>
      <c r="X797" s="463"/>
      <c r="Y797" s="463"/>
      <c r="Z797" s="463"/>
      <c r="AA797" s="463"/>
    </row>
    <row r="798" spans="1:27" x14ac:dyDescent="0.3">
      <c r="A798" s="229"/>
      <c r="B798" s="230"/>
      <c r="C798" s="229"/>
      <c r="D798" s="229"/>
      <c r="E798" s="229"/>
      <c r="F798" s="229"/>
      <c r="G798" s="229"/>
      <c r="H798" s="229"/>
      <c r="I798" s="229"/>
      <c r="J798" s="229"/>
      <c r="K798" s="229"/>
      <c r="L798" s="229"/>
      <c r="M798" s="230"/>
      <c r="N798" s="230"/>
      <c r="O798" s="229"/>
      <c r="P798" s="229"/>
      <c r="Q798" s="229"/>
      <c r="R798" s="229"/>
      <c r="S798" s="229"/>
      <c r="T798" s="229"/>
      <c r="U798" s="463"/>
      <c r="V798" s="463"/>
      <c r="W798" s="463"/>
      <c r="X798" s="463"/>
      <c r="Y798" s="463"/>
      <c r="Z798" s="463"/>
      <c r="AA798" s="463"/>
    </row>
    <row r="799" spans="1:27" x14ac:dyDescent="0.3">
      <c r="A799" s="229"/>
      <c r="B799" s="230"/>
      <c r="C799" s="229"/>
      <c r="D799" s="229"/>
      <c r="E799" s="229"/>
      <c r="F799" s="229"/>
      <c r="G799" s="229"/>
      <c r="H799" s="229"/>
      <c r="I799" s="229"/>
      <c r="J799" s="229"/>
      <c r="K799" s="229"/>
      <c r="L799" s="229"/>
      <c r="M799" s="230"/>
      <c r="N799" s="230"/>
      <c r="O799" s="229"/>
      <c r="P799" s="229"/>
      <c r="Q799" s="229"/>
      <c r="R799" s="229"/>
      <c r="S799" s="229"/>
      <c r="T799" s="229"/>
      <c r="U799" s="463"/>
      <c r="V799" s="463"/>
      <c r="W799" s="463"/>
      <c r="X799" s="463"/>
      <c r="Y799" s="463"/>
      <c r="Z799" s="463"/>
      <c r="AA799" s="463"/>
    </row>
    <row r="800" spans="1:27" x14ac:dyDescent="0.3">
      <c r="A800" s="229"/>
      <c r="B800" s="230"/>
      <c r="C800" s="229"/>
      <c r="D800" s="229"/>
      <c r="E800" s="229"/>
      <c r="F800" s="229"/>
      <c r="G800" s="229"/>
      <c r="H800" s="229"/>
      <c r="I800" s="229"/>
      <c r="J800" s="229"/>
      <c r="K800" s="229"/>
      <c r="L800" s="229"/>
      <c r="M800" s="230"/>
      <c r="N800" s="230"/>
      <c r="O800" s="229"/>
      <c r="P800" s="229"/>
      <c r="Q800" s="229"/>
      <c r="R800" s="229"/>
      <c r="S800" s="229"/>
      <c r="T800" s="229"/>
      <c r="U800" s="463"/>
      <c r="V800" s="463"/>
      <c r="W800" s="463"/>
      <c r="X800" s="463"/>
      <c r="Y800" s="463"/>
      <c r="Z800" s="463"/>
      <c r="AA800" s="463"/>
    </row>
    <row r="801" spans="1:27" x14ac:dyDescent="0.3">
      <c r="A801" s="229"/>
      <c r="B801" s="230"/>
      <c r="C801" s="229"/>
      <c r="D801" s="229"/>
      <c r="E801" s="229"/>
      <c r="F801" s="229"/>
      <c r="G801" s="229"/>
      <c r="H801" s="229"/>
      <c r="I801" s="229"/>
      <c r="J801" s="229"/>
      <c r="K801" s="229"/>
      <c r="L801" s="229"/>
      <c r="M801" s="230"/>
      <c r="N801" s="230"/>
      <c r="O801" s="229"/>
      <c r="P801" s="229"/>
      <c r="Q801" s="229"/>
      <c r="R801" s="229"/>
      <c r="S801" s="229"/>
      <c r="T801" s="229"/>
      <c r="U801" s="463"/>
      <c r="V801" s="463"/>
      <c r="W801" s="463"/>
      <c r="X801" s="463"/>
      <c r="Y801" s="463"/>
      <c r="Z801" s="463"/>
      <c r="AA801" s="463"/>
    </row>
    <row r="802" spans="1:27" x14ac:dyDescent="0.3">
      <c r="A802" s="229"/>
      <c r="B802" s="230"/>
      <c r="C802" s="229"/>
      <c r="D802" s="229"/>
      <c r="E802" s="229"/>
      <c r="F802" s="229"/>
      <c r="G802" s="229"/>
      <c r="H802" s="229"/>
      <c r="I802" s="229"/>
      <c r="J802" s="229"/>
      <c r="K802" s="229"/>
      <c r="L802" s="229"/>
      <c r="M802" s="230"/>
      <c r="N802" s="230"/>
      <c r="O802" s="229"/>
      <c r="P802" s="229"/>
      <c r="Q802" s="229"/>
      <c r="R802" s="229"/>
      <c r="S802" s="229"/>
      <c r="T802" s="229"/>
      <c r="U802" s="463"/>
      <c r="V802" s="463"/>
      <c r="W802" s="463"/>
      <c r="X802" s="463"/>
      <c r="Y802" s="463"/>
      <c r="Z802" s="463"/>
      <c r="AA802" s="463"/>
    </row>
    <row r="803" spans="1:27" x14ac:dyDescent="0.3">
      <c r="A803" s="229"/>
      <c r="B803" s="230"/>
      <c r="C803" s="229"/>
      <c r="D803" s="229"/>
      <c r="E803" s="229"/>
      <c r="F803" s="229"/>
      <c r="G803" s="229"/>
      <c r="H803" s="229"/>
      <c r="I803" s="229"/>
      <c r="J803" s="229"/>
      <c r="K803" s="229"/>
      <c r="L803" s="229"/>
      <c r="M803" s="230"/>
      <c r="N803" s="230"/>
      <c r="O803" s="229"/>
      <c r="P803" s="229"/>
      <c r="Q803" s="229"/>
      <c r="R803" s="229"/>
      <c r="S803" s="229"/>
      <c r="T803" s="229"/>
      <c r="U803" s="463"/>
      <c r="V803" s="463"/>
      <c r="W803" s="463"/>
      <c r="X803" s="463"/>
      <c r="Y803" s="463"/>
      <c r="Z803" s="463"/>
      <c r="AA803" s="463"/>
    </row>
    <row r="804" spans="1:27" x14ac:dyDescent="0.3">
      <c r="A804" s="229"/>
      <c r="B804" s="230"/>
      <c r="C804" s="229"/>
      <c r="D804" s="229"/>
      <c r="E804" s="229"/>
      <c r="F804" s="229"/>
      <c r="G804" s="229"/>
      <c r="H804" s="229"/>
      <c r="I804" s="229"/>
      <c r="J804" s="229"/>
      <c r="K804" s="229"/>
      <c r="L804" s="229"/>
      <c r="M804" s="230"/>
      <c r="N804" s="230"/>
      <c r="O804" s="229"/>
      <c r="P804" s="229"/>
      <c r="Q804" s="229"/>
      <c r="R804" s="229"/>
      <c r="S804" s="229"/>
      <c r="T804" s="229"/>
      <c r="U804" s="463"/>
      <c r="V804" s="463"/>
      <c r="W804" s="463"/>
      <c r="X804" s="463"/>
      <c r="Y804" s="463"/>
      <c r="Z804" s="463"/>
      <c r="AA804" s="463"/>
    </row>
    <row r="805" spans="1:27" x14ac:dyDescent="0.3">
      <c r="A805" s="229"/>
      <c r="B805" s="230"/>
      <c r="C805" s="229"/>
      <c r="D805" s="229"/>
      <c r="E805" s="229"/>
      <c r="F805" s="229"/>
      <c r="G805" s="229"/>
      <c r="H805" s="229"/>
      <c r="I805" s="229"/>
      <c r="J805" s="229"/>
      <c r="K805" s="229"/>
      <c r="L805" s="229"/>
      <c r="M805" s="230"/>
      <c r="N805" s="230"/>
      <c r="O805" s="229"/>
      <c r="P805" s="229"/>
      <c r="Q805" s="229"/>
      <c r="R805" s="229"/>
      <c r="S805" s="229"/>
      <c r="T805" s="229"/>
      <c r="U805" s="463"/>
      <c r="V805" s="463"/>
      <c r="W805" s="463"/>
      <c r="X805" s="463"/>
      <c r="Y805" s="463"/>
      <c r="Z805" s="463"/>
      <c r="AA805" s="463"/>
    </row>
    <row r="806" spans="1:27" x14ac:dyDescent="0.3">
      <c r="A806" s="229"/>
      <c r="B806" s="230"/>
      <c r="C806" s="229"/>
      <c r="D806" s="229"/>
      <c r="E806" s="229"/>
      <c r="F806" s="229"/>
      <c r="G806" s="229"/>
      <c r="H806" s="229"/>
      <c r="I806" s="229"/>
      <c r="J806" s="229"/>
      <c r="K806" s="229"/>
      <c r="L806" s="229"/>
      <c r="M806" s="230"/>
      <c r="N806" s="230"/>
      <c r="O806" s="229"/>
      <c r="P806" s="229"/>
      <c r="Q806" s="229"/>
      <c r="R806" s="229"/>
      <c r="S806" s="229"/>
      <c r="T806" s="229"/>
      <c r="U806" s="463"/>
      <c r="V806" s="463"/>
      <c r="W806" s="463"/>
      <c r="X806" s="463"/>
      <c r="Y806" s="463"/>
      <c r="Z806" s="463"/>
      <c r="AA806" s="463"/>
    </row>
    <row r="807" spans="1:27" x14ac:dyDescent="0.3">
      <c r="A807" s="229"/>
      <c r="B807" s="230"/>
      <c r="C807" s="229"/>
      <c r="D807" s="229"/>
      <c r="E807" s="229"/>
      <c r="F807" s="229"/>
      <c r="G807" s="229"/>
      <c r="H807" s="229"/>
      <c r="I807" s="229"/>
      <c r="J807" s="229"/>
      <c r="K807" s="229"/>
      <c r="L807" s="229"/>
      <c r="M807" s="230"/>
      <c r="N807" s="230"/>
      <c r="O807" s="229"/>
      <c r="P807" s="229"/>
      <c r="Q807" s="229"/>
      <c r="R807" s="229"/>
      <c r="S807" s="229"/>
      <c r="T807" s="229"/>
      <c r="U807" s="463"/>
      <c r="V807" s="463"/>
      <c r="W807" s="463"/>
      <c r="X807" s="463"/>
      <c r="Y807" s="463"/>
      <c r="Z807" s="463"/>
      <c r="AA807" s="463"/>
    </row>
    <row r="808" spans="1:27" x14ac:dyDescent="0.3">
      <c r="A808" s="229"/>
      <c r="B808" s="230"/>
      <c r="C808" s="229"/>
      <c r="D808" s="229"/>
      <c r="E808" s="229"/>
      <c r="F808" s="229"/>
      <c r="G808" s="229"/>
      <c r="H808" s="229"/>
      <c r="I808" s="229"/>
      <c r="J808" s="229"/>
      <c r="K808" s="229"/>
      <c r="L808" s="229"/>
      <c r="M808" s="230"/>
      <c r="N808" s="230"/>
      <c r="O808" s="229"/>
      <c r="P808" s="229"/>
      <c r="Q808" s="229"/>
      <c r="R808" s="229"/>
      <c r="S808" s="229"/>
      <c r="T808" s="229"/>
      <c r="U808" s="463"/>
      <c r="V808" s="463"/>
      <c r="W808" s="463"/>
      <c r="X808" s="463"/>
      <c r="Y808" s="463"/>
      <c r="Z808" s="463"/>
      <c r="AA808" s="463"/>
    </row>
    <row r="809" spans="1:27" x14ac:dyDescent="0.3">
      <c r="A809" s="229"/>
      <c r="B809" s="230"/>
      <c r="C809" s="229"/>
      <c r="D809" s="229"/>
      <c r="E809" s="229"/>
      <c r="F809" s="229"/>
      <c r="G809" s="229"/>
      <c r="H809" s="229"/>
      <c r="I809" s="229"/>
      <c r="J809" s="229"/>
      <c r="K809" s="229"/>
      <c r="L809" s="229"/>
      <c r="M809" s="230"/>
      <c r="N809" s="230"/>
      <c r="O809" s="229"/>
      <c r="P809" s="229"/>
      <c r="Q809" s="229"/>
      <c r="R809" s="229"/>
      <c r="S809" s="229"/>
      <c r="T809" s="229"/>
      <c r="U809" s="463"/>
      <c r="V809" s="463"/>
      <c r="W809" s="463"/>
      <c r="X809" s="463"/>
      <c r="Y809" s="463"/>
      <c r="Z809" s="463"/>
      <c r="AA809" s="463"/>
    </row>
    <row r="810" spans="1:27" x14ac:dyDescent="0.3">
      <c r="A810" s="229"/>
      <c r="B810" s="230"/>
      <c r="C810" s="229"/>
      <c r="D810" s="229"/>
      <c r="E810" s="229"/>
      <c r="F810" s="229"/>
      <c r="G810" s="229"/>
      <c r="H810" s="229"/>
      <c r="I810" s="229"/>
      <c r="J810" s="229"/>
      <c r="K810" s="229"/>
      <c r="L810" s="229"/>
      <c r="M810" s="230"/>
      <c r="N810" s="230"/>
      <c r="O810" s="229"/>
      <c r="P810" s="229"/>
      <c r="Q810" s="229"/>
      <c r="R810" s="229"/>
      <c r="S810" s="229"/>
      <c r="T810" s="229"/>
      <c r="U810" s="463"/>
      <c r="V810" s="463"/>
      <c r="W810" s="463"/>
      <c r="X810" s="463"/>
      <c r="Y810" s="463"/>
      <c r="Z810" s="463"/>
      <c r="AA810" s="463"/>
    </row>
    <row r="811" spans="1:27" x14ac:dyDescent="0.3">
      <c r="A811" s="229"/>
      <c r="B811" s="230"/>
      <c r="C811" s="229"/>
      <c r="D811" s="229"/>
      <c r="E811" s="229"/>
      <c r="F811" s="229"/>
      <c r="G811" s="229"/>
      <c r="H811" s="229"/>
      <c r="I811" s="229"/>
      <c r="J811" s="229"/>
      <c r="K811" s="229"/>
      <c r="L811" s="229"/>
      <c r="M811" s="230"/>
      <c r="N811" s="230"/>
      <c r="O811" s="229"/>
      <c r="P811" s="229"/>
      <c r="Q811" s="229"/>
      <c r="R811" s="229"/>
      <c r="S811" s="229"/>
      <c r="T811" s="229"/>
      <c r="U811" s="463"/>
      <c r="V811" s="463"/>
      <c r="W811" s="463"/>
      <c r="X811" s="463"/>
      <c r="Y811" s="463"/>
      <c r="Z811" s="463"/>
      <c r="AA811" s="463"/>
    </row>
    <row r="812" spans="1:27" x14ac:dyDescent="0.3">
      <c r="A812" s="229"/>
      <c r="B812" s="230"/>
      <c r="C812" s="229"/>
      <c r="D812" s="229"/>
      <c r="E812" s="229"/>
      <c r="F812" s="229"/>
      <c r="G812" s="229"/>
      <c r="H812" s="229"/>
      <c r="I812" s="229"/>
      <c r="J812" s="229"/>
      <c r="K812" s="229"/>
      <c r="L812" s="229"/>
      <c r="M812" s="230"/>
      <c r="N812" s="230"/>
      <c r="O812" s="229"/>
      <c r="P812" s="229"/>
      <c r="Q812" s="229"/>
      <c r="R812" s="229"/>
      <c r="S812" s="229"/>
      <c r="T812" s="229"/>
      <c r="U812" s="463"/>
      <c r="V812" s="463"/>
      <c r="W812" s="463"/>
      <c r="X812" s="463"/>
      <c r="Y812" s="463"/>
      <c r="Z812" s="463"/>
      <c r="AA812" s="463"/>
    </row>
    <row r="813" spans="1:27" x14ac:dyDescent="0.3">
      <c r="A813" s="229"/>
      <c r="B813" s="230"/>
      <c r="C813" s="229"/>
      <c r="D813" s="229"/>
      <c r="E813" s="229"/>
      <c r="F813" s="229"/>
      <c r="G813" s="229"/>
      <c r="H813" s="229"/>
      <c r="I813" s="229"/>
      <c r="J813" s="229"/>
      <c r="K813" s="229"/>
      <c r="L813" s="229"/>
      <c r="M813" s="230"/>
      <c r="N813" s="230"/>
      <c r="O813" s="229"/>
      <c r="P813" s="229"/>
      <c r="Q813" s="229"/>
      <c r="R813" s="229"/>
      <c r="S813" s="229"/>
      <c r="T813" s="229"/>
      <c r="U813" s="463"/>
      <c r="V813" s="463"/>
      <c r="W813" s="463"/>
      <c r="X813" s="463"/>
      <c r="Y813" s="463"/>
      <c r="Z813" s="463"/>
      <c r="AA813" s="463"/>
    </row>
    <row r="814" spans="1:27" x14ac:dyDescent="0.3">
      <c r="A814" s="229"/>
      <c r="B814" s="230"/>
      <c r="C814" s="229"/>
      <c r="D814" s="229"/>
      <c r="E814" s="229"/>
      <c r="F814" s="229"/>
      <c r="G814" s="229"/>
      <c r="H814" s="229"/>
      <c r="I814" s="229"/>
      <c r="J814" s="229"/>
      <c r="K814" s="229"/>
      <c r="L814" s="229"/>
      <c r="M814" s="230"/>
      <c r="N814" s="230"/>
      <c r="O814" s="229"/>
      <c r="P814" s="229"/>
      <c r="Q814" s="229"/>
      <c r="R814" s="229"/>
      <c r="S814" s="229"/>
      <c r="T814" s="229"/>
      <c r="U814" s="463"/>
      <c r="V814" s="463"/>
      <c r="W814" s="463"/>
      <c r="X814" s="463"/>
      <c r="Y814" s="463"/>
      <c r="Z814" s="463"/>
      <c r="AA814" s="463"/>
    </row>
    <row r="815" spans="1:27" x14ac:dyDescent="0.3">
      <c r="A815" s="229"/>
      <c r="B815" s="230"/>
      <c r="C815" s="229"/>
      <c r="D815" s="229"/>
      <c r="E815" s="229"/>
      <c r="F815" s="229"/>
      <c r="G815" s="229"/>
      <c r="H815" s="229"/>
      <c r="I815" s="229"/>
      <c r="J815" s="229"/>
      <c r="K815" s="229"/>
      <c r="L815" s="229"/>
      <c r="M815" s="230"/>
      <c r="N815" s="230"/>
      <c r="O815" s="229"/>
      <c r="P815" s="229"/>
      <c r="Q815" s="229"/>
      <c r="R815" s="229"/>
      <c r="S815" s="229"/>
      <c r="T815" s="229"/>
      <c r="U815" s="463"/>
      <c r="V815" s="463"/>
      <c r="W815" s="463"/>
      <c r="X815" s="463"/>
      <c r="Y815" s="463"/>
      <c r="Z815" s="463"/>
      <c r="AA815" s="463"/>
    </row>
    <row r="816" spans="1:27" x14ac:dyDescent="0.3">
      <c r="A816" s="229"/>
      <c r="B816" s="230"/>
      <c r="C816" s="229"/>
      <c r="D816" s="229"/>
      <c r="E816" s="229"/>
      <c r="F816" s="229"/>
      <c r="G816" s="229"/>
      <c r="H816" s="229"/>
      <c r="I816" s="229"/>
      <c r="J816" s="229"/>
      <c r="K816" s="229"/>
      <c r="L816" s="229"/>
      <c r="M816" s="230"/>
      <c r="N816" s="230"/>
      <c r="O816" s="229"/>
      <c r="P816" s="229"/>
      <c r="Q816" s="229"/>
      <c r="R816" s="229"/>
      <c r="S816" s="229"/>
      <c r="T816" s="229"/>
      <c r="U816" s="463"/>
      <c r="V816" s="463"/>
      <c r="W816" s="463"/>
      <c r="X816" s="463"/>
      <c r="Y816" s="463"/>
      <c r="Z816" s="463"/>
      <c r="AA816" s="463"/>
    </row>
    <row r="817" spans="1:27" x14ac:dyDescent="0.3">
      <c r="A817" s="229"/>
      <c r="B817" s="230"/>
      <c r="C817" s="229"/>
      <c r="D817" s="229"/>
      <c r="E817" s="229"/>
      <c r="F817" s="229"/>
      <c r="G817" s="229"/>
      <c r="H817" s="229"/>
      <c r="I817" s="229"/>
      <c r="J817" s="229"/>
      <c r="K817" s="229"/>
      <c r="L817" s="229"/>
      <c r="M817" s="230"/>
      <c r="N817" s="230"/>
      <c r="O817" s="229"/>
      <c r="P817" s="229"/>
      <c r="Q817" s="229"/>
      <c r="R817" s="229"/>
      <c r="S817" s="229"/>
      <c r="T817" s="229"/>
      <c r="U817" s="463"/>
      <c r="V817" s="463"/>
      <c r="W817" s="463"/>
      <c r="X817" s="463"/>
      <c r="Y817" s="463"/>
      <c r="Z817" s="463"/>
      <c r="AA817" s="463"/>
    </row>
    <row r="818" spans="1:27" x14ac:dyDescent="0.3">
      <c r="A818" s="229"/>
      <c r="B818" s="230"/>
      <c r="C818" s="229"/>
      <c r="D818" s="229"/>
      <c r="E818" s="229"/>
      <c r="F818" s="229"/>
      <c r="G818" s="229"/>
      <c r="H818" s="229"/>
      <c r="I818" s="229"/>
      <c r="J818" s="229"/>
      <c r="K818" s="229"/>
      <c r="L818" s="229"/>
      <c r="M818" s="230"/>
      <c r="N818" s="230"/>
      <c r="O818" s="229"/>
      <c r="P818" s="229"/>
      <c r="Q818" s="229"/>
      <c r="R818" s="229"/>
      <c r="S818" s="229"/>
      <c r="T818" s="229"/>
      <c r="U818" s="463"/>
      <c r="V818" s="463"/>
      <c r="W818" s="463"/>
      <c r="X818" s="463"/>
      <c r="Y818" s="463"/>
      <c r="Z818" s="463"/>
      <c r="AA818" s="463"/>
    </row>
    <row r="819" spans="1:27" x14ac:dyDescent="0.3">
      <c r="A819" s="229"/>
      <c r="B819" s="230"/>
      <c r="C819" s="229"/>
      <c r="D819" s="229"/>
      <c r="E819" s="229"/>
      <c r="F819" s="229"/>
      <c r="G819" s="229"/>
      <c r="H819" s="229"/>
      <c r="I819" s="229"/>
      <c r="J819" s="229"/>
      <c r="K819" s="229"/>
      <c r="L819" s="229"/>
      <c r="M819" s="230"/>
      <c r="N819" s="230"/>
      <c r="O819" s="229"/>
      <c r="P819" s="229"/>
      <c r="Q819" s="229"/>
      <c r="R819" s="229"/>
      <c r="S819" s="229"/>
      <c r="T819" s="229"/>
      <c r="U819" s="463"/>
      <c r="V819" s="463"/>
      <c r="W819" s="463"/>
      <c r="X819" s="463"/>
      <c r="Y819" s="463"/>
      <c r="Z819" s="463"/>
      <c r="AA819" s="463"/>
    </row>
    <row r="820" spans="1:27" x14ac:dyDescent="0.3">
      <c r="A820" s="229"/>
      <c r="B820" s="230"/>
      <c r="C820" s="229"/>
      <c r="D820" s="229"/>
      <c r="E820" s="229"/>
      <c r="F820" s="229"/>
      <c r="G820" s="229"/>
      <c r="H820" s="229"/>
      <c r="I820" s="229"/>
      <c r="J820" s="229"/>
      <c r="K820" s="229"/>
      <c r="L820" s="229"/>
      <c r="M820" s="230"/>
      <c r="N820" s="230"/>
      <c r="O820" s="229"/>
      <c r="P820" s="229"/>
      <c r="Q820" s="229"/>
      <c r="R820" s="229"/>
      <c r="S820" s="229"/>
      <c r="T820" s="229"/>
      <c r="U820" s="463"/>
      <c r="V820" s="463"/>
      <c r="W820" s="463"/>
      <c r="X820" s="463"/>
      <c r="Y820" s="463"/>
      <c r="Z820" s="463"/>
      <c r="AA820" s="463"/>
    </row>
    <row r="821" spans="1:27" x14ac:dyDescent="0.3">
      <c r="A821" s="229"/>
      <c r="B821" s="230"/>
      <c r="C821" s="229"/>
      <c r="D821" s="229"/>
      <c r="E821" s="229"/>
      <c r="F821" s="229"/>
      <c r="G821" s="229"/>
      <c r="H821" s="229"/>
      <c r="I821" s="229"/>
      <c r="J821" s="229"/>
      <c r="K821" s="229"/>
      <c r="L821" s="229"/>
      <c r="M821" s="230"/>
      <c r="N821" s="230"/>
      <c r="O821" s="229"/>
      <c r="P821" s="229"/>
      <c r="Q821" s="229"/>
      <c r="R821" s="229"/>
      <c r="S821" s="229"/>
      <c r="T821" s="229"/>
      <c r="U821" s="463"/>
      <c r="V821" s="463"/>
      <c r="W821" s="463"/>
      <c r="X821" s="463"/>
      <c r="Y821" s="463"/>
      <c r="Z821" s="463"/>
      <c r="AA821" s="463"/>
    </row>
    <row r="822" spans="1:27" x14ac:dyDescent="0.3">
      <c r="A822" s="229"/>
      <c r="B822" s="230"/>
      <c r="C822" s="229"/>
      <c r="D822" s="229"/>
      <c r="E822" s="229"/>
      <c r="F822" s="229"/>
      <c r="G822" s="229"/>
      <c r="H822" s="229"/>
      <c r="I822" s="229"/>
      <c r="J822" s="229"/>
      <c r="K822" s="229"/>
      <c r="L822" s="229"/>
      <c r="M822" s="230"/>
      <c r="N822" s="230"/>
      <c r="O822" s="229"/>
      <c r="P822" s="229"/>
      <c r="Q822" s="229"/>
      <c r="R822" s="229"/>
      <c r="S822" s="229"/>
      <c r="T822" s="229"/>
      <c r="U822" s="463"/>
      <c r="V822" s="463"/>
      <c r="W822" s="463"/>
      <c r="X822" s="463"/>
      <c r="Y822" s="463"/>
      <c r="Z822" s="463"/>
      <c r="AA822" s="463"/>
    </row>
    <row r="823" spans="1:27" x14ac:dyDescent="0.3">
      <c r="A823" s="229"/>
      <c r="B823" s="230"/>
      <c r="C823" s="229"/>
      <c r="D823" s="229"/>
      <c r="E823" s="229"/>
      <c r="F823" s="229"/>
      <c r="G823" s="229"/>
      <c r="H823" s="229"/>
      <c r="I823" s="229"/>
      <c r="J823" s="229"/>
      <c r="K823" s="229"/>
      <c r="L823" s="229"/>
      <c r="M823" s="230"/>
      <c r="N823" s="230"/>
      <c r="O823" s="229"/>
      <c r="P823" s="229"/>
      <c r="Q823" s="229"/>
      <c r="R823" s="229"/>
      <c r="S823" s="229"/>
      <c r="T823" s="229"/>
      <c r="U823" s="463"/>
      <c r="V823" s="463"/>
      <c r="W823" s="463"/>
      <c r="X823" s="463"/>
      <c r="Y823" s="463"/>
      <c r="Z823" s="463"/>
      <c r="AA823" s="463"/>
    </row>
    <row r="824" spans="1:27" x14ac:dyDescent="0.3">
      <c r="A824" s="229"/>
      <c r="B824" s="230"/>
      <c r="C824" s="229"/>
      <c r="D824" s="229"/>
      <c r="E824" s="229"/>
      <c r="F824" s="229"/>
      <c r="G824" s="229"/>
      <c r="H824" s="229"/>
      <c r="I824" s="229"/>
      <c r="J824" s="229"/>
      <c r="K824" s="229"/>
      <c r="L824" s="229"/>
      <c r="M824" s="230"/>
      <c r="N824" s="230"/>
      <c r="O824" s="229"/>
      <c r="P824" s="229"/>
      <c r="Q824" s="229"/>
      <c r="R824" s="229"/>
      <c r="S824" s="229"/>
      <c r="T824" s="229"/>
      <c r="U824" s="463"/>
      <c r="V824" s="463"/>
      <c r="W824" s="463"/>
      <c r="X824" s="463"/>
      <c r="Y824" s="463"/>
      <c r="Z824" s="463"/>
      <c r="AA824" s="463"/>
    </row>
    <row r="825" spans="1:27" x14ac:dyDescent="0.3">
      <c r="A825" s="229"/>
      <c r="B825" s="230"/>
      <c r="C825" s="229"/>
      <c r="D825" s="229"/>
      <c r="E825" s="229"/>
      <c r="F825" s="229"/>
      <c r="G825" s="229"/>
      <c r="H825" s="229"/>
      <c r="I825" s="229"/>
      <c r="J825" s="229"/>
      <c r="K825" s="229"/>
      <c r="L825" s="229"/>
      <c r="M825" s="230"/>
      <c r="N825" s="230"/>
      <c r="O825" s="229"/>
      <c r="P825" s="229"/>
      <c r="Q825" s="229"/>
      <c r="R825" s="229"/>
      <c r="S825" s="229"/>
      <c r="T825" s="229"/>
      <c r="U825" s="463"/>
      <c r="V825" s="463"/>
      <c r="W825" s="463"/>
      <c r="X825" s="463"/>
      <c r="Y825" s="463"/>
      <c r="Z825" s="463"/>
      <c r="AA825" s="463"/>
    </row>
    <row r="826" spans="1:27" x14ac:dyDescent="0.3">
      <c r="A826" s="229"/>
      <c r="B826" s="230"/>
      <c r="C826" s="229"/>
      <c r="D826" s="229"/>
      <c r="E826" s="229"/>
      <c r="F826" s="229"/>
      <c r="G826" s="229"/>
      <c r="H826" s="229"/>
      <c r="I826" s="229"/>
      <c r="J826" s="229"/>
      <c r="K826" s="229"/>
      <c r="L826" s="229"/>
      <c r="M826" s="230"/>
      <c r="N826" s="230"/>
      <c r="O826" s="229"/>
      <c r="P826" s="229"/>
      <c r="Q826" s="229"/>
      <c r="R826" s="229"/>
      <c r="S826" s="229"/>
      <c r="T826" s="229"/>
      <c r="U826" s="463"/>
      <c r="V826" s="463"/>
      <c r="W826" s="463"/>
      <c r="X826" s="463"/>
      <c r="Y826" s="463"/>
      <c r="Z826" s="463"/>
      <c r="AA826" s="463"/>
    </row>
    <row r="827" spans="1:27" x14ac:dyDescent="0.3">
      <c r="A827" s="229"/>
      <c r="B827" s="230"/>
      <c r="C827" s="229"/>
      <c r="D827" s="229"/>
      <c r="E827" s="229"/>
      <c r="F827" s="229"/>
      <c r="G827" s="229"/>
      <c r="H827" s="229"/>
      <c r="I827" s="229"/>
      <c r="J827" s="229"/>
      <c r="K827" s="229"/>
      <c r="L827" s="229"/>
      <c r="M827" s="230"/>
      <c r="N827" s="230"/>
      <c r="O827" s="229"/>
      <c r="P827" s="229"/>
      <c r="Q827" s="229"/>
      <c r="R827" s="229"/>
      <c r="S827" s="229"/>
      <c r="T827" s="229"/>
      <c r="U827" s="463"/>
      <c r="V827" s="463"/>
      <c r="W827" s="463"/>
      <c r="X827" s="463"/>
      <c r="Y827" s="463"/>
      <c r="Z827" s="463"/>
      <c r="AA827" s="463"/>
    </row>
    <row r="828" spans="1:27" x14ac:dyDescent="0.3">
      <c r="A828" s="229"/>
      <c r="B828" s="230"/>
      <c r="C828" s="229"/>
      <c r="D828" s="229"/>
      <c r="E828" s="229"/>
      <c r="F828" s="229"/>
      <c r="G828" s="229"/>
      <c r="H828" s="229"/>
      <c r="I828" s="229"/>
      <c r="J828" s="229"/>
      <c r="K828" s="229"/>
      <c r="L828" s="229"/>
      <c r="M828" s="230"/>
      <c r="N828" s="230"/>
      <c r="O828" s="229"/>
      <c r="P828" s="229"/>
      <c r="Q828" s="229"/>
      <c r="R828" s="229"/>
      <c r="S828" s="229"/>
      <c r="T828" s="229"/>
      <c r="U828" s="463"/>
      <c r="V828" s="463"/>
      <c r="W828" s="463"/>
      <c r="X828" s="463"/>
      <c r="Y828" s="463"/>
      <c r="Z828" s="463"/>
      <c r="AA828" s="463"/>
    </row>
    <row r="829" spans="1:27" x14ac:dyDescent="0.3">
      <c r="A829" s="229"/>
      <c r="B829" s="230"/>
      <c r="C829" s="229"/>
      <c r="D829" s="229"/>
      <c r="E829" s="229"/>
      <c r="F829" s="229"/>
      <c r="G829" s="229"/>
      <c r="H829" s="229"/>
      <c r="I829" s="229"/>
      <c r="J829" s="229"/>
      <c r="K829" s="229"/>
      <c r="L829" s="229"/>
      <c r="M829" s="230"/>
      <c r="N829" s="230"/>
      <c r="O829" s="229"/>
      <c r="P829" s="229"/>
      <c r="Q829" s="229"/>
      <c r="R829" s="229"/>
      <c r="S829" s="229"/>
      <c r="T829" s="229"/>
      <c r="U829" s="463"/>
      <c r="V829" s="463"/>
      <c r="W829" s="463"/>
      <c r="X829" s="463"/>
      <c r="Y829" s="463"/>
      <c r="Z829" s="463"/>
      <c r="AA829" s="463"/>
    </row>
    <row r="830" spans="1:27" x14ac:dyDescent="0.3">
      <c r="A830" s="229"/>
      <c r="B830" s="230"/>
      <c r="C830" s="229"/>
      <c r="D830" s="229"/>
      <c r="E830" s="229"/>
      <c r="F830" s="229"/>
      <c r="G830" s="229"/>
      <c r="H830" s="229"/>
      <c r="I830" s="229"/>
      <c r="J830" s="229"/>
      <c r="K830" s="229"/>
      <c r="L830" s="229"/>
      <c r="M830" s="230"/>
      <c r="N830" s="230"/>
      <c r="O830" s="229"/>
      <c r="P830" s="229"/>
      <c r="Q830" s="229"/>
      <c r="R830" s="229"/>
      <c r="S830" s="229"/>
      <c r="T830" s="229"/>
      <c r="U830" s="463"/>
      <c r="V830" s="463"/>
      <c r="W830" s="463"/>
      <c r="X830" s="463"/>
      <c r="Y830" s="463"/>
      <c r="Z830" s="463"/>
      <c r="AA830" s="463"/>
    </row>
    <row r="831" spans="1:27" x14ac:dyDescent="0.3">
      <c r="A831" s="229"/>
      <c r="B831" s="230"/>
      <c r="C831" s="229"/>
      <c r="D831" s="229"/>
      <c r="E831" s="229"/>
      <c r="F831" s="229"/>
      <c r="G831" s="229"/>
      <c r="H831" s="229"/>
      <c r="I831" s="229"/>
      <c r="J831" s="229"/>
      <c r="K831" s="229"/>
      <c r="L831" s="229"/>
      <c r="M831" s="230"/>
      <c r="N831" s="230"/>
      <c r="O831" s="229"/>
      <c r="P831" s="229"/>
      <c r="Q831" s="229"/>
      <c r="R831" s="229"/>
      <c r="S831" s="229"/>
      <c r="T831" s="229"/>
      <c r="U831" s="463"/>
      <c r="V831" s="463"/>
      <c r="W831" s="463"/>
      <c r="X831" s="463"/>
      <c r="Y831" s="463"/>
      <c r="Z831" s="463"/>
      <c r="AA831" s="463"/>
    </row>
    <row r="832" spans="1:27" x14ac:dyDescent="0.3">
      <c r="A832" s="229"/>
      <c r="B832" s="230"/>
      <c r="C832" s="229"/>
      <c r="D832" s="229"/>
      <c r="E832" s="229"/>
      <c r="F832" s="229"/>
      <c r="G832" s="229"/>
      <c r="H832" s="229"/>
      <c r="I832" s="229"/>
      <c r="J832" s="229"/>
      <c r="K832" s="229"/>
      <c r="L832" s="229"/>
      <c r="M832" s="230"/>
      <c r="N832" s="230"/>
      <c r="O832" s="229"/>
      <c r="P832" s="229"/>
      <c r="Q832" s="229"/>
      <c r="R832" s="229"/>
      <c r="S832" s="229"/>
      <c r="T832" s="229"/>
      <c r="U832" s="463"/>
      <c r="V832" s="463"/>
      <c r="W832" s="463"/>
      <c r="X832" s="463"/>
      <c r="Y832" s="463"/>
      <c r="Z832" s="463"/>
      <c r="AA832" s="463"/>
    </row>
    <row r="833" spans="1:27" x14ac:dyDescent="0.3">
      <c r="A833" s="229"/>
      <c r="B833" s="230"/>
      <c r="C833" s="229"/>
      <c r="D833" s="229"/>
      <c r="E833" s="229"/>
      <c r="F833" s="229"/>
      <c r="G833" s="229"/>
      <c r="H833" s="229"/>
      <c r="I833" s="229"/>
      <c r="J833" s="229"/>
      <c r="K833" s="229"/>
      <c r="L833" s="229"/>
      <c r="M833" s="230"/>
      <c r="N833" s="230"/>
      <c r="O833" s="229"/>
      <c r="P833" s="229"/>
      <c r="Q833" s="229"/>
      <c r="R833" s="229"/>
      <c r="S833" s="229"/>
      <c r="T833" s="229"/>
      <c r="U833" s="463"/>
      <c r="V833" s="463"/>
      <c r="W833" s="463"/>
      <c r="X833" s="463"/>
      <c r="Y833" s="463"/>
      <c r="Z833" s="463"/>
      <c r="AA833" s="463"/>
    </row>
    <row r="834" spans="1:27" x14ac:dyDescent="0.3">
      <c r="A834" s="229"/>
      <c r="B834" s="230"/>
      <c r="C834" s="229"/>
      <c r="D834" s="229"/>
      <c r="E834" s="229"/>
      <c r="F834" s="229"/>
      <c r="G834" s="229"/>
      <c r="H834" s="229"/>
      <c r="I834" s="229"/>
      <c r="J834" s="229"/>
      <c r="K834" s="229"/>
      <c r="L834" s="229"/>
      <c r="M834" s="230"/>
      <c r="N834" s="230"/>
      <c r="O834" s="229"/>
      <c r="P834" s="229"/>
      <c r="Q834" s="229"/>
      <c r="R834" s="229"/>
      <c r="S834" s="229"/>
      <c r="T834" s="229"/>
      <c r="U834" s="463"/>
      <c r="V834" s="463"/>
      <c r="W834" s="463"/>
      <c r="X834" s="463"/>
      <c r="Y834" s="463"/>
      <c r="Z834" s="463"/>
      <c r="AA834" s="463"/>
    </row>
    <row r="835" spans="1:27" x14ac:dyDescent="0.3">
      <c r="A835" s="229"/>
      <c r="B835" s="230"/>
      <c r="C835" s="229"/>
      <c r="D835" s="229"/>
      <c r="E835" s="229"/>
      <c r="F835" s="229"/>
      <c r="G835" s="229"/>
      <c r="H835" s="229"/>
      <c r="I835" s="229"/>
      <c r="J835" s="229"/>
      <c r="K835" s="229"/>
      <c r="L835" s="229"/>
      <c r="M835" s="230"/>
      <c r="N835" s="230"/>
      <c r="O835" s="229"/>
      <c r="P835" s="229"/>
      <c r="Q835" s="229"/>
      <c r="R835" s="229"/>
      <c r="S835" s="229"/>
      <c r="T835" s="229"/>
      <c r="U835" s="463"/>
      <c r="V835" s="463"/>
      <c r="W835" s="463"/>
      <c r="X835" s="463"/>
      <c r="Y835" s="463"/>
      <c r="Z835" s="463"/>
      <c r="AA835" s="463"/>
    </row>
    <row r="836" spans="1:27" x14ac:dyDescent="0.3">
      <c r="A836" s="229"/>
      <c r="B836" s="230"/>
      <c r="C836" s="229"/>
      <c r="D836" s="229"/>
      <c r="E836" s="229"/>
      <c r="F836" s="229"/>
      <c r="G836" s="229"/>
      <c r="H836" s="229"/>
      <c r="I836" s="229"/>
      <c r="J836" s="229"/>
      <c r="K836" s="229"/>
      <c r="L836" s="229"/>
      <c r="M836" s="230"/>
      <c r="N836" s="230"/>
      <c r="O836" s="229"/>
      <c r="P836" s="229"/>
      <c r="Q836" s="229"/>
      <c r="R836" s="229"/>
      <c r="S836" s="229"/>
      <c r="T836" s="229"/>
      <c r="U836" s="463"/>
      <c r="V836" s="463"/>
      <c r="W836" s="463"/>
      <c r="X836" s="463"/>
      <c r="Y836" s="463"/>
      <c r="Z836" s="463"/>
      <c r="AA836" s="463"/>
    </row>
    <row r="837" spans="1:27" x14ac:dyDescent="0.3">
      <c r="A837" s="229"/>
      <c r="B837" s="230"/>
      <c r="C837" s="229"/>
      <c r="D837" s="229"/>
      <c r="E837" s="229"/>
      <c r="F837" s="229"/>
      <c r="G837" s="229"/>
      <c r="H837" s="229"/>
      <c r="I837" s="229"/>
      <c r="J837" s="229"/>
      <c r="K837" s="229"/>
      <c r="L837" s="229"/>
      <c r="M837" s="230"/>
      <c r="N837" s="230"/>
      <c r="O837" s="229"/>
      <c r="P837" s="229"/>
      <c r="Q837" s="229"/>
      <c r="R837" s="229"/>
      <c r="S837" s="229"/>
      <c r="T837" s="229"/>
      <c r="U837" s="463"/>
      <c r="V837" s="463"/>
      <c r="W837" s="463"/>
      <c r="X837" s="463"/>
      <c r="Y837" s="463"/>
      <c r="Z837" s="463"/>
      <c r="AA837" s="463"/>
    </row>
    <row r="838" spans="1:27" x14ac:dyDescent="0.3">
      <c r="A838" s="229"/>
      <c r="B838" s="230"/>
      <c r="C838" s="229"/>
      <c r="D838" s="229"/>
      <c r="E838" s="229"/>
      <c r="F838" s="229"/>
      <c r="G838" s="229"/>
      <c r="H838" s="229"/>
      <c r="I838" s="229"/>
      <c r="J838" s="229"/>
      <c r="K838" s="229"/>
      <c r="L838" s="229"/>
      <c r="M838" s="230"/>
      <c r="N838" s="230"/>
      <c r="O838" s="229"/>
      <c r="P838" s="229"/>
      <c r="Q838" s="229"/>
      <c r="R838" s="229"/>
      <c r="S838" s="229"/>
      <c r="T838" s="229"/>
      <c r="U838" s="463"/>
      <c r="V838" s="463"/>
      <c r="W838" s="463"/>
      <c r="X838" s="463"/>
      <c r="Y838" s="463"/>
      <c r="Z838" s="463"/>
      <c r="AA838" s="463"/>
    </row>
    <row r="839" spans="1:27" x14ac:dyDescent="0.3">
      <c r="A839" s="229"/>
      <c r="B839" s="230"/>
      <c r="C839" s="229"/>
      <c r="D839" s="229"/>
      <c r="E839" s="229"/>
      <c r="F839" s="229"/>
      <c r="G839" s="229"/>
      <c r="H839" s="229"/>
      <c r="I839" s="229"/>
      <c r="J839" s="229"/>
      <c r="K839" s="229"/>
      <c r="L839" s="229"/>
      <c r="M839" s="230"/>
      <c r="N839" s="230"/>
      <c r="O839" s="229"/>
      <c r="P839" s="229"/>
      <c r="Q839" s="229"/>
      <c r="R839" s="229"/>
      <c r="S839" s="229"/>
      <c r="T839" s="229"/>
      <c r="U839" s="463"/>
      <c r="V839" s="463"/>
      <c r="W839" s="463"/>
      <c r="X839" s="463"/>
      <c r="Y839" s="463"/>
      <c r="Z839" s="463"/>
      <c r="AA839" s="463"/>
    </row>
    <row r="840" spans="1:27" x14ac:dyDescent="0.3">
      <c r="A840" s="229"/>
      <c r="B840" s="230"/>
      <c r="C840" s="229"/>
      <c r="D840" s="229"/>
      <c r="E840" s="229"/>
      <c r="F840" s="229"/>
      <c r="G840" s="229"/>
      <c r="H840" s="229"/>
      <c r="I840" s="229"/>
      <c r="J840" s="229"/>
      <c r="K840" s="229"/>
      <c r="L840" s="229"/>
      <c r="M840" s="230"/>
      <c r="N840" s="230"/>
      <c r="O840" s="229"/>
      <c r="P840" s="229"/>
      <c r="Q840" s="229"/>
      <c r="R840" s="229"/>
      <c r="S840" s="229"/>
      <c r="T840" s="229"/>
      <c r="U840" s="463"/>
      <c r="V840" s="463"/>
      <c r="W840" s="463"/>
      <c r="X840" s="463"/>
      <c r="Y840" s="463"/>
      <c r="Z840" s="463"/>
      <c r="AA840" s="463"/>
    </row>
    <row r="841" spans="1:27" x14ac:dyDescent="0.3">
      <c r="A841" s="229"/>
      <c r="B841" s="230"/>
      <c r="C841" s="229"/>
      <c r="D841" s="229"/>
      <c r="E841" s="229"/>
      <c r="F841" s="229"/>
      <c r="G841" s="229"/>
      <c r="H841" s="229"/>
      <c r="I841" s="229"/>
      <c r="J841" s="229"/>
      <c r="K841" s="229"/>
      <c r="L841" s="229"/>
      <c r="M841" s="230"/>
      <c r="N841" s="230"/>
      <c r="O841" s="229"/>
      <c r="P841" s="229"/>
      <c r="Q841" s="229"/>
      <c r="R841" s="229"/>
      <c r="S841" s="229"/>
      <c r="T841" s="229"/>
      <c r="U841" s="463"/>
      <c r="V841" s="463"/>
      <c r="W841" s="463"/>
      <c r="X841" s="463"/>
      <c r="Y841" s="463"/>
      <c r="Z841" s="463"/>
      <c r="AA841" s="463"/>
    </row>
    <row r="842" spans="1:27" x14ac:dyDescent="0.3">
      <c r="A842" s="229"/>
      <c r="B842" s="230"/>
      <c r="C842" s="229"/>
      <c r="D842" s="229"/>
      <c r="E842" s="229"/>
      <c r="F842" s="229"/>
      <c r="G842" s="229"/>
      <c r="H842" s="229"/>
      <c r="I842" s="229"/>
      <c r="J842" s="229"/>
      <c r="K842" s="229"/>
      <c r="L842" s="229"/>
      <c r="M842" s="230"/>
      <c r="N842" s="230"/>
      <c r="O842" s="229"/>
      <c r="P842" s="229"/>
      <c r="Q842" s="229"/>
      <c r="R842" s="229"/>
      <c r="S842" s="229"/>
      <c r="T842" s="229"/>
      <c r="U842" s="463"/>
      <c r="V842" s="463"/>
      <c r="W842" s="463"/>
      <c r="X842" s="463"/>
      <c r="Y842" s="463"/>
      <c r="Z842" s="463"/>
      <c r="AA842" s="463"/>
    </row>
    <row r="843" spans="1:27" x14ac:dyDescent="0.3">
      <c r="A843" s="229"/>
      <c r="B843" s="230"/>
      <c r="C843" s="229"/>
      <c r="D843" s="229"/>
      <c r="E843" s="229"/>
      <c r="F843" s="229"/>
      <c r="G843" s="229"/>
      <c r="H843" s="229"/>
      <c r="I843" s="229"/>
      <c r="J843" s="229"/>
      <c r="K843" s="229"/>
      <c r="L843" s="229"/>
      <c r="M843" s="230"/>
      <c r="N843" s="230"/>
      <c r="O843" s="229"/>
      <c r="P843" s="229"/>
      <c r="Q843" s="229"/>
      <c r="R843" s="229"/>
      <c r="S843" s="229"/>
      <c r="T843" s="229"/>
      <c r="U843" s="463"/>
      <c r="V843" s="463"/>
      <c r="W843" s="463"/>
      <c r="X843" s="463"/>
      <c r="Y843" s="463"/>
      <c r="Z843" s="463"/>
      <c r="AA843" s="463"/>
    </row>
    <row r="844" spans="1:27" x14ac:dyDescent="0.3">
      <c r="A844" s="229"/>
      <c r="B844" s="230"/>
      <c r="C844" s="229"/>
      <c r="D844" s="229"/>
      <c r="E844" s="229"/>
      <c r="F844" s="229"/>
      <c r="G844" s="229"/>
      <c r="H844" s="229"/>
      <c r="I844" s="229"/>
      <c r="J844" s="229"/>
      <c r="K844" s="229"/>
      <c r="L844" s="229"/>
      <c r="M844" s="230"/>
      <c r="N844" s="230"/>
      <c r="O844" s="229"/>
      <c r="P844" s="229"/>
      <c r="Q844" s="229"/>
      <c r="R844" s="229"/>
      <c r="S844" s="229"/>
      <c r="T844" s="229"/>
      <c r="U844" s="463"/>
      <c r="V844" s="463"/>
      <c r="W844" s="463"/>
      <c r="X844" s="463"/>
      <c r="Y844" s="463"/>
      <c r="Z844" s="463"/>
      <c r="AA844" s="463"/>
    </row>
    <row r="845" spans="1:27" x14ac:dyDescent="0.3">
      <c r="A845" s="229"/>
      <c r="B845" s="230"/>
      <c r="C845" s="229"/>
      <c r="D845" s="229"/>
      <c r="E845" s="229"/>
      <c r="F845" s="229"/>
      <c r="G845" s="229"/>
      <c r="H845" s="229"/>
      <c r="I845" s="229"/>
      <c r="J845" s="229"/>
      <c r="K845" s="229"/>
      <c r="L845" s="229"/>
      <c r="M845" s="230"/>
      <c r="N845" s="230"/>
      <c r="O845" s="229"/>
      <c r="P845" s="229"/>
      <c r="Q845" s="229"/>
      <c r="R845" s="229"/>
      <c r="S845" s="229"/>
      <c r="T845" s="229"/>
      <c r="U845" s="463"/>
      <c r="V845" s="463"/>
      <c r="W845" s="463"/>
      <c r="X845" s="463"/>
      <c r="Y845" s="463"/>
      <c r="Z845" s="463"/>
      <c r="AA845" s="463"/>
    </row>
    <row r="846" spans="1:27" x14ac:dyDescent="0.3">
      <c r="A846" s="229"/>
      <c r="B846" s="230"/>
      <c r="C846" s="229"/>
      <c r="D846" s="229"/>
      <c r="E846" s="229"/>
      <c r="F846" s="229"/>
      <c r="G846" s="229"/>
      <c r="H846" s="229"/>
      <c r="I846" s="229"/>
      <c r="J846" s="229"/>
      <c r="K846" s="229"/>
      <c r="L846" s="229"/>
      <c r="M846" s="230"/>
      <c r="N846" s="230"/>
      <c r="O846" s="229"/>
      <c r="P846" s="229"/>
      <c r="Q846" s="229"/>
      <c r="R846" s="229"/>
      <c r="S846" s="229"/>
      <c r="T846" s="229"/>
      <c r="U846" s="463"/>
      <c r="V846" s="463"/>
      <c r="W846" s="463"/>
      <c r="X846" s="463"/>
      <c r="Y846" s="463"/>
      <c r="Z846" s="463"/>
      <c r="AA846" s="463"/>
    </row>
    <row r="847" spans="1:27" x14ac:dyDescent="0.3">
      <c r="A847" s="229"/>
      <c r="B847" s="230"/>
      <c r="C847" s="229"/>
      <c r="D847" s="229"/>
      <c r="E847" s="229"/>
      <c r="F847" s="229"/>
      <c r="G847" s="229"/>
      <c r="H847" s="229"/>
      <c r="I847" s="229"/>
      <c r="J847" s="229"/>
      <c r="K847" s="229"/>
      <c r="L847" s="229"/>
      <c r="M847" s="230"/>
      <c r="N847" s="230"/>
      <c r="O847" s="229"/>
      <c r="P847" s="229"/>
      <c r="Q847" s="229"/>
      <c r="R847" s="229"/>
      <c r="S847" s="229"/>
      <c r="T847" s="229"/>
      <c r="U847" s="463"/>
      <c r="V847" s="463"/>
      <c r="W847" s="463"/>
      <c r="X847" s="463"/>
      <c r="Y847" s="463"/>
      <c r="Z847" s="463"/>
      <c r="AA847" s="463"/>
    </row>
    <row r="848" spans="1:27" x14ac:dyDescent="0.3">
      <c r="A848" s="229"/>
      <c r="B848" s="230"/>
      <c r="C848" s="229"/>
      <c r="D848" s="229"/>
      <c r="E848" s="229"/>
      <c r="F848" s="229"/>
      <c r="G848" s="229"/>
      <c r="H848" s="229"/>
      <c r="I848" s="229"/>
      <c r="J848" s="229"/>
      <c r="K848" s="229"/>
      <c r="L848" s="229"/>
      <c r="M848" s="230"/>
      <c r="N848" s="230"/>
      <c r="O848" s="229"/>
      <c r="P848" s="229"/>
      <c r="Q848" s="229"/>
      <c r="R848" s="229"/>
      <c r="S848" s="229"/>
      <c r="T848" s="229"/>
      <c r="U848" s="463"/>
      <c r="V848" s="463"/>
      <c r="W848" s="463"/>
      <c r="X848" s="463"/>
      <c r="Y848" s="463"/>
      <c r="Z848" s="463"/>
      <c r="AA848" s="463"/>
    </row>
    <row r="849" spans="1:27" x14ac:dyDescent="0.3">
      <c r="A849" s="229"/>
      <c r="B849" s="230"/>
      <c r="C849" s="229"/>
      <c r="D849" s="229"/>
      <c r="E849" s="229"/>
      <c r="F849" s="229"/>
      <c r="G849" s="229"/>
      <c r="H849" s="229"/>
      <c r="I849" s="229"/>
      <c r="J849" s="229"/>
      <c r="K849" s="229"/>
      <c r="L849" s="229"/>
      <c r="M849" s="230"/>
      <c r="N849" s="230"/>
      <c r="O849" s="229"/>
      <c r="P849" s="229"/>
      <c r="Q849" s="229"/>
      <c r="R849" s="229"/>
      <c r="S849" s="229"/>
      <c r="T849" s="229"/>
      <c r="U849" s="463"/>
      <c r="V849" s="463"/>
      <c r="W849" s="463"/>
      <c r="X849" s="463"/>
      <c r="Y849" s="463"/>
      <c r="Z849" s="463"/>
      <c r="AA849" s="463"/>
    </row>
    <row r="850" spans="1:27" x14ac:dyDescent="0.3">
      <c r="A850" s="229"/>
      <c r="B850" s="230"/>
      <c r="C850" s="229"/>
      <c r="D850" s="229"/>
      <c r="E850" s="229"/>
      <c r="F850" s="229"/>
      <c r="G850" s="229"/>
      <c r="H850" s="229"/>
      <c r="I850" s="229"/>
      <c r="J850" s="229"/>
      <c r="K850" s="229"/>
      <c r="L850" s="229"/>
      <c r="M850" s="230"/>
      <c r="N850" s="230"/>
      <c r="O850" s="229"/>
      <c r="P850" s="229"/>
      <c r="Q850" s="229"/>
      <c r="R850" s="229"/>
      <c r="S850" s="229"/>
      <c r="T850" s="229"/>
      <c r="U850" s="463"/>
      <c r="V850" s="463"/>
      <c r="W850" s="463"/>
      <c r="X850" s="463"/>
      <c r="Y850" s="463"/>
      <c r="Z850" s="463"/>
      <c r="AA850" s="463"/>
    </row>
    <row r="851" spans="1:27" x14ac:dyDescent="0.3">
      <c r="A851" s="229"/>
      <c r="B851" s="230"/>
      <c r="C851" s="229"/>
      <c r="D851" s="229"/>
      <c r="E851" s="229"/>
      <c r="F851" s="229"/>
      <c r="G851" s="229"/>
      <c r="H851" s="229"/>
      <c r="I851" s="229"/>
      <c r="J851" s="229"/>
      <c r="K851" s="229"/>
      <c r="L851" s="229"/>
      <c r="M851" s="230"/>
      <c r="N851" s="230"/>
      <c r="O851" s="229"/>
      <c r="P851" s="229"/>
      <c r="Q851" s="229"/>
      <c r="R851" s="229"/>
      <c r="S851" s="229"/>
      <c r="T851" s="229"/>
      <c r="U851" s="463"/>
      <c r="V851" s="463"/>
      <c r="W851" s="463"/>
      <c r="X851" s="463"/>
      <c r="Y851" s="463"/>
      <c r="Z851" s="463"/>
      <c r="AA851" s="463"/>
    </row>
    <row r="852" spans="1:27" x14ac:dyDescent="0.3">
      <c r="A852" s="229"/>
      <c r="B852" s="230"/>
      <c r="C852" s="229"/>
      <c r="D852" s="229"/>
      <c r="E852" s="229"/>
      <c r="F852" s="229"/>
      <c r="G852" s="229"/>
      <c r="H852" s="229"/>
      <c r="I852" s="229"/>
      <c r="J852" s="229"/>
      <c r="K852" s="229"/>
      <c r="L852" s="229"/>
      <c r="M852" s="230"/>
      <c r="N852" s="230"/>
      <c r="O852" s="229"/>
      <c r="P852" s="229"/>
      <c r="Q852" s="229"/>
      <c r="R852" s="229"/>
      <c r="S852" s="229"/>
      <c r="T852" s="229"/>
      <c r="U852" s="463"/>
      <c r="V852" s="463"/>
      <c r="W852" s="463"/>
      <c r="X852" s="463"/>
      <c r="Y852" s="463"/>
      <c r="Z852" s="463"/>
      <c r="AA852" s="463"/>
    </row>
    <row r="853" spans="1:27" x14ac:dyDescent="0.3">
      <c r="A853" s="229"/>
      <c r="B853" s="230"/>
      <c r="C853" s="229"/>
      <c r="D853" s="229"/>
      <c r="E853" s="229"/>
      <c r="F853" s="229"/>
      <c r="G853" s="229"/>
      <c r="H853" s="229"/>
      <c r="I853" s="229"/>
      <c r="J853" s="229"/>
      <c r="K853" s="229"/>
      <c r="L853" s="229"/>
      <c r="M853" s="230"/>
      <c r="N853" s="230"/>
      <c r="O853" s="229"/>
      <c r="P853" s="229"/>
      <c r="Q853" s="229"/>
      <c r="R853" s="229"/>
      <c r="S853" s="229"/>
      <c r="T853" s="229"/>
      <c r="U853" s="463"/>
      <c r="V853" s="463"/>
      <c r="W853" s="463"/>
      <c r="X853" s="463"/>
      <c r="Y853" s="463"/>
      <c r="Z853" s="463"/>
      <c r="AA853" s="463"/>
    </row>
    <row r="854" spans="1:27" x14ac:dyDescent="0.3">
      <c r="A854" s="229"/>
      <c r="B854" s="230"/>
      <c r="C854" s="229"/>
      <c r="D854" s="229"/>
      <c r="E854" s="229"/>
      <c r="F854" s="229"/>
      <c r="G854" s="229"/>
      <c r="H854" s="229"/>
      <c r="I854" s="229"/>
      <c r="J854" s="229"/>
      <c r="K854" s="229"/>
      <c r="L854" s="229"/>
      <c r="M854" s="230"/>
      <c r="N854" s="230"/>
      <c r="O854" s="229"/>
      <c r="P854" s="229"/>
      <c r="Q854" s="229"/>
      <c r="R854" s="229"/>
      <c r="S854" s="229"/>
      <c r="T854" s="229"/>
      <c r="U854" s="463"/>
      <c r="V854" s="463"/>
      <c r="W854" s="463"/>
      <c r="X854" s="463"/>
      <c r="Y854" s="463"/>
      <c r="Z854" s="463"/>
      <c r="AA854" s="463"/>
    </row>
    <row r="855" spans="1:27" x14ac:dyDescent="0.3">
      <c r="A855" s="229"/>
      <c r="B855" s="230"/>
      <c r="C855" s="229"/>
      <c r="D855" s="229"/>
      <c r="E855" s="229"/>
      <c r="F855" s="229"/>
      <c r="G855" s="229"/>
      <c r="H855" s="229"/>
      <c r="I855" s="229"/>
      <c r="J855" s="229"/>
      <c r="K855" s="229"/>
      <c r="L855" s="229"/>
      <c r="M855" s="230"/>
      <c r="N855" s="230"/>
      <c r="O855" s="229"/>
      <c r="P855" s="229"/>
      <c r="Q855" s="229"/>
      <c r="R855" s="229"/>
      <c r="S855" s="229"/>
      <c r="T855" s="229"/>
      <c r="U855" s="463"/>
      <c r="V855" s="463"/>
      <c r="W855" s="463"/>
      <c r="X855" s="463"/>
      <c r="Y855" s="463"/>
      <c r="Z855" s="463"/>
      <c r="AA855" s="463"/>
    </row>
    <row r="856" spans="1:27" x14ac:dyDescent="0.3">
      <c r="A856" s="229"/>
      <c r="B856" s="230"/>
      <c r="C856" s="229"/>
      <c r="D856" s="229"/>
      <c r="E856" s="229"/>
      <c r="F856" s="229"/>
      <c r="G856" s="229"/>
      <c r="H856" s="229"/>
      <c r="I856" s="229"/>
      <c r="J856" s="229"/>
      <c r="K856" s="229"/>
      <c r="L856" s="229"/>
      <c r="M856" s="230"/>
      <c r="N856" s="230"/>
      <c r="O856" s="229"/>
      <c r="P856" s="229"/>
      <c r="Q856" s="229"/>
      <c r="R856" s="229"/>
      <c r="S856" s="229"/>
      <c r="T856" s="229"/>
      <c r="U856" s="463"/>
      <c r="V856" s="463"/>
      <c r="W856" s="463"/>
      <c r="X856" s="463"/>
      <c r="Y856" s="463"/>
      <c r="Z856" s="463"/>
      <c r="AA856" s="463"/>
    </row>
    <row r="857" spans="1:27" x14ac:dyDescent="0.3">
      <c r="A857" s="229"/>
      <c r="B857" s="230"/>
      <c r="C857" s="229"/>
      <c r="D857" s="229"/>
      <c r="E857" s="229"/>
      <c r="F857" s="229"/>
      <c r="G857" s="229"/>
      <c r="H857" s="229"/>
      <c r="I857" s="229"/>
      <c r="J857" s="229"/>
      <c r="K857" s="229"/>
      <c r="L857" s="229"/>
      <c r="M857" s="230"/>
      <c r="N857" s="230"/>
      <c r="O857" s="229"/>
      <c r="P857" s="229"/>
      <c r="Q857" s="229"/>
      <c r="R857" s="229"/>
      <c r="S857" s="229"/>
      <c r="T857" s="229"/>
      <c r="U857" s="463"/>
      <c r="V857" s="463"/>
      <c r="W857" s="463"/>
      <c r="X857" s="463"/>
      <c r="Y857" s="463"/>
      <c r="Z857" s="463"/>
      <c r="AA857" s="463"/>
    </row>
    <row r="858" spans="1:27" x14ac:dyDescent="0.3">
      <c r="A858" s="229"/>
      <c r="B858" s="230"/>
      <c r="C858" s="229"/>
      <c r="D858" s="229"/>
      <c r="E858" s="229"/>
      <c r="F858" s="229"/>
      <c r="G858" s="229"/>
      <c r="H858" s="229"/>
      <c r="I858" s="229"/>
      <c r="J858" s="229"/>
      <c r="K858" s="229"/>
      <c r="L858" s="229"/>
      <c r="M858" s="230"/>
      <c r="N858" s="230"/>
      <c r="O858" s="229"/>
      <c r="P858" s="229"/>
      <c r="Q858" s="229"/>
      <c r="R858" s="229"/>
      <c r="S858" s="229"/>
      <c r="T858" s="229"/>
      <c r="U858" s="463"/>
      <c r="V858" s="463"/>
      <c r="W858" s="463"/>
      <c r="X858" s="463"/>
      <c r="Y858" s="463"/>
      <c r="Z858" s="463"/>
      <c r="AA858" s="463"/>
    </row>
    <row r="859" spans="1:27" x14ac:dyDescent="0.3">
      <c r="A859" s="229"/>
      <c r="B859" s="230"/>
      <c r="C859" s="229"/>
      <c r="D859" s="229"/>
      <c r="E859" s="229"/>
      <c r="F859" s="229"/>
      <c r="G859" s="229"/>
      <c r="H859" s="229"/>
      <c r="I859" s="229"/>
      <c r="J859" s="229"/>
      <c r="K859" s="229"/>
      <c r="L859" s="229"/>
      <c r="M859" s="230"/>
      <c r="N859" s="230"/>
      <c r="O859" s="229"/>
      <c r="P859" s="229"/>
      <c r="Q859" s="229"/>
      <c r="R859" s="229"/>
      <c r="S859" s="229"/>
      <c r="T859" s="229"/>
      <c r="U859" s="463"/>
      <c r="V859" s="463"/>
      <c r="W859" s="463"/>
      <c r="X859" s="463"/>
      <c r="Y859" s="463"/>
      <c r="Z859" s="463"/>
      <c r="AA859" s="463"/>
    </row>
    <row r="860" spans="1:27" x14ac:dyDescent="0.3">
      <c r="A860" s="229"/>
      <c r="B860" s="230"/>
      <c r="C860" s="229"/>
      <c r="D860" s="229"/>
      <c r="E860" s="229"/>
      <c r="F860" s="229"/>
      <c r="G860" s="229"/>
      <c r="H860" s="229"/>
      <c r="I860" s="229"/>
      <c r="J860" s="229"/>
      <c r="K860" s="229"/>
      <c r="L860" s="229"/>
      <c r="M860" s="230"/>
      <c r="N860" s="230"/>
      <c r="O860" s="229"/>
      <c r="P860" s="229"/>
      <c r="Q860" s="229"/>
      <c r="R860" s="229"/>
      <c r="S860" s="229"/>
      <c r="T860" s="229"/>
      <c r="U860" s="463"/>
      <c r="V860" s="463"/>
      <c r="W860" s="463"/>
      <c r="X860" s="463"/>
      <c r="Y860" s="463"/>
      <c r="Z860" s="463"/>
      <c r="AA860" s="463"/>
    </row>
    <row r="861" spans="1:27" x14ac:dyDescent="0.3">
      <c r="A861" s="229"/>
      <c r="B861" s="230"/>
      <c r="C861" s="229"/>
      <c r="D861" s="229"/>
      <c r="E861" s="229"/>
      <c r="F861" s="229"/>
      <c r="G861" s="229"/>
      <c r="H861" s="229"/>
      <c r="I861" s="229"/>
      <c r="J861" s="229"/>
      <c r="K861" s="229"/>
      <c r="L861" s="229"/>
      <c r="M861" s="230"/>
      <c r="N861" s="230"/>
      <c r="O861" s="229"/>
      <c r="P861" s="229"/>
      <c r="Q861" s="229"/>
      <c r="R861" s="229"/>
      <c r="S861" s="229"/>
      <c r="T861" s="229"/>
      <c r="U861" s="463"/>
      <c r="V861" s="463"/>
      <c r="W861" s="463"/>
      <c r="X861" s="463"/>
      <c r="Y861" s="463"/>
      <c r="Z861" s="463"/>
      <c r="AA861" s="463"/>
    </row>
    <row r="862" spans="1:27" x14ac:dyDescent="0.3">
      <c r="A862" s="229"/>
      <c r="B862" s="230"/>
      <c r="C862" s="229"/>
      <c r="D862" s="229"/>
      <c r="E862" s="229"/>
      <c r="F862" s="229"/>
      <c r="G862" s="229"/>
      <c r="H862" s="229"/>
      <c r="I862" s="229"/>
      <c r="J862" s="229"/>
      <c r="K862" s="229"/>
      <c r="L862" s="229"/>
      <c r="M862" s="230"/>
      <c r="N862" s="230"/>
      <c r="O862" s="229"/>
      <c r="P862" s="229"/>
      <c r="Q862" s="229"/>
      <c r="R862" s="229"/>
      <c r="S862" s="229"/>
      <c r="T862" s="229"/>
      <c r="U862" s="463"/>
      <c r="V862" s="463"/>
      <c r="W862" s="463"/>
      <c r="X862" s="463"/>
      <c r="Y862" s="463"/>
      <c r="Z862" s="463"/>
      <c r="AA862" s="463"/>
    </row>
    <row r="863" spans="1:27" x14ac:dyDescent="0.3">
      <c r="A863" s="229"/>
      <c r="B863" s="230"/>
      <c r="C863" s="229"/>
      <c r="D863" s="229"/>
      <c r="E863" s="229"/>
      <c r="F863" s="229"/>
      <c r="G863" s="229"/>
      <c r="H863" s="229"/>
      <c r="I863" s="229"/>
      <c r="J863" s="229"/>
      <c r="K863" s="229"/>
      <c r="L863" s="229"/>
      <c r="M863" s="230"/>
      <c r="N863" s="230"/>
      <c r="O863" s="229"/>
      <c r="P863" s="229"/>
      <c r="Q863" s="229"/>
      <c r="R863" s="229"/>
      <c r="S863" s="229"/>
      <c r="T863" s="229"/>
      <c r="U863" s="463"/>
      <c r="V863" s="463"/>
      <c r="W863" s="463"/>
      <c r="X863" s="463"/>
      <c r="Y863" s="463"/>
      <c r="Z863" s="463"/>
      <c r="AA863" s="463"/>
    </row>
    <row r="864" spans="1:27" x14ac:dyDescent="0.3">
      <c r="A864" s="229"/>
      <c r="B864" s="230"/>
      <c r="C864" s="229"/>
      <c r="D864" s="229"/>
      <c r="E864" s="229"/>
      <c r="F864" s="229"/>
      <c r="G864" s="229"/>
      <c r="H864" s="229"/>
      <c r="I864" s="229"/>
      <c r="J864" s="229"/>
      <c r="K864" s="229"/>
      <c r="L864" s="229"/>
      <c r="M864" s="230"/>
      <c r="N864" s="230"/>
      <c r="O864" s="229"/>
      <c r="P864" s="229"/>
      <c r="Q864" s="229"/>
      <c r="R864" s="229"/>
      <c r="S864" s="229"/>
      <c r="T864" s="229"/>
      <c r="U864" s="463"/>
      <c r="V864" s="463"/>
      <c r="W864" s="463"/>
      <c r="X864" s="463"/>
      <c r="Y864" s="463"/>
      <c r="Z864" s="463"/>
      <c r="AA864" s="463"/>
    </row>
    <row r="865" spans="1:27" x14ac:dyDescent="0.3">
      <c r="A865" s="229"/>
      <c r="B865" s="230"/>
      <c r="C865" s="229"/>
      <c r="D865" s="229"/>
      <c r="E865" s="229"/>
      <c r="F865" s="229"/>
      <c r="G865" s="229"/>
      <c r="H865" s="229"/>
      <c r="I865" s="229"/>
      <c r="J865" s="229"/>
      <c r="K865" s="229"/>
      <c r="L865" s="229"/>
      <c r="M865" s="230"/>
      <c r="N865" s="230"/>
      <c r="O865" s="229"/>
      <c r="P865" s="229"/>
      <c r="Q865" s="229"/>
      <c r="R865" s="229"/>
      <c r="S865" s="229"/>
      <c r="T865" s="229"/>
      <c r="U865" s="463"/>
      <c r="V865" s="463"/>
      <c r="W865" s="463"/>
      <c r="X865" s="463"/>
      <c r="Y865" s="463"/>
      <c r="Z865" s="463"/>
      <c r="AA865" s="463"/>
    </row>
    <row r="866" spans="1:27" x14ac:dyDescent="0.3">
      <c r="A866" s="229"/>
      <c r="B866" s="230"/>
      <c r="C866" s="229"/>
      <c r="D866" s="229"/>
      <c r="E866" s="229"/>
      <c r="F866" s="229"/>
      <c r="G866" s="229"/>
      <c r="H866" s="229"/>
      <c r="I866" s="229"/>
      <c r="J866" s="229"/>
      <c r="K866" s="229"/>
      <c r="L866" s="229"/>
      <c r="M866" s="230"/>
      <c r="N866" s="230"/>
      <c r="O866" s="229"/>
      <c r="P866" s="229"/>
      <c r="Q866" s="229"/>
      <c r="R866" s="229"/>
      <c r="S866" s="229"/>
      <c r="T866" s="229"/>
      <c r="U866" s="463"/>
      <c r="V866" s="463"/>
      <c r="W866" s="463"/>
      <c r="X866" s="463"/>
      <c r="Y866" s="463"/>
      <c r="Z866" s="463"/>
      <c r="AA866" s="463"/>
    </row>
    <row r="867" spans="1:27" x14ac:dyDescent="0.3">
      <c r="A867" s="229"/>
      <c r="B867" s="230"/>
      <c r="C867" s="229"/>
      <c r="D867" s="229"/>
      <c r="E867" s="229"/>
      <c r="F867" s="229"/>
      <c r="G867" s="229"/>
      <c r="H867" s="229"/>
      <c r="I867" s="229"/>
      <c r="J867" s="229"/>
      <c r="K867" s="229"/>
      <c r="L867" s="229"/>
      <c r="M867" s="230"/>
      <c r="N867" s="230"/>
      <c r="O867" s="229"/>
      <c r="P867" s="229"/>
      <c r="Q867" s="229"/>
      <c r="R867" s="229"/>
      <c r="S867" s="229"/>
      <c r="T867" s="229"/>
      <c r="U867" s="463"/>
      <c r="V867" s="463"/>
      <c r="W867" s="463"/>
      <c r="X867" s="463"/>
      <c r="Y867" s="463"/>
      <c r="Z867" s="463"/>
      <c r="AA867" s="463"/>
    </row>
    <row r="868" spans="1:27" x14ac:dyDescent="0.3">
      <c r="A868" s="229"/>
      <c r="B868" s="230"/>
      <c r="C868" s="229"/>
      <c r="D868" s="229"/>
      <c r="E868" s="229"/>
      <c r="F868" s="229"/>
      <c r="G868" s="229"/>
      <c r="H868" s="229"/>
      <c r="I868" s="229"/>
      <c r="J868" s="229"/>
      <c r="K868" s="229"/>
      <c r="L868" s="229"/>
      <c r="M868" s="230"/>
      <c r="N868" s="230"/>
      <c r="O868" s="229"/>
      <c r="P868" s="229"/>
      <c r="Q868" s="229"/>
      <c r="R868" s="229"/>
      <c r="S868" s="229"/>
      <c r="T868" s="229"/>
      <c r="U868" s="463"/>
      <c r="V868" s="463"/>
      <c r="W868" s="463"/>
      <c r="X868" s="463"/>
      <c r="Y868" s="463"/>
      <c r="Z868" s="463"/>
      <c r="AA868" s="463"/>
    </row>
    <row r="869" spans="1:27" x14ac:dyDescent="0.3">
      <c r="A869" s="229"/>
      <c r="B869" s="230"/>
      <c r="C869" s="229"/>
      <c r="D869" s="229"/>
      <c r="E869" s="229"/>
      <c r="F869" s="229"/>
      <c r="G869" s="229"/>
      <c r="H869" s="229"/>
      <c r="I869" s="229"/>
      <c r="J869" s="229"/>
      <c r="K869" s="229"/>
      <c r="L869" s="229"/>
      <c r="M869" s="230"/>
      <c r="N869" s="230"/>
      <c r="O869" s="229"/>
      <c r="P869" s="229"/>
      <c r="Q869" s="229"/>
      <c r="R869" s="229"/>
      <c r="S869" s="229"/>
      <c r="T869" s="229"/>
      <c r="U869" s="463"/>
      <c r="V869" s="463"/>
      <c r="W869" s="463"/>
      <c r="X869" s="463"/>
      <c r="Y869" s="463"/>
      <c r="Z869" s="463"/>
      <c r="AA869" s="463"/>
    </row>
    <row r="870" spans="1:27" x14ac:dyDescent="0.3">
      <c r="A870" s="229"/>
      <c r="B870" s="230"/>
      <c r="C870" s="229"/>
      <c r="D870" s="229"/>
      <c r="E870" s="229"/>
      <c r="F870" s="229"/>
      <c r="G870" s="229"/>
      <c r="H870" s="229"/>
      <c r="I870" s="229"/>
      <c r="J870" s="229"/>
      <c r="K870" s="229"/>
      <c r="L870" s="229"/>
      <c r="M870" s="230"/>
      <c r="N870" s="230"/>
      <c r="O870" s="229"/>
      <c r="P870" s="229"/>
      <c r="Q870" s="229"/>
      <c r="R870" s="229"/>
      <c r="S870" s="229"/>
      <c r="T870" s="229"/>
      <c r="U870" s="463"/>
      <c r="V870" s="463"/>
      <c r="W870" s="463"/>
      <c r="X870" s="463"/>
      <c r="Y870" s="463"/>
      <c r="Z870" s="463"/>
      <c r="AA870" s="463"/>
    </row>
    <row r="871" spans="1:27" x14ac:dyDescent="0.3">
      <c r="A871" s="229"/>
      <c r="B871" s="230"/>
      <c r="C871" s="229"/>
      <c r="D871" s="229"/>
      <c r="E871" s="229"/>
      <c r="F871" s="229"/>
      <c r="G871" s="229"/>
      <c r="H871" s="229"/>
      <c r="I871" s="229"/>
      <c r="J871" s="229"/>
      <c r="K871" s="229"/>
      <c r="L871" s="229"/>
      <c r="M871" s="230"/>
      <c r="N871" s="230"/>
      <c r="O871" s="229"/>
      <c r="P871" s="229"/>
      <c r="Q871" s="229"/>
      <c r="R871" s="229"/>
      <c r="S871" s="229"/>
      <c r="T871" s="229"/>
      <c r="U871" s="463"/>
      <c r="V871" s="463"/>
      <c r="W871" s="463"/>
      <c r="X871" s="463"/>
      <c r="Y871" s="463"/>
      <c r="Z871" s="463"/>
      <c r="AA871" s="463"/>
    </row>
    <row r="872" spans="1:27" x14ac:dyDescent="0.3">
      <c r="A872" s="229"/>
      <c r="B872" s="230"/>
      <c r="C872" s="229"/>
      <c r="D872" s="229"/>
      <c r="E872" s="229"/>
      <c r="F872" s="229"/>
      <c r="G872" s="229"/>
      <c r="H872" s="229"/>
      <c r="I872" s="229"/>
      <c r="J872" s="229"/>
      <c r="K872" s="229"/>
      <c r="L872" s="229"/>
      <c r="M872" s="230"/>
      <c r="N872" s="230"/>
      <c r="O872" s="229"/>
      <c r="P872" s="229"/>
      <c r="Q872" s="229"/>
      <c r="R872" s="229"/>
      <c r="S872" s="229"/>
      <c r="T872" s="229"/>
      <c r="U872" s="463"/>
      <c r="V872" s="463"/>
      <c r="W872" s="463"/>
      <c r="X872" s="463"/>
      <c r="Y872" s="463"/>
      <c r="Z872" s="463"/>
      <c r="AA872" s="463"/>
    </row>
    <row r="873" spans="1:27" x14ac:dyDescent="0.3">
      <c r="A873" s="229"/>
      <c r="B873" s="230"/>
      <c r="C873" s="229"/>
      <c r="D873" s="229"/>
      <c r="E873" s="229"/>
      <c r="F873" s="229"/>
      <c r="G873" s="229"/>
      <c r="H873" s="229"/>
      <c r="I873" s="229"/>
      <c r="J873" s="229"/>
      <c r="K873" s="229"/>
      <c r="L873" s="229"/>
      <c r="M873" s="230"/>
      <c r="N873" s="230"/>
      <c r="O873" s="229"/>
      <c r="P873" s="229"/>
      <c r="Q873" s="229"/>
      <c r="R873" s="229"/>
      <c r="S873" s="229"/>
      <c r="T873" s="229"/>
      <c r="U873" s="463"/>
      <c r="V873" s="463"/>
      <c r="W873" s="463"/>
      <c r="X873" s="463"/>
      <c r="Y873" s="463"/>
      <c r="Z873" s="463"/>
      <c r="AA873" s="463"/>
    </row>
    <row r="874" spans="1:27" x14ac:dyDescent="0.3">
      <c r="A874" s="229"/>
      <c r="B874" s="230"/>
      <c r="C874" s="229"/>
      <c r="D874" s="229"/>
      <c r="E874" s="229"/>
      <c r="F874" s="229"/>
      <c r="G874" s="229"/>
      <c r="H874" s="229"/>
      <c r="I874" s="229"/>
      <c r="J874" s="229"/>
      <c r="K874" s="229"/>
      <c r="L874" s="229"/>
      <c r="M874" s="230"/>
      <c r="N874" s="230"/>
      <c r="O874" s="229"/>
      <c r="P874" s="229"/>
      <c r="Q874" s="229"/>
      <c r="R874" s="229"/>
      <c r="S874" s="229"/>
      <c r="T874" s="229"/>
      <c r="U874" s="463"/>
      <c r="V874" s="463"/>
      <c r="W874" s="463"/>
      <c r="X874" s="463"/>
      <c r="Y874" s="463"/>
      <c r="Z874" s="463"/>
      <c r="AA874" s="463"/>
    </row>
    <row r="875" spans="1:27" x14ac:dyDescent="0.3">
      <c r="A875" s="229"/>
      <c r="B875" s="230"/>
      <c r="C875" s="229"/>
      <c r="D875" s="229"/>
      <c r="E875" s="229"/>
      <c r="F875" s="229"/>
      <c r="G875" s="229"/>
      <c r="H875" s="229"/>
      <c r="I875" s="229"/>
      <c r="J875" s="229"/>
      <c r="K875" s="229"/>
      <c r="L875" s="229"/>
      <c r="M875" s="230"/>
      <c r="N875" s="230"/>
      <c r="O875" s="229"/>
      <c r="P875" s="229"/>
      <c r="Q875" s="229"/>
      <c r="R875" s="229"/>
      <c r="S875" s="229"/>
      <c r="T875" s="229"/>
      <c r="U875" s="463"/>
      <c r="V875" s="463"/>
      <c r="W875" s="463"/>
      <c r="X875" s="463"/>
      <c r="Y875" s="463"/>
      <c r="Z875" s="463"/>
      <c r="AA875" s="463"/>
    </row>
    <row r="876" spans="1:27" x14ac:dyDescent="0.3">
      <c r="A876" s="229"/>
      <c r="B876" s="230"/>
      <c r="C876" s="229"/>
      <c r="D876" s="229"/>
      <c r="E876" s="229"/>
      <c r="F876" s="229"/>
      <c r="G876" s="229"/>
      <c r="H876" s="229"/>
      <c r="I876" s="229"/>
      <c r="J876" s="229"/>
      <c r="K876" s="229"/>
      <c r="L876" s="229"/>
      <c r="M876" s="230"/>
      <c r="N876" s="230"/>
      <c r="O876" s="229"/>
      <c r="P876" s="229"/>
      <c r="Q876" s="229"/>
      <c r="R876" s="229"/>
      <c r="S876" s="229"/>
      <c r="T876" s="229"/>
      <c r="U876" s="463"/>
      <c r="V876" s="463"/>
      <c r="W876" s="463"/>
      <c r="X876" s="463"/>
      <c r="Y876" s="463"/>
      <c r="Z876" s="463"/>
      <c r="AA876" s="463"/>
    </row>
    <row r="877" spans="1:27" x14ac:dyDescent="0.3">
      <c r="A877" s="229"/>
      <c r="B877" s="230"/>
      <c r="C877" s="229"/>
      <c r="D877" s="229"/>
      <c r="E877" s="229"/>
      <c r="F877" s="229"/>
      <c r="G877" s="229"/>
      <c r="H877" s="229"/>
      <c r="I877" s="229"/>
      <c r="J877" s="229"/>
      <c r="K877" s="229"/>
      <c r="L877" s="229"/>
      <c r="M877" s="230"/>
      <c r="N877" s="230"/>
      <c r="O877" s="229"/>
      <c r="P877" s="229"/>
      <c r="Q877" s="229"/>
      <c r="R877" s="229"/>
      <c r="S877" s="229"/>
      <c r="T877" s="229"/>
      <c r="U877" s="463"/>
      <c r="V877" s="463"/>
      <c r="W877" s="463"/>
      <c r="X877" s="463"/>
      <c r="Y877" s="463"/>
      <c r="Z877" s="463"/>
      <c r="AA877" s="463"/>
    </row>
    <row r="878" spans="1:27" x14ac:dyDescent="0.3">
      <c r="A878" s="229"/>
      <c r="B878" s="230"/>
      <c r="C878" s="229"/>
      <c r="D878" s="229"/>
      <c r="E878" s="229"/>
      <c r="F878" s="229"/>
      <c r="G878" s="229"/>
      <c r="H878" s="229"/>
      <c r="I878" s="229"/>
      <c r="J878" s="229"/>
      <c r="K878" s="229"/>
      <c r="L878" s="229"/>
      <c r="M878" s="230"/>
      <c r="N878" s="230"/>
      <c r="O878" s="229"/>
      <c r="P878" s="229"/>
      <c r="Q878" s="229"/>
      <c r="R878" s="229"/>
      <c r="S878" s="229"/>
      <c r="T878" s="229"/>
      <c r="U878" s="463"/>
      <c r="V878" s="463"/>
      <c r="W878" s="463"/>
      <c r="X878" s="463"/>
      <c r="Y878" s="463"/>
      <c r="Z878" s="463"/>
      <c r="AA878" s="463"/>
    </row>
    <row r="879" spans="1:27" x14ac:dyDescent="0.3">
      <c r="A879" s="229"/>
      <c r="B879" s="230"/>
      <c r="C879" s="229"/>
      <c r="D879" s="229"/>
      <c r="E879" s="229"/>
      <c r="F879" s="229"/>
      <c r="G879" s="229"/>
      <c r="H879" s="229"/>
      <c r="I879" s="229"/>
      <c r="J879" s="229"/>
      <c r="K879" s="229"/>
      <c r="L879" s="229"/>
      <c r="M879" s="230"/>
      <c r="N879" s="230"/>
      <c r="O879" s="229"/>
      <c r="P879" s="229"/>
      <c r="Q879" s="229"/>
      <c r="R879" s="229"/>
      <c r="S879" s="229"/>
      <c r="T879" s="229"/>
      <c r="U879" s="463"/>
      <c r="V879" s="463"/>
      <c r="W879" s="463"/>
      <c r="X879" s="463"/>
      <c r="Y879" s="463"/>
      <c r="Z879" s="463"/>
      <c r="AA879" s="463"/>
    </row>
    <row r="880" spans="1:27" x14ac:dyDescent="0.3">
      <c r="A880" s="229"/>
      <c r="B880" s="230"/>
      <c r="C880" s="229"/>
      <c r="D880" s="229"/>
      <c r="E880" s="229"/>
      <c r="F880" s="229"/>
      <c r="G880" s="229"/>
      <c r="H880" s="229"/>
      <c r="I880" s="229"/>
      <c r="J880" s="229"/>
      <c r="K880" s="229"/>
      <c r="L880" s="229"/>
      <c r="M880" s="230"/>
      <c r="N880" s="230"/>
      <c r="O880" s="229"/>
      <c r="P880" s="229"/>
      <c r="Q880" s="229"/>
      <c r="R880" s="229"/>
      <c r="S880" s="229"/>
      <c r="T880" s="229"/>
      <c r="U880" s="463"/>
      <c r="V880" s="463"/>
      <c r="W880" s="463"/>
      <c r="X880" s="463"/>
      <c r="Y880" s="463"/>
      <c r="Z880" s="463"/>
      <c r="AA880" s="463"/>
    </row>
    <row r="881" spans="1:27" x14ac:dyDescent="0.3">
      <c r="A881" s="229"/>
      <c r="B881" s="230"/>
      <c r="C881" s="229"/>
      <c r="D881" s="229"/>
      <c r="E881" s="229"/>
      <c r="F881" s="229"/>
      <c r="G881" s="229"/>
      <c r="H881" s="229"/>
      <c r="I881" s="229"/>
      <c r="J881" s="229"/>
      <c r="K881" s="229"/>
      <c r="L881" s="229"/>
      <c r="M881" s="230"/>
      <c r="N881" s="230"/>
      <c r="O881" s="229"/>
      <c r="P881" s="229"/>
      <c r="Q881" s="229"/>
      <c r="R881" s="229"/>
      <c r="S881" s="229"/>
      <c r="T881" s="229"/>
      <c r="U881" s="463"/>
      <c r="V881" s="463"/>
      <c r="W881" s="463"/>
      <c r="X881" s="463"/>
      <c r="Y881" s="463"/>
      <c r="Z881" s="463"/>
      <c r="AA881" s="463"/>
    </row>
    <row r="882" spans="1:27" x14ac:dyDescent="0.3">
      <c r="A882" s="229"/>
      <c r="B882" s="230"/>
      <c r="C882" s="229"/>
      <c r="D882" s="229"/>
      <c r="E882" s="229"/>
      <c r="F882" s="229"/>
      <c r="G882" s="229"/>
      <c r="H882" s="229"/>
      <c r="I882" s="229"/>
      <c r="J882" s="229"/>
      <c r="K882" s="229"/>
      <c r="L882" s="229"/>
      <c r="M882" s="230"/>
      <c r="N882" s="230"/>
      <c r="O882" s="229"/>
      <c r="P882" s="229"/>
      <c r="Q882" s="229"/>
      <c r="R882" s="229"/>
      <c r="S882" s="229"/>
      <c r="T882" s="229"/>
      <c r="U882" s="463"/>
      <c r="V882" s="463"/>
      <c r="W882" s="463"/>
      <c r="X882" s="463"/>
      <c r="Y882" s="463"/>
      <c r="Z882" s="463"/>
      <c r="AA882" s="463"/>
    </row>
    <row r="883" spans="1:27" x14ac:dyDescent="0.3">
      <c r="A883" s="229"/>
      <c r="B883" s="230"/>
      <c r="C883" s="229"/>
      <c r="D883" s="229"/>
      <c r="E883" s="229"/>
      <c r="F883" s="229"/>
      <c r="G883" s="229"/>
      <c r="H883" s="229"/>
      <c r="I883" s="229"/>
      <c r="J883" s="229"/>
      <c r="K883" s="229"/>
      <c r="L883" s="229"/>
      <c r="M883" s="230"/>
      <c r="N883" s="230"/>
      <c r="O883" s="229"/>
      <c r="P883" s="229"/>
      <c r="Q883" s="229"/>
      <c r="R883" s="229"/>
      <c r="S883" s="229"/>
      <c r="T883" s="229"/>
      <c r="U883" s="463"/>
      <c r="V883" s="463"/>
      <c r="W883" s="463"/>
      <c r="X883" s="463"/>
      <c r="Y883" s="463"/>
      <c r="Z883" s="463"/>
      <c r="AA883" s="463"/>
    </row>
    <row r="884" spans="1:27" x14ac:dyDescent="0.3">
      <c r="A884" s="229"/>
      <c r="B884" s="230"/>
      <c r="C884" s="229"/>
      <c r="D884" s="229"/>
      <c r="E884" s="229"/>
      <c r="F884" s="229"/>
      <c r="G884" s="229"/>
      <c r="H884" s="229"/>
      <c r="I884" s="229"/>
      <c r="J884" s="229"/>
      <c r="K884" s="229"/>
      <c r="L884" s="229"/>
      <c r="M884" s="230"/>
      <c r="N884" s="230"/>
      <c r="O884" s="229"/>
      <c r="P884" s="229"/>
      <c r="Q884" s="229"/>
      <c r="R884" s="229"/>
      <c r="S884" s="229"/>
      <c r="T884" s="229"/>
      <c r="U884" s="463"/>
      <c r="V884" s="463"/>
      <c r="W884" s="463"/>
      <c r="X884" s="463"/>
      <c r="Y884" s="463"/>
      <c r="Z884" s="463"/>
      <c r="AA884" s="463"/>
    </row>
    <row r="885" spans="1:27" x14ac:dyDescent="0.3">
      <c r="A885" s="229"/>
      <c r="B885" s="230"/>
      <c r="C885" s="229"/>
      <c r="D885" s="229"/>
      <c r="E885" s="229"/>
      <c r="F885" s="229"/>
      <c r="G885" s="229"/>
      <c r="H885" s="229"/>
      <c r="I885" s="229"/>
      <c r="J885" s="229"/>
      <c r="K885" s="229"/>
      <c r="L885" s="229"/>
      <c r="M885" s="230"/>
      <c r="N885" s="230"/>
      <c r="O885" s="229"/>
      <c r="P885" s="229"/>
      <c r="Q885" s="229"/>
      <c r="R885" s="229"/>
      <c r="S885" s="229"/>
      <c r="T885" s="229"/>
      <c r="U885" s="463"/>
      <c r="V885" s="463"/>
      <c r="W885" s="463"/>
      <c r="X885" s="463"/>
      <c r="Y885" s="463"/>
      <c r="Z885" s="463"/>
      <c r="AA885" s="463"/>
    </row>
    <row r="886" spans="1:27" x14ac:dyDescent="0.3">
      <c r="A886" s="229"/>
      <c r="B886" s="230"/>
      <c r="C886" s="229"/>
      <c r="D886" s="229"/>
      <c r="E886" s="229"/>
      <c r="F886" s="229"/>
      <c r="G886" s="229"/>
      <c r="H886" s="229"/>
      <c r="I886" s="229"/>
      <c r="J886" s="229"/>
      <c r="K886" s="229"/>
      <c r="L886" s="229"/>
      <c r="M886" s="230"/>
      <c r="N886" s="230"/>
      <c r="O886" s="229"/>
      <c r="P886" s="229"/>
      <c r="Q886" s="229"/>
      <c r="R886" s="229"/>
      <c r="S886" s="229"/>
      <c r="T886" s="229"/>
      <c r="U886" s="463"/>
      <c r="V886" s="463"/>
      <c r="W886" s="463"/>
      <c r="X886" s="463"/>
      <c r="Y886" s="463"/>
      <c r="Z886" s="463"/>
      <c r="AA886" s="463"/>
    </row>
    <row r="887" spans="1:27" x14ac:dyDescent="0.3">
      <c r="A887" s="229"/>
      <c r="B887" s="230"/>
      <c r="C887" s="229"/>
      <c r="D887" s="229"/>
      <c r="E887" s="229"/>
      <c r="F887" s="229"/>
      <c r="G887" s="229"/>
      <c r="H887" s="229"/>
      <c r="I887" s="229"/>
      <c r="J887" s="229"/>
      <c r="K887" s="229"/>
      <c r="L887" s="229"/>
      <c r="M887" s="230"/>
      <c r="N887" s="230"/>
      <c r="O887" s="229"/>
      <c r="P887" s="229"/>
      <c r="Q887" s="229"/>
      <c r="R887" s="229"/>
      <c r="S887" s="229"/>
      <c r="T887" s="229"/>
      <c r="U887" s="463"/>
      <c r="V887" s="463"/>
      <c r="W887" s="463"/>
      <c r="X887" s="463"/>
      <c r="Y887" s="463"/>
      <c r="Z887" s="463"/>
      <c r="AA887" s="463"/>
    </row>
    <row r="888" spans="1:27" x14ac:dyDescent="0.3">
      <c r="A888" s="229"/>
      <c r="B888" s="230"/>
      <c r="C888" s="229"/>
      <c r="D888" s="229"/>
      <c r="E888" s="229"/>
      <c r="F888" s="229"/>
      <c r="G888" s="229"/>
      <c r="H888" s="229"/>
      <c r="I888" s="229"/>
      <c r="J888" s="229"/>
      <c r="K888" s="229"/>
      <c r="L888" s="229"/>
      <c r="M888" s="230"/>
      <c r="N888" s="230"/>
      <c r="O888" s="229"/>
      <c r="P888" s="229"/>
      <c r="Q888" s="229"/>
      <c r="R888" s="229"/>
      <c r="S888" s="229"/>
      <c r="T888" s="229"/>
      <c r="U888" s="463"/>
      <c r="V888" s="463"/>
      <c r="W888" s="463"/>
      <c r="X888" s="463"/>
      <c r="Y888" s="463"/>
      <c r="Z888" s="463"/>
      <c r="AA888" s="463"/>
    </row>
    <row r="889" spans="1:27" x14ac:dyDescent="0.3">
      <c r="A889" s="229"/>
      <c r="B889" s="230"/>
      <c r="C889" s="229"/>
      <c r="D889" s="229"/>
      <c r="E889" s="229"/>
      <c r="F889" s="229"/>
      <c r="G889" s="229"/>
      <c r="H889" s="229"/>
      <c r="I889" s="229"/>
      <c r="J889" s="229"/>
      <c r="K889" s="229"/>
      <c r="L889" s="229"/>
      <c r="M889" s="230"/>
      <c r="N889" s="230"/>
      <c r="O889" s="229"/>
      <c r="P889" s="229"/>
      <c r="Q889" s="229"/>
      <c r="R889" s="229"/>
      <c r="S889" s="229"/>
      <c r="T889" s="229"/>
      <c r="U889" s="463"/>
      <c r="V889" s="463"/>
      <c r="W889" s="463"/>
      <c r="X889" s="463"/>
      <c r="Y889" s="463"/>
      <c r="Z889" s="463"/>
      <c r="AA889" s="463"/>
    </row>
    <row r="890" spans="1:27" x14ac:dyDescent="0.3">
      <c r="A890" s="229"/>
      <c r="B890" s="230"/>
      <c r="C890" s="229"/>
      <c r="D890" s="229"/>
      <c r="E890" s="229"/>
      <c r="F890" s="229"/>
      <c r="G890" s="229"/>
      <c r="H890" s="229"/>
      <c r="I890" s="229"/>
      <c r="J890" s="229"/>
      <c r="K890" s="229"/>
      <c r="L890" s="229"/>
      <c r="M890" s="230"/>
      <c r="N890" s="230"/>
      <c r="O890" s="229"/>
      <c r="P890" s="229"/>
      <c r="Q890" s="229"/>
      <c r="R890" s="229"/>
      <c r="S890" s="229"/>
      <c r="T890" s="229"/>
      <c r="U890" s="463"/>
      <c r="V890" s="463"/>
      <c r="W890" s="463"/>
      <c r="X890" s="463"/>
      <c r="Y890" s="463"/>
      <c r="Z890" s="463"/>
      <c r="AA890" s="463"/>
    </row>
    <row r="891" spans="1:27" x14ac:dyDescent="0.3">
      <c r="A891" s="229"/>
      <c r="B891" s="230"/>
      <c r="C891" s="229"/>
      <c r="D891" s="229"/>
      <c r="E891" s="229"/>
      <c r="F891" s="229"/>
      <c r="G891" s="229"/>
      <c r="H891" s="229"/>
      <c r="I891" s="229"/>
      <c r="J891" s="229"/>
      <c r="K891" s="229"/>
      <c r="L891" s="229"/>
      <c r="M891" s="230"/>
      <c r="N891" s="230"/>
      <c r="O891" s="229"/>
      <c r="P891" s="229"/>
      <c r="Q891" s="229"/>
      <c r="R891" s="229"/>
      <c r="S891" s="229"/>
      <c r="T891" s="229"/>
      <c r="U891" s="463"/>
      <c r="V891" s="463"/>
      <c r="W891" s="463"/>
      <c r="X891" s="463"/>
      <c r="Y891" s="463"/>
      <c r="Z891" s="463"/>
      <c r="AA891" s="463"/>
    </row>
    <row r="892" spans="1:27" x14ac:dyDescent="0.3">
      <c r="A892" s="229"/>
      <c r="B892" s="230"/>
      <c r="C892" s="229"/>
      <c r="D892" s="229"/>
      <c r="E892" s="229"/>
      <c r="F892" s="229"/>
      <c r="G892" s="229"/>
      <c r="H892" s="229"/>
      <c r="I892" s="229"/>
      <c r="J892" s="229"/>
      <c r="K892" s="229"/>
      <c r="L892" s="229"/>
      <c r="M892" s="230"/>
      <c r="N892" s="230"/>
      <c r="O892" s="229"/>
      <c r="P892" s="229"/>
      <c r="Q892" s="229"/>
      <c r="R892" s="229"/>
      <c r="S892" s="229"/>
      <c r="T892" s="229"/>
      <c r="U892" s="463"/>
      <c r="V892" s="463"/>
      <c r="W892" s="463"/>
      <c r="X892" s="463"/>
      <c r="Y892" s="463"/>
      <c r="Z892" s="463"/>
      <c r="AA892" s="463"/>
    </row>
    <row r="893" spans="1:27" x14ac:dyDescent="0.3">
      <c r="A893" s="229"/>
      <c r="B893" s="230"/>
      <c r="C893" s="229"/>
      <c r="D893" s="229"/>
      <c r="E893" s="229"/>
      <c r="F893" s="229"/>
      <c r="G893" s="229"/>
      <c r="H893" s="229"/>
      <c r="I893" s="229"/>
      <c r="J893" s="229"/>
      <c r="K893" s="229"/>
      <c r="L893" s="229"/>
      <c r="M893" s="230"/>
      <c r="N893" s="230"/>
      <c r="O893" s="229"/>
      <c r="P893" s="229"/>
      <c r="Q893" s="229"/>
      <c r="R893" s="229"/>
      <c r="S893" s="229"/>
      <c r="T893" s="229"/>
      <c r="U893" s="463"/>
      <c r="V893" s="463"/>
      <c r="W893" s="463"/>
      <c r="X893" s="463"/>
      <c r="Y893" s="463"/>
      <c r="Z893" s="463"/>
      <c r="AA893" s="463"/>
    </row>
    <row r="894" spans="1:27" x14ac:dyDescent="0.3">
      <c r="A894" s="229"/>
      <c r="B894" s="230"/>
      <c r="C894" s="229"/>
      <c r="D894" s="229"/>
      <c r="E894" s="229"/>
      <c r="F894" s="229"/>
      <c r="G894" s="229"/>
      <c r="H894" s="229"/>
      <c r="I894" s="229"/>
      <c r="J894" s="229"/>
      <c r="K894" s="229"/>
      <c r="L894" s="229"/>
      <c r="M894" s="230"/>
      <c r="N894" s="230"/>
      <c r="O894" s="229"/>
      <c r="P894" s="229"/>
      <c r="Q894" s="229"/>
      <c r="R894" s="229"/>
      <c r="S894" s="229"/>
      <c r="T894" s="229"/>
      <c r="U894" s="463"/>
      <c r="V894" s="463"/>
      <c r="W894" s="463"/>
      <c r="X894" s="463"/>
      <c r="Y894" s="463"/>
      <c r="Z894" s="463"/>
      <c r="AA894" s="463"/>
    </row>
    <row r="895" spans="1:27" x14ac:dyDescent="0.3">
      <c r="A895" s="229"/>
      <c r="B895" s="230"/>
      <c r="C895" s="229"/>
      <c r="D895" s="229"/>
      <c r="E895" s="229"/>
      <c r="F895" s="229"/>
      <c r="G895" s="229"/>
      <c r="H895" s="229"/>
      <c r="I895" s="229"/>
      <c r="J895" s="229"/>
      <c r="K895" s="229"/>
      <c r="L895" s="229"/>
      <c r="M895" s="230"/>
      <c r="N895" s="230"/>
      <c r="O895" s="229"/>
      <c r="P895" s="229"/>
      <c r="Q895" s="229"/>
      <c r="R895" s="229"/>
      <c r="S895" s="229"/>
      <c r="T895" s="229"/>
      <c r="U895" s="463"/>
      <c r="V895" s="463"/>
      <c r="W895" s="463"/>
      <c r="X895" s="463"/>
      <c r="Y895" s="463"/>
      <c r="Z895" s="463"/>
      <c r="AA895" s="463"/>
    </row>
    <row r="896" spans="1:27" x14ac:dyDescent="0.3">
      <c r="A896" s="229"/>
      <c r="B896" s="230"/>
      <c r="C896" s="229"/>
      <c r="D896" s="229"/>
      <c r="E896" s="229"/>
      <c r="F896" s="229"/>
      <c r="G896" s="229"/>
      <c r="H896" s="229"/>
      <c r="I896" s="229"/>
      <c r="J896" s="229"/>
      <c r="K896" s="229"/>
      <c r="L896" s="229"/>
      <c r="M896" s="230"/>
      <c r="N896" s="230"/>
      <c r="O896" s="229"/>
      <c r="P896" s="229"/>
      <c r="Q896" s="229"/>
      <c r="R896" s="229"/>
      <c r="S896" s="229"/>
      <c r="T896" s="229"/>
      <c r="U896" s="463"/>
      <c r="V896" s="463"/>
      <c r="W896" s="463"/>
      <c r="X896" s="463"/>
      <c r="Y896" s="463"/>
      <c r="Z896" s="463"/>
      <c r="AA896" s="463"/>
    </row>
    <row r="897" spans="1:27" x14ac:dyDescent="0.3">
      <c r="A897" s="229"/>
      <c r="B897" s="230"/>
      <c r="C897" s="229"/>
      <c r="D897" s="229"/>
      <c r="E897" s="229"/>
      <c r="F897" s="229"/>
      <c r="G897" s="229"/>
      <c r="H897" s="229"/>
      <c r="I897" s="229"/>
      <c r="J897" s="229"/>
      <c r="K897" s="229"/>
      <c r="L897" s="229"/>
      <c r="M897" s="230"/>
      <c r="N897" s="230"/>
      <c r="O897" s="229"/>
      <c r="P897" s="229"/>
      <c r="Q897" s="229"/>
      <c r="R897" s="229"/>
      <c r="S897" s="229"/>
      <c r="T897" s="229"/>
      <c r="U897" s="463"/>
      <c r="V897" s="463"/>
      <c r="W897" s="463"/>
      <c r="X897" s="463"/>
      <c r="Y897" s="463"/>
      <c r="Z897" s="463"/>
      <c r="AA897" s="463"/>
    </row>
    <row r="898" spans="1:27" x14ac:dyDescent="0.3">
      <c r="A898" s="229"/>
      <c r="B898" s="230"/>
      <c r="C898" s="229"/>
      <c r="D898" s="229"/>
      <c r="E898" s="229"/>
      <c r="F898" s="229"/>
      <c r="G898" s="229"/>
      <c r="H898" s="229"/>
      <c r="I898" s="229"/>
      <c r="J898" s="229"/>
      <c r="K898" s="229"/>
      <c r="L898" s="229"/>
      <c r="M898" s="230"/>
      <c r="N898" s="230"/>
      <c r="O898" s="229"/>
      <c r="P898" s="229"/>
      <c r="Q898" s="229"/>
      <c r="R898" s="229"/>
      <c r="S898" s="229"/>
      <c r="T898" s="229"/>
      <c r="U898" s="463"/>
      <c r="V898" s="463"/>
      <c r="W898" s="463"/>
      <c r="X898" s="463"/>
      <c r="Y898" s="463"/>
      <c r="Z898" s="463"/>
      <c r="AA898" s="463"/>
    </row>
    <row r="899" spans="1:27" x14ac:dyDescent="0.3">
      <c r="A899" s="229"/>
      <c r="B899" s="230"/>
      <c r="C899" s="229"/>
      <c r="D899" s="229"/>
      <c r="E899" s="229"/>
      <c r="F899" s="229"/>
      <c r="G899" s="229"/>
      <c r="H899" s="229"/>
      <c r="I899" s="229"/>
      <c r="J899" s="229"/>
      <c r="K899" s="229"/>
      <c r="L899" s="229"/>
      <c r="M899" s="230"/>
      <c r="N899" s="230"/>
      <c r="O899" s="229"/>
      <c r="P899" s="229"/>
      <c r="Q899" s="229"/>
      <c r="R899" s="229"/>
      <c r="S899" s="229"/>
      <c r="T899" s="229"/>
      <c r="U899" s="463"/>
      <c r="V899" s="463"/>
      <c r="W899" s="463"/>
      <c r="X899" s="463"/>
      <c r="Y899" s="463"/>
      <c r="Z899" s="463"/>
      <c r="AA899" s="463"/>
    </row>
    <row r="900" spans="1:27" x14ac:dyDescent="0.3">
      <c r="A900" s="229"/>
      <c r="B900" s="230"/>
      <c r="C900" s="229"/>
      <c r="D900" s="229"/>
      <c r="E900" s="229"/>
      <c r="F900" s="229"/>
      <c r="G900" s="229"/>
      <c r="H900" s="229"/>
      <c r="I900" s="229"/>
      <c r="J900" s="229"/>
      <c r="K900" s="229"/>
      <c r="L900" s="229"/>
      <c r="M900" s="230"/>
      <c r="N900" s="230"/>
      <c r="O900" s="229"/>
      <c r="P900" s="229"/>
      <c r="Q900" s="229"/>
      <c r="R900" s="229"/>
      <c r="S900" s="229"/>
      <c r="T900" s="229"/>
      <c r="U900" s="463"/>
      <c r="V900" s="463"/>
      <c r="W900" s="463"/>
      <c r="X900" s="463"/>
      <c r="Y900" s="463"/>
      <c r="Z900" s="463"/>
      <c r="AA900" s="463"/>
    </row>
    <row r="901" spans="1:27" x14ac:dyDescent="0.3">
      <c r="A901" s="229"/>
      <c r="B901" s="230"/>
      <c r="C901" s="229"/>
      <c r="D901" s="229"/>
      <c r="E901" s="229"/>
      <c r="F901" s="229"/>
      <c r="G901" s="229"/>
      <c r="H901" s="229"/>
      <c r="I901" s="229"/>
      <c r="J901" s="229"/>
      <c r="K901" s="229"/>
      <c r="L901" s="229"/>
      <c r="M901" s="230"/>
      <c r="N901" s="230"/>
      <c r="O901" s="229"/>
      <c r="P901" s="229"/>
      <c r="Q901" s="229"/>
      <c r="R901" s="229"/>
      <c r="S901" s="229"/>
      <c r="T901" s="229"/>
      <c r="U901" s="463"/>
      <c r="V901" s="463"/>
      <c r="W901" s="463"/>
      <c r="X901" s="463"/>
      <c r="Y901" s="463"/>
      <c r="Z901" s="463"/>
      <c r="AA901" s="463"/>
    </row>
    <row r="902" spans="1:27" x14ac:dyDescent="0.3">
      <c r="A902" s="229"/>
      <c r="B902" s="230"/>
      <c r="C902" s="229"/>
      <c r="D902" s="229"/>
      <c r="E902" s="229"/>
      <c r="F902" s="229"/>
      <c r="G902" s="229"/>
      <c r="H902" s="229"/>
      <c r="I902" s="229"/>
      <c r="J902" s="229"/>
      <c r="K902" s="229"/>
      <c r="L902" s="229"/>
      <c r="M902" s="230"/>
      <c r="N902" s="230"/>
      <c r="O902" s="229"/>
      <c r="P902" s="229"/>
      <c r="Q902" s="229"/>
      <c r="R902" s="229"/>
      <c r="S902" s="229"/>
      <c r="T902" s="229"/>
      <c r="U902" s="463"/>
      <c r="V902" s="463"/>
      <c r="W902" s="463"/>
      <c r="X902" s="463"/>
      <c r="Y902" s="463"/>
      <c r="Z902" s="463"/>
      <c r="AA902" s="463"/>
    </row>
    <row r="903" spans="1:27" x14ac:dyDescent="0.3">
      <c r="A903" s="229"/>
      <c r="B903" s="230"/>
      <c r="C903" s="229"/>
      <c r="D903" s="229"/>
      <c r="E903" s="229"/>
      <c r="F903" s="229"/>
      <c r="G903" s="229"/>
      <c r="H903" s="229"/>
      <c r="I903" s="229"/>
      <c r="J903" s="229"/>
      <c r="K903" s="229"/>
      <c r="L903" s="229"/>
      <c r="M903" s="230"/>
      <c r="N903" s="230"/>
      <c r="O903" s="229"/>
      <c r="P903" s="229"/>
      <c r="Q903" s="229"/>
      <c r="R903" s="229"/>
      <c r="S903" s="229"/>
      <c r="T903" s="229"/>
      <c r="U903" s="463"/>
      <c r="V903" s="463"/>
      <c r="W903" s="463"/>
      <c r="X903" s="463"/>
      <c r="Y903" s="463"/>
      <c r="Z903" s="463"/>
      <c r="AA903" s="463"/>
    </row>
    <row r="904" spans="1:27" x14ac:dyDescent="0.3">
      <c r="A904" s="229"/>
      <c r="B904" s="230"/>
      <c r="C904" s="229"/>
      <c r="D904" s="229"/>
      <c r="E904" s="229"/>
      <c r="F904" s="229"/>
      <c r="G904" s="229"/>
      <c r="H904" s="229"/>
      <c r="I904" s="229"/>
      <c r="J904" s="229"/>
      <c r="K904" s="229"/>
      <c r="L904" s="229"/>
      <c r="M904" s="230"/>
      <c r="N904" s="230"/>
      <c r="O904" s="229"/>
      <c r="P904" s="229"/>
      <c r="Q904" s="229"/>
      <c r="R904" s="229"/>
      <c r="S904" s="229"/>
      <c r="T904" s="229"/>
      <c r="U904" s="463"/>
      <c r="V904" s="463"/>
      <c r="W904" s="463"/>
      <c r="X904" s="463"/>
      <c r="Y904" s="463"/>
      <c r="Z904" s="463"/>
      <c r="AA904" s="463"/>
    </row>
    <row r="905" spans="1:27" x14ac:dyDescent="0.3">
      <c r="A905" s="229"/>
      <c r="B905" s="230"/>
      <c r="C905" s="229"/>
      <c r="D905" s="229"/>
      <c r="E905" s="229"/>
      <c r="F905" s="229"/>
      <c r="G905" s="229"/>
      <c r="H905" s="229"/>
      <c r="I905" s="229"/>
      <c r="J905" s="229"/>
      <c r="K905" s="229"/>
      <c r="L905" s="229"/>
      <c r="M905" s="230"/>
      <c r="N905" s="230"/>
      <c r="O905" s="229"/>
      <c r="P905" s="229"/>
      <c r="Q905" s="229"/>
      <c r="R905" s="229"/>
      <c r="S905" s="229"/>
      <c r="T905" s="229"/>
      <c r="U905" s="463"/>
      <c r="V905" s="463"/>
      <c r="W905" s="463"/>
      <c r="X905" s="463"/>
      <c r="Y905" s="463"/>
      <c r="Z905" s="463"/>
      <c r="AA905" s="463"/>
    </row>
    <row r="906" spans="1:27" x14ac:dyDescent="0.3">
      <c r="A906" s="229"/>
      <c r="B906" s="230"/>
      <c r="C906" s="229"/>
      <c r="D906" s="229"/>
      <c r="E906" s="229"/>
      <c r="F906" s="229"/>
      <c r="G906" s="229"/>
      <c r="H906" s="229"/>
      <c r="I906" s="229"/>
      <c r="J906" s="229"/>
      <c r="K906" s="229"/>
      <c r="L906" s="229"/>
      <c r="M906" s="230"/>
      <c r="N906" s="230"/>
      <c r="O906" s="229"/>
      <c r="P906" s="229"/>
      <c r="Q906" s="229"/>
      <c r="R906" s="229"/>
      <c r="S906" s="229"/>
      <c r="T906" s="229"/>
      <c r="U906" s="463"/>
      <c r="V906" s="463"/>
      <c r="W906" s="463"/>
      <c r="X906" s="463"/>
      <c r="Y906" s="463"/>
      <c r="Z906" s="463"/>
      <c r="AA906" s="463"/>
    </row>
    <row r="907" spans="1:27" x14ac:dyDescent="0.3">
      <c r="A907" s="229"/>
      <c r="B907" s="230"/>
      <c r="C907" s="229"/>
      <c r="D907" s="229"/>
      <c r="E907" s="229"/>
      <c r="F907" s="229"/>
      <c r="G907" s="229"/>
      <c r="H907" s="229"/>
      <c r="I907" s="229"/>
      <c r="J907" s="229"/>
      <c r="K907" s="229"/>
      <c r="L907" s="229"/>
      <c r="M907" s="230"/>
      <c r="N907" s="230"/>
      <c r="O907" s="229"/>
      <c r="P907" s="229"/>
      <c r="Q907" s="229"/>
      <c r="R907" s="229"/>
      <c r="S907" s="229"/>
      <c r="T907" s="229"/>
      <c r="U907" s="463"/>
      <c r="V907" s="463"/>
      <c r="W907" s="463"/>
      <c r="X907" s="463"/>
      <c r="Y907" s="463"/>
      <c r="Z907" s="463"/>
      <c r="AA907" s="463"/>
    </row>
    <row r="908" spans="1:27" x14ac:dyDescent="0.3">
      <c r="A908" s="229"/>
      <c r="B908" s="230"/>
      <c r="C908" s="229"/>
      <c r="D908" s="229"/>
      <c r="E908" s="229"/>
      <c r="F908" s="229"/>
      <c r="G908" s="229"/>
      <c r="H908" s="229"/>
      <c r="I908" s="229"/>
      <c r="J908" s="229"/>
      <c r="K908" s="229"/>
      <c r="L908" s="229"/>
      <c r="M908" s="230"/>
      <c r="N908" s="230"/>
      <c r="O908" s="229"/>
      <c r="P908" s="229"/>
      <c r="Q908" s="229"/>
      <c r="R908" s="229"/>
      <c r="S908" s="229"/>
      <c r="T908" s="229"/>
      <c r="U908" s="463"/>
      <c r="V908" s="463"/>
      <c r="W908" s="463"/>
      <c r="X908" s="463"/>
      <c r="Y908" s="463"/>
      <c r="Z908" s="463"/>
      <c r="AA908" s="463"/>
    </row>
    <row r="909" spans="1:27" x14ac:dyDescent="0.3">
      <c r="A909" s="229"/>
      <c r="B909" s="230"/>
      <c r="C909" s="229"/>
      <c r="D909" s="229"/>
      <c r="E909" s="229"/>
      <c r="F909" s="229"/>
      <c r="G909" s="229"/>
      <c r="H909" s="229"/>
      <c r="I909" s="229"/>
      <c r="J909" s="229"/>
      <c r="K909" s="229"/>
      <c r="L909" s="229"/>
      <c r="M909" s="230"/>
      <c r="N909" s="230"/>
      <c r="O909" s="229"/>
      <c r="P909" s="229"/>
      <c r="Q909" s="229"/>
      <c r="R909" s="229"/>
      <c r="S909" s="229"/>
      <c r="T909" s="229"/>
      <c r="U909" s="463"/>
      <c r="V909" s="463"/>
      <c r="W909" s="463"/>
      <c r="X909" s="463"/>
      <c r="Y909" s="463"/>
      <c r="Z909" s="463"/>
      <c r="AA909" s="463"/>
    </row>
    <row r="910" spans="1:27" x14ac:dyDescent="0.3">
      <c r="A910" s="229"/>
      <c r="B910" s="230"/>
      <c r="C910" s="229"/>
      <c r="D910" s="229"/>
      <c r="E910" s="229"/>
      <c r="F910" s="229"/>
      <c r="G910" s="229"/>
      <c r="H910" s="229"/>
      <c r="I910" s="229"/>
      <c r="J910" s="229"/>
      <c r="K910" s="229"/>
      <c r="L910" s="229"/>
      <c r="M910" s="230"/>
      <c r="N910" s="230"/>
      <c r="O910" s="229"/>
      <c r="P910" s="229"/>
      <c r="Q910" s="229"/>
      <c r="R910" s="229"/>
      <c r="S910" s="229"/>
      <c r="T910" s="229"/>
      <c r="U910" s="463"/>
      <c r="V910" s="463"/>
      <c r="W910" s="463"/>
      <c r="X910" s="463"/>
      <c r="Y910" s="463"/>
      <c r="Z910" s="463"/>
      <c r="AA910" s="463"/>
    </row>
    <row r="911" spans="1:27" x14ac:dyDescent="0.3">
      <c r="A911" s="229"/>
      <c r="B911" s="230"/>
      <c r="C911" s="229"/>
      <c r="D911" s="229"/>
      <c r="E911" s="229"/>
      <c r="F911" s="229"/>
      <c r="G911" s="229"/>
      <c r="H911" s="229"/>
      <c r="I911" s="229"/>
      <c r="J911" s="229"/>
      <c r="K911" s="229"/>
      <c r="L911" s="229"/>
      <c r="M911" s="230"/>
      <c r="N911" s="230"/>
      <c r="O911" s="229"/>
      <c r="P911" s="229"/>
      <c r="Q911" s="229"/>
      <c r="R911" s="229"/>
      <c r="S911" s="229"/>
      <c r="T911" s="229"/>
      <c r="U911" s="463"/>
      <c r="V911" s="463"/>
      <c r="W911" s="463"/>
      <c r="X911" s="463"/>
      <c r="Y911" s="463"/>
      <c r="Z911" s="463"/>
      <c r="AA911" s="463"/>
    </row>
    <row r="912" spans="1:27" x14ac:dyDescent="0.3">
      <c r="A912" s="229"/>
      <c r="B912" s="230"/>
      <c r="C912" s="229"/>
      <c r="D912" s="229"/>
      <c r="E912" s="229"/>
      <c r="F912" s="229"/>
      <c r="G912" s="229"/>
      <c r="H912" s="229"/>
      <c r="I912" s="229"/>
      <c r="J912" s="229"/>
      <c r="K912" s="229"/>
      <c r="L912" s="229"/>
      <c r="M912" s="230"/>
      <c r="N912" s="230"/>
      <c r="O912" s="229"/>
      <c r="P912" s="229"/>
      <c r="Q912" s="229"/>
      <c r="R912" s="229"/>
      <c r="S912" s="229"/>
      <c r="T912" s="229"/>
      <c r="U912" s="463"/>
      <c r="V912" s="463"/>
      <c r="W912" s="463"/>
      <c r="X912" s="463"/>
      <c r="Y912" s="463"/>
      <c r="Z912" s="463"/>
      <c r="AA912" s="463"/>
    </row>
    <row r="913" spans="1:27" x14ac:dyDescent="0.3">
      <c r="A913" s="229"/>
      <c r="B913" s="230"/>
      <c r="C913" s="229"/>
      <c r="D913" s="229"/>
      <c r="E913" s="229"/>
      <c r="F913" s="229"/>
      <c r="G913" s="229"/>
      <c r="H913" s="229"/>
      <c r="I913" s="229"/>
      <c r="J913" s="229"/>
      <c r="K913" s="229"/>
      <c r="L913" s="229"/>
      <c r="M913" s="230"/>
      <c r="N913" s="230"/>
      <c r="O913" s="229"/>
      <c r="P913" s="229"/>
      <c r="Q913" s="229"/>
      <c r="R913" s="229"/>
      <c r="S913" s="229"/>
      <c r="T913" s="229"/>
      <c r="U913" s="463"/>
      <c r="V913" s="463"/>
      <c r="W913" s="463"/>
      <c r="X913" s="463"/>
      <c r="Y913" s="463"/>
      <c r="Z913" s="463"/>
      <c r="AA913" s="463"/>
    </row>
    <row r="914" spans="1:27" x14ac:dyDescent="0.3">
      <c r="A914" s="229"/>
      <c r="B914" s="230"/>
      <c r="C914" s="229"/>
      <c r="D914" s="229"/>
      <c r="E914" s="229"/>
      <c r="F914" s="229"/>
      <c r="G914" s="229"/>
      <c r="H914" s="229"/>
      <c r="I914" s="229"/>
      <c r="J914" s="229"/>
      <c r="K914" s="229"/>
      <c r="L914" s="229"/>
      <c r="M914" s="230"/>
      <c r="N914" s="230"/>
      <c r="O914" s="229"/>
      <c r="P914" s="229"/>
      <c r="Q914" s="229"/>
      <c r="R914" s="229"/>
      <c r="S914" s="229"/>
      <c r="T914" s="229"/>
      <c r="U914" s="463"/>
      <c r="V914" s="463"/>
      <c r="W914" s="463"/>
      <c r="X914" s="463"/>
      <c r="Y914" s="463"/>
      <c r="Z914" s="463"/>
      <c r="AA914" s="463"/>
    </row>
    <row r="915" spans="1:27" x14ac:dyDescent="0.3">
      <c r="A915" s="229"/>
      <c r="B915" s="230"/>
      <c r="C915" s="229"/>
      <c r="D915" s="229"/>
      <c r="E915" s="229"/>
      <c r="F915" s="229"/>
      <c r="G915" s="229"/>
      <c r="H915" s="229"/>
      <c r="I915" s="229"/>
      <c r="J915" s="229"/>
      <c r="K915" s="229"/>
      <c r="L915" s="229"/>
      <c r="M915" s="230"/>
      <c r="N915" s="230"/>
      <c r="O915" s="229"/>
      <c r="P915" s="229"/>
      <c r="Q915" s="229"/>
      <c r="R915" s="229"/>
      <c r="S915" s="229"/>
      <c r="T915" s="229"/>
      <c r="U915" s="463"/>
      <c r="V915" s="463"/>
      <c r="W915" s="463"/>
      <c r="X915" s="463"/>
      <c r="Y915" s="463"/>
      <c r="Z915" s="463"/>
      <c r="AA915" s="463"/>
    </row>
    <row r="916" spans="1:27" x14ac:dyDescent="0.3">
      <c r="A916" s="229"/>
      <c r="B916" s="230"/>
      <c r="C916" s="229"/>
      <c r="D916" s="229"/>
      <c r="E916" s="229"/>
      <c r="F916" s="229"/>
      <c r="G916" s="229"/>
      <c r="H916" s="229"/>
      <c r="I916" s="229"/>
      <c r="J916" s="229"/>
      <c r="K916" s="229"/>
      <c r="L916" s="229"/>
      <c r="M916" s="230"/>
      <c r="N916" s="230"/>
      <c r="O916" s="229"/>
      <c r="P916" s="229"/>
      <c r="Q916" s="229"/>
      <c r="R916" s="229"/>
      <c r="S916" s="229"/>
      <c r="T916" s="229"/>
      <c r="U916" s="463"/>
      <c r="V916" s="463"/>
      <c r="W916" s="463"/>
      <c r="X916" s="463"/>
      <c r="Y916" s="463"/>
      <c r="Z916" s="463"/>
      <c r="AA916" s="463"/>
    </row>
    <row r="917" spans="1:27" x14ac:dyDescent="0.3">
      <c r="A917" s="229"/>
      <c r="B917" s="230"/>
      <c r="C917" s="229"/>
      <c r="D917" s="229"/>
      <c r="E917" s="229"/>
      <c r="F917" s="229"/>
      <c r="G917" s="229"/>
      <c r="H917" s="229"/>
      <c r="I917" s="229"/>
      <c r="J917" s="229"/>
      <c r="K917" s="229"/>
      <c r="L917" s="229"/>
      <c r="M917" s="230"/>
      <c r="N917" s="230"/>
      <c r="O917" s="229"/>
      <c r="P917" s="229"/>
      <c r="Q917" s="229"/>
      <c r="R917" s="229"/>
      <c r="S917" s="229"/>
      <c r="T917" s="229"/>
      <c r="U917" s="463"/>
      <c r="V917" s="463"/>
      <c r="W917" s="463"/>
      <c r="X917" s="463"/>
      <c r="Y917" s="463"/>
      <c r="Z917" s="463"/>
      <c r="AA917" s="463"/>
    </row>
    <row r="918" spans="1:27" x14ac:dyDescent="0.3">
      <c r="A918" s="229"/>
      <c r="B918" s="230"/>
      <c r="C918" s="229"/>
      <c r="D918" s="229"/>
      <c r="E918" s="229"/>
      <c r="F918" s="229"/>
      <c r="G918" s="229"/>
      <c r="H918" s="229"/>
      <c r="I918" s="229"/>
      <c r="J918" s="229"/>
      <c r="K918" s="229"/>
      <c r="L918" s="229"/>
      <c r="M918" s="230"/>
      <c r="N918" s="230"/>
      <c r="O918" s="229"/>
      <c r="P918" s="229"/>
      <c r="Q918" s="229"/>
      <c r="R918" s="229"/>
      <c r="S918" s="229"/>
      <c r="T918" s="229"/>
      <c r="U918" s="463"/>
      <c r="V918" s="463"/>
      <c r="W918" s="463"/>
      <c r="X918" s="463"/>
      <c r="Y918" s="463"/>
      <c r="Z918" s="463"/>
      <c r="AA918" s="463"/>
    </row>
    <row r="919" spans="1:27" x14ac:dyDescent="0.3">
      <c r="A919" s="229"/>
      <c r="B919" s="230"/>
      <c r="C919" s="229"/>
      <c r="D919" s="229"/>
      <c r="E919" s="229"/>
      <c r="F919" s="229"/>
      <c r="G919" s="229"/>
      <c r="H919" s="229"/>
      <c r="I919" s="229"/>
      <c r="J919" s="229"/>
      <c r="K919" s="229"/>
      <c r="L919" s="229"/>
      <c r="M919" s="230"/>
      <c r="N919" s="230"/>
      <c r="O919" s="229"/>
      <c r="P919" s="229"/>
      <c r="Q919" s="229"/>
      <c r="R919" s="229"/>
      <c r="S919" s="229"/>
      <c r="T919" s="229"/>
      <c r="U919" s="463"/>
      <c r="V919" s="463"/>
      <c r="W919" s="463"/>
      <c r="X919" s="463"/>
      <c r="Y919" s="463"/>
      <c r="Z919" s="463"/>
      <c r="AA919" s="463"/>
    </row>
    <row r="920" spans="1:27" x14ac:dyDescent="0.3">
      <c r="A920" s="229"/>
      <c r="B920" s="230"/>
      <c r="C920" s="229"/>
      <c r="D920" s="229"/>
      <c r="E920" s="229"/>
      <c r="F920" s="229"/>
      <c r="G920" s="229"/>
      <c r="H920" s="229"/>
      <c r="I920" s="229"/>
      <c r="J920" s="229"/>
      <c r="K920" s="229"/>
      <c r="L920" s="229"/>
      <c r="M920" s="230"/>
      <c r="N920" s="230"/>
      <c r="O920" s="229"/>
      <c r="P920" s="229"/>
      <c r="Q920" s="229"/>
      <c r="R920" s="229"/>
      <c r="S920" s="229"/>
      <c r="T920" s="229"/>
      <c r="U920" s="463"/>
      <c r="V920" s="463"/>
      <c r="W920" s="463"/>
      <c r="X920" s="463"/>
      <c r="Y920" s="463"/>
      <c r="Z920" s="463"/>
      <c r="AA920" s="463"/>
    </row>
    <row r="921" spans="1:27" x14ac:dyDescent="0.3">
      <c r="A921" s="229"/>
      <c r="B921" s="230"/>
      <c r="C921" s="229"/>
      <c r="D921" s="229"/>
      <c r="E921" s="229"/>
      <c r="F921" s="229"/>
      <c r="G921" s="229"/>
      <c r="H921" s="229"/>
      <c r="I921" s="229"/>
      <c r="J921" s="229"/>
      <c r="K921" s="229"/>
      <c r="L921" s="229"/>
      <c r="M921" s="230"/>
      <c r="N921" s="230"/>
      <c r="O921" s="229"/>
      <c r="P921" s="229"/>
      <c r="Q921" s="229"/>
      <c r="R921" s="229"/>
      <c r="S921" s="229"/>
      <c r="T921" s="229"/>
      <c r="U921" s="463"/>
      <c r="V921" s="463"/>
      <c r="W921" s="463"/>
      <c r="X921" s="463"/>
      <c r="Y921" s="463"/>
      <c r="Z921" s="463"/>
      <c r="AA921" s="463"/>
    </row>
    <row r="922" spans="1:27" x14ac:dyDescent="0.3">
      <c r="A922" s="229"/>
      <c r="B922" s="230"/>
      <c r="C922" s="229"/>
      <c r="D922" s="229"/>
      <c r="E922" s="229"/>
      <c r="F922" s="229"/>
      <c r="G922" s="229"/>
      <c r="H922" s="229"/>
      <c r="I922" s="229"/>
      <c r="J922" s="229"/>
      <c r="K922" s="229"/>
      <c r="L922" s="229"/>
      <c r="M922" s="230"/>
      <c r="N922" s="230"/>
      <c r="O922" s="229"/>
      <c r="P922" s="229"/>
      <c r="Q922" s="229"/>
      <c r="R922" s="229"/>
      <c r="S922" s="229"/>
      <c r="T922" s="229"/>
      <c r="U922" s="463"/>
      <c r="V922" s="463"/>
      <c r="W922" s="463"/>
      <c r="X922" s="463"/>
      <c r="Y922" s="463"/>
      <c r="Z922" s="463"/>
      <c r="AA922" s="463"/>
    </row>
    <row r="923" spans="1:27" x14ac:dyDescent="0.3">
      <c r="A923" s="229"/>
      <c r="B923" s="230"/>
      <c r="C923" s="229"/>
      <c r="D923" s="229"/>
      <c r="E923" s="229"/>
      <c r="F923" s="229"/>
      <c r="G923" s="229"/>
      <c r="H923" s="229"/>
      <c r="I923" s="229"/>
      <c r="J923" s="229"/>
      <c r="K923" s="229"/>
      <c r="L923" s="229"/>
      <c r="M923" s="230"/>
      <c r="N923" s="230"/>
      <c r="O923" s="229"/>
      <c r="P923" s="229"/>
      <c r="Q923" s="229"/>
      <c r="R923" s="229"/>
      <c r="S923" s="229"/>
      <c r="T923" s="229"/>
      <c r="U923" s="463"/>
      <c r="V923" s="463"/>
      <c r="W923" s="463"/>
      <c r="X923" s="463"/>
      <c r="Y923" s="463"/>
      <c r="Z923" s="463"/>
      <c r="AA923" s="463"/>
    </row>
    <row r="924" spans="1:27" x14ac:dyDescent="0.3">
      <c r="A924" s="229"/>
      <c r="B924" s="230"/>
      <c r="C924" s="229"/>
      <c r="D924" s="229"/>
      <c r="E924" s="229"/>
      <c r="F924" s="229"/>
      <c r="G924" s="229"/>
      <c r="H924" s="229"/>
      <c r="I924" s="229"/>
      <c r="J924" s="229"/>
      <c r="K924" s="229"/>
      <c r="L924" s="229"/>
      <c r="M924" s="230"/>
      <c r="N924" s="230"/>
      <c r="O924" s="229"/>
      <c r="P924" s="229"/>
      <c r="Q924" s="229"/>
      <c r="R924" s="229"/>
      <c r="S924" s="229"/>
      <c r="T924" s="229"/>
      <c r="U924" s="463"/>
      <c r="V924" s="463"/>
      <c r="W924" s="463"/>
      <c r="X924" s="463"/>
      <c r="Y924" s="463"/>
      <c r="Z924" s="463"/>
      <c r="AA924" s="463"/>
    </row>
    <row r="925" spans="1:27" x14ac:dyDescent="0.3">
      <c r="A925" s="229"/>
      <c r="B925" s="230"/>
      <c r="C925" s="229"/>
      <c r="D925" s="229"/>
      <c r="E925" s="229"/>
      <c r="F925" s="229"/>
      <c r="G925" s="229"/>
      <c r="H925" s="229"/>
      <c r="I925" s="229"/>
      <c r="J925" s="229"/>
      <c r="K925" s="229"/>
      <c r="L925" s="229"/>
      <c r="M925" s="230"/>
      <c r="N925" s="230"/>
      <c r="O925" s="229"/>
      <c r="P925" s="229"/>
      <c r="Q925" s="229"/>
      <c r="R925" s="229"/>
      <c r="S925" s="229"/>
      <c r="T925" s="229"/>
      <c r="U925" s="463"/>
      <c r="V925" s="463"/>
      <c r="W925" s="463"/>
      <c r="X925" s="463"/>
      <c r="Y925" s="463"/>
      <c r="Z925" s="463"/>
      <c r="AA925" s="463"/>
    </row>
    <row r="926" spans="1:27" x14ac:dyDescent="0.3">
      <c r="A926" s="229"/>
      <c r="B926" s="230"/>
      <c r="C926" s="229"/>
      <c r="D926" s="229"/>
      <c r="E926" s="229"/>
      <c r="F926" s="229"/>
      <c r="G926" s="229"/>
      <c r="H926" s="229"/>
      <c r="I926" s="229"/>
      <c r="J926" s="229"/>
      <c r="K926" s="229"/>
      <c r="L926" s="229"/>
      <c r="M926" s="230"/>
      <c r="N926" s="230"/>
      <c r="O926" s="229"/>
      <c r="P926" s="229"/>
      <c r="Q926" s="229"/>
      <c r="R926" s="229"/>
      <c r="S926" s="229"/>
      <c r="T926" s="229"/>
      <c r="U926" s="463"/>
      <c r="V926" s="463"/>
      <c r="W926" s="463"/>
      <c r="X926" s="463"/>
      <c r="Y926" s="463"/>
      <c r="Z926" s="463"/>
      <c r="AA926" s="463"/>
    </row>
    <row r="927" spans="1:27" x14ac:dyDescent="0.3">
      <c r="A927" s="229"/>
      <c r="B927" s="230"/>
      <c r="C927" s="229"/>
      <c r="D927" s="229"/>
      <c r="E927" s="229"/>
      <c r="F927" s="229"/>
      <c r="G927" s="229"/>
      <c r="H927" s="229"/>
      <c r="I927" s="229"/>
      <c r="J927" s="229"/>
      <c r="K927" s="229"/>
      <c r="L927" s="229"/>
      <c r="M927" s="230"/>
      <c r="N927" s="230"/>
      <c r="O927" s="229"/>
      <c r="P927" s="229"/>
      <c r="Q927" s="229"/>
      <c r="R927" s="229"/>
      <c r="S927" s="229"/>
      <c r="T927" s="229"/>
      <c r="U927" s="463"/>
      <c r="V927" s="463"/>
      <c r="W927" s="463"/>
      <c r="X927" s="463"/>
      <c r="Y927" s="463"/>
      <c r="Z927" s="463"/>
      <c r="AA927" s="463"/>
    </row>
    <row r="928" spans="1:27" x14ac:dyDescent="0.3">
      <c r="A928" s="229"/>
      <c r="B928" s="230"/>
      <c r="C928" s="229"/>
      <c r="D928" s="229"/>
      <c r="E928" s="229"/>
      <c r="F928" s="229"/>
      <c r="G928" s="229"/>
      <c r="H928" s="229"/>
      <c r="I928" s="229"/>
      <c r="J928" s="229"/>
      <c r="K928" s="229"/>
      <c r="L928" s="229"/>
      <c r="M928" s="230"/>
      <c r="N928" s="230"/>
      <c r="O928" s="229"/>
      <c r="P928" s="229"/>
      <c r="Q928" s="229"/>
      <c r="R928" s="229"/>
      <c r="S928" s="229"/>
      <c r="T928" s="229"/>
      <c r="U928" s="463"/>
      <c r="V928" s="463"/>
      <c r="W928" s="463"/>
      <c r="X928" s="463"/>
      <c r="Y928" s="463"/>
      <c r="Z928" s="463"/>
      <c r="AA928" s="463"/>
    </row>
    <row r="929" spans="1:27" x14ac:dyDescent="0.3">
      <c r="A929" s="229"/>
      <c r="B929" s="230"/>
      <c r="C929" s="229"/>
      <c r="D929" s="229"/>
      <c r="E929" s="229"/>
      <c r="F929" s="229"/>
      <c r="G929" s="229"/>
      <c r="H929" s="229"/>
      <c r="I929" s="229"/>
      <c r="J929" s="229"/>
      <c r="K929" s="229"/>
      <c r="L929" s="229"/>
      <c r="M929" s="230"/>
      <c r="N929" s="230"/>
      <c r="O929" s="229"/>
      <c r="P929" s="229"/>
      <c r="Q929" s="229"/>
      <c r="R929" s="229"/>
      <c r="S929" s="229"/>
      <c r="T929" s="229"/>
      <c r="U929" s="463"/>
      <c r="V929" s="463"/>
      <c r="W929" s="463"/>
      <c r="X929" s="463"/>
      <c r="Y929" s="463"/>
      <c r="Z929" s="463"/>
      <c r="AA929" s="463"/>
    </row>
    <row r="930" spans="1:27" x14ac:dyDescent="0.3">
      <c r="A930" s="229"/>
      <c r="B930" s="230"/>
      <c r="C930" s="229"/>
      <c r="D930" s="229"/>
      <c r="E930" s="229"/>
      <c r="F930" s="229"/>
      <c r="G930" s="229"/>
      <c r="H930" s="229"/>
      <c r="I930" s="229"/>
      <c r="J930" s="229"/>
      <c r="K930" s="229"/>
      <c r="L930" s="229"/>
      <c r="M930" s="230"/>
      <c r="N930" s="230"/>
      <c r="O930" s="229"/>
      <c r="P930" s="229"/>
      <c r="Q930" s="229"/>
      <c r="R930" s="229"/>
      <c r="S930" s="229"/>
      <c r="T930" s="229"/>
      <c r="U930" s="463"/>
      <c r="V930" s="463"/>
      <c r="W930" s="463"/>
      <c r="X930" s="463"/>
      <c r="Y930" s="463"/>
      <c r="Z930" s="463"/>
      <c r="AA930" s="463"/>
    </row>
    <row r="931" spans="1:27" x14ac:dyDescent="0.3">
      <c r="A931" s="229"/>
      <c r="B931" s="230"/>
      <c r="C931" s="229"/>
      <c r="D931" s="229"/>
      <c r="E931" s="229"/>
      <c r="F931" s="229"/>
      <c r="G931" s="229"/>
      <c r="H931" s="229"/>
      <c r="I931" s="229"/>
      <c r="J931" s="229"/>
      <c r="K931" s="229"/>
      <c r="L931" s="229"/>
      <c r="M931" s="230"/>
      <c r="N931" s="230"/>
      <c r="O931" s="229"/>
      <c r="P931" s="229"/>
      <c r="Q931" s="229"/>
      <c r="R931" s="229"/>
      <c r="S931" s="229"/>
      <c r="T931" s="229"/>
      <c r="U931" s="463"/>
      <c r="V931" s="463"/>
      <c r="W931" s="463"/>
      <c r="X931" s="463"/>
      <c r="Y931" s="463"/>
      <c r="Z931" s="463"/>
      <c r="AA931" s="463"/>
    </row>
    <row r="932" spans="1:27" x14ac:dyDescent="0.3">
      <c r="A932" s="229"/>
      <c r="B932" s="230"/>
      <c r="C932" s="229"/>
      <c r="D932" s="229"/>
      <c r="E932" s="229"/>
      <c r="F932" s="229"/>
      <c r="G932" s="229"/>
      <c r="H932" s="229"/>
      <c r="I932" s="229"/>
      <c r="J932" s="229"/>
      <c r="K932" s="229"/>
      <c r="L932" s="229"/>
      <c r="M932" s="230"/>
      <c r="N932" s="230"/>
      <c r="O932" s="229"/>
      <c r="P932" s="229"/>
      <c r="Q932" s="229"/>
      <c r="R932" s="229"/>
      <c r="S932" s="229"/>
      <c r="T932" s="229"/>
      <c r="U932" s="463"/>
      <c r="V932" s="463"/>
      <c r="W932" s="463"/>
      <c r="X932" s="463"/>
      <c r="Y932" s="463"/>
      <c r="Z932" s="463"/>
      <c r="AA932" s="463"/>
    </row>
    <row r="933" spans="1:27" x14ac:dyDescent="0.3">
      <c r="A933" s="229"/>
      <c r="B933" s="230"/>
      <c r="C933" s="229"/>
      <c r="D933" s="229"/>
      <c r="E933" s="229"/>
      <c r="F933" s="229"/>
      <c r="G933" s="229"/>
      <c r="H933" s="229"/>
      <c r="I933" s="229"/>
      <c r="J933" s="229"/>
      <c r="K933" s="229"/>
      <c r="L933" s="229"/>
      <c r="M933" s="230"/>
      <c r="N933" s="230"/>
      <c r="O933" s="229"/>
      <c r="P933" s="229"/>
      <c r="Q933" s="229"/>
      <c r="R933" s="229"/>
      <c r="S933" s="229"/>
      <c r="T933" s="229"/>
      <c r="U933" s="463"/>
      <c r="V933" s="463"/>
      <c r="W933" s="463"/>
      <c r="X933" s="463"/>
      <c r="Y933" s="463"/>
      <c r="Z933" s="463"/>
      <c r="AA933" s="463"/>
    </row>
    <row r="934" spans="1:27" x14ac:dyDescent="0.3">
      <c r="A934" s="229"/>
      <c r="B934" s="230"/>
      <c r="C934" s="229"/>
      <c r="D934" s="229"/>
      <c r="E934" s="229"/>
      <c r="F934" s="229"/>
      <c r="G934" s="229"/>
      <c r="H934" s="229"/>
      <c r="I934" s="229"/>
      <c r="J934" s="229"/>
      <c r="K934" s="229"/>
      <c r="L934" s="229"/>
      <c r="M934" s="230"/>
      <c r="N934" s="230"/>
      <c r="O934" s="229"/>
      <c r="P934" s="229"/>
      <c r="Q934" s="229"/>
      <c r="R934" s="229"/>
      <c r="S934" s="229"/>
      <c r="T934" s="229"/>
      <c r="U934" s="463"/>
      <c r="V934" s="463"/>
      <c r="W934" s="463"/>
      <c r="X934" s="463"/>
      <c r="Y934" s="463"/>
      <c r="Z934" s="463"/>
      <c r="AA934" s="463"/>
    </row>
    <row r="935" spans="1:27" x14ac:dyDescent="0.3">
      <c r="A935" s="229"/>
      <c r="B935" s="230"/>
      <c r="C935" s="229"/>
      <c r="D935" s="229"/>
      <c r="E935" s="229"/>
      <c r="F935" s="229"/>
      <c r="G935" s="229"/>
      <c r="H935" s="229"/>
      <c r="I935" s="229"/>
      <c r="J935" s="229"/>
      <c r="K935" s="229"/>
      <c r="L935" s="229"/>
      <c r="M935" s="230"/>
      <c r="N935" s="230"/>
      <c r="O935" s="229"/>
      <c r="P935" s="229"/>
      <c r="Q935" s="229"/>
      <c r="R935" s="229"/>
      <c r="S935" s="229"/>
      <c r="T935" s="229"/>
      <c r="U935" s="463"/>
      <c r="V935" s="463"/>
      <c r="W935" s="463"/>
      <c r="X935" s="463"/>
      <c r="Y935" s="463"/>
      <c r="Z935" s="463"/>
      <c r="AA935" s="463"/>
    </row>
    <row r="936" spans="1:27" x14ac:dyDescent="0.3">
      <c r="A936" s="229"/>
      <c r="B936" s="230"/>
      <c r="C936" s="229"/>
      <c r="D936" s="229"/>
      <c r="E936" s="229"/>
      <c r="F936" s="229"/>
      <c r="G936" s="229"/>
      <c r="H936" s="229"/>
      <c r="I936" s="229"/>
      <c r="J936" s="229"/>
      <c r="K936" s="229"/>
      <c r="L936" s="229"/>
      <c r="M936" s="230"/>
      <c r="N936" s="230"/>
      <c r="O936" s="229"/>
      <c r="P936" s="229"/>
      <c r="Q936" s="229"/>
      <c r="R936" s="229"/>
      <c r="S936" s="229"/>
      <c r="T936" s="229"/>
      <c r="U936" s="463"/>
      <c r="V936" s="463"/>
      <c r="W936" s="463"/>
      <c r="X936" s="463"/>
      <c r="Y936" s="463"/>
      <c r="Z936" s="463"/>
      <c r="AA936" s="463"/>
    </row>
    <row r="937" spans="1:27" x14ac:dyDescent="0.3">
      <c r="A937" s="229"/>
      <c r="B937" s="230"/>
      <c r="C937" s="229"/>
      <c r="D937" s="229"/>
      <c r="E937" s="229"/>
      <c r="F937" s="229"/>
      <c r="G937" s="229"/>
      <c r="H937" s="229"/>
      <c r="I937" s="229"/>
      <c r="J937" s="229"/>
      <c r="K937" s="229"/>
      <c r="L937" s="229"/>
      <c r="M937" s="230"/>
      <c r="N937" s="230"/>
      <c r="O937" s="229"/>
      <c r="P937" s="229"/>
      <c r="Q937" s="229"/>
      <c r="R937" s="229"/>
      <c r="S937" s="229"/>
      <c r="T937" s="229"/>
      <c r="U937" s="463"/>
      <c r="V937" s="463"/>
      <c r="W937" s="463"/>
      <c r="X937" s="463"/>
      <c r="Y937" s="463"/>
      <c r="Z937" s="463"/>
      <c r="AA937" s="463"/>
    </row>
    <row r="938" spans="1:27" x14ac:dyDescent="0.3">
      <c r="A938" s="229"/>
      <c r="B938" s="230"/>
      <c r="C938" s="229"/>
      <c r="D938" s="229"/>
      <c r="E938" s="229"/>
      <c r="F938" s="229"/>
      <c r="G938" s="229"/>
      <c r="H938" s="229"/>
      <c r="I938" s="229"/>
      <c r="J938" s="229"/>
      <c r="K938" s="229"/>
      <c r="L938" s="229"/>
      <c r="M938" s="230"/>
      <c r="N938" s="230"/>
      <c r="O938" s="229"/>
      <c r="P938" s="229"/>
      <c r="Q938" s="229"/>
      <c r="R938" s="229"/>
      <c r="S938" s="229"/>
      <c r="T938" s="229"/>
      <c r="U938" s="463"/>
      <c r="V938" s="463"/>
      <c r="W938" s="463"/>
      <c r="X938" s="463"/>
      <c r="Y938" s="463"/>
      <c r="Z938" s="463"/>
      <c r="AA938" s="463"/>
    </row>
    <row r="939" spans="1:27" x14ac:dyDescent="0.3">
      <c r="A939" s="229"/>
      <c r="B939" s="230"/>
      <c r="C939" s="229"/>
      <c r="D939" s="229"/>
      <c r="E939" s="229"/>
      <c r="F939" s="229"/>
      <c r="G939" s="229"/>
      <c r="H939" s="229"/>
      <c r="I939" s="229"/>
      <c r="J939" s="229"/>
      <c r="K939" s="229"/>
      <c r="L939" s="229"/>
      <c r="M939" s="230"/>
      <c r="N939" s="230"/>
      <c r="O939" s="229"/>
      <c r="P939" s="229"/>
      <c r="Q939" s="229"/>
      <c r="R939" s="229"/>
      <c r="S939" s="229"/>
      <c r="T939" s="229"/>
      <c r="U939" s="463"/>
      <c r="V939" s="463"/>
      <c r="W939" s="463"/>
      <c r="X939" s="463"/>
      <c r="Y939" s="463"/>
      <c r="Z939" s="463"/>
      <c r="AA939" s="463"/>
    </row>
    <row r="940" spans="1:27" x14ac:dyDescent="0.3">
      <c r="A940" s="229"/>
      <c r="B940" s="230"/>
      <c r="C940" s="229"/>
      <c r="D940" s="229"/>
      <c r="E940" s="229"/>
      <c r="F940" s="229"/>
      <c r="G940" s="229"/>
      <c r="H940" s="229"/>
      <c r="I940" s="229"/>
      <c r="J940" s="229"/>
      <c r="K940" s="229"/>
      <c r="L940" s="229"/>
      <c r="M940" s="230"/>
      <c r="N940" s="230"/>
      <c r="O940" s="229"/>
      <c r="P940" s="229"/>
      <c r="Q940" s="229"/>
      <c r="R940" s="229"/>
      <c r="S940" s="229"/>
      <c r="T940" s="229"/>
      <c r="U940" s="463"/>
      <c r="V940" s="463"/>
      <c r="W940" s="463"/>
      <c r="X940" s="463"/>
      <c r="Y940" s="463"/>
      <c r="Z940" s="463"/>
      <c r="AA940" s="463"/>
    </row>
    <row r="941" spans="1:27" x14ac:dyDescent="0.3">
      <c r="A941" s="229"/>
      <c r="B941" s="230"/>
      <c r="C941" s="229"/>
      <c r="D941" s="229"/>
      <c r="E941" s="229"/>
      <c r="F941" s="229"/>
      <c r="G941" s="229"/>
      <c r="H941" s="229"/>
      <c r="I941" s="229"/>
      <c r="J941" s="229"/>
      <c r="K941" s="229"/>
      <c r="L941" s="229"/>
      <c r="M941" s="230"/>
      <c r="N941" s="230"/>
      <c r="O941" s="229"/>
      <c r="P941" s="229"/>
      <c r="Q941" s="229"/>
      <c r="R941" s="229"/>
      <c r="S941" s="229"/>
      <c r="T941" s="229"/>
      <c r="U941" s="463"/>
      <c r="V941" s="463"/>
      <c r="W941" s="463"/>
      <c r="X941" s="463"/>
      <c r="Y941" s="463"/>
      <c r="Z941" s="463"/>
      <c r="AA941" s="463"/>
    </row>
    <row r="942" spans="1:27" x14ac:dyDescent="0.3">
      <c r="A942" s="229"/>
      <c r="B942" s="230"/>
      <c r="C942" s="229"/>
      <c r="D942" s="229"/>
      <c r="E942" s="229"/>
      <c r="F942" s="229"/>
      <c r="G942" s="229"/>
      <c r="H942" s="229"/>
      <c r="I942" s="229"/>
      <c r="J942" s="229"/>
      <c r="K942" s="229"/>
      <c r="L942" s="229"/>
      <c r="M942" s="230"/>
      <c r="N942" s="230"/>
      <c r="O942" s="229"/>
      <c r="P942" s="229"/>
      <c r="Q942" s="229"/>
      <c r="R942" s="229"/>
      <c r="S942" s="229"/>
      <c r="T942" s="229"/>
      <c r="U942" s="463"/>
      <c r="V942" s="463"/>
      <c r="W942" s="463"/>
      <c r="X942" s="463"/>
      <c r="Y942" s="463"/>
      <c r="Z942" s="463"/>
      <c r="AA942" s="463"/>
    </row>
    <row r="943" spans="1:27" x14ac:dyDescent="0.3">
      <c r="A943" s="229"/>
      <c r="B943" s="230"/>
      <c r="C943" s="229"/>
      <c r="D943" s="229"/>
      <c r="E943" s="229"/>
      <c r="F943" s="229"/>
      <c r="G943" s="229"/>
      <c r="H943" s="229"/>
      <c r="I943" s="229"/>
      <c r="J943" s="229"/>
      <c r="K943" s="229"/>
      <c r="L943" s="229"/>
      <c r="M943" s="230"/>
      <c r="N943" s="230"/>
      <c r="O943" s="229"/>
      <c r="P943" s="229"/>
      <c r="Q943" s="229"/>
      <c r="R943" s="229"/>
      <c r="S943" s="229"/>
      <c r="T943" s="229"/>
      <c r="U943" s="463"/>
      <c r="V943" s="463"/>
      <c r="W943" s="463"/>
      <c r="X943" s="463"/>
      <c r="Y943" s="463"/>
      <c r="Z943" s="463"/>
      <c r="AA943" s="463"/>
    </row>
    <row r="944" spans="1:27" x14ac:dyDescent="0.3">
      <c r="A944" s="229"/>
      <c r="B944" s="230"/>
      <c r="C944" s="229"/>
      <c r="D944" s="229"/>
      <c r="E944" s="229"/>
      <c r="F944" s="229"/>
      <c r="G944" s="229"/>
      <c r="H944" s="229"/>
      <c r="I944" s="229"/>
      <c r="J944" s="229"/>
      <c r="K944" s="229"/>
      <c r="L944" s="229"/>
      <c r="M944" s="230"/>
      <c r="N944" s="230"/>
      <c r="O944" s="229"/>
      <c r="P944" s="229"/>
      <c r="Q944" s="229"/>
      <c r="R944" s="229"/>
      <c r="S944" s="229"/>
      <c r="T944" s="229"/>
      <c r="U944" s="463"/>
      <c r="V944" s="463"/>
      <c r="W944" s="463"/>
      <c r="X944" s="463"/>
      <c r="Y944" s="463"/>
      <c r="Z944" s="463"/>
      <c r="AA944" s="463"/>
    </row>
    <row r="945" spans="1:27" x14ac:dyDescent="0.3">
      <c r="A945" s="229"/>
      <c r="B945" s="230"/>
      <c r="C945" s="229"/>
      <c r="D945" s="229"/>
      <c r="E945" s="229"/>
      <c r="F945" s="229"/>
      <c r="G945" s="229"/>
      <c r="H945" s="229"/>
      <c r="I945" s="229"/>
      <c r="J945" s="229"/>
      <c r="K945" s="229"/>
      <c r="L945" s="229"/>
      <c r="M945" s="230"/>
      <c r="N945" s="230"/>
      <c r="O945" s="229"/>
      <c r="P945" s="229"/>
      <c r="Q945" s="229"/>
      <c r="R945" s="229"/>
      <c r="S945" s="229"/>
      <c r="T945" s="229"/>
      <c r="U945" s="463"/>
      <c r="V945" s="463"/>
      <c r="W945" s="463"/>
      <c r="X945" s="463"/>
      <c r="Y945" s="463"/>
      <c r="Z945" s="463"/>
      <c r="AA945" s="463"/>
    </row>
    <row r="946" spans="1:27" x14ac:dyDescent="0.3">
      <c r="A946" s="229"/>
      <c r="B946" s="230"/>
      <c r="C946" s="229"/>
      <c r="D946" s="229"/>
      <c r="E946" s="229"/>
      <c r="F946" s="229"/>
      <c r="G946" s="229"/>
      <c r="H946" s="229"/>
      <c r="I946" s="229"/>
      <c r="J946" s="229"/>
      <c r="K946" s="229"/>
      <c r="L946" s="229"/>
      <c r="M946" s="230"/>
      <c r="N946" s="230"/>
      <c r="O946" s="229"/>
      <c r="P946" s="229"/>
      <c r="Q946" s="229"/>
      <c r="R946" s="229"/>
      <c r="S946" s="229"/>
      <c r="T946" s="229"/>
      <c r="U946" s="463"/>
      <c r="V946" s="463"/>
      <c r="W946" s="463"/>
      <c r="X946" s="463"/>
      <c r="Y946" s="463"/>
      <c r="Z946" s="463"/>
      <c r="AA946" s="463"/>
    </row>
    <row r="947" spans="1:27" x14ac:dyDescent="0.3">
      <c r="A947" s="229"/>
      <c r="B947" s="230"/>
      <c r="C947" s="229"/>
      <c r="D947" s="229"/>
      <c r="E947" s="229"/>
      <c r="F947" s="229"/>
      <c r="G947" s="229"/>
      <c r="H947" s="229"/>
      <c r="I947" s="229"/>
      <c r="J947" s="229"/>
      <c r="K947" s="229"/>
      <c r="L947" s="229"/>
      <c r="M947" s="230"/>
      <c r="N947" s="230"/>
      <c r="O947" s="229"/>
      <c r="P947" s="229"/>
      <c r="Q947" s="229"/>
      <c r="R947" s="229"/>
      <c r="S947" s="229"/>
      <c r="T947" s="229"/>
      <c r="U947" s="463"/>
      <c r="V947" s="463"/>
      <c r="W947" s="463"/>
      <c r="X947" s="463"/>
      <c r="Y947" s="463"/>
      <c r="Z947" s="463"/>
      <c r="AA947" s="463"/>
    </row>
    <row r="948" spans="1:27" x14ac:dyDescent="0.3">
      <c r="A948" s="229"/>
      <c r="B948" s="230"/>
      <c r="C948" s="229"/>
      <c r="D948" s="229"/>
      <c r="E948" s="229"/>
      <c r="F948" s="229"/>
      <c r="G948" s="229"/>
      <c r="H948" s="229"/>
      <c r="I948" s="229"/>
      <c r="J948" s="229"/>
      <c r="K948" s="229"/>
      <c r="L948" s="229"/>
      <c r="M948" s="230"/>
      <c r="N948" s="230"/>
      <c r="O948" s="229"/>
      <c r="P948" s="229"/>
      <c r="Q948" s="229"/>
      <c r="R948" s="229"/>
      <c r="S948" s="229"/>
      <c r="T948" s="229"/>
      <c r="U948" s="463"/>
      <c r="V948" s="463"/>
      <c r="W948" s="463"/>
      <c r="X948" s="463"/>
      <c r="Y948" s="463"/>
      <c r="Z948" s="463"/>
      <c r="AA948" s="463"/>
    </row>
    <row r="949" spans="1:27" x14ac:dyDescent="0.3">
      <c r="A949" s="229"/>
      <c r="B949" s="230"/>
      <c r="C949" s="229"/>
      <c r="D949" s="229"/>
      <c r="E949" s="229"/>
      <c r="F949" s="229"/>
      <c r="G949" s="229"/>
      <c r="H949" s="229"/>
      <c r="I949" s="229"/>
      <c r="J949" s="229"/>
      <c r="K949" s="229"/>
      <c r="L949" s="229"/>
      <c r="M949" s="230"/>
      <c r="N949" s="230"/>
      <c r="O949" s="229"/>
      <c r="P949" s="229"/>
      <c r="Q949" s="229"/>
      <c r="R949" s="229"/>
      <c r="S949" s="229"/>
      <c r="T949" s="229"/>
      <c r="U949" s="463"/>
      <c r="V949" s="463"/>
      <c r="W949" s="463"/>
      <c r="X949" s="463"/>
      <c r="Y949" s="463"/>
      <c r="Z949" s="463"/>
      <c r="AA949" s="463"/>
    </row>
    <row r="950" spans="1:27" x14ac:dyDescent="0.3">
      <c r="A950" s="229"/>
      <c r="B950" s="230"/>
      <c r="C950" s="229"/>
      <c r="D950" s="229"/>
      <c r="E950" s="229"/>
      <c r="F950" s="229"/>
      <c r="G950" s="229"/>
      <c r="H950" s="229"/>
      <c r="I950" s="229"/>
      <c r="J950" s="229"/>
      <c r="K950" s="229"/>
      <c r="L950" s="229"/>
      <c r="M950" s="230"/>
      <c r="N950" s="230"/>
      <c r="O950" s="229"/>
      <c r="P950" s="229"/>
      <c r="Q950" s="229"/>
      <c r="R950" s="229"/>
      <c r="S950" s="229"/>
      <c r="T950" s="229"/>
      <c r="U950" s="463"/>
      <c r="V950" s="463"/>
      <c r="W950" s="463"/>
      <c r="X950" s="463"/>
      <c r="Y950" s="463"/>
      <c r="Z950" s="463"/>
      <c r="AA950" s="463"/>
    </row>
    <row r="951" spans="1:27" x14ac:dyDescent="0.3">
      <c r="A951" s="229"/>
      <c r="B951" s="230"/>
      <c r="C951" s="229"/>
      <c r="D951" s="229"/>
      <c r="E951" s="229"/>
      <c r="F951" s="229"/>
      <c r="G951" s="229"/>
      <c r="H951" s="229"/>
      <c r="I951" s="229"/>
      <c r="J951" s="229"/>
      <c r="K951" s="229"/>
      <c r="L951" s="229"/>
      <c r="M951" s="230"/>
      <c r="N951" s="230"/>
      <c r="O951" s="229"/>
      <c r="P951" s="229"/>
      <c r="Q951" s="229"/>
      <c r="R951" s="229"/>
      <c r="S951" s="229"/>
      <c r="T951" s="229"/>
      <c r="U951" s="463"/>
      <c r="V951" s="463"/>
      <c r="W951" s="463"/>
      <c r="X951" s="463"/>
      <c r="Y951" s="463"/>
      <c r="Z951" s="463"/>
      <c r="AA951" s="463"/>
    </row>
    <row r="952" spans="1:27" x14ac:dyDescent="0.3">
      <c r="A952" s="229"/>
      <c r="B952" s="230"/>
      <c r="C952" s="229"/>
      <c r="D952" s="229"/>
      <c r="E952" s="229"/>
      <c r="F952" s="229"/>
      <c r="G952" s="229"/>
      <c r="H952" s="229"/>
      <c r="I952" s="229"/>
      <c r="J952" s="229"/>
      <c r="K952" s="229"/>
      <c r="L952" s="229"/>
      <c r="M952" s="230"/>
      <c r="N952" s="230"/>
      <c r="O952" s="229"/>
      <c r="P952" s="229"/>
      <c r="Q952" s="229"/>
      <c r="R952" s="229"/>
      <c r="S952" s="229"/>
      <c r="T952" s="229"/>
      <c r="U952" s="463"/>
      <c r="V952" s="463"/>
      <c r="W952" s="463"/>
      <c r="X952" s="463"/>
      <c r="Y952" s="463"/>
      <c r="Z952" s="463"/>
      <c r="AA952" s="463"/>
    </row>
    <row r="953" spans="1:27" x14ac:dyDescent="0.3">
      <c r="A953" s="229"/>
      <c r="B953" s="230"/>
      <c r="C953" s="229"/>
      <c r="D953" s="229"/>
      <c r="E953" s="229"/>
      <c r="F953" s="229"/>
      <c r="G953" s="229"/>
      <c r="H953" s="229"/>
      <c r="I953" s="229"/>
      <c r="J953" s="229"/>
      <c r="K953" s="229"/>
      <c r="L953" s="229"/>
      <c r="M953" s="230"/>
      <c r="N953" s="230"/>
      <c r="O953" s="229"/>
      <c r="P953" s="229"/>
      <c r="Q953" s="229"/>
      <c r="R953" s="229"/>
      <c r="S953" s="229"/>
      <c r="T953" s="229"/>
      <c r="U953" s="463"/>
      <c r="V953" s="463"/>
      <c r="W953" s="463"/>
      <c r="X953" s="463"/>
      <c r="Y953" s="463"/>
      <c r="Z953" s="463"/>
      <c r="AA953" s="463"/>
    </row>
    <row r="954" spans="1:27" x14ac:dyDescent="0.3">
      <c r="A954" s="229"/>
      <c r="B954" s="230"/>
      <c r="C954" s="229"/>
      <c r="D954" s="229"/>
      <c r="E954" s="229"/>
      <c r="F954" s="229"/>
      <c r="G954" s="229"/>
      <c r="H954" s="229"/>
      <c r="I954" s="229"/>
      <c r="J954" s="229"/>
      <c r="K954" s="229"/>
      <c r="L954" s="229"/>
      <c r="M954" s="230"/>
      <c r="N954" s="230"/>
      <c r="O954" s="229"/>
      <c r="P954" s="229"/>
      <c r="Q954" s="229"/>
      <c r="R954" s="229"/>
      <c r="S954" s="229"/>
      <c r="T954" s="229"/>
      <c r="U954" s="463"/>
      <c r="V954" s="463"/>
      <c r="W954" s="463"/>
      <c r="X954" s="463"/>
      <c r="Y954" s="463"/>
      <c r="Z954" s="463"/>
      <c r="AA954" s="463"/>
    </row>
    <row r="955" spans="1:27" x14ac:dyDescent="0.3">
      <c r="A955" s="229"/>
      <c r="B955" s="230"/>
      <c r="C955" s="229"/>
      <c r="D955" s="229"/>
      <c r="E955" s="229"/>
      <c r="F955" s="229"/>
      <c r="G955" s="229"/>
      <c r="H955" s="229"/>
      <c r="I955" s="229"/>
      <c r="J955" s="229"/>
      <c r="K955" s="229"/>
      <c r="L955" s="229"/>
      <c r="M955" s="230"/>
      <c r="N955" s="230"/>
      <c r="O955" s="229"/>
      <c r="P955" s="229"/>
      <c r="Q955" s="229"/>
      <c r="R955" s="229"/>
      <c r="S955" s="229"/>
      <c r="T955" s="229"/>
      <c r="U955" s="463"/>
      <c r="V955" s="463"/>
      <c r="W955" s="463"/>
      <c r="X955" s="463"/>
      <c r="Y955" s="463"/>
      <c r="Z955" s="463"/>
      <c r="AA955" s="463"/>
    </row>
    <row r="956" spans="1:27" x14ac:dyDescent="0.3">
      <c r="A956" s="229"/>
      <c r="B956" s="230"/>
      <c r="C956" s="229"/>
      <c r="D956" s="229"/>
      <c r="E956" s="229"/>
      <c r="F956" s="229"/>
      <c r="G956" s="229"/>
      <c r="H956" s="229"/>
      <c r="I956" s="229"/>
      <c r="J956" s="229"/>
      <c r="K956" s="229"/>
      <c r="L956" s="229"/>
      <c r="M956" s="230"/>
      <c r="N956" s="230"/>
      <c r="O956" s="229"/>
      <c r="P956" s="229"/>
      <c r="Q956" s="229"/>
      <c r="R956" s="229"/>
      <c r="S956" s="229"/>
      <c r="T956" s="229"/>
      <c r="U956" s="463"/>
      <c r="V956" s="463"/>
      <c r="W956" s="463"/>
      <c r="X956" s="463"/>
      <c r="Y956" s="463"/>
      <c r="Z956" s="463"/>
      <c r="AA956" s="463"/>
    </row>
    <row r="957" spans="1:27" x14ac:dyDescent="0.3">
      <c r="A957" s="229"/>
      <c r="B957" s="230"/>
      <c r="C957" s="229"/>
      <c r="D957" s="229"/>
      <c r="E957" s="229"/>
      <c r="F957" s="229"/>
      <c r="G957" s="229"/>
      <c r="H957" s="229"/>
      <c r="I957" s="229"/>
      <c r="J957" s="229"/>
      <c r="K957" s="229"/>
      <c r="L957" s="229"/>
      <c r="M957" s="230"/>
      <c r="N957" s="230"/>
      <c r="O957" s="229"/>
      <c r="P957" s="229"/>
      <c r="Q957" s="229"/>
      <c r="R957" s="229"/>
      <c r="S957" s="229"/>
      <c r="T957" s="229"/>
      <c r="U957" s="463"/>
      <c r="V957" s="463"/>
      <c r="W957" s="463"/>
      <c r="X957" s="463"/>
      <c r="Y957" s="463"/>
      <c r="Z957" s="463"/>
      <c r="AA957" s="463"/>
    </row>
    <row r="958" spans="1:27" x14ac:dyDescent="0.3">
      <c r="A958" s="229"/>
      <c r="B958" s="230"/>
      <c r="C958" s="229"/>
      <c r="D958" s="229"/>
      <c r="E958" s="229"/>
      <c r="F958" s="229"/>
      <c r="G958" s="229"/>
      <c r="H958" s="229"/>
      <c r="I958" s="229"/>
      <c r="J958" s="229"/>
      <c r="K958" s="229"/>
      <c r="L958" s="229"/>
      <c r="M958" s="230"/>
      <c r="N958" s="230"/>
      <c r="O958" s="229"/>
      <c r="P958" s="229"/>
      <c r="Q958" s="229"/>
      <c r="R958" s="229"/>
      <c r="S958" s="229"/>
      <c r="T958" s="229"/>
      <c r="U958" s="463"/>
      <c r="V958" s="463"/>
      <c r="W958" s="463"/>
      <c r="X958" s="463"/>
      <c r="Y958" s="463"/>
      <c r="Z958" s="463"/>
      <c r="AA958" s="463"/>
    </row>
    <row r="959" spans="1:27" x14ac:dyDescent="0.3">
      <c r="A959" s="229"/>
      <c r="B959" s="230"/>
      <c r="C959" s="229"/>
      <c r="D959" s="229"/>
      <c r="E959" s="229"/>
      <c r="F959" s="229"/>
      <c r="G959" s="229"/>
      <c r="H959" s="229"/>
      <c r="I959" s="229"/>
      <c r="J959" s="229"/>
      <c r="K959" s="229"/>
      <c r="L959" s="229"/>
      <c r="M959" s="230"/>
      <c r="N959" s="230"/>
      <c r="O959" s="229"/>
      <c r="P959" s="229"/>
      <c r="Q959" s="229"/>
      <c r="R959" s="229"/>
      <c r="S959" s="229"/>
      <c r="T959" s="229"/>
      <c r="U959" s="463"/>
      <c r="V959" s="463"/>
      <c r="W959" s="463"/>
      <c r="X959" s="463"/>
      <c r="Y959" s="463"/>
      <c r="Z959" s="463"/>
      <c r="AA959" s="463"/>
    </row>
    <row r="960" spans="1:27" x14ac:dyDescent="0.3">
      <c r="A960" s="229"/>
      <c r="B960" s="230"/>
      <c r="C960" s="229"/>
      <c r="D960" s="229"/>
      <c r="E960" s="229"/>
      <c r="F960" s="229"/>
      <c r="G960" s="229"/>
      <c r="H960" s="229"/>
      <c r="I960" s="229"/>
      <c r="J960" s="229"/>
      <c r="K960" s="229"/>
      <c r="L960" s="229"/>
      <c r="M960" s="230"/>
      <c r="N960" s="230"/>
      <c r="O960" s="229"/>
      <c r="P960" s="229"/>
      <c r="Q960" s="229"/>
      <c r="R960" s="229"/>
      <c r="S960" s="229"/>
      <c r="T960" s="229"/>
      <c r="U960" s="463"/>
      <c r="V960" s="463"/>
      <c r="W960" s="463"/>
      <c r="X960" s="463"/>
      <c r="Y960" s="463"/>
      <c r="Z960" s="463"/>
      <c r="AA960" s="463"/>
    </row>
    <row r="961" spans="1:27" x14ac:dyDescent="0.3">
      <c r="A961" s="229"/>
      <c r="B961" s="230"/>
      <c r="C961" s="229"/>
      <c r="D961" s="229"/>
      <c r="E961" s="229"/>
      <c r="F961" s="229"/>
      <c r="G961" s="229"/>
      <c r="H961" s="229"/>
      <c r="I961" s="229"/>
      <c r="J961" s="229"/>
      <c r="K961" s="229"/>
      <c r="L961" s="229"/>
      <c r="M961" s="230"/>
      <c r="N961" s="230"/>
      <c r="O961" s="229"/>
      <c r="P961" s="229"/>
      <c r="Q961" s="229"/>
      <c r="R961" s="229"/>
      <c r="S961" s="229"/>
      <c r="T961" s="229"/>
      <c r="U961" s="463"/>
      <c r="V961" s="463"/>
      <c r="W961" s="463"/>
      <c r="X961" s="463"/>
      <c r="Y961" s="463"/>
      <c r="Z961" s="463"/>
      <c r="AA961" s="463"/>
    </row>
    <row r="962" spans="1:27" x14ac:dyDescent="0.3">
      <c r="A962" s="229"/>
      <c r="B962" s="230"/>
      <c r="C962" s="229"/>
      <c r="D962" s="229"/>
      <c r="E962" s="229"/>
      <c r="F962" s="229"/>
      <c r="G962" s="229"/>
      <c r="H962" s="229"/>
      <c r="I962" s="229"/>
      <c r="J962" s="229"/>
      <c r="K962" s="229"/>
      <c r="L962" s="229"/>
      <c r="M962" s="230"/>
      <c r="N962" s="230"/>
      <c r="O962" s="229"/>
      <c r="P962" s="229"/>
      <c r="Q962" s="229"/>
      <c r="R962" s="229"/>
      <c r="S962" s="229"/>
      <c r="T962" s="229"/>
      <c r="U962" s="463"/>
      <c r="V962" s="463"/>
      <c r="W962" s="463"/>
      <c r="X962" s="463"/>
      <c r="Y962" s="463"/>
      <c r="Z962" s="463"/>
      <c r="AA962" s="463"/>
    </row>
    <row r="963" spans="1:27" x14ac:dyDescent="0.3">
      <c r="A963" s="229"/>
      <c r="B963" s="230"/>
      <c r="C963" s="229"/>
      <c r="D963" s="229"/>
      <c r="E963" s="229"/>
      <c r="F963" s="229"/>
      <c r="G963" s="229"/>
      <c r="H963" s="229"/>
      <c r="I963" s="229"/>
      <c r="J963" s="229"/>
      <c r="K963" s="229"/>
      <c r="L963" s="229"/>
      <c r="M963" s="230"/>
      <c r="N963" s="230"/>
      <c r="O963" s="229"/>
      <c r="P963" s="229"/>
      <c r="Q963" s="229"/>
      <c r="R963" s="229"/>
      <c r="S963" s="229"/>
      <c r="T963" s="229"/>
      <c r="U963" s="463"/>
      <c r="V963" s="463"/>
      <c r="W963" s="463"/>
      <c r="X963" s="463"/>
      <c r="Y963" s="463"/>
      <c r="Z963" s="463"/>
      <c r="AA963" s="463"/>
    </row>
    <row r="964" spans="1:27" x14ac:dyDescent="0.3">
      <c r="A964" s="229"/>
      <c r="B964" s="230"/>
      <c r="C964" s="229"/>
      <c r="D964" s="229"/>
      <c r="E964" s="229"/>
      <c r="F964" s="229"/>
      <c r="G964" s="229"/>
      <c r="H964" s="229"/>
      <c r="I964" s="229"/>
      <c r="J964" s="229"/>
      <c r="K964" s="229"/>
      <c r="L964" s="229"/>
      <c r="M964" s="230"/>
      <c r="N964" s="230"/>
      <c r="O964" s="229"/>
      <c r="P964" s="229"/>
      <c r="Q964" s="229"/>
      <c r="R964" s="229"/>
      <c r="S964" s="229"/>
      <c r="T964" s="229"/>
      <c r="U964" s="463"/>
      <c r="V964" s="463"/>
      <c r="W964" s="463"/>
      <c r="X964" s="463"/>
      <c r="Y964" s="463"/>
      <c r="Z964" s="463"/>
      <c r="AA964" s="463"/>
    </row>
    <row r="965" spans="1:27" x14ac:dyDescent="0.3">
      <c r="A965" s="229"/>
      <c r="B965" s="230"/>
      <c r="C965" s="229"/>
      <c r="D965" s="229"/>
      <c r="E965" s="229"/>
      <c r="F965" s="229"/>
      <c r="G965" s="229"/>
      <c r="H965" s="229"/>
      <c r="I965" s="229"/>
      <c r="J965" s="229"/>
      <c r="K965" s="229"/>
      <c r="L965" s="229"/>
      <c r="M965" s="230"/>
      <c r="N965" s="230"/>
      <c r="O965" s="229"/>
      <c r="P965" s="229"/>
      <c r="Q965" s="229"/>
      <c r="R965" s="229"/>
      <c r="S965" s="229"/>
      <c r="T965" s="229"/>
      <c r="U965" s="463"/>
      <c r="V965" s="463"/>
      <c r="W965" s="463"/>
      <c r="X965" s="463"/>
      <c r="Y965" s="463"/>
      <c r="Z965" s="463"/>
      <c r="AA965" s="463"/>
    </row>
    <row r="966" spans="1:27" x14ac:dyDescent="0.3">
      <c r="A966" s="229"/>
      <c r="B966" s="230"/>
      <c r="C966" s="229"/>
      <c r="D966" s="229"/>
      <c r="E966" s="229"/>
      <c r="F966" s="229"/>
      <c r="G966" s="229"/>
      <c r="H966" s="229"/>
      <c r="I966" s="229"/>
      <c r="J966" s="229"/>
      <c r="K966" s="229"/>
      <c r="L966" s="229"/>
      <c r="M966" s="230"/>
      <c r="N966" s="230"/>
      <c r="O966" s="229"/>
      <c r="P966" s="229"/>
      <c r="Q966" s="229"/>
      <c r="R966" s="229"/>
      <c r="S966" s="229"/>
      <c r="T966" s="229"/>
      <c r="U966" s="463"/>
      <c r="V966" s="463"/>
      <c r="W966" s="463"/>
      <c r="X966" s="463"/>
      <c r="Y966" s="463"/>
      <c r="Z966" s="463"/>
      <c r="AA966" s="463"/>
    </row>
    <row r="967" spans="1:27" x14ac:dyDescent="0.3">
      <c r="A967" s="229"/>
      <c r="B967" s="230"/>
      <c r="C967" s="229"/>
      <c r="D967" s="229"/>
      <c r="E967" s="229"/>
      <c r="F967" s="229"/>
      <c r="G967" s="229"/>
      <c r="H967" s="229"/>
      <c r="I967" s="229"/>
      <c r="J967" s="229"/>
      <c r="K967" s="229"/>
      <c r="L967" s="229"/>
      <c r="M967" s="230"/>
      <c r="N967" s="230"/>
      <c r="O967" s="229"/>
      <c r="P967" s="229"/>
      <c r="Q967" s="229"/>
      <c r="R967" s="229"/>
      <c r="S967" s="229"/>
      <c r="T967" s="229"/>
      <c r="U967" s="463"/>
      <c r="V967" s="463"/>
      <c r="W967" s="463"/>
      <c r="X967" s="463"/>
      <c r="Y967" s="463"/>
      <c r="Z967" s="463"/>
      <c r="AA967" s="463"/>
    </row>
    <row r="968" spans="1:27" x14ac:dyDescent="0.3">
      <c r="A968" s="229"/>
      <c r="B968" s="230"/>
      <c r="C968" s="229"/>
      <c r="D968" s="229"/>
      <c r="E968" s="229"/>
      <c r="F968" s="229"/>
      <c r="G968" s="229"/>
      <c r="H968" s="229"/>
      <c r="I968" s="229"/>
      <c r="J968" s="229"/>
      <c r="K968" s="229"/>
      <c r="L968" s="229"/>
      <c r="M968" s="230"/>
      <c r="N968" s="230"/>
      <c r="O968" s="229"/>
      <c r="P968" s="229"/>
      <c r="Q968" s="229"/>
      <c r="R968" s="229"/>
      <c r="S968" s="229"/>
      <c r="T968" s="229"/>
      <c r="U968" s="463"/>
      <c r="V968" s="463"/>
      <c r="W968" s="463"/>
      <c r="X968" s="463"/>
      <c r="Y968" s="463"/>
      <c r="Z968" s="463"/>
      <c r="AA968" s="463"/>
    </row>
    <row r="969" spans="1:27" x14ac:dyDescent="0.3">
      <c r="A969" s="229"/>
      <c r="B969" s="230"/>
      <c r="C969" s="229"/>
      <c r="D969" s="229"/>
      <c r="E969" s="229"/>
      <c r="F969" s="229"/>
      <c r="G969" s="229"/>
      <c r="H969" s="229"/>
      <c r="I969" s="229"/>
      <c r="J969" s="229"/>
      <c r="K969" s="229"/>
      <c r="L969" s="229"/>
      <c r="M969" s="230"/>
      <c r="N969" s="230"/>
      <c r="O969" s="229"/>
      <c r="P969" s="229"/>
      <c r="Q969" s="229"/>
      <c r="R969" s="229"/>
      <c r="S969" s="229"/>
      <c r="T969" s="229"/>
      <c r="U969" s="463"/>
      <c r="V969" s="463"/>
      <c r="W969" s="463"/>
      <c r="X969" s="463"/>
      <c r="Y969" s="463"/>
      <c r="Z969" s="463"/>
      <c r="AA969" s="463"/>
    </row>
    <row r="970" spans="1:27" x14ac:dyDescent="0.3">
      <c r="A970" s="229"/>
      <c r="B970" s="230"/>
      <c r="C970" s="229"/>
      <c r="D970" s="229"/>
      <c r="E970" s="229"/>
      <c r="F970" s="229"/>
      <c r="G970" s="229"/>
      <c r="H970" s="229"/>
      <c r="I970" s="229"/>
      <c r="J970" s="229"/>
      <c r="K970" s="229"/>
      <c r="L970" s="229"/>
      <c r="M970" s="230"/>
      <c r="N970" s="230"/>
      <c r="O970" s="229"/>
      <c r="P970" s="229"/>
      <c r="Q970" s="229"/>
      <c r="R970" s="229"/>
      <c r="S970" s="229"/>
      <c r="T970" s="229"/>
      <c r="U970" s="463"/>
      <c r="V970" s="463"/>
      <c r="W970" s="463"/>
      <c r="X970" s="463"/>
      <c r="Y970" s="463"/>
      <c r="Z970" s="463"/>
      <c r="AA970" s="463"/>
    </row>
    <row r="971" spans="1:27" x14ac:dyDescent="0.3">
      <c r="A971" s="229"/>
      <c r="B971" s="230"/>
      <c r="C971" s="229"/>
      <c r="D971" s="229"/>
      <c r="E971" s="229"/>
      <c r="F971" s="229"/>
      <c r="G971" s="229"/>
      <c r="H971" s="229"/>
      <c r="I971" s="229"/>
      <c r="J971" s="229"/>
      <c r="K971" s="229"/>
      <c r="L971" s="229"/>
      <c r="M971" s="230"/>
      <c r="N971" s="230"/>
      <c r="O971" s="229"/>
      <c r="P971" s="229"/>
      <c r="Q971" s="229"/>
      <c r="R971" s="229"/>
      <c r="S971" s="229"/>
      <c r="T971" s="229"/>
      <c r="U971" s="463"/>
      <c r="V971" s="463"/>
      <c r="W971" s="463"/>
      <c r="X971" s="463"/>
      <c r="Y971" s="463"/>
      <c r="Z971" s="463"/>
      <c r="AA971" s="463"/>
    </row>
    <row r="972" spans="1:27" x14ac:dyDescent="0.3">
      <c r="A972" s="229"/>
      <c r="B972" s="230"/>
      <c r="C972" s="229"/>
      <c r="D972" s="229"/>
      <c r="E972" s="229"/>
      <c r="F972" s="229"/>
      <c r="G972" s="229"/>
      <c r="H972" s="229"/>
      <c r="I972" s="229"/>
      <c r="J972" s="229"/>
      <c r="K972" s="229"/>
      <c r="L972" s="229"/>
      <c r="M972" s="230"/>
      <c r="N972" s="230"/>
      <c r="O972" s="229"/>
      <c r="P972" s="229"/>
      <c r="Q972" s="229"/>
      <c r="R972" s="229"/>
      <c r="S972" s="229"/>
      <c r="T972" s="229"/>
      <c r="U972" s="463"/>
      <c r="V972" s="463"/>
      <c r="W972" s="463"/>
      <c r="X972" s="463"/>
      <c r="Y972" s="463"/>
      <c r="Z972" s="463"/>
      <c r="AA972" s="463"/>
    </row>
    <row r="973" spans="1:27" x14ac:dyDescent="0.3">
      <c r="A973" s="229"/>
      <c r="B973" s="230"/>
      <c r="C973" s="229"/>
      <c r="D973" s="229"/>
      <c r="E973" s="229"/>
      <c r="F973" s="229"/>
      <c r="G973" s="229"/>
      <c r="H973" s="229"/>
      <c r="I973" s="229"/>
      <c r="J973" s="229"/>
      <c r="K973" s="229"/>
      <c r="L973" s="229"/>
      <c r="M973" s="230"/>
      <c r="N973" s="230"/>
      <c r="O973" s="229"/>
      <c r="P973" s="229"/>
      <c r="Q973" s="229"/>
      <c r="R973" s="229"/>
      <c r="S973" s="229"/>
      <c r="T973" s="229"/>
      <c r="U973" s="463"/>
      <c r="V973" s="463"/>
      <c r="W973" s="463"/>
      <c r="X973" s="463"/>
      <c r="Y973" s="463"/>
      <c r="Z973" s="463"/>
      <c r="AA973" s="463"/>
    </row>
    <row r="974" spans="1:27" x14ac:dyDescent="0.3">
      <c r="A974" s="229"/>
      <c r="B974" s="230"/>
      <c r="C974" s="229"/>
      <c r="D974" s="229"/>
      <c r="E974" s="229"/>
      <c r="F974" s="229"/>
      <c r="G974" s="229"/>
      <c r="H974" s="229"/>
      <c r="I974" s="229"/>
      <c r="J974" s="229"/>
      <c r="K974" s="229"/>
      <c r="L974" s="229"/>
      <c r="M974" s="230"/>
      <c r="N974" s="230"/>
      <c r="O974" s="229"/>
      <c r="P974" s="229"/>
      <c r="Q974" s="229"/>
      <c r="R974" s="229"/>
      <c r="S974" s="229"/>
      <c r="T974" s="229"/>
      <c r="U974" s="463"/>
      <c r="V974" s="463"/>
      <c r="W974" s="463"/>
      <c r="X974" s="463"/>
      <c r="Y974" s="463"/>
      <c r="Z974" s="463"/>
      <c r="AA974" s="463"/>
    </row>
    <row r="975" spans="1:27" x14ac:dyDescent="0.3">
      <c r="A975" s="229"/>
      <c r="B975" s="230"/>
      <c r="C975" s="229"/>
      <c r="D975" s="229"/>
      <c r="E975" s="229"/>
      <c r="F975" s="229"/>
      <c r="G975" s="229"/>
      <c r="H975" s="229"/>
      <c r="I975" s="229"/>
      <c r="J975" s="229"/>
      <c r="K975" s="229"/>
      <c r="L975" s="229"/>
      <c r="M975" s="230"/>
      <c r="N975" s="230"/>
      <c r="O975" s="229"/>
      <c r="P975" s="229"/>
      <c r="Q975" s="229"/>
      <c r="R975" s="229"/>
      <c r="S975" s="229"/>
      <c r="T975" s="229"/>
      <c r="U975" s="463"/>
      <c r="V975" s="463"/>
      <c r="W975" s="463"/>
      <c r="X975" s="463"/>
      <c r="Y975" s="463"/>
      <c r="Z975" s="463"/>
      <c r="AA975" s="463"/>
    </row>
    <row r="976" spans="1:27" x14ac:dyDescent="0.3">
      <c r="A976" s="229"/>
      <c r="B976" s="230"/>
      <c r="C976" s="229"/>
      <c r="D976" s="229"/>
      <c r="E976" s="229"/>
      <c r="F976" s="229"/>
      <c r="G976" s="229"/>
      <c r="H976" s="229"/>
      <c r="I976" s="229"/>
      <c r="J976" s="229"/>
      <c r="K976" s="229"/>
      <c r="L976" s="229"/>
      <c r="M976" s="230"/>
      <c r="N976" s="230"/>
      <c r="O976" s="229"/>
      <c r="P976" s="229"/>
      <c r="Q976" s="229"/>
      <c r="R976" s="229"/>
      <c r="S976" s="229"/>
      <c r="T976" s="229"/>
      <c r="U976" s="463"/>
      <c r="V976" s="463"/>
      <c r="W976" s="463"/>
      <c r="X976" s="463"/>
      <c r="Y976" s="463"/>
      <c r="Z976" s="463"/>
      <c r="AA976" s="463"/>
    </row>
    <row r="977" spans="1:27" x14ac:dyDescent="0.3">
      <c r="A977" s="229"/>
      <c r="B977" s="230"/>
      <c r="C977" s="229"/>
      <c r="D977" s="229"/>
      <c r="E977" s="229"/>
      <c r="F977" s="229"/>
      <c r="G977" s="229"/>
      <c r="H977" s="229"/>
      <c r="I977" s="229"/>
      <c r="J977" s="229"/>
      <c r="K977" s="229"/>
      <c r="L977" s="229"/>
      <c r="M977" s="230"/>
      <c r="N977" s="230"/>
      <c r="O977" s="229"/>
      <c r="P977" s="229"/>
      <c r="Q977" s="229"/>
      <c r="R977" s="229"/>
      <c r="S977" s="229"/>
      <c r="T977" s="229"/>
      <c r="U977" s="463"/>
      <c r="V977" s="463"/>
      <c r="W977" s="463"/>
      <c r="X977" s="463"/>
      <c r="Y977" s="463"/>
      <c r="Z977" s="463"/>
      <c r="AA977" s="463"/>
    </row>
    <row r="978" spans="1:27" x14ac:dyDescent="0.3">
      <c r="A978" s="229"/>
      <c r="B978" s="230"/>
      <c r="C978" s="229"/>
      <c r="D978" s="229"/>
      <c r="E978" s="229"/>
      <c r="F978" s="229"/>
      <c r="G978" s="229"/>
      <c r="H978" s="229"/>
      <c r="I978" s="229"/>
      <c r="J978" s="229"/>
      <c r="K978" s="229"/>
      <c r="L978" s="229"/>
      <c r="M978" s="230"/>
      <c r="N978" s="230"/>
      <c r="O978" s="229"/>
      <c r="P978" s="229"/>
      <c r="Q978" s="229"/>
      <c r="R978" s="229"/>
      <c r="S978" s="229"/>
      <c r="T978" s="229"/>
      <c r="U978" s="463"/>
      <c r="V978" s="463"/>
      <c r="W978" s="463"/>
      <c r="X978" s="463"/>
      <c r="Y978" s="463"/>
      <c r="Z978" s="463"/>
      <c r="AA978" s="463"/>
    </row>
    <row r="979" spans="1:27" x14ac:dyDescent="0.3">
      <c r="A979" s="229"/>
      <c r="B979" s="230"/>
      <c r="C979" s="229"/>
      <c r="D979" s="229"/>
      <c r="E979" s="229"/>
      <c r="F979" s="229"/>
      <c r="G979" s="229"/>
      <c r="H979" s="229"/>
      <c r="I979" s="229"/>
      <c r="J979" s="229"/>
      <c r="K979" s="229"/>
      <c r="L979" s="229"/>
      <c r="M979" s="230"/>
      <c r="N979" s="230"/>
      <c r="O979" s="229"/>
      <c r="P979" s="229"/>
      <c r="Q979" s="229"/>
      <c r="R979" s="229"/>
      <c r="S979" s="229"/>
      <c r="T979" s="229"/>
      <c r="U979" s="463"/>
      <c r="V979" s="463"/>
      <c r="W979" s="463"/>
      <c r="X979" s="463"/>
      <c r="Y979" s="463"/>
      <c r="Z979" s="463"/>
      <c r="AA979" s="463"/>
    </row>
    <row r="980" spans="1:27" x14ac:dyDescent="0.3">
      <c r="A980" s="229"/>
      <c r="B980" s="230"/>
      <c r="C980" s="229"/>
      <c r="D980" s="229"/>
      <c r="E980" s="229"/>
      <c r="F980" s="229"/>
      <c r="G980" s="229"/>
      <c r="H980" s="229"/>
      <c r="I980" s="229"/>
      <c r="J980" s="229"/>
      <c r="K980" s="229"/>
      <c r="L980" s="229"/>
      <c r="M980" s="230"/>
      <c r="N980" s="230"/>
      <c r="O980" s="229"/>
      <c r="P980" s="229"/>
      <c r="Q980" s="229"/>
      <c r="R980" s="229"/>
      <c r="S980" s="229"/>
      <c r="T980" s="229"/>
      <c r="U980" s="463"/>
      <c r="V980" s="463"/>
      <c r="W980" s="463"/>
      <c r="X980" s="463"/>
      <c r="Y980" s="463"/>
      <c r="Z980" s="463"/>
      <c r="AA980" s="463"/>
    </row>
    <row r="981" spans="1:27" x14ac:dyDescent="0.3">
      <c r="A981" s="229"/>
      <c r="B981" s="230"/>
      <c r="C981" s="229"/>
      <c r="D981" s="229"/>
      <c r="E981" s="229"/>
      <c r="F981" s="229"/>
      <c r="G981" s="229"/>
      <c r="H981" s="229"/>
      <c r="I981" s="229"/>
      <c r="J981" s="229"/>
      <c r="K981" s="229"/>
      <c r="L981" s="229"/>
      <c r="M981" s="230"/>
      <c r="N981" s="230"/>
      <c r="O981" s="229"/>
      <c r="P981" s="229"/>
      <c r="Q981" s="229"/>
      <c r="R981" s="229"/>
      <c r="S981" s="229"/>
      <c r="T981" s="229"/>
      <c r="U981" s="463"/>
      <c r="V981" s="463"/>
      <c r="W981" s="463"/>
      <c r="X981" s="463"/>
      <c r="Y981" s="463"/>
      <c r="Z981" s="463"/>
      <c r="AA981" s="463"/>
    </row>
    <row r="982" spans="1:27" x14ac:dyDescent="0.3">
      <c r="A982" s="229"/>
      <c r="B982" s="230"/>
      <c r="C982" s="229"/>
      <c r="D982" s="229"/>
      <c r="E982" s="229"/>
      <c r="F982" s="229"/>
      <c r="G982" s="229"/>
      <c r="H982" s="229"/>
      <c r="I982" s="229"/>
      <c r="J982" s="229"/>
      <c r="K982" s="229"/>
      <c r="L982" s="229"/>
      <c r="M982" s="230"/>
      <c r="N982" s="230"/>
      <c r="O982" s="229"/>
      <c r="P982" s="229"/>
      <c r="Q982" s="229"/>
      <c r="R982" s="229"/>
      <c r="S982" s="229"/>
      <c r="T982" s="229"/>
      <c r="U982" s="463"/>
      <c r="V982" s="463"/>
      <c r="W982" s="463"/>
      <c r="X982" s="463"/>
      <c r="Y982" s="463"/>
      <c r="Z982" s="463"/>
      <c r="AA982" s="463"/>
    </row>
    <row r="983" spans="1:27" x14ac:dyDescent="0.3">
      <c r="A983" s="229"/>
      <c r="B983" s="230"/>
      <c r="C983" s="229"/>
      <c r="D983" s="229"/>
      <c r="E983" s="229"/>
      <c r="F983" s="229"/>
      <c r="G983" s="229"/>
      <c r="H983" s="229"/>
      <c r="I983" s="229"/>
      <c r="J983" s="229"/>
      <c r="K983" s="229"/>
      <c r="L983" s="229"/>
      <c r="M983" s="230"/>
      <c r="N983" s="230"/>
      <c r="O983" s="229"/>
      <c r="P983" s="229"/>
      <c r="Q983" s="229"/>
      <c r="R983" s="229"/>
      <c r="S983" s="229"/>
      <c r="T983" s="229"/>
      <c r="U983" s="463"/>
      <c r="V983" s="463"/>
      <c r="W983" s="463"/>
      <c r="X983" s="463"/>
      <c r="Y983" s="463"/>
      <c r="Z983" s="463"/>
      <c r="AA983" s="463"/>
    </row>
    <row r="984" spans="1:27" x14ac:dyDescent="0.3">
      <c r="A984" s="229"/>
      <c r="B984" s="230"/>
      <c r="C984" s="229"/>
      <c r="D984" s="229"/>
      <c r="E984" s="229"/>
      <c r="F984" s="229"/>
      <c r="G984" s="229"/>
      <c r="H984" s="229"/>
      <c r="I984" s="229"/>
      <c r="J984" s="229"/>
      <c r="K984" s="229"/>
      <c r="L984" s="229"/>
      <c r="M984" s="230"/>
      <c r="N984" s="230"/>
      <c r="O984" s="229"/>
      <c r="P984" s="229"/>
      <c r="Q984" s="229"/>
      <c r="R984" s="229"/>
      <c r="S984" s="229"/>
      <c r="T984" s="229"/>
      <c r="U984" s="463"/>
      <c r="V984" s="463"/>
      <c r="W984" s="463"/>
      <c r="X984" s="463"/>
      <c r="Y984" s="463"/>
      <c r="Z984" s="463"/>
      <c r="AA984" s="463"/>
    </row>
    <row r="985" spans="1:27" x14ac:dyDescent="0.3">
      <c r="A985" s="229"/>
      <c r="B985" s="230"/>
      <c r="C985" s="229"/>
      <c r="D985" s="229"/>
      <c r="E985" s="229"/>
      <c r="F985" s="229"/>
      <c r="G985" s="229"/>
      <c r="H985" s="229"/>
      <c r="I985" s="229"/>
      <c r="J985" s="229"/>
      <c r="K985" s="229"/>
      <c r="L985" s="229"/>
      <c r="M985" s="230"/>
      <c r="N985" s="230"/>
      <c r="O985" s="229"/>
      <c r="P985" s="229"/>
      <c r="Q985" s="229"/>
      <c r="R985" s="229"/>
      <c r="S985" s="229"/>
      <c r="T985" s="229"/>
      <c r="U985" s="463"/>
      <c r="V985" s="463"/>
      <c r="W985" s="463"/>
      <c r="X985" s="463"/>
      <c r="Y985" s="463"/>
      <c r="Z985" s="463"/>
      <c r="AA985" s="463"/>
    </row>
    <row r="986" spans="1:27" x14ac:dyDescent="0.3">
      <c r="A986" s="229"/>
      <c r="B986" s="230"/>
      <c r="C986" s="229"/>
      <c r="D986" s="229"/>
      <c r="E986" s="229"/>
      <c r="F986" s="229"/>
      <c r="G986" s="229"/>
      <c r="H986" s="229"/>
      <c r="I986" s="229"/>
      <c r="J986" s="229"/>
      <c r="K986" s="229"/>
      <c r="L986" s="229"/>
      <c r="M986" s="230"/>
      <c r="N986" s="230"/>
      <c r="O986" s="229"/>
      <c r="P986" s="229"/>
      <c r="Q986" s="229"/>
      <c r="R986" s="229"/>
      <c r="S986" s="229"/>
      <c r="T986" s="229"/>
      <c r="U986" s="463"/>
      <c r="V986" s="463"/>
      <c r="W986" s="463"/>
      <c r="X986" s="463"/>
      <c r="Y986" s="463"/>
      <c r="Z986" s="463"/>
      <c r="AA986" s="463"/>
    </row>
    <row r="987" spans="1:27" x14ac:dyDescent="0.3">
      <c r="A987" s="229"/>
      <c r="B987" s="230"/>
      <c r="C987" s="229"/>
      <c r="D987" s="229"/>
      <c r="E987" s="229"/>
      <c r="F987" s="229"/>
      <c r="G987" s="229"/>
      <c r="H987" s="229"/>
      <c r="I987" s="229"/>
      <c r="J987" s="229"/>
      <c r="K987" s="229"/>
      <c r="L987" s="229"/>
      <c r="M987" s="230"/>
      <c r="N987" s="230"/>
      <c r="O987" s="229"/>
      <c r="P987" s="229"/>
      <c r="Q987" s="229"/>
      <c r="R987" s="229"/>
      <c r="S987" s="229"/>
      <c r="T987" s="229"/>
      <c r="U987" s="463"/>
      <c r="V987" s="463"/>
      <c r="W987" s="463"/>
      <c r="X987" s="463"/>
      <c r="Y987" s="463"/>
      <c r="Z987" s="463"/>
      <c r="AA987" s="463"/>
    </row>
    <row r="988" spans="1:27" x14ac:dyDescent="0.3">
      <c r="A988" s="229"/>
      <c r="B988" s="230"/>
      <c r="C988" s="229"/>
      <c r="D988" s="229"/>
      <c r="E988" s="229"/>
      <c r="F988" s="229"/>
      <c r="G988" s="229"/>
      <c r="H988" s="229"/>
      <c r="I988" s="229"/>
      <c r="J988" s="229"/>
      <c r="K988" s="229"/>
      <c r="L988" s="229"/>
      <c r="M988" s="230"/>
      <c r="N988" s="230"/>
      <c r="O988" s="229"/>
      <c r="P988" s="229"/>
      <c r="Q988" s="229"/>
      <c r="R988" s="229"/>
      <c r="S988" s="229"/>
      <c r="T988" s="229"/>
      <c r="U988" s="463"/>
      <c r="V988" s="463"/>
      <c r="W988" s="463"/>
      <c r="X988" s="463"/>
      <c r="Y988" s="463"/>
      <c r="Z988" s="463"/>
      <c r="AA988" s="463"/>
    </row>
    <row r="989" spans="1:27" x14ac:dyDescent="0.3">
      <c r="A989" s="229"/>
      <c r="B989" s="230"/>
      <c r="C989" s="229"/>
      <c r="D989" s="229"/>
      <c r="E989" s="229"/>
      <c r="F989" s="229"/>
      <c r="G989" s="229"/>
      <c r="H989" s="229"/>
      <c r="I989" s="229"/>
      <c r="J989" s="229"/>
      <c r="K989" s="229"/>
      <c r="L989" s="229"/>
      <c r="M989" s="230"/>
      <c r="N989" s="230"/>
      <c r="O989" s="229"/>
      <c r="P989" s="229"/>
      <c r="Q989" s="229"/>
      <c r="R989" s="229"/>
      <c r="S989" s="229"/>
      <c r="T989" s="229"/>
      <c r="U989" s="463"/>
      <c r="V989" s="463"/>
      <c r="W989" s="463"/>
      <c r="X989" s="463"/>
      <c r="Y989" s="463"/>
      <c r="Z989" s="463"/>
      <c r="AA989" s="463"/>
    </row>
    <row r="990" spans="1:27" x14ac:dyDescent="0.3">
      <c r="A990" s="229"/>
      <c r="B990" s="230"/>
      <c r="C990" s="229"/>
      <c r="D990" s="229"/>
      <c r="E990" s="229"/>
      <c r="F990" s="229"/>
      <c r="G990" s="229"/>
      <c r="H990" s="229"/>
      <c r="I990" s="229"/>
      <c r="J990" s="229"/>
      <c r="K990" s="229"/>
      <c r="L990" s="229"/>
      <c r="M990" s="230"/>
      <c r="N990" s="230"/>
      <c r="O990" s="229"/>
      <c r="P990" s="229"/>
      <c r="Q990" s="229"/>
      <c r="R990" s="229"/>
      <c r="S990" s="229"/>
      <c r="T990" s="229"/>
      <c r="U990" s="463"/>
      <c r="V990" s="463"/>
      <c r="W990" s="463"/>
      <c r="X990" s="463"/>
      <c r="Y990" s="463"/>
      <c r="Z990" s="463"/>
      <c r="AA990" s="463"/>
    </row>
    <row r="991" spans="1:27" x14ac:dyDescent="0.3">
      <c r="A991" s="229"/>
      <c r="B991" s="230"/>
      <c r="C991" s="229"/>
      <c r="D991" s="229"/>
      <c r="E991" s="229"/>
      <c r="F991" s="229"/>
      <c r="G991" s="229"/>
      <c r="H991" s="229"/>
      <c r="I991" s="229"/>
      <c r="J991" s="229"/>
      <c r="K991" s="229"/>
      <c r="L991" s="229"/>
      <c r="M991" s="230"/>
      <c r="N991" s="230"/>
      <c r="O991" s="229"/>
      <c r="P991" s="229"/>
      <c r="Q991" s="229"/>
      <c r="R991" s="229"/>
      <c r="S991" s="229"/>
      <c r="T991" s="229"/>
      <c r="U991" s="463"/>
      <c r="V991" s="463"/>
      <c r="W991" s="463"/>
      <c r="X991" s="463"/>
      <c r="Y991" s="463"/>
      <c r="Z991" s="463"/>
      <c r="AA991" s="463"/>
    </row>
    <row r="992" spans="1:27" x14ac:dyDescent="0.3">
      <c r="A992" s="229"/>
      <c r="B992" s="230"/>
      <c r="C992" s="229"/>
      <c r="D992" s="229"/>
      <c r="E992" s="229"/>
      <c r="F992" s="229"/>
      <c r="G992" s="229"/>
      <c r="H992" s="229"/>
      <c r="I992" s="229"/>
      <c r="J992" s="229"/>
      <c r="K992" s="229"/>
      <c r="L992" s="229"/>
      <c r="M992" s="230"/>
      <c r="N992" s="230"/>
      <c r="O992" s="229"/>
      <c r="P992" s="229"/>
      <c r="Q992" s="229"/>
      <c r="R992" s="229"/>
      <c r="S992" s="229"/>
      <c r="T992" s="229"/>
      <c r="U992" s="463"/>
      <c r="V992" s="463"/>
      <c r="W992" s="463"/>
      <c r="X992" s="463"/>
      <c r="Y992" s="463"/>
      <c r="Z992" s="463"/>
      <c r="AA992" s="463"/>
    </row>
    <row r="993" spans="1:27" x14ac:dyDescent="0.3">
      <c r="A993" s="229"/>
      <c r="B993" s="230"/>
      <c r="C993" s="229"/>
      <c r="D993" s="229"/>
      <c r="E993" s="229"/>
      <c r="F993" s="229"/>
      <c r="G993" s="229"/>
      <c r="H993" s="229"/>
      <c r="I993" s="229"/>
      <c r="J993" s="229"/>
      <c r="K993" s="229"/>
      <c r="L993" s="229"/>
      <c r="M993" s="230"/>
      <c r="N993" s="230"/>
      <c r="O993" s="229"/>
      <c r="P993" s="229"/>
      <c r="Q993" s="229"/>
      <c r="R993" s="229"/>
      <c r="S993" s="229"/>
      <c r="T993" s="229"/>
      <c r="U993" s="463"/>
      <c r="V993" s="463"/>
      <c r="W993" s="463"/>
      <c r="X993" s="463"/>
      <c r="Y993" s="463"/>
      <c r="Z993" s="463"/>
      <c r="AA993" s="463"/>
    </row>
    <row r="994" spans="1:27" x14ac:dyDescent="0.3">
      <c r="A994" s="229"/>
      <c r="B994" s="230"/>
      <c r="C994" s="229"/>
      <c r="D994" s="229"/>
      <c r="E994" s="229"/>
      <c r="F994" s="229"/>
      <c r="G994" s="229"/>
      <c r="H994" s="229"/>
      <c r="I994" s="229"/>
      <c r="J994" s="229"/>
      <c r="K994" s="229"/>
      <c r="L994" s="229"/>
      <c r="M994" s="230"/>
      <c r="N994" s="230"/>
      <c r="O994" s="229"/>
      <c r="P994" s="229"/>
      <c r="Q994" s="229"/>
      <c r="R994" s="229"/>
      <c r="S994" s="229"/>
      <c r="T994" s="229"/>
      <c r="U994" s="463"/>
      <c r="V994" s="463"/>
      <c r="W994" s="463"/>
      <c r="X994" s="463"/>
      <c r="Y994" s="463"/>
      <c r="Z994" s="463"/>
      <c r="AA994" s="463"/>
    </row>
    <row r="995" spans="1:27" x14ac:dyDescent="0.3">
      <c r="A995" s="229"/>
      <c r="B995" s="230"/>
      <c r="C995" s="229"/>
      <c r="D995" s="229"/>
      <c r="E995" s="229"/>
      <c r="F995" s="229"/>
      <c r="G995" s="229"/>
      <c r="H995" s="229"/>
      <c r="I995" s="229"/>
      <c r="J995" s="229"/>
      <c r="K995" s="229"/>
      <c r="L995" s="229"/>
      <c r="M995" s="230"/>
      <c r="N995" s="230"/>
      <c r="O995" s="229"/>
      <c r="P995" s="229"/>
      <c r="Q995" s="229"/>
      <c r="R995" s="229"/>
      <c r="S995" s="229"/>
      <c r="T995" s="229"/>
      <c r="U995" s="463"/>
      <c r="V995" s="463"/>
      <c r="W995" s="463"/>
      <c r="X995" s="463"/>
      <c r="Y995" s="463"/>
      <c r="Z995" s="463"/>
      <c r="AA995" s="463"/>
    </row>
    <row r="996" spans="1:27" x14ac:dyDescent="0.3">
      <c r="A996" s="229"/>
      <c r="B996" s="230"/>
      <c r="C996" s="229"/>
      <c r="D996" s="229"/>
      <c r="E996" s="229"/>
      <c r="F996" s="229"/>
      <c r="G996" s="229"/>
      <c r="H996" s="229"/>
      <c r="I996" s="229"/>
      <c r="J996" s="229"/>
      <c r="K996" s="229"/>
      <c r="L996" s="229"/>
      <c r="M996" s="230"/>
      <c r="N996" s="230"/>
      <c r="O996" s="229"/>
      <c r="P996" s="229"/>
      <c r="Q996" s="229"/>
      <c r="R996" s="229"/>
      <c r="S996" s="229"/>
      <c r="T996" s="229"/>
      <c r="U996" s="463"/>
      <c r="V996" s="463"/>
      <c r="W996" s="463"/>
      <c r="X996" s="463"/>
      <c r="Y996" s="463"/>
      <c r="Z996" s="463"/>
      <c r="AA996" s="463"/>
    </row>
    <row r="997" spans="1:27" x14ac:dyDescent="0.3">
      <c r="A997" s="229"/>
      <c r="B997" s="230"/>
      <c r="C997" s="229"/>
      <c r="D997" s="229"/>
      <c r="E997" s="229"/>
      <c r="F997" s="229"/>
      <c r="G997" s="229"/>
      <c r="H997" s="229"/>
      <c r="I997" s="229"/>
      <c r="J997" s="229"/>
      <c r="K997" s="229"/>
      <c r="L997" s="229"/>
      <c r="M997" s="230"/>
      <c r="N997" s="230"/>
      <c r="O997" s="229"/>
      <c r="P997" s="229"/>
      <c r="Q997" s="229"/>
      <c r="R997" s="229"/>
      <c r="S997" s="229"/>
      <c r="T997" s="229"/>
      <c r="U997" s="463"/>
      <c r="V997" s="463"/>
      <c r="W997" s="463"/>
      <c r="X997" s="463"/>
      <c r="Y997" s="463"/>
      <c r="Z997" s="463"/>
      <c r="AA997" s="463"/>
    </row>
    <row r="998" spans="1:27" x14ac:dyDescent="0.3">
      <c r="A998" s="229"/>
      <c r="B998" s="230"/>
      <c r="C998" s="229"/>
      <c r="D998" s="229"/>
      <c r="E998" s="229"/>
      <c r="F998" s="229"/>
      <c r="G998" s="229"/>
      <c r="H998" s="229"/>
      <c r="I998" s="229"/>
      <c r="J998" s="229"/>
      <c r="K998" s="229"/>
      <c r="L998" s="229"/>
      <c r="M998" s="230"/>
      <c r="N998" s="230"/>
      <c r="O998" s="229"/>
      <c r="P998" s="229"/>
      <c r="Q998" s="229"/>
      <c r="R998" s="229"/>
      <c r="S998" s="229"/>
      <c r="T998" s="229"/>
      <c r="U998" s="463"/>
      <c r="V998" s="463"/>
      <c r="W998" s="463"/>
      <c r="X998" s="463"/>
      <c r="Y998" s="463"/>
      <c r="Z998" s="463"/>
      <c r="AA998" s="463"/>
    </row>
    <row r="999" spans="1:27" x14ac:dyDescent="0.3">
      <c r="A999" s="229"/>
      <c r="B999" s="230"/>
      <c r="C999" s="229"/>
      <c r="D999" s="229"/>
      <c r="E999" s="229"/>
      <c r="F999" s="229"/>
      <c r="G999" s="229"/>
      <c r="H999" s="229"/>
      <c r="I999" s="229"/>
      <c r="J999" s="229"/>
      <c r="K999" s="229"/>
      <c r="L999" s="229"/>
      <c r="M999" s="230"/>
      <c r="N999" s="230"/>
      <c r="O999" s="229"/>
      <c r="P999" s="229"/>
      <c r="Q999" s="229"/>
      <c r="R999" s="229"/>
      <c r="S999" s="229"/>
      <c r="T999" s="229"/>
      <c r="U999" s="463"/>
      <c r="V999" s="463"/>
      <c r="W999" s="463"/>
      <c r="X999" s="463"/>
      <c r="Y999" s="463"/>
      <c r="Z999" s="463"/>
      <c r="AA999" s="463"/>
    </row>
    <row r="1000" spans="1:27" x14ac:dyDescent="0.3">
      <c r="A1000" s="229"/>
      <c r="B1000" s="230"/>
      <c r="C1000" s="229"/>
      <c r="D1000" s="229"/>
      <c r="E1000" s="229"/>
      <c r="F1000" s="229"/>
      <c r="G1000" s="229"/>
      <c r="H1000" s="229"/>
      <c r="I1000" s="229"/>
      <c r="J1000" s="229"/>
      <c r="K1000" s="229"/>
      <c r="L1000" s="229"/>
      <c r="M1000" s="230"/>
      <c r="N1000" s="230"/>
      <c r="O1000" s="229"/>
      <c r="P1000" s="229"/>
      <c r="Q1000" s="229"/>
      <c r="R1000" s="229"/>
      <c r="S1000" s="229"/>
      <c r="T1000" s="229"/>
      <c r="U1000" s="463"/>
      <c r="V1000" s="463"/>
      <c r="W1000" s="463"/>
      <c r="X1000" s="463"/>
      <c r="Y1000" s="463"/>
      <c r="Z1000" s="463"/>
      <c r="AA1000" s="463"/>
    </row>
    <row r="1001" spans="1:27" x14ac:dyDescent="0.3">
      <c r="A1001" s="229"/>
      <c r="B1001" s="230"/>
      <c r="C1001" s="229"/>
      <c r="D1001" s="229"/>
      <c r="E1001" s="229"/>
      <c r="F1001" s="229"/>
      <c r="G1001" s="229"/>
      <c r="H1001" s="229"/>
      <c r="I1001" s="229"/>
      <c r="J1001" s="229"/>
      <c r="K1001" s="229"/>
      <c r="L1001" s="229"/>
      <c r="M1001" s="230"/>
      <c r="N1001" s="230"/>
      <c r="O1001" s="229"/>
      <c r="P1001" s="229"/>
      <c r="Q1001" s="229"/>
      <c r="R1001" s="229"/>
      <c r="S1001" s="229"/>
      <c r="T1001" s="229"/>
      <c r="U1001" s="463"/>
      <c r="V1001" s="463"/>
      <c r="W1001" s="463"/>
      <c r="X1001" s="463"/>
      <c r="Y1001" s="463"/>
      <c r="Z1001" s="463"/>
      <c r="AA1001" s="463"/>
    </row>
    <row r="1002" spans="1:27" x14ac:dyDescent="0.3">
      <c r="A1002" s="229"/>
      <c r="B1002" s="230"/>
      <c r="C1002" s="229"/>
      <c r="D1002" s="229"/>
      <c r="E1002" s="229"/>
      <c r="F1002" s="229"/>
      <c r="G1002" s="229"/>
      <c r="H1002" s="229"/>
      <c r="I1002" s="229"/>
      <c r="J1002" s="229"/>
      <c r="K1002" s="229"/>
      <c r="L1002" s="229"/>
      <c r="M1002" s="230"/>
      <c r="N1002" s="230"/>
      <c r="O1002" s="229"/>
      <c r="P1002" s="229"/>
      <c r="Q1002" s="229"/>
      <c r="R1002" s="229"/>
      <c r="S1002" s="229"/>
      <c r="T1002" s="229"/>
      <c r="U1002" s="463"/>
      <c r="V1002" s="463"/>
      <c r="W1002" s="463"/>
      <c r="X1002" s="463"/>
      <c r="Y1002" s="463"/>
      <c r="Z1002" s="463"/>
      <c r="AA1002" s="463"/>
    </row>
    <row r="1003" spans="1:27" x14ac:dyDescent="0.3">
      <c r="A1003" s="229"/>
      <c r="B1003" s="230"/>
      <c r="C1003" s="229"/>
      <c r="D1003" s="229"/>
      <c r="E1003" s="229"/>
      <c r="F1003" s="229"/>
      <c r="G1003" s="229"/>
      <c r="H1003" s="229"/>
      <c r="I1003" s="229"/>
      <c r="J1003" s="229"/>
      <c r="K1003" s="229"/>
      <c r="L1003" s="229"/>
      <c r="M1003" s="230"/>
      <c r="N1003" s="230"/>
      <c r="O1003" s="229"/>
      <c r="P1003" s="229"/>
      <c r="Q1003" s="229"/>
      <c r="R1003" s="229"/>
      <c r="S1003" s="229"/>
      <c r="T1003" s="229"/>
      <c r="U1003" s="463"/>
      <c r="V1003" s="463"/>
      <c r="W1003" s="463"/>
      <c r="X1003" s="463"/>
      <c r="Y1003" s="463"/>
      <c r="Z1003" s="463"/>
      <c r="AA1003" s="463"/>
    </row>
    <row r="1004" spans="1:27" x14ac:dyDescent="0.3">
      <c r="A1004" s="229"/>
      <c r="B1004" s="230"/>
      <c r="C1004" s="229"/>
      <c r="D1004" s="229"/>
      <c r="E1004" s="229"/>
      <c r="F1004" s="229"/>
      <c r="G1004" s="229"/>
      <c r="H1004" s="229"/>
      <c r="I1004" s="229"/>
      <c r="J1004" s="229"/>
      <c r="K1004" s="229"/>
      <c r="L1004" s="229"/>
      <c r="M1004" s="230"/>
      <c r="N1004" s="230"/>
      <c r="O1004" s="229"/>
      <c r="P1004" s="229"/>
      <c r="Q1004" s="229"/>
      <c r="R1004" s="229"/>
      <c r="S1004" s="229"/>
      <c r="T1004" s="229"/>
      <c r="U1004" s="463"/>
      <c r="V1004" s="463"/>
      <c r="W1004" s="463"/>
      <c r="X1004" s="463"/>
      <c r="Y1004" s="463"/>
      <c r="Z1004" s="463"/>
      <c r="AA1004" s="463"/>
    </row>
    <row r="1005" spans="1:27" x14ac:dyDescent="0.3">
      <c r="A1005" s="229"/>
      <c r="B1005" s="230"/>
      <c r="C1005" s="229"/>
      <c r="D1005" s="229"/>
      <c r="E1005" s="229"/>
      <c r="F1005" s="229"/>
      <c r="G1005" s="229"/>
      <c r="H1005" s="229"/>
      <c r="I1005" s="229"/>
      <c r="J1005" s="229"/>
      <c r="K1005" s="229"/>
      <c r="L1005" s="229"/>
      <c r="M1005" s="230"/>
      <c r="N1005" s="230"/>
      <c r="O1005" s="229"/>
      <c r="P1005" s="229"/>
      <c r="Q1005" s="229"/>
      <c r="R1005" s="229"/>
      <c r="S1005" s="229"/>
      <c r="T1005" s="229"/>
      <c r="U1005" s="463"/>
      <c r="V1005" s="463"/>
      <c r="W1005" s="463"/>
      <c r="X1005" s="463"/>
      <c r="Y1005" s="463"/>
      <c r="Z1005" s="463"/>
      <c r="AA1005" s="463"/>
    </row>
    <row r="1006" spans="1:27" x14ac:dyDescent="0.3">
      <c r="A1006" s="229"/>
      <c r="B1006" s="230"/>
      <c r="C1006" s="229"/>
      <c r="D1006" s="229"/>
      <c r="E1006" s="229"/>
      <c r="F1006" s="229"/>
      <c r="G1006" s="229"/>
      <c r="H1006" s="229"/>
      <c r="I1006" s="229"/>
      <c r="J1006" s="229"/>
      <c r="K1006" s="229"/>
      <c r="L1006" s="229"/>
      <c r="M1006" s="230"/>
      <c r="N1006" s="230"/>
      <c r="O1006" s="229"/>
      <c r="P1006" s="229"/>
      <c r="Q1006" s="229"/>
      <c r="R1006" s="229"/>
      <c r="S1006" s="229"/>
      <c r="T1006" s="229"/>
      <c r="U1006" s="463"/>
      <c r="V1006" s="463"/>
      <c r="W1006" s="463"/>
      <c r="X1006" s="463"/>
      <c r="Y1006" s="463"/>
      <c r="Z1006" s="463"/>
      <c r="AA1006" s="463"/>
    </row>
    <row r="1007" spans="1:27" x14ac:dyDescent="0.3">
      <c r="A1007" s="229"/>
      <c r="B1007" s="230"/>
      <c r="C1007" s="229"/>
      <c r="D1007" s="229"/>
      <c r="E1007" s="229"/>
      <c r="F1007" s="229"/>
      <c r="G1007" s="229"/>
      <c r="H1007" s="229"/>
      <c r="I1007" s="229"/>
      <c r="J1007" s="229"/>
      <c r="K1007" s="229"/>
      <c r="L1007" s="229"/>
      <c r="M1007" s="230"/>
      <c r="N1007" s="230"/>
      <c r="O1007" s="229"/>
      <c r="P1007" s="229"/>
      <c r="Q1007" s="229"/>
      <c r="R1007" s="229"/>
      <c r="S1007" s="229"/>
      <c r="T1007" s="229"/>
      <c r="U1007" s="463"/>
      <c r="V1007" s="463"/>
      <c r="W1007" s="463"/>
      <c r="X1007" s="463"/>
      <c r="Y1007" s="463"/>
      <c r="Z1007" s="463"/>
      <c r="AA1007" s="463"/>
    </row>
    <row r="1008" spans="1:27" x14ac:dyDescent="0.3">
      <c r="A1008" s="229"/>
      <c r="B1008" s="230"/>
      <c r="C1008" s="229"/>
      <c r="D1008" s="229"/>
      <c r="E1008" s="229"/>
      <c r="F1008" s="229"/>
      <c r="G1008" s="229"/>
      <c r="H1008" s="229"/>
      <c r="I1008" s="229"/>
      <c r="J1008" s="229"/>
      <c r="K1008" s="229"/>
      <c r="L1008" s="229"/>
      <c r="M1008" s="230"/>
      <c r="N1008" s="230"/>
      <c r="O1008" s="229"/>
      <c r="P1008" s="229"/>
      <c r="Q1008" s="229"/>
      <c r="R1008" s="229"/>
      <c r="S1008" s="229"/>
      <c r="T1008" s="229"/>
      <c r="U1008" s="463"/>
      <c r="V1008" s="463"/>
      <c r="W1008" s="463"/>
      <c r="X1008" s="463"/>
      <c r="Y1008" s="463"/>
      <c r="Z1008" s="463"/>
      <c r="AA1008" s="463"/>
    </row>
    <row r="1009" spans="1:27" x14ac:dyDescent="0.3">
      <c r="A1009" s="229"/>
      <c r="B1009" s="230"/>
      <c r="C1009" s="229"/>
      <c r="D1009" s="229"/>
      <c r="E1009" s="229"/>
      <c r="F1009" s="229"/>
      <c r="G1009" s="229"/>
      <c r="H1009" s="229"/>
      <c r="I1009" s="229"/>
      <c r="J1009" s="229"/>
      <c r="K1009" s="229"/>
      <c r="L1009" s="229"/>
      <c r="M1009" s="230"/>
      <c r="N1009" s="230"/>
      <c r="O1009" s="229"/>
      <c r="P1009" s="229"/>
      <c r="Q1009" s="229"/>
      <c r="R1009" s="229"/>
      <c r="S1009" s="229"/>
      <c r="T1009" s="229"/>
      <c r="U1009" s="463"/>
      <c r="V1009" s="463"/>
      <c r="W1009" s="463"/>
      <c r="X1009" s="463"/>
      <c r="Y1009" s="463"/>
      <c r="Z1009" s="463"/>
      <c r="AA1009" s="463"/>
    </row>
    <row r="1010" spans="1:27" x14ac:dyDescent="0.3">
      <c r="A1010" s="229"/>
      <c r="B1010" s="230"/>
      <c r="C1010" s="229"/>
      <c r="D1010" s="229"/>
      <c r="E1010" s="229"/>
      <c r="F1010" s="229"/>
      <c r="G1010" s="229"/>
      <c r="H1010" s="229"/>
      <c r="I1010" s="229"/>
      <c r="J1010" s="229"/>
      <c r="K1010" s="229"/>
      <c r="L1010" s="229"/>
      <c r="M1010" s="230"/>
      <c r="N1010" s="230"/>
      <c r="O1010" s="229"/>
      <c r="P1010" s="229"/>
      <c r="Q1010" s="229"/>
      <c r="R1010" s="229"/>
      <c r="S1010" s="229"/>
      <c r="T1010" s="229"/>
      <c r="U1010" s="463"/>
      <c r="V1010" s="463"/>
      <c r="W1010" s="463"/>
      <c r="X1010" s="463"/>
      <c r="Y1010" s="463"/>
      <c r="Z1010" s="463"/>
      <c r="AA1010" s="463"/>
    </row>
    <row r="1011" spans="1:27" x14ac:dyDescent="0.3">
      <c r="A1011" s="229"/>
      <c r="B1011" s="230"/>
      <c r="C1011" s="229"/>
      <c r="D1011" s="229"/>
      <c r="E1011" s="229"/>
      <c r="F1011" s="229"/>
      <c r="G1011" s="229"/>
      <c r="H1011" s="229"/>
      <c r="I1011" s="229"/>
      <c r="J1011" s="229"/>
      <c r="K1011" s="229"/>
      <c r="L1011" s="229"/>
      <c r="M1011" s="230"/>
      <c r="N1011" s="230"/>
      <c r="O1011" s="229"/>
      <c r="P1011" s="229"/>
      <c r="Q1011" s="229"/>
      <c r="R1011" s="229"/>
      <c r="S1011" s="229"/>
      <c r="T1011" s="229"/>
      <c r="U1011" s="463"/>
      <c r="V1011" s="463"/>
      <c r="W1011" s="463"/>
      <c r="X1011" s="463"/>
      <c r="Y1011" s="463"/>
      <c r="Z1011" s="463"/>
      <c r="AA1011" s="463"/>
    </row>
    <row r="1012" spans="1:27" x14ac:dyDescent="0.3">
      <c r="A1012" s="229"/>
      <c r="B1012" s="230"/>
      <c r="C1012" s="229"/>
      <c r="D1012" s="229"/>
      <c r="E1012" s="229"/>
      <c r="F1012" s="229"/>
      <c r="G1012" s="229"/>
      <c r="H1012" s="229"/>
      <c r="I1012" s="229"/>
      <c r="J1012" s="229"/>
      <c r="K1012" s="229"/>
      <c r="L1012" s="229"/>
      <c r="M1012" s="230"/>
      <c r="N1012" s="230"/>
      <c r="O1012" s="229"/>
      <c r="P1012" s="229"/>
      <c r="Q1012" s="229"/>
      <c r="R1012" s="229"/>
      <c r="S1012" s="229"/>
      <c r="T1012" s="229"/>
      <c r="U1012" s="463"/>
      <c r="V1012" s="463"/>
      <c r="W1012" s="463"/>
      <c r="X1012" s="463"/>
      <c r="Y1012" s="463"/>
      <c r="Z1012" s="463"/>
      <c r="AA1012" s="463"/>
    </row>
    <row r="1013" spans="1:27" x14ac:dyDescent="0.3">
      <c r="A1013" s="229"/>
      <c r="B1013" s="230"/>
      <c r="C1013" s="229"/>
      <c r="D1013" s="229"/>
      <c r="E1013" s="229"/>
      <c r="F1013" s="229"/>
      <c r="G1013" s="229"/>
      <c r="H1013" s="229"/>
      <c r="I1013" s="229"/>
      <c r="J1013" s="229"/>
      <c r="K1013" s="229"/>
      <c r="L1013" s="229"/>
      <c r="M1013" s="230"/>
      <c r="N1013" s="230"/>
      <c r="O1013" s="229"/>
      <c r="P1013" s="229"/>
      <c r="Q1013" s="229"/>
      <c r="R1013" s="229"/>
      <c r="S1013" s="229"/>
      <c r="T1013" s="229"/>
      <c r="U1013" s="463"/>
      <c r="V1013" s="463"/>
      <c r="W1013" s="463"/>
      <c r="X1013" s="463"/>
      <c r="Y1013" s="463"/>
      <c r="Z1013" s="463"/>
      <c r="AA1013" s="463"/>
    </row>
    <row r="1014" spans="1:27" x14ac:dyDescent="0.3">
      <c r="A1014" s="229"/>
      <c r="B1014" s="230"/>
      <c r="C1014" s="229"/>
      <c r="D1014" s="229"/>
      <c r="E1014" s="229"/>
      <c r="F1014" s="229"/>
      <c r="G1014" s="229"/>
      <c r="H1014" s="229"/>
      <c r="I1014" s="229"/>
      <c r="J1014" s="229"/>
      <c r="K1014" s="229"/>
      <c r="L1014" s="229"/>
      <c r="M1014" s="230"/>
      <c r="N1014" s="230"/>
      <c r="O1014" s="229"/>
      <c r="P1014" s="229"/>
      <c r="Q1014" s="229"/>
      <c r="R1014" s="229"/>
      <c r="S1014" s="229"/>
      <c r="T1014" s="229"/>
      <c r="U1014" s="463"/>
      <c r="V1014" s="463"/>
      <c r="W1014" s="463"/>
      <c r="X1014" s="463"/>
      <c r="Y1014" s="463"/>
      <c r="Z1014" s="463"/>
      <c r="AA1014" s="463"/>
    </row>
    <row r="1015" spans="1:27" x14ac:dyDescent="0.3">
      <c r="A1015" s="229"/>
      <c r="B1015" s="230"/>
      <c r="C1015" s="229"/>
      <c r="D1015" s="229"/>
      <c r="E1015" s="229"/>
      <c r="F1015" s="229"/>
      <c r="G1015" s="229"/>
      <c r="H1015" s="229"/>
      <c r="I1015" s="229"/>
      <c r="J1015" s="229"/>
      <c r="K1015" s="229"/>
      <c r="L1015" s="229"/>
      <c r="M1015" s="230"/>
      <c r="N1015" s="230"/>
      <c r="O1015" s="229"/>
      <c r="P1015" s="229"/>
      <c r="Q1015" s="229"/>
      <c r="R1015" s="229"/>
      <c r="S1015" s="229"/>
      <c r="T1015" s="229"/>
      <c r="U1015" s="463"/>
      <c r="V1015" s="463"/>
      <c r="W1015" s="463"/>
      <c r="X1015" s="463"/>
      <c r="Y1015" s="463"/>
      <c r="Z1015" s="463"/>
      <c r="AA1015" s="463"/>
    </row>
    <row r="1016" spans="1:27" x14ac:dyDescent="0.3">
      <c r="A1016" s="229"/>
      <c r="B1016" s="230"/>
      <c r="C1016" s="229"/>
      <c r="D1016" s="229"/>
      <c r="E1016" s="229"/>
      <c r="F1016" s="229"/>
      <c r="G1016" s="229"/>
      <c r="H1016" s="229"/>
      <c r="I1016" s="229"/>
      <c r="J1016" s="229"/>
      <c r="K1016" s="229"/>
      <c r="L1016" s="229"/>
      <c r="M1016" s="230"/>
      <c r="N1016" s="230"/>
      <c r="O1016" s="229"/>
      <c r="P1016" s="229"/>
      <c r="Q1016" s="229"/>
      <c r="R1016" s="229"/>
      <c r="S1016" s="229"/>
      <c r="T1016" s="229"/>
      <c r="U1016" s="463"/>
      <c r="V1016" s="463"/>
      <c r="W1016" s="463"/>
      <c r="X1016" s="463"/>
      <c r="Y1016" s="463"/>
      <c r="Z1016" s="463"/>
      <c r="AA1016" s="463"/>
    </row>
    <row r="1017" spans="1:27" x14ac:dyDescent="0.3">
      <c r="A1017" s="229"/>
      <c r="B1017" s="230"/>
      <c r="C1017" s="229"/>
      <c r="D1017" s="229"/>
      <c r="E1017" s="229"/>
      <c r="F1017" s="229"/>
      <c r="G1017" s="229"/>
      <c r="H1017" s="229"/>
      <c r="I1017" s="229"/>
      <c r="J1017" s="229"/>
      <c r="K1017" s="229"/>
      <c r="L1017" s="229"/>
      <c r="M1017" s="230"/>
      <c r="N1017" s="230"/>
      <c r="O1017" s="229"/>
      <c r="P1017" s="229"/>
      <c r="Q1017" s="229"/>
      <c r="R1017" s="229"/>
      <c r="S1017" s="229"/>
      <c r="T1017" s="229"/>
      <c r="U1017" s="463"/>
      <c r="V1017" s="463"/>
      <c r="W1017" s="463"/>
      <c r="X1017" s="463"/>
      <c r="Y1017" s="463"/>
      <c r="Z1017" s="463"/>
      <c r="AA1017" s="463"/>
    </row>
    <row r="1018" spans="1:27" x14ac:dyDescent="0.3">
      <c r="A1018" s="229"/>
      <c r="B1018" s="230"/>
      <c r="C1018" s="229"/>
      <c r="D1018" s="229"/>
      <c r="E1018" s="229"/>
      <c r="F1018" s="229"/>
      <c r="G1018" s="229"/>
      <c r="H1018" s="229"/>
      <c r="I1018" s="229"/>
      <c r="J1018" s="229"/>
      <c r="K1018" s="229"/>
      <c r="L1018" s="229"/>
      <c r="M1018" s="230"/>
      <c r="N1018" s="230"/>
      <c r="O1018" s="229"/>
      <c r="P1018" s="229"/>
      <c r="Q1018" s="229"/>
      <c r="R1018" s="229"/>
      <c r="S1018" s="229"/>
      <c r="T1018" s="229"/>
      <c r="U1018" s="463"/>
      <c r="V1018" s="463"/>
      <c r="W1018" s="463"/>
      <c r="X1018" s="463"/>
      <c r="Y1018" s="463"/>
      <c r="Z1018" s="463"/>
      <c r="AA1018" s="463"/>
    </row>
    <row r="1019" spans="1:27" x14ac:dyDescent="0.3">
      <c r="A1019" s="229"/>
      <c r="B1019" s="230"/>
      <c r="C1019" s="229"/>
      <c r="D1019" s="229"/>
      <c r="E1019" s="229"/>
      <c r="F1019" s="229"/>
      <c r="G1019" s="229"/>
      <c r="H1019" s="229"/>
      <c r="I1019" s="229"/>
      <c r="J1019" s="229"/>
      <c r="K1019" s="229"/>
      <c r="L1019" s="229"/>
      <c r="M1019" s="230"/>
      <c r="N1019" s="230"/>
      <c r="O1019" s="229"/>
      <c r="P1019" s="229"/>
      <c r="Q1019" s="229"/>
      <c r="R1019" s="229"/>
      <c r="S1019" s="229"/>
      <c r="T1019" s="229"/>
      <c r="U1019" s="463"/>
      <c r="V1019" s="463"/>
      <c r="W1019" s="463"/>
      <c r="X1019" s="463"/>
      <c r="Y1019" s="463"/>
      <c r="Z1019" s="463"/>
      <c r="AA1019" s="463"/>
    </row>
    <row r="1020" spans="1:27" x14ac:dyDescent="0.3">
      <c r="A1020" s="229"/>
      <c r="B1020" s="230"/>
      <c r="C1020" s="229"/>
      <c r="D1020" s="229"/>
      <c r="E1020" s="229"/>
      <c r="F1020" s="229"/>
      <c r="G1020" s="229"/>
      <c r="H1020" s="229"/>
      <c r="I1020" s="229"/>
      <c r="J1020" s="229"/>
      <c r="K1020" s="229"/>
      <c r="L1020" s="229"/>
      <c r="M1020" s="230"/>
      <c r="N1020" s="230"/>
      <c r="O1020" s="229"/>
      <c r="P1020" s="229"/>
      <c r="Q1020" s="229"/>
      <c r="R1020" s="229"/>
      <c r="S1020" s="229"/>
      <c r="T1020" s="229"/>
      <c r="U1020" s="463"/>
      <c r="V1020" s="463"/>
      <c r="W1020" s="463"/>
      <c r="X1020" s="463"/>
      <c r="Y1020" s="463"/>
      <c r="Z1020" s="463"/>
      <c r="AA1020" s="463"/>
    </row>
    <row r="1021" spans="1:27" x14ac:dyDescent="0.3">
      <c r="A1021" s="229"/>
      <c r="B1021" s="230"/>
      <c r="C1021" s="229"/>
      <c r="D1021" s="229"/>
      <c r="E1021" s="229"/>
      <c r="F1021" s="229"/>
      <c r="G1021" s="229"/>
      <c r="H1021" s="229"/>
      <c r="I1021" s="229"/>
      <c r="J1021" s="229"/>
      <c r="K1021" s="229"/>
      <c r="L1021" s="229"/>
      <c r="M1021" s="230"/>
      <c r="N1021" s="230"/>
      <c r="O1021" s="229"/>
      <c r="P1021" s="229"/>
      <c r="Q1021" s="229"/>
      <c r="R1021" s="229"/>
      <c r="S1021" s="229"/>
      <c r="T1021" s="229"/>
      <c r="U1021" s="463"/>
      <c r="V1021" s="463"/>
      <c r="W1021" s="463"/>
      <c r="X1021" s="463"/>
      <c r="Y1021" s="463"/>
      <c r="Z1021" s="463"/>
      <c r="AA1021" s="463"/>
    </row>
    <row r="1022" spans="1:27" x14ac:dyDescent="0.3">
      <c r="A1022" s="229"/>
      <c r="B1022" s="230"/>
      <c r="C1022" s="229"/>
      <c r="D1022" s="229"/>
      <c r="E1022" s="229"/>
      <c r="F1022" s="229"/>
      <c r="G1022" s="229"/>
      <c r="H1022" s="229"/>
      <c r="I1022" s="229"/>
      <c r="J1022" s="229"/>
      <c r="K1022" s="229"/>
      <c r="L1022" s="229"/>
      <c r="M1022" s="230"/>
      <c r="N1022" s="230"/>
      <c r="O1022" s="229"/>
      <c r="P1022" s="229"/>
      <c r="Q1022" s="229"/>
      <c r="R1022" s="229"/>
      <c r="S1022" s="229"/>
      <c r="T1022" s="229"/>
      <c r="U1022" s="463"/>
      <c r="V1022" s="463"/>
      <c r="W1022" s="463"/>
      <c r="X1022" s="463"/>
      <c r="Y1022" s="463"/>
      <c r="Z1022" s="463"/>
      <c r="AA1022" s="463"/>
    </row>
    <row r="1023" spans="1:27" x14ac:dyDescent="0.3">
      <c r="A1023" s="229"/>
      <c r="B1023" s="230"/>
      <c r="C1023" s="229"/>
      <c r="D1023" s="229"/>
      <c r="E1023" s="229"/>
      <c r="F1023" s="229"/>
      <c r="G1023" s="229"/>
      <c r="H1023" s="229"/>
      <c r="I1023" s="229"/>
      <c r="J1023" s="229"/>
      <c r="K1023" s="229"/>
      <c r="L1023" s="229"/>
      <c r="M1023" s="230"/>
      <c r="N1023" s="230"/>
      <c r="O1023" s="229"/>
      <c r="P1023" s="229"/>
      <c r="Q1023" s="229"/>
      <c r="R1023" s="229"/>
      <c r="S1023" s="229"/>
      <c r="T1023" s="229"/>
      <c r="U1023" s="463"/>
      <c r="V1023" s="463"/>
      <c r="W1023" s="463"/>
      <c r="X1023" s="463"/>
      <c r="Y1023" s="463"/>
      <c r="Z1023" s="463"/>
      <c r="AA1023" s="463"/>
    </row>
    <row r="1024" spans="1:27" x14ac:dyDescent="0.3">
      <c r="A1024" s="229"/>
      <c r="B1024" s="230"/>
      <c r="C1024" s="229"/>
      <c r="D1024" s="229"/>
      <c r="E1024" s="229"/>
      <c r="F1024" s="229"/>
      <c r="G1024" s="229"/>
      <c r="H1024" s="229"/>
      <c r="I1024" s="229"/>
      <c r="J1024" s="229"/>
      <c r="K1024" s="229"/>
      <c r="L1024" s="229"/>
      <c r="M1024" s="230"/>
      <c r="N1024" s="230"/>
      <c r="O1024" s="229"/>
      <c r="P1024" s="229"/>
      <c r="Q1024" s="229"/>
      <c r="R1024" s="229"/>
      <c r="S1024" s="229"/>
      <c r="T1024" s="229"/>
      <c r="U1024" s="463"/>
      <c r="V1024" s="463"/>
      <c r="W1024" s="463"/>
      <c r="X1024" s="463"/>
      <c r="Y1024" s="463"/>
      <c r="Z1024" s="463"/>
      <c r="AA1024" s="463"/>
    </row>
    <row r="1025" spans="1:27" x14ac:dyDescent="0.3">
      <c r="A1025" s="525"/>
      <c r="B1025" s="525"/>
      <c r="C1025" s="525"/>
      <c r="D1025" s="525"/>
      <c r="E1025" s="525"/>
      <c r="F1025" s="525"/>
      <c r="G1025" s="525"/>
      <c r="H1025" s="525"/>
      <c r="I1025" s="525"/>
      <c r="J1025" s="525"/>
      <c r="K1025" s="525"/>
      <c r="L1025" s="525"/>
      <c r="M1025" s="525"/>
      <c r="N1025" s="525"/>
      <c r="O1025" s="525"/>
      <c r="P1025" s="525"/>
      <c r="Q1025" s="525"/>
      <c r="R1025" s="525"/>
      <c r="S1025" s="525"/>
      <c r="T1025" s="525"/>
      <c r="U1025" s="676"/>
      <c r="V1025" s="676"/>
      <c r="W1025" s="676"/>
      <c r="X1025" s="676"/>
      <c r="Y1025" s="676"/>
      <c r="Z1025" s="676"/>
      <c r="AA1025" s="676"/>
    </row>
    <row r="1026" spans="1:27" x14ac:dyDescent="0.3">
      <c r="A1026" s="525"/>
      <c r="B1026" s="525"/>
      <c r="C1026" s="525"/>
      <c r="D1026" s="525"/>
      <c r="E1026" s="525"/>
      <c r="F1026" s="525"/>
      <c r="G1026" s="525"/>
      <c r="H1026" s="525"/>
      <c r="I1026" s="525"/>
      <c r="J1026" s="525"/>
      <c r="K1026" s="525"/>
      <c r="L1026" s="525"/>
      <c r="M1026" s="525"/>
      <c r="N1026" s="525"/>
      <c r="O1026" s="525"/>
      <c r="P1026" s="525"/>
      <c r="Q1026" s="525"/>
      <c r="R1026" s="525"/>
      <c r="S1026" s="525"/>
      <c r="T1026" s="525"/>
      <c r="U1026" s="676"/>
      <c r="V1026" s="676"/>
      <c r="W1026" s="676"/>
      <c r="X1026" s="676"/>
      <c r="Y1026" s="676"/>
      <c r="Z1026" s="676"/>
      <c r="AA1026" s="676"/>
    </row>
    <row r="1027" spans="1:27" x14ac:dyDescent="0.3">
      <c r="A1027" s="525"/>
      <c r="B1027" s="525"/>
      <c r="C1027" s="525"/>
      <c r="D1027" s="525"/>
      <c r="E1027" s="525"/>
      <c r="F1027" s="525"/>
      <c r="G1027" s="525"/>
      <c r="H1027" s="525"/>
      <c r="I1027" s="525"/>
      <c r="J1027" s="525"/>
      <c r="K1027" s="525"/>
      <c r="L1027" s="525"/>
      <c r="M1027" s="525"/>
      <c r="N1027" s="525"/>
      <c r="O1027" s="525"/>
      <c r="P1027" s="525"/>
      <c r="Q1027" s="525"/>
      <c r="R1027" s="525"/>
      <c r="S1027" s="525"/>
      <c r="T1027" s="525"/>
      <c r="U1027" s="676"/>
      <c r="V1027" s="676"/>
      <c r="W1027" s="676"/>
      <c r="X1027" s="676"/>
      <c r="Y1027" s="676"/>
      <c r="Z1027" s="676"/>
      <c r="AA1027" s="676"/>
    </row>
    <row r="1028" spans="1:27" x14ac:dyDescent="0.3">
      <c r="A1028" s="525"/>
      <c r="B1028" s="525"/>
      <c r="C1028" s="525"/>
      <c r="D1028" s="525"/>
      <c r="E1028" s="525"/>
      <c r="F1028" s="525"/>
      <c r="G1028" s="525"/>
      <c r="H1028" s="525"/>
      <c r="I1028" s="525"/>
      <c r="J1028" s="525"/>
      <c r="K1028" s="525"/>
      <c r="L1028" s="525"/>
      <c r="M1028" s="525"/>
      <c r="N1028" s="525"/>
      <c r="O1028" s="525"/>
      <c r="P1028" s="525"/>
      <c r="Q1028" s="525"/>
      <c r="R1028" s="525"/>
      <c r="S1028" s="525"/>
      <c r="T1028" s="525"/>
      <c r="U1028" s="676"/>
      <c r="V1028" s="676"/>
      <c r="W1028" s="676"/>
      <c r="X1028" s="676"/>
      <c r="Y1028" s="676"/>
      <c r="Z1028" s="676"/>
      <c r="AA1028" s="676"/>
    </row>
    <row r="1029" spans="1:27" x14ac:dyDescent="0.3">
      <c r="A1029" s="525"/>
      <c r="B1029" s="525"/>
      <c r="C1029" s="525"/>
      <c r="D1029" s="525"/>
      <c r="E1029" s="525"/>
      <c r="F1029" s="525"/>
      <c r="G1029" s="525"/>
      <c r="H1029" s="525"/>
      <c r="I1029" s="525"/>
      <c r="J1029" s="525"/>
      <c r="K1029" s="525"/>
      <c r="L1029" s="525"/>
      <c r="M1029" s="525"/>
      <c r="N1029" s="525"/>
      <c r="O1029" s="525"/>
      <c r="P1029" s="525"/>
      <c r="Q1029" s="525"/>
      <c r="R1029" s="525"/>
      <c r="S1029" s="525"/>
      <c r="T1029" s="525"/>
      <c r="U1029" s="676"/>
      <c r="V1029" s="676"/>
      <c r="W1029" s="676"/>
      <c r="X1029" s="676"/>
      <c r="Y1029" s="676"/>
      <c r="Z1029" s="676"/>
      <c r="AA1029" s="676"/>
    </row>
    <row r="1030" spans="1:27" x14ac:dyDescent="0.3">
      <c r="A1030" s="525"/>
      <c r="B1030" s="525"/>
      <c r="C1030" s="525"/>
      <c r="D1030" s="525"/>
      <c r="E1030" s="525"/>
      <c r="F1030" s="525"/>
      <c r="G1030" s="525"/>
      <c r="H1030" s="525"/>
      <c r="I1030" s="525"/>
      <c r="J1030" s="525"/>
      <c r="K1030" s="525"/>
      <c r="L1030" s="525"/>
      <c r="M1030" s="525"/>
      <c r="N1030" s="525"/>
      <c r="O1030" s="525"/>
      <c r="P1030" s="525"/>
      <c r="Q1030" s="525"/>
      <c r="R1030" s="525"/>
      <c r="S1030" s="525"/>
      <c r="T1030" s="525"/>
      <c r="U1030" s="676"/>
      <c r="V1030" s="676"/>
      <c r="W1030" s="676"/>
      <c r="X1030" s="676"/>
      <c r="Y1030" s="676"/>
      <c r="Z1030" s="676"/>
      <c r="AA1030" s="676"/>
    </row>
    <row r="1031" spans="1:27" x14ac:dyDescent="0.3">
      <c r="A1031" s="525"/>
      <c r="B1031" s="525"/>
      <c r="C1031" s="525"/>
      <c r="D1031" s="525"/>
      <c r="E1031" s="525"/>
      <c r="F1031" s="525"/>
      <c r="G1031" s="525"/>
      <c r="H1031" s="525"/>
      <c r="I1031" s="525"/>
      <c r="J1031" s="525"/>
      <c r="K1031" s="525"/>
      <c r="L1031" s="525"/>
      <c r="M1031" s="525"/>
      <c r="N1031" s="525"/>
      <c r="O1031" s="525"/>
      <c r="P1031" s="525"/>
      <c r="Q1031" s="525"/>
      <c r="R1031" s="525"/>
      <c r="S1031" s="525"/>
      <c r="T1031" s="525"/>
      <c r="U1031" s="676"/>
      <c r="V1031" s="676"/>
      <c r="W1031" s="676"/>
      <c r="X1031" s="676"/>
      <c r="Y1031" s="676"/>
      <c r="Z1031" s="676"/>
      <c r="AA1031" s="676"/>
    </row>
    <row r="1032" spans="1:27" x14ac:dyDescent="0.3">
      <c r="A1032" s="525"/>
      <c r="B1032" s="525"/>
      <c r="C1032" s="525"/>
      <c r="D1032" s="525"/>
      <c r="E1032" s="525"/>
      <c r="F1032" s="525"/>
      <c r="G1032" s="525"/>
      <c r="H1032" s="525"/>
      <c r="I1032" s="525"/>
      <c r="J1032" s="525"/>
      <c r="K1032" s="525"/>
      <c r="L1032" s="525"/>
      <c r="M1032" s="525"/>
      <c r="N1032" s="525"/>
      <c r="O1032" s="525"/>
      <c r="P1032" s="525"/>
      <c r="Q1032" s="525"/>
      <c r="R1032" s="525"/>
      <c r="S1032" s="525"/>
      <c r="T1032" s="525"/>
      <c r="U1032" s="676"/>
      <c r="V1032" s="676"/>
      <c r="W1032" s="676"/>
      <c r="X1032" s="676"/>
      <c r="Y1032" s="676"/>
      <c r="Z1032" s="676"/>
      <c r="AA1032" s="676"/>
    </row>
    <row r="1033" spans="1:27" x14ac:dyDescent="0.3">
      <c r="A1033" s="525"/>
      <c r="B1033" s="525"/>
      <c r="C1033" s="525"/>
      <c r="D1033" s="525"/>
      <c r="E1033" s="525"/>
      <c r="F1033" s="525"/>
      <c r="G1033" s="525"/>
      <c r="H1033" s="525"/>
      <c r="I1033" s="525"/>
      <c r="J1033" s="525"/>
      <c r="K1033" s="525"/>
      <c r="L1033" s="525"/>
      <c r="M1033" s="525"/>
      <c r="N1033" s="525"/>
      <c r="O1033" s="525"/>
      <c r="P1033" s="525"/>
      <c r="Q1033" s="525"/>
      <c r="R1033" s="525"/>
      <c r="S1033" s="525"/>
      <c r="T1033" s="525"/>
      <c r="U1033" s="676"/>
      <c r="V1033" s="676"/>
      <c r="W1033" s="676"/>
      <c r="X1033" s="676"/>
      <c r="Y1033" s="676"/>
      <c r="Z1033" s="676"/>
      <c r="AA1033" s="676"/>
    </row>
    <row r="1034" spans="1:27" x14ac:dyDescent="0.3">
      <c r="A1034" s="525"/>
      <c r="B1034" s="525"/>
      <c r="C1034" s="525"/>
      <c r="D1034" s="525"/>
      <c r="E1034" s="525"/>
      <c r="F1034" s="525"/>
      <c r="G1034" s="525"/>
      <c r="H1034" s="525"/>
      <c r="I1034" s="525"/>
      <c r="J1034" s="525"/>
      <c r="K1034" s="525"/>
      <c r="L1034" s="525"/>
      <c r="M1034" s="525"/>
      <c r="N1034" s="525"/>
      <c r="O1034" s="525"/>
      <c r="P1034" s="525"/>
      <c r="Q1034" s="525"/>
      <c r="R1034" s="525"/>
      <c r="S1034" s="525"/>
      <c r="T1034" s="525"/>
      <c r="U1034" s="676"/>
      <c r="V1034" s="676"/>
      <c r="W1034" s="676"/>
      <c r="X1034" s="676"/>
      <c r="Y1034" s="676"/>
      <c r="Z1034" s="676"/>
      <c r="AA1034" s="676"/>
    </row>
    <row r="1035" spans="1:27" x14ac:dyDescent="0.3">
      <c r="A1035" s="525"/>
      <c r="B1035" s="525"/>
      <c r="C1035" s="525"/>
      <c r="D1035" s="525"/>
      <c r="E1035" s="525"/>
      <c r="F1035" s="525"/>
      <c r="G1035" s="525"/>
      <c r="H1035" s="525"/>
      <c r="I1035" s="525"/>
      <c r="J1035" s="525"/>
      <c r="K1035" s="525"/>
      <c r="L1035" s="525"/>
      <c r="M1035" s="525"/>
      <c r="N1035" s="525"/>
      <c r="O1035" s="525"/>
      <c r="P1035" s="525"/>
      <c r="Q1035" s="525"/>
      <c r="R1035" s="525"/>
      <c r="S1035" s="525"/>
      <c r="T1035" s="525"/>
      <c r="U1035" s="676"/>
      <c r="V1035" s="676"/>
      <c r="W1035" s="676"/>
      <c r="X1035" s="676"/>
      <c r="Y1035" s="676"/>
      <c r="Z1035" s="676"/>
      <c r="AA1035" s="676"/>
    </row>
    <row r="1036" spans="1:27" x14ac:dyDescent="0.3">
      <c r="A1036" s="525"/>
      <c r="B1036" s="525"/>
      <c r="C1036" s="525"/>
      <c r="D1036" s="525"/>
      <c r="E1036" s="525"/>
      <c r="F1036" s="525"/>
      <c r="G1036" s="525"/>
      <c r="H1036" s="525"/>
      <c r="I1036" s="525"/>
      <c r="J1036" s="525"/>
      <c r="K1036" s="525"/>
      <c r="L1036" s="525"/>
      <c r="M1036" s="525"/>
      <c r="N1036" s="525"/>
      <c r="O1036" s="525"/>
      <c r="P1036" s="525"/>
      <c r="Q1036" s="525"/>
      <c r="R1036" s="525"/>
      <c r="S1036" s="525"/>
      <c r="T1036" s="525"/>
      <c r="U1036" s="676"/>
      <c r="V1036" s="676"/>
      <c r="W1036" s="676"/>
      <c r="X1036" s="676"/>
      <c r="Y1036" s="676"/>
      <c r="Z1036" s="676"/>
      <c r="AA1036" s="676"/>
    </row>
    <row r="1037" spans="1:27" x14ac:dyDescent="0.3">
      <c r="A1037" s="525"/>
      <c r="B1037" s="525"/>
      <c r="C1037" s="525"/>
      <c r="D1037" s="525"/>
      <c r="E1037" s="525"/>
      <c r="F1037" s="525"/>
      <c r="G1037" s="525"/>
      <c r="H1037" s="525"/>
      <c r="I1037" s="525"/>
      <c r="J1037" s="525"/>
      <c r="K1037" s="525"/>
      <c r="L1037" s="525"/>
      <c r="M1037" s="525"/>
      <c r="N1037" s="525"/>
      <c r="O1037" s="525"/>
      <c r="P1037" s="525"/>
      <c r="Q1037" s="525"/>
      <c r="R1037" s="525"/>
      <c r="S1037" s="525"/>
      <c r="T1037" s="525"/>
      <c r="U1037" s="676"/>
      <c r="V1037" s="676"/>
      <c r="W1037" s="676"/>
      <c r="X1037" s="676"/>
      <c r="Y1037" s="676"/>
      <c r="Z1037" s="676"/>
      <c r="AA1037" s="676"/>
    </row>
    <row r="1038" spans="1:27" x14ac:dyDescent="0.3">
      <c r="A1038" s="525"/>
      <c r="B1038" s="525"/>
      <c r="C1038" s="525"/>
      <c r="D1038" s="525"/>
      <c r="E1038" s="525"/>
      <c r="F1038" s="525"/>
      <c r="G1038" s="525"/>
      <c r="H1038" s="525"/>
      <c r="I1038" s="525"/>
      <c r="J1038" s="525"/>
      <c r="K1038" s="525"/>
      <c r="L1038" s="525"/>
      <c r="M1038" s="525"/>
      <c r="N1038" s="525"/>
      <c r="O1038" s="525"/>
      <c r="P1038" s="525"/>
      <c r="Q1038" s="525"/>
      <c r="R1038" s="525"/>
      <c r="S1038" s="525"/>
      <c r="T1038" s="525"/>
      <c r="U1038" s="676"/>
      <c r="V1038" s="676"/>
      <c r="W1038" s="676"/>
      <c r="X1038" s="676"/>
      <c r="Y1038" s="676"/>
      <c r="Z1038" s="676"/>
      <c r="AA1038" s="676"/>
    </row>
    <row r="1039" spans="1:27" x14ac:dyDescent="0.3">
      <c r="A1039" s="525"/>
      <c r="B1039" s="525"/>
      <c r="C1039" s="525"/>
      <c r="D1039" s="525"/>
      <c r="E1039" s="525"/>
      <c r="F1039" s="525"/>
      <c r="G1039" s="525"/>
      <c r="H1039" s="525"/>
      <c r="I1039" s="525"/>
      <c r="J1039" s="525"/>
      <c r="K1039" s="525"/>
      <c r="L1039" s="525"/>
      <c r="M1039" s="525"/>
      <c r="N1039" s="525"/>
      <c r="O1039" s="525"/>
      <c r="P1039" s="525"/>
      <c r="Q1039" s="525"/>
      <c r="R1039" s="525"/>
      <c r="S1039" s="525"/>
      <c r="T1039" s="525"/>
      <c r="U1039" s="676"/>
      <c r="V1039" s="676"/>
      <c r="W1039" s="676"/>
      <c r="X1039" s="676"/>
      <c r="Y1039" s="676"/>
      <c r="Z1039" s="676"/>
      <c r="AA1039" s="676"/>
    </row>
    <row r="1040" spans="1:27" x14ac:dyDescent="0.3">
      <c r="A1040" s="525"/>
      <c r="B1040" s="525"/>
      <c r="C1040" s="525"/>
      <c r="D1040" s="525"/>
      <c r="E1040" s="525"/>
      <c r="F1040" s="525"/>
      <c r="G1040" s="525"/>
      <c r="H1040" s="525"/>
      <c r="I1040" s="525"/>
      <c r="J1040" s="525"/>
      <c r="K1040" s="525"/>
      <c r="L1040" s="525"/>
      <c r="M1040" s="525"/>
      <c r="N1040" s="525"/>
      <c r="O1040" s="525"/>
      <c r="P1040" s="525"/>
      <c r="Q1040" s="525"/>
      <c r="R1040" s="525"/>
      <c r="S1040" s="525"/>
      <c r="T1040" s="525"/>
      <c r="U1040" s="676"/>
      <c r="V1040" s="676"/>
      <c r="W1040" s="676"/>
      <c r="X1040" s="676"/>
      <c r="Y1040" s="676"/>
      <c r="Z1040" s="676"/>
      <c r="AA1040" s="676"/>
    </row>
    <row r="1041" spans="1:27" x14ac:dyDescent="0.3">
      <c r="A1041" s="525"/>
      <c r="B1041" s="525"/>
      <c r="C1041" s="525"/>
      <c r="D1041" s="525"/>
      <c r="E1041" s="525"/>
      <c r="F1041" s="525"/>
      <c r="G1041" s="525"/>
      <c r="H1041" s="525"/>
      <c r="I1041" s="525"/>
      <c r="J1041" s="525"/>
      <c r="K1041" s="525"/>
      <c r="L1041" s="525"/>
      <c r="M1041" s="525"/>
      <c r="N1041" s="525"/>
      <c r="O1041" s="525"/>
      <c r="P1041" s="525"/>
      <c r="Q1041" s="525"/>
      <c r="R1041" s="525"/>
      <c r="S1041" s="525"/>
      <c r="T1041" s="525"/>
      <c r="U1041" s="676"/>
      <c r="V1041" s="676"/>
      <c r="W1041" s="676"/>
      <c r="X1041" s="676"/>
      <c r="Y1041" s="676"/>
      <c r="Z1041" s="676"/>
      <c r="AA1041" s="676"/>
    </row>
    <row r="1042" spans="1:27" x14ac:dyDescent="0.3">
      <c r="A1042" s="525"/>
      <c r="B1042" s="525"/>
      <c r="C1042" s="525"/>
      <c r="D1042" s="525"/>
      <c r="E1042" s="525"/>
      <c r="F1042" s="525"/>
      <c r="G1042" s="525"/>
      <c r="H1042" s="525"/>
      <c r="I1042" s="525"/>
      <c r="J1042" s="525"/>
      <c r="K1042" s="525"/>
      <c r="L1042" s="525"/>
      <c r="M1042" s="525"/>
      <c r="N1042" s="525"/>
      <c r="O1042" s="525"/>
      <c r="P1042" s="525"/>
      <c r="Q1042" s="525"/>
      <c r="R1042" s="525"/>
      <c r="S1042" s="525"/>
      <c r="T1042" s="525"/>
      <c r="U1042" s="676"/>
      <c r="V1042" s="676"/>
      <c r="W1042" s="676"/>
      <c r="X1042" s="676"/>
      <c r="Y1042" s="676"/>
      <c r="Z1042" s="676"/>
      <c r="AA1042" s="676"/>
    </row>
  </sheetData>
  <mergeCells count="32">
    <mergeCell ref="C5:C8"/>
    <mergeCell ref="D5:F5"/>
    <mergeCell ref="G5:G8"/>
    <mergeCell ref="H5:H8"/>
    <mergeCell ref="I5:I8"/>
    <mergeCell ref="D6:D8"/>
    <mergeCell ref="A1:V1"/>
    <mergeCell ref="A2:AE2"/>
    <mergeCell ref="A4:J4"/>
    <mergeCell ref="K4:V4"/>
    <mergeCell ref="W4:W8"/>
    <mergeCell ref="X4:X8"/>
    <mergeCell ref="Y4:Y8"/>
    <mergeCell ref="Z4:Z8"/>
    <mergeCell ref="AA4:AA8"/>
    <mergeCell ref="A5:A8"/>
    <mergeCell ref="P5:P8"/>
    <mergeCell ref="J5:J8"/>
    <mergeCell ref="Q5:Q8"/>
    <mergeCell ref="R5:R8"/>
    <mergeCell ref="S5:S8"/>
    <mergeCell ref="T5:U5"/>
    <mergeCell ref="V5:V8"/>
    <mergeCell ref="E6:E8"/>
    <mergeCell ref="F6:F8"/>
    <mergeCell ref="T6:T8"/>
    <mergeCell ref="U6:U8"/>
    <mergeCell ref="K5:K8"/>
    <mergeCell ref="L5:L8"/>
    <mergeCell ref="M5:M8"/>
    <mergeCell ref="N5:N8"/>
    <mergeCell ref="O5:O8"/>
  </mergeCells>
  <pageMargins left="0.11811023622047245" right="0.11811023622047245" top="0.17" bottom="0.16" header="0.15748031496062992" footer="0.11811023622047245"/>
  <pageSetup paperSize="9" scale="65" orientation="landscape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12</vt:i4>
      </vt:variant>
    </vt:vector>
  </HeadingPairs>
  <TitlesOfParts>
    <vt:vector size="12" baseType="lpstr">
      <vt:lpstr>หมู่ที่ 1</vt:lpstr>
      <vt:lpstr>หมู่ที่ 2</vt:lpstr>
      <vt:lpstr>หมู่ที่ 3</vt:lpstr>
      <vt:lpstr>หมู่ที่ 4</vt:lpstr>
      <vt:lpstr>หมู่ที่ 5</vt:lpstr>
      <vt:lpstr>หมู่ที่ 6</vt:lpstr>
      <vt:lpstr>หมู่ที่ 7</vt:lpstr>
      <vt:lpstr>หมู่ที่ 8</vt:lpstr>
      <vt:lpstr>หมู่ที่ 9</vt:lpstr>
      <vt:lpstr>หมู่ที่ 10</vt:lpstr>
      <vt:lpstr>หมู่ที่ 11</vt:lpstr>
      <vt:lpstr>หมู่ที่ 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ASUS</cp:lastModifiedBy>
  <cp:lastPrinted>2022-01-31T04:03:26Z</cp:lastPrinted>
  <dcterms:created xsi:type="dcterms:W3CDTF">2021-12-27T08:28:15Z</dcterms:created>
  <dcterms:modified xsi:type="dcterms:W3CDTF">2022-01-31T04:04:23Z</dcterms:modified>
</cp:coreProperties>
</file>